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Strategic Planning and Reporting\Community Revitalization Planning\LIHTC Information and Reviews\QAP Planning and Development\2026 QAP\Docs for website\"/>
    </mc:Choice>
  </mc:AlternateContent>
  <xr:revisionPtr revIDLastSave="0" documentId="13_ncr:1_{A5710D22-5DC9-4387-A249-07288BB0E718}" xr6:coauthVersionLast="47" xr6:coauthVersionMax="47" xr10:uidLastSave="{00000000-0000-0000-0000-000000000000}"/>
  <bookViews>
    <workbookView xWindow="-110" yWindow="-110" windowWidth="19420" windowHeight="10420" xr2:uid="{AD4A329E-311A-48E6-8804-054C4ACE4F9D}"/>
  </bookViews>
  <sheets>
    <sheet name="CRSA Market Snapshot" sheetId="1" r:id="rId1"/>
  </sheets>
  <definedNames>
    <definedName name="_xlnm._FilterDatabase" localSheetId="0" hidden="1">'CRSA Market Snapshot'!$H$5:$I$5</definedName>
    <definedName name="_xlnm.Print_Area" localSheetId="0">'CRSA Market Snapshot'!$A$1:$K$48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E37" i="1"/>
  <c r="B37" i="1"/>
  <c r="E25" i="1"/>
  <c r="B25" i="1"/>
  <c r="H44" i="1"/>
  <c r="H36" i="1"/>
  <c r="H34" i="1"/>
  <c r="E35" i="1"/>
  <c r="B35" i="1"/>
  <c r="B23" i="1"/>
  <c r="I46" i="1"/>
  <c r="H21" i="1"/>
  <c r="E23" i="1"/>
  <c r="F26" i="1"/>
  <c r="F25" i="1"/>
  <c r="C26" i="1"/>
  <c r="F37" i="1"/>
  <c r="C37" i="1"/>
  <c r="C25" i="1"/>
</calcChain>
</file>

<file path=xl/sharedStrings.xml><?xml version="1.0" encoding="utf-8"?>
<sst xmlns="http://schemas.openxmlformats.org/spreadsheetml/2006/main" count="60" uniqueCount="51">
  <si>
    <t>Community Revitalization Strategy Area (CRSA) Market Snapshot</t>
  </si>
  <si>
    <t>Project Name</t>
  </si>
  <si>
    <t>PID</t>
  </si>
  <si>
    <t>LIHTC Round</t>
  </si>
  <si>
    <t>Year:</t>
  </si>
  <si>
    <t>Data Resources</t>
  </si>
  <si>
    <t>IHDA Market Analysis Application (IMAA)</t>
  </si>
  <si>
    <t>US Census Bureau</t>
  </si>
  <si>
    <t>PolicyMap</t>
  </si>
  <si>
    <t>US Bureau of Labor Statistics</t>
  </si>
  <si>
    <t>Illinois DCEO Community Profiles</t>
  </si>
  <si>
    <t>CMAP Community Data Snapshots</t>
  </si>
  <si>
    <t>Demographic Information</t>
  </si>
  <si>
    <t>National tools</t>
  </si>
  <si>
    <t>Illinois community tools</t>
  </si>
  <si>
    <t>What do you define as your project site(s)'s Community Revitalization Strategy Area (CRSA)?</t>
  </si>
  <si>
    <t>Population Change %:</t>
  </si>
  <si>
    <t>Chicago area community tools</t>
  </si>
  <si>
    <t>Economic Information</t>
  </si>
  <si>
    <t>IHDA Community Revitalization staff may approve a larger CRSA on an individual basis if sponsor provides documentation evidencing the need to define a larger area.</t>
  </si>
  <si>
    <t>Total Population</t>
  </si>
  <si>
    <t>Senior Population</t>
  </si>
  <si>
    <t>Asian:</t>
  </si>
  <si>
    <t>Housing Information</t>
  </si>
  <si>
    <t>Use the following hyperlinked resources (or other reputable data sources), or recent planning documentation contained within your submission to populate the information in the sections below for your defined CRSA.</t>
  </si>
  <si>
    <t>Median Housing Cost for Owners:</t>
  </si>
  <si>
    <t>Median Housing Cost for Renters:</t>
  </si>
  <si>
    <t>Median Value of Owner-Occupied Units:</t>
  </si>
  <si>
    <t>Owner-Occupied Units:</t>
  </si>
  <si>
    <t>Total Housing Units:</t>
  </si>
  <si>
    <t>Renter-Occupied Units:</t>
  </si>
  <si>
    <t>Housing Units and Tenure</t>
  </si>
  <si>
    <t>Housing Cost and Value</t>
  </si>
  <si>
    <t>Vacancy</t>
  </si>
  <si>
    <t>Unemployment</t>
  </si>
  <si>
    <t>Laborforce Participation</t>
  </si>
  <si>
    <t>Poverty and Income</t>
  </si>
  <si>
    <t>Black/                           African American:</t>
  </si>
  <si>
    <t>American Indian/                    Alaskan Native:</t>
  </si>
  <si>
    <t>Native Hawaiian/                     Other Pacific Islander:</t>
  </si>
  <si>
    <t>Senior Population                   Change %:</t>
  </si>
  <si>
    <t>White:</t>
  </si>
  <si>
    <t>Latinx/Hispanic:</t>
  </si>
  <si>
    <r>
      <t>For the purpose of this submission, the CRSA must be contained to an area that is</t>
    </r>
    <r>
      <rPr>
        <b/>
        <sz val="10"/>
        <color theme="1"/>
        <rFont val="Open Sans"/>
        <family val="2"/>
      </rPr>
      <t xml:space="preserve"> the smaller of the following two options</t>
    </r>
    <r>
      <rPr>
        <sz val="10"/>
        <color theme="1"/>
        <rFont val="Open Sans"/>
        <family val="2"/>
      </rPr>
      <t>:                                                                                       (1) An area that is no larger than a three-mile radius from the subject property(ies), OR                                                                                                                                                                                      (2) An area (census tract(s), municipality, neighborhood/community area, etc.) with a population no greater than 30,000.</t>
    </r>
  </si>
  <si>
    <t>Institute for Housing Studies at DePaul University</t>
  </si>
  <si>
    <t>Population - 2017:</t>
  </si>
  <si>
    <t>Senior Population - 2017:</t>
  </si>
  <si>
    <t>Unemployment Rate -2017:</t>
  </si>
  <si>
    <t>Laborforce Rate -2017:</t>
  </si>
  <si>
    <t>Vacancy Rate - 2017:</t>
  </si>
  <si>
    <t>2026 Community Revitalization Strategy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</si>
</sst>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_);\(0.0\)"/>
    <numFmt numFmtId="166" formatCode="_(&quot;$&quot;* #,##0_);_(&quot;$&quot;* \(#,##0\);_(&quot;$&quot;* &quot;-&quot;??_);_(@_)"/>
    <numFmt numFmtId="167" formatCode="0_);\(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Open Sans"/>
      <family val="2"/>
    </font>
    <font>
      <sz val="16"/>
      <color rgb="FF000000"/>
      <name val="Century Gothic"/>
      <family val="2"/>
    </font>
    <font>
      <b/>
      <sz val="10"/>
      <color theme="1"/>
      <name val="Century Gothic"/>
      <family val="2"/>
    </font>
    <font>
      <u/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entury Gothic"/>
      <family val="2"/>
    </font>
    <font>
      <sz val="10"/>
      <color theme="1"/>
      <name val="Open Sans"/>
      <family val="2"/>
    </font>
    <font>
      <i/>
      <sz val="9"/>
      <color theme="1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Open Sans"/>
      <family val="2"/>
    </font>
    <font>
      <b/>
      <i/>
      <sz val="9"/>
      <color theme="1"/>
      <name val="Century Gothic"/>
      <family val="2"/>
    </font>
    <font>
      <b/>
      <sz val="10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2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>
      <alignment vertical="center"/>
    </xf>
    <xf numFmtId="0" fontId="13" fillId="0" borderId="4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164" fontId="13" fillId="0" borderId="0" xfId="2" applyNumberFormat="1" applyFont="1" applyBorder="1" applyAlignment="1" applyProtection="1">
      <alignment vertical="center"/>
    </xf>
    <xf numFmtId="37" fontId="3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horizontal="right" vertical="center" wrapText="1" inden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3" fillId="0" borderId="13" xfId="2" applyNumberFormat="1" applyFont="1" applyBorder="1" applyAlignment="1" applyProtection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right" vertical="center" wrapText="1"/>
    </xf>
    <xf numFmtId="165" fontId="3" fillId="0" borderId="13" xfId="1" applyNumberFormat="1" applyFont="1" applyBorder="1" applyAlignment="1" applyProtection="1">
      <alignment vertical="center"/>
    </xf>
    <xf numFmtId="0" fontId="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right" vertical="center" wrapText="1"/>
    </xf>
    <xf numFmtId="37" fontId="3" fillId="3" borderId="3" xfId="0" applyNumberFormat="1" applyFont="1" applyFill="1" applyBorder="1" applyAlignment="1" applyProtection="1">
      <alignment vertical="center" wrapText="1"/>
      <protection locked="0"/>
    </xf>
    <xf numFmtId="0" fontId="13" fillId="3" borderId="3" xfId="0" applyFont="1" applyFill="1" applyBorder="1" applyAlignment="1" applyProtection="1">
      <alignment vertical="center" wrapText="1"/>
      <protection locked="0"/>
    </xf>
    <xf numFmtId="0" fontId="13" fillId="3" borderId="3" xfId="0" applyFont="1" applyFill="1" applyBorder="1" applyAlignment="1" applyProtection="1">
      <alignment horizontal="right" vertical="center" wrapText="1" indent="1"/>
      <protection locked="0"/>
    </xf>
    <xf numFmtId="0" fontId="13" fillId="3" borderId="3" xfId="0" applyFont="1" applyFill="1" applyBorder="1" applyAlignment="1" applyProtection="1">
      <alignment horizontal="right" vertical="center"/>
      <protection locked="0"/>
    </xf>
    <xf numFmtId="0" fontId="13" fillId="3" borderId="3" xfId="0" applyFont="1" applyFill="1" applyBorder="1" applyAlignment="1" applyProtection="1">
      <alignment horizontal="right" vertical="center" wrapText="1"/>
      <protection locked="0"/>
    </xf>
    <xf numFmtId="5" fontId="3" fillId="3" borderId="3" xfId="0" applyNumberFormat="1" applyFont="1" applyFill="1" applyBorder="1" applyAlignment="1" applyProtection="1">
      <alignment vertical="center" wrapText="1"/>
      <protection locked="0"/>
    </xf>
    <xf numFmtId="5" fontId="3" fillId="3" borderId="3" xfId="4" applyNumberFormat="1" applyFont="1" applyFill="1" applyBorder="1" applyAlignment="1" applyProtection="1">
      <alignment vertical="center" wrapText="1"/>
      <protection locked="0"/>
    </xf>
    <xf numFmtId="3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166" fontId="3" fillId="3" borderId="15" xfId="4" applyNumberFormat="1" applyFont="1" applyFill="1" applyBorder="1" applyAlignment="1" applyProtection="1">
      <alignment vertical="center" wrapText="1"/>
      <protection locked="0"/>
    </xf>
    <xf numFmtId="167" fontId="13" fillId="3" borderId="3" xfId="1" applyNumberFormat="1" applyFont="1" applyFill="1" applyBorder="1" applyAlignment="1" applyProtection="1">
      <alignment vertical="center"/>
      <protection locked="0"/>
    </xf>
    <xf numFmtId="167" fontId="13" fillId="3" borderId="3" xfId="0" applyNumberFormat="1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13" fillId="0" borderId="0" xfId="1" applyNumberFormat="1" applyFont="1" applyBorder="1" applyAlignment="1" applyProtection="1">
      <alignment vertical="center"/>
    </xf>
    <xf numFmtId="0" fontId="13" fillId="3" borderId="3" xfId="1" applyNumberFormat="1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3" fontId="3" fillId="3" borderId="3" xfId="1" applyNumberFormat="1" applyFont="1" applyFill="1" applyBorder="1" applyAlignment="1" applyProtection="1">
      <alignment vertical="center" wrapText="1"/>
      <protection locked="0"/>
    </xf>
    <xf numFmtId="3" fontId="13" fillId="0" borderId="0" xfId="1" applyNumberFormat="1" applyFont="1" applyBorder="1" applyAlignment="1" applyProtection="1">
      <alignment vertical="center"/>
    </xf>
    <xf numFmtId="9" fontId="3" fillId="3" borderId="3" xfId="0" applyNumberFormat="1" applyFont="1" applyFill="1" applyBorder="1" applyAlignment="1" applyProtection="1">
      <alignment vertical="center" wrapText="1"/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3" borderId="6" xfId="0" applyFont="1" applyFill="1" applyBorder="1" applyAlignment="1" applyProtection="1">
      <alignment horizontal="left" vertical="top" wrapText="1"/>
      <protection locked="0"/>
    </xf>
    <xf numFmtId="0" fontId="12" fillId="3" borderId="7" xfId="0" applyFont="1" applyFill="1" applyBorder="1" applyAlignment="1" applyProtection="1">
      <alignment horizontal="left" vertical="top" wrapText="1"/>
      <protection locked="0"/>
    </xf>
    <xf numFmtId="0" fontId="12" fillId="3" borderId="8" xfId="0" applyFont="1" applyFill="1" applyBorder="1" applyAlignment="1" applyProtection="1">
      <alignment horizontal="left" vertical="top" wrapText="1"/>
      <protection locked="0"/>
    </xf>
    <xf numFmtId="0" fontId="11" fillId="0" borderId="4" xfId="3" applyFont="1" applyBorder="1" applyAlignment="1" applyProtection="1">
      <alignment horizontal="center" vertical="center"/>
    </xf>
    <xf numFmtId="0" fontId="11" fillId="0" borderId="0" xfId="3" applyFont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13" xfId="3" applyFont="1" applyBorder="1" applyAlignment="1" applyProtection="1">
      <alignment horizontal="center" vertical="center"/>
    </xf>
    <xf numFmtId="0" fontId="11" fillId="0" borderId="5" xfId="3" applyFont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 vertical="top"/>
    </xf>
    <xf numFmtId="0" fontId="11" fillId="0" borderId="0" xfId="3" applyFont="1" applyBorder="1" applyAlignment="1" applyProtection="1">
      <alignment horizontal="center" vertical="center" wrapText="1"/>
    </xf>
    <xf numFmtId="0" fontId="11" fillId="0" borderId="5" xfId="3" applyFont="1" applyBorder="1" applyAlignment="1" applyProtection="1">
      <alignment horizontal="center" vertical="center" wrapText="1"/>
    </xf>
    <xf numFmtId="0" fontId="11" fillId="0" borderId="13" xfId="3" applyFont="1" applyBorder="1" applyAlignment="1" applyProtection="1">
      <alignment horizontal="center" vertical="center" wrapText="1"/>
    </xf>
    <xf numFmtId="0" fontId="11" fillId="0" borderId="14" xfId="3" applyFont="1" applyBorder="1" applyAlignment="1" applyProtection="1">
      <alignment horizontal="center" vertical="center" wrapText="1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usingstudies.org/data-portal/" TargetMode="External"/><Relationship Id="rId3" Type="http://schemas.openxmlformats.org/officeDocument/2006/relationships/hyperlink" Target="https://www.ihda.org/developers/market-research/ihda-market-analysis-application/" TargetMode="External"/><Relationship Id="rId7" Type="http://schemas.openxmlformats.org/officeDocument/2006/relationships/hyperlink" Target="https://www.bls.gov/data/tools.htm" TargetMode="External"/><Relationship Id="rId2" Type="http://schemas.openxmlformats.org/officeDocument/2006/relationships/hyperlink" Target="https://www.housingstudies.org/data-portal/" TargetMode="External"/><Relationship Id="rId1" Type="http://schemas.openxmlformats.org/officeDocument/2006/relationships/hyperlink" Target="https://app.locationone.com/areas/communities?organization=59eaba35bec80e09b4bbf0df&amp;buildings:filters=%5B%5B%22railServed%22%2C%5B%22Y%22%5D%5D%5D&amp;buildings:sort=sqft:high&amp;sites:filters=%5B%5D&amp;sites:sort=acres:high" TargetMode="External"/><Relationship Id="rId6" Type="http://schemas.openxmlformats.org/officeDocument/2006/relationships/hyperlink" Target="https://www.policymap.com/maps" TargetMode="External"/><Relationship Id="rId5" Type="http://schemas.openxmlformats.org/officeDocument/2006/relationships/hyperlink" Target="https://www.cmap.illinois.gov/data/community-snapshot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ata.census.gov/cedsci/" TargetMode="External"/><Relationship Id="rId9" Type="http://schemas.openxmlformats.org/officeDocument/2006/relationships/hyperlink" Target="https://datahub.cmap.illinois.gov/dataset/community-data-snapshots-raw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3C7A-69F0-4914-A4A7-F6345E4B7E3D}">
  <sheetPr codeName="Sheet1">
    <pageSetUpPr fitToPage="1"/>
  </sheetPr>
  <dimension ref="A1:J48"/>
  <sheetViews>
    <sheetView showGridLines="0" tabSelected="1" zoomScale="90" zoomScaleNormal="90" workbookViewId="0">
      <selection activeCell="M8" sqref="M8"/>
    </sheetView>
  </sheetViews>
  <sheetFormatPr defaultColWidth="8.7265625" defaultRowHeight="12.5" x14ac:dyDescent="0.35"/>
  <cols>
    <col min="1" max="1" width="1.54296875" style="3" customWidth="1"/>
    <col min="2" max="2" width="22.54296875" style="3" customWidth="1"/>
    <col min="3" max="3" width="25.54296875" style="3" customWidth="1"/>
    <col min="4" max="4" width="3.54296875" style="3" customWidth="1"/>
    <col min="5" max="5" width="22.54296875" style="3" customWidth="1"/>
    <col min="6" max="6" width="20.54296875" style="3" customWidth="1"/>
    <col min="7" max="7" width="3.54296875" style="3" customWidth="1"/>
    <col min="8" max="8" width="22.54296875" style="3" customWidth="1"/>
    <col min="9" max="9" width="21.7265625" style="3" customWidth="1"/>
    <col min="10" max="11" width="1.54296875" style="3" customWidth="1"/>
    <col min="12" max="16384" width="8.7265625" style="3"/>
  </cols>
  <sheetData>
    <row r="1" spans="2:10" ht="8.15" customHeight="1" x14ac:dyDescent="0.35"/>
    <row r="2" spans="2:10" ht="22.5" x14ac:dyDescent="0.35">
      <c r="B2" s="4" t="s">
        <v>0</v>
      </c>
    </row>
    <row r="3" spans="2:10" ht="16" x14ac:dyDescent="0.35">
      <c r="B3" s="5" t="s">
        <v>50</v>
      </c>
    </row>
    <row r="5" spans="2:10" ht="34" customHeight="1" x14ac:dyDescent="0.35">
      <c r="B5" s="6" t="s">
        <v>1</v>
      </c>
      <c r="C5" s="1"/>
      <c r="D5" s="7"/>
      <c r="E5" s="6" t="s">
        <v>2</v>
      </c>
      <c r="F5" s="2"/>
      <c r="G5" s="7"/>
      <c r="H5" s="6" t="s">
        <v>3</v>
      </c>
      <c r="I5" s="65"/>
      <c r="J5" s="66"/>
    </row>
    <row r="6" spans="2:10" ht="6" customHeight="1" thickBot="1" x14ac:dyDescent="0.4"/>
    <row r="7" spans="2:10" ht="28" customHeight="1" x14ac:dyDescent="0.35">
      <c r="B7" s="62" t="s">
        <v>15</v>
      </c>
      <c r="C7" s="63"/>
      <c r="D7" s="63"/>
      <c r="E7" s="63"/>
      <c r="F7" s="63"/>
      <c r="G7" s="63"/>
      <c r="H7" s="63"/>
      <c r="I7" s="63"/>
      <c r="J7" s="64"/>
    </row>
    <row r="8" spans="2:10" ht="48.65" customHeight="1" x14ac:dyDescent="0.35">
      <c r="B8" s="67" t="s">
        <v>43</v>
      </c>
      <c r="C8" s="68"/>
      <c r="D8" s="68"/>
      <c r="E8" s="68"/>
      <c r="F8" s="68"/>
      <c r="G8" s="68"/>
      <c r="H8" s="68"/>
      <c r="I8" s="68"/>
      <c r="J8" s="69"/>
    </row>
    <row r="9" spans="2:10" ht="24.65" customHeight="1" x14ac:dyDescent="0.35">
      <c r="B9" s="70" t="s">
        <v>19</v>
      </c>
      <c r="C9" s="71"/>
      <c r="D9" s="71"/>
      <c r="E9" s="71"/>
      <c r="F9" s="71"/>
      <c r="G9" s="71"/>
      <c r="H9" s="71"/>
      <c r="I9" s="71"/>
      <c r="J9" s="72"/>
    </row>
    <row r="10" spans="2:10" ht="89.15" customHeight="1" thickBot="1" x14ac:dyDescent="0.4">
      <c r="B10" s="73"/>
      <c r="C10" s="74"/>
      <c r="D10" s="74"/>
      <c r="E10" s="74"/>
      <c r="F10" s="74"/>
      <c r="G10" s="74"/>
      <c r="H10" s="74"/>
      <c r="I10" s="74"/>
      <c r="J10" s="75"/>
    </row>
    <row r="11" spans="2:10" ht="6" customHeight="1" thickBot="1" x14ac:dyDescent="0.4"/>
    <row r="12" spans="2:10" s="5" customFormat="1" ht="28" customHeight="1" x14ac:dyDescent="0.35">
      <c r="B12" s="62" t="s">
        <v>5</v>
      </c>
      <c r="C12" s="63"/>
      <c r="D12" s="63"/>
      <c r="E12" s="63"/>
      <c r="F12" s="63"/>
      <c r="G12" s="63"/>
      <c r="H12" s="63"/>
      <c r="I12" s="63"/>
      <c r="J12" s="64"/>
    </row>
    <row r="13" spans="2:10" s="8" customFormat="1" ht="40" customHeight="1" x14ac:dyDescent="0.35">
      <c r="B13" s="67" t="s">
        <v>24</v>
      </c>
      <c r="C13" s="68"/>
      <c r="D13" s="68"/>
      <c r="E13" s="68"/>
      <c r="F13" s="68"/>
      <c r="G13" s="68"/>
      <c r="H13" s="68"/>
      <c r="I13" s="68"/>
      <c r="J13" s="69"/>
    </row>
    <row r="14" spans="2:10" s="10" customFormat="1" ht="15" customHeight="1" x14ac:dyDescent="0.35">
      <c r="B14" s="78" t="s">
        <v>14</v>
      </c>
      <c r="C14" s="79"/>
      <c r="D14" s="9"/>
      <c r="E14" s="79" t="s">
        <v>13</v>
      </c>
      <c r="F14" s="79"/>
      <c r="G14" s="9"/>
      <c r="H14" s="79" t="s">
        <v>17</v>
      </c>
      <c r="I14" s="79"/>
      <c r="J14" s="82"/>
    </row>
    <row r="15" spans="2:10" ht="24.65" customHeight="1" x14ac:dyDescent="0.35">
      <c r="B15" s="76" t="s">
        <v>6</v>
      </c>
      <c r="C15" s="77"/>
      <c r="D15" s="11"/>
      <c r="E15" s="77" t="s">
        <v>7</v>
      </c>
      <c r="F15" s="77"/>
      <c r="G15" s="11"/>
      <c r="H15" s="77" t="s">
        <v>11</v>
      </c>
      <c r="I15" s="77"/>
      <c r="J15" s="81"/>
    </row>
    <row r="16" spans="2:10" ht="24.65" customHeight="1" x14ac:dyDescent="0.35">
      <c r="B16" s="76" t="s">
        <v>10</v>
      </c>
      <c r="C16" s="77"/>
      <c r="D16" s="11"/>
      <c r="E16" s="77" t="s">
        <v>9</v>
      </c>
      <c r="F16" s="77"/>
      <c r="G16" s="11"/>
      <c r="H16" s="83" t="s">
        <v>44</v>
      </c>
      <c r="I16" s="83"/>
      <c r="J16" s="84"/>
    </row>
    <row r="17" spans="1:10" ht="24.65" customHeight="1" thickBot="1" x14ac:dyDescent="0.4">
      <c r="B17" s="12"/>
      <c r="C17" s="13"/>
      <c r="D17" s="13"/>
      <c r="E17" s="80" t="s">
        <v>8</v>
      </c>
      <c r="F17" s="80"/>
      <c r="G17" s="13"/>
      <c r="H17" s="85"/>
      <c r="I17" s="85"/>
      <c r="J17" s="86"/>
    </row>
    <row r="18" spans="1:10" ht="6" customHeight="1" thickBot="1" x14ac:dyDescent="0.4"/>
    <row r="19" spans="1:10" ht="28" customHeight="1" x14ac:dyDescent="0.35">
      <c r="B19" s="62" t="s">
        <v>12</v>
      </c>
      <c r="C19" s="63"/>
      <c r="D19" s="63"/>
      <c r="E19" s="63"/>
      <c r="F19" s="63"/>
      <c r="G19" s="63"/>
      <c r="H19" s="63"/>
      <c r="I19" s="63"/>
      <c r="J19" s="64"/>
    </row>
    <row r="20" spans="1:10" ht="6" customHeight="1" x14ac:dyDescent="0.35">
      <c r="B20" s="14"/>
      <c r="C20" s="15"/>
      <c r="D20" s="15"/>
      <c r="E20" s="15"/>
      <c r="F20" s="15"/>
      <c r="G20" s="15"/>
      <c r="H20" s="15"/>
      <c r="I20" s="15"/>
      <c r="J20" s="16"/>
    </row>
    <row r="21" spans="1:10" s="18" customFormat="1" ht="15" customHeight="1" x14ac:dyDescent="0.35">
      <c r="A21" s="17"/>
      <c r="B21" s="60" t="s">
        <v>20</v>
      </c>
      <c r="C21" s="61"/>
      <c r="E21" s="61" t="s">
        <v>21</v>
      </c>
      <c r="F21" s="61"/>
      <c r="H21" s="61" t="str">
        <f>CONCATENATE("Race &amp; Ethnicity - Current"," (",I28,"):")</f>
        <v>Race &amp; Ethnicity - Current ():</v>
      </c>
      <c r="I21" s="61"/>
      <c r="J21" s="19"/>
    </row>
    <row r="22" spans="1:10" ht="28" customHeight="1" x14ac:dyDescent="0.35">
      <c r="A22" s="8"/>
      <c r="B22" s="20" t="s">
        <v>45</v>
      </c>
      <c r="C22" s="57"/>
      <c r="D22" s="8"/>
      <c r="E22" s="21" t="s">
        <v>46</v>
      </c>
      <c r="F22" s="57"/>
      <c r="H22" s="22" t="s">
        <v>37</v>
      </c>
      <c r="I22" s="49"/>
      <c r="J22" s="23"/>
    </row>
    <row r="23" spans="1:10" ht="28" customHeight="1" x14ac:dyDescent="0.35">
      <c r="A23" s="8"/>
      <c r="B23" s="20" t="str">
        <f>CONCATENATE("Population - Current"," (",C24,"):")</f>
        <v>Population - Current ():</v>
      </c>
      <c r="C23" s="57"/>
      <c r="D23" s="8"/>
      <c r="E23" s="21" t="str">
        <f>CONCATENATE("Senior Population - Current"," (",F24,"):")</f>
        <v>Senior Population - Current ():</v>
      </c>
      <c r="F23" s="57"/>
      <c r="H23" s="22" t="s">
        <v>38</v>
      </c>
      <c r="I23" s="49"/>
      <c r="J23" s="23"/>
    </row>
    <row r="24" spans="1:10" ht="28" customHeight="1" x14ac:dyDescent="0.35">
      <c r="A24" s="8"/>
      <c r="B24" s="24" t="s">
        <v>4</v>
      </c>
      <c r="C24" s="43"/>
      <c r="D24" s="8"/>
      <c r="E24" s="25" t="s">
        <v>4</v>
      </c>
      <c r="F24" s="43"/>
      <c r="H24" s="22" t="s">
        <v>22</v>
      </c>
      <c r="I24" s="49"/>
      <c r="J24" s="23"/>
    </row>
    <row r="25" spans="1:10" ht="28" customHeight="1" x14ac:dyDescent="0.35">
      <c r="A25" s="8"/>
      <c r="B25" s="24" t="str">
        <f>CONCATENATE("Population Change        ","2017 to ",C24,":")</f>
        <v>Population Change        2017 to :</v>
      </c>
      <c r="C25" s="58">
        <f>C23-C22</f>
        <v>0</v>
      </c>
      <c r="D25" s="17"/>
      <c r="E25" s="25" t="str">
        <f>CONCATENATE("Senior Population Change ","2017 to ",F24,":")</f>
        <v>Senior Population Change 2017 to :</v>
      </c>
      <c r="F25" s="58">
        <f>F23-F22</f>
        <v>0</v>
      </c>
      <c r="H25" s="22" t="s">
        <v>39</v>
      </c>
      <c r="I25" s="49"/>
      <c r="J25" s="23"/>
    </row>
    <row r="26" spans="1:10" ht="28" customHeight="1" x14ac:dyDescent="0.35">
      <c r="A26" s="8"/>
      <c r="B26" s="24" t="s">
        <v>16</v>
      </c>
      <c r="C26" s="26">
        <f>IFERROR(((C23-C22)/C22),0)</f>
        <v>0</v>
      </c>
      <c r="D26" s="8"/>
      <c r="E26" s="25" t="s">
        <v>40</v>
      </c>
      <c r="F26" s="26">
        <f>IFERROR(((F23-F22)/F22),0)</f>
        <v>0</v>
      </c>
      <c r="H26" s="22" t="s">
        <v>41</v>
      </c>
      <c r="I26" s="49"/>
      <c r="J26" s="23"/>
    </row>
    <row r="27" spans="1:10" ht="28" customHeight="1" x14ac:dyDescent="0.35">
      <c r="A27" s="8"/>
      <c r="B27" s="24"/>
      <c r="C27" s="26"/>
      <c r="D27" s="8"/>
      <c r="E27" s="25"/>
      <c r="F27" s="26"/>
      <c r="H27" s="22" t="s">
        <v>42</v>
      </c>
      <c r="I27" s="49"/>
      <c r="J27" s="23"/>
    </row>
    <row r="28" spans="1:10" ht="28" customHeight="1" x14ac:dyDescent="0.35">
      <c r="A28" s="8"/>
      <c r="B28" s="20"/>
      <c r="C28" s="27"/>
      <c r="D28" s="8"/>
      <c r="E28" s="21"/>
      <c r="H28" s="28" t="s">
        <v>4</v>
      </c>
      <c r="I28" s="44"/>
      <c r="J28" s="23"/>
    </row>
    <row r="29" spans="1:10" ht="6" customHeight="1" thickBot="1" x14ac:dyDescent="0.4">
      <c r="A29" s="8"/>
      <c r="B29" s="29"/>
      <c r="C29" s="30"/>
      <c r="D29" s="31"/>
      <c r="E29" s="30"/>
      <c r="F29" s="30"/>
      <c r="G29" s="30"/>
      <c r="H29" s="32"/>
      <c r="I29" s="33"/>
      <c r="J29" s="34"/>
    </row>
    <row r="30" spans="1:10" ht="6" customHeight="1" thickBot="1" x14ac:dyDescent="0.4"/>
    <row r="31" spans="1:10" ht="28" customHeight="1" x14ac:dyDescent="0.35">
      <c r="B31" s="62" t="s">
        <v>18</v>
      </c>
      <c r="C31" s="63"/>
      <c r="D31" s="63"/>
      <c r="E31" s="63"/>
      <c r="F31" s="63"/>
      <c r="G31" s="63"/>
      <c r="H31" s="63"/>
      <c r="I31" s="63"/>
      <c r="J31" s="64"/>
    </row>
    <row r="32" spans="1:10" ht="4" customHeight="1" x14ac:dyDescent="0.35">
      <c r="B32" s="14"/>
      <c r="C32" s="15"/>
      <c r="D32" s="15"/>
      <c r="E32" s="15"/>
      <c r="F32" s="15"/>
      <c r="G32" s="15"/>
      <c r="H32" s="15"/>
      <c r="I32" s="15"/>
      <c r="J32" s="16"/>
    </row>
    <row r="33" spans="2:10" s="18" customFormat="1" ht="15" customHeight="1" x14ac:dyDescent="0.35">
      <c r="B33" s="60" t="s">
        <v>34</v>
      </c>
      <c r="C33" s="61"/>
      <c r="E33" s="61" t="s">
        <v>35</v>
      </c>
      <c r="F33" s="61"/>
      <c r="H33" s="61" t="s">
        <v>36</v>
      </c>
      <c r="I33" s="61"/>
      <c r="J33" s="35"/>
    </row>
    <row r="34" spans="2:10" ht="28" customHeight="1" x14ac:dyDescent="0.35">
      <c r="B34" s="20" t="s">
        <v>47</v>
      </c>
      <c r="C34" s="53"/>
      <c r="D34" s="8"/>
      <c r="E34" s="21" t="s">
        <v>48</v>
      </c>
      <c r="F34" s="59"/>
      <c r="H34" s="21" t="str">
        <f>CONCATENATE("Poverty Rate - Current"," (",I35,"):")</f>
        <v>Poverty Rate - Current ():</v>
      </c>
      <c r="I34" s="53"/>
      <c r="J34" s="23"/>
    </row>
    <row r="35" spans="2:10" ht="28" customHeight="1" x14ac:dyDescent="0.35">
      <c r="B35" s="20" t="str">
        <f>CONCATENATE("Unemployment Rate - Current"," (",C36,"):")</f>
        <v>Unemployment Rate - Current ():</v>
      </c>
      <c r="C35" s="53"/>
      <c r="D35" s="8"/>
      <c r="E35" s="21" t="str">
        <f>CONCATENATE("Laborforce Rate - Current"," (",F36,"):")</f>
        <v>Laborforce Rate - Current ():</v>
      </c>
      <c r="F35" s="59"/>
      <c r="H35" s="37" t="s">
        <v>4</v>
      </c>
      <c r="I35" s="45"/>
      <c r="J35" s="23"/>
    </row>
    <row r="36" spans="2:10" s="18" customFormat="1" ht="28" customHeight="1" x14ac:dyDescent="0.35">
      <c r="B36" s="24" t="s">
        <v>4</v>
      </c>
      <c r="C36" s="55"/>
      <c r="D36" s="17"/>
      <c r="E36" s="25" t="s">
        <v>4</v>
      </c>
      <c r="F36" s="43"/>
      <c r="H36" s="21" t="str">
        <f>CONCATENATE("Median Household Income - Current"," (",I37,"):")</f>
        <v>Median Household Income - Current ():</v>
      </c>
      <c r="I36" s="50"/>
      <c r="J36" s="19"/>
    </row>
    <row r="37" spans="2:10" ht="28" customHeight="1" x14ac:dyDescent="0.35">
      <c r="B37" s="24" t="str">
        <f>CONCATENATE("Unemployment Rate Change ","2017 to ",C36,":")</f>
        <v>Unemployment Rate Change 2017 to :</v>
      </c>
      <c r="C37" s="54">
        <f>C35-C34</f>
        <v>0</v>
      </c>
      <c r="D37" s="17"/>
      <c r="E37" s="25" t="str">
        <f>CONCATENATE("Laborforce Rate Change ","2017 to ",F36,":")</f>
        <v>Laborforce Rate Change 2017 to :</v>
      </c>
      <c r="F37" s="54">
        <f>F35-F34</f>
        <v>0</v>
      </c>
      <c r="H37" s="25" t="s">
        <v>4</v>
      </c>
      <c r="I37" s="46"/>
      <c r="J37" s="23"/>
    </row>
    <row r="38" spans="2:10" ht="6" customHeight="1" thickBot="1" x14ac:dyDescent="0.4">
      <c r="B38" s="38"/>
      <c r="C38" s="39"/>
      <c r="D38" s="40"/>
      <c r="E38" s="33"/>
      <c r="F38" s="39"/>
      <c r="G38" s="30"/>
      <c r="H38" s="41"/>
      <c r="I38" s="41"/>
      <c r="J38" s="34"/>
    </row>
    <row r="39" spans="2:10" ht="6" customHeight="1" thickBot="1" x14ac:dyDescent="0.4"/>
    <row r="40" spans="2:10" ht="28" customHeight="1" x14ac:dyDescent="0.35">
      <c r="B40" s="62" t="s">
        <v>23</v>
      </c>
      <c r="C40" s="63"/>
      <c r="D40" s="63"/>
      <c r="E40" s="63"/>
      <c r="F40" s="63"/>
      <c r="G40" s="63"/>
      <c r="H40" s="63"/>
      <c r="I40" s="63"/>
      <c r="J40" s="64"/>
    </row>
    <row r="41" spans="2:10" ht="6" customHeight="1" x14ac:dyDescent="0.35">
      <c r="B41" s="14"/>
      <c r="C41" s="15"/>
      <c r="D41" s="15"/>
      <c r="E41" s="15"/>
      <c r="F41" s="15"/>
      <c r="G41" s="15"/>
      <c r="H41" s="15"/>
      <c r="I41" s="15"/>
      <c r="J41" s="16"/>
    </row>
    <row r="42" spans="2:10" s="18" customFormat="1" ht="15" customHeight="1" x14ac:dyDescent="0.35">
      <c r="B42" s="60" t="s">
        <v>31</v>
      </c>
      <c r="C42" s="61"/>
      <c r="E42" s="61" t="s">
        <v>32</v>
      </c>
      <c r="F42" s="61"/>
      <c r="H42" s="61" t="s">
        <v>33</v>
      </c>
      <c r="I42" s="61"/>
      <c r="J42" s="35"/>
    </row>
    <row r="43" spans="2:10" ht="28" customHeight="1" x14ac:dyDescent="0.35">
      <c r="B43" s="20" t="s">
        <v>29</v>
      </c>
      <c r="C43" s="42"/>
      <c r="D43" s="8"/>
      <c r="E43" s="21" t="s">
        <v>26</v>
      </c>
      <c r="F43" s="47"/>
      <c r="H43" s="36" t="s">
        <v>49</v>
      </c>
      <c r="I43" s="53"/>
      <c r="J43" s="23"/>
    </row>
    <row r="44" spans="2:10" ht="28" customHeight="1" x14ac:dyDescent="0.35">
      <c r="B44" s="20" t="s">
        <v>30</v>
      </c>
      <c r="C44" s="42"/>
      <c r="D44" s="8"/>
      <c r="E44" s="21" t="s">
        <v>25</v>
      </c>
      <c r="F44" s="47"/>
      <c r="H44" s="21" t="str">
        <f>CONCATENATE("Vacancy Rate - Current"," (",I45,"):")</f>
        <v>Vacancy Rate - Current ():</v>
      </c>
      <c r="I44" s="56"/>
      <c r="J44" s="23"/>
    </row>
    <row r="45" spans="2:10" s="18" customFormat="1" ht="28" customHeight="1" x14ac:dyDescent="0.35">
      <c r="B45" s="20" t="s">
        <v>28</v>
      </c>
      <c r="C45" s="42"/>
      <c r="D45" s="17"/>
      <c r="E45" s="21" t="s">
        <v>27</v>
      </c>
      <c r="F45" s="48"/>
      <c r="H45" s="25" t="s">
        <v>4</v>
      </c>
      <c r="I45" s="52"/>
      <c r="J45" s="19"/>
    </row>
    <row r="46" spans="2:10" ht="28" customHeight="1" x14ac:dyDescent="0.35">
      <c r="B46" s="24" t="s">
        <v>4</v>
      </c>
      <c r="C46" s="51"/>
      <c r="D46" s="8"/>
      <c r="E46" s="25" t="s">
        <v>4</v>
      </c>
      <c r="F46" s="51"/>
      <c r="H46" s="25" t="str">
        <f>CONCATENATE("Vacancy Rate Change ","2017 to ",I45,":")</f>
        <v>Vacancy Rate Change 2017 to :</v>
      </c>
      <c r="I46" s="25">
        <f>I44-I43</f>
        <v>0</v>
      </c>
      <c r="J46" s="23"/>
    </row>
    <row r="47" spans="2:10" ht="6" customHeight="1" thickBot="1" x14ac:dyDescent="0.4">
      <c r="B47" s="38"/>
      <c r="C47" s="39"/>
      <c r="D47" s="40"/>
      <c r="E47" s="33"/>
      <c r="F47" s="39"/>
      <c r="G47" s="30"/>
      <c r="H47" s="41"/>
      <c r="I47" s="41"/>
      <c r="J47" s="34"/>
    </row>
    <row r="48" spans="2:10" ht="6" customHeight="1" x14ac:dyDescent="0.35"/>
  </sheetData>
  <mergeCells count="29">
    <mergeCell ref="B14:C14"/>
    <mergeCell ref="B19:J19"/>
    <mergeCell ref="B31:J31"/>
    <mergeCell ref="H21:I21"/>
    <mergeCell ref="B21:C21"/>
    <mergeCell ref="E21:F21"/>
    <mergeCell ref="E17:F17"/>
    <mergeCell ref="E15:F15"/>
    <mergeCell ref="E16:F16"/>
    <mergeCell ref="H15:J15"/>
    <mergeCell ref="H14:J14"/>
    <mergeCell ref="H16:J17"/>
    <mergeCell ref="E14:F14"/>
    <mergeCell ref="B42:C42"/>
    <mergeCell ref="E42:F42"/>
    <mergeCell ref="H42:I42"/>
    <mergeCell ref="B40:J40"/>
    <mergeCell ref="I5:J5"/>
    <mergeCell ref="B33:C33"/>
    <mergeCell ref="E33:F33"/>
    <mergeCell ref="H33:I33"/>
    <mergeCell ref="B7:J7"/>
    <mergeCell ref="B8:J8"/>
    <mergeCell ref="B9:J9"/>
    <mergeCell ref="B10:J10"/>
    <mergeCell ref="B12:J12"/>
    <mergeCell ref="B13:J13"/>
    <mergeCell ref="B16:C16"/>
    <mergeCell ref="B15:C15"/>
  </mergeCells>
  <dataValidations count="1">
    <dataValidation type="list" allowBlank="1" showInputMessage="1" showErrorMessage="1" error="Please select a valid LIHTC submission round from the drop-down menu" sqref="I5:J5" xr:uid="{2B0CCF01-F286-483E-93A5-195F55A8C0D9}">
      <formula1>"2024 (4%),2024 (9%),2025 (4%),2025 (9%),2026 (4%),2026 (9%)"</formula1>
    </dataValidation>
  </dataValidations>
  <hyperlinks>
    <hyperlink ref="B16" r:id="rId1" xr:uid="{524CF146-B9D2-4F07-B633-0E8C05C41A31}"/>
    <hyperlink ref="H16" r:id="rId2" display="Institute for Housing Studies at DePaul Univeristy" xr:uid="{239FC774-B2DB-4D3B-A42B-3AAF76DD738E}"/>
    <hyperlink ref="B15" r:id="rId3" xr:uid="{6BCEB76B-3539-41F5-9CC7-F92D9ED9FD0D}"/>
    <hyperlink ref="E15" r:id="rId4" xr:uid="{642A305A-938C-4DD4-AC9B-18BB7E409C0A}"/>
    <hyperlink ref="H15" r:id="rId5" xr:uid="{C22534AC-7DE5-4FC8-A53B-3A12A4295C0D}"/>
    <hyperlink ref="E17" r:id="rId6" xr:uid="{96BEAC0E-1923-414F-AA55-342B15DB8CEF}"/>
    <hyperlink ref="E16" r:id="rId7" xr:uid="{D2B7929C-C556-46B5-9FDF-E4E3AC8BED90}"/>
    <hyperlink ref="H16:J17" r:id="rId8" display="Institute for Housing Studies at DePaul University" xr:uid="{2DCA46FE-6F4B-4B66-9A5A-84F90713E90E}"/>
    <hyperlink ref="H15:J15" r:id="rId9" display="CMAP Community Data Snapshots" xr:uid="{DE5974FC-CD15-4F0A-9FA8-5EF998E8BCCD}"/>
  </hyperlinks>
  <pageMargins left="0.25" right="0.25" top="0.75" bottom="0.75" header="0.3" footer="0.3"/>
  <pageSetup scale="88" fitToHeight="2" orientation="landscape" horizontalDpi="200" verticalDpi="200" r:id="rId10"/>
  <headerFooter differentFirst="1">
    <oddFooter>&amp;L&amp;"Century Gothic,Regular"&amp;8&amp;F&amp;R&amp;"Century Gothic,Regular"&amp;8Page &amp;P of &amp;N</oddFooter>
  </headerFooter>
</worksheet>
</file>

<file path=docMetadata/LabelInfo.xml><?xml version="1.0" encoding="utf-8"?>
<clbl:labelList xmlns:clbl="http://schemas.microsoft.com/office/2020/mipLabelMetadata">
  <clbl:label id="{ad59b043-00c3-4460-873c-62f77c58357b}" enabled="1" method="Standard" siteId="{acc83820-8b8f-4dc8-b270-266cb24e926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CRSA Market Snapshot</vt:lpstr>
      <vt:lpstr>'CRSA Market Snapshot'!Print_Area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Mueller</dc:creator>
  <cp:lastModifiedBy>Amy Bashiti</cp:lastModifiedBy>
  <cp:lastPrinted>2021-07-07T17:13:42Z</cp:lastPrinted>
  <dcterms:created xsi:type="dcterms:W3CDTF">2021-05-12T13:18:21Z</dcterms:created>
  <dcterms:modified xsi:type="dcterms:W3CDTF">2025-07-14T15:50:59Z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59b043-00c3-4460-873c-62f77c58357b_Enabled">
    <vt:lpwstr>true</vt:lpwstr>
  </property>
  <property fmtid="{D5CDD505-2E9C-101B-9397-08002B2CF9AE}" pid="3" name="MSIP_Label_ad59b043-00c3-4460-873c-62f77c58357b_SetDate">
    <vt:lpwstr>2023-11-11T14:09:20Z</vt:lpwstr>
  </property>
  <property fmtid="{D5CDD505-2E9C-101B-9397-08002B2CF9AE}" pid="4" name="MSIP_Label_ad59b043-00c3-4460-873c-62f77c58357b_Method">
    <vt:lpwstr>Standard</vt:lpwstr>
  </property>
  <property fmtid="{D5CDD505-2E9C-101B-9397-08002B2CF9AE}" pid="5" name="MSIP_Label_ad59b043-00c3-4460-873c-62f77c58357b_Name">
    <vt:lpwstr>IHDA</vt:lpwstr>
  </property>
  <property fmtid="{D5CDD505-2E9C-101B-9397-08002B2CF9AE}" pid="6" name="MSIP_Label_ad59b043-00c3-4460-873c-62f77c58357b_SiteId">
    <vt:lpwstr>acc83820-8b8f-4dc8-b270-266cb24e926f</vt:lpwstr>
  </property>
  <property fmtid="{D5CDD505-2E9C-101B-9397-08002B2CF9AE}" pid="7" name="MSIP_Label_ad59b043-00c3-4460-873c-62f77c58357b_ActionId">
    <vt:lpwstr>d6b891e5-1436-44c8-beba-a17733c2f56f</vt:lpwstr>
  </property>
  <property fmtid="{D5CDD505-2E9C-101B-9397-08002B2CF9AE}" pid="8" name="MSIP_Label_ad59b043-00c3-4460-873c-62f77c58357b_ContentBits">
    <vt:lpwstr>0</vt:lpwstr>
  </property>
</Properties>
</file>