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updateLinks="never" codeName="ThisWorkbook" defaultThemeVersion="124226"/>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E03C0CC4-50A6-4099-8903-A2E4532F4CC2}" xr6:coauthVersionLast="47" xr6:coauthVersionMax="47" xr10:uidLastSave="{00000000-0000-0000-0000-000000000000}"/>
  <bookViews>
    <workbookView xWindow="-28920" yWindow="-120" windowWidth="29040" windowHeight="15840" tabRatio="780" xr2:uid="{00000000-000D-0000-FFFF-FFFF00000000}"/>
  </bookViews>
  <sheets>
    <sheet name="Instructions" sheetId="1" r:id="rId1"/>
    <sheet name="A_Project Narrative" sheetId="2" r:id="rId2"/>
    <sheet name="B_Details" sheetId="3" r:id="rId3"/>
    <sheet name="C_Addresses" sheetId="4" r:id="rId4"/>
    <sheet name="D_Dev Team" sheetId="5" r:id="rId5"/>
    <sheet name="E_Sources" sheetId="6" r:id="rId6"/>
    <sheet name="F_Construction" sheetId="7" r:id="rId7"/>
    <sheet name="G_Uses" sheetId="8" r:id="rId8"/>
    <sheet name="H_Income" sheetId="9" r:id="rId9"/>
    <sheet name="I_Expenses" sheetId="10" r:id="rId10"/>
    <sheet name="J_Cash Flow" sheetId="11" r:id="rId11"/>
    <sheet name="K_Notes" sheetId="12" r:id="rId12"/>
    <sheet name="Data" sheetId="19" state="hidden" r:id="rId13"/>
    <sheet name="Raw Data" sheetId="21" state="hidden" r:id="rId14"/>
  </sheets>
  <externalReferences>
    <externalReference r:id="rId15"/>
    <externalReference r:id="rId16"/>
    <externalReference r:id="rId17"/>
    <externalReference r:id="rId18"/>
  </externalReferences>
  <definedNames>
    <definedName name="_OL8" localSheetId="2">B_Details!#REF!</definedName>
    <definedName name="_OL8">[1]Description!$H$59</definedName>
    <definedName name="_PS1">[2]ps1!$A$1:$I$71</definedName>
    <definedName name="_PS2">[2]ps2!$A$1:$F$58</definedName>
    <definedName name="_PS3">[2]ps3!$A$1:$M$75</definedName>
    <definedName name="_PS4" localSheetId="10">#REF!</definedName>
    <definedName name="_PS4">#REF!</definedName>
    <definedName name="_PS5">[2]Ps4!$A$1:$G$58</definedName>
    <definedName name="_PS6" localSheetId="10">#REF!</definedName>
    <definedName name="_PS6">#REF!</definedName>
    <definedName name="AC">'[3]4 PROJECT'!$Z$9:$Z$10</definedName>
    <definedName name="affordableunits" localSheetId="10">B_Details!#REF!</definedName>
    <definedName name="affordableunits">B_Details!#REF!</definedName>
    <definedName name="building" comment="cost of existing structures on site">'[4]Sources and Budget'!$E$250</definedName>
    <definedName name="construction">[4]Lists!$G$8:$G$12</definedName>
    <definedName name="dcrmaxpayment">[4]Proforma!$D$60</definedName>
    <definedName name="DESCRIPTION" localSheetId="10">#REF!</definedName>
    <definedName name="DESCRIPTION">#REF!</definedName>
    <definedName name="DEV_EXPER" localSheetId="10">#REF!</definedName>
    <definedName name="DEV_EXPER">#REF!</definedName>
    <definedName name="devowner">[4]Lists!$C$23:$C$30</definedName>
    <definedName name="Devtype">[4]Lists!$C$1:$C$6</definedName>
    <definedName name="directconstruction" comment="overall construction costs including O&amp;P, General Conditions">'[4]Sources and Budget'!$E$256</definedName>
    <definedName name="Donation">[4]Lists!$C$44:$C$48</definedName>
    <definedName name="ELI" localSheetId="2">B_Details!#REF!</definedName>
    <definedName name="ELI">[1]Description!$D$59</definedName>
    <definedName name="exhibits">[4]Lists!$C$33:$C$36</definedName>
    <definedName name="Exteriorwalls">'[3]4 PROJECT'!$Z$31:$Z$41</definedName>
    <definedName name="Foundation">'[3]4 PROJECT'!$Z$6:$Z$7</definedName>
    <definedName name="funding">[4]Lists!$G$33:$G$39</definedName>
    <definedName name="Fundingprogram" localSheetId="10">[4]Lists!#REF!</definedName>
    <definedName name="Fundingprogram">[4]Lists!#REF!</definedName>
    <definedName name="generaldevelopment" comment="typical costs for development activity">'[4]Sources and Budget'!$E$287</definedName>
    <definedName name="heatingtype">[4]Lists!$E$7:$E$11</definedName>
    <definedName name="IHDA_ABS" localSheetId="10">#REF!</definedName>
    <definedName name="IHDA_ABS">#REF!</definedName>
    <definedName name="income">[4]Lists!$I$2:$I$5</definedName>
    <definedName name="IncomeAMI">H_Income!$B$5:$B$44</definedName>
    <definedName name="land" comment="value of site without structures" localSheetId="2">'[4]Sources and Budget'!$E$249</definedName>
    <definedName name="land" localSheetId="10">G_Uses!#REF!</definedName>
    <definedName name="land">G_Uses!#REF!</definedName>
    <definedName name="LI" localSheetId="2">B_Details!#REF!</definedName>
    <definedName name="LI">[1]Description!$F$59</definedName>
    <definedName name="MKT" localSheetId="2">B_Details!#REF!</definedName>
    <definedName name="MKT">[1]Description!$I$59</definedName>
    <definedName name="netdevelopmentcost" comment="Acquisition, Construction, General Development Costs and Developer Overhead" localSheetId="2">'[4]Sources and Budget'!$E$291</definedName>
    <definedName name="netdevelopmentcost" localSheetId="10">G_Uses!#REF!</definedName>
    <definedName name="netdevelopmentcost">G_Uses!#REF!</definedName>
    <definedName name="OLI" localSheetId="2">B_Details!#REF!</definedName>
    <definedName name="OLI">[1]Description!$G$59</definedName>
    <definedName name="Outstandingcosts" comment="Development costs not captured elsewhere in the budget" localSheetId="2">'[4]Sources and Budget'!$G$384</definedName>
    <definedName name="Outstandingcosts" localSheetId="10">G_Uses!#REF!</definedName>
    <definedName name="Outstandingcosts">G_Uses!#REF!</definedName>
    <definedName name="ownership">[4]Lists!$C$15:$C$21</definedName>
    <definedName name="PM_EXPER" localSheetId="10">#REF!</definedName>
    <definedName name="PM_EXPER">#REF!</definedName>
    <definedName name="population">[4]Lists!$C$57:$C$61</definedName>
    <definedName name="_xlnm.Print_Area" localSheetId="1">'A_Project Narrative'!$B$2:$T$153</definedName>
    <definedName name="_xlnm.Print_Area" localSheetId="2">B_Details!$B$1:$O$135</definedName>
    <definedName name="_xlnm.Print_Area" localSheetId="3">C_Addresses!$B$2:$N$15</definedName>
    <definedName name="_xlnm.Print_Area" localSheetId="4">'D_Dev Team'!$B$2:$G$68</definedName>
    <definedName name="_xlnm.Print_Area" localSheetId="5">E_Sources!$C$1:$J$73</definedName>
    <definedName name="_xlnm.Print_Area" localSheetId="6">F_Construction!$B$2:$AM$120</definedName>
    <definedName name="_xlnm.Print_Area" localSheetId="7">G_Uses!$C$1:$K$135</definedName>
    <definedName name="_xlnm.Print_Area" localSheetId="8">H_Income!$B$1:$AB$70</definedName>
    <definedName name="_xlnm.Print_Area" localSheetId="9">I_Expenses!$B$1:$H$82</definedName>
    <definedName name="_xlnm.Print_Area" localSheetId="0">Instructions!$B$1:$O$33</definedName>
    <definedName name="_xlnm.Print_Area" localSheetId="10">'J_Cash Flow'!$B$1:$AS$90</definedName>
    <definedName name="_xlnm.Print_Area" localSheetId="11">K_Notes!$B$2:$M$47</definedName>
    <definedName name="priority">[4]Lists!$C$71:$C$75</definedName>
    <definedName name="privateq" comment="All sources of equity from non governmental or foundation sources">'[4]Sources and Budget'!$H$73:$I$81</definedName>
    <definedName name="programfunding">[4]Lists!$C$115:$C$120</definedName>
    <definedName name="projecttype">[4]Lists!$C$63:$C$64</definedName>
    <definedName name="publiceq" comment="All sources of public, foundation equity">'[4]Sources and Budget'!$H$65:$I$70</definedName>
    <definedName name="reserves">[4]Lists!$C$89:$C$93</definedName>
    <definedName name="resincome" localSheetId="2">[4]Operating!$G$81</definedName>
    <definedName name="resincome" localSheetId="10">H_Income!#REF!</definedName>
    <definedName name="resincome">H_Income!#REF!</definedName>
    <definedName name="setaside2011">[4]Lists!$G$77:$G$81</definedName>
    <definedName name="SITE_CONTROL" localSheetId="10">#REF!</definedName>
    <definedName name="SITE_CONTROL">#REF!</definedName>
    <definedName name="sources">'[4]Subsidy Calculations'!$J$178</definedName>
    <definedName name="Specialneeds">[4]Lists!$A$122:$A$126</definedName>
    <definedName name="sponsor">[4]Lists!$C$85:$C$87</definedName>
    <definedName name="statedonation">[4]Lists!$G$86:$G$92</definedName>
    <definedName name="syndicationexpense" comment="Costs related to the delivery of tax credit syndication proceeds, including bridge loan fees, legal, bridge loan interest, etc." localSheetId="2">'[4]Sources and Budget'!$E$317</definedName>
    <definedName name="syndicationexpense" localSheetId="10">G_Uses!#REF!</definedName>
    <definedName name="syndicationexpense">G_Uses!#REF!</definedName>
    <definedName name="TCCALC" localSheetId="10">#REF!</definedName>
    <definedName name="TCCALC">#REF!</definedName>
    <definedName name="totalunits" localSheetId="2">B_Details!#REF!</definedName>
    <definedName name="totalunits">[1]Description!$J$59</definedName>
    <definedName name="Unitsize" localSheetId="2">[4]Lists!$C$7:$C$13</definedName>
    <definedName name="Unitsize">[1]Lists!$C$7:$C$13</definedName>
    <definedName name="uses">'[4]Subsidy Calculations'!$J$214</definedName>
    <definedName name="Utilities">'[3]4 PROJECT'!$Z$14:$Z$18</definedName>
    <definedName name="utilityallow" localSheetId="2">[4]Lists!$G$96:$G$100</definedName>
    <definedName name="utilityallow">[1]Lists!$G$96:$G$100</definedName>
    <definedName name="Vcounties">[4]Lists!$A$1:$A$104</definedName>
    <definedName name="VLI" localSheetId="2">B_Details!#REF!</definedName>
    <definedName name="VLI">[1]Description!$E$59</definedName>
    <definedName name="Wagerates" localSheetId="2">[4]Lists!$A$129:$A$131</definedName>
    <definedName name="Wagerates">[1]Lists!$A$129:$A$131</definedName>
    <definedName name="workingcapital">[4]Lists!$C$66:$C$69</definedName>
    <definedName name="Z_11E1F5E4_CB48_4800_8BCA_5A4C7651C477_.wvu.Cols" localSheetId="8" hidden="1">H_Income!#REF!,H_Income!#REF!</definedName>
    <definedName name="Z_11E1F5E4_CB48_4800_8BCA_5A4C7651C477_.wvu.PrintArea" localSheetId="2" hidden="1">B_Details!$B$1:$O$137</definedName>
    <definedName name="Z_11E1F5E4_CB48_4800_8BCA_5A4C7651C477_.wvu.PrintArea" localSheetId="3" hidden="1">C_Addresses!$B$1:$N$666</definedName>
    <definedName name="Z_11E1F5E4_CB48_4800_8BCA_5A4C7651C477_.wvu.PrintArea" localSheetId="4" hidden="1">'D_Dev Team'!#REF!</definedName>
    <definedName name="Z_11E1F5E4_CB48_4800_8BCA_5A4C7651C477_.wvu.PrintArea" localSheetId="5" hidden="1">E_Sources!$B$1:$I$73</definedName>
    <definedName name="Z_11E1F5E4_CB48_4800_8BCA_5A4C7651C477_.wvu.PrintArea" localSheetId="7" hidden="1">G_Uses!$C$1:$K$127</definedName>
    <definedName name="Z_11E1F5E4_CB48_4800_8BCA_5A4C7651C477_.wvu.PrintArea" localSheetId="8" hidden="1">H_Income!$A$1:$AB$77</definedName>
    <definedName name="Z_11E1F5E4_CB48_4800_8BCA_5A4C7651C477_.wvu.PrintArea" localSheetId="9" hidden="1">I_Expenses!$A$1:$I$82</definedName>
    <definedName name="Z_11E1F5E4_CB48_4800_8BCA_5A4C7651C477_.wvu.PrintArea" localSheetId="10" hidden="1">'J_Cash Flow'!$A$2:$AS$90</definedName>
    <definedName name="Z_11E1F5E4_CB48_4800_8BCA_5A4C7651C477_.wvu.PrintTitles" localSheetId="9" hidden="1">I_Expenses!$B:$C</definedName>
    <definedName name="Z_11E1F5E4_CB48_4800_8BCA_5A4C7651C477_.wvu.PrintTitles" localSheetId="10" hidden="1">'J_Cash Flow'!$D:$D</definedName>
    <definedName name="Z_11E1F5E4_CB48_4800_8BCA_5A4C7651C477_.wvu.Rows" localSheetId="5" hidden="1">E_Sources!$5:$5,E_Sources!$40:$41</definedName>
    <definedName name="Z_27CD3F9E_A8F8_459C_9542_E3A25AF49F0F_.wvu.Cols" localSheetId="1" hidden="1">'A_Project Narrative'!$U:$W</definedName>
    <definedName name="Z_27CD3F9E_A8F8_459C_9542_E3A25AF49F0F_.wvu.Cols" localSheetId="2" hidden="1">B_Details!$U:$AA</definedName>
    <definedName name="Z_27CD3F9E_A8F8_459C_9542_E3A25AF49F0F_.wvu.Cols" localSheetId="3" hidden="1">C_Addresses!$P:$S</definedName>
    <definedName name="Z_27CD3F9E_A8F8_459C_9542_E3A25AF49F0F_.wvu.Cols" localSheetId="4" hidden="1">'D_Dev Team'!$H:$I</definedName>
    <definedName name="Z_27CD3F9E_A8F8_459C_9542_E3A25AF49F0F_.wvu.Cols" localSheetId="5" hidden="1">E_Sources!#REF!</definedName>
    <definedName name="Z_27CD3F9E_A8F8_459C_9542_E3A25AF49F0F_.wvu.Cols" localSheetId="6" hidden="1">F_Construction!$AN:$AO,F_Construction!$GZ:$GZ,F_Construction!$QV:$QV,F_Construction!$AAR:$AAR,F_Construction!$AKN:$AKN,F_Construction!$AUJ:$AUJ,F_Construction!$BEF:$BEF,F_Construction!$BOB:$BOB,F_Construction!$BXX:$BXX,F_Construction!$CHT:$CHT,F_Construction!$CRP:$CRP,F_Construction!$DBL:$DBL,F_Construction!$DLH:$DLH,F_Construction!$DVD:$DVD,F_Construction!$EEZ:$EEZ,F_Construction!$EOV:$EOV,F_Construction!$EYR:$EYR,F_Construction!$FIN:$FIN,F_Construction!$FSJ:$FSJ,F_Construction!$GCF:$GCF,F_Construction!$GMB:$GMB,F_Construction!$GVX:$GVX,F_Construction!$HFT:$HFT,F_Construction!$HPP:$HPP,F_Construction!$HZL:$HZL,F_Construction!$IJH:$IJH,F_Construction!$ITD:$ITD,F_Construction!$JCZ:$JCZ,F_Construction!$JMV:$JMV,F_Construction!$JWR:$JWR,F_Construction!$KGN:$KGN,F_Construction!$KQJ:$KQJ,F_Construction!$LAF:$LAF,F_Construction!$LKB:$LKB,F_Construction!$LTX:$LTX,F_Construction!$MDT:$MDT,F_Construction!$MNP:$MNP,F_Construction!$MXL:$MXL,F_Construction!$NHH:$NHH,F_Construction!$NRD:$NRD,F_Construction!$OAZ:$OAZ,F_Construction!$OKV:$OKV,F_Construction!$OUR:$OUR,F_Construction!$PEN:$PEN,F_Construction!$POJ:$POJ,F_Construction!$PYF:$PYF,F_Construction!$QIB:$QIB,F_Construction!$QRX:$QRX,F_Construction!$RBT:$RBT,F_Construction!$RLP:$RLP,F_Construction!$RVL:$RVL,F_Construction!$SFH:$SFH,F_Construction!$SPD:$SPD,F_Construction!$SYZ:$SYZ,F_Construction!$TIV:$TIV,F_Construction!$TSR:$TSR,F_Construction!$UCN:$UCN,F_Construction!$UMJ:$UMJ,F_Construction!$UWF:$UWF,F_Construction!$VGB:$VGB,F_Construction!$VPX:$VPX,F_Construction!$VZT:$VZT,F_Construction!$WJP:$WJP,F_Construction!$WTL:$WTL</definedName>
    <definedName name="Z_27CD3F9E_A8F8_459C_9542_E3A25AF49F0F_.wvu.Cols" localSheetId="7" hidden="1">G_Uses!$B:$B,G_Uses!$M:$O</definedName>
    <definedName name="Z_27CD3F9E_A8F8_459C_9542_E3A25AF49F0F_.wvu.Cols" localSheetId="8" hidden="1">H_Income!$AC:$JT</definedName>
    <definedName name="Z_27CD3F9E_A8F8_459C_9542_E3A25AF49F0F_.wvu.Cols" localSheetId="9" hidden="1">I_Expenses!$I:$I</definedName>
    <definedName name="Z_27CD3F9E_A8F8_459C_9542_E3A25AF49F0F_.wvu.Cols" localSheetId="11" hidden="1">K_Notes!$N:$O</definedName>
    <definedName name="Z_27CD3F9E_A8F8_459C_9542_E3A25AF49F0F_.wvu.PrintArea" localSheetId="1" hidden="1">'A_Project Narrative'!$B$2:$T$154</definedName>
    <definedName name="Z_27CD3F9E_A8F8_459C_9542_E3A25AF49F0F_.wvu.PrintArea" localSheetId="2" hidden="1">B_Details!$B$1:$O$135</definedName>
    <definedName name="Z_27CD3F9E_A8F8_459C_9542_E3A25AF49F0F_.wvu.PrintArea" localSheetId="3" hidden="1">C_Addresses!$B$1:$N$1106</definedName>
    <definedName name="Z_27CD3F9E_A8F8_459C_9542_E3A25AF49F0F_.wvu.PrintArea" localSheetId="4" hidden="1">'D_Dev Team'!$A$2:$G$68</definedName>
    <definedName name="Z_27CD3F9E_A8F8_459C_9542_E3A25AF49F0F_.wvu.PrintArea" localSheetId="5" hidden="1">E_Sources!$B$1:$K$73</definedName>
    <definedName name="Z_27CD3F9E_A8F8_459C_9542_E3A25AF49F0F_.wvu.PrintArea" localSheetId="6" hidden="1">F_Construction!$B$1:$AO$120</definedName>
    <definedName name="Z_27CD3F9E_A8F8_459C_9542_E3A25AF49F0F_.wvu.PrintArea" localSheetId="7" hidden="1">G_Uses!$C$1:$L$135</definedName>
    <definedName name="Z_27CD3F9E_A8F8_459C_9542_E3A25AF49F0F_.wvu.PrintArea" localSheetId="8" hidden="1">H_Income!$B$1:$AB$70</definedName>
    <definedName name="Z_27CD3F9E_A8F8_459C_9542_E3A25AF49F0F_.wvu.PrintArea" localSheetId="9" hidden="1">I_Expenses!$B$1:$H$82</definedName>
    <definedName name="Z_27CD3F9E_A8F8_459C_9542_E3A25AF49F0F_.wvu.PrintArea" localSheetId="0" hidden="1">Instructions!$B$1:$N$32</definedName>
    <definedName name="Z_27CD3F9E_A8F8_459C_9542_E3A25AF49F0F_.wvu.PrintArea" localSheetId="10" hidden="1">'J_Cash Flow'!$B$1:$AS$90</definedName>
    <definedName name="Z_27CD3F9E_A8F8_459C_9542_E3A25AF49F0F_.wvu.PrintArea" localSheetId="11" hidden="1">K_Notes!$B$1:$M$47</definedName>
    <definedName name="Z_27CD3F9E_A8F8_459C_9542_E3A25AF49F0F_.wvu.Rows" localSheetId="5" hidden="1">E_Sources!$5:$5,E_Sources!$40:$41</definedName>
    <definedName name="Z_27CD3F9E_A8F8_459C_9542_E3A25AF49F0F_.wvu.Rows" localSheetId="8" hidden="1">H_Income!$77:$139</definedName>
    <definedName name="Z_996927AF_2CA0_4EA7_84FB_22D43C3670BC_.wvu.Cols" localSheetId="1" hidden="1">'A_Project Narrative'!$U:$W</definedName>
    <definedName name="Z_996927AF_2CA0_4EA7_84FB_22D43C3670BC_.wvu.Cols" localSheetId="2" hidden="1">B_Details!$U:$AA</definedName>
    <definedName name="Z_996927AF_2CA0_4EA7_84FB_22D43C3670BC_.wvu.Cols" localSheetId="3" hidden="1">C_Addresses!$P:$S</definedName>
    <definedName name="Z_996927AF_2CA0_4EA7_84FB_22D43C3670BC_.wvu.Cols" localSheetId="4" hidden="1">'D_Dev Team'!$H:$I</definedName>
    <definedName name="Z_996927AF_2CA0_4EA7_84FB_22D43C3670BC_.wvu.Cols" localSheetId="5" hidden="1">E_Sources!#REF!</definedName>
    <definedName name="Z_996927AF_2CA0_4EA7_84FB_22D43C3670BC_.wvu.Cols" localSheetId="6" hidden="1">F_Construction!$AN:$AO,F_Construction!$GZ:$GZ,F_Construction!$QV:$QV,F_Construction!$AAR:$AAR,F_Construction!$AKN:$AKN,F_Construction!$AUJ:$AUJ,F_Construction!$BEF:$BEF,F_Construction!$BOB:$BOB,F_Construction!$BXX:$BXX,F_Construction!$CHT:$CHT,F_Construction!$CRP:$CRP,F_Construction!$DBL:$DBL,F_Construction!$DLH:$DLH,F_Construction!$DVD:$DVD,F_Construction!$EEZ:$EEZ,F_Construction!$EOV:$EOV,F_Construction!$EYR:$EYR,F_Construction!$FIN:$FIN,F_Construction!$FSJ:$FSJ,F_Construction!$GCF:$GCF,F_Construction!$GMB:$GMB,F_Construction!$GVX:$GVX,F_Construction!$HFT:$HFT,F_Construction!$HPP:$HPP,F_Construction!$HZL:$HZL,F_Construction!$IJH:$IJH,F_Construction!$ITD:$ITD,F_Construction!$JCZ:$JCZ,F_Construction!$JMV:$JMV,F_Construction!$JWR:$JWR,F_Construction!$KGN:$KGN,F_Construction!$KQJ:$KQJ,F_Construction!$LAF:$LAF,F_Construction!$LKB:$LKB,F_Construction!$LTX:$LTX,F_Construction!$MDT:$MDT,F_Construction!$MNP:$MNP,F_Construction!$MXL:$MXL,F_Construction!$NHH:$NHH,F_Construction!$NRD:$NRD,F_Construction!$OAZ:$OAZ,F_Construction!$OKV:$OKV,F_Construction!$OUR:$OUR,F_Construction!$PEN:$PEN,F_Construction!$POJ:$POJ,F_Construction!$PYF:$PYF,F_Construction!$QIB:$QIB,F_Construction!$QRX:$QRX,F_Construction!$RBT:$RBT,F_Construction!$RLP:$RLP,F_Construction!$RVL:$RVL,F_Construction!$SFH:$SFH,F_Construction!$SPD:$SPD,F_Construction!$SYZ:$SYZ,F_Construction!$TIV:$TIV,F_Construction!$TSR:$TSR,F_Construction!$UCN:$UCN,F_Construction!$UMJ:$UMJ,F_Construction!$UWF:$UWF,F_Construction!$VGB:$VGB,F_Construction!$VPX:$VPX,F_Construction!$VZT:$VZT,F_Construction!$WJP:$WJP,F_Construction!$WTL:$WTL</definedName>
    <definedName name="Z_996927AF_2CA0_4EA7_84FB_22D43C3670BC_.wvu.Cols" localSheetId="7" hidden="1">G_Uses!$B:$B,G_Uses!$M:$O</definedName>
    <definedName name="Z_996927AF_2CA0_4EA7_84FB_22D43C3670BC_.wvu.Cols" localSheetId="8" hidden="1">H_Income!$AC:$JT</definedName>
    <definedName name="Z_996927AF_2CA0_4EA7_84FB_22D43C3670BC_.wvu.Cols" localSheetId="9" hidden="1">I_Expenses!$I:$I</definedName>
    <definedName name="Z_996927AF_2CA0_4EA7_84FB_22D43C3670BC_.wvu.Cols" localSheetId="11" hidden="1">K_Notes!$N:$O</definedName>
    <definedName name="Z_996927AF_2CA0_4EA7_84FB_22D43C3670BC_.wvu.PrintArea" localSheetId="1" hidden="1">'A_Project Narrative'!$B$2:$T$154</definedName>
    <definedName name="Z_996927AF_2CA0_4EA7_84FB_22D43C3670BC_.wvu.PrintArea" localSheetId="2" hidden="1">B_Details!$B$1:$O$135</definedName>
    <definedName name="Z_996927AF_2CA0_4EA7_84FB_22D43C3670BC_.wvu.PrintArea" localSheetId="3" hidden="1">C_Addresses!$B$1:$N$1106</definedName>
    <definedName name="Z_996927AF_2CA0_4EA7_84FB_22D43C3670BC_.wvu.PrintArea" localSheetId="4" hidden="1">'D_Dev Team'!$A$2:$G$68</definedName>
    <definedName name="Z_996927AF_2CA0_4EA7_84FB_22D43C3670BC_.wvu.PrintArea" localSheetId="5" hidden="1">E_Sources!$B$1:$K$73</definedName>
    <definedName name="Z_996927AF_2CA0_4EA7_84FB_22D43C3670BC_.wvu.PrintArea" localSheetId="6" hidden="1">F_Construction!$B$1:$AO$120</definedName>
    <definedName name="Z_996927AF_2CA0_4EA7_84FB_22D43C3670BC_.wvu.PrintArea" localSheetId="7" hidden="1">G_Uses!$C$1:$L$135</definedName>
    <definedName name="Z_996927AF_2CA0_4EA7_84FB_22D43C3670BC_.wvu.PrintArea" localSheetId="8" hidden="1">H_Income!$B$1:$AB$70</definedName>
    <definedName name="Z_996927AF_2CA0_4EA7_84FB_22D43C3670BC_.wvu.PrintArea" localSheetId="9" hidden="1">I_Expenses!$A$1:$H$82</definedName>
    <definedName name="Z_996927AF_2CA0_4EA7_84FB_22D43C3670BC_.wvu.PrintArea" localSheetId="0" hidden="1">Instructions!$B$1:$N$33</definedName>
    <definedName name="Z_996927AF_2CA0_4EA7_84FB_22D43C3670BC_.wvu.PrintArea" localSheetId="10" hidden="1">'J_Cash Flow'!$A$1:$AS$90</definedName>
    <definedName name="Z_996927AF_2CA0_4EA7_84FB_22D43C3670BC_.wvu.PrintArea" localSheetId="11" hidden="1">K_Notes!$A$1:$M$47</definedName>
    <definedName name="Z_996927AF_2CA0_4EA7_84FB_22D43C3670BC_.wvu.Rows" localSheetId="5" hidden="1">E_Sources!$5:$5,E_Sources!$40:$41</definedName>
    <definedName name="Z_996927AF_2CA0_4EA7_84FB_22D43C3670BC_.wvu.Rows" localSheetId="8" hidden="1">H_Income!$77:$139</definedName>
    <definedName name="Z_DA068714_31DE_453E_8066_83B45426A1B0_.wvu.Cols" localSheetId="8" hidden="1">H_Income!#REF!,H_Income!#REF!</definedName>
    <definedName name="Z_DA068714_31DE_453E_8066_83B45426A1B0_.wvu.PrintArea" localSheetId="2" hidden="1">B_Details!$B$1:$O$137</definedName>
    <definedName name="Z_DA068714_31DE_453E_8066_83B45426A1B0_.wvu.PrintArea" localSheetId="3" hidden="1">C_Addresses!$B$1:$N$666</definedName>
    <definedName name="Z_DA068714_31DE_453E_8066_83B45426A1B0_.wvu.PrintArea" localSheetId="4" hidden="1">'D_Dev Team'!#REF!</definedName>
    <definedName name="Z_DA068714_31DE_453E_8066_83B45426A1B0_.wvu.PrintArea" localSheetId="5" hidden="1">E_Sources!$B$1:$I$73</definedName>
    <definedName name="Z_DA068714_31DE_453E_8066_83B45426A1B0_.wvu.PrintArea" localSheetId="7" hidden="1">G_Uses!$C$1:$K$127</definedName>
    <definedName name="Z_DA068714_31DE_453E_8066_83B45426A1B0_.wvu.PrintArea" localSheetId="8" hidden="1">H_Income!$A$1:$AB$77</definedName>
    <definedName name="Z_DA068714_31DE_453E_8066_83B45426A1B0_.wvu.PrintArea" localSheetId="9" hidden="1">I_Expenses!$A$1:$I$82</definedName>
    <definedName name="Z_DA068714_31DE_453E_8066_83B45426A1B0_.wvu.PrintArea" localSheetId="10" hidden="1">'J_Cash Flow'!$A$2:$AS$90</definedName>
    <definedName name="Z_DA068714_31DE_453E_8066_83B45426A1B0_.wvu.PrintTitles" localSheetId="9" hidden="1">I_Expenses!$B:$C</definedName>
    <definedName name="Z_DA068714_31DE_453E_8066_83B45426A1B0_.wvu.PrintTitles" localSheetId="10" hidden="1">'J_Cash Flow'!$D:$D</definedName>
    <definedName name="Z_DA068714_31DE_453E_8066_83B45426A1B0_.wvu.Rows" localSheetId="5" hidden="1">E_Sources!$5:$5,E_Sources!$40:$41</definedName>
  </definedNames>
  <calcPr calcId="191029"/>
  <customWorkbookViews>
    <customWorkbookView name="Daniel Gutman - Personal View" guid="{996927AF-2CA0-4EA7-84FB-22D43C3670BC}" mergeInterval="0" personalView="1" maximized="1" windowWidth="1584" windowHeight="654" tabRatio="942" activeSheetId="21"/>
    <customWorkbookView name="Ssocall - Personal View" guid="{11E1F5E4-CB48-4800-8BCA-5A4C7651C477}" mergeInterval="0" personalView="1" maximized="1" windowWidth="1148" windowHeight="651" tabRatio="734" activeSheetId="11"/>
    <customWorkbookView name="arogers - Personal View" guid="{DA068714-31DE-453E-8066-83B45426A1B0}" mergeInterval="0" personalView="1" maximized="1" windowWidth="1276" windowHeight="774" tabRatio="734" activeSheetId="11"/>
    <customWorkbookView name="Beto Sanchez - Personal View" guid="{27CD3F9E-A8F8-459C-9542-E3A25AF49F0F}" mergeInterval="0" personalView="1" maximized="1" windowWidth="1596" windowHeight="615" tabRatio="942" activeSheetId="2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2" i="2" l="1"/>
  <c r="S109" i="21" l="1"/>
  <c r="R109" i="21"/>
  <c r="Q109" i="21"/>
  <c r="P109" i="21"/>
  <c r="O109" i="21"/>
  <c r="N109" i="21"/>
  <c r="M109" i="21"/>
  <c r="L109" i="21"/>
  <c r="K109" i="21"/>
  <c r="J109" i="21"/>
  <c r="I109" i="21"/>
  <c r="H109" i="21"/>
  <c r="G109" i="21"/>
  <c r="F109" i="21"/>
  <c r="S108" i="21"/>
  <c r="R108" i="21"/>
  <c r="Q108" i="21"/>
  <c r="P108" i="21"/>
  <c r="O108" i="21"/>
  <c r="N108" i="21"/>
  <c r="M108" i="21"/>
  <c r="L108" i="21"/>
  <c r="K108" i="21"/>
  <c r="J108" i="21"/>
  <c r="I108" i="21"/>
  <c r="H108" i="21"/>
  <c r="G108" i="21"/>
  <c r="F108" i="21"/>
  <c r="S107" i="21"/>
  <c r="R107" i="21"/>
  <c r="Q107" i="21"/>
  <c r="P107" i="21"/>
  <c r="O107" i="21"/>
  <c r="N107" i="21"/>
  <c r="M107" i="21"/>
  <c r="L107" i="21"/>
  <c r="K107" i="21"/>
  <c r="J107" i="21"/>
  <c r="I107" i="21"/>
  <c r="H107" i="21"/>
  <c r="G107" i="21"/>
  <c r="S106" i="21"/>
  <c r="R106" i="21"/>
  <c r="Q106" i="21"/>
  <c r="P106" i="21"/>
  <c r="M106" i="21"/>
  <c r="L106" i="21"/>
  <c r="K106" i="21"/>
  <c r="J106" i="21"/>
  <c r="I106" i="21"/>
  <c r="H106" i="21"/>
  <c r="G106" i="21"/>
  <c r="S105" i="21"/>
  <c r="R105" i="21"/>
  <c r="Q105" i="21"/>
  <c r="P105" i="21"/>
  <c r="M105" i="21"/>
  <c r="L105" i="21"/>
  <c r="K105" i="21"/>
  <c r="J105" i="21"/>
  <c r="I105" i="21"/>
  <c r="H105" i="21"/>
  <c r="G105" i="21"/>
  <c r="S104" i="21"/>
  <c r="R104" i="21"/>
  <c r="Q104" i="21"/>
  <c r="P104" i="21"/>
  <c r="N104" i="21"/>
  <c r="M104" i="21"/>
  <c r="L104" i="21"/>
  <c r="K104" i="21"/>
  <c r="J104" i="21"/>
  <c r="I104" i="21"/>
  <c r="H104" i="21"/>
  <c r="G104" i="21"/>
  <c r="S103" i="21"/>
  <c r="R103" i="21"/>
  <c r="Q103" i="21"/>
  <c r="P103" i="21"/>
  <c r="O103" i="21"/>
  <c r="N103" i="21"/>
  <c r="M103" i="21"/>
  <c r="L103" i="21"/>
  <c r="K103" i="21"/>
  <c r="J103" i="21"/>
  <c r="I103" i="21"/>
  <c r="H103" i="21"/>
  <c r="G103" i="21"/>
  <c r="F103" i="21"/>
  <c r="T103" i="21"/>
  <c r="T104" i="21"/>
  <c r="T105" i="21"/>
  <c r="T106" i="21"/>
  <c r="T107" i="21"/>
  <c r="T108" i="21"/>
  <c r="T109" i="21"/>
  <c r="E103" i="21"/>
  <c r="E106" i="21"/>
  <c r="E107" i="21"/>
  <c r="E108" i="21"/>
  <c r="D103" i="21"/>
  <c r="D104" i="21"/>
  <c r="D105" i="21"/>
  <c r="D106" i="21"/>
  <c r="D107" i="21"/>
  <c r="D108" i="21"/>
  <c r="D109" i="21"/>
  <c r="C103" i="21"/>
  <c r="C104" i="21"/>
  <c r="C105" i="21"/>
  <c r="C106" i="21"/>
  <c r="C107" i="21"/>
  <c r="C108" i="21"/>
  <c r="C109" i="21"/>
  <c r="B103" i="21"/>
  <c r="B104" i="21"/>
  <c r="B105" i="21"/>
  <c r="B106" i="21"/>
  <c r="B107" i="21"/>
  <c r="B108" i="21"/>
  <c r="E104" i="2" l="1"/>
  <c r="E102" i="2" l="1"/>
  <c r="E104" i="21" s="1"/>
  <c r="S155" i="3" a="1"/>
  <c r="S155" i="3" s="1"/>
  <c r="E103" i="2" s="1"/>
  <c r="W13" i="2" l="1"/>
  <c r="N103" i="2" s="1"/>
  <c r="E105" i="21"/>
  <c r="N105" i="21" l="1"/>
  <c r="N104" i="2"/>
  <c r="F109" i="8"/>
  <c r="N254" i="21"/>
  <c r="O254" i="21"/>
  <c r="N1398" i="21" l="1"/>
  <c r="M1398" i="21"/>
  <c r="L1398" i="21"/>
  <c r="K1398" i="21"/>
  <c r="J1398" i="21"/>
  <c r="I1398" i="21"/>
  <c r="H1398" i="21"/>
  <c r="G1398" i="21"/>
  <c r="F1398" i="21"/>
  <c r="E1398" i="21"/>
  <c r="D1398" i="21"/>
  <c r="C1398" i="21"/>
  <c r="B1398" i="21"/>
  <c r="N1397" i="21"/>
  <c r="M1397" i="21"/>
  <c r="L1397" i="21"/>
  <c r="K1397" i="21"/>
  <c r="J1397" i="21"/>
  <c r="I1397" i="21"/>
  <c r="H1397" i="21"/>
  <c r="G1397" i="21"/>
  <c r="F1397" i="21"/>
  <c r="E1397" i="21"/>
  <c r="D1397" i="21"/>
  <c r="C1397" i="21"/>
  <c r="B1397" i="21"/>
  <c r="N1396" i="21"/>
  <c r="M1396" i="21"/>
  <c r="L1396" i="21"/>
  <c r="K1396" i="21"/>
  <c r="J1396" i="21"/>
  <c r="I1396" i="21"/>
  <c r="H1396" i="21"/>
  <c r="G1396" i="21"/>
  <c r="F1396" i="21"/>
  <c r="E1396" i="21"/>
  <c r="D1396" i="21"/>
  <c r="C1396" i="21"/>
  <c r="B1396" i="21"/>
  <c r="N1395" i="21"/>
  <c r="M1395" i="21"/>
  <c r="L1395" i="21"/>
  <c r="K1395" i="21"/>
  <c r="J1395" i="21"/>
  <c r="I1395" i="21"/>
  <c r="H1395" i="21"/>
  <c r="G1395" i="21"/>
  <c r="F1395" i="21"/>
  <c r="E1395" i="21"/>
  <c r="D1395" i="21"/>
  <c r="C1395" i="21"/>
  <c r="B1395" i="21"/>
  <c r="N1394" i="21"/>
  <c r="M1394" i="21"/>
  <c r="L1394" i="21"/>
  <c r="K1394" i="21"/>
  <c r="J1394" i="21"/>
  <c r="I1394" i="21"/>
  <c r="H1394" i="21"/>
  <c r="G1394" i="21"/>
  <c r="F1394" i="21"/>
  <c r="E1394" i="21"/>
  <c r="D1394" i="21"/>
  <c r="C1394" i="21"/>
  <c r="B1394" i="21"/>
  <c r="N1393" i="21"/>
  <c r="M1393" i="21"/>
  <c r="L1393" i="21"/>
  <c r="K1393" i="21"/>
  <c r="J1393" i="21"/>
  <c r="I1393" i="21"/>
  <c r="H1393" i="21"/>
  <c r="G1393" i="21"/>
  <c r="F1393" i="21"/>
  <c r="E1393" i="21"/>
  <c r="D1393" i="21"/>
  <c r="C1393" i="21"/>
  <c r="B1393" i="21"/>
  <c r="N1392" i="21"/>
  <c r="M1392" i="21"/>
  <c r="L1392" i="21"/>
  <c r="K1392" i="21"/>
  <c r="J1392" i="21"/>
  <c r="I1392" i="21"/>
  <c r="H1392" i="21"/>
  <c r="G1392" i="21"/>
  <c r="F1392" i="21"/>
  <c r="E1392" i="21"/>
  <c r="D1392" i="21"/>
  <c r="C1392" i="21"/>
  <c r="B1392" i="21"/>
  <c r="N1391" i="21"/>
  <c r="M1391" i="21"/>
  <c r="L1391" i="21"/>
  <c r="K1391" i="21"/>
  <c r="J1391" i="21"/>
  <c r="I1391" i="21"/>
  <c r="H1391" i="21"/>
  <c r="G1391" i="21"/>
  <c r="F1391" i="21"/>
  <c r="E1391" i="21"/>
  <c r="D1391" i="21"/>
  <c r="C1391" i="21"/>
  <c r="B1391" i="21"/>
  <c r="N1390" i="21"/>
  <c r="M1390" i="21"/>
  <c r="L1390" i="21"/>
  <c r="K1390" i="21"/>
  <c r="J1390" i="21"/>
  <c r="I1390" i="21"/>
  <c r="H1390" i="21"/>
  <c r="G1390" i="21"/>
  <c r="F1390" i="21"/>
  <c r="E1390" i="21"/>
  <c r="D1390" i="21"/>
  <c r="C1390" i="21"/>
  <c r="B1390" i="21"/>
  <c r="N1389" i="21"/>
  <c r="M1389" i="21"/>
  <c r="L1389" i="21"/>
  <c r="K1389" i="21"/>
  <c r="J1389" i="21"/>
  <c r="I1389" i="21"/>
  <c r="H1389" i="21"/>
  <c r="G1389" i="21"/>
  <c r="F1389" i="21"/>
  <c r="E1389" i="21"/>
  <c r="D1389" i="21"/>
  <c r="B1389" i="21"/>
  <c r="N1388" i="21"/>
  <c r="M1388" i="21"/>
  <c r="L1388" i="21"/>
  <c r="K1388" i="21"/>
  <c r="J1388" i="21"/>
  <c r="I1388" i="21"/>
  <c r="H1388" i="21"/>
  <c r="G1388" i="21"/>
  <c r="F1388" i="21"/>
  <c r="E1388" i="21"/>
  <c r="D1388" i="21"/>
  <c r="C1388" i="21"/>
  <c r="B1388" i="21"/>
  <c r="N1387" i="21"/>
  <c r="M1387" i="21"/>
  <c r="L1387" i="21"/>
  <c r="K1387" i="21"/>
  <c r="J1387" i="21"/>
  <c r="I1387" i="21"/>
  <c r="H1387" i="21"/>
  <c r="G1387" i="21"/>
  <c r="F1387" i="21"/>
  <c r="E1387" i="21"/>
  <c r="D1387" i="21"/>
  <c r="C1387" i="21"/>
  <c r="B1387" i="21"/>
  <c r="N1386" i="21"/>
  <c r="M1386" i="21"/>
  <c r="L1386" i="21"/>
  <c r="K1386" i="21"/>
  <c r="J1386" i="21"/>
  <c r="I1386" i="21"/>
  <c r="H1386" i="21"/>
  <c r="G1386" i="21"/>
  <c r="F1386" i="21"/>
  <c r="E1386" i="21"/>
  <c r="D1386" i="21"/>
  <c r="C1386" i="21"/>
  <c r="B1386" i="21"/>
  <c r="N1385" i="21"/>
  <c r="M1385" i="21"/>
  <c r="L1385" i="21"/>
  <c r="K1385" i="21"/>
  <c r="J1385" i="21"/>
  <c r="I1385" i="21"/>
  <c r="H1385" i="21"/>
  <c r="G1385" i="21"/>
  <c r="F1385" i="21"/>
  <c r="E1385" i="21"/>
  <c r="D1385" i="21"/>
  <c r="C1385" i="21"/>
  <c r="B1385" i="21"/>
  <c r="N1384" i="21"/>
  <c r="M1384" i="21"/>
  <c r="L1384" i="21"/>
  <c r="K1384" i="21"/>
  <c r="J1384" i="21"/>
  <c r="I1384" i="21"/>
  <c r="H1384" i="21"/>
  <c r="G1384" i="21"/>
  <c r="F1384" i="21"/>
  <c r="E1384" i="21"/>
  <c r="D1384" i="21"/>
  <c r="C1384" i="21"/>
  <c r="B1384" i="21"/>
  <c r="N1383" i="21"/>
  <c r="M1383" i="21"/>
  <c r="L1383" i="21"/>
  <c r="K1383" i="21"/>
  <c r="J1383" i="21"/>
  <c r="I1383" i="21"/>
  <c r="H1383" i="21"/>
  <c r="G1383" i="21"/>
  <c r="F1383" i="21"/>
  <c r="E1383" i="21"/>
  <c r="D1383" i="21"/>
  <c r="C1383" i="21"/>
  <c r="B1383" i="21"/>
  <c r="N1382" i="21"/>
  <c r="M1382" i="21"/>
  <c r="L1382" i="21"/>
  <c r="K1382" i="21"/>
  <c r="J1382" i="21"/>
  <c r="I1382" i="21"/>
  <c r="H1382" i="21"/>
  <c r="G1382" i="21"/>
  <c r="F1382" i="21"/>
  <c r="E1382" i="21"/>
  <c r="D1382" i="21"/>
  <c r="C1382" i="21"/>
  <c r="B1382" i="21"/>
  <c r="N1381" i="21"/>
  <c r="M1381" i="21"/>
  <c r="L1381" i="21"/>
  <c r="K1381" i="21"/>
  <c r="J1381" i="21"/>
  <c r="I1381" i="21"/>
  <c r="H1381" i="21"/>
  <c r="G1381" i="21"/>
  <c r="F1381" i="21"/>
  <c r="E1381" i="21"/>
  <c r="D1381" i="21"/>
  <c r="C1381" i="21"/>
  <c r="B1381" i="21"/>
  <c r="N1380" i="21"/>
  <c r="M1380" i="21"/>
  <c r="L1380" i="21"/>
  <c r="K1380" i="21"/>
  <c r="J1380" i="21"/>
  <c r="I1380" i="21"/>
  <c r="H1380" i="21"/>
  <c r="G1380" i="21"/>
  <c r="F1380" i="21"/>
  <c r="E1380" i="21"/>
  <c r="D1380" i="21"/>
  <c r="C1380" i="21"/>
  <c r="B1380" i="21"/>
  <c r="N1379" i="21"/>
  <c r="M1379" i="21"/>
  <c r="L1379" i="21"/>
  <c r="K1379" i="21"/>
  <c r="J1379" i="21"/>
  <c r="I1379" i="21"/>
  <c r="H1379" i="21"/>
  <c r="G1379" i="21"/>
  <c r="F1379" i="21"/>
  <c r="E1379" i="21"/>
  <c r="D1379" i="21"/>
  <c r="C1379" i="21"/>
  <c r="B1379" i="21"/>
  <c r="N1378" i="21"/>
  <c r="M1378" i="21"/>
  <c r="L1378" i="21"/>
  <c r="K1378" i="21"/>
  <c r="J1378" i="21"/>
  <c r="I1378" i="21"/>
  <c r="H1378" i="21"/>
  <c r="G1378" i="21"/>
  <c r="F1378" i="21"/>
  <c r="E1378" i="21"/>
  <c r="D1378" i="21"/>
  <c r="B1378" i="21"/>
  <c r="N1377" i="21"/>
  <c r="M1377" i="21"/>
  <c r="L1377" i="21"/>
  <c r="K1377" i="21"/>
  <c r="J1377" i="21"/>
  <c r="I1377" i="21"/>
  <c r="H1377" i="21"/>
  <c r="G1377" i="21"/>
  <c r="F1377" i="21"/>
  <c r="E1377" i="21"/>
  <c r="D1377" i="21"/>
  <c r="C1377" i="21"/>
  <c r="B1377" i="21"/>
  <c r="N1376" i="21"/>
  <c r="M1376" i="21"/>
  <c r="L1376" i="21"/>
  <c r="K1376" i="21"/>
  <c r="J1376" i="21"/>
  <c r="I1376" i="21"/>
  <c r="H1376" i="21"/>
  <c r="G1376" i="21"/>
  <c r="F1376" i="21"/>
  <c r="E1376" i="21"/>
  <c r="D1376" i="21"/>
  <c r="C1376" i="21"/>
  <c r="B1376" i="21"/>
  <c r="N1375" i="21"/>
  <c r="M1375" i="21"/>
  <c r="L1375" i="21"/>
  <c r="K1375" i="21"/>
  <c r="J1375" i="21"/>
  <c r="I1375" i="21"/>
  <c r="H1375" i="21"/>
  <c r="G1375" i="21"/>
  <c r="F1375" i="21"/>
  <c r="E1375" i="21"/>
  <c r="D1375" i="21"/>
  <c r="C1375" i="21"/>
  <c r="B1375" i="21"/>
  <c r="N1374" i="21"/>
  <c r="M1374" i="21"/>
  <c r="L1374" i="21"/>
  <c r="K1374" i="21"/>
  <c r="J1374" i="21"/>
  <c r="I1374" i="21"/>
  <c r="H1374" i="21"/>
  <c r="G1374" i="21"/>
  <c r="F1374" i="21"/>
  <c r="E1374" i="21"/>
  <c r="D1374" i="21"/>
  <c r="C1374" i="21"/>
  <c r="B1374" i="21"/>
  <c r="N1373" i="21"/>
  <c r="M1373" i="21"/>
  <c r="L1373" i="21"/>
  <c r="K1373" i="21"/>
  <c r="J1373" i="21"/>
  <c r="I1373" i="21"/>
  <c r="H1373" i="21"/>
  <c r="G1373" i="21"/>
  <c r="F1373" i="21"/>
  <c r="E1373" i="21"/>
  <c r="D1373" i="21"/>
  <c r="C1373" i="21"/>
  <c r="B1373" i="21"/>
  <c r="N1372" i="21"/>
  <c r="M1372" i="21"/>
  <c r="L1372" i="21"/>
  <c r="K1372" i="21"/>
  <c r="J1372" i="21"/>
  <c r="I1372" i="21"/>
  <c r="H1372" i="21"/>
  <c r="G1372" i="21"/>
  <c r="F1372" i="21"/>
  <c r="E1372" i="21"/>
  <c r="D1372" i="21"/>
  <c r="C1372" i="21"/>
  <c r="B1372" i="21"/>
  <c r="N1371" i="21"/>
  <c r="M1371" i="21"/>
  <c r="L1371" i="21"/>
  <c r="K1371" i="21"/>
  <c r="J1371" i="21"/>
  <c r="I1371" i="21"/>
  <c r="H1371" i="21"/>
  <c r="G1371" i="21"/>
  <c r="F1371" i="21"/>
  <c r="E1371" i="21"/>
  <c r="D1371" i="21"/>
  <c r="C1371" i="21"/>
  <c r="B1371" i="21"/>
  <c r="N1370" i="21"/>
  <c r="M1370" i="21"/>
  <c r="L1370" i="21"/>
  <c r="K1370" i="21"/>
  <c r="J1370" i="21"/>
  <c r="I1370" i="21"/>
  <c r="H1370" i="21"/>
  <c r="G1370" i="21"/>
  <c r="F1370" i="21"/>
  <c r="E1370" i="21"/>
  <c r="D1370" i="21"/>
  <c r="C1370" i="21"/>
  <c r="B1370" i="21"/>
  <c r="N1369" i="21"/>
  <c r="M1369" i="21"/>
  <c r="L1369" i="21"/>
  <c r="K1369" i="21"/>
  <c r="J1369" i="21"/>
  <c r="I1369" i="21"/>
  <c r="H1369" i="21"/>
  <c r="G1369" i="21"/>
  <c r="F1369" i="21"/>
  <c r="E1369" i="21"/>
  <c r="D1369" i="21"/>
  <c r="C1369" i="21"/>
  <c r="B1369" i="21"/>
  <c r="N1368" i="21"/>
  <c r="M1368" i="21"/>
  <c r="L1368" i="21"/>
  <c r="K1368" i="21"/>
  <c r="J1368" i="21"/>
  <c r="I1368" i="21"/>
  <c r="H1368" i="21"/>
  <c r="G1368" i="21"/>
  <c r="F1368" i="21"/>
  <c r="E1368" i="21"/>
  <c r="D1368" i="21"/>
  <c r="C1368" i="21"/>
  <c r="B1368" i="21"/>
  <c r="N1367" i="21"/>
  <c r="M1367" i="21"/>
  <c r="L1367" i="21"/>
  <c r="K1367" i="21"/>
  <c r="J1367" i="21"/>
  <c r="I1367" i="21"/>
  <c r="H1367" i="21"/>
  <c r="G1367" i="21"/>
  <c r="F1367" i="21"/>
  <c r="E1367" i="21"/>
  <c r="D1367" i="21"/>
  <c r="B1367" i="21"/>
  <c r="N1366" i="21"/>
  <c r="M1366" i="21"/>
  <c r="L1366" i="21"/>
  <c r="K1366" i="21"/>
  <c r="J1366" i="21"/>
  <c r="I1366" i="21"/>
  <c r="H1366" i="21"/>
  <c r="G1366" i="21"/>
  <c r="F1366" i="21"/>
  <c r="E1366" i="21"/>
  <c r="D1366" i="21"/>
  <c r="C1366" i="21"/>
  <c r="B1366" i="21"/>
  <c r="N1365" i="21"/>
  <c r="M1365" i="21"/>
  <c r="L1365" i="21"/>
  <c r="K1365" i="21"/>
  <c r="J1365" i="21"/>
  <c r="I1365" i="21"/>
  <c r="H1365" i="21"/>
  <c r="G1365" i="21"/>
  <c r="F1365" i="21"/>
  <c r="E1365" i="21"/>
  <c r="D1365" i="21"/>
  <c r="C1365" i="21"/>
  <c r="B1365" i="21"/>
  <c r="N1364" i="21"/>
  <c r="M1364" i="21"/>
  <c r="L1364" i="21"/>
  <c r="K1364" i="21"/>
  <c r="J1364" i="21"/>
  <c r="I1364" i="21"/>
  <c r="H1364" i="21"/>
  <c r="G1364" i="21"/>
  <c r="F1364" i="21"/>
  <c r="E1364" i="21"/>
  <c r="D1364" i="21"/>
  <c r="C1364" i="21"/>
  <c r="B1364" i="21"/>
  <c r="N1363" i="21"/>
  <c r="M1363" i="21"/>
  <c r="L1363" i="21"/>
  <c r="K1363" i="21"/>
  <c r="J1363" i="21"/>
  <c r="I1363" i="21"/>
  <c r="H1363" i="21"/>
  <c r="G1363" i="21"/>
  <c r="F1363" i="21"/>
  <c r="E1363" i="21"/>
  <c r="D1363" i="21"/>
  <c r="C1363" i="21"/>
  <c r="B1363" i="21"/>
  <c r="N1362" i="21"/>
  <c r="M1362" i="21"/>
  <c r="L1362" i="21"/>
  <c r="K1362" i="21"/>
  <c r="J1362" i="21"/>
  <c r="I1362" i="21"/>
  <c r="H1362" i="21"/>
  <c r="G1362" i="21"/>
  <c r="F1362" i="21"/>
  <c r="E1362" i="21"/>
  <c r="D1362" i="21"/>
  <c r="C1362" i="21"/>
  <c r="B1362" i="21"/>
  <c r="N1361" i="21"/>
  <c r="M1361" i="21"/>
  <c r="L1361" i="21"/>
  <c r="K1361" i="21"/>
  <c r="J1361" i="21"/>
  <c r="I1361" i="21"/>
  <c r="H1361" i="21"/>
  <c r="G1361" i="21"/>
  <c r="F1361" i="21"/>
  <c r="E1361" i="21"/>
  <c r="D1361" i="21"/>
  <c r="C1361" i="21"/>
  <c r="B1361" i="21"/>
  <c r="N1360" i="21"/>
  <c r="M1360" i="21"/>
  <c r="L1360" i="21"/>
  <c r="K1360" i="21"/>
  <c r="J1360" i="21"/>
  <c r="I1360" i="21"/>
  <c r="H1360" i="21"/>
  <c r="G1360" i="21"/>
  <c r="F1360" i="21"/>
  <c r="E1360" i="21"/>
  <c r="D1360" i="21"/>
  <c r="C1360" i="21"/>
  <c r="B1360" i="21"/>
  <c r="N1359" i="21"/>
  <c r="M1359" i="21"/>
  <c r="L1359" i="21"/>
  <c r="K1359" i="21"/>
  <c r="J1359" i="21"/>
  <c r="I1359" i="21"/>
  <c r="H1359" i="21"/>
  <c r="G1359" i="21"/>
  <c r="F1359" i="21"/>
  <c r="E1359" i="21"/>
  <c r="D1359" i="21"/>
  <c r="C1359" i="21"/>
  <c r="B1359" i="21"/>
  <c r="N1358" i="21"/>
  <c r="M1358" i="21"/>
  <c r="L1358" i="21"/>
  <c r="K1358" i="21"/>
  <c r="J1358" i="21"/>
  <c r="I1358" i="21"/>
  <c r="H1358" i="21"/>
  <c r="G1358" i="21"/>
  <c r="F1358" i="21"/>
  <c r="E1358" i="21"/>
  <c r="D1358" i="21"/>
  <c r="C1358" i="21"/>
  <c r="B1358" i="21"/>
  <c r="N1357" i="21"/>
  <c r="M1357" i="21"/>
  <c r="L1357" i="21"/>
  <c r="K1357" i="21"/>
  <c r="J1357" i="21"/>
  <c r="I1357" i="21"/>
  <c r="H1357" i="21"/>
  <c r="G1357" i="21"/>
  <c r="F1357" i="21"/>
  <c r="E1357" i="21"/>
  <c r="D1357" i="21"/>
  <c r="C1357" i="21"/>
  <c r="B1357" i="21"/>
  <c r="N1356" i="21"/>
  <c r="M1356" i="21"/>
  <c r="L1356" i="21"/>
  <c r="K1356" i="21"/>
  <c r="J1356" i="21"/>
  <c r="I1356" i="21"/>
  <c r="H1356" i="21"/>
  <c r="G1356" i="21"/>
  <c r="F1356" i="21"/>
  <c r="E1356" i="21"/>
  <c r="D1356" i="21"/>
  <c r="B1356" i="21"/>
  <c r="N1355" i="21"/>
  <c r="M1355" i="21"/>
  <c r="L1355" i="21"/>
  <c r="K1355" i="21"/>
  <c r="J1355" i="21"/>
  <c r="I1355" i="21"/>
  <c r="H1355" i="21"/>
  <c r="G1355" i="21"/>
  <c r="F1355" i="21"/>
  <c r="E1355" i="21"/>
  <c r="D1355" i="21"/>
  <c r="C1355" i="21"/>
  <c r="B1355" i="21"/>
  <c r="N1354" i="21"/>
  <c r="M1354" i="21"/>
  <c r="L1354" i="21"/>
  <c r="K1354" i="21"/>
  <c r="J1354" i="21"/>
  <c r="I1354" i="21"/>
  <c r="H1354" i="21"/>
  <c r="G1354" i="21"/>
  <c r="F1354" i="21"/>
  <c r="E1354" i="21"/>
  <c r="D1354" i="21"/>
  <c r="C1354" i="21"/>
  <c r="B1354" i="21"/>
  <c r="N1353" i="21"/>
  <c r="M1353" i="21"/>
  <c r="L1353" i="21"/>
  <c r="K1353" i="21"/>
  <c r="J1353" i="21"/>
  <c r="I1353" i="21"/>
  <c r="H1353" i="21"/>
  <c r="G1353" i="21"/>
  <c r="F1353" i="21"/>
  <c r="E1353" i="21"/>
  <c r="D1353" i="21"/>
  <c r="C1353" i="21"/>
  <c r="B1353" i="21"/>
  <c r="N1352" i="21"/>
  <c r="M1352" i="21"/>
  <c r="L1352" i="21"/>
  <c r="K1352" i="21"/>
  <c r="J1352" i="21"/>
  <c r="I1352" i="21"/>
  <c r="H1352" i="21"/>
  <c r="G1352" i="21"/>
  <c r="F1352" i="21"/>
  <c r="E1352" i="21"/>
  <c r="D1352" i="21"/>
  <c r="C1352" i="21"/>
  <c r="B1352" i="21"/>
  <c r="N1351" i="21"/>
  <c r="M1351" i="21"/>
  <c r="L1351" i="21"/>
  <c r="K1351" i="21"/>
  <c r="J1351" i="21"/>
  <c r="I1351" i="21"/>
  <c r="H1351" i="21"/>
  <c r="G1351" i="21"/>
  <c r="F1351" i="21"/>
  <c r="E1351" i="21"/>
  <c r="D1351" i="21"/>
  <c r="C1351" i="21"/>
  <c r="B1351" i="21"/>
  <c r="N1350" i="21"/>
  <c r="M1350" i="21"/>
  <c r="L1350" i="21"/>
  <c r="K1350" i="21"/>
  <c r="J1350" i="21"/>
  <c r="I1350" i="21"/>
  <c r="H1350" i="21"/>
  <c r="G1350" i="21"/>
  <c r="F1350" i="21"/>
  <c r="E1350" i="21"/>
  <c r="D1350" i="21"/>
  <c r="C1350" i="21"/>
  <c r="B1350" i="21"/>
  <c r="N1349" i="21"/>
  <c r="M1349" i="21"/>
  <c r="L1349" i="21"/>
  <c r="K1349" i="21"/>
  <c r="J1349" i="21"/>
  <c r="I1349" i="21"/>
  <c r="H1349" i="21"/>
  <c r="G1349" i="21"/>
  <c r="F1349" i="21"/>
  <c r="E1349" i="21"/>
  <c r="D1349" i="21"/>
  <c r="C1349" i="21"/>
  <c r="B1349" i="21"/>
  <c r="N1348" i="21"/>
  <c r="M1348" i="21"/>
  <c r="L1348" i="21"/>
  <c r="K1348" i="21"/>
  <c r="J1348" i="21"/>
  <c r="I1348" i="21"/>
  <c r="H1348" i="21"/>
  <c r="G1348" i="21"/>
  <c r="F1348" i="21"/>
  <c r="E1348" i="21"/>
  <c r="D1348" i="21"/>
  <c r="C1348" i="21"/>
  <c r="B1348" i="21"/>
  <c r="N1347" i="21"/>
  <c r="M1347" i="21"/>
  <c r="L1347" i="21"/>
  <c r="K1347" i="21"/>
  <c r="J1347" i="21"/>
  <c r="I1347" i="21"/>
  <c r="H1347" i="21"/>
  <c r="G1347" i="21"/>
  <c r="F1347" i="21"/>
  <c r="E1347" i="21"/>
  <c r="D1347" i="21"/>
  <c r="C1347" i="21"/>
  <c r="B1347" i="21"/>
  <c r="N1346" i="21"/>
  <c r="M1346" i="21"/>
  <c r="L1346" i="21"/>
  <c r="K1346" i="21"/>
  <c r="J1346" i="21"/>
  <c r="I1346" i="21"/>
  <c r="H1346" i="21"/>
  <c r="G1346" i="21"/>
  <c r="F1346" i="21"/>
  <c r="E1346" i="21"/>
  <c r="D1346" i="21"/>
  <c r="C1346" i="21"/>
  <c r="B1346" i="21"/>
  <c r="N1345" i="21"/>
  <c r="M1345" i="21"/>
  <c r="L1345" i="21"/>
  <c r="K1345" i="21"/>
  <c r="J1345" i="21"/>
  <c r="I1345" i="21"/>
  <c r="H1345" i="21"/>
  <c r="G1345" i="21"/>
  <c r="F1345" i="21"/>
  <c r="E1345" i="21"/>
  <c r="D1345" i="21"/>
  <c r="B1345" i="21"/>
  <c r="N1344" i="21"/>
  <c r="M1344" i="21"/>
  <c r="L1344" i="21"/>
  <c r="K1344" i="21"/>
  <c r="J1344" i="21"/>
  <c r="I1344" i="21"/>
  <c r="H1344" i="21"/>
  <c r="G1344" i="21"/>
  <c r="F1344" i="21"/>
  <c r="E1344" i="21"/>
  <c r="D1344" i="21"/>
  <c r="C1344" i="21"/>
  <c r="B1344" i="21"/>
  <c r="N1343" i="21"/>
  <c r="M1343" i="21"/>
  <c r="L1343" i="21"/>
  <c r="K1343" i="21"/>
  <c r="J1343" i="21"/>
  <c r="I1343" i="21"/>
  <c r="H1343" i="21"/>
  <c r="G1343" i="21"/>
  <c r="F1343" i="21"/>
  <c r="E1343" i="21"/>
  <c r="D1343" i="21"/>
  <c r="C1343" i="21"/>
  <c r="B1343" i="21"/>
  <c r="N1342" i="21"/>
  <c r="M1342" i="21"/>
  <c r="L1342" i="21"/>
  <c r="K1342" i="21"/>
  <c r="J1342" i="21"/>
  <c r="I1342" i="21"/>
  <c r="H1342" i="21"/>
  <c r="G1342" i="21"/>
  <c r="F1342" i="21"/>
  <c r="E1342" i="21"/>
  <c r="D1342" i="21"/>
  <c r="C1342" i="21"/>
  <c r="B1342" i="21"/>
  <c r="N1341" i="21"/>
  <c r="M1341" i="21"/>
  <c r="L1341" i="21"/>
  <c r="K1341" i="21"/>
  <c r="J1341" i="21"/>
  <c r="I1341" i="21"/>
  <c r="H1341" i="21"/>
  <c r="G1341" i="21"/>
  <c r="F1341" i="21"/>
  <c r="E1341" i="21"/>
  <c r="D1341" i="21"/>
  <c r="C1341" i="21"/>
  <c r="B1341" i="21"/>
  <c r="N1340" i="21"/>
  <c r="M1340" i="21"/>
  <c r="L1340" i="21"/>
  <c r="K1340" i="21"/>
  <c r="J1340" i="21"/>
  <c r="I1340" i="21"/>
  <c r="H1340" i="21"/>
  <c r="G1340" i="21"/>
  <c r="F1340" i="21"/>
  <c r="E1340" i="21"/>
  <c r="D1340" i="21"/>
  <c r="C1340" i="21"/>
  <c r="B1340" i="21"/>
  <c r="N1339" i="21"/>
  <c r="M1339" i="21"/>
  <c r="L1339" i="21"/>
  <c r="K1339" i="21"/>
  <c r="J1339" i="21"/>
  <c r="I1339" i="21"/>
  <c r="H1339" i="21"/>
  <c r="G1339" i="21"/>
  <c r="F1339" i="21"/>
  <c r="E1339" i="21"/>
  <c r="D1339" i="21"/>
  <c r="C1339" i="21"/>
  <c r="B1339" i="21"/>
  <c r="N1338" i="21"/>
  <c r="M1338" i="21"/>
  <c r="L1338" i="21"/>
  <c r="K1338" i="21"/>
  <c r="J1338" i="21"/>
  <c r="I1338" i="21"/>
  <c r="H1338" i="21"/>
  <c r="G1338" i="21"/>
  <c r="F1338" i="21"/>
  <c r="E1338" i="21"/>
  <c r="D1338" i="21"/>
  <c r="C1338" i="21"/>
  <c r="B1338" i="21"/>
  <c r="N1337" i="21"/>
  <c r="M1337" i="21"/>
  <c r="L1337" i="21"/>
  <c r="K1337" i="21"/>
  <c r="J1337" i="21"/>
  <c r="I1337" i="21"/>
  <c r="H1337" i="21"/>
  <c r="G1337" i="21"/>
  <c r="F1337" i="21"/>
  <c r="E1337" i="21"/>
  <c r="D1337" i="21"/>
  <c r="C1337" i="21"/>
  <c r="B1337" i="21"/>
  <c r="N1336" i="21"/>
  <c r="M1336" i="21"/>
  <c r="L1336" i="21"/>
  <c r="K1336" i="21"/>
  <c r="J1336" i="21"/>
  <c r="I1336" i="21"/>
  <c r="H1336" i="21"/>
  <c r="G1336" i="21"/>
  <c r="F1336" i="21"/>
  <c r="E1336" i="21"/>
  <c r="D1336" i="21"/>
  <c r="C1336" i="21"/>
  <c r="B1336" i="21"/>
  <c r="N1335" i="21"/>
  <c r="M1335" i="21"/>
  <c r="L1335" i="21"/>
  <c r="K1335" i="21"/>
  <c r="J1335" i="21"/>
  <c r="I1335" i="21"/>
  <c r="H1335" i="21"/>
  <c r="G1335" i="21"/>
  <c r="F1335" i="21"/>
  <c r="E1335" i="21"/>
  <c r="D1335" i="21"/>
  <c r="C1335" i="21"/>
  <c r="B1335" i="21"/>
  <c r="N1334" i="21"/>
  <c r="M1334" i="21"/>
  <c r="L1334" i="21"/>
  <c r="K1334" i="21"/>
  <c r="J1334" i="21"/>
  <c r="I1334" i="21"/>
  <c r="H1334" i="21"/>
  <c r="G1334" i="21"/>
  <c r="F1334" i="21"/>
  <c r="E1334" i="21"/>
  <c r="D1334" i="21"/>
  <c r="B1334" i="21"/>
  <c r="N1333" i="21"/>
  <c r="M1333" i="21"/>
  <c r="L1333" i="21"/>
  <c r="K1333" i="21"/>
  <c r="J1333" i="21"/>
  <c r="I1333" i="21"/>
  <c r="H1333" i="21"/>
  <c r="G1333" i="21"/>
  <c r="F1333" i="21"/>
  <c r="E1333" i="21"/>
  <c r="D1333" i="21"/>
  <c r="C1333" i="21"/>
  <c r="B1333" i="21"/>
  <c r="N1332" i="21"/>
  <c r="M1332" i="21"/>
  <c r="L1332" i="21"/>
  <c r="K1332" i="21"/>
  <c r="J1332" i="21"/>
  <c r="I1332" i="21"/>
  <c r="H1332" i="21"/>
  <c r="G1332" i="21"/>
  <c r="F1332" i="21"/>
  <c r="E1332" i="21"/>
  <c r="D1332" i="21"/>
  <c r="C1332" i="21"/>
  <c r="B1332" i="21"/>
  <c r="N1331" i="21"/>
  <c r="M1331" i="21"/>
  <c r="L1331" i="21"/>
  <c r="K1331" i="21"/>
  <c r="J1331" i="21"/>
  <c r="I1331" i="21"/>
  <c r="H1331" i="21"/>
  <c r="G1331" i="21"/>
  <c r="F1331" i="21"/>
  <c r="E1331" i="21"/>
  <c r="D1331" i="21"/>
  <c r="C1331" i="21"/>
  <c r="B1331" i="21"/>
  <c r="N1330" i="21"/>
  <c r="M1330" i="21"/>
  <c r="L1330" i="21"/>
  <c r="K1330" i="21"/>
  <c r="J1330" i="21"/>
  <c r="I1330" i="21"/>
  <c r="H1330" i="21"/>
  <c r="G1330" i="21"/>
  <c r="F1330" i="21"/>
  <c r="E1330" i="21"/>
  <c r="D1330" i="21"/>
  <c r="C1330" i="21"/>
  <c r="B1330" i="21"/>
  <c r="N1329" i="21"/>
  <c r="M1329" i="21"/>
  <c r="L1329" i="21"/>
  <c r="K1329" i="21"/>
  <c r="J1329" i="21"/>
  <c r="I1329" i="21"/>
  <c r="H1329" i="21"/>
  <c r="G1329" i="21"/>
  <c r="F1329" i="21"/>
  <c r="E1329" i="21"/>
  <c r="D1329" i="21"/>
  <c r="C1329" i="21"/>
  <c r="B1329" i="21"/>
  <c r="N1328" i="21"/>
  <c r="M1328" i="21"/>
  <c r="L1328" i="21"/>
  <c r="K1328" i="21"/>
  <c r="J1328" i="21"/>
  <c r="I1328" i="21"/>
  <c r="H1328" i="21"/>
  <c r="G1328" i="21"/>
  <c r="F1328" i="21"/>
  <c r="E1328" i="21"/>
  <c r="D1328" i="21"/>
  <c r="C1328" i="21"/>
  <c r="B1328" i="21"/>
  <c r="N1327" i="21"/>
  <c r="M1327" i="21"/>
  <c r="L1327" i="21"/>
  <c r="K1327" i="21"/>
  <c r="J1327" i="21"/>
  <c r="I1327" i="21"/>
  <c r="H1327" i="21"/>
  <c r="G1327" i="21"/>
  <c r="F1327" i="21"/>
  <c r="E1327" i="21"/>
  <c r="D1327" i="21"/>
  <c r="C1327" i="21"/>
  <c r="B1327" i="21"/>
  <c r="N1326" i="21"/>
  <c r="M1326" i="21"/>
  <c r="L1326" i="21"/>
  <c r="K1326" i="21"/>
  <c r="J1326" i="21"/>
  <c r="I1326" i="21"/>
  <c r="H1326" i="21"/>
  <c r="G1326" i="21"/>
  <c r="F1326" i="21"/>
  <c r="E1326" i="21"/>
  <c r="D1326" i="21"/>
  <c r="C1326" i="21"/>
  <c r="B1326" i="21"/>
  <c r="N1325" i="21"/>
  <c r="M1325" i="21"/>
  <c r="L1325" i="21"/>
  <c r="K1325" i="21"/>
  <c r="J1325" i="21"/>
  <c r="I1325" i="21"/>
  <c r="H1325" i="21"/>
  <c r="G1325" i="21"/>
  <c r="F1325" i="21"/>
  <c r="E1325" i="21"/>
  <c r="D1325" i="21"/>
  <c r="C1325" i="21"/>
  <c r="B1325" i="21"/>
  <c r="N1324" i="21"/>
  <c r="M1324" i="21"/>
  <c r="L1324" i="21"/>
  <c r="K1324" i="21"/>
  <c r="J1324" i="21"/>
  <c r="I1324" i="21"/>
  <c r="H1324" i="21"/>
  <c r="G1324" i="21"/>
  <c r="F1324" i="21"/>
  <c r="E1324" i="21"/>
  <c r="D1324" i="21"/>
  <c r="C1324" i="21"/>
  <c r="B1324" i="21"/>
  <c r="N1323" i="21"/>
  <c r="M1323" i="21"/>
  <c r="L1323" i="21"/>
  <c r="K1323" i="21"/>
  <c r="J1323" i="21"/>
  <c r="I1323" i="21"/>
  <c r="H1323" i="21"/>
  <c r="G1323" i="21"/>
  <c r="F1323" i="21"/>
  <c r="E1323" i="21"/>
  <c r="D1323" i="21"/>
  <c r="B1323" i="21"/>
  <c r="N1322" i="21"/>
  <c r="M1322" i="21"/>
  <c r="L1322" i="21"/>
  <c r="K1322" i="21"/>
  <c r="J1322" i="21"/>
  <c r="I1322" i="21"/>
  <c r="H1322" i="21"/>
  <c r="G1322" i="21"/>
  <c r="F1322" i="21"/>
  <c r="E1322" i="21"/>
  <c r="D1322" i="21"/>
  <c r="C1322" i="21"/>
  <c r="B1322" i="21"/>
  <c r="N1321" i="21"/>
  <c r="M1321" i="21"/>
  <c r="L1321" i="21"/>
  <c r="K1321" i="21"/>
  <c r="J1321" i="21"/>
  <c r="I1321" i="21"/>
  <c r="H1321" i="21"/>
  <c r="G1321" i="21"/>
  <c r="F1321" i="21"/>
  <c r="E1321" i="21"/>
  <c r="D1321" i="21"/>
  <c r="C1321" i="21"/>
  <c r="B1321" i="21"/>
  <c r="N1320" i="21"/>
  <c r="M1320" i="21"/>
  <c r="L1320" i="21"/>
  <c r="K1320" i="21"/>
  <c r="J1320" i="21"/>
  <c r="I1320" i="21"/>
  <c r="H1320" i="21"/>
  <c r="G1320" i="21"/>
  <c r="F1320" i="21"/>
  <c r="E1320" i="21"/>
  <c r="D1320" i="21"/>
  <c r="C1320" i="21"/>
  <c r="B1320" i="21"/>
  <c r="N1319" i="21"/>
  <c r="M1319" i="21"/>
  <c r="L1319" i="21"/>
  <c r="K1319" i="21"/>
  <c r="J1319" i="21"/>
  <c r="I1319" i="21"/>
  <c r="H1319" i="21"/>
  <c r="G1319" i="21"/>
  <c r="F1319" i="21"/>
  <c r="E1319" i="21"/>
  <c r="D1319" i="21"/>
  <c r="C1319" i="21"/>
  <c r="B1319" i="21"/>
  <c r="N1318" i="21"/>
  <c r="M1318" i="21"/>
  <c r="L1318" i="21"/>
  <c r="K1318" i="21"/>
  <c r="J1318" i="21"/>
  <c r="I1318" i="21"/>
  <c r="H1318" i="21"/>
  <c r="G1318" i="21"/>
  <c r="F1318" i="21"/>
  <c r="E1318" i="21"/>
  <c r="D1318" i="21"/>
  <c r="C1318" i="21"/>
  <c r="B1318" i="21"/>
  <c r="N1317" i="21"/>
  <c r="M1317" i="21"/>
  <c r="L1317" i="21"/>
  <c r="K1317" i="21"/>
  <c r="J1317" i="21"/>
  <c r="I1317" i="21"/>
  <c r="H1317" i="21"/>
  <c r="G1317" i="21"/>
  <c r="F1317" i="21"/>
  <c r="E1317" i="21"/>
  <c r="D1317" i="21"/>
  <c r="C1317" i="21"/>
  <c r="B1317" i="21"/>
  <c r="N1316" i="21"/>
  <c r="M1316" i="21"/>
  <c r="L1316" i="21"/>
  <c r="K1316" i="21"/>
  <c r="J1316" i="21"/>
  <c r="I1316" i="21"/>
  <c r="H1316" i="21"/>
  <c r="G1316" i="21"/>
  <c r="F1316" i="21"/>
  <c r="E1316" i="21"/>
  <c r="D1316" i="21"/>
  <c r="C1316" i="21"/>
  <c r="B1316" i="21"/>
  <c r="N1315" i="21"/>
  <c r="M1315" i="21"/>
  <c r="L1315" i="21"/>
  <c r="K1315" i="21"/>
  <c r="J1315" i="21"/>
  <c r="I1315" i="21"/>
  <c r="H1315" i="21"/>
  <c r="G1315" i="21"/>
  <c r="F1315" i="21"/>
  <c r="E1315" i="21"/>
  <c r="D1315" i="21"/>
  <c r="C1315" i="21"/>
  <c r="B1315" i="21"/>
  <c r="N1314" i="21"/>
  <c r="M1314" i="21"/>
  <c r="L1314" i="21"/>
  <c r="K1314" i="21"/>
  <c r="J1314" i="21"/>
  <c r="I1314" i="21"/>
  <c r="H1314" i="21"/>
  <c r="G1314" i="21"/>
  <c r="F1314" i="21"/>
  <c r="E1314" i="21"/>
  <c r="D1314" i="21"/>
  <c r="C1314" i="21"/>
  <c r="B1314" i="21"/>
  <c r="N1313" i="21"/>
  <c r="M1313" i="21"/>
  <c r="L1313" i="21"/>
  <c r="K1313" i="21"/>
  <c r="J1313" i="21"/>
  <c r="I1313" i="21"/>
  <c r="H1313" i="21"/>
  <c r="G1313" i="21"/>
  <c r="F1313" i="21"/>
  <c r="E1313" i="21"/>
  <c r="D1313" i="21"/>
  <c r="C1313" i="21"/>
  <c r="B1313" i="21"/>
  <c r="N1312" i="21"/>
  <c r="M1312" i="21"/>
  <c r="L1312" i="21"/>
  <c r="K1312" i="21"/>
  <c r="J1312" i="21"/>
  <c r="I1312" i="21"/>
  <c r="H1312" i="21"/>
  <c r="G1312" i="21"/>
  <c r="F1312" i="21"/>
  <c r="E1312" i="21"/>
  <c r="D1312" i="21"/>
  <c r="B1312" i="21"/>
  <c r="N1311" i="21"/>
  <c r="M1311" i="21"/>
  <c r="L1311" i="21"/>
  <c r="K1311" i="21"/>
  <c r="J1311" i="21"/>
  <c r="I1311" i="21"/>
  <c r="H1311" i="21"/>
  <c r="G1311" i="21"/>
  <c r="F1311" i="21"/>
  <c r="E1311" i="21"/>
  <c r="D1311" i="21"/>
  <c r="C1311" i="21"/>
  <c r="B1311" i="21"/>
  <c r="N1310" i="21"/>
  <c r="M1310" i="21"/>
  <c r="L1310" i="21"/>
  <c r="K1310" i="21"/>
  <c r="J1310" i="21"/>
  <c r="I1310" i="21"/>
  <c r="H1310" i="21"/>
  <c r="G1310" i="21"/>
  <c r="F1310" i="21"/>
  <c r="E1310" i="21"/>
  <c r="D1310" i="21"/>
  <c r="C1310" i="21"/>
  <c r="B1310" i="21"/>
  <c r="N1309" i="21"/>
  <c r="M1309" i="21"/>
  <c r="L1309" i="21"/>
  <c r="K1309" i="21"/>
  <c r="J1309" i="21"/>
  <c r="I1309" i="21"/>
  <c r="H1309" i="21"/>
  <c r="G1309" i="21"/>
  <c r="F1309" i="21"/>
  <c r="E1309" i="21"/>
  <c r="D1309" i="21"/>
  <c r="C1309" i="21"/>
  <c r="B1309" i="21"/>
  <c r="N1308" i="21"/>
  <c r="M1308" i="21"/>
  <c r="L1308" i="21"/>
  <c r="K1308" i="21"/>
  <c r="J1308" i="21"/>
  <c r="I1308" i="21"/>
  <c r="H1308" i="21"/>
  <c r="G1308" i="21"/>
  <c r="F1308" i="21"/>
  <c r="E1308" i="21"/>
  <c r="D1308" i="21"/>
  <c r="C1308" i="21"/>
  <c r="B1308" i="21"/>
  <c r="N1307" i="21"/>
  <c r="M1307" i="21"/>
  <c r="L1307" i="21"/>
  <c r="K1307" i="21"/>
  <c r="J1307" i="21"/>
  <c r="I1307" i="21"/>
  <c r="H1307" i="21"/>
  <c r="G1307" i="21"/>
  <c r="F1307" i="21"/>
  <c r="E1307" i="21"/>
  <c r="D1307" i="21"/>
  <c r="C1307" i="21"/>
  <c r="B1307" i="21"/>
  <c r="N1306" i="21"/>
  <c r="M1306" i="21"/>
  <c r="L1306" i="21"/>
  <c r="K1306" i="21"/>
  <c r="J1306" i="21"/>
  <c r="I1306" i="21"/>
  <c r="H1306" i="21"/>
  <c r="G1306" i="21"/>
  <c r="F1306" i="21"/>
  <c r="E1306" i="21"/>
  <c r="D1306" i="21"/>
  <c r="C1306" i="21"/>
  <c r="B1306" i="21"/>
  <c r="N1305" i="21"/>
  <c r="M1305" i="21"/>
  <c r="L1305" i="21"/>
  <c r="K1305" i="21"/>
  <c r="J1305" i="21"/>
  <c r="I1305" i="21"/>
  <c r="H1305" i="21"/>
  <c r="G1305" i="21"/>
  <c r="F1305" i="21"/>
  <c r="E1305" i="21"/>
  <c r="D1305" i="21"/>
  <c r="C1305" i="21"/>
  <c r="B1305" i="21"/>
  <c r="N1304" i="21"/>
  <c r="M1304" i="21"/>
  <c r="L1304" i="21"/>
  <c r="K1304" i="21"/>
  <c r="J1304" i="21"/>
  <c r="I1304" i="21"/>
  <c r="H1304" i="21"/>
  <c r="G1304" i="21"/>
  <c r="F1304" i="21"/>
  <c r="E1304" i="21"/>
  <c r="D1304" i="21"/>
  <c r="C1304" i="21"/>
  <c r="B1304" i="21"/>
  <c r="N1303" i="21"/>
  <c r="M1303" i="21"/>
  <c r="L1303" i="21"/>
  <c r="K1303" i="21"/>
  <c r="J1303" i="21"/>
  <c r="I1303" i="21"/>
  <c r="H1303" i="21"/>
  <c r="G1303" i="21"/>
  <c r="F1303" i="21"/>
  <c r="E1303" i="21"/>
  <c r="D1303" i="21"/>
  <c r="C1303" i="21"/>
  <c r="B1303" i="21"/>
  <c r="N1302" i="21"/>
  <c r="M1302" i="21"/>
  <c r="L1302" i="21"/>
  <c r="K1302" i="21"/>
  <c r="J1302" i="21"/>
  <c r="I1302" i="21"/>
  <c r="H1302" i="21"/>
  <c r="G1302" i="21"/>
  <c r="F1302" i="21"/>
  <c r="E1302" i="21"/>
  <c r="D1302" i="21"/>
  <c r="C1302" i="21"/>
  <c r="B1302" i="21"/>
  <c r="N1301" i="21"/>
  <c r="M1301" i="21"/>
  <c r="L1301" i="21"/>
  <c r="K1301" i="21"/>
  <c r="J1301" i="21"/>
  <c r="I1301" i="21"/>
  <c r="H1301" i="21"/>
  <c r="G1301" i="21"/>
  <c r="F1301" i="21"/>
  <c r="E1301" i="21"/>
  <c r="D1301" i="21"/>
  <c r="B1301" i="21"/>
  <c r="N1300" i="21"/>
  <c r="M1300" i="21"/>
  <c r="L1300" i="21"/>
  <c r="K1300" i="21"/>
  <c r="J1300" i="21"/>
  <c r="I1300" i="21"/>
  <c r="H1300" i="21"/>
  <c r="G1300" i="21"/>
  <c r="F1300" i="21"/>
  <c r="E1300" i="21"/>
  <c r="D1300" i="21"/>
  <c r="C1300" i="21"/>
  <c r="B1300" i="21"/>
  <c r="N1299" i="21"/>
  <c r="M1299" i="21"/>
  <c r="L1299" i="21"/>
  <c r="K1299" i="21"/>
  <c r="J1299" i="21"/>
  <c r="I1299" i="21"/>
  <c r="H1299" i="21"/>
  <c r="G1299" i="21"/>
  <c r="F1299" i="21"/>
  <c r="E1299" i="21"/>
  <c r="D1299" i="21"/>
  <c r="C1299" i="21"/>
  <c r="B1299" i="21"/>
  <c r="N1298" i="21"/>
  <c r="M1298" i="21"/>
  <c r="L1298" i="21"/>
  <c r="K1298" i="21"/>
  <c r="J1298" i="21"/>
  <c r="I1298" i="21"/>
  <c r="H1298" i="21"/>
  <c r="G1298" i="21"/>
  <c r="F1298" i="21"/>
  <c r="E1298" i="21"/>
  <c r="D1298" i="21"/>
  <c r="C1298" i="21"/>
  <c r="B1298" i="21"/>
  <c r="N1297" i="21"/>
  <c r="M1297" i="21"/>
  <c r="L1297" i="21"/>
  <c r="K1297" i="21"/>
  <c r="J1297" i="21"/>
  <c r="I1297" i="21"/>
  <c r="H1297" i="21"/>
  <c r="G1297" i="21"/>
  <c r="F1297" i="21"/>
  <c r="E1297" i="21"/>
  <c r="D1297" i="21"/>
  <c r="C1297" i="21"/>
  <c r="B1297" i="21"/>
  <c r="N1296" i="21"/>
  <c r="M1296" i="21"/>
  <c r="L1296" i="21"/>
  <c r="K1296" i="21"/>
  <c r="J1296" i="21"/>
  <c r="I1296" i="21"/>
  <c r="H1296" i="21"/>
  <c r="G1296" i="21"/>
  <c r="F1296" i="21"/>
  <c r="E1296" i="21"/>
  <c r="D1296" i="21"/>
  <c r="C1296" i="21"/>
  <c r="B1296" i="21"/>
  <c r="N1295" i="21"/>
  <c r="M1295" i="21"/>
  <c r="L1295" i="21"/>
  <c r="K1295" i="21"/>
  <c r="J1295" i="21"/>
  <c r="I1295" i="21"/>
  <c r="H1295" i="21"/>
  <c r="G1295" i="21"/>
  <c r="F1295" i="21"/>
  <c r="E1295" i="21"/>
  <c r="D1295" i="21"/>
  <c r="C1295" i="21"/>
  <c r="B1295" i="21"/>
  <c r="N1294" i="21"/>
  <c r="M1294" i="21"/>
  <c r="L1294" i="21"/>
  <c r="K1294" i="21"/>
  <c r="J1294" i="21"/>
  <c r="I1294" i="21"/>
  <c r="H1294" i="21"/>
  <c r="G1294" i="21"/>
  <c r="F1294" i="21"/>
  <c r="E1294" i="21"/>
  <c r="D1294" i="21"/>
  <c r="C1294" i="21"/>
  <c r="B1294" i="21"/>
  <c r="N1293" i="21"/>
  <c r="M1293" i="21"/>
  <c r="L1293" i="21"/>
  <c r="K1293" i="21"/>
  <c r="J1293" i="21"/>
  <c r="I1293" i="21"/>
  <c r="H1293" i="21"/>
  <c r="G1293" i="21"/>
  <c r="F1293" i="21"/>
  <c r="E1293" i="21"/>
  <c r="D1293" i="21"/>
  <c r="C1293" i="21"/>
  <c r="B1293" i="21"/>
  <c r="N1292" i="21"/>
  <c r="M1292" i="21"/>
  <c r="L1292" i="21"/>
  <c r="K1292" i="21"/>
  <c r="J1292" i="21"/>
  <c r="I1292" i="21"/>
  <c r="H1292" i="21"/>
  <c r="G1292" i="21"/>
  <c r="F1292" i="21"/>
  <c r="E1292" i="21"/>
  <c r="D1292" i="21"/>
  <c r="C1292" i="21"/>
  <c r="B1292" i="21"/>
  <c r="N1291" i="21"/>
  <c r="M1291" i="21"/>
  <c r="L1291" i="21"/>
  <c r="K1291" i="21"/>
  <c r="J1291" i="21"/>
  <c r="I1291" i="21"/>
  <c r="H1291" i="21"/>
  <c r="G1291" i="21"/>
  <c r="F1291" i="21"/>
  <c r="E1291" i="21"/>
  <c r="D1291" i="21"/>
  <c r="C1291" i="21"/>
  <c r="B1291" i="21"/>
  <c r="N1290" i="21"/>
  <c r="M1290" i="21"/>
  <c r="L1290" i="21"/>
  <c r="K1290" i="21"/>
  <c r="J1290" i="21"/>
  <c r="I1290" i="21"/>
  <c r="H1290" i="21"/>
  <c r="G1290" i="21"/>
  <c r="F1290" i="21"/>
  <c r="E1290" i="21"/>
  <c r="D1290" i="21"/>
  <c r="B1290" i="21"/>
  <c r="N1289" i="21"/>
  <c r="M1289" i="21"/>
  <c r="L1289" i="21"/>
  <c r="K1289" i="21"/>
  <c r="J1289" i="21"/>
  <c r="I1289" i="21"/>
  <c r="H1289" i="21"/>
  <c r="G1289" i="21"/>
  <c r="F1289" i="21"/>
  <c r="E1289" i="21"/>
  <c r="D1289" i="21"/>
  <c r="C1289" i="21"/>
  <c r="B1289" i="21"/>
  <c r="N1288" i="21"/>
  <c r="M1288" i="21"/>
  <c r="L1288" i="21"/>
  <c r="K1288" i="21"/>
  <c r="J1288" i="21"/>
  <c r="I1288" i="21"/>
  <c r="H1288" i="21"/>
  <c r="G1288" i="21"/>
  <c r="F1288" i="21"/>
  <c r="E1288" i="21"/>
  <c r="D1288" i="21"/>
  <c r="C1288" i="21"/>
  <c r="B1288" i="21"/>
  <c r="N1287" i="21"/>
  <c r="M1287" i="21"/>
  <c r="L1287" i="21"/>
  <c r="K1287" i="21"/>
  <c r="J1287" i="21"/>
  <c r="I1287" i="21"/>
  <c r="H1287" i="21"/>
  <c r="G1287" i="21"/>
  <c r="F1287" i="21"/>
  <c r="E1287" i="21"/>
  <c r="D1287" i="21"/>
  <c r="C1287" i="21"/>
  <c r="B1287" i="21"/>
  <c r="N1286" i="21"/>
  <c r="M1286" i="21"/>
  <c r="L1286" i="21"/>
  <c r="K1286" i="21"/>
  <c r="J1286" i="21"/>
  <c r="I1286" i="21"/>
  <c r="H1286" i="21"/>
  <c r="G1286" i="21"/>
  <c r="F1286" i="21"/>
  <c r="E1286" i="21"/>
  <c r="D1286" i="21"/>
  <c r="C1286" i="21"/>
  <c r="B1286" i="21"/>
  <c r="N1285" i="21"/>
  <c r="M1285" i="21"/>
  <c r="L1285" i="21"/>
  <c r="K1285" i="21"/>
  <c r="J1285" i="21"/>
  <c r="I1285" i="21"/>
  <c r="H1285" i="21"/>
  <c r="G1285" i="21"/>
  <c r="F1285" i="21"/>
  <c r="E1285" i="21"/>
  <c r="D1285" i="21"/>
  <c r="C1285" i="21"/>
  <c r="B1285" i="21"/>
  <c r="N1284" i="21"/>
  <c r="M1284" i="21"/>
  <c r="L1284" i="21"/>
  <c r="K1284" i="21"/>
  <c r="J1284" i="21"/>
  <c r="I1284" i="21"/>
  <c r="H1284" i="21"/>
  <c r="G1284" i="21"/>
  <c r="F1284" i="21"/>
  <c r="E1284" i="21"/>
  <c r="D1284" i="21"/>
  <c r="C1284" i="21"/>
  <c r="B1284" i="21"/>
  <c r="N1283" i="21"/>
  <c r="M1283" i="21"/>
  <c r="L1283" i="21"/>
  <c r="K1283" i="21"/>
  <c r="J1283" i="21"/>
  <c r="I1283" i="21"/>
  <c r="H1283" i="21"/>
  <c r="G1283" i="21"/>
  <c r="F1283" i="21"/>
  <c r="E1283" i="21"/>
  <c r="D1283" i="21"/>
  <c r="C1283" i="21"/>
  <c r="B1283" i="21"/>
  <c r="N1282" i="21"/>
  <c r="M1282" i="21"/>
  <c r="L1282" i="21"/>
  <c r="K1282" i="21"/>
  <c r="J1282" i="21"/>
  <c r="I1282" i="21"/>
  <c r="H1282" i="21"/>
  <c r="G1282" i="21"/>
  <c r="F1282" i="21"/>
  <c r="E1282" i="21"/>
  <c r="D1282" i="21"/>
  <c r="C1282" i="21"/>
  <c r="B1282" i="21"/>
  <c r="N1281" i="21"/>
  <c r="M1281" i="21"/>
  <c r="L1281" i="21"/>
  <c r="K1281" i="21"/>
  <c r="J1281" i="21"/>
  <c r="I1281" i="21"/>
  <c r="H1281" i="21"/>
  <c r="G1281" i="21"/>
  <c r="F1281" i="21"/>
  <c r="E1281" i="21"/>
  <c r="D1281" i="21"/>
  <c r="C1281" i="21"/>
  <c r="B1281" i="21"/>
  <c r="N1280" i="21"/>
  <c r="M1280" i="21"/>
  <c r="L1280" i="21"/>
  <c r="K1280" i="21"/>
  <c r="J1280" i="21"/>
  <c r="I1280" i="21"/>
  <c r="H1280" i="21"/>
  <c r="G1280" i="21"/>
  <c r="F1280" i="21"/>
  <c r="E1280" i="21"/>
  <c r="D1280" i="21"/>
  <c r="C1280" i="21"/>
  <c r="B1280" i="21"/>
  <c r="N1279" i="21"/>
  <c r="M1279" i="21"/>
  <c r="L1279" i="21"/>
  <c r="K1279" i="21"/>
  <c r="J1279" i="21"/>
  <c r="I1279" i="21"/>
  <c r="H1279" i="21"/>
  <c r="G1279" i="21"/>
  <c r="F1279" i="21"/>
  <c r="E1279" i="21"/>
  <c r="D1279" i="21"/>
  <c r="B1279" i="21"/>
  <c r="N1278" i="21"/>
  <c r="M1278" i="21"/>
  <c r="L1278" i="21"/>
  <c r="K1278" i="21"/>
  <c r="J1278" i="21"/>
  <c r="I1278" i="21"/>
  <c r="H1278" i="21"/>
  <c r="G1278" i="21"/>
  <c r="F1278" i="21"/>
  <c r="E1278" i="21"/>
  <c r="D1278" i="21"/>
  <c r="C1278" i="21"/>
  <c r="B1278" i="21"/>
  <c r="N1277" i="21"/>
  <c r="M1277" i="21"/>
  <c r="L1277" i="21"/>
  <c r="K1277" i="21"/>
  <c r="J1277" i="21"/>
  <c r="I1277" i="21"/>
  <c r="H1277" i="21"/>
  <c r="G1277" i="21"/>
  <c r="F1277" i="21"/>
  <c r="E1277" i="21"/>
  <c r="D1277" i="21"/>
  <c r="C1277" i="21"/>
  <c r="B1277" i="21"/>
  <c r="N1276" i="21"/>
  <c r="M1276" i="21"/>
  <c r="L1276" i="21"/>
  <c r="K1276" i="21"/>
  <c r="J1276" i="21"/>
  <c r="I1276" i="21"/>
  <c r="H1276" i="21"/>
  <c r="G1276" i="21"/>
  <c r="F1276" i="21"/>
  <c r="E1276" i="21"/>
  <c r="D1276" i="21"/>
  <c r="C1276" i="21"/>
  <c r="B1276" i="21"/>
  <c r="N1275" i="21"/>
  <c r="M1275" i="21"/>
  <c r="L1275" i="21"/>
  <c r="K1275" i="21"/>
  <c r="J1275" i="21"/>
  <c r="I1275" i="21"/>
  <c r="H1275" i="21"/>
  <c r="G1275" i="21"/>
  <c r="F1275" i="21"/>
  <c r="E1275" i="21"/>
  <c r="D1275" i="21"/>
  <c r="C1275" i="21"/>
  <c r="B1275" i="21"/>
  <c r="N1274" i="21"/>
  <c r="M1274" i="21"/>
  <c r="L1274" i="21"/>
  <c r="K1274" i="21"/>
  <c r="J1274" i="21"/>
  <c r="I1274" i="21"/>
  <c r="H1274" i="21"/>
  <c r="G1274" i="21"/>
  <c r="F1274" i="21"/>
  <c r="E1274" i="21"/>
  <c r="D1274" i="21"/>
  <c r="C1274" i="21"/>
  <c r="B1274" i="21"/>
  <c r="N1273" i="21"/>
  <c r="M1273" i="21"/>
  <c r="L1273" i="21"/>
  <c r="K1273" i="21"/>
  <c r="J1273" i="21"/>
  <c r="I1273" i="21"/>
  <c r="H1273" i="21"/>
  <c r="G1273" i="21"/>
  <c r="F1273" i="21"/>
  <c r="E1273" i="21"/>
  <c r="D1273" i="21"/>
  <c r="C1273" i="21"/>
  <c r="B1273" i="21"/>
  <c r="N1272" i="21"/>
  <c r="M1272" i="21"/>
  <c r="L1272" i="21"/>
  <c r="K1272" i="21"/>
  <c r="J1272" i="21"/>
  <c r="I1272" i="21"/>
  <c r="H1272" i="21"/>
  <c r="G1272" i="21"/>
  <c r="F1272" i="21"/>
  <c r="E1272" i="21"/>
  <c r="D1272" i="21"/>
  <c r="C1272" i="21"/>
  <c r="B1272" i="21"/>
  <c r="N1271" i="21"/>
  <c r="M1271" i="21"/>
  <c r="L1271" i="21"/>
  <c r="K1271" i="21"/>
  <c r="J1271" i="21"/>
  <c r="I1271" i="21"/>
  <c r="H1271" i="21"/>
  <c r="G1271" i="21"/>
  <c r="F1271" i="21"/>
  <c r="E1271" i="21"/>
  <c r="D1271" i="21"/>
  <c r="C1271" i="21"/>
  <c r="B1271" i="21"/>
  <c r="N1270" i="21"/>
  <c r="M1270" i="21"/>
  <c r="L1270" i="21"/>
  <c r="K1270" i="21"/>
  <c r="J1270" i="21"/>
  <c r="I1270" i="21"/>
  <c r="H1270" i="21"/>
  <c r="G1270" i="21"/>
  <c r="F1270" i="21"/>
  <c r="E1270" i="21"/>
  <c r="D1270" i="21"/>
  <c r="C1270" i="21"/>
  <c r="B1270" i="21"/>
  <c r="N1269" i="21"/>
  <c r="M1269" i="21"/>
  <c r="L1269" i="21"/>
  <c r="K1269" i="21"/>
  <c r="J1269" i="21"/>
  <c r="I1269" i="21"/>
  <c r="H1269" i="21"/>
  <c r="G1269" i="21"/>
  <c r="F1269" i="21"/>
  <c r="E1269" i="21"/>
  <c r="D1269" i="21"/>
  <c r="C1269" i="21"/>
  <c r="B1269" i="21"/>
  <c r="N1268" i="21"/>
  <c r="M1268" i="21"/>
  <c r="L1268" i="21"/>
  <c r="K1268" i="21"/>
  <c r="J1268" i="21"/>
  <c r="I1268" i="21"/>
  <c r="H1268" i="21"/>
  <c r="G1268" i="21"/>
  <c r="F1268" i="21"/>
  <c r="E1268" i="21"/>
  <c r="D1268" i="21"/>
  <c r="B1268" i="21"/>
  <c r="N1267" i="21"/>
  <c r="M1267" i="21"/>
  <c r="L1267" i="21"/>
  <c r="K1267" i="21"/>
  <c r="J1267" i="21"/>
  <c r="I1267" i="21"/>
  <c r="H1267" i="21"/>
  <c r="G1267" i="21"/>
  <c r="F1267" i="21"/>
  <c r="E1267" i="21"/>
  <c r="D1267" i="21"/>
  <c r="C1267" i="21"/>
  <c r="B1267" i="21"/>
  <c r="N1266" i="21"/>
  <c r="M1266" i="21"/>
  <c r="L1266" i="21"/>
  <c r="K1266" i="21"/>
  <c r="J1266" i="21"/>
  <c r="I1266" i="21"/>
  <c r="H1266" i="21"/>
  <c r="G1266" i="21"/>
  <c r="F1266" i="21"/>
  <c r="E1266" i="21"/>
  <c r="D1266" i="21"/>
  <c r="C1266" i="21"/>
  <c r="B1266" i="21"/>
  <c r="N1265" i="21"/>
  <c r="M1265" i="21"/>
  <c r="L1265" i="21"/>
  <c r="K1265" i="21"/>
  <c r="J1265" i="21"/>
  <c r="I1265" i="21"/>
  <c r="H1265" i="21"/>
  <c r="G1265" i="21"/>
  <c r="F1265" i="21"/>
  <c r="E1265" i="21"/>
  <c r="D1265" i="21"/>
  <c r="C1265" i="21"/>
  <c r="B1265" i="21"/>
  <c r="N1264" i="21"/>
  <c r="M1264" i="21"/>
  <c r="L1264" i="21"/>
  <c r="K1264" i="21"/>
  <c r="J1264" i="21"/>
  <c r="I1264" i="21"/>
  <c r="H1264" i="21"/>
  <c r="G1264" i="21"/>
  <c r="F1264" i="21"/>
  <c r="E1264" i="21"/>
  <c r="D1264" i="21"/>
  <c r="C1264" i="21"/>
  <c r="B1264" i="21"/>
  <c r="N1263" i="21"/>
  <c r="M1263" i="21"/>
  <c r="L1263" i="21"/>
  <c r="K1263" i="21"/>
  <c r="J1263" i="21"/>
  <c r="I1263" i="21"/>
  <c r="H1263" i="21"/>
  <c r="G1263" i="21"/>
  <c r="F1263" i="21"/>
  <c r="E1263" i="21"/>
  <c r="D1263" i="21"/>
  <c r="C1263" i="21"/>
  <c r="B1263" i="21"/>
  <c r="N1262" i="21"/>
  <c r="M1262" i="21"/>
  <c r="L1262" i="21"/>
  <c r="K1262" i="21"/>
  <c r="J1262" i="21"/>
  <c r="I1262" i="21"/>
  <c r="H1262" i="21"/>
  <c r="G1262" i="21"/>
  <c r="F1262" i="21"/>
  <c r="E1262" i="21"/>
  <c r="D1262" i="21"/>
  <c r="C1262" i="21"/>
  <c r="B1262" i="21"/>
  <c r="N1261" i="21"/>
  <c r="M1261" i="21"/>
  <c r="L1261" i="21"/>
  <c r="K1261" i="21"/>
  <c r="J1261" i="21"/>
  <c r="I1261" i="21"/>
  <c r="H1261" i="21"/>
  <c r="G1261" i="21"/>
  <c r="F1261" i="21"/>
  <c r="E1261" i="21"/>
  <c r="D1261" i="21"/>
  <c r="C1261" i="21"/>
  <c r="B1261" i="21"/>
  <c r="N1260" i="21"/>
  <c r="M1260" i="21"/>
  <c r="L1260" i="21"/>
  <c r="K1260" i="21"/>
  <c r="J1260" i="21"/>
  <c r="I1260" i="21"/>
  <c r="H1260" i="21"/>
  <c r="G1260" i="21"/>
  <c r="F1260" i="21"/>
  <c r="E1260" i="21"/>
  <c r="D1260" i="21"/>
  <c r="C1260" i="21"/>
  <c r="B1260" i="21"/>
  <c r="N1259" i="21"/>
  <c r="M1259" i="21"/>
  <c r="L1259" i="21"/>
  <c r="K1259" i="21"/>
  <c r="J1259" i="21"/>
  <c r="I1259" i="21"/>
  <c r="H1259" i="21"/>
  <c r="G1259" i="21"/>
  <c r="F1259" i="21"/>
  <c r="E1259" i="21"/>
  <c r="D1259" i="21"/>
  <c r="C1259" i="21"/>
  <c r="B1259" i="21"/>
  <c r="N1258" i="21"/>
  <c r="M1258" i="21"/>
  <c r="L1258" i="21"/>
  <c r="K1258" i="21"/>
  <c r="J1258" i="21"/>
  <c r="I1258" i="21"/>
  <c r="H1258" i="21"/>
  <c r="G1258" i="21"/>
  <c r="F1258" i="21"/>
  <c r="E1258" i="21"/>
  <c r="D1258" i="21"/>
  <c r="C1258" i="21"/>
  <c r="B1258" i="21"/>
  <c r="N1257" i="21"/>
  <c r="M1257" i="21"/>
  <c r="L1257" i="21"/>
  <c r="K1257" i="21"/>
  <c r="J1257" i="21"/>
  <c r="I1257" i="21"/>
  <c r="H1257" i="21"/>
  <c r="G1257" i="21"/>
  <c r="F1257" i="21"/>
  <c r="E1257" i="21"/>
  <c r="D1257" i="21"/>
  <c r="B1257" i="21"/>
  <c r="N1256" i="21"/>
  <c r="M1256" i="21"/>
  <c r="L1256" i="21"/>
  <c r="K1256" i="21"/>
  <c r="J1256" i="21"/>
  <c r="I1256" i="21"/>
  <c r="H1256" i="21"/>
  <c r="G1256" i="21"/>
  <c r="F1256" i="21"/>
  <c r="E1256" i="21"/>
  <c r="D1256" i="21"/>
  <c r="C1256" i="21"/>
  <c r="B1256" i="21"/>
  <c r="N1255" i="21"/>
  <c r="M1255" i="21"/>
  <c r="L1255" i="21"/>
  <c r="K1255" i="21"/>
  <c r="J1255" i="21"/>
  <c r="I1255" i="21"/>
  <c r="H1255" i="21"/>
  <c r="G1255" i="21"/>
  <c r="F1255" i="21"/>
  <c r="E1255" i="21"/>
  <c r="D1255" i="21"/>
  <c r="C1255" i="21"/>
  <c r="B1255" i="21"/>
  <c r="N1254" i="21"/>
  <c r="M1254" i="21"/>
  <c r="L1254" i="21"/>
  <c r="K1254" i="21"/>
  <c r="J1254" i="21"/>
  <c r="I1254" i="21"/>
  <c r="H1254" i="21"/>
  <c r="G1254" i="21"/>
  <c r="F1254" i="21"/>
  <c r="E1254" i="21"/>
  <c r="D1254" i="21"/>
  <c r="C1254" i="21"/>
  <c r="B1254" i="21"/>
  <c r="N1253" i="21"/>
  <c r="M1253" i="21"/>
  <c r="L1253" i="21"/>
  <c r="K1253" i="21"/>
  <c r="J1253" i="21"/>
  <c r="I1253" i="21"/>
  <c r="H1253" i="21"/>
  <c r="G1253" i="21"/>
  <c r="F1253" i="21"/>
  <c r="E1253" i="21"/>
  <c r="D1253" i="21"/>
  <c r="C1253" i="21"/>
  <c r="B1253" i="21"/>
  <c r="N1252" i="21"/>
  <c r="M1252" i="21"/>
  <c r="L1252" i="21"/>
  <c r="K1252" i="21"/>
  <c r="J1252" i="21"/>
  <c r="I1252" i="21"/>
  <c r="H1252" i="21"/>
  <c r="G1252" i="21"/>
  <c r="F1252" i="21"/>
  <c r="E1252" i="21"/>
  <c r="D1252" i="21"/>
  <c r="C1252" i="21"/>
  <c r="B1252" i="21"/>
  <c r="N1251" i="21"/>
  <c r="M1251" i="21"/>
  <c r="L1251" i="21"/>
  <c r="K1251" i="21"/>
  <c r="J1251" i="21"/>
  <c r="I1251" i="21"/>
  <c r="H1251" i="21"/>
  <c r="G1251" i="21"/>
  <c r="F1251" i="21"/>
  <c r="E1251" i="21"/>
  <c r="D1251" i="21"/>
  <c r="C1251" i="21"/>
  <c r="B1251" i="21"/>
  <c r="N1250" i="21"/>
  <c r="M1250" i="21"/>
  <c r="L1250" i="21"/>
  <c r="K1250" i="21"/>
  <c r="J1250" i="21"/>
  <c r="I1250" i="21"/>
  <c r="H1250" i="21"/>
  <c r="G1250" i="21"/>
  <c r="F1250" i="21"/>
  <c r="E1250" i="21"/>
  <c r="D1250" i="21"/>
  <c r="C1250" i="21"/>
  <c r="B1250" i="21"/>
  <c r="N1249" i="21"/>
  <c r="M1249" i="21"/>
  <c r="L1249" i="21"/>
  <c r="K1249" i="21"/>
  <c r="J1249" i="21"/>
  <c r="I1249" i="21"/>
  <c r="H1249" i="21"/>
  <c r="G1249" i="21"/>
  <c r="F1249" i="21"/>
  <c r="E1249" i="21"/>
  <c r="D1249" i="21"/>
  <c r="C1249" i="21"/>
  <c r="B1249" i="21"/>
  <c r="N1248" i="21"/>
  <c r="M1248" i="21"/>
  <c r="L1248" i="21"/>
  <c r="K1248" i="21"/>
  <c r="J1248" i="21"/>
  <c r="I1248" i="21"/>
  <c r="H1248" i="21"/>
  <c r="G1248" i="21"/>
  <c r="F1248" i="21"/>
  <c r="E1248" i="21"/>
  <c r="D1248" i="21"/>
  <c r="C1248" i="21"/>
  <c r="B1248" i="21"/>
  <c r="N1247" i="21"/>
  <c r="M1247" i="21"/>
  <c r="L1247" i="21"/>
  <c r="K1247" i="21"/>
  <c r="J1247" i="21"/>
  <c r="I1247" i="21"/>
  <c r="H1247" i="21"/>
  <c r="G1247" i="21"/>
  <c r="F1247" i="21"/>
  <c r="E1247" i="21"/>
  <c r="D1247" i="21"/>
  <c r="C1247" i="21"/>
  <c r="B1247" i="21"/>
  <c r="N1246" i="21"/>
  <c r="M1246" i="21"/>
  <c r="L1246" i="21"/>
  <c r="K1246" i="21"/>
  <c r="J1246" i="21"/>
  <c r="I1246" i="21"/>
  <c r="H1246" i="21"/>
  <c r="G1246" i="21"/>
  <c r="F1246" i="21"/>
  <c r="E1246" i="21"/>
  <c r="D1246" i="21"/>
  <c r="B1246" i="21"/>
  <c r="N1245" i="21"/>
  <c r="M1245" i="21"/>
  <c r="L1245" i="21"/>
  <c r="K1245" i="21"/>
  <c r="J1245" i="21"/>
  <c r="I1245" i="21"/>
  <c r="H1245" i="21"/>
  <c r="G1245" i="21"/>
  <c r="F1245" i="21"/>
  <c r="E1245" i="21"/>
  <c r="D1245" i="21"/>
  <c r="C1245" i="21"/>
  <c r="B1245" i="21"/>
  <c r="N1244" i="21"/>
  <c r="M1244" i="21"/>
  <c r="L1244" i="21"/>
  <c r="K1244" i="21"/>
  <c r="J1244" i="21"/>
  <c r="I1244" i="21"/>
  <c r="H1244" i="21"/>
  <c r="G1244" i="21"/>
  <c r="F1244" i="21"/>
  <c r="E1244" i="21"/>
  <c r="D1244" i="21"/>
  <c r="C1244" i="21"/>
  <c r="B1244" i="21"/>
  <c r="N1243" i="21"/>
  <c r="M1243" i="21"/>
  <c r="L1243" i="21"/>
  <c r="K1243" i="21"/>
  <c r="J1243" i="21"/>
  <c r="I1243" i="21"/>
  <c r="H1243" i="21"/>
  <c r="G1243" i="21"/>
  <c r="F1243" i="21"/>
  <c r="E1243" i="21"/>
  <c r="D1243" i="21"/>
  <c r="C1243" i="21"/>
  <c r="B1243" i="21"/>
  <c r="N1242" i="21"/>
  <c r="M1242" i="21"/>
  <c r="L1242" i="21"/>
  <c r="K1242" i="21"/>
  <c r="J1242" i="21"/>
  <c r="I1242" i="21"/>
  <c r="H1242" i="21"/>
  <c r="G1242" i="21"/>
  <c r="F1242" i="21"/>
  <c r="E1242" i="21"/>
  <c r="D1242" i="21"/>
  <c r="C1242" i="21"/>
  <c r="B1242" i="21"/>
  <c r="N1241" i="21"/>
  <c r="M1241" i="21"/>
  <c r="L1241" i="21"/>
  <c r="K1241" i="21"/>
  <c r="J1241" i="21"/>
  <c r="I1241" i="21"/>
  <c r="H1241" i="21"/>
  <c r="G1241" i="21"/>
  <c r="F1241" i="21"/>
  <c r="E1241" i="21"/>
  <c r="D1241" i="21"/>
  <c r="C1241" i="21"/>
  <c r="B1241" i="21"/>
  <c r="N1240" i="21"/>
  <c r="M1240" i="21"/>
  <c r="L1240" i="21"/>
  <c r="K1240" i="21"/>
  <c r="J1240" i="21"/>
  <c r="I1240" i="21"/>
  <c r="H1240" i="21"/>
  <c r="G1240" i="21"/>
  <c r="F1240" i="21"/>
  <c r="E1240" i="21"/>
  <c r="D1240" i="21"/>
  <c r="C1240" i="21"/>
  <c r="B1240" i="21"/>
  <c r="N1239" i="21"/>
  <c r="M1239" i="21"/>
  <c r="L1239" i="21"/>
  <c r="K1239" i="21"/>
  <c r="J1239" i="21"/>
  <c r="I1239" i="21"/>
  <c r="H1239" i="21"/>
  <c r="G1239" i="21"/>
  <c r="F1239" i="21"/>
  <c r="E1239" i="21"/>
  <c r="D1239" i="21"/>
  <c r="C1239" i="21"/>
  <c r="B1239" i="21"/>
  <c r="N1238" i="21"/>
  <c r="M1238" i="21"/>
  <c r="L1238" i="21"/>
  <c r="K1238" i="21"/>
  <c r="J1238" i="21"/>
  <c r="I1238" i="21"/>
  <c r="H1238" i="21"/>
  <c r="G1238" i="21"/>
  <c r="F1238" i="21"/>
  <c r="E1238" i="21"/>
  <c r="D1238" i="21"/>
  <c r="C1238" i="21"/>
  <c r="B1238" i="21"/>
  <c r="N1237" i="21"/>
  <c r="M1237" i="21"/>
  <c r="L1237" i="21"/>
  <c r="K1237" i="21"/>
  <c r="J1237" i="21"/>
  <c r="I1237" i="21"/>
  <c r="H1237" i="21"/>
  <c r="G1237" i="21"/>
  <c r="F1237" i="21"/>
  <c r="E1237" i="21"/>
  <c r="D1237" i="21"/>
  <c r="C1237" i="21"/>
  <c r="B1237" i="21"/>
  <c r="N1236" i="21"/>
  <c r="M1236" i="21"/>
  <c r="L1236" i="21"/>
  <c r="K1236" i="21"/>
  <c r="J1236" i="21"/>
  <c r="I1236" i="21"/>
  <c r="H1236" i="21"/>
  <c r="G1236" i="21"/>
  <c r="F1236" i="21"/>
  <c r="E1236" i="21"/>
  <c r="D1236" i="21"/>
  <c r="C1236" i="21"/>
  <c r="B1236" i="21"/>
  <c r="N1235" i="21"/>
  <c r="M1235" i="21"/>
  <c r="L1235" i="21"/>
  <c r="K1235" i="21"/>
  <c r="J1235" i="21"/>
  <c r="I1235" i="21"/>
  <c r="H1235" i="21"/>
  <c r="G1235" i="21"/>
  <c r="F1235" i="21"/>
  <c r="E1235" i="21"/>
  <c r="D1235" i="21"/>
  <c r="B1235" i="21"/>
  <c r="N1234" i="21"/>
  <c r="M1234" i="21"/>
  <c r="L1234" i="21"/>
  <c r="K1234" i="21"/>
  <c r="J1234" i="21"/>
  <c r="I1234" i="21"/>
  <c r="H1234" i="21"/>
  <c r="G1234" i="21"/>
  <c r="F1234" i="21"/>
  <c r="E1234" i="21"/>
  <c r="D1234" i="21"/>
  <c r="C1234" i="21"/>
  <c r="B1234" i="21"/>
  <c r="N1233" i="21"/>
  <c r="M1233" i="21"/>
  <c r="L1233" i="21"/>
  <c r="K1233" i="21"/>
  <c r="J1233" i="21"/>
  <c r="I1233" i="21"/>
  <c r="H1233" i="21"/>
  <c r="G1233" i="21"/>
  <c r="F1233" i="21"/>
  <c r="E1233" i="21"/>
  <c r="D1233" i="21"/>
  <c r="C1233" i="21"/>
  <c r="B1233" i="21"/>
  <c r="N1232" i="21"/>
  <c r="M1232" i="21"/>
  <c r="L1232" i="21"/>
  <c r="K1232" i="21"/>
  <c r="J1232" i="21"/>
  <c r="I1232" i="21"/>
  <c r="H1232" i="21"/>
  <c r="G1232" i="21"/>
  <c r="F1232" i="21"/>
  <c r="E1232" i="21"/>
  <c r="D1232" i="21"/>
  <c r="C1232" i="21"/>
  <c r="B1232" i="21"/>
  <c r="N1231" i="21"/>
  <c r="M1231" i="21"/>
  <c r="L1231" i="21"/>
  <c r="K1231" i="21"/>
  <c r="J1231" i="21"/>
  <c r="I1231" i="21"/>
  <c r="H1231" i="21"/>
  <c r="G1231" i="21"/>
  <c r="F1231" i="21"/>
  <c r="E1231" i="21"/>
  <c r="D1231" i="21"/>
  <c r="C1231" i="21"/>
  <c r="B1231" i="21"/>
  <c r="N1230" i="21"/>
  <c r="M1230" i="21"/>
  <c r="L1230" i="21"/>
  <c r="K1230" i="21"/>
  <c r="J1230" i="21"/>
  <c r="I1230" i="21"/>
  <c r="H1230" i="21"/>
  <c r="G1230" i="21"/>
  <c r="F1230" i="21"/>
  <c r="E1230" i="21"/>
  <c r="D1230" i="21"/>
  <c r="C1230" i="21"/>
  <c r="B1230" i="21"/>
  <c r="N1229" i="21"/>
  <c r="M1229" i="21"/>
  <c r="L1229" i="21"/>
  <c r="K1229" i="21"/>
  <c r="J1229" i="21"/>
  <c r="I1229" i="21"/>
  <c r="H1229" i="21"/>
  <c r="G1229" i="21"/>
  <c r="F1229" i="21"/>
  <c r="E1229" i="21"/>
  <c r="D1229" i="21"/>
  <c r="C1229" i="21"/>
  <c r="B1229" i="21"/>
  <c r="N1228" i="21"/>
  <c r="M1228" i="21"/>
  <c r="L1228" i="21"/>
  <c r="K1228" i="21"/>
  <c r="J1228" i="21"/>
  <c r="I1228" i="21"/>
  <c r="H1228" i="21"/>
  <c r="G1228" i="21"/>
  <c r="F1228" i="21"/>
  <c r="E1228" i="21"/>
  <c r="D1228" i="21"/>
  <c r="C1228" i="21"/>
  <c r="B1228" i="21"/>
  <c r="N1227" i="21"/>
  <c r="M1227" i="21"/>
  <c r="L1227" i="21"/>
  <c r="K1227" i="21"/>
  <c r="J1227" i="21"/>
  <c r="I1227" i="21"/>
  <c r="H1227" i="21"/>
  <c r="G1227" i="21"/>
  <c r="F1227" i="21"/>
  <c r="E1227" i="21"/>
  <c r="D1227" i="21"/>
  <c r="C1227" i="21"/>
  <c r="B1227" i="21"/>
  <c r="N1226" i="21"/>
  <c r="M1226" i="21"/>
  <c r="L1226" i="21"/>
  <c r="K1226" i="21"/>
  <c r="J1226" i="21"/>
  <c r="I1226" i="21"/>
  <c r="H1226" i="21"/>
  <c r="G1226" i="21"/>
  <c r="F1226" i="21"/>
  <c r="E1226" i="21"/>
  <c r="D1226" i="21"/>
  <c r="C1226" i="21"/>
  <c r="B1226" i="21"/>
  <c r="N1225" i="21"/>
  <c r="M1225" i="21"/>
  <c r="L1225" i="21"/>
  <c r="K1225" i="21"/>
  <c r="J1225" i="21"/>
  <c r="I1225" i="21"/>
  <c r="H1225" i="21"/>
  <c r="G1225" i="21"/>
  <c r="F1225" i="21"/>
  <c r="E1225" i="21"/>
  <c r="D1225" i="21"/>
  <c r="C1225" i="21"/>
  <c r="B1225" i="21"/>
  <c r="N1224" i="21"/>
  <c r="M1224" i="21"/>
  <c r="L1224" i="21"/>
  <c r="K1224" i="21"/>
  <c r="J1224" i="21"/>
  <c r="I1224" i="21"/>
  <c r="H1224" i="21"/>
  <c r="G1224" i="21"/>
  <c r="F1224" i="21"/>
  <c r="E1224" i="21"/>
  <c r="D1224" i="21"/>
  <c r="B1224" i="21"/>
  <c r="N1223" i="21"/>
  <c r="M1223" i="21"/>
  <c r="L1223" i="21"/>
  <c r="K1223" i="21"/>
  <c r="J1223" i="21"/>
  <c r="I1223" i="21"/>
  <c r="H1223" i="21"/>
  <c r="G1223" i="21"/>
  <c r="F1223" i="21"/>
  <c r="E1223" i="21"/>
  <c r="D1223" i="21"/>
  <c r="C1223" i="21"/>
  <c r="B1223" i="21"/>
  <c r="N1222" i="21"/>
  <c r="M1222" i="21"/>
  <c r="L1222" i="21"/>
  <c r="K1222" i="21"/>
  <c r="J1222" i="21"/>
  <c r="I1222" i="21"/>
  <c r="H1222" i="21"/>
  <c r="G1222" i="21"/>
  <c r="F1222" i="21"/>
  <c r="E1222" i="21"/>
  <c r="D1222" i="21"/>
  <c r="C1222" i="21"/>
  <c r="B1222" i="21"/>
  <c r="N1221" i="21"/>
  <c r="M1221" i="21"/>
  <c r="L1221" i="21"/>
  <c r="K1221" i="21"/>
  <c r="J1221" i="21"/>
  <c r="I1221" i="21"/>
  <c r="H1221" i="21"/>
  <c r="G1221" i="21"/>
  <c r="F1221" i="21"/>
  <c r="E1221" i="21"/>
  <c r="D1221" i="21"/>
  <c r="C1221" i="21"/>
  <c r="B1221" i="21"/>
  <c r="N1220" i="21"/>
  <c r="M1220" i="21"/>
  <c r="L1220" i="21"/>
  <c r="K1220" i="21"/>
  <c r="J1220" i="21"/>
  <c r="I1220" i="21"/>
  <c r="H1220" i="21"/>
  <c r="G1220" i="21"/>
  <c r="F1220" i="21"/>
  <c r="E1220" i="21"/>
  <c r="D1220" i="21"/>
  <c r="C1220" i="21"/>
  <c r="B1220" i="21"/>
  <c r="N1219" i="21"/>
  <c r="M1219" i="21"/>
  <c r="L1219" i="21"/>
  <c r="K1219" i="21"/>
  <c r="J1219" i="21"/>
  <c r="I1219" i="21"/>
  <c r="H1219" i="21"/>
  <c r="G1219" i="21"/>
  <c r="F1219" i="21"/>
  <c r="E1219" i="21"/>
  <c r="D1219" i="21"/>
  <c r="C1219" i="21"/>
  <c r="B1219" i="21"/>
  <c r="N1218" i="21"/>
  <c r="M1218" i="21"/>
  <c r="L1218" i="21"/>
  <c r="K1218" i="21"/>
  <c r="J1218" i="21"/>
  <c r="I1218" i="21"/>
  <c r="H1218" i="21"/>
  <c r="G1218" i="21"/>
  <c r="F1218" i="21"/>
  <c r="E1218" i="21"/>
  <c r="D1218" i="21"/>
  <c r="C1218" i="21"/>
  <c r="B1218" i="21"/>
  <c r="N1217" i="21"/>
  <c r="M1217" i="21"/>
  <c r="L1217" i="21"/>
  <c r="K1217" i="21"/>
  <c r="J1217" i="21"/>
  <c r="I1217" i="21"/>
  <c r="H1217" i="21"/>
  <c r="G1217" i="21"/>
  <c r="F1217" i="21"/>
  <c r="E1217" i="21"/>
  <c r="D1217" i="21"/>
  <c r="C1217" i="21"/>
  <c r="B1217" i="21"/>
  <c r="N1216" i="21"/>
  <c r="M1216" i="21"/>
  <c r="L1216" i="21"/>
  <c r="K1216" i="21"/>
  <c r="J1216" i="21"/>
  <c r="I1216" i="21"/>
  <c r="H1216" i="21"/>
  <c r="G1216" i="21"/>
  <c r="F1216" i="21"/>
  <c r="E1216" i="21"/>
  <c r="D1216" i="21"/>
  <c r="C1216" i="21"/>
  <c r="B1216" i="21"/>
  <c r="N1215" i="21"/>
  <c r="M1215" i="21"/>
  <c r="L1215" i="21"/>
  <c r="K1215" i="21"/>
  <c r="J1215" i="21"/>
  <c r="I1215" i="21"/>
  <c r="H1215" i="21"/>
  <c r="G1215" i="21"/>
  <c r="F1215" i="21"/>
  <c r="E1215" i="21"/>
  <c r="D1215" i="21"/>
  <c r="C1215" i="21"/>
  <c r="B1215" i="21"/>
  <c r="N1214" i="21"/>
  <c r="M1214" i="21"/>
  <c r="L1214" i="21"/>
  <c r="K1214" i="21"/>
  <c r="J1214" i="21"/>
  <c r="I1214" i="21"/>
  <c r="H1214" i="21"/>
  <c r="G1214" i="21"/>
  <c r="F1214" i="21"/>
  <c r="E1214" i="21"/>
  <c r="D1214" i="21"/>
  <c r="C1214" i="21"/>
  <c r="B1214" i="21"/>
  <c r="N1213" i="21"/>
  <c r="M1213" i="21"/>
  <c r="L1213" i="21"/>
  <c r="K1213" i="21"/>
  <c r="J1213" i="21"/>
  <c r="I1213" i="21"/>
  <c r="H1213" i="21"/>
  <c r="G1213" i="21"/>
  <c r="F1213" i="21"/>
  <c r="E1213" i="21"/>
  <c r="D1213" i="21"/>
  <c r="B1213" i="21"/>
  <c r="N1212" i="21"/>
  <c r="M1212" i="21"/>
  <c r="L1212" i="21"/>
  <c r="K1212" i="21"/>
  <c r="J1212" i="21"/>
  <c r="I1212" i="21"/>
  <c r="H1212" i="21"/>
  <c r="G1212" i="21"/>
  <c r="F1212" i="21"/>
  <c r="E1212" i="21"/>
  <c r="D1212" i="21"/>
  <c r="C1212" i="21"/>
  <c r="B1212" i="21"/>
  <c r="N1211" i="21"/>
  <c r="M1211" i="21"/>
  <c r="L1211" i="21"/>
  <c r="K1211" i="21"/>
  <c r="J1211" i="21"/>
  <c r="I1211" i="21"/>
  <c r="H1211" i="21"/>
  <c r="G1211" i="21"/>
  <c r="F1211" i="21"/>
  <c r="E1211" i="21"/>
  <c r="D1211" i="21"/>
  <c r="C1211" i="21"/>
  <c r="B1211" i="21"/>
  <c r="N1210" i="21"/>
  <c r="M1210" i="21"/>
  <c r="L1210" i="21"/>
  <c r="K1210" i="21"/>
  <c r="J1210" i="21"/>
  <c r="I1210" i="21"/>
  <c r="H1210" i="21"/>
  <c r="G1210" i="21"/>
  <c r="F1210" i="21"/>
  <c r="E1210" i="21"/>
  <c r="D1210" i="21"/>
  <c r="C1210" i="21"/>
  <c r="B1210" i="21"/>
  <c r="N1209" i="21"/>
  <c r="M1209" i="21"/>
  <c r="L1209" i="21"/>
  <c r="K1209" i="21"/>
  <c r="J1209" i="21"/>
  <c r="I1209" i="21"/>
  <c r="H1209" i="21"/>
  <c r="G1209" i="21"/>
  <c r="F1209" i="21"/>
  <c r="E1209" i="21"/>
  <c r="D1209" i="21"/>
  <c r="C1209" i="21"/>
  <c r="B1209" i="21"/>
  <c r="N1208" i="21"/>
  <c r="M1208" i="21"/>
  <c r="L1208" i="21"/>
  <c r="K1208" i="21"/>
  <c r="J1208" i="21"/>
  <c r="I1208" i="21"/>
  <c r="H1208" i="21"/>
  <c r="G1208" i="21"/>
  <c r="F1208" i="21"/>
  <c r="E1208" i="21"/>
  <c r="D1208" i="21"/>
  <c r="C1208" i="21"/>
  <c r="B1208" i="21"/>
  <c r="N1207" i="21"/>
  <c r="M1207" i="21"/>
  <c r="L1207" i="21"/>
  <c r="K1207" i="21"/>
  <c r="J1207" i="21"/>
  <c r="I1207" i="21"/>
  <c r="H1207" i="21"/>
  <c r="G1207" i="21"/>
  <c r="F1207" i="21"/>
  <c r="E1207" i="21"/>
  <c r="D1207" i="21"/>
  <c r="C1207" i="21"/>
  <c r="B1207" i="21"/>
  <c r="N1206" i="21"/>
  <c r="M1206" i="21"/>
  <c r="L1206" i="21"/>
  <c r="K1206" i="21"/>
  <c r="J1206" i="21"/>
  <c r="I1206" i="21"/>
  <c r="H1206" i="21"/>
  <c r="G1206" i="21"/>
  <c r="F1206" i="21"/>
  <c r="E1206" i="21"/>
  <c r="D1206" i="21"/>
  <c r="C1206" i="21"/>
  <c r="B1206" i="21"/>
  <c r="N1205" i="21"/>
  <c r="M1205" i="21"/>
  <c r="L1205" i="21"/>
  <c r="K1205" i="21"/>
  <c r="J1205" i="21"/>
  <c r="I1205" i="21"/>
  <c r="H1205" i="21"/>
  <c r="G1205" i="21"/>
  <c r="F1205" i="21"/>
  <c r="E1205" i="21"/>
  <c r="D1205" i="21"/>
  <c r="C1205" i="21"/>
  <c r="B1205" i="21"/>
  <c r="N1204" i="21"/>
  <c r="M1204" i="21"/>
  <c r="L1204" i="21"/>
  <c r="K1204" i="21"/>
  <c r="J1204" i="21"/>
  <c r="I1204" i="21"/>
  <c r="H1204" i="21"/>
  <c r="G1204" i="21"/>
  <c r="F1204" i="21"/>
  <c r="E1204" i="21"/>
  <c r="D1204" i="21"/>
  <c r="C1204" i="21"/>
  <c r="B1204" i="21"/>
  <c r="N1203" i="21"/>
  <c r="M1203" i="21"/>
  <c r="L1203" i="21"/>
  <c r="K1203" i="21"/>
  <c r="J1203" i="21"/>
  <c r="I1203" i="21"/>
  <c r="H1203" i="21"/>
  <c r="G1203" i="21"/>
  <c r="F1203" i="21"/>
  <c r="E1203" i="21"/>
  <c r="D1203" i="21"/>
  <c r="C1203" i="21"/>
  <c r="B1203" i="21"/>
  <c r="N1202" i="21"/>
  <c r="M1202" i="21"/>
  <c r="L1202" i="21"/>
  <c r="K1202" i="21"/>
  <c r="J1202" i="21"/>
  <c r="I1202" i="21"/>
  <c r="H1202" i="21"/>
  <c r="G1202" i="21"/>
  <c r="F1202" i="21"/>
  <c r="E1202" i="21"/>
  <c r="D1202" i="21"/>
  <c r="B1202" i="21"/>
  <c r="N1201" i="21"/>
  <c r="M1201" i="21"/>
  <c r="L1201" i="21"/>
  <c r="K1201" i="21"/>
  <c r="J1201" i="21"/>
  <c r="I1201" i="21"/>
  <c r="H1201" i="21"/>
  <c r="G1201" i="21"/>
  <c r="F1201" i="21"/>
  <c r="E1201" i="21"/>
  <c r="D1201" i="21"/>
  <c r="C1201" i="21"/>
  <c r="B1201" i="21"/>
  <c r="N1200" i="21"/>
  <c r="M1200" i="21"/>
  <c r="L1200" i="21"/>
  <c r="K1200" i="21"/>
  <c r="J1200" i="21"/>
  <c r="I1200" i="21"/>
  <c r="H1200" i="21"/>
  <c r="G1200" i="21"/>
  <c r="F1200" i="21"/>
  <c r="E1200" i="21"/>
  <c r="D1200" i="21"/>
  <c r="C1200" i="21"/>
  <c r="B1200" i="21"/>
  <c r="N1199" i="21"/>
  <c r="M1199" i="21"/>
  <c r="L1199" i="21"/>
  <c r="K1199" i="21"/>
  <c r="J1199" i="21"/>
  <c r="I1199" i="21"/>
  <c r="H1199" i="21"/>
  <c r="G1199" i="21"/>
  <c r="F1199" i="21"/>
  <c r="E1199" i="21"/>
  <c r="D1199" i="21"/>
  <c r="C1199" i="21"/>
  <c r="B1199" i="21"/>
  <c r="N1198" i="21"/>
  <c r="M1198" i="21"/>
  <c r="L1198" i="21"/>
  <c r="K1198" i="21"/>
  <c r="J1198" i="21"/>
  <c r="I1198" i="21"/>
  <c r="H1198" i="21"/>
  <c r="G1198" i="21"/>
  <c r="F1198" i="21"/>
  <c r="E1198" i="21"/>
  <c r="D1198" i="21"/>
  <c r="C1198" i="21"/>
  <c r="B1198" i="21"/>
  <c r="N1197" i="21"/>
  <c r="M1197" i="21"/>
  <c r="L1197" i="21"/>
  <c r="K1197" i="21"/>
  <c r="J1197" i="21"/>
  <c r="I1197" i="21"/>
  <c r="H1197" i="21"/>
  <c r="G1197" i="21"/>
  <c r="F1197" i="21"/>
  <c r="E1197" i="21"/>
  <c r="D1197" i="21"/>
  <c r="C1197" i="21"/>
  <c r="B1197" i="21"/>
  <c r="N1196" i="21"/>
  <c r="M1196" i="21"/>
  <c r="L1196" i="21"/>
  <c r="K1196" i="21"/>
  <c r="J1196" i="21"/>
  <c r="I1196" i="21"/>
  <c r="H1196" i="21"/>
  <c r="G1196" i="21"/>
  <c r="F1196" i="21"/>
  <c r="E1196" i="21"/>
  <c r="D1196" i="21"/>
  <c r="C1196" i="21"/>
  <c r="B1196" i="21"/>
  <c r="N1195" i="21"/>
  <c r="M1195" i="21"/>
  <c r="L1195" i="21"/>
  <c r="K1195" i="21"/>
  <c r="J1195" i="21"/>
  <c r="I1195" i="21"/>
  <c r="H1195" i="21"/>
  <c r="G1195" i="21"/>
  <c r="F1195" i="21"/>
  <c r="E1195" i="21"/>
  <c r="D1195" i="21"/>
  <c r="C1195" i="21"/>
  <c r="B1195" i="21"/>
  <c r="N1194" i="21"/>
  <c r="M1194" i="21"/>
  <c r="L1194" i="21"/>
  <c r="K1194" i="21"/>
  <c r="J1194" i="21"/>
  <c r="I1194" i="21"/>
  <c r="H1194" i="21"/>
  <c r="G1194" i="21"/>
  <c r="F1194" i="21"/>
  <c r="E1194" i="21"/>
  <c r="D1194" i="21"/>
  <c r="C1194" i="21"/>
  <c r="B1194" i="21"/>
  <c r="N1193" i="21"/>
  <c r="M1193" i="21"/>
  <c r="L1193" i="21"/>
  <c r="K1193" i="21"/>
  <c r="J1193" i="21"/>
  <c r="I1193" i="21"/>
  <c r="H1193" i="21"/>
  <c r="G1193" i="21"/>
  <c r="F1193" i="21"/>
  <c r="E1193" i="21"/>
  <c r="D1193" i="21"/>
  <c r="C1193" i="21"/>
  <c r="B1193" i="21"/>
  <c r="N1192" i="21"/>
  <c r="M1192" i="21"/>
  <c r="L1192" i="21"/>
  <c r="K1192" i="21"/>
  <c r="J1192" i="21"/>
  <c r="I1192" i="21"/>
  <c r="H1192" i="21"/>
  <c r="G1192" i="21"/>
  <c r="F1192" i="21"/>
  <c r="E1192" i="21"/>
  <c r="D1192" i="21"/>
  <c r="C1192" i="21"/>
  <c r="B1192" i="21"/>
  <c r="N1191" i="21"/>
  <c r="M1191" i="21"/>
  <c r="L1191" i="21"/>
  <c r="K1191" i="21"/>
  <c r="J1191" i="21"/>
  <c r="I1191" i="21"/>
  <c r="H1191" i="21"/>
  <c r="G1191" i="21"/>
  <c r="F1191" i="21"/>
  <c r="E1191" i="21"/>
  <c r="D1191" i="21"/>
  <c r="B1191" i="21"/>
  <c r="N1190" i="21"/>
  <c r="M1190" i="21"/>
  <c r="L1190" i="21"/>
  <c r="K1190" i="21"/>
  <c r="J1190" i="21"/>
  <c r="I1190" i="21"/>
  <c r="H1190" i="21"/>
  <c r="G1190" i="21"/>
  <c r="F1190" i="21"/>
  <c r="E1190" i="21"/>
  <c r="D1190" i="21"/>
  <c r="C1190" i="21"/>
  <c r="B1190" i="21"/>
  <c r="N1189" i="21"/>
  <c r="M1189" i="21"/>
  <c r="L1189" i="21"/>
  <c r="K1189" i="21"/>
  <c r="J1189" i="21"/>
  <c r="I1189" i="21"/>
  <c r="H1189" i="21"/>
  <c r="G1189" i="21"/>
  <c r="F1189" i="21"/>
  <c r="E1189" i="21"/>
  <c r="D1189" i="21"/>
  <c r="C1189" i="21"/>
  <c r="B1189" i="21"/>
  <c r="N1188" i="21"/>
  <c r="M1188" i="21"/>
  <c r="L1188" i="21"/>
  <c r="K1188" i="21"/>
  <c r="J1188" i="21"/>
  <c r="I1188" i="21"/>
  <c r="H1188" i="21"/>
  <c r="G1188" i="21"/>
  <c r="F1188" i="21"/>
  <c r="E1188" i="21"/>
  <c r="D1188" i="21"/>
  <c r="C1188" i="21"/>
  <c r="B1188" i="21"/>
  <c r="N1187" i="21"/>
  <c r="M1187" i="21"/>
  <c r="L1187" i="21"/>
  <c r="K1187" i="21"/>
  <c r="J1187" i="21"/>
  <c r="I1187" i="21"/>
  <c r="H1187" i="21"/>
  <c r="G1187" i="21"/>
  <c r="F1187" i="21"/>
  <c r="E1187" i="21"/>
  <c r="D1187" i="21"/>
  <c r="C1187" i="21"/>
  <c r="B1187" i="21"/>
  <c r="N1186" i="21"/>
  <c r="M1186" i="21"/>
  <c r="L1186" i="21"/>
  <c r="K1186" i="21"/>
  <c r="J1186" i="21"/>
  <c r="I1186" i="21"/>
  <c r="H1186" i="21"/>
  <c r="G1186" i="21"/>
  <c r="F1186" i="21"/>
  <c r="E1186" i="21"/>
  <c r="D1186" i="21"/>
  <c r="C1186" i="21"/>
  <c r="B1186" i="21"/>
  <c r="N1185" i="21"/>
  <c r="M1185" i="21"/>
  <c r="L1185" i="21"/>
  <c r="K1185" i="21"/>
  <c r="J1185" i="21"/>
  <c r="I1185" i="21"/>
  <c r="H1185" i="21"/>
  <c r="G1185" i="21"/>
  <c r="F1185" i="21"/>
  <c r="E1185" i="21"/>
  <c r="D1185" i="21"/>
  <c r="C1185" i="21"/>
  <c r="B1185" i="21"/>
  <c r="N1184" i="21"/>
  <c r="M1184" i="21"/>
  <c r="L1184" i="21"/>
  <c r="K1184" i="21"/>
  <c r="J1184" i="21"/>
  <c r="I1184" i="21"/>
  <c r="H1184" i="21"/>
  <c r="G1184" i="21"/>
  <c r="F1184" i="21"/>
  <c r="E1184" i="21"/>
  <c r="D1184" i="21"/>
  <c r="C1184" i="21"/>
  <c r="B1184" i="21"/>
  <c r="N1183" i="21"/>
  <c r="M1183" i="21"/>
  <c r="L1183" i="21"/>
  <c r="K1183" i="21"/>
  <c r="J1183" i="21"/>
  <c r="I1183" i="21"/>
  <c r="H1183" i="21"/>
  <c r="G1183" i="21"/>
  <c r="F1183" i="21"/>
  <c r="E1183" i="21"/>
  <c r="D1183" i="21"/>
  <c r="C1183" i="21"/>
  <c r="B1183" i="21"/>
  <c r="N1182" i="21"/>
  <c r="M1182" i="21"/>
  <c r="L1182" i="21"/>
  <c r="K1182" i="21"/>
  <c r="J1182" i="21"/>
  <c r="I1182" i="21"/>
  <c r="H1182" i="21"/>
  <c r="G1182" i="21"/>
  <c r="F1182" i="21"/>
  <c r="E1182" i="21"/>
  <c r="D1182" i="21"/>
  <c r="C1182" i="21"/>
  <c r="B1182" i="21"/>
  <c r="N1181" i="21"/>
  <c r="M1181" i="21"/>
  <c r="L1181" i="21"/>
  <c r="K1181" i="21"/>
  <c r="J1181" i="21"/>
  <c r="I1181" i="21"/>
  <c r="H1181" i="21"/>
  <c r="G1181" i="21"/>
  <c r="F1181" i="21"/>
  <c r="E1181" i="21"/>
  <c r="D1181" i="21"/>
  <c r="C1181" i="21"/>
  <c r="B1181" i="21"/>
  <c r="N1180" i="21"/>
  <c r="M1180" i="21"/>
  <c r="L1180" i="21"/>
  <c r="K1180" i="21"/>
  <c r="J1180" i="21"/>
  <c r="I1180" i="21"/>
  <c r="H1180" i="21"/>
  <c r="G1180" i="21"/>
  <c r="F1180" i="21"/>
  <c r="E1180" i="21"/>
  <c r="D1180" i="21"/>
  <c r="B1180" i="21"/>
  <c r="N1179" i="21"/>
  <c r="M1179" i="21"/>
  <c r="L1179" i="21"/>
  <c r="K1179" i="21"/>
  <c r="J1179" i="21"/>
  <c r="I1179" i="21"/>
  <c r="H1179" i="21"/>
  <c r="G1179" i="21"/>
  <c r="F1179" i="21"/>
  <c r="E1179" i="21"/>
  <c r="D1179" i="21"/>
  <c r="C1179" i="21"/>
  <c r="B1179" i="21"/>
  <c r="N1178" i="21"/>
  <c r="M1178" i="21"/>
  <c r="L1178" i="21"/>
  <c r="K1178" i="21"/>
  <c r="J1178" i="21"/>
  <c r="I1178" i="21"/>
  <c r="H1178" i="21"/>
  <c r="G1178" i="21"/>
  <c r="F1178" i="21"/>
  <c r="E1178" i="21"/>
  <c r="D1178" i="21"/>
  <c r="C1178" i="21"/>
  <c r="B1178" i="21"/>
  <c r="N1177" i="21"/>
  <c r="M1177" i="21"/>
  <c r="L1177" i="21"/>
  <c r="K1177" i="21"/>
  <c r="J1177" i="21"/>
  <c r="I1177" i="21"/>
  <c r="H1177" i="21"/>
  <c r="G1177" i="21"/>
  <c r="F1177" i="21"/>
  <c r="E1177" i="21"/>
  <c r="D1177" i="21"/>
  <c r="C1177" i="21"/>
  <c r="B1177" i="21"/>
  <c r="N1176" i="21"/>
  <c r="M1176" i="21"/>
  <c r="L1176" i="21"/>
  <c r="K1176" i="21"/>
  <c r="J1176" i="21"/>
  <c r="I1176" i="21"/>
  <c r="H1176" i="21"/>
  <c r="G1176" i="21"/>
  <c r="F1176" i="21"/>
  <c r="E1176" i="21"/>
  <c r="D1176" i="21"/>
  <c r="C1176" i="21"/>
  <c r="B1176" i="21"/>
  <c r="N1175" i="21"/>
  <c r="M1175" i="21"/>
  <c r="L1175" i="21"/>
  <c r="K1175" i="21"/>
  <c r="J1175" i="21"/>
  <c r="I1175" i="21"/>
  <c r="H1175" i="21"/>
  <c r="G1175" i="21"/>
  <c r="F1175" i="21"/>
  <c r="E1175" i="21"/>
  <c r="D1175" i="21"/>
  <c r="C1175" i="21"/>
  <c r="B1175" i="21"/>
  <c r="N1174" i="21"/>
  <c r="M1174" i="21"/>
  <c r="L1174" i="21"/>
  <c r="K1174" i="21"/>
  <c r="J1174" i="21"/>
  <c r="I1174" i="21"/>
  <c r="H1174" i="21"/>
  <c r="G1174" i="21"/>
  <c r="F1174" i="21"/>
  <c r="E1174" i="21"/>
  <c r="D1174" i="21"/>
  <c r="C1174" i="21"/>
  <c r="B1174" i="21"/>
  <c r="N1173" i="21"/>
  <c r="M1173" i="21"/>
  <c r="L1173" i="21"/>
  <c r="K1173" i="21"/>
  <c r="J1173" i="21"/>
  <c r="I1173" i="21"/>
  <c r="H1173" i="21"/>
  <c r="G1173" i="21"/>
  <c r="F1173" i="21"/>
  <c r="E1173" i="21"/>
  <c r="D1173" i="21"/>
  <c r="C1173" i="21"/>
  <c r="B1173" i="21"/>
  <c r="N1172" i="21"/>
  <c r="M1172" i="21"/>
  <c r="L1172" i="21"/>
  <c r="K1172" i="21"/>
  <c r="J1172" i="21"/>
  <c r="I1172" i="21"/>
  <c r="H1172" i="21"/>
  <c r="G1172" i="21"/>
  <c r="F1172" i="21"/>
  <c r="E1172" i="21"/>
  <c r="D1172" i="21"/>
  <c r="C1172" i="21"/>
  <c r="B1172" i="21"/>
  <c r="N1171" i="21"/>
  <c r="M1171" i="21"/>
  <c r="L1171" i="21"/>
  <c r="K1171" i="21"/>
  <c r="J1171" i="21"/>
  <c r="I1171" i="21"/>
  <c r="H1171" i="21"/>
  <c r="G1171" i="21"/>
  <c r="F1171" i="21"/>
  <c r="E1171" i="21"/>
  <c r="D1171" i="21"/>
  <c r="C1171" i="21"/>
  <c r="B1171" i="21"/>
  <c r="N1170" i="21"/>
  <c r="M1170" i="21"/>
  <c r="L1170" i="21"/>
  <c r="K1170" i="21"/>
  <c r="J1170" i="21"/>
  <c r="I1170" i="21"/>
  <c r="H1170" i="21"/>
  <c r="G1170" i="21"/>
  <c r="F1170" i="21"/>
  <c r="E1170" i="21"/>
  <c r="D1170" i="21"/>
  <c r="C1170" i="21"/>
  <c r="B1170" i="21"/>
  <c r="N1169" i="21"/>
  <c r="M1169" i="21"/>
  <c r="L1169" i="21"/>
  <c r="K1169" i="21"/>
  <c r="J1169" i="21"/>
  <c r="I1169" i="21"/>
  <c r="H1169" i="21"/>
  <c r="G1169" i="21"/>
  <c r="F1169" i="21"/>
  <c r="E1169" i="21"/>
  <c r="D1169" i="21"/>
  <c r="B1169" i="21"/>
  <c r="N1168" i="21"/>
  <c r="M1168" i="21"/>
  <c r="L1168" i="21"/>
  <c r="K1168" i="21"/>
  <c r="J1168" i="21"/>
  <c r="I1168" i="21"/>
  <c r="H1168" i="21"/>
  <c r="G1168" i="21"/>
  <c r="F1168" i="21"/>
  <c r="E1168" i="21"/>
  <c r="D1168" i="21"/>
  <c r="C1168" i="21"/>
  <c r="B1168" i="21"/>
  <c r="N1167" i="21"/>
  <c r="M1167" i="21"/>
  <c r="L1167" i="21"/>
  <c r="K1167" i="21"/>
  <c r="J1167" i="21"/>
  <c r="I1167" i="21"/>
  <c r="H1167" i="21"/>
  <c r="G1167" i="21"/>
  <c r="F1167" i="21"/>
  <c r="E1167" i="21"/>
  <c r="D1167" i="21"/>
  <c r="C1167" i="21"/>
  <c r="B1167" i="21"/>
  <c r="N1166" i="21"/>
  <c r="M1166" i="21"/>
  <c r="L1166" i="21"/>
  <c r="K1166" i="21"/>
  <c r="J1166" i="21"/>
  <c r="I1166" i="21"/>
  <c r="H1166" i="21"/>
  <c r="G1166" i="21"/>
  <c r="F1166" i="21"/>
  <c r="E1166" i="21"/>
  <c r="D1166" i="21"/>
  <c r="C1166" i="21"/>
  <c r="B1166" i="21"/>
  <c r="N1165" i="21"/>
  <c r="M1165" i="21"/>
  <c r="L1165" i="21"/>
  <c r="K1165" i="21"/>
  <c r="J1165" i="21"/>
  <c r="I1165" i="21"/>
  <c r="H1165" i="21"/>
  <c r="G1165" i="21"/>
  <c r="F1165" i="21"/>
  <c r="E1165" i="21"/>
  <c r="D1165" i="21"/>
  <c r="C1165" i="21"/>
  <c r="B1165" i="21"/>
  <c r="N1164" i="21"/>
  <c r="M1164" i="21"/>
  <c r="L1164" i="21"/>
  <c r="K1164" i="21"/>
  <c r="J1164" i="21"/>
  <c r="I1164" i="21"/>
  <c r="H1164" i="21"/>
  <c r="G1164" i="21"/>
  <c r="F1164" i="21"/>
  <c r="E1164" i="21"/>
  <c r="D1164" i="21"/>
  <c r="C1164" i="21"/>
  <c r="B1164" i="21"/>
  <c r="N1163" i="21"/>
  <c r="M1163" i="21"/>
  <c r="L1163" i="21"/>
  <c r="K1163" i="21"/>
  <c r="J1163" i="21"/>
  <c r="I1163" i="21"/>
  <c r="H1163" i="21"/>
  <c r="G1163" i="21"/>
  <c r="F1163" i="21"/>
  <c r="E1163" i="21"/>
  <c r="D1163" i="21"/>
  <c r="C1163" i="21"/>
  <c r="B1163" i="21"/>
  <c r="N1162" i="21"/>
  <c r="M1162" i="21"/>
  <c r="L1162" i="21"/>
  <c r="K1162" i="21"/>
  <c r="J1162" i="21"/>
  <c r="I1162" i="21"/>
  <c r="H1162" i="21"/>
  <c r="G1162" i="21"/>
  <c r="F1162" i="21"/>
  <c r="E1162" i="21"/>
  <c r="D1162" i="21"/>
  <c r="C1162" i="21"/>
  <c r="B1162" i="21"/>
  <c r="N1161" i="21"/>
  <c r="M1161" i="21"/>
  <c r="L1161" i="21"/>
  <c r="K1161" i="21"/>
  <c r="J1161" i="21"/>
  <c r="I1161" i="21"/>
  <c r="H1161" i="21"/>
  <c r="G1161" i="21"/>
  <c r="F1161" i="21"/>
  <c r="E1161" i="21"/>
  <c r="D1161" i="21"/>
  <c r="C1161" i="21"/>
  <c r="B1161" i="21"/>
  <c r="N1160" i="21"/>
  <c r="M1160" i="21"/>
  <c r="L1160" i="21"/>
  <c r="K1160" i="21"/>
  <c r="J1160" i="21"/>
  <c r="I1160" i="21"/>
  <c r="H1160" i="21"/>
  <c r="G1160" i="21"/>
  <c r="F1160" i="21"/>
  <c r="E1160" i="21"/>
  <c r="D1160" i="21"/>
  <c r="C1160" i="21"/>
  <c r="B1160" i="21"/>
  <c r="N1159" i="21"/>
  <c r="M1159" i="21"/>
  <c r="L1159" i="21"/>
  <c r="K1159" i="21"/>
  <c r="J1159" i="21"/>
  <c r="I1159" i="21"/>
  <c r="H1159" i="21"/>
  <c r="G1159" i="21"/>
  <c r="F1159" i="21"/>
  <c r="E1159" i="21"/>
  <c r="D1159" i="21"/>
  <c r="C1159" i="21"/>
  <c r="B1159" i="21"/>
  <c r="N1158" i="21"/>
  <c r="M1158" i="21"/>
  <c r="L1158" i="21"/>
  <c r="K1158" i="21"/>
  <c r="J1158" i="21"/>
  <c r="I1158" i="21"/>
  <c r="H1158" i="21"/>
  <c r="G1158" i="21"/>
  <c r="F1158" i="21"/>
  <c r="E1158" i="21"/>
  <c r="D1158" i="21"/>
  <c r="B1158" i="21"/>
  <c r="N1157" i="21"/>
  <c r="M1157" i="21"/>
  <c r="L1157" i="21"/>
  <c r="K1157" i="21"/>
  <c r="J1157" i="21"/>
  <c r="I1157" i="21"/>
  <c r="H1157" i="21"/>
  <c r="G1157" i="21"/>
  <c r="F1157" i="21"/>
  <c r="E1157" i="21"/>
  <c r="D1157" i="21"/>
  <c r="C1157" i="21"/>
  <c r="B1157" i="21"/>
  <c r="N1156" i="21"/>
  <c r="M1156" i="21"/>
  <c r="L1156" i="21"/>
  <c r="K1156" i="21"/>
  <c r="J1156" i="21"/>
  <c r="I1156" i="21"/>
  <c r="H1156" i="21"/>
  <c r="G1156" i="21"/>
  <c r="F1156" i="21"/>
  <c r="E1156" i="21"/>
  <c r="D1156" i="21"/>
  <c r="C1156" i="21"/>
  <c r="B1156" i="21"/>
  <c r="N1155" i="21"/>
  <c r="M1155" i="21"/>
  <c r="L1155" i="21"/>
  <c r="K1155" i="21"/>
  <c r="J1155" i="21"/>
  <c r="I1155" i="21"/>
  <c r="H1155" i="21"/>
  <c r="G1155" i="21"/>
  <c r="F1155" i="21"/>
  <c r="E1155" i="21"/>
  <c r="D1155" i="21"/>
  <c r="C1155" i="21"/>
  <c r="B1155" i="21"/>
  <c r="N1154" i="21"/>
  <c r="M1154" i="21"/>
  <c r="L1154" i="21"/>
  <c r="K1154" i="21"/>
  <c r="J1154" i="21"/>
  <c r="I1154" i="21"/>
  <c r="H1154" i="21"/>
  <c r="G1154" i="21"/>
  <c r="F1154" i="21"/>
  <c r="E1154" i="21"/>
  <c r="D1154" i="21"/>
  <c r="C1154" i="21"/>
  <c r="B1154" i="21"/>
  <c r="N1153" i="21"/>
  <c r="M1153" i="21"/>
  <c r="L1153" i="21"/>
  <c r="K1153" i="21"/>
  <c r="J1153" i="21"/>
  <c r="I1153" i="21"/>
  <c r="H1153" i="21"/>
  <c r="G1153" i="21"/>
  <c r="F1153" i="21"/>
  <c r="E1153" i="21"/>
  <c r="D1153" i="21"/>
  <c r="C1153" i="21"/>
  <c r="B1153" i="21"/>
  <c r="N1152" i="21"/>
  <c r="M1152" i="21"/>
  <c r="L1152" i="21"/>
  <c r="K1152" i="21"/>
  <c r="J1152" i="21"/>
  <c r="I1152" i="21"/>
  <c r="H1152" i="21"/>
  <c r="G1152" i="21"/>
  <c r="F1152" i="21"/>
  <c r="E1152" i="21"/>
  <c r="D1152" i="21"/>
  <c r="C1152" i="21"/>
  <c r="B1152" i="21"/>
  <c r="N1151" i="21"/>
  <c r="M1151" i="21"/>
  <c r="L1151" i="21"/>
  <c r="K1151" i="21"/>
  <c r="J1151" i="21"/>
  <c r="I1151" i="21"/>
  <c r="H1151" i="21"/>
  <c r="G1151" i="21"/>
  <c r="F1151" i="21"/>
  <c r="E1151" i="21"/>
  <c r="D1151" i="21"/>
  <c r="C1151" i="21"/>
  <c r="B1151" i="21"/>
  <c r="N1150" i="21"/>
  <c r="M1150" i="21"/>
  <c r="L1150" i="21"/>
  <c r="K1150" i="21"/>
  <c r="J1150" i="21"/>
  <c r="I1150" i="21"/>
  <c r="H1150" i="21"/>
  <c r="G1150" i="21"/>
  <c r="F1150" i="21"/>
  <c r="E1150" i="21"/>
  <c r="D1150" i="21"/>
  <c r="C1150" i="21"/>
  <c r="B1150" i="21"/>
  <c r="N1149" i="21"/>
  <c r="M1149" i="21"/>
  <c r="L1149" i="21"/>
  <c r="K1149" i="21"/>
  <c r="J1149" i="21"/>
  <c r="I1149" i="21"/>
  <c r="H1149" i="21"/>
  <c r="G1149" i="21"/>
  <c r="F1149" i="21"/>
  <c r="E1149" i="21"/>
  <c r="D1149" i="21"/>
  <c r="C1149" i="21"/>
  <c r="B1149" i="21"/>
  <c r="N1148" i="21"/>
  <c r="M1148" i="21"/>
  <c r="L1148" i="21"/>
  <c r="K1148" i="21"/>
  <c r="J1148" i="21"/>
  <c r="I1148" i="21"/>
  <c r="H1148" i="21"/>
  <c r="G1148" i="21"/>
  <c r="F1148" i="21"/>
  <c r="E1148" i="21"/>
  <c r="D1148" i="21"/>
  <c r="C1148" i="21"/>
  <c r="B1148" i="21"/>
  <c r="N1147" i="21"/>
  <c r="M1147" i="21"/>
  <c r="L1147" i="21"/>
  <c r="K1147" i="21"/>
  <c r="J1147" i="21"/>
  <c r="I1147" i="21"/>
  <c r="H1147" i="21"/>
  <c r="G1147" i="21"/>
  <c r="F1147" i="21"/>
  <c r="E1147" i="21"/>
  <c r="D1147" i="21"/>
  <c r="B1147" i="21"/>
  <c r="N1146" i="21"/>
  <c r="M1146" i="21"/>
  <c r="L1146" i="21"/>
  <c r="K1146" i="21"/>
  <c r="J1146" i="21"/>
  <c r="I1146" i="21"/>
  <c r="H1146" i="21"/>
  <c r="G1146" i="21"/>
  <c r="F1146" i="21"/>
  <c r="E1146" i="21"/>
  <c r="D1146" i="21"/>
  <c r="C1146" i="21"/>
  <c r="B1146" i="21"/>
  <c r="N1145" i="21"/>
  <c r="M1145" i="21"/>
  <c r="L1145" i="21"/>
  <c r="K1145" i="21"/>
  <c r="J1145" i="21"/>
  <c r="I1145" i="21"/>
  <c r="H1145" i="21"/>
  <c r="G1145" i="21"/>
  <c r="F1145" i="21"/>
  <c r="E1145" i="21"/>
  <c r="D1145" i="21"/>
  <c r="C1145" i="21"/>
  <c r="B1145" i="21"/>
  <c r="N1144" i="21"/>
  <c r="M1144" i="21"/>
  <c r="L1144" i="21"/>
  <c r="K1144" i="21"/>
  <c r="J1144" i="21"/>
  <c r="I1144" i="21"/>
  <c r="H1144" i="21"/>
  <c r="G1144" i="21"/>
  <c r="F1144" i="21"/>
  <c r="E1144" i="21"/>
  <c r="D1144" i="21"/>
  <c r="C1144" i="21"/>
  <c r="B1144" i="21"/>
  <c r="N1143" i="21"/>
  <c r="M1143" i="21"/>
  <c r="L1143" i="21"/>
  <c r="K1143" i="21"/>
  <c r="J1143" i="21"/>
  <c r="I1143" i="21"/>
  <c r="H1143" i="21"/>
  <c r="G1143" i="21"/>
  <c r="F1143" i="21"/>
  <c r="E1143" i="21"/>
  <c r="D1143" i="21"/>
  <c r="C1143" i="21"/>
  <c r="B1143" i="21"/>
  <c r="N1142" i="21"/>
  <c r="M1142" i="21"/>
  <c r="L1142" i="21"/>
  <c r="K1142" i="21"/>
  <c r="J1142" i="21"/>
  <c r="I1142" i="21"/>
  <c r="H1142" i="21"/>
  <c r="G1142" i="21"/>
  <c r="F1142" i="21"/>
  <c r="E1142" i="21"/>
  <c r="D1142" i="21"/>
  <c r="C1142" i="21"/>
  <c r="B1142" i="21"/>
  <c r="N1141" i="21"/>
  <c r="M1141" i="21"/>
  <c r="L1141" i="21"/>
  <c r="K1141" i="21"/>
  <c r="J1141" i="21"/>
  <c r="I1141" i="21"/>
  <c r="H1141" i="21"/>
  <c r="G1141" i="21"/>
  <c r="F1141" i="21"/>
  <c r="E1141" i="21"/>
  <c r="D1141" i="21"/>
  <c r="C1141" i="21"/>
  <c r="B1141" i="21"/>
  <c r="N1140" i="21"/>
  <c r="M1140" i="21"/>
  <c r="L1140" i="21"/>
  <c r="K1140" i="21"/>
  <c r="J1140" i="21"/>
  <c r="I1140" i="21"/>
  <c r="H1140" i="21"/>
  <c r="G1140" i="21"/>
  <c r="F1140" i="21"/>
  <c r="E1140" i="21"/>
  <c r="D1140" i="21"/>
  <c r="C1140" i="21"/>
  <c r="B1140" i="21"/>
  <c r="N1139" i="21"/>
  <c r="M1139" i="21"/>
  <c r="L1139" i="21"/>
  <c r="K1139" i="21"/>
  <c r="J1139" i="21"/>
  <c r="I1139" i="21"/>
  <c r="H1139" i="21"/>
  <c r="G1139" i="21"/>
  <c r="F1139" i="21"/>
  <c r="E1139" i="21"/>
  <c r="D1139" i="21"/>
  <c r="C1139" i="21"/>
  <c r="B1139" i="21"/>
  <c r="N1138" i="21"/>
  <c r="M1138" i="21"/>
  <c r="L1138" i="21"/>
  <c r="K1138" i="21"/>
  <c r="J1138" i="21"/>
  <c r="I1138" i="21"/>
  <c r="H1138" i="21"/>
  <c r="G1138" i="21"/>
  <c r="F1138" i="21"/>
  <c r="E1138" i="21"/>
  <c r="D1138" i="21"/>
  <c r="C1138" i="21"/>
  <c r="B1138" i="21"/>
  <c r="N1137" i="21"/>
  <c r="M1137" i="21"/>
  <c r="L1137" i="21"/>
  <c r="K1137" i="21"/>
  <c r="J1137" i="21"/>
  <c r="I1137" i="21"/>
  <c r="H1137" i="21"/>
  <c r="G1137" i="21"/>
  <c r="F1137" i="21"/>
  <c r="E1137" i="21"/>
  <c r="D1137" i="21"/>
  <c r="C1137" i="21"/>
  <c r="B1137" i="21"/>
  <c r="N1136" i="21"/>
  <c r="M1136" i="21"/>
  <c r="L1136" i="21"/>
  <c r="K1136" i="21"/>
  <c r="J1136" i="21"/>
  <c r="I1136" i="21"/>
  <c r="H1136" i="21"/>
  <c r="G1136" i="21"/>
  <c r="F1136" i="21"/>
  <c r="E1136" i="21"/>
  <c r="D1136" i="21"/>
  <c r="B1136" i="21"/>
  <c r="N1135" i="21"/>
  <c r="M1135" i="21"/>
  <c r="L1135" i="21"/>
  <c r="K1135" i="21"/>
  <c r="J1135" i="21"/>
  <c r="I1135" i="21"/>
  <c r="H1135" i="21"/>
  <c r="G1135" i="21"/>
  <c r="F1135" i="21"/>
  <c r="E1135" i="21"/>
  <c r="D1135" i="21"/>
  <c r="C1135" i="21"/>
  <c r="B1135" i="21"/>
  <c r="N1134" i="21"/>
  <c r="M1134" i="21"/>
  <c r="L1134" i="21"/>
  <c r="K1134" i="21"/>
  <c r="J1134" i="21"/>
  <c r="I1134" i="21"/>
  <c r="H1134" i="21"/>
  <c r="G1134" i="21"/>
  <c r="F1134" i="21"/>
  <c r="E1134" i="21"/>
  <c r="D1134" i="21"/>
  <c r="C1134" i="21"/>
  <c r="B1134" i="21"/>
  <c r="N1133" i="21"/>
  <c r="M1133" i="21"/>
  <c r="L1133" i="21"/>
  <c r="K1133" i="21"/>
  <c r="J1133" i="21"/>
  <c r="I1133" i="21"/>
  <c r="H1133" i="21"/>
  <c r="G1133" i="21"/>
  <c r="F1133" i="21"/>
  <c r="E1133" i="21"/>
  <c r="D1133" i="21"/>
  <c r="C1133" i="21"/>
  <c r="B1133" i="21"/>
  <c r="N1132" i="21"/>
  <c r="M1132" i="21"/>
  <c r="L1132" i="21"/>
  <c r="K1132" i="21"/>
  <c r="J1132" i="21"/>
  <c r="I1132" i="21"/>
  <c r="H1132" i="21"/>
  <c r="G1132" i="21"/>
  <c r="F1132" i="21"/>
  <c r="E1132" i="21"/>
  <c r="D1132" i="21"/>
  <c r="C1132" i="21"/>
  <c r="B1132" i="21"/>
  <c r="N1131" i="21"/>
  <c r="M1131" i="21"/>
  <c r="L1131" i="21"/>
  <c r="K1131" i="21"/>
  <c r="J1131" i="21"/>
  <c r="I1131" i="21"/>
  <c r="H1131" i="21"/>
  <c r="G1131" i="21"/>
  <c r="F1131" i="21"/>
  <c r="E1131" i="21"/>
  <c r="D1131" i="21"/>
  <c r="C1131" i="21"/>
  <c r="B1131" i="21"/>
  <c r="N1130" i="21"/>
  <c r="M1130" i="21"/>
  <c r="L1130" i="21"/>
  <c r="K1130" i="21"/>
  <c r="J1130" i="21"/>
  <c r="I1130" i="21"/>
  <c r="H1130" i="21"/>
  <c r="G1130" i="21"/>
  <c r="F1130" i="21"/>
  <c r="E1130" i="21"/>
  <c r="D1130" i="21"/>
  <c r="C1130" i="21"/>
  <c r="B1130" i="21"/>
  <c r="N1129" i="21"/>
  <c r="M1129" i="21"/>
  <c r="L1129" i="21"/>
  <c r="K1129" i="21"/>
  <c r="J1129" i="21"/>
  <c r="I1129" i="21"/>
  <c r="H1129" i="21"/>
  <c r="G1129" i="21"/>
  <c r="F1129" i="21"/>
  <c r="E1129" i="21"/>
  <c r="D1129" i="21"/>
  <c r="C1129" i="21"/>
  <c r="B1129" i="21"/>
  <c r="N1128" i="21"/>
  <c r="M1128" i="21"/>
  <c r="L1128" i="21"/>
  <c r="K1128" i="21"/>
  <c r="J1128" i="21"/>
  <c r="I1128" i="21"/>
  <c r="H1128" i="21"/>
  <c r="G1128" i="21"/>
  <c r="F1128" i="21"/>
  <c r="E1128" i="21"/>
  <c r="D1128" i="21"/>
  <c r="C1128" i="21"/>
  <c r="B1128" i="21"/>
  <c r="N1127" i="21"/>
  <c r="M1127" i="21"/>
  <c r="L1127" i="21"/>
  <c r="K1127" i="21"/>
  <c r="J1127" i="21"/>
  <c r="I1127" i="21"/>
  <c r="H1127" i="21"/>
  <c r="G1127" i="21"/>
  <c r="F1127" i="21"/>
  <c r="E1127" i="21"/>
  <c r="D1127" i="21"/>
  <c r="C1127" i="21"/>
  <c r="B1127" i="21"/>
  <c r="N1126" i="21"/>
  <c r="M1126" i="21"/>
  <c r="L1126" i="21"/>
  <c r="K1126" i="21"/>
  <c r="J1126" i="21"/>
  <c r="I1126" i="21"/>
  <c r="H1126" i="21"/>
  <c r="G1126" i="21"/>
  <c r="F1126" i="21"/>
  <c r="E1126" i="21"/>
  <c r="D1126" i="21"/>
  <c r="C1126" i="21"/>
  <c r="B1126" i="21"/>
  <c r="N1125" i="21"/>
  <c r="M1125" i="21"/>
  <c r="L1125" i="21"/>
  <c r="K1125" i="21"/>
  <c r="J1125" i="21"/>
  <c r="I1125" i="21"/>
  <c r="H1125" i="21"/>
  <c r="G1125" i="21"/>
  <c r="F1125" i="21"/>
  <c r="E1125" i="21"/>
  <c r="D1125" i="21"/>
  <c r="B1125" i="21"/>
  <c r="N1124" i="21"/>
  <c r="M1124" i="21"/>
  <c r="L1124" i="21"/>
  <c r="K1124" i="21"/>
  <c r="J1124" i="21"/>
  <c r="I1124" i="21"/>
  <c r="H1124" i="21"/>
  <c r="G1124" i="21"/>
  <c r="F1124" i="21"/>
  <c r="E1124" i="21"/>
  <c r="D1124" i="21"/>
  <c r="C1124" i="21"/>
  <c r="B1124" i="21"/>
  <c r="N1123" i="21"/>
  <c r="M1123" i="21"/>
  <c r="L1123" i="21"/>
  <c r="K1123" i="21"/>
  <c r="J1123" i="21"/>
  <c r="I1123" i="21"/>
  <c r="H1123" i="21"/>
  <c r="G1123" i="21"/>
  <c r="F1123" i="21"/>
  <c r="E1123" i="21"/>
  <c r="D1123" i="21"/>
  <c r="C1123" i="21"/>
  <c r="B1123" i="21"/>
  <c r="N1122" i="21"/>
  <c r="M1122" i="21"/>
  <c r="L1122" i="21"/>
  <c r="K1122" i="21"/>
  <c r="J1122" i="21"/>
  <c r="I1122" i="21"/>
  <c r="H1122" i="21"/>
  <c r="G1122" i="21"/>
  <c r="F1122" i="21"/>
  <c r="E1122" i="21"/>
  <c r="D1122" i="21"/>
  <c r="C1122" i="21"/>
  <c r="B1122" i="21"/>
  <c r="N1121" i="21"/>
  <c r="M1121" i="21"/>
  <c r="L1121" i="21"/>
  <c r="K1121" i="21"/>
  <c r="J1121" i="21"/>
  <c r="I1121" i="21"/>
  <c r="H1121" i="21"/>
  <c r="G1121" i="21"/>
  <c r="F1121" i="21"/>
  <c r="E1121" i="21"/>
  <c r="D1121" i="21"/>
  <c r="C1121" i="21"/>
  <c r="B1121" i="21"/>
  <c r="N1120" i="21"/>
  <c r="M1120" i="21"/>
  <c r="L1120" i="21"/>
  <c r="K1120" i="21"/>
  <c r="J1120" i="21"/>
  <c r="I1120" i="21"/>
  <c r="H1120" i="21"/>
  <c r="G1120" i="21"/>
  <c r="F1120" i="21"/>
  <c r="E1120" i="21"/>
  <c r="D1120" i="21"/>
  <c r="C1120" i="21"/>
  <c r="B1120" i="21"/>
  <c r="N1119" i="21"/>
  <c r="M1119" i="21"/>
  <c r="L1119" i="21"/>
  <c r="K1119" i="21"/>
  <c r="J1119" i="21"/>
  <c r="I1119" i="21"/>
  <c r="H1119" i="21"/>
  <c r="G1119" i="21"/>
  <c r="F1119" i="21"/>
  <c r="E1119" i="21"/>
  <c r="D1119" i="21"/>
  <c r="C1119" i="21"/>
  <c r="B1119" i="21"/>
  <c r="N1118" i="21"/>
  <c r="M1118" i="21"/>
  <c r="L1118" i="21"/>
  <c r="K1118" i="21"/>
  <c r="J1118" i="21"/>
  <c r="I1118" i="21"/>
  <c r="H1118" i="21"/>
  <c r="G1118" i="21"/>
  <c r="F1118" i="21"/>
  <c r="E1118" i="21"/>
  <c r="D1118" i="21"/>
  <c r="C1118" i="21"/>
  <c r="B1118" i="21"/>
  <c r="N1117" i="21"/>
  <c r="M1117" i="21"/>
  <c r="L1117" i="21"/>
  <c r="K1117" i="21"/>
  <c r="J1117" i="21"/>
  <c r="I1117" i="21"/>
  <c r="H1117" i="21"/>
  <c r="G1117" i="21"/>
  <c r="F1117" i="21"/>
  <c r="E1117" i="21"/>
  <c r="D1117" i="21"/>
  <c r="C1117" i="21"/>
  <c r="B1117" i="21"/>
  <c r="N1116" i="21"/>
  <c r="M1116" i="21"/>
  <c r="L1116" i="21"/>
  <c r="K1116" i="21"/>
  <c r="J1116" i="21"/>
  <c r="I1116" i="21"/>
  <c r="H1116" i="21"/>
  <c r="G1116" i="21"/>
  <c r="F1116" i="21"/>
  <c r="E1116" i="21"/>
  <c r="D1116" i="21"/>
  <c r="C1116" i="21"/>
  <c r="B1116" i="21"/>
  <c r="N1115" i="21"/>
  <c r="M1115" i="21"/>
  <c r="L1115" i="21"/>
  <c r="K1115" i="21"/>
  <c r="J1115" i="21"/>
  <c r="I1115" i="21"/>
  <c r="H1115" i="21"/>
  <c r="G1115" i="21"/>
  <c r="F1115" i="21"/>
  <c r="E1115" i="21"/>
  <c r="D1115" i="21"/>
  <c r="C1115" i="21"/>
  <c r="B1115" i="21"/>
  <c r="N1114" i="21"/>
  <c r="M1114" i="21"/>
  <c r="L1114" i="21"/>
  <c r="K1114" i="21"/>
  <c r="J1114" i="21"/>
  <c r="I1114" i="21"/>
  <c r="H1114" i="21"/>
  <c r="G1114" i="21"/>
  <c r="F1114" i="21"/>
  <c r="E1114" i="21"/>
  <c r="D1114" i="21"/>
  <c r="B1114" i="21"/>
  <c r="N1113" i="21"/>
  <c r="M1113" i="21"/>
  <c r="L1113" i="21"/>
  <c r="K1113" i="21"/>
  <c r="J1113" i="21"/>
  <c r="I1113" i="21"/>
  <c r="H1113" i="21"/>
  <c r="G1113" i="21"/>
  <c r="F1113" i="21"/>
  <c r="E1113" i="21"/>
  <c r="D1113" i="21"/>
  <c r="C1113" i="21"/>
  <c r="B1113" i="21"/>
  <c r="N1112" i="21"/>
  <c r="M1112" i="21"/>
  <c r="L1112" i="21"/>
  <c r="K1112" i="21"/>
  <c r="J1112" i="21"/>
  <c r="I1112" i="21"/>
  <c r="H1112" i="21"/>
  <c r="G1112" i="21"/>
  <c r="F1112" i="21"/>
  <c r="E1112" i="21"/>
  <c r="D1112" i="21"/>
  <c r="C1112" i="21"/>
  <c r="B1112" i="21"/>
  <c r="N1111" i="21"/>
  <c r="M1111" i="21"/>
  <c r="L1111" i="21"/>
  <c r="K1111" i="21"/>
  <c r="J1111" i="21"/>
  <c r="I1111" i="21"/>
  <c r="H1111" i="21"/>
  <c r="G1111" i="21"/>
  <c r="F1111" i="21"/>
  <c r="E1111" i="21"/>
  <c r="D1111" i="21"/>
  <c r="C1111" i="21"/>
  <c r="B1111" i="21"/>
  <c r="N1110" i="21"/>
  <c r="M1110" i="21"/>
  <c r="L1110" i="21"/>
  <c r="K1110" i="21"/>
  <c r="J1110" i="21"/>
  <c r="I1110" i="21"/>
  <c r="H1110" i="21"/>
  <c r="G1110" i="21"/>
  <c r="F1110" i="21"/>
  <c r="E1110" i="21"/>
  <c r="D1110" i="21"/>
  <c r="C1110" i="21"/>
  <c r="B1110" i="21"/>
  <c r="N1109" i="21"/>
  <c r="M1109" i="21"/>
  <c r="L1109" i="21"/>
  <c r="K1109" i="21"/>
  <c r="J1109" i="21"/>
  <c r="I1109" i="21"/>
  <c r="H1109" i="21"/>
  <c r="G1109" i="21"/>
  <c r="F1109" i="21"/>
  <c r="E1109" i="21"/>
  <c r="D1109" i="21"/>
  <c r="C1109" i="21"/>
  <c r="B1109" i="21"/>
  <c r="N1108" i="21"/>
  <c r="M1108" i="21"/>
  <c r="L1108" i="21"/>
  <c r="K1108" i="21"/>
  <c r="J1108" i="21"/>
  <c r="I1108" i="21"/>
  <c r="H1108" i="21"/>
  <c r="G1108" i="21"/>
  <c r="F1108" i="21"/>
  <c r="E1108" i="21"/>
  <c r="D1108" i="21"/>
  <c r="C1108" i="21"/>
  <c r="B1108" i="21"/>
  <c r="N1107" i="21"/>
  <c r="M1107" i="21"/>
  <c r="L1107" i="21"/>
  <c r="K1107" i="21"/>
  <c r="J1107" i="21"/>
  <c r="I1107" i="21"/>
  <c r="H1107" i="21"/>
  <c r="G1107" i="21"/>
  <c r="F1107" i="21"/>
  <c r="E1107" i="21"/>
  <c r="D1107" i="21"/>
  <c r="C1107" i="21"/>
  <c r="B1107" i="21"/>
  <c r="N1106" i="21"/>
  <c r="M1106" i="21"/>
  <c r="L1106" i="21"/>
  <c r="K1106" i="21"/>
  <c r="J1106" i="21"/>
  <c r="I1106" i="21"/>
  <c r="H1106" i="21"/>
  <c r="G1106" i="21"/>
  <c r="F1106" i="21"/>
  <c r="E1106" i="21"/>
  <c r="D1106" i="21"/>
  <c r="C1106" i="21"/>
  <c r="B1106" i="21"/>
  <c r="N1105" i="21"/>
  <c r="M1105" i="21"/>
  <c r="L1105" i="21"/>
  <c r="K1105" i="21"/>
  <c r="J1105" i="21"/>
  <c r="I1105" i="21"/>
  <c r="H1105" i="21"/>
  <c r="G1105" i="21"/>
  <c r="F1105" i="21"/>
  <c r="E1105" i="21"/>
  <c r="D1105" i="21"/>
  <c r="C1105" i="21"/>
  <c r="B1105" i="21"/>
  <c r="N1104" i="21"/>
  <c r="M1104" i="21"/>
  <c r="L1104" i="21"/>
  <c r="K1104" i="21"/>
  <c r="J1104" i="21"/>
  <c r="I1104" i="21"/>
  <c r="H1104" i="21"/>
  <c r="G1104" i="21"/>
  <c r="F1104" i="21"/>
  <c r="E1104" i="21"/>
  <c r="D1104" i="21"/>
  <c r="C1104" i="21"/>
  <c r="B1104" i="21"/>
  <c r="N1103" i="21"/>
  <c r="M1103" i="21"/>
  <c r="L1103" i="21"/>
  <c r="K1103" i="21"/>
  <c r="J1103" i="21"/>
  <c r="I1103" i="21"/>
  <c r="H1103" i="21"/>
  <c r="G1103" i="21"/>
  <c r="F1103" i="21"/>
  <c r="E1103" i="21"/>
  <c r="D1103" i="21"/>
  <c r="B1103" i="21"/>
  <c r="N1102" i="21"/>
  <c r="M1102" i="21"/>
  <c r="L1102" i="21"/>
  <c r="K1102" i="21"/>
  <c r="J1102" i="21"/>
  <c r="I1102" i="21"/>
  <c r="H1102" i="21"/>
  <c r="G1102" i="21"/>
  <c r="F1102" i="21"/>
  <c r="E1102" i="21"/>
  <c r="D1102" i="21"/>
  <c r="C1102" i="21"/>
  <c r="B1102" i="21"/>
  <c r="N1101" i="21"/>
  <c r="M1101" i="21"/>
  <c r="L1101" i="21"/>
  <c r="K1101" i="21"/>
  <c r="J1101" i="21"/>
  <c r="I1101" i="21"/>
  <c r="H1101" i="21"/>
  <c r="G1101" i="21"/>
  <c r="F1101" i="21"/>
  <c r="E1101" i="21"/>
  <c r="D1101" i="21"/>
  <c r="C1101" i="21"/>
  <c r="B1101" i="21"/>
  <c r="N1100" i="21"/>
  <c r="M1100" i="21"/>
  <c r="L1100" i="21"/>
  <c r="K1100" i="21"/>
  <c r="J1100" i="21"/>
  <c r="I1100" i="21"/>
  <c r="H1100" i="21"/>
  <c r="G1100" i="21"/>
  <c r="F1100" i="21"/>
  <c r="E1100" i="21"/>
  <c r="D1100" i="21"/>
  <c r="C1100" i="21"/>
  <c r="B1100" i="21"/>
  <c r="N1099" i="21"/>
  <c r="M1099" i="21"/>
  <c r="L1099" i="21"/>
  <c r="K1099" i="21"/>
  <c r="J1099" i="21"/>
  <c r="I1099" i="21"/>
  <c r="H1099" i="21"/>
  <c r="G1099" i="21"/>
  <c r="F1099" i="21"/>
  <c r="E1099" i="21"/>
  <c r="D1099" i="21"/>
  <c r="C1099" i="21"/>
  <c r="B1099" i="21"/>
  <c r="N1098" i="21"/>
  <c r="M1098" i="21"/>
  <c r="L1098" i="21"/>
  <c r="K1098" i="21"/>
  <c r="J1098" i="21"/>
  <c r="I1098" i="21"/>
  <c r="H1098" i="21"/>
  <c r="G1098" i="21"/>
  <c r="F1098" i="21"/>
  <c r="E1098" i="21"/>
  <c r="D1098" i="21"/>
  <c r="C1098" i="21"/>
  <c r="B1098" i="21"/>
  <c r="N1097" i="21"/>
  <c r="M1097" i="21"/>
  <c r="L1097" i="21"/>
  <c r="K1097" i="21"/>
  <c r="J1097" i="21"/>
  <c r="I1097" i="21"/>
  <c r="H1097" i="21"/>
  <c r="G1097" i="21"/>
  <c r="F1097" i="21"/>
  <c r="E1097" i="21"/>
  <c r="D1097" i="21"/>
  <c r="C1097" i="21"/>
  <c r="B1097" i="21"/>
  <c r="N1096" i="21"/>
  <c r="M1096" i="21"/>
  <c r="L1096" i="21"/>
  <c r="K1096" i="21"/>
  <c r="J1096" i="21"/>
  <c r="I1096" i="21"/>
  <c r="H1096" i="21"/>
  <c r="G1096" i="21"/>
  <c r="F1096" i="21"/>
  <c r="E1096" i="21"/>
  <c r="D1096" i="21"/>
  <c r="C1096" i="21"/>
  <c r="B1096" i="21"/>
  <c r="N1095" i="21"/>
  <c r="M1095" i="21"/>
  <c r="L1095" i="21"/>
  <c r="K1095" i="21"/>
  <c r="J1095" i="21"/>
  <c r="I1095" i="21"/>
  <c r="H1095" i="21"/>
  <c r="G1095" i="21"/>
  <c r="F1095" i="21"/>
  <c r="E1095" i="21"/>
  <c r="D1095" i="21"/>
  <c r="C1095" i="21"/>
  <c r="B1095" i="21"/>
  <c r="N1094" i="21"/>
  <c r="M1094" i="21"/>
  <c r="L1094" i="21"/>
  <c r="K1094" i="21"/>
  <c r="J1094" i="21"/>
  <c r="I1094" i="21"/>
  <c r="H1094" i="21"/>
  <c r="G1094" i="21"/>
  <c r="F1094" i="21"/>
  <c r="E1094" i="21"/>
  <c r="D1094" i="21"/>
  <c r="C1094" i="21"/>
  <c r="B1094" i="21"/>
  <c r="N1093" i="21"/>
  <c r="M1093" i="21"/>
  <c r="L1093" i="21"/>
  <c r="K1093" i="21"/>
  <c r="J1093" i="21"/>
  <c r="I1093" i="21"/>
  <c r="H1093" i="21"/>
  <c r="G1093" i="21"/>
  <c r="F1093" i="21"/>
  <c r="E1093" i="21"/>
  <c r="D1093" i="21"/>
  <c r="C1093" i="21"/>
  <c r="B1093" i="21"/>
  <c r="N1092" i="21"/>
  <c r="M1092" i="21"/>
  <c r="L1092" i="21"/>
  <c r="K1092" i="21"/>
  <c r="J1092" i="21"/>
  <c r="I1092" i="21"/>
  <c r="H1092" i="21"/>
  <c r="G1092" i="21"/>
  <c r="F1092" i="21"/>
  <c r="E1092" i="21"/>
  <c r="D1092" i="21"/>
  <c r="B1092" i="21"/>
  <c r="N1091" i="21"/>
  <c r="M1091" i="21"/>
  <c r="L1091" i="21"/>
  <c r="K1091" i="21"/>
  <c r="J1091" i="21"/>
  <c r="I1091" i="21"/>
  <c r="H1091" i="21"/>
  <c r="G1091" i="21"/>
  <c r="F1091" i="21"/>
  <c r="E1091" i="21"/>
  <c r="D1091" i="21"/>
  <c r="C1091" i="21"/>
  <c r="B1091" i="21"/>
  <c r="N1090" i="21"/>
  <c r="M1090" i="21"/>
  <c r="L1090" i="21"/>
  <c r="K1090" i="21"/>
  <c r="J1090" i="21"/>
  <c r="I1090" i="21"/>
  <c r="H1090" i="21"/>
  <c r="G1090" i="21"/>
  <c r="F1090" i="21"/>
  <c r="E1090" i="21"/>
  <c r="D1090" i="21"/>
  <c r="C1090" i="21"/>
  <c r="B1090" i="21"/>
  <c r="N1089" i="21"/>
  <c r="M1089" i="21"/>
  <c r="L1089" i="21"/>
  <c r="K1089" i="21"/>
  <c r="J1089" i="21"/>
  <c r="I1089" i="21"/>
  <c r="H1089" i="21"/>
  <c r="G1089" i="21"/>
  <c r="F1089" i="21"/>
  <c r="E1089" i="21"/>
  <c r="D1089" i="21"/>
  <c r="C1089" i="21"/>
  <c r="B1089" i="21"/>
  <c r="N1088" i="21"/>
  <c r="M1088" i="21"/>
  <c r="L1088" i="21"/>
  <c r="K1088" i="21"/>
  <c r="J1088" i="21"/>
  <c r="I1088" i="21"/>
  <c r="H1088" i="21"/>
  <c r="G1088" i="21"/>
  <c r="F1088" i="21"/>
  <c r="E1088" i="21"/>
  <c r="D1088" i="21"/>
  <c r="C1088" i="21"/>
  <c r="B1088" i="21"/>
  <c r="N1087" i="21"/>
  <c r="M1087" i="21"/>
  <c r="L1087" i="21"/>
  <c r="K1087" i="21"/>
  <c r="J1087" i="21"/>
  <c r="I1087" i="21"/>
  <c r="H1087" i="21"/>
  <c r="G1087" i="21"/>
  <c r="F1087" i="21"/>
  <c r="E1087" i="21"/>
  <c r="D1087" i="21"/>
  <c r="C1087" i="21"/>
  <c r="B1087" i="21"/>
  <c r="N1086" i="21"/>
  <c r="M1086" i="21"/>
  <c r="L1086" i="21"/>
  <c r="K1086" i="21"/>
  <c r="J1086" i="21"/>
  <c r="I1086" i="21"/>
  <c r="H1086" i="21"/>
  <c r="G1086" i="21"/>
  <c r="F1086" i="21"/>
  <c r="E1086" i="21"/>
  <c r="D1086" i="21"/>
  <c r="C1086" i="21"/>
  <c r="B1086" i="21"/>
  <c r="N1085" i="21"/>
  <c r="M1085" i="21"/>
  <c r="L1085" i="21"/>
  <c r="K1085" i="21"/>
  <c r="J1085" i="21"/>
  <c r="I1085" i="21"/>
  <c r="H1085" i="21"/>
  <c r="G1085" i="21"/>
  <c r="F1085" i="21"/>
  <c r="E1085" i="21"/>
  <c r="D1085" i="21"/>
  <c r="C1085" i="21"/>
  <c r="B1085" i="21"/>
  <c r="N1084" i="21"/>
  <c r="M1084" i="21"/>
  <c r="L1084" i="21"/>
  <c r="K1084" i="21"/>
  <c r="J1084" i="21"/>
  <c r="I1084" i="21"/>
  <c r="H1084" i="21"/>
  <c r="G1084" i="21"/>
  <c r="F1084" i="21"/>
  <c r="E1084" i="21"/>
  <c r="D1084" i="21"/>
  <c r="C1084" i="21"/>
  <c r="B1084" i="21"/>
  <c r="N1083" i="21"/>
  <c r="M1083" i="21"/>
  <c r="L1083" i="21"/>
  <c r="K1083" i="21"/>
  <c r="J1083" i="21"/>
  <c r="I1083" i="21"/>
  <c r="H1083" i="21"/>
  <c r="G1083" i="21"/>
  <c r="F1083" i="21"/>
  <c r="E1083" i="21"/>
  <c r="D1083" i="21"/>
  <c r="C1083" i="21"/>
  <c r="B1083" i="21"/>
  <c r="N1082" i="21"/>
  <c r="M1082" i="21"/>
  <c r="L1082" i="21"/>
  <c r="K1082" i="21"/>
  <c r="J1082" i="21"/>
  <c r="I1082" i="21"/>
  <c r="H1082" i="21"/>
  <c r="G1082" i="21"/>
  <c r="F1082" i="21"/>
  <c r="E1082" i="21"/>
  <c r="D1082" i="21"/>
  <c r="C1082" i="21"/>
  <c r="B1082" i="21"/>
  <c r="N1081" i="21"/>
  <c r="M1081" i="21"/>
  <c r="L1081" i="21"/>
  <c r="K1081" i="21"/>
  <c r="J1081" i="21"/>
  <c r="I1081" i="21"/>
  <c r="H1081" i="21"/>
  <c r="G1081" i="21"/>
  <c r="F1081" i="21"/>
  <c r="E1081" i="21"/>
  <c r="D1081" i="21"/>
  <c r="B1081" i="21"/>
  <c r="N1080" i="21"/>
  <c r="M1080" i="21"/>
  <c r="L1080" i="21"/>
  <c r="K1080" i="21"/>
  <c r="J1080" i="21"/>
  <c r="I1080" i="21"/>
  <c r="H1080" i="21"/>
  <c r="G1080" i="21"/>
  <c r="F1080" i="21"/>
  <c r="E1080" i="21"/>
  <c r="D1080" i="21"/>
  <c r="C1080" i="21"/>
  <c r="B1080" i="21"/>
  <c r="N1079" i="21"/>
  <c r="M1079" i="21"/>
  <c r="L1079" i="21"/>
  <c r="K1079" i="21"/>
  <c r="J1079" i="21"/>
  <c r="I1079" i="21"/>
  <c r="H1079" i="21"/>
  <c r="G1079" i="21"/>
  <c r="F1079" i="21"/>
  <c r="E1079" i="21"/>
  <c r="D1079" i="21"/>
  <c r="C1079" i="21"/>
  <c r="B1079" i="21"/>
  <c r="N1078" i="21"/>
  <c r="M1078" i="21"/>
  <c r="L1078" i="21"/>
  <c r="K1078" i="21"/>
  <c r="J1078" i="21"/>
  <c r="I1078" i="21"/>
  <c r="H1078" i="21"/>
  <c r="G1078" i="21"/>
  <c r="F1078" i="21"/>
  <c r="E1078" i="21"/>
  <c r="D1078" i="21"/>
  <c r="C1078" i="21"/>
  <c r="B1078" i="21"/>
  <c r="N1077" i="21"/>
  <c r="M1077" i="21"/>
  <c r="L1077" i="21"/>
  <c r="K1077" i="21"/>
  <c r="J1077" i="21"/>
  <c r="I1077" i="21"/>
  <c r="H1077" i="21"/>
  <c r="G1077" i="21"/>
  <c r="F1077" i="21"/>
  <c r="E1077" i="21"/>
  <c r="D1077" i="21"/>
  <c r="C1077" i="21"/>
  <c r="B1077" i="21"/>
  <c r="N1076" i="21"/>
  <c r="M1076" i="21"/>
  <c r="L1076" i="21"/>
  <c r="K1076" i="21"/>
  <c r="J1076" i="21"/>
  <c r="I1076" i="21"/>
  <c r="H1076" i="21"/>
  <c r="G1076" i="21"/>
  <c r="F1076" i="21"/>
  <c r="E1076" i="21"/>
  <c r="D1076" i="21"/>
  <c r="C1076" i="21"/>
  <c r="B1076" i="21"/>
  <c r="N1075" i="21"/>
  <c r="M1075" i="21"/>
  <c r="L1075" i="21"/>
  <c r="K1075" i="21"/>
  <c r="J1075" i="21"/>
  <c r="I1075" i="21"/>
  <c r="H1075" i="21"/>
  <c r="G1075" i="21"/>
  <c r="F1075" i="21"/>
  <c r="E1075" i="21"/>
  <c r="D1075" i="21"/>
  <c r="C1075" i="21"/>
  <c r="B1075" i="21"/>
  <c r="N1074" i="21"/>
  <c r="M1074" i="21"/>
  <c r="L1074" i="21"/>
  <c r="K1074" i="21"/>
  <c r="J1074" i="21"/>
  <c r="I1074" i="21"/>
  <c r="H1074" i="21"/>
  <c r="G1074" i="21"/>
  <c r="F1074" i="21"/>
  <c r="E1074" i="21"/>
  <c r="D1074" i="21"/>
  <c r="C1074" i="21"/>
  <c r="B1074" i="21"/>
  <c r="N1073" i="21"/>
  <c r="M1073" i="21"/>
  <c r="L1073" i="21"/>
  <c r="K1073" i="21"/>
  <c r="J1073" i="21"/>
  <c r="I1073" i="21"/>
  <c r="H1073" i="21"/>
  <c r="G1073" i="21"/>
  <c r="F1073" i="21"/>
  <c r="E1073" i="21"/>
  <c r="D1073" i="21"/>
  <c r="C1073" i="21"/>
  <c r="B1073" i="21"/>
  <c r="N1072" i="21"/>
  <c r="M1072" i="21"/>
  <c r="L1072" i="21"/>
  <c r="K1072" i="21"/>
  <c r="J1072" i="21"/>
  <c r="I1072" i="21"/>
  <c r="H1072" i="21"/>
  <c r="G1072" i="21"/>
  <c r="F1072" i="21"/>
  <c r="E1072" i="21"/>
  <c r="D1072" i="21"/>
  <c r="C1072" i="21"/>
  <c r="B1072" i="21"/>
  <c r="N1071" i="21"/>
  <c r="M1071" i="21"/>
  <c r="L1071" i="21"/>
  <c r="K1071" i="21"/>
  <c r="J1071" i="21"/>
  <c r="I1071" i="21"/>
  <c r="H1071" i="21"/>
  <c r="G1071" i="21"/>
  <c r="F1071" i="21"/>
  <c r="E1071" i="21"/>
  <c r="D1071" i="21"/>
  <c r="C1071" i="21"/>
  <c r="B1071" i="21"/>
  <c r="N1070" i="21"/>
  <c r="M1070" i="21"/>
  <c r="L1070" i="21"/>
  <c r="K1070" i="21"/>
  <c r="J1070" i="21"/>
  <c r="I1070" i="21"/>
  <c r="H1070" i="21"/>
  <c r="G1070" i="21"/>
  <c r="F1070" i="21"/>
  <c r="E1070" i="21"/>
  <c r="D1070" i="21"/>
  <c r="B1070" i="21"/>
  <c r="N1069" i="21"/>
  <c r="M1069" i="21"/>
  <c r="L1069" i="21"/>
  <c r="K1069" i="21"/>
  <c r="J1069" i="21"/>
  <c r="I1069" i="21"/>
  <c r="H1069" i="21"/>
  <c r="G1069" i="21"/>
  <c r="F1069" i="21"/>
  <c r="E1069" i="21"/>
  <c r="D1069" i="21"/>
  <c r="C1069" i="21"/>
  <c r="B1069" i="21"/>
  <c r="N1068" i="21"/>
  <c r="M1068" i="21"/>
  <c r="L1068" i="21"/>
  <c r="K1068" i="21"/>
  <c r="J1068" i="21"/>
  <c r="I1068" i="21"/>
  <c r="H1068" i="21"/>
  <c r="G1068" i="21"/>
  <c r="F1068" i="21"/>
  <c r="E1068" i="21"/>
  <c r="D1068" i="21"/>
  <c r="C1068" i="21"/>
  <c r="B1068" i="21"/>
  <c r="N1067" i="21"/>
  <c r="M1067" i="21"/>
  <c r="L1067" i="21"/>
  <c r="K1067" i="21"/>
  <c r="J1067" i="21"/>
  <c r="I1067" i="21"/>
  <c r="H1067" i="21"/>
  <c r="G1067" i="21"/>
  <c r="F1067" i="21"/>
  <c r="E1067" i="21"/>
  <c r="D1067" i="21"/>
  <c r="C1067" i="21"/>
  <c r="B1067" i="21"/>
  <c r="N1066" i="21"/>
  <c r="M1066" i="21"/>
  <c r="L1066" i="21"/>
  <c r="K1066" i="21"/>
  <c r="J1066" i="21"/>
  <c r="I1066" i="21"/>
  <c r="H1066" i="21"/>
  <c r="G1066" i="21"/>
  <c r="F1066" i="21"/>
  <c r="E1066" i="21"/>
  <c r="D1066" i="21"/>
  <c r="C1066" i="21"/>
  <c r="B1066" i="21"/>
  <c r="N1065" i="21"/>
  <c r="M1065" i="21"/>
  <c r="L1065" i="21"/>
  <c r="K1065" i="21"/>
  <c r="J1065" i="21"/>
  <c r="I1065" i="21"/>
  <c r="H1065" i="21"/>
  <c r="G1065" i="21"/>
  <c r="F1065" i="21"/>
  <c r="E1065" i="21"/>
  <c r="D1065" i="21"/>
  <c r="C1065" i="21"/>
  <c r="B1065" i="21"/>
  <c r="N1064" i="21"/>
  <c r="M1064" i="21"/>
  <c r="L1064" i="21"/>
  <c r="K1064" i="21"/>
  <c r="J1064" i="21"/>
  <c r="I1064" i="21"/>
  <c r="H1064" i="21"/>
  <c r="G1064" i="21"/>
  <c r="F1064" i="21"/>
  <c r="E1064" i="21"/>
  <c r="D1064" i="21"/>
  <c r="C1064" i="21"/>
  <c r="B1064" i="21"/>
  <c r="N1063" i="21"/>
  <c r="M1063" i="21"/>
  <c r="L1063" i="21"/>
  <c r="K1063" i="21"/>
  <c r="J1063" i="21"/>
  <c r="I1063" i="21"/>
  <c r="H1063" i="21"/>
  <c r="G1063" i="21"/>
  <c r="F1063" i="21"/>
  <c r="E1063" i="21"/>
  <c r="D1063" i="21"/>
  <c r="C1063" i="21"/>
  <c r="B1063" i="21"/>
  <c r="N1062" i="21"/>
  <c r="M1062" i="21"/>
  <c r="L1062" i="21"/>
  <c r="K1062" i="21"/>
  <c r="J1062" i="21"/>
  <c r="I1062" i="21"/>
  <c r="H1062" i="21"/>
  <c r="G1062" i="21"/>
  <c r="F1062" i="21"/>
  <c r="E1062" i="21"/>
  <c r="D1062" i="21"/>
  <c r="C1062" i="21"/>
  <c r="B1062" i="21"/>
  <c r="N1061" i="21"/>
  <c r="M1061" i="21"/>
  <c r="L1061" i="21"/>
  <c r="K1061" i="21"/>
  <c r="J1061" i="21"/>
  <c r="I1061" i="21"/>
  <c r="H1061" i="21"/>
  <c r="G1061" i="21"/>
  <c r="F1061" i="21"/>
  <c r="E1061" i="21"/>
  <c r="D1061" i="21"/>
  <c r="C1061" i="21"/>
  <c r="B1061" i="21"/>
  <c r="N1060" i="21"/>
  <c r="M1060" i="21"/>
  <c r="L1060" i="21"/>
  <c r="K1060" i="21"/>
  <c r="J1060" i="21"/>
  <c r="I1060" i="21"/>
  <c r="H1060" i="21"/>
  <c r="G1060" i="21"/>
  <c r="F1060" i="21"/>
  <c r="E1060" i="21"/>
  <c r="D1060" i="21"/>
  <c r="C1060" i="21"/>
  <c r="B1060" i="21"/>
  <c r="N1059" i="21"/>
  <c r="M1059" i="21"/>
  <c r="L1059" i="21"/>
  <c r="K1059" i="21"/>
  <c r="J1059" i="21"/>
  <c r="I1059" i="21"/>
  <c r="H1059" i="21"/>
  <c r="G1059" i="21"/>
  <c r="F1059" i="21"/>
  <c r="E1059" i="21"/>
  <c r="D1059" i="21"/>
  <c r="B1059" i="21"/>
  <c r="N1058" i="21"/>
  <c r="M1058" i="21"/>
  <c r="L1058" i="21"/>
  <c r="K1058" i="21"/>
  <c r="J1058" i="21"/>
  <c r="I1058" i="21"/>
  <c r="H1058" i="21"/>
  <c r="G1058" i="21"/>
  <c r="F1058" i="21"/>
  <c r="E1058" i="21"/>
  <c r="D1058" i="21"/>
  <c r="C1058" i="21"/>
  <c r="B1058" i="21"/>
  <c r="N1057" i="21"/>
  <c r="M1057" i="21"/>
  <c r="L1057" i="21"/>
  <c r="K1057" i="21"/>
  <c r="J1057" i="21"/>
  <c r="I1057" i="21"/>
  <c r="H1057" i="21"/>
  <c r="G1057" i="21"/>
  <c r="F1057" i="21"/>
  <c r="E1057" i="21"/>
  <c r="D1057" i="21"/>
  <c r="C1057" i="21"/>
  <c r="B1057" i="21"/>
  <c r="N1056" i="21"/>
  <c r="M1056" i="21"/>
  <c r="L1056" i="21"/>
  <c r="K1056" i="21"/>
  <c r="J1056" i="21"/>
  <c r="I1056" i="21"/>
  <c r="H1056" i="21"/>
  <c r="G1056" i="21"/>
  <c r="F1056" i="21"/>
  <c r="E1056" i="21"/>
  <c r="D1056" i="21"/>
  <c r="C1056" i="21"/>
  <c r="B1056" i="21"/>
  <c r="N1055" i="21"/>
  <c r="M1055" i="21"/>
  <c r="L1055" i="21"/>
  <c r="K1055" i="21"/>
  <c r="J1055" i="21"/>
  <c r="I1055" i="21"/>
  <c r="H1055" i="21"/>
  <c r="G1055" i="21"/>
  <c r="F1055" i="21"/>
  <c r="E1055" i="21"/>
  <c r="D1055" i="21"/>
  <c r="C1055" i="21"/>
  <c r="B1055" i="21"/>
  <c r="N1054" i="21"/>
  <c r="M1054" i="21"/>
  <c r="L1054" i="21"/>
  <c r="K1054" i="21"/>
  <c r="J1054" i="21"/>
  <c r="I1054" i="21"/>
  <c r="H1054" i="21"/>
  <c r="G1054" i="21"/>
  <c r="F1054" i="21"/>
  <c r="E1054" i="21"/>
  <c r="D1054" i="21"/>
  <c r="C1054" i="21"/>
  <c r="B1054" i="21"/>
  <c r="N1053" i="21"/>
  <c r="M1053" i="21"/>
  <c r="L1053" i="21"/>
  <c r="K1053" i="21"/>
  <c r="J1053" i="21"/>
  <c r="I1053" i="21"/>
  <c r="H1053" i="21"/>
  <c r="G1053" i="21"/>
  <c r="F1053" i="21"/>
  <c r="E1053" i="21"/>
  <c r="D1053" i="21"/>
  <c r="C1053" i="21"/>
  <c r="B1053" i="21"/>
  <c r="N1052" i="21"/>
  <c r="M1052" i="21"/>
  <c r="L1052" i="21"/>
  <c r="K1052" i="21"/>
  <c r="J1052" i="21"/>
  <c r="I1052" i="21"/>
  <c r="H1052" i="21"/>
  <c r="G1052" i="21"/>
  <c r="F1052" i="21"/>
  <c r="E1052" i="21"/>
  <c r="D1052" i="21"/>
  <c r="C1052" i="21"/>
  <c r="B1052" i="21"/>
  <c r="N1051" i="21"/>
  <c r="M1051" i="21"/>
  <c r="L1051" i="21"/>
  <c r="K1051" i="21"/>
  <c r="J1051" i="21"/>
  <c r="I1051" i="21"/>
  <c r="H1051" i="21"/>
  <c r="G1051" i="21"/>
  <c r="F1051" i="21"/>
  <c r="E1051" i="21"/>
  <c r="D1051" i="21"/>
  <c r="C1051" i="21"/>
  <c r="B1051" i="21"/>
  <c r="N1050" i="21"/>
  <c r="M1050" i="21"/>
  <c r="L1050" i="21"/>
  <c r="K1050" i="21"/>
  <c r="J1050" i="21"/>
  <c r="I1050" i="21"/>
  <c r="H1050" i="21"/>
  <c r="G1050" i="21"/>
  <c r="F1050" i="21"/>
  <c r="E1050" i="21"/>
  <c r="D1050" i="21"/>
  <c r="C1050" i="21"/>
  <c r="B1050" i="21"/>
  <c r="N1049" i="21"/>
  <c r="M1049" i="21"/>
  <c r="L1049" i="21"/>
  <c r="K1049" i="21"/>
  <c r="J1049" i="21"/>
  <c r="I1049" i="21"/>
  <c r="H1049" i="21"/>
  <c r="G1049" i="21"/>
  <c r="F1049" i="21"/>
  <c r="E1049" i="21"/>
  <c r="D1049" i="21"/>
  <c r="C1049" i="21"/>
  <c r="B1049" i="21"/>
  <c r="N1048" i="21"/>
  <c r="M1048" i="21"/>
  <c r="L1048" i="21"/>
  <c r="K1048" i="21"/>
  <c r="J1048" i="21"/>
  <c r="I1048" i="21"/>
  <c r="H1048" i="21"/>
  <c r="G1048" i="21"/>
  <c r="F1048" i="21"/>
  <c r="E1048" i="21"/>
  <c r="D1048" i="21"/>
  <c r="B1048" i="21"/>
  <c r="N1047" i="21"/>
  <c r="M1047" i="21"/>
  <c r="L1047" i="21"/>
  <c r="K1047" i="21"/>
  <c r="J1047" i="21"/>
  <c r="I1047" i="21"/>
  <c r="H1047" i="21"/>
  <c r="G1047" i="21"/>
  <c r="F1047" i="21"/>
  <c r="E1047" i="21"/>
  <c r="D1047" i="21"/>
  <c r="C1047" i="21"/>
  <c r="B1047" i="21"/>
  <c r="N1046" i="21"/>
  <c r="M1046" i="21"/>
  <c r="L1046" i="21"/>
  <c r="K1046" i="21"/>
  <c r="J1046" i="21"/>
  <c r="I1046" i="21"/>
  <c r="H1046" i="21"/>
  <c r="G1046" i="21"/>
  <c r="F1046" i="21"/>
  <c r="E1046" i="21"/>
  <c r="D1046" i="21"/>
  <c r="C1046" i="21"/>
  <c r="B1046" i="21"/>
  <c r="N1045" i="21"/>
  <c r="M1045" i="21"/>
  <c r="L1045" i="21"/>
  <c r="K1045" i="21"/>
  <c r="J1045" i="21"/>
  <c r="I1045" i="21"/>
  <c r="H1045" i="21"/>
  <c r="G1045" i="21"/>
  <c r="F1045" i="21"/>
  <c r="E1045" i="21"/>
  <c r="D1045" i="21"/>
  <c r="C1045" i="21"/>
  <c r="B1045" i="21"/>
  <c r="N1044" i="21"/>
  <c r="M1044" i="21"/>
  <c r="L1044" i="21"/>
  <c r="K1044" i="21"/>
  <c r="J1044" i="21"/>
  <c r="I1044" i="21"/>
  <c r="H1044" i="21"/>
  <c r="G1044" i="21"/>
  <c r="F1044" i="21"/>
  <c r="E1044" i="21"/>
  <c r="D1044" i="21"/>
  <c r="C1044" i="21"/>
  <c r="B1044" i="21"/>
  <c r="N1043" i="21"/>
  <c r="M1043" i="21"/>
  <c r="L1043" i="21"/>
  <c r="K1043" i="21"/>
  <c r="J1043" i="21"/>
  <c r="I1043" i="21"/>
  <c r="H1043" i="21"/>
  <c r="G1043" i="21"/>
  <c r="F1043" i="21"/>
  <c r="E1043" i="21"/>
  <c r="D1043" i="21"/>
  <c r="C1043" i="21"/>
  <c r="B1043" i="21"/>
  <c r="N1042" i="21"/>
  <c r="M1042" i="21"/>
  <c r="L1042" i="21"/>
  <c r="K1042" i="21"/>
  <c r="J1042" i="21"/>
  <c r="I1042" i="21"/>
  <c r="H1042" i="21"/>
  <c r="G1042" i="21"/>
  <c r="F1042" i="21"/>
  <c r="E1042" i="21"/>
  <c r="D1042" i="21"/>
  <c r="C1042" i="21"/>
  <c r="B1042" i="21"/>
  <c r="N1041" i="21"/>
  <c r="M1041" i="21"/>
  <c r="L1041" i="21"/>
  <c r="K1041" i="21"/>
  <c r="J1041" i="21"/>
  <c r="I1041" i="21"/>
  <c r="H1041" i="21"/>
  <c r="G1041" i="21"/>
  <c r="F1041" i="21"/>
  <c r="E1041" i="21"/>
  <c r="D1041" i="21"/>
  <c r="C1041" i="21"/>
  <c r="B1041" i="21"/>
  <c r="N1040" i="21"/>
  <c r="M1040" i="21"/>
  <c r="L1040" i="21"/>
  <c r="K1040" i="21"/>
  <c r="J1040" i="21"/>
  <c r="I1040" i="21"/>
  <c r="H1040" i="21"/>
  <c r="G1040" i="21"/>
  <c r="F1040" i="21"/>
  <c r="E1040" i="21"/>
  <c r="D1040" i="21"/>
  <c r="C1040" i="21"/>
  <c r="B1040" i="21"/>
  <c r="N1039" i="21"/>
  <c r="M1039" i="21"/>
  <c r="L1039" i="21"/>
  <c r="K1039" i="21"/>
  <c r="J1039" i="21"/>
  <c r="I1039" i="21"/>
  <c r="H1039" i="21"/>
  <c r="G1039" i="21"/>
  <c r="F1039" i="21"/>
  <c r="E1039" i="21"/>
  <c r="D1039" i="21"/>
  <c r="C1039" i="21"/>
  <c r="B1039" i="21"/>
  <c r="N1038" i="21"/>
  <c r="M1038" i="21"/>
  <c r="L1038" i="21"/>
  <c r="K1038" i="21"/>
  <c r="J1038" i="21"/>
  <c r="I1038" i="21"/>
  <c r="H1038" i="21"/>
  <c r="G1038" i="21"/>
  <c r="F1038" i="21"/>
  <c r="E1038" i="21"/>
  <c r="D1038" i="21"/>
  <c r="C1038" i="21"/>
  <c r="B1038" i="21"/>
  <c r="N1037" i="21"/>
  <c r="M1037" i="21"/>
  <c r="L1037" i="21"/>
  <c r="K1037" i="21"/>
  <c r="J1037" i="21"/>
  <c r="I1037" i="21"/>
  <c r="H1037" i="21"/>
  <c r="G1037" i="21"/>
  <c r="F1037" i="21"/>
  <c r="E1037" i="21"/>
  <c r="D1037" i="21"/>
  <c r="B1037" i="21"/>
  <c r="N1036" i="21"/>
  <c r="M1036" i="21"/>
  <c r="L1036" i="21"/>
  <c r="K1036" i="21"/>
  <c r="J1036" i="21"/>
  <c r="I1036" i="21"/>
  <c r="H1036" i="21"/>
  <c r="G1036" i="21"/>
  <c r="F1036" i="21"/>
  <c r="E1036" i="21"/>
  <c r="D1036" i="21"/>
  <c r="C1036" i="21"/>
  <c r="B1036" i="21"/>
  <c r="N1035" i="21"/>
  <c r="M1035" i="21"/>
  <c r="L1035" i="21"/>
  <c r="K1035" i="21"/>
  <c r="J1035" i="21"/>
  <c r="I1035" i="21"/>
  <c r="H1035" i="21"/>
  <c r="G1035" i="21"/>
  <c r="F1035" i="21"/>
  <c r="E1035" i="21"/>
  <c r="D1035" i="21"/>
  <c r="C1035" i="21"/>
  <c r="B1035" i="21"/>
  <c r="N1034" i="21"/>
  <c r="M1034" i="21"/>
  <c r="L1034" i="21"/>
  <c r="K1034" i="21"/>
  <c r="J1034" i="21"/>
  <c r="I1034" i="21"/>
  <c r="H1034" i="21"/>
  <c r="G1034" i="21"/>
  <c r="F1034" i="21"/>
  <c r="E1034" i="21"/>
  <c r="D1034" i="21"/>
  <c r="C1034" i="21"/>
  <c r="B1034" i="21"/>
  <c r="N1033" i="21"/>
  <c r="M1033" i="21"/>
  <c r="L1033" i="21"/>
  <c r="K1033" i="21"/>
  <c r="J1033" i="21"/>
  <c r="I1033" i="21"/>
  <c r="H1033" i="21"/>
  <c r="G1033" i="21"/>
  <c r="F1033" i="21"/>
  <c r="E1033" i="21"/>
  <c r="D1033" i="21"/>
  <c r="C1033" i="21"/>
  <c r="B1033" i="21"/>
  <c r="N1032" i="21"/>
  <c r="M1032" i="21"/>
  <c r="L1032" i="21"/>
  <c r="K1032" i="21"/>
  <c r="J1032" i="21"/>
  <c r="I1032" i="21"/>
  <c r="H1032" i="21"/>
  <c r="G1032" i="21"/>
  <c r="F1032" i="21"/>
  <c r="E1032" i="21"/>
  <c r="D1032" i="21"/>
  <c r="C1032" i="21"/>
  <c r="B1032" i="21"/>
  <c r="N1031" i="21"/>
  <c r="M1031" i="21"/>
  <c r="L1031" i="21"/>
  <c r="K1031" i="21"/>
  <c r="J1031" i="21"/>
  <c r="I1031" i="21"/>
  <c r="H1031" i="21"/>
  <c r="G1031" i="21"/>
  <c r="F1031" i="21"/>
  <c r="E1031" i="21"/>
  <c r="D1031" i="21"/>
  <c r="C1031" i="21"/>
  <c r="B1031" i="21"/>
  <c r="N1030" i="21"/>
  <c r="M1030" i="21"/>
  <c r="L1030" i="21"/>
  <c r="K1030" i="21"/>
  <c r="J1030" i="21"/>
  <c r="I1030" i="21"/>
  <c r="H1030" i="21"/>
  <c r="G1030" i="21"/>
  <c r="F1030" i="21"/>
  <c r="E1030" i="21"/>
  <c r="D1030" i="21"/>
  <c r="C1030" i="21"/>
  <c r="B1030" i="21"/>
  <c r="N1029" i="21"/>
  <c r="M1029" i="21"/>
  <c r="L1029" i="21"/>
  <c r="K1029" i="21"/>
  <c r="J1029" i="21"/>
  <c r="I1029" i="21"/>
  <c r="H1029" i="21"/>
  <c r="G1029" i="21"/>
  <c r="F1029" i="21"/>
  <c r="E1029" i="21"/>
  <c r="D1029" i="21"/>
  <c r="C1029" i="21"/>
  <c r="B1029" i="21"/>
  <c r="N1028" i="21"/>
  <c r="M1028" i="21"/>
  <c r="L1028" i="21"/>
  <c r="K1028" i="21"/>
  <c r="J1028" i="21"/>
  <c r="I1028" i="21"/>
  <c r="H1028" i="21"/>
  <c r="G1028" i="21"/>
  <c r="F1028" i="21"/>
  <c r="E1028" i="21"/>
  <c r="D1028" i="21"/>
  <c r="C1028" i="21"/>
  <c r="B1028" i="21"/>
  <c r="N1027" i="21"/>
  <c r="M1027" i="21"/>
  <c r="L1027" i="21"/>
  <c r="K1027" i="21"/>
  <c r="J1027" i="21"/>
  <c r="I1027" i="21"/>
  <c r="H1027" i="21"/>
  <c r="G1027" i="21"/>
  <c r="F1027" i="21"/>
  <c r="E1027" i="21"/>
  <c r="D1027" i="21"/>
  <c r="C1027" i="21"/>
  <c r="B1027" i="21"/>
  <c r="N1026" i="21"/>
  <c r="M1026" i="21"/>
  <c r="L1026" i="21"/>
  <c r="K1026" i="21"/>
  <c r="J1026" i="21"/>
  <c r="I1026" i="21"/>
  <c r="H1026" i="21"/>
  <c r="G1026" i="21"/>
  <c r="F1026" i="21"/>
  <c r="E1026" i="21"/>
  <c r="D1026" i="21"/>
  <c r="B1026" i="21"/>
  <c r="N1025" i="21"/>
  <c r="M1025" i="21"/>
  <c r="L1025" i="21"/>
  <c r="K1025" i="21"/>
  <c r="J1025" i="21"/>
  <c r="I1025" i="21"/>
  <c r="H1025" i="21"/>
  <c r="G1025" i="21"/>
  <c r="F1025" i="21"/>
  <c r="E1025" i="21"/>
  <c r="D1025" i="21"/>
  <c r="C1025" i="21"/>
  <c r="B1025" i="21"/>
  <c r="N1024" i="21"/>
  <c r="M1024" i="21"/>
  <c r="L1024" i="21"/>
  <c r="K1024" i="21"/>
  <c r="J1024" i="21"/>
  <c r="I1024" i="21"/>
  <c r="H1024" i="21"/>
  <c r="G1024" i="21"/>
  <c r="F1024" i="21"/>
  <c r="E1024" i="21"/>
  <c r="D1024" i="21"/>
  <c r="C1024" i="21"/>
  <c r="B1024" i="21"/>
  <c r="N1023" i="21"/>
  <c r="M1023" i="21"/>
  <c r="L1023" i="21"/>
  <c r="K1023" i="21"/>
  <c r="J1023" i="21"/>
  <c r="I1023" i="21"/>
  <c r="H1023" i="21"/>
  <c r="G1023" i="21"/>
  <c r="F1023" i="21"/>
  <c r="E1023" i="21"/>
  <c r="D1023" i="21"/>
  <c r="C1023" i="21"/>
  <c r="B1023" i="21"/>
  <c r="N1022" i="21"/>
  <c r="M1022" i="21"/>
  <c r="L1022" i="21"/>
  <c r="K1022" i="21"/>
  <c r="J1022" i="21"/>
  <c r="I1022" i="21"/>
  <c r="H1022" i="21"/>
  <c r="G1022" i="21"/>
  <c r="F1022" i="21"/>
  <c r="E1022" i="21"/>
  <c r="D1022" i="21"/>
  <c r="C1022" i="21"/>
  <c r="B1022" i="21"/>
  <c r="N1021" i="21"/>
  <c r="M1021" i="21"/>
  <c r="L1021" i="21"/>
  <c r="K1021" i="21"/>
  <c r="J1021" i="21"/>
  <c r="I1021" i="21"/>
  <c r="H1021" i="21"/>
  <c r="G1021" i="21"/>
  <c r="F1021" i="21"/>
  <c r="E1021" i="21"/>
  <c r="D1021" i="21"/>
  <c r="C1021" i="21"/>
  <c r="B1021" i="21"/>
  <c r="N1020" i="21"/>
  <c r="M1020" i="21"/>
  <c r="L1020" i="21"/>
  <c r="K1020" i="21"/>
  <c r="J1020" i="21"/>
  <c r="I1020" i="21"/>
  <c r="H1020" i="21"/>
  <c r="G1020" i="21"/>
  <c r="F1020" i="21"/>
  <c r="E1020" i="21"/>
  <c r="D1020" i="21"/>
  <c r="C1020" i="21"/>
  <c r="B1020" i="21"/>
  <c r="N1019" i="21"/>
  <c r="M1019" i="21"/>
  <c r="L1019" i="21"/>
  <c r="K1019" i="21"/>
  <c r="J1019" i="21"/>
  <c r="I1019" i="21"/>
  <c r="H1019" i="21"/>
  <c r="G1019" i="21"/>
  <c r="F1019" i="21"/>
  <c r="E1019" i="21"/>
  <c r="D1019" i="21"/>
  <c r="C1019" i="21"/>
  <c r="B1019" i="21"/>
  <c r="N1018" i="21"/>
  <c r="M1018" i="21"/>
  <c r="L1018" i="21"/>
  <c r="K1018" i="21"/>
  <c r="J1018" i="21"/>
  <c r="I1018" i="21"/>
  <c r="H1018" i="21"/>
  <c r="G1018" i="21"/>
  <c r="F1018" i="21"/>
  <c r="E1018" i="21"/>
  <c r="D1018" i="21"/>
  <c r="C1018" i="21"/>
  <c r="B1018" i="21"/>
  <c r="N1017" i="21"/>
  <c r="M1017" i="21"/>
  <c r="L1017" i="21"/>
  <c r="K1017" i="21"/>
  <c r="J1017" i="21"/>
  <c r="I1017" i="21"/>
  <c r="H1017" i="21"/>
  <c r="G1017" i="21"/>
  <c r="F1017" i="21"/>
  <c r="E1017" i="21"/>
  <c r="D1017" i="21"/>
  <c r="C1017" i="21"/>
  <c r="B1017" i="21"/>
  <c r="N1016" i="21"/>
  <c r="M1016" i="21"/>
  <c r="L1016" i="21"/>
  <c r="K1016" i="21"/>
  <c r="J1016" i="21"/>
  <c r="I1016" i="21"/>
  <c r="H1016" i="21"/>
  <c r="G1016" i="21"/>
  <c r="F1016" i="21"/>
  <c r="E1016" i="21"/>
  <c r="D1016" i="21"/>
  <c r="C1016" i="21"/>
  <c r="B1016" i="21"/>
  <c r="N1015" i="21"/>
  <c r="M1015" i="21"/>
  <c r="L1015" i="21"/>
  <c r="K1015" i="21"/>
  <c r="J1015" i="21"/>
  <c r="I1015" i="21"/>
  <c r="H1015" i="21"/>
  <c r="G1015" i="21"/>
  <c r="F1015" i="21"/>
  <c r="E1015" i="21"/>
  <c r="D1015" i="21"/>
  <c r="B1015" i="21"/>
  <c r="N1014" i="21"/>
  <c r="M1014" i="21"/>
  <c r="L1014" i="21"/>
  <c r="K1014" i="21"/>
  <c r="J1014" i="21"/>
  <c r="I1014" i="21"/>
  <c r="H1014" i="21"/>
  <c r="G1014" i="21"/>
  <c r="F1014" i="21"/>
  <c r="E1014" i="21"/>
  <c r="D1014" i="21"/>
  <c r="C1014" i="21"/>
  <c r="B1014" i="21"/>
  <c r="N1013" i="21"/>
  <c r="M1013" i="21"/>
  <c r="L1013" i="21"/>
  <c r="K1013" i="21"/>
  <c r="J1013" i="21"/>
  <c r="I1013" i="21"/>
  <c r="H1013" i="21"/>
  <c r="G1013" i="21"/>
  <c r="F1013" i="21"/>
  <c r="E1013" i="21"/>
  <c r="D1013" i="21"/>
  <c r="C1013" i="21"/>
  <c r="B1013" i="21"/>
  <c r="N1012" i="21"/>
  <c r="M1012" i="21"/>
  <c r="L1012" i="21"/>
  <c r="K1012" i="21"/>
  <c r="J1012" i="21"/>
  <c r="I1012" i="21"/>
  <c r="H1012" i="21"/>
  <c r="G1012" i="21"/>
  <c r="F1012" i="21"/>
  <c r="E1012" i="21"/>
  <c r="D1012" i="21"/>
  <c r="C1012" i="21"/>
  <c r="B1012" i="21"/>
  <c r="N1011" i="21"/>
  <c r="M1011" i="21"/>
  <c r="L1011" i="21"/>
  <c r="K1011" i="21"/>
  <c r="J1011" i="21"/>
  <c r="I1011" i="21"/>
  <c r="H1011" i="21"/>
  <c r="G1011" i="21"/>
  <c r="F1011" i="21"/>
  <c r="E1011" i="21"/>
  <c r="D1011" i="21"/>
  <c r="C1011" i="21"/>
  <c r="B1011" i="21"/>
  <c r="N1010" i="21"/>
  <c r="M1010" i="21"/>
  <c r="L1010" i="21"/>
  <c r="K1010" i="21"/>
  <c r="J1010" i="21"/>
  <c r="I1010" i="21"/>
  <c r="H1010" i="21"/>
  <c r="G1010" i="21"/>
  <c r="F1010" i="21"/>
  <c r="E1010" i="21"/>
  <c r="D1010" i="21"/>
  <c r="C1010" i="21"/>
  <c r="B1010" i="21"/>
  <c r="N1009" i="21"/>
  <c r="M1009" i="21"/>
  <c r="L1009" i="21"/>
  <c r="K1009" i="21"/>
  <c r="J1009" i="21"/>
  <c r="I1009" i="21"/>
  <c r="H1009" i="21"/>
  <c r="G1009" i="21"/>
  <c r="F1009" i="21"/>
  <c r="E1009" i="21"/>
  <c r="D1009" i="21"/>
  <c r="C1009" i="21"/>
  <c r="B1009" i="21"/>
  <c r="N1008" i="21"/>
  <c r="M1008" i="21"/>
  <c r="L1008" i="21"/>
  <c r="K1008" i="21"/>
  <c r="J1008" i="21"/>
  <c r="I1008" i="21"/>
  <c r="H1008" i="21"/>
  <c r="G1008" i="21"/>
  <c r="F1008" i="21"/>
  <c r="E1008" i="21"/>
  <c r="D1008" i="21"/>
  <c r="C1008" i="21"/>
  <c r="B1008" i="21"/>
  <c r="N1007" i="21"/>
  <c r="M1007" i="21"/>
  <c r="L1007" i="21"/>
  <c r="K1007" i="21"/>
  <c r="J1007" i="21"/>
  <c r="I1007" i="21"/>
  <c r="H1007" i="21"/>
  <c r="G1007" i="21"/>
  <c r="F1007" i="21"/>
  <c r="E1007" i="21"/>
  <c r="D1007" i="21"/>
  <c r="C1007" i="21"/>
  <c r="B1007" i="21"/>
  <c r="N1006" i="21"/>
  <c r="M1006" i="21"/>
  <c r="L1006" i="21"/>
  <c r="K1006" i="21"/>
  <c r="J1006" i="21"/>
  <c r="I1006" i="21"/>
  <c r="H1006" i="21"/>
  <c r="G1006" i="21"/>
  <c r="F1006" i="21"/>
  <c r="E1006" i="21"/>
  <c r="D1006" i="21"/>
  <c r="C1006" i="21"/>
  <c r="B1006" i="21"/>
  <c r="N1005" i="21"/>
  <c r="M1005" i="21"/>
  <c r="L1005" i="21"/>
  <c r="K1005" i="21"/>
  <c r="J1005" i="21"/>
  <c r="I1005" i="21"/>
  <c r="H1005" i="21"/>
  <c r="G1005" i="21"/>
  <c r="F1005" i="21"/>
  <c r="E1005" i="21"/>
  <c r="D1005" i="21"/>
  <c r="C1005" i="21"/>
  <c r="B1005" i="21"/>
  <c r="N1004" i="21"/>
  <c r="M1004" i="21"/>
  <c r="L1004" i="21"/>
  <c r="K1004" i="21"/>
  <c r="J1004" i="21"/>
  <c r="I1004" i="21"/>
  <c r="H1004" i="21"/>
  <c r="G1004" i="21"/>
  <c r="F1004" i="21"/>
  <c r="E1004" i="21"/>
  <c r="D1004" i="21"/>
  <c r="B1004" i="21"/>
  <c r="N1003" i="21"/>
  <c r="M1003" i="21"/>
  <c r="L1003" i="21"/>
  <c r="K1003" i="21"/>
  <c r="J1003" i="21"/>
  <c r="I1003" i="21"/>
  <c r="H1003" i="21"/>
  <c r="G1003" i="21"/>
  <c r="F1003" i="21"/>
  <c r="E1003" i="21"/>
  <c r="D1003" i="21"/>
  <c r="C1003" i="21"/>
  <c r="B1003" i="21"/>
  <c r="N1002" i="21"/>
  <c r="M1002" i="21"/>
  <c r="L1002" i="21"/>
  <c r="K1002" i="21"/>
  <c r="J1002" i="21"/>
  <c r="I1002" i="21"/>
  <c r="H1002" i="21"/>
  <c r="G1002" i="21"/>
  <c r="F1002" i="21"/>
  <c r="E1002" i="21"/>
  <c r="D1002" i="21"/>
  <c r="C1002" i="21"/>
  <c r="B1002" i="21"/>
  <c r="N1001" i="21"/>
  <c r="M1001" i="21"/>
  <c r="L1001" i="21"/>
  <c r="K1001" i="21"/>
  <c r="J1001" i="21"/>
  <c r="I1001" i="21"/>
  <c r="H1001" i="21"/>
  <c r="G1001" i="21"/>
  <c r="F1001" i="21"/>
  <c r="E1001" i="21"/>
  <c r="D1001" i="21"/>
  <c r="C1001" i="21"/>
  <c r="B1001" i="21"/>
  <c r="N1000" i="21"/>
  <c r="M1000" i="21"/>
  <c r="L1000" i="21"/>
  <c r="K1000" i="21"/>
  <c r="J1000" i="21"/>
  <c r="I1000" i="21"/>
  <c r="H1000" i="21"/>
  <c r="G1000" i="21"/>
  <c r="F1000" i="21"/>
  <c r="E1000" i="21"/>
  <c r="D1000" i="21"/>
  <c r="C1000" i="21"/>
  <c r="B1000" i="21"/>
  <c r="N999" i="21"/>
  <c r="M999" i="21"/>
  <c r="L999" i="21"/>
  <c r="K999" i="21"/>
  <c r="J999" i="21"/>
  <c r="I999" i="21"/>
  <c r="H999" i="21"/>
  <c r="G999" i="21"/>
  <c r="F999" i="21"/>
  <c r="E999" i="21"/>
  <c r="D999" i="21"/>
  <c r="C999" i="21"/>
  <c r="B999" i="21"/>
  <c r="N998" i="21"/>
  <c r="M998" i="21"/>
  <c r="L998" i="21"/>
  <c r="K998" i="21"/>
  <c r="J998" i="21"/>
  <c r="I998" i="21"/>
  <c r="H998" i="21"/>
  <c r="G998" i="21"/>
  <c r="F998" i="21"/>
  <c r="E998" i="21"/>
  <c r="D998" i="21"/>
  <c r="C998" i="21"/>
  <c r="B998" i="21"/>
  <c r="N997" i="21"/>
  <c r="M997" i="21"/>
  <c r="L997" i="21"/>
  <c r="K997" i="21"/>
  <c r="J997" i="21"/>
  <c r="I997" i="21"/>
  <c r="H997" i="21"/>
  <c r="G997" i="21"/>
  <c r="F997" i="21"/>
  <c r="E997" i="21"/>
  <c r="D997" i="21"/>
  <c r="C997" i="21"/>
  <c r="B997" i="21"/>
  <c r="N996" i="21"/>
  <c r="M996" i="21"/>
  <c r="L996" i="21"/>
  <c r="K996" i="21"/>
  <c r="J996" i="21"/>
  <c r="I996" i="21"/>
  <c r="H996" i="21"/>
  <c r="G996" i="21"/>
  <c r="F996" i="21"/>
  <c r="E996" i="21"/>
  <c r="D996" i="21"/>
  <c r="C996" i="21"/>
  <c r="B996" i="21"/>
  <c r="N995" i="21"/>
  <c r="M995" i="21"/>
  <c r="L995" i="21"/>
  <c r="K995" i="21"/>
  <c r="J995" i="21"/>
  <c r="I995" i="21"/>
  <c r="H995" i="21"/>
  <c r="G995" i="21"/>
  <c r="F995" i="21"/>
  <c r="E995" i="21"/>
  <c r="D995" i="21"/>
  <c r="C995" i="21"/>
  <c r="B995" i="21"/>
  <c r="N994" i="21"/>
  <c r="M994" i="21"/>
  <c r="L994" i="21"/>
  <c r="K994" i="21"/>
  <c r="J994" i="21"/>
  <c r="I994" i="21"/>
  <c r="H994" i="21"/>
  <c r="G994" i="21"/>
  <c r="F994" i="21"/>
  <c r="E994" i="21"/>
  <c r="D994" i="21"/>
  <c r="C994" i="21"/>
  <c r="B994" i="21"/>
  <c r="N993" i="21"/>
  <c r="M993" i="21"/>
  <c r="L993" i="21"/>
  <c r="K993" i="21"/>
  <c r="J993" i="21"/>
  <c r="I993" i="21"/>
  <c r="H993" i="21"/>
  <c r="G993" i="21"/>
  <c r="F993" i="21"/>
  <c r="E993" i="21"/>
  <c r="D993" i="21"/>
  <c r="B993" i="21"/>
  <c r="N992" i="21"/>
  <c r="M992" i="21"/>
  <c r="L992" i="21"/>
  <c r="K992" i="21"/>
  <c r="J992" i="21"/>
  <c r="I992" i="21"/>
  <c r="H992" i="21"/>
  <c r="G992" i="21"/>
  <c r="F992" i="21"/>
  <c r="E992" i="21"/>
  <c r="D992" i="21"/>
  <c r="C992" i="21"/>
  <c r="B992" i="21"/>
  <c r="N991" i="21"/>
  <c r="M991" i="21"/>
  <c r="L991" i="21"/>
  <c r="K991" i="21"/>
  <c r="J991" i="21"/>
  <c r="I991" i="21"/>
  <c r="H991" i="21"/>
  <c r="G991" i="21"/>
  <c r="F991" i="21"/>
  <c r="E991" i="21"/>
  <c r="D991" i="21"/>
  <c r="C991" i="21"/>
  <c r="B991" i="21"/>
  <c r="N990" i="21"/>
  <c r="M990" i="21"/>
  <c r="L990" i="21"/>
  <c r="K990" i="21"/>
  <c r="J990" i="21"/>
  <c r="I990" i="21"/>
  <c r="H990" i="21"/>
  <c r="G990" i="21"/>
  <c r="F990" i="21"/>
  <c r="E990" i="21"/>
  <c r="D990" i="21"/>
  <c r="C990" i="21"/>
  <c r="B990" i="21"/>
  <c r="N989" i="21"/>
  <c r="M989" i="21"/>
  <c r="L989" i="21"/>
  <c r="K989" i="21"/>
  <c r="J989" i="21"/>
  <c r="I989" i="21"/>
  <c r="H989" i="21"/>
  <c r="G989" i="21"/>
  <c r="F989" i="21"/>
  <c r="E989" i="21"/>
  <c r="D989" i="21"/>
  <c r="C989" i="21"/>
  <c r="B989" i="21"/>
  <c r="N988" i="21"/>
  <c r="M988" i="21"/>
  <c r="L988" i="21"/>
  <c r="K988" i="21"/>
  <c r="J988" i="21"/>
  <c r="I988" i="21"/>
  <c r="H988" i="21"/>
  <c r="G988" i="21"/>
  <c r="F988" i="21"/>
  <c r="E988" i="21"/>
  <c r="D988" i="21"/>
  <c r="C988" i="21"/>
  <c r="B988" i="21"/>
  <c r="N987" i="21"/>
  <c r="M987" i="21"/>
  <c r="L987" i="21"/>
  <c r="K987" i="21"/>
  <c r="J987" i="21"/>
  <c r="I987" i="21"/>
  <c r="H987" i="21"/>
  <c r="G987" i="21"/>
  <c r="F987" i="21"/>
  <c r="E987" i="21"/>
  <c r="D987" i="21"/>
  <c r="C987" i="21"/>
  <c r="B987" i="21"/>
  <c r="N986" i="21"/>
  <c r="M986" i="21"/>
  <c r="L986" i="21"/>
  <c r="K986" i="21"/>
  <c r="J986" i="21"/>
  <c r="I986" i="21"/>
  <c r="H986" i="21"/>
  <c r="G986" i="21"/>
  <c r="F986" i="21"/>
  <c r="E986" i="21"/>
  <c r="D986" i="21"/>
  <c r="C986" i="21"/>
  <c r="B986" i="21"/>
  <c r="N985" i="21"/>
  <c r="M985" i="21"/>
  <c r="L985" i="21"/>
  <c r="K985" i="21"/>
  <c r="J985" i="21"/>
  <c r="I985" i="21"/>
  <c r="H985" i="21"/>
  <c r="G985" i="21"/>
  <c r="F985" i="21"/>
  <c r="E985" i="21"/>
  <c r="D985" i="21"/>
  <c r="C985" i="21"/>
  <c r="B985" i="21"/>
  <c r="N984" i="21"/>
  <c r="M984" i="21"/>
  <c r="L984" i="21"/>
  <c r="K984" i="21"/>
  <c r="J984" i="21"/>
  <c r="I984" i="21"/>
  <c r="H984" i="21"/>
  <c r="G984" i="21"/>
  <c r="F984" i="21"/>
  <c r="E984" i="21"/>
  <c r="D984" i="21"/>
  <c r="C984" i="21"/>
  <c r="B984" i="21"/>
  <c r="N983" i="21"/>
  <c r="M983" i="21"/>
  <c r="L983" i="21"/>
  <c r="K983" i="21"/>
  <c r="J983" i="21"/>
  <c r="I983" i="21"/>
  <c r="H983" i="21"/>
  <c r="G983" i="21"/>
  <c r="F983" i="21"/>
  <c r="E983" i="21"/>
  <c r="D983" i="21"/>
  <c r="C983" i="21"/>
  <c r="B983" i="21"/>
  <c r="N982" i="21"/>
  <c r="M982" i="21"/>
  <c r="L982" i="21"/>
  <c r="K982" i="21"/>
  <c r="J982" i="21"/>
  <c r="I982" i="21"/>
  <c r="H982" i="21"/>
  <c r="G982" i="21"/>
  <c r="F982" i="21"/>
  <c r="E982" i="21"/>
  <c r="D982" i="21"/>
  <c r="B982" i="21"/>
  <c r="N981" i="21"/>
  <c r="M981" i="21"/>
  <c r="L981" i="21"/>
  <c r="K981" i="21"/>
  <c r="J981" i="21"/>
  <c r="I981" i="21"/>
  <c r="H981" i="21"/>
  <c r="G981" i="21"/>
  <c r="F981" i="21"/>
  <c r="E981" i="21"/>
  <c r="D981" i="21"/>
  <c r="C981" i="21"/>
  <c r="B981" i="21"/>
  <c r="N980" i="21"/>
  <c r="M980" i="21"/>
  <c r="L980" i="21"/>
  <c r="K980" i="21"/>
  <c r="J980" i="21"/>
  <c r="I980" i="21"/>
  <c r="H980" i="21"/>
  <c r="G980" i="21"/>
  <c r="F980" i="21"/>
  <c r="E980" i="21"/>
  <c r="D980" i="21"/>
  <c r="C980" i="21"/>
  <c r="B980" i="21"/>
  <c r="N979" i="21"/>
  <c r="M979" i="21"/>
  <c r="L979" i="21"/>
  <c r="K979" i="21"/>
  <c r="J979" i="21"/>
  <c r="I979" i="21"/>
  <c r="H979" i="21"/>
  <c r="G979" i="21"/>
  <c r="F979" i="21"/>
  <c r="E979" i="21"/>
  <c r="D979" i="21"/>
  <c r="C979" i="21"/>
  <c r="B979" i="21"/>
  <c r="N978" i="21"/>
  <c r="M978" i="21"/>
  <c r="L978" i="21"/>
  <c r="K978" i="21"/>
  <c r="J978" i="21"/>
  <c r="I978" i="21"/>
  <c r="H978" i="21"/>
  <c r="G978" i="21"/>
  <c r="F978" i="21"/>
  <c r="E978" i="21"/>
  <c r="D978" i="21"/>
  <c r="C978" i="21"/>
  <c r="B978" i="21"/>
  <c r="N977" i="21"/>
  <c r="M977" i="21"/>
  <c r="L977" i="21"/>
  <c r="K977" i="21"/>
  <c r="J977" i="21"/>
  <c r="I977" i="21"/>
  <c r="H977" i="21"/>
  <c r="G977" i="21"/>
  <c r="F977" i="21"/>
  <c r="E977" i="21"/>
  <c r="D977" i="21"/>
  <c r="C977" i="21"/>
  <c r="B977" i="21"/>
  <c r="N976" i="21"/>
  <c r="M976" i="21"/>
  <c r="L976" i="21"/>
  <c r="K976" i="21"/>
  <c r="J976" i="21"/>
  <c r="I976" i="21"/>
  <c r="H976" i="21"/>
  <c r="G976" i="21"/>
  <c r="F976" i="21"/>
  <c r="E976" i="21"/>
  <c r="D976" i="21"/>
  <c r="C976" i="21"/>
  <c r="B976" i="21"/>
  <c r="N975" i="21"/>
  <c r="M975" i="21"/>
  <c r="L975" i="21"/>
  <c r="K975" i="21"/>
  <c r="J975" i="21"/>
  <c r="I975" i="21"/>
  <c r="H975" i="21"/>
  <c r="G975" i="21"/>
  <c r="F975" i="21"/>
  <c r="E975" i="21"/>
  <c r="D975" i="21"/>
  <c r="C975" i="21"/>
  <c r="B975" i="21"/>
  <c r="N974" i="21"/>
  <c r="M974" i="21"/>
  <c r="L974" i="21"/>
  <c r="K974" i="21"/>
  <c r="J974" i="21"/>
  <c r="I974" i="21"/>
  <c r="H974" i="21"/>
  <c r="G974" i="21"/>
  <c r="F974" i="21"/>
  <c r="E974" i="21"/>
  <c r="D974" i="21"/>
  <c r="C974" i="21"/>
  <c r="B974" i="21"/>
  <c r="N973" i="21"/>
  <c r="M973" i="21"/>
  <c r="L973" i="21"/>
  <c r="K973" i="21"/>
  <c r="J973" i="21"/>
  <c r="I973" i="21"/>
  <c r="H973" i="21"/>
  <c r="G973" i="21"/>
  <c r="F973" i="21"/>
  <c r="E973" i="21"/>
  <c r="D973" i="21"/>
  <c r="C973" i="21"/>
  <c r="B973" i="21"/>
  <c r="N972" i="21"/>
  <c r="M972" i="21"/>
  <c r="L972" i="21"/>
  <c r="K972" i="21"/>
  <c r="J972" i="21"/>
  <c r="I972" i="21"/>
  <c r="H972" i="21"/>
  <c r="G972" i="21"/>
  <c r="F972" i="21"/>
  <c r="E972" i="21"/>
  <c r="D972" i="21"/>
  <c r="C972" i="21"/>
  <c r="B972" i="21"/>
  <c r="N971" i="21"/>
  <c r="M971" i="21"/>
  <c r="L971" i="21"/>
  <c r="K971" i="21"/>
  <c r="J971" i="21"/>
  <c r="I971" i="21"/>
  <c r="H971" i="21"/>
  <c r="G971" i="21"/>
  <c r="F971" i="21"/>
  <c r="E971" i="21"/>
  <c r="D971" i="21"/>
  <c r="B971" i="21"/>
  <c r="N970" i="21"/>
  <c r="M970" i="21"/>
  <c r="L970" i="21"/>
  <c r="K970" i="21"/>
  <c r="J970" i="21"/>
  <c r="I970" i="21"/>
  <c r="H970" i="21"/>
  <c r="G970" i="21"/>
  <c r="F970" i="21"/>
  <c r="E970" i="21"/>
  <c r="D970" i="21"/>
  <c r="C970" i="21"/>
  <c r="B970" i="21"/>
  <c r="N969" i="21"/>
  <c r="M969" i="21"/>
  <c r="L969" i="21"/>
  <c r="K969" i="21"/>
  <c r="J969" i="21"/>
  <c r="I969" i="21"/>
  <c r="H969" i="21"/>
  <c r="G969" i="21"/>
  <c r="F969" i="21"/>
  <c r="E969" i="21"/>
  <c r="D969" i="21"/>
  <c r="C969" i="21"/>
  <c r="B969" i="21"/>
  <c r="N968" i="21"/>
  <c r="M968" i="21"/>
  <c r="L968" i="21"/>
  <c r="K968" i="21"/>
  <c r="J968" i="21"/>
  <c r="I968" i="21"/>
  <c r="H968" i="21"/>
  <c r="G968" i="21"/>
  <c r="F968" i="21"/>
  <c r="E968" i="21"/>
  <c r="D968" i="21"/>
  <c r="C968" i="21"/>
  <c r="B968" i="21"/>
  <c r="N967" i="21"/>
  <c r="M967" i="21"/>
  <c r="L967" i="21"/>
  <c r="K967" i="21"/>
  <c r="J967" i="21"/>
  <c r="I967" i="21"/>
  <c r="H967" i="21"/>
  <c r="G967" i="21"/>
  <c r="F967" i="21"/>
  <c r="E967" i="21"/>
  <c r="D967" i="21"/>
  <c r="C967" i="21"/>
  <c r="B967" i="21"/>
  <c r="N966" i="21"/>
  <c r="M966" i="21"/>
  <c r="L966" i="21"/>
  <c r="K966" i="21"/>
  <c r="J966" i="21"/>
  <c r="I966" i="21"/>
  <c r="H966" i="21"/>
  <c r="G966" i="21"/>
  <c r="F966" i="21"/>
  <c r="E966" i="21"/>
  <c r="D966" i="21"/>
  <c r="C966" i="21"/>
  <c r="B966" i="21"/>
  <c r="N965" i="21"/>
  <c r="M965" i="21"/>
  <c r="L965" i="21"/>
  <c r="K965" i="21"/>
  <c r="J965" i="21"/>
  <c r="I965" i="21"/>
  <c r="H965" i="21"/>
  <c r="G965" i="21"/>
  <c r="F965" i="21"/>
  <c r="E965" i="21"/>
  <c r="D965" i="21"/>
  <c r="C965" i="21"/>
  <c r="B965" i="21"/>
  <c r="N964" i="21"/>
  <c r="M964" i="21"/>
  <c r="L964" i="21"/>
  <c r="K964" i="21"/>
  <c r="J964" i="21"/>
  <c r="I964" i="21"/>
  <c r="H964" i="21"/>
  <c r="G964" i="21"/>
  <c r="F964" i="21"/>
  <c r="E964" i="21"/>
  <c r="D964" i="21"/>
  <c r="C964" i="21"/>
  <c r="B964" i="21"/>
  <c r="N963" i="21"/>
  <c r="M963" i="21"/>
  <c r="L963" i="21"/>
  <c r="K963" i="21"/>
  <c r="J963" i="21"/>
  <c r="I963" i="21"/>
  <c r="H963" i="21"/>
  <c r="G963" i="21"/>
  <c r="F963" i="21"/>
  <c r="E963" i="21"/>
  <c r="D963" i="21"/>
  <c r="C963" i="21"/>
  <c r="B963" i="21"/>
  <c r="N962" i="21"/>
  <c r="M962" i="21"/>
  <c r="L962" i="21"/>
  <c r="K962" i="21"/>
  <c r="J962" i="21"/>
  <c r="I962" i="21"/>
  <c r="H962" i="21"/>
  <c r="G962" i="21"/>
  <c r="F962" i="21"/>
  <c r="E962" i="21"/>
  <c r="D962" i="21"/>
  <c r="C962" i="21"/>
  <c r="B962" i="21"/>
  <c r="N961" i="21"/>
  <c r="M961" i="21"/>
  <c r="L961" i="21"/>
  <c r="K961" i="21"/>
  <c r="J961" i="21"/>
  <c r="I961" i="21"/>
  <c r="H961" i="21"/>
  <c r="G961" i="21"/>
  <c r="F961" i="21"/>
  <c r="E961" i="21"/>
  <c r="D961" i="21"/>
  <c r="C961" i="21"/>
  <c r="B961" i="21"/>
  <c r="N960" i="21"/>
  <c r="M960" i="21"/>
  <c r="L960" i="21"/>
  <c r="K960" i="21"/>
  <c r="J960" i="21"/>
  <c r="I960" i="21"/>
  <c r="H960" i="21"/>
  <c r="G960" i="21"/>
  <c r="F960" i="21"/>
  <c r="E960" i="21"/>
  <c r="D960" i="21"/>
  <c r="B960" i="21"/>
  <c r="N959" i="21"/>
  <c r="M959" i="21"/>
  <c r="L959" i="21"/>
  <c r="K959" i="21"/>
  <c r="J959" i="21"/>
  <c r="I959" i="21"/>
  <c r="H959" i="21"/>
  <c r="G959" i="21"/>
  <c r="F959" i="21"/>
  <c r="E959" i="21"/>
  <c r="D959" i="21"/>
  <c r="C959" i="21"/>
  <c r="B959" i="21"/>
  <c r="N958" i="21"/>
  <c r="M958" i="21"/>
  <c r="L958" i="21"/>
  <c r="K958" i="21"/>
  <c r="J958" i="21"/>
  <c r="I958" i="21"/>
  <c r="H958" i="21"/>
  <c r="G958" i="21"/>
  <c r="F958" i="21"/>
  <c r="E958" i="21"/>
  <c r="D958" i="21"/>
  <c r="C958" i="21"/>
  <c r="B958" i="21"/>
  <c r="N957" i="21"/>
  <c r="M957" i="21"/>
  <c r="L957" i="21"/>
  <c r="K957" i="21"/>
  <c r="J957" i="21"/>
  <c r="I957" i="21"/>
  <c r="H957" i="21"/>
  <c r="G957" i="21"/>
  <c r="F957" i="21"/>
  <c r="E957" i="21"/>
  <c r="D957" i="21"/>
  <c r="C957" i="21"/>
  <c r="B957" i="21"/>
  <c r="N956" i="21"/>
  <c r="M956" i="21"/>
  <c r="L956" i="21"/>
  <c r="K956" i="21"/>
  <c r="J956" i="21"/>
  <c r="I956" i="21"/>
  <c r="H956" i="21"/>
  <c r="G956" i="21"/>
  <c r="F956" i="21"/>
  <c r="E956" i="21"/>
  <c r="D956" i="21"/>
  <c r="C956" i="21"/>
  <c r="B956" i="21"/>
  <c r="N955" i="21"/>
  <c r="M955" i="21"/>
  <c r="L955" i="21"/>
  <c r="K955" i="21"/>
  <c r="J955" i="21"/>
  <c r="I955" i="21"/>
  <c r="H955" i="21"/>
  <c r="G955" i="21"/>
  <c r="F955" i="21"/>
  <c r="E955" i="21"/>
  <c r="D955" i="21"/>
  <c r="C955" i="21"/>
  <c r="B955" i="21"/>
  <c r="N954" i="21"/>
  <c r="M954" i="21"/>
  <c r="L954" i="21"/>
  <c r="K954" i="21"/>
  <c r="J954" i="21"/>
  <c r="I954" i="21"/>
  <c r="H954" i="21"/>
  <c r="G954" i="21"/>
  <c r="F954" i="21"/>
  <c r="E954" i="21"/>
  <c r="D954" i="21"/>
  <c r="C954" i="21"/>
  <c r="B954" i="21"/>
  <c r="N953" i="21"/>
  <c r="M953" i="21"/>
  <c r="L953" i="21"/>
  <c r="K953" i="21"/>
  <c r="J953" i="21"/>
  <c r="I953" i="21"/>
  <c r="H953" i="21"/>
  <c r="G953" i="21"/>
  <c r="F953" i="21"/>
  <c r="E953" i="21"/>
  <c r="D953" i="21"/>
  <c r="C953" i="21"/>
  <c r="B953" i="21"/>
  <c r="N952" i="21"/>
  <c r="M952" i="21"/>
  <c r="L952" i="21"/>
  <c r="K952" i="21"/>
  <c r="J952" i="21"/>
  <c r="I952" i="21"/>
  <c r="H952" i="21"/>
  <c r="G952" i="21"/>
  <c r="F952" i="21"/>
  <c r="E952" i="21"/>
  <c r="D952" i="21"/>
  <c r="C952" i="21"/>
  <c r="B952" i="21"/>
  <c r="N951" i="21"/>
  <c r="M951" i="21"/>
  <c r="L951" i="21"/>
  <c r="K951" i="21"/>
  <c r="J951" i="21"/>
  <c r="I951" i="21"/>
  <c r="H951" i="21"/>
  <c r="G951" i="21"/>
  <c r="F951" i="21"/>
  <c r="E951" i="21"/>
  <c r="D951" i="21"/>
  <c r="C951" i="21"/>
  <c r="B951" i="21"/>
  <c r="N950" i="21"/>
  <c r="M950" i="21"/>
  <c r="L950" i="21"/>
  <c r="K950" i="21"/>
  <c r="J950" i="21"/>
  <c r="I950" i="21"/>
  <c r="H950" i="21"/>
  <c r="G950" i="21"/>
  <c r="F950" i="21"/>
  <c r="E950" i="21"/>
  <c r="D950" i="21"/>
  <c r="C950" i="21"/>
  <c r="B950" i="21"/>
  <c r="N949" i="21"/>
  <c r="M949" i="21"/>
  <c r="L949" i="21"/>
  <c r="K949" i="21"/>
  <c r="J949" i="21"/>
  <c r="I949" i="21"/>
  <c r="H949" i="21"/>
  <c r="G949" i="21"/>
  <c r="F949" i="21"/>
  <c r="E949" i="21"/>
  <c r="D949" i="21"/>
  <c r="B949" i="21"/>
  <c r="N948" i="21"/>
  <c r="M948" i="21"/>
  <c r="L948" i="21"/>
  <c r="K948" i="21"/>
  <c r="J948" i="21"/>
  <c r="I948" i="21"/>
  <c r="H948" i="21"/>
  <c r="G948" i="21"/>
  <c r="F948" i="21"/>
  <c r="E948" i="21"/>
  <c r="D948" i="21"/>
  <c r="C948" i="21"/>
  <c r="B948" i="21"/>
  <c r="N947" i="21"/>
  <c r="M947" i="21"/>
  <c r="L947" i="21"/>
  <c r="K947" i="21"/>
  <c r="J947" i="21"/>
  <c r="I947" i="21"/>
  <c r="H947" i="21"/>
  <c r="G947" i="21"/>
  <c r="F947" i="21"/>
  <c r="E947" i="21"/>
  <c r="D947" i="21"/>
  <c r="C947" i="21"/>
  <c r="B947" i="21"/>
  <c r="N946" i="21"/>
  <c r="M946" i="21"/>
  <c r="L946" i="21"/>
  <c r="K946" i="21"/>
  <c r="J946" i="21"/>
  <c r="I946" i="21"/>
  <c r="H946" i="21"/>
  <c r="G946" i="21"/>
  <c r="F946" i="21"/>
  <c r="E946" i="21"/>
  <c r="D946" i="21"/>
  <c r="C946" i="21"/>
  <c r="B946" i="21"/>
  <c r="N945" i="21"/>
  <c r="M945" i="21"/>
  <c r="L945" i="21"/>
  <c r="K945" i="21"/>
  <c r="J945" i="21"/>
  <c r="I945" i="21"/>
  <c r="H945" i="21"/>
  <c r="G945" i="21"/>
  <c r="F945" i="21"/>
  <c r="E945" i="21"/>
  <c r="D945" i="21"/>
  <c r="C945" i="21"/>
  <c r="B945" i="21"/>
  <c r="N944" i="21"/>
  <c r="M944" i="21"/>
  <c r="L944" i="21"/>
  <c r="K944" i="21"/>
  <c r="J944" i="21"/>
  <c r="I944" i="21"/>
  <c r="H944" i="21"/>
  <c r="G944" i="21"/>
  <c r="F944" i="21"/>
  <c r="E944" i="21"/>
  <c r="D944" i="21"/>
  <c r="C944" i="21"/>
  <c r="B944" i="21"/>
  <c r="N943" i="21"/>
  <c r="M943" i="21"/>
  <c r="L943" i="21"/>
  <c r="K943" i="21"/>
  <c r="J943" i="21"/>
  <c r="I943" i="21"/>
  <c r="H943" i="21"/>
  <c r="G943" i="21"/>
  <c r="F943" i="21"/>
  <c r="E943" i="21"/>
  <c r="D943" i="21"/>
  <c r="C943" i="21"/>
  <c r="B943" i="21"/>
  <c r="N942" i="21"/>
  <c r="M942" i="21"/>
  <c r="L942" i="21"/>
  <c r="K942" i="21"/>
  <c r="J942" i="21"/>
  <c r="I942" i="21"/>
  <c r="H942" i="21"/>
  <c r="G942" i="21"/>
  <c r="F942" i="21"/>
  <c r="E942" i="21"/>
  <c r="D942" i="21"/>
  <c r="C942" i="21"/>
  <c r="B942" i="21"/>
  <c r="N941" i="21"/>
  <c r="M941" i="21"/>
  <c r="L941" i="21"/>
  <c r="K941" i="21"/>
  <c r="J941" i="21"/>
  <c r="I941" i="21"/>
  <c r="H941" i="21"/>
  <c r="G941" i="21"/>
  <c r="F941" i="21"/>
  <c r="E941" i="21"/>
  <c r="D941" i="21"/>
  <c r="C941" i="21"/>
  <c r="B941" i="21"/>
  <c r="N940" i="21"/>
  <c r="M940" i="21"/>
  <c r="L940" i="21"/>
  <c r="K940" i="21"/>
  <c r="J940" i="21"/>
  <c r="I940" i="21"/>
  <c r="H940" i="21"/>
  <c r="G940" i="21"/>
  <c r="F940" i="21"/>
  <c r="E940" i="21"/>
  <c r="D940" i="21"/>
  <c r="C940" i="21"/>
  <c r="B940" i="21"/>
  <c r="N939" i="21"/>
  <c r="M939" i="21"/>
  <c r="L939" i="21"/>
  <c r="K939" i="21"/>
  <c r="J939" i="21"/>
  <c r="I939" i="21"/>
  <c r="H939" i="21"/>
  <c r="G939" i="21"/>
  <c r="F939" i="21"/>
  <c r="E939" i="21"/>
  <c r="D939" i="21"/>
  <c r="C939" i="21"/>
  <c r="B939" i="21"/>
  <c r="N938" i="21"/>
  <c r="M938" i="21"/>
  <c r="L938" i="21"/>
  <c r="K938" i="21"/>
  <c r="J938" i="21"/>
  <c r="I938" i="21"/>
  <c r="H938" i="21"/>
  <c r="G938" i="21"/>
  <c r="F938" i="21"/>
  <c r="E938" i="21"/>
  <c r="D938" i="21"/>
  <c r="B938" i="21"/>
  <c r="N937" i="21"/>
  <c r="M937" i="21"/>
  <c r="L937" i="21"/>
  <c r="K937" i="21"/>
  <c r="J937" i="21"/>
  <c r="I937" i="21"/>
  <c r="H937" i="21"/>
  <c r="G937" i="21"/>
  <c r="F937" i="21"/>
  <c r="E937" i="21"/>
  <c r="D937" i="21"/>
  <c r="C937" i="21"/>
  <c r="B937" i="21"/>
  <c r="N936" i="21"/>
  <c r="M936" i="21"/>
  <c r="L936" i="21"/>
  <c r="K936" i="21"/>
  <c r="J936" i="21"/>
  <c r="I936" i="21"/>
  <c r="H936" i="21"/>
  <c r="G936" i="21"/>
  <c r="F936" i="21"/>
  <c r="E936" i="21"/>
  <c r="D936" i="21"/>
  <c r="C936" i="21"/>
  <c r="B936" i="21"/>
  <c r="N935" i="21"/>
  <c r="M935" i="21"/>
  <c r="L935" i="21"/>
  <c r="K935" i="21"/>
  <c r="J935" i="21"/>
  <c r="I935" i="21"/>
  <c r="H935" i="21"/>
  <c r="G935" i="21"/>
  <c r="F935" i="21"/>
  <c r="E935" i="21"/>
  <c r="D935" i="21"/>
  <c r="C935" i="21"/>
  <c r="B935" i="21"/>
  <c r="N934" i="21"/>
  <c r="M934" i="21"/>
  <c r="L934" i="21"/>
  <c r="K934" i="21"/>
  <c r="J934" i="21"/>
  <c r="I934" i="21"/>
  <c r="H934" i="21"/>
  <c r="G934" i="21"/>
  <c r="F934" i="21"/>
  <c r="E934" i="21"/>
  <c r="D934" i="21"/>
  <c r="C934" i="21"/>
  <c r="B934" i="21"/>
  <c r="N933" i="21"/>
  <c r="M933" i="21"/>
  <c r="L933" i="21"/>
  <c r="K933" i="21"/>
  <c r="J933" i="21"/>
  <c r="I933" i="21"/>
  <c r="H933" i="21"/>
  <c r="G933" i="21"/>
  <c r="F933" i="21"/>
  <c r="E933" i="21"/>
  <c r="D933" i="21"/>
  <c r="C933" i="21"/>
  <c r="B933" i="21"/>
  <c r="N932" i="21"/>
  <c r="M932" i="21"/>
  <c r="L932" i="21"/>
  <c r="K932" i="21"/>
  <c r="J932" i="21"/>
  <c r="I932" i="21"/>
  <c r="H932" i="21"/>
  <c r="G932" i="21"/>
  <c r="F932" i="21"/>
  <c r="E932" i="21"/>
  <c r="D932" i="21"/>
  <c r="C932" i="21"/>
  <c r="B932" i="21"/>
  <c r="N931" i="21"/>
  <c r="M931" i="21"/>
  <c r="L931" i="21"/>
  <c r="K931" i="21"/>
  <c r="J931" i="21"/>
  <c r="I931" i="21"/>
  <c r="H931" i="21"/>
  <c r="G931" i="21"/>
  <c r="F931" i="21"/>
  <c r="E931" i="21"/>
  <c r="D931" i="21"/>
  <c r="C931" i="21"/>
  <c r="B931" i="21"/>
  <c r="N930" i="21"/>
  <c r="M930" i="21"/>
  <c r="L930" i="21"/>
  <c r="K930" i="21"/>
  <c r="J930" i="21"/>
  <c r="I930" i="21"/>
  <c r="H930" i="21"/>
  <c r="G930" i="21"/>
  <c r="F930" i="21"/>
  <c r="E930" i="21"/>
  <c r="D930" i="21"/>
  <c r="C930" i="21"/>
  <c r="B930" i="21"/>
  <c r="N929" i="21"/>
  <c r="M929" i="21"/>
  <c r="L929" i="21"/>
  <c r="K929" i="21"/>
  <c r="J929" i="21"/>
  <c r="I929" i="21"/>
  <c r="H929" i="21"/>
  <c r="G929" i="21"/>
  <c r="F929" i="21"/>
  <c r="E929" i="21"/>
  <c r="D929" i="21"/>
  <c r="C929" i="21"/>
  <c r="B929" i="21"/>
  <c r="N928" i="21"/>
  <c r="M928" i="21"/>
  <c r="L928" i="21"/>
  <c r="K928" i="21"/>
  <c r="J928" i="21"/>
  <c r="I928" i="21"/>
  <c r="H928" i="21"/>
  <c r="G928" i="21"/>
  <c r="F928" i="21"/>
  <c r="E928" i="21"/>
  <c r="D928" i="21"/>
  <c r="C928" i="21"/>
  <c r="B928" i="21"/>
  <c r="N927" i="21"/>
  <c r="M927" i="21"/>
  <c r="L927" i="21"/>
  <c r="K927" i="21"/>
  <c r="J927" i="21"/>
  <c r="I927" i="21"/>
  <c r="H927" i="21"/>
  <c r="G927" i="21"/>
  <c r="F927" i="21"/>
  <c r="E927" i="21"/>
  <c r="D927" i="21"/>
  <c r="B927" i="21"/>
  <c r="N926" i="21"/>
  <c r="M926" i="21"/>
  <c r="L926" i="21"/>
  <c r="K926" i="21"/>
  <c r="J926" i="21"/>
  <c r="I926" i="21"/>
  <c r="H926" i="21"/>
  <c r="G926" i="21"/>
  <c r="F926" i="21"/>
  <c r="E926" i="21"/>
  <c r="D926" i="21"/>
  <c r="C926" i="21"/>
  <c r="B926" i="21"/>
  <c r="N925" i="21"/>
  <c r="M925" i="21"/>
  <c r="L925" i="21"/>
  <c r="K925" i="21"/>
  <c r="J925" i="21"/>
  <c r="I925" i="21"/>
  <c r="H925" i="21"/>
  <c r="G925" i="21"/>
  <c r="F925" i="21"/>
  <c r="E925" i="21"/>
  <c r="D925" i="21"/>
  <c r="C925" i="21"/>
  <c r="B925" i="21"/>
  <c r="N924" i="21"/>
  <c r="M924" i="21"/>
  <c r="L924" i="21"/>
  <c r="K924" i="21"/>
  <c r="J924" i="21"/>
  <c r="I924" i="21"/>
  <c r="H924" i="21"/>
  <c r="G924" i="21"/>
  <c r="F924" i="21"/>
  <c r="E924" i="21"/>
  <c r="D924" i="21"/>
  <c r="C924" i="21"/>
  <c r="B924" i="21"/>
  <c r="N923" i="21"/>
  <c r="M923" i="21"/>
  <c r="L923" i="21"/>
  <c r="K923" i="21"/>
  <c r="J923" i="21"/>
  <c r="I923" i="21"/>
  <c r="H923" i="21"/>
  <c r="G923" i="21"/>
  <c r="F923" i="21"/>
  <c r="E923" i="21"/>
  <c r="D923" i="21"/>
  <c r="C923" i="21"/>
  <c r="B923" i="21"/>
  <c r="N922" i="21"/>
  <c r="M922" i="21"/>
  <c r="L922" i="21"/>
  <c r="K922" i="21"/>
  <c r="J922" i="21"/>
  <c r="I922" i="21"/>
  <c r="H922" i="21"/>
  <c r="G922" i="21"/>
  <c r="F922" i="21"/>
  <c r="E922" i="21"/>
  <c r="D922" i="21"/>
  <c r="C922" i="21"/>
  <c r="B922" i="21"/>
  <c r="N921" i="21"/>
  <c r="M921" i="21"/>
  <c r="L921" i="21"/>
  <c r="K921" i="21"/>
  <c r="J921" i="21"/>
  <c r="I921" i="21"/>
  <c r="H921" i="21"/>
  <c r="G921" i="21"/>
  <c r="F921" i="21"/>
  <c r="E921" i="21"/>
  <c r="D921" i="21"/>
  <c r="C921" i="21"/>
  <c r="B921" i="21"/>
  <c r="N920" i="21"/>
  <c r="M920" i="21"/>
  <c r="L920" i="21"/>
  <c r="K920" i="21"/>
  <c r="J920" i="21"/>
  <c r="I920" i="21"/>
  <c r="H920" i="21"/>
  <c r="G920" i="21"/>
  <c r="F920" i="21"/>
  <c r="E920" i="21"/>
  <c r="D920" i="21"/>
  <c r="C920" i="21"/>
  <c r="B920" i="21"/>
  <c r="N919" i="21"/>
  <c r="M919" i="21"/>
  <c r="L919" i="21"/>
  <c r="K919" i="21"/>
  <c r="J919" i="21"/>
  <c r="I919" i="21"/>
  <c r="H919" i="21"/>
  <c r="G919" i="21"/>
  <c r="F919" i="21"/>
  <c r="E919" i="21"/>
  <c r="D919" i="21"/>
  <c r="C919" i="21"/>
  <c r="B919" i="21"/>
  <c r="N918" i="21"/>
  <c r="M918" i="21"/>
  <c r="L918" i="21"/>
  <c r="K918" i="21"/>
  <c r="J918" i="21"/>
  <c r="I918" i="21"/>
  <c r="H918" i="21"/>
  <c r="G918" i="21"/>
  <c r="F918" i="21"/>
  <c r="E918" i="21"/>
  <c r="D918" i="21"/>
  <c r="C918" i="21"/>
  <c r="B918" i="21"/>
  <c r="N917" i="21"/>
  <c r="M917" i="21"/>
  <c r="L917" i="21"/>
  <c r="K917" i="21"/>
  <c r="J917" i="21"/>
  <c r="I917" i="21"/>
  <c r="H917" i="21"/>
  <c r="G917" i="21"/>
  <c r="F917" i="21"/>
  <c r="E917" i="21"/>
  <c r="D917" i="21"/>
  <c r="C917" i="21"/>
  <c r="B917" i="21"/>
  <c r="N916" i="21"/>
  <c r="M916" i="21"/>
  <c r="L916" i="21"/>
  <c r="K916" i="21"/>
  <c r="J916" i="21"/>
  <c r="I916" i="21"/>
  <c r="H916" i="21"/>
  <c r="G916" i="21"/>
  <c r="F916" i="21"/>
  <c r="E916" i="21"/>
  <c r="D916" i="21"/>
  <c r="B916" i="21"/>
  <c r="N915" i="21"/>
  <c r="M915" i="21"/>
  <c r="L915" i="21"/>
  <c r="K915" i="21"/>
  <c r="J915" i="21"/>
  <c r="I915" i="21"/>
  <c r="H915" i="21"/>
  <c r="G915" i="21"/>
  <c r="F915" i="21"/>
  <c r="E915" i="21"/>
  <c r="D915" i="21"/>
  <c r="C915" i="21"/>
  <c r="B915" i="21"/>
  <c r="N914" i="21"/>
  <c r="M914" i="21"/>
  <c r="L914" i="21"/>
  <c r="K914" i="21"/>
  <c r="J914" i="21"/>
  <c r="I914" i="21"/>
  <c r="H914" i="21"/>
  <c r="G914" i="21"/>
  <c r="F914" i="21"/>
  <c r="E914" i="21"/>
  <c r="D914" i="21"/>
  <c r="C914" i="21"/>
  <c r="B914" i="21"/>
  <c r="N913" i="21"/>
  <c r="M913" i="21"/>
  <c r="L913" i="21"/>
  <c r="K913" i="21"/>
  <c r="J913" i="21"/>
  <c r="I913" i="21"/>
  <c r="H913" i="21"/>
  <c r="G913" i="21"/>
  <c r="F913" i="21"/>
  <c r="E913" i="21"/>
  <c r="D913" i="21"/>
  <c r="C913" i="21"/>
  <c r="B913" i="21"/>
  <c r="N912" i="21"/>
  <c r="M912" i="21"/>
  <c r="L912" i="21"/>
  <c r="K912" i="21"/>
  <c r="J912" i="21"/>
  <c r="I912" i="21"/>
  <c r="H912" i="21"/>
  <c r="G912" i="21"/>
  <c r="F912" i="21"/>
  <c r="E912" i="21"/>
  <c r="D912" i="21"/>
  <c r="C912" i="21"/>
  <c r="B912" i="21"/>
  <c r="N911" i="21"/>
  <c r="M911" i="21"/>
  <c r="L911" i="21"/>
  <c r="K911" i="21"/>
  <c r="J911" i="21"/>
  <c r="I911" i="21"/>
  <c r="H911" i="21"/>
  <c r="G911" i="21"/>
  <c r="F911" i="21"/>
  <c r="E911" i="21"/>
  <c r="D911" i="21"/>
  <c r="C911" i="21"/>
  <c r="B911" i="21"/>
  <c r="N910" i="21"/>
  <c r="M910" i="21"/>
  <c r="L910" i="21"/>
  <c r="K910" i="21"/>
  <c r="J910" i="21"/>
  <c r="I910" i="21"/>
  <c r="H910" i="21"/>
  <c r="G910" i="21"/>
  <c r="F910" i="21"/>
  <c r="E910" i="21"/>
  <c r="D910" i="21"/>
  <c r="C910" i="21"/>
  <c r="B910" i="21"/>
  <c r="N909" i="21"/>
  <c r="M909" i="21"/>
  <c r="L909" i="21"/>
  <c r="K909" i="21"/>
  <c r="J909" i="21"/>
  <c r="I909" i="21"/>
  <c r="H909" i="21"/>
  <c r="G909" i="21"/>
  <c r="F909" i="21"/>
  <c r="E909" i="21"/>
  <c r="D909" i="21"/>
  <c r="C909" i="21"/>
  <c r="B909" i="21"/>
  <c r="N908" i="21"/>
  <c r="M908" i="21"/>
  <c r="L908" i="21"/>
  <c r="K908" i="21"/>
  <c r="J908" i="21"/>
  <c r="I908" i="21"/>
  <c r="H908" i="21"/>
  <c r="G908" i="21"/>
  <c r="F908" i="21"/>
  <c r="E908" i="21"/>
  <c r="D908" i="21"/>
  <c r="C908" i="21"/>
  <c r="B908" i="21"/>
  <c r="N907" i="21"/>
  <c r="M907" i="21"/>
  <c r="L907" i="21"/>
  <c r="K907" i="21"/>
  <c r="J907" i="21"/>
  <c r="I907" i="21"/>
  <c r="H907" i="21"/>
  <c r="G907" i="21"/>
  <c r="F907" i="21"/>
  <c r="E907" i="21"/>
  <c r="D907" i="21"/>
  <c r="C907" i="21"/>
  <c r="B907" i="21"/>
  <c r="N906" i="21"/>
  <c r="M906" i="21"/>
  <c r="L906" i="21"/>
  <c r="K906" i="21"/>
  <c r="J906" i="21"/>
  <c r="I906" i="21"/>
  <c r="H906" i="21"/>
  <c r="G906" i="21"/>
  <c r="F906" i="21"/>
  <c r="E906" i="21"/>
  <c r="D906" i="21"/>
  <c r="C906" i="21"/>
  <c r="B906" i="21"/>
  <c r="N905" i="21"/>
  <c r="M905" i="21"/>
  <c r="L905" i="21"/>
  <c r="K905" i="21"/>
  <c r="J905" i="21"/>
  <c r="I905" i="21"/>
  <c r="H905" i="21"/>
  <c r="G905" i="21"/>
  <c r="F905" i="21"/>
  <c r="E905" i="21"/>
  <c r="D905" i="21"/>
  <c r="B905" i="21"/>
  <c r="N904" i="21"/>
  <c r="M904" i="21"/>
  <c r="L904" i="21"/>
  <c r="K904" i="21"/>
  <c r="J904" i="21"/>
  <c r="I904" i="21"/>
  <c r="H904" i="21"/>
  <c r="G904" i="21"/>
  <c r="F904" i="21"/>
  <c r="E904" i="21"/>
  <c r="D904" i="21"/>
  <c r="C904" i="21"/>
  <c r="B904" i="21"/>
  <c r="N903" i="21"/>
  <c r="M903" i="21"/>
  <c r="L903" i="21"/>
  <c r="K903" i="21"/>
  <c r="J903" i="21"/>
  <c r="I903" i="21"/>
  <c r="H903" i="21"/>
  <c r="G903" i="21"/>
  <c r="F903" i="21"/>
  <c r="E903" i="21"/>
  <c r="D903" i="21"/>
  <c r="C903" i="21"/>
  <c r="B903" i="21"/>
  <c r="N902" i="21"/>
  <c r="M902" i="21"/>
  <c r="L902" i="21"/>
  <c r="K902" i="21"/>
  <c r="J902" i="21"/>
  <c r="I902" i="21"/>
  <c r="H902" i="21"/>
  <c r="G902" i="21"/>
  <c r="F902" i="21"/>
  <c r="E902" i="21"/>
  <c r="D902" i="21"/>
  <c r="C902" i="21"/>
  <c r="B902" i="21"/>
  <c r="N901" i="21"/>
  <c r="M901" i="21"/>
  <c r="L901" i="21"/>
  <c r="K901" i="21"/>
  <c r="J901" i="21"/>
  <c r="I901" i="21"/>
  <c r="H901" i="21"/>
  <c r="G901" i="21"/>
  <c r="F901" i="21"/>
  <c r="E901" i="21"/>
  <c r="D901" i="21"/>
  <c r="C901" i="21"/>
  <c r="B901" i="21"/>
  <c r="N900" i="21"/>
  <c r="M900" i="21"/>
  <c r="L900" i="21"/>
  <c r="K900" i="21"/>
  <c r="J900" i="21"/>
  <c r="I900" i="21"/>
  <c r="H900" i="21"/>
  <c r="G900" i="21"/>
  <c r="F900" i="21"/>
  <c r="E900" i="21"/>
  <c r="D900" i="21"/>
  <c r="C900" i="21"/>
  <c r="B900" i="21"/>
  <c r="N899" i="21"/>
  <c r="M899" i="21"/>
  <c r="L899" i="21"/>
  <c r="K899" i="21"/>
  <c r="J899" i="21"/>
  <c r="I899" i="21"/>
  <c r="H899" i="21"/>
  <c r="G899" i="21"/>
  <c r="F899" i="21"/>
  <c r="E899" i="21"/>
  <c r="D899" i="21"/>
  <c r="C899" i="21"/>
  <c r="B899" i="21"/>
  <c r="N898" i="21"/>
  <c r="M898" i="21"/>
  <c r="L898" i="21"/>
  <c r="K898" i="21"/>
  <c r="J898" i="21"/>
  <c r="I898" i="21"/>
  <c r="H898" i="21"/>
  <c r="G898" i="21"/>
  <c r="F898" i="21"/>
  <c r="E898" i="21"/>
  <c r="D898" i="21"/>
  <c r="C898" i="21"/>
  <c r="B898" i="21"/>
  <c r="N897" i="21"/>
  <c r="M897" i="21"/>
  <c r="L897" i="21"/>
  <c r="K897" i="21"/>
  <c r="J897" i="21"/>
  <c r="I897" i="21"/>
  <c r="H897" i="21"/>
  <c r="G897" i="21"/>
  <c r="F897" i="21"/>
  <c r="E897" i="21"/>
  <c r="D897" i="21"/>
  <c r="C897" i="21"/>
  <c r="B897" i="21"/>
  <c r="N896" i="21"/>
  <c r="M896" i="21"/>
  <c r="L896" i="21"/>
  <c r="K896" i="21"/>
  <c r="J896" i="21"/>
  <c r="I896" i="21"/>
  <c r="H896" i="21"/>
  <c r="G896" i="21"/>
  <c r="F896" i="21"/>
  <c r="E896" i="21"/>
  <c r="D896" i="21"/>
  <c r="C896" i="21"/>
  <c r="B896" i="21"/>
  <c r="N895" i="21"/>
  <c r="M895" i="21"/>
  <c r="L895" i="21"/>
  <c r="K895" i="21"/>
  <c r="J895" i="21"/>
  <c r="I895" i="21"/>
  <c r="H895" i="21"/>
  <c r="G895" i="21"/>
  <c r="F895" i="21"/>
  <c r="E895" i="21"/>
  <c r="D895" i="21"/>
  <c r="C895" i="21"/>
  <c r="B895" i="21"/>
  <c r="N894" i="21"/>
  <c r="M894" i="21"/>
  <c r="L894" i="21"/>
  <c r="K894" i="21"/>
  <c r="J894" i="21"/>
  <c r="I894" i="21"/>
  <c r="H894" i="21"/>
  <c r="G894" i="21"/>
  <c r="F894" i="21"/>
  <c r="E894" i="21"/>
  <c r="D894" i="21"/>
  <c r="B894" i="21"/>
  <c r="N893" i="21"/>
  <c r="M893" i="21"/>
  <c r="L893" i="21"/>
  <c r="K893" i="21"/>
  <c r="J893" i="21"/>
  <c r="I893" i="21"/>
  <c r="H893" i="21"/>
  <c r="G893" i="21"/>
  <c r="F893" i="21"/>
  <c r="E893" i="21"/>
  <c r="D893" i="21"/>
  <c r="C893" i="21"/>
  <c r="B893" i="21"/>
  <c r="N892" i="21"/>
  <c r="M892" i="21"/>
  <c r="L892" i="21"/>
  <c r="K892" i="21"/>
  <c r="J892" i="21"/>
  <c r="I892" i="21"/>
  <c r="H892" i="21"/>
  <c r="G892" i="21"/>
  <c r="F892" i="21"/>
  <c r="E892" i="21"/>
  <c r="D892" i="21"/>
  <c r="C892" i="21"/>
  <c r="B892" i="21"/>
  <c r="N891" i="21"/>
  <c r="M891" i="21"/>
  <c r="L891" i="21"/>
  <c r="K891" i="21"/>
  <c r="J891" i="21"/>
  <c r="I891" i="21"/>
  <c r="H891" i="21"/>
  <c r="G891" i="21"/>
  <c r="F891" i="21"/>
  <c r="E891" i="21"/>
  <c r="D891" i="21"/>
  <c r="C891" i="21"/>
  <c r="B891" i="21"/>
  <c r="N890" i="21"/>
  <c r="M890" i="21"/>
  <c r="L890" i="21"/>
  <c r="K890" i="21"/>
  <c r="J890" i="21"/>
  <c r="I890" i="21"/>
  <c r="H890" i="21"/>
  <c r="G890" i="21"/>
  <c r="F890" i="21"/>
  <c r="E890" i="21"/>
  <c r="D890" i="21"/>
  <c r="C890" i="21"/>
  <c r="B890" i="21"/>
  <c r="N889" i="21"/>
  <c r="M889" i="21"/>
  <c r="L889" i="21"/>
  <c r="K889" i="21"/>
  <c r="J889" i="21"/>
  <c r="I889" i="21"/>
  <c r="H889" i="21"/>
  <c r="G889" i="21"/>
  <c r="F889" i="21"/>
  <c r="E889" i="21"/>
  <c r="D889" i="21"/>
  <c r="C889" i="21"/>
  <c r="B889" i="21"/>
  <c r="N888" i="21"/>
  <c r="M888" i="21"/>
  <c r="L888" i="21"/>
  <c r="K888" i="21"/>
  <c r="J888" i="21"/>
  <c r="I888" i="21"/>
  <c r="H888" i="21"/>
  <c r="G888" i="21"/>
  <c r="F888" i="21"/>
  <c r="E888" i="21"/>
  <c r="D888" i="21"/>
  <c r="C888" i="21"/>
  <c r="B888" i="21"/>
  <c r="N887" i="21"/>
  <c r="M887" i="21"/>
  <c r="L887" i="21"/>
  <c r="K887" i="21"/>
  <c r="J887" i="21"/>
  <c r="I887" i="21"/>
  <c r="H887" i="21"/>
  <c r="G887" i="21"/>
  <c r="F887" i="21"/>
  <c r="E887" i="21"/>
  <c r="D887" i="21"/>
  <c r="C887" i="21"/>
  <c r="B887" i="21"/>
  <c r="N886" i="21"/>
  <c r="M886" i="21"/>
  <c r="L886" i="21"/>
  <c r="K886" i="21"/>
  <c r="J886" i="21"/>
  <c r="I886" i="21"/>
  <c r="H886" i="21"/>
  <c r="G886" i="21"/>
  <c r="F886" i="21"/>
  <c r="E886" i="21"/>
  <c r="D886" i="21"/>
  <c r="C886" i="21"/>
  <c r="B886" i="21"/>
  <c r="N885" i="21"/>
  <c r="M885" i="21"/>
  <c r="L885" i="21"/>
  <c r="K885" i="21"/>
  <c r="J885" i="21"/>
  <c r="I885" i="21"/>
  <c r="H885" i="21"/>
  <c r="G885" i="21"/>
  <c r="F885" i="21"/>
  <c r="E885" i="21"/>
  <c r="D885" i="21"/>
  <c r="C885" i="21"/>
  <c r="B885" i="21"/>
  <c r="N884" i="21"/>
  <c r="M884" i="21"/>
  <c r="L884" i="21"/>
  <c r="K884" i="21"/>
  <c r="J884" i="21"/>
  <c r="I884" i="21"/>
  <c r="H884" i="21"/>
  <c r="G884" i="21"/>
  <c r="F884" i="21"/>
  <c r="E884" i="21"/>
  <c r="D884" i="21"/>
  <c r="C884" i="21"/>
  <c r="B884" i="21"/>
  <c r="N883" i="21"/>
  <c r="M883" i="21"/>
  <c r="L883" i="21"/>
  <c r="K883" i="21"/>
  <c r="J883" i="21"/>
  <c r="I883" i="21"/>
  <c r="H883" i="21"/>
  <c r="G883" i="21"/>
  <c r="F883" i="21"/>
  <c r="E883" i="21"/>
  <c r="D883" i="21"/>
  <c r="B883" i="21"/>
  <c r="N882" i="21"/>
  <c r="M882" i="21"/>
  <c r="L882" i="21"/>
  <c r="K882" i="21"/>
  <c r="J882" i="21"/>
  <c r="I882" i="21"/>
  <c r="H882" i="21"/>
  <c r="G882" i="21"/>
  <c r="F882" i="21"/>
  <c r="E882" i="21"/>
  <c r="D882" i="21"/>
  <c r="C882" i="21"/>
  <c r="B882" i="21"/>
  <c r="N881" i="21"/>
  <c r="M881" i="21"/>
  <c r="L881" i="21"/>
  <c r="K881" i="21"/>
  <c r="J881" i="21"/>
  <c r="I881" i="21"/>
  <c r="H881" i="21"/>
  <c r="G881" i="21"/>
  <c r="F881" i="21"/>
  <c r="E881" i="21"/>
  <c r="D881" i="21"/>
  <c r="C881" i="21"/>
  <c r="B881" i="21"/>
  <c r="N880" i="21"/>
  <c r="M880" i="21"/>
  <c r="L880" i="21"/>
  <c r="K880" i="21"/>
  <c r="J880" i="21"/>
  <c r="I880" i="21"/>
  <c r="H880" i="21"/>
  <c r="G880" i="21"/>
  <c r="F880" i="21"/>
  <c r="E880" i="21"/>
  <c r="D880" i="21"/>
  <c r="C880" i="21"/>
  <c r="B880" i="21"/>
  <c r="N879" i="21"/>
  <c r="M879" i="21"/>
  <c r="L879" i="21"/>
  <c r="K879" i="21"/>
  <c r="J879" i="21"/>
  <c r="I879" i="21"/>
  <c r="H879" i="21"/>
  <c r="G879" i="21"/>
  <c r="F879" i="21"/>
  <c r="E879" i="21"/>
  <c r="D879" i="21"/>
  <c r="C879" i="21"/>
  <c r="B879" i="21"/>
  <c r="N878" i="21"/>
  <c r="M878" i="21"/>
  <c r="L878" i="21"/>
  <c r="K878" i="21"/>
  <c r="J878" i="21"/>
  <c r="I878" i="21"/>
  <c r="H878" i="21"/>
  <c r="G878" i="21"/>
  <c r="F878" i="21"/>
  <c r="E878" i="21"/>
  <c r="D878" i="21"/>
  <c r="C878" i="21"/>
  <c r="B878" i="21"/>
  <c r="N877" i="21"/>
  <c r="M877" i="21"/>
  <c r="L877" i="21"/>
  <c r="K877" i="21"/>
  <c r="J877" i="21"/>
  <c r="I877" i="21"/>
  <c r="H877" i="21"/>
  <c r="G877" i="21"/>
  <c r="F877" i="21"/>
  <c r="E877" i="21"/>
  <c r="D877" i="21"/>
  <c r="C877" i="21"/>
  <c r="B877" i="21"/>
  <c r="N876" i="21"/>
  <c r="M876" i="21"/>
  <c r="L876" i="21"/>
  <c r="K876" i="21"/>
  <c r="J876" i="21"/>
  <c r="I876" i="21"/>
  <c r="H876" i="21"/>
  <c r="G876" i="21"/>
  <c r="F876" i="21"/>
  <c r="E876" i="21"/>
  <c r="D876" i="21"/>
  <c r="C876" i="21"/>
  <c r="B876" i="21"/>
  <c r="N875" i="21"/>
  <c r="M875" i="21"/>
  <c r="L875" i="21"/>
  <c r="K875" i="21"/>
  <c r="J875" i="21"/>
  <c r="I875" i="21"/>
  <c r="H875" i="21"/>
  <c r="G875" i="21"/>
  <c r="F875" i="21"/>
  <c r="E875" i="21"/>
  <c r="D875" i="21"/>
  <c r="C875" i="21"/>
  <c r="B875" i="21"/>
  <c r="N874" i="21"/>
  <c r="M874" i="21"/>
  <c r="L874" i="21"/>
  <c r="K874" i="21"/>
  <c r="J874" i="21"/>
  <c r="I874" i="21"/>
  <c r="H874" i="21"/>
  <c r="G874" i="21"/>
  <c r="F874" i="21"/>
  <c r="E874" i="21"/>
  <c r="D874" i="21"/>
  <c r="C874" i="21"/>
  <c r="B874" i="21"/>
  <c r="N873" i="21"/>
  <c r="M873" i="21"/>
  <c r="L873" i="21"/>
  <c r="K873" i="21"/>
  <c r="J873" i="21"/>
  <c r="I873" i="21"/>
  <c r="H873" i="21"/>
  <c r="G873" i="21"/>
  <c r="F873" i="21"/>
  <c r="E873" i="21"/>
  <c r="D873" i="21"/>
  <c r="C873" i="21"/>
  <c r="B873" i="21"/>
  <c r="N872" i="21"/>
  <c r="M872" i="21"/>
  <c r="L872" i="21"/>
  <c r="K872" i="21"/>
  <c r="J872" i="21"/>
  <c r="I872" i="21"/>
  <c r="H872" i="21"/>
  <c r="G872" i="21"/>
  <c r="F872" i="21"/>
  <c r="E872" i="21"/>
  <c r="D872" i="21"/>
  <c r="B872" i="21"/>
  <c r="N871" i="21"/>
  <c r="M871" i="21"/>
  <c r="L871" i="21"/>
  <c r="K871" i="21"/>
  <c r="J871" i="21"/>
  <c r="I871" i="21"/>
  <c r="H871" i="21"/>
  <c r="G871" i="21"/>
  <c r="F871" i="21"/>
  <c r="E871" i="21"/>
  <c r="D871" i="21"/>
  <c r="C871" i="21"/>
  <c r="B871" i="21"/>
  <c r="N870" i="21"/>
  <c r="M870" i="21"/>
  <c r="L870" i="21"/>
  <c r="K870" i="21"/>
  <c r="J870" i="21"/>
  <c r="I870" i="21"/>
  <c r="H870" i="21"/>
  <c r="G870" i="21"/>
  <c r="F870" i="21"/>
  <c r="E870" i="21"/>
  <c r="D870" i="21"/>
  <c r="C870" i="21"/>
  <c r="B870" i="21"/>
  <c r="N869" i="21"/>
  <c r="M869" i="21"/>
  <c r="L869" i="21"/>
  <c r="K869" i="21"/>
  <c r="J869" i="21"/>
  <c r="I869" i="21"/>
  <c r="H869" i="21"/>
  <c r="G869" i="21"/>
  <c r="F869" i="21"/>
  <c r="E869" i="21"/>
  <c r="D869" i="21"/>
  <c r="C869" i="21"/>
  <c r="B869" i="21"/>
  <c r="N868" i="21"/>
  <c r="M868" i="21"/>
  <c r="L868" i="21"/>
  <c r="K868" i="21"/>
  <c r="J868" i="21"/>
  <c r="I868" i="21"/>
  <c r="H868" i="21"/>
  <c r="G868" i="21"/>
  <c r="F868" i="21"/>
  <c r="E868" i="21"/>
  <c r="D868" i="21"/>
  <c r="C868" i="21"/>
  <c r="B868" i="21"/>
  <c r="N867" i="21"/>
  <c r="M867" i="21"/>
  <c r="L867" i="21"/>
  <c r="K867" i="21"/>
  <c r="J867" i="21"/>
  <c r="I867" i="21"/>
  <c r="H867" i="21"/>
  <c r="G867" i="21"/>
  <c r="F867" i="21"/>
  <c r="E867" i="21"/>
  <c r="D867" i="21"/>
  <c r="C867" i="21"/>
  <c r="B867" i="21"/>
  <c r="N866" i="21"/>
  <c r="M866" i="21"/>
  <c r="L866" i="21"/>
  <c r="K866" i="21"/>
  <c r="J866" i="21"/>
  <c r="I866" i="21"/>
  <c r="H866" i="21"/>
  <c r="G866" i="21"/>
  <c r="F866" i="21"/>
  <c r="E866" i="21"/>
  <c r="D866" i="21"/>
  <c r="C866" i="21"/>
  <c r="B866" i="21"/>
  <c r="N865" i="21"/>
  <c r="M865" i="21"/>
  <c r="L865" i="21"/>
  <c r="K865" i="21"/>
  <c r="J865" i="21"/>
  <c r="I865" i="21"/>
  <c r="H865" i="21"/>
  <c r="G865" i="21"/>
  <c r="F865" i="21"/>
  <c r="E865" i="21"/>
  <c r="D865" i="21"/>
  <c r="C865" i="21"/>
  <c r="B865" i="21"/>
  <c r="N864" i="21"/>
  <c r="M864" i="21"/>
  <c r="L864" i="21"/>
  <c r="K864" i="21"/>
  <c r="J864" i="21"/>
  <c r="I864" i="21"/>
  <c r="H864" i="21"/>
  <c r="G864" i="21"/>
  <c r="F864" i="21"/>
  <c r="E864" i="21"/>
  <c r="D864" i="21"/>
  <c r="C864" i="21"/>
  <c r="B864" i="21"/>
  <c r="N863" i="21"/>
  <c r="M863" i="21"/>
  <c r="L863" i="21"/>
  <c r="K863" i="21"/>
  <c r="J863" i="21"/>
  <c r="I863" i="21"/>
  <c r="H863" i="21"/>
  <c r="G863" i="21"/>
  <c r="F863" i="21"/>
  <c r="E863" i="21"/>
  <c r="D863" i="21"/>
  <c r="C863" i="21"/>
  <c r="B863" i="21"/>
  <c r="N862" i="21"/>
  <c r="M862" i="21"/>
  <c r="L862" i="21"/>
  <c r="K862" i="21"/>
  <c r="J862" i="21"/>
  <c r="I862" i="21"/>
  <c r="H862" i="21"/>
  <c r="G862" i="21"/>
  <c r="F862" i="21"/>
  <c r="E862" i="21"/>
  <c r="D862" i="21"/>
  <c r="C862" i="21"/>
  <c r="B862" i="21"/>
  <c r="N861" i="21"/>
  <c r="M861" i="21"/>
  <c r="L861" i="21"/>
  <c r="K861" i="21"/>
  <c r="J861" i="21"/>
  <c r="I861" i="21"/>
  <c r="H861" i="21"/>
  <c r="G861" i="21"/>
  <c r="F861" i="21"/>
  <c r="E861" i="21"/>
  <c r="D861" i="21"/>
  <c r="B861" i="21"/>
  <c r="N860" i="21"/>
  <c r="M860" i="21"/>
  <c r="L860" i="21"/>
  <c r="K860" i="21"/>
  <c r="J860" i="21"/>
  <c r="I860" i="21"/>
  <c r="H860" i="21"/>
  <c r="G860" i="21"/>
  <c r="F860" i="21"/>
  <c r="E860" i="21"/>
  <c r="D860" i="21"/>
  <c r="C860" i="21"/>
  <c r="B860" i="21"/>
  <c r="N859" i="21"/>
  <c r="M859" i="21"/>
  <c r="L859" i="21"/>
  <c r="K859" i="21"/>
  <c r="J859" i="21"/>
  <c r="I859" i="21"/>
  <c r="H859" i="21"/>
  <c r="G859" i="21"/>
  <c r="F859" i="21"/>
  <c r="E859" i="21"/>
  <c r="D859" i="21"/>
  <c r="C859" i="21"/>
  <c r="B859" i="21"/>
  <c r="N858" i="21"/>
  <c r="M858" i="21"/>
  <c r="L858" i="21"/>
  <c r="K858" i="21"/>
  <c r="J858" i="21"/>
  <c r="I858" i="21"/>
  <c r="H858" i="21"/>
  <c r="G858" i="21"/>
  <c r="F858" i="21"/>
  <c r="E858" i="21"/>
  <c r="D858" i="21"/>
  <c r="C858" i="21"/>
  <c r="B858" i="21"/>
  <c r="N857" i="21"/>
  <c r="M857" i="21"/>
  <c r="L857" i="21"/>
  <c r="K857" i="21"/>
  <c r="J857" i="21"/>
  <c r="I857" i="21"/>
  <c r="H857" i="21"/>
  <c r="G857" i="21"/>
  <c r="F857" i="21"/>
  <c r="E857" i="21"/>
  <c r="D857" i="21"/>
  <c r="C857" i="21"/>
  <c r="B857" i="21"/>
  <c r="N856" i="21"/>
  <c r="M856" i="21"/>
  <c r="L856" i="21"/>
  <c r="K856" i="21"/>
  <c r="J856" i="21"/>
  <c r="I856" i="21"/>
  <c r="H856" i="21"/>
  <c r="G856" i="21"/>
  <c r="F856" i="21"/>
  <c r="E856" i="21"/>
  <c r="D856" i="21"/>
  <c r="C856" i="21"/>
  <c r="B856" i="21"/>
  <c r="N855" i="21"/>
  <c r="M855" i="21"/>
  <c r="L855" i="21"/>
  <c r="K855" i="21"/>
  <c r="J855" i="21"/>
  <c r="I855" i="21"/>
  <c r="H855" i="21"/>
  <c r="G855" i="21"/>
  <c r="F855" i="21"/>
  <c r="E855" i="21"/>
  <c r="D855" i="21"/>
  <c r="C855" i="21"/>
  <c r="B855" i="21"/>
  <c r="N854" i="21"/>
  <c r="M854" i="21"/>
  <c r="L854" i="21"/>
  <c r="K854" i="21"/>
  <c r="J854" i="21"/>
  <c r="I854" i="21"/>
  <c r="H854" i="21"/>
  <c r="G854" i="21"/>
  <c r="F854" i="21"/>
  <c r="E854" i="21"/>
  <c r="D854" i="21"/>
  <c r="C854" i="21"/>
  <c r="B854" i="21"/>
  <c r="N853" i="21"/>
  <c r="M853" i="21"/>
  <c r="L853" i="21"/>
  <c r="K853" i="21"/>
  <c r="J853" i="21"/>
  <c r="I853" i="21"/>
  <c r="H853" i="21"/>
  <c r="G853" i="21"/>
  <c r="F853" i="21"/>
  <c r="E853" i="21"/>
  <c r="D853" i="21"/>
  <c r="C853" i="21"/>
  <c r="B853" i="21"/>
  <c r="N852" i="21"/>
  <c r="M852" i="21"/>
  <c r="L852" i="21"/>
  <c r="K852" i="21"/>
  <c r="J852" i="21"/>
  <c r="I852" i="21"/>
  <c r="H852" i="21"/>
  <c r="G852" i="21"/>
  <c r="F852" i="21"/>
  <c r="E852" i="21"/>
  <c r="D852" i="21"/>
  <c r="C852" i="21"/>
  <c r="B852" i="21"/>
  <c r="N851" i="21"/>
  <c r="M851" i="21"/>
  <c r="L851" i="21"/>
  <c r="K851" i="21"/>
  <c r="J851" i="21"/>
  <c r="I851" i="21"/>
  <c r="H851" i="21"/>
  <c r="G851" i="21"/>
  <c r="F851" i="21"/>
  <c r="E851" i="21"/>
  <c r="D851" i="21"/>
  <c r="C851" i="21"/>
  <c r="B851" i="21"/>
  <c r="N850" i="21"/>
  <c r="M850" i="21"/>
  <c r="L850" i="21"/>
  <c r="K850" i="21"/>
  <c r="J850" i="21"/>
  <c r="I850" i="21"/>
  <c r="H850" i="21"/>
  <c r="G850" i="21"/>
  <c r="F850" i="21"/>
  <c r="E850" i="21"/>
  <c r="D850" i="21"/>
  <c r="B850" i="21"/>
  <c r="N849" i="21"/>
  <c r="M849" i="21"/>
  <c r="L849" i="21"/>
  <c r="K849" i="21"/>
  <c r="J849" i="21"/>
  <c r="I849" i="21"/>
  <c r="H849" i="21"/>
  <c r="G849" i="21"/>
  <c r="F849" i="21"/>
  <c r="E849" i="21"/>
  <c r="D849" i="21"/>
  <c r="C849" i="21"/>
  <c r="B849" i="21"/>
  <c r="N848" i="21"/>
  <c r="M848" i="21"/>
  <c r="L848" i="21"/>
  <c r="K848" i="21"/>
  <c r="J848" i="21"/>
  <c r="I848" i="21"/>
  <c r="H848" i="21"/>
  <c r="G848" i="21"/>
  <c r="F848" i="21"/>
  <c r="E848" i="21"/>
  <c r="D848" i="21"/>
  <c r="C848" i="21"/>
  <c r="B848" i="21"/>
  <c r="N847" i="21"/>
  <c r="M847" i="21"/>
  <c r="L847" i="21"/>
  <c r="K847" i="21"/>
  <c r="J847" i="21"/>
  <c r="I847" i="21"/>
  <c r="H847" i="21"/>
  <c r="G847" i="21"/>
  <c r="F847" i="21"/>
  <c r="E847" i="21"/>
  <c r="D847" i="21"/>
  <c r="C847" i="21"/>
  <c r="B847" i="21"/>
  <c r="N846" i="21"/>
  <c r="M846" i="21"/>
  <c r="L846" i="21"/>
  <c r="K846" i="21"/>
  <c r="J846" i="21"/>
  <c r="I846" i="21"/>
  <c r="H846" i="21"/>
  <c r="G846" i="21"/>
  <c r="F846" i="21"/>
  <c r="E846" i="21"/>
  <c r="D846" i="21"/>
  <c r="C846" i="21"/>
  <c r="B846" i="21"/>
  <c r="N845" i="21"/>
  <c r="M845" i="21"/>
  <c r="L845" i="21"/>
  <c r="K845" i="21"/>
  <c r="J845" i="21"/>
  <c r="I845" i="21"/>
  <c r="H845" i="21"/>
  <c r="G845" i="21"/>
  <c r="F845" i="21"/>
  <c r="E845" i="21"/>
  <c r="D845" i="21"/>
  <c r="C845" i="21"/>
  <c r="B845" i="21"/>
  <c r="N844" i="21"/>
  <c r="M844" i="21"/>
  <c r="L844" i="21"/>
  <c r="K844" i="21"/>
  <c r="J844" i="21"/>
  <c r="I844" i="21"/>
  <c r="H844" i="21"/>
  <c r="G844" i="21"/>
  <c r="F844" i="21"/>
  <c r="E844" i="21"/>
  <c r="D844" i="21"/>
  <c r="C844" i="21"/>
  <c r="B844" i="21"/>
  <c r="N843" i="21"/>
  <c r="M843" i="21"/>
  <c r="L843" i="21"/>
  <c r="K843" i="21"/>
  <c r="J843" i="21"/>
  <c r="I843" i="21"/>
  <c r="H843" i="21"/>
  <c r="G843" i="21"/>
  <c r="F843" i="21"/>
  <c r="E843" i="21"/>
  <c r="D843" i="21"/>
  <c r="C843" i="21"/>
  <c r="B843" i="21"/>
  <c r="N842" i="21"/>
  <c r="M842" i="21"/>
  <c r="L842" i="21"/>
  <c r="K842" i="21"/>
  <c r="J842" i="21"/>
  <c r="I842" i="21"/>
  <c r="H842" i="21"/>
  <c r="G842" i="21"/>
  <c r="F842" i="21"/>
  <c r="E842" i="21"/>
  <c r="D842" i="21"/>
  <c r="C842" i="21"/>
  <c r="B842" i="21"/>
  <c r="N841" i="21"/>
  <c r="M841" i="21"/>
  <c r="L841" i="21"/>
  <c r="K841" i="21"/>
  <c r="J841" i="21"/>
  <c r="I841" i="21"/>
  <c r="H841" i="21"/>
  <c r="G841" i="21"/>
  <c r="F841" i="21"/>
  <c r="E841" i="21"/>
  <c r="D841" i="21"/>
  <c r="C841" i="21"/>
  <c r="B841" i="21"/>
  <c r="N840" i="21"/>
  <c r="M840" i="21"/>
  <c r="L840" i="21"/>
  <c r="K840" i="21"/>
  <c r="J840" i="21"/>
  <c r="I840" i="21"/>
  <c r="H840" i="21"/>
  <c r="G840" i="21"/>
  <c r="F840" i="21"/>
  <c r="E840" i="21"/>
  <c r="D840" i="21"/>
  <c r="C840" i="21"/>
  <c r="B840" i="21"/>
  <c r="N839" i="21"/>
  <c r="M839" i="21"/>
  <c r="L839" i="21"/>
  <c r="K839" i="21"/>
  <c r="J839" i="21"/>
  <c r="I839" i="21"/>
  <c r="H839" i="21"/>
  <c r="G839" i="21"/>
  <c r="F839" i="21"/>
  <c r="E839" i="21"/>
  <c r="D839" i="21"/>
  <c r="B839" i="21"/>
  <c r="N838" i="21"/>
  <c r="M838" i="21"/>
  <c r="L838" i="21"/>
  <c r="K838" i="21"/>
  <c r="J838" i="21"/>
  <c r="I838" i="21"/>
  <c r="H838" i="21"/>
  <c r="G838" i="21"/>
  <c r="F838" i="21"/>
  <c r="E838" i="21"/>
  <c r="D838" i="21"/>
  <c r="C838" i="21"/>
  <c r="B838" i="21"/>
  <c r="N837" i="21"/>
  <c r="M837" i="21"/>
  <c r="L837" i="21"/>
  <c r="K837" i="21"/>
  <c r="J837" i="21"/>
  <c r="I837" i="21"/>
  <c r="H837" i="21"/>
  <c r="G837" i="21"/>
  <c r="F837" i="21"/>
  <c r="E837" i="21"/>
  <c r="D837" i="21"/>
  <c r="C837" i="21"/>
  <c r="B837" i="21"/>
  <c r="N836" i="21"/>
  <c r="M836" i="21"/>
  <c r="L836" i="21"/>
  <c r="K836" i="21"/>
  <c r="J836" i="21"/>
  <c r="I836" i="21"/>
  <c r="H836" i="21"/>
  <c r="G836" i="21"/>
  <c r="F836" i="21"/>
  <c r="E836" i="21"/>
  <c r="D836" i="21"/>
  <c r="C836" i="21"/>
  <c r="B836" i="21"/>
  <c r="N835" i="21"/>
  <c r="M835" i="21"/>
  <c r="L835" i="21"/>
  <c r="K835" i="21"/>
  <c r="J835" i="21"/>
  <c r="I835" i="21"/>
  <c r="H835" i="21"/>
  <c r="G835" i="21"/>
  <c r="F835" i="21"/>
  <c r="E835" i="21"/>
  <c r="D835" i="21"/>
  <c r="C835" i="21"/>
  <c r="B835" i="21"/>
  <c r="N834" i="21"/>
  <c r="M834" i="21"/>
  <c r="L834" i="21"/>
  <c r="K834" i="21"/>
  <c r="J834" i="21"/>
  <c r="I834" i="21"/>
  <c r="H834" i="21"/>
  <c r="G834" i="21"/>
  <c r="F834" i="21"/>
  <c r="E834" i="21"/>
  <c r="D834" i="21"/>
  <c r="C834" i="21"/>
  <c r="B834" i="21"/>
  <c r="N833" i="21"/>
  <c r="M833" i="21"/>
  <c r="L833" i="21"/>
  <c r="K833" i="21"/>
  <c r="J833" i="21"/>
  <c r="I833" i="21"/>
  <c r="H833" i="21"/>
  <c r="G833" i="21"/>
  <c r="F833" i="21"/>
  <c r="E833" i="21"/>
  <c r="D833" i="21"/>
  <c r="C833" i="21"/>
  <c r="B833" i="21"/>
  <c r="N832" i="21"/>
  <c r="M832" i="21"/>
  <c r="L832" i="21"/>
  <c r="K832" i="21"/>
  <c r="J832" i="21"/>
  <c r="I832" i="21"/>
  <c r="H832" i="21"/>
  <c r="G832" i="21"/>
  <c r="F832" i="21"/>
  <c r="E832" i="21"/>
  <c r="D832" i="21"/>
  <c r="C832" i="21"/>
  <c r="B832" i="21"/>
  <c r="N831" i="21"/>
  <c r="M831" i="21"/>
  <c r="L831" i="21"/>
  <c r="K831" i="21"/>
  <c r="J831" i="21"/>
  <c r="I831" i="21"/>
  <c r="H831" i="21"/>
  <c r="G831" i="21"/>
  <c r="F831" i="21"/>
  <c r="E831" i="21"/>
  <c r="D831" i="21"/>
  <c r="C831" i="21"/>
  <c r="B831" i="21"/>
  <c r="N830" i="21"/>
  <c r="M830" i="21"/>
  <c r="L830" i="21"/>
  <c r="K830" i="21"/>
  <c r="J830" i="21"/>
  <c r="I830" i="21"/>
  <c r="H830" i="21"/>
  <c r="G830" i="21"/>
  <c r="F830" i="21"/>
  <c r="E830" i="21"/>
  <c r="D830" i="21"/>
  <c r="C830" i="21"/>
  <c r="B830" i="21"/>
  <c r="N829" i="21"/>
  <c r="M829" i="21"/>
  <c r="L829" i="21"/>
  <c r="K829" i="21"/>
  <c r="J829" i="21"/>
  <c r="I829" i="21"/>
  <c r="H829" i="21"/>
  <c r="G829" i="21"/>
  <c r="F829" i="21"/>
  <c r="E829" i="21"/>
  <c r="D829" i="21"/>
  <c r="C829" i="21"/>
  <c r="B829" i="21"/>
  <c r="N828" i="21"/>
  <c r="M828" i="21"/>
  <c r="L828" i="21"/>
  <c r="K828" i="21"/>
  <c r="J828" i="21"/>
  <c r="I828" i="21"/>
  <c r="H828" i="21"/>
  <c r="G828" i="21"/>
  <c r="F828" i="21"/>
  <c r="E828" i="21"/>
  <c r="D828" i="21"/>
  <c r="B828" i="21"/>
  <c r="N827" i="21"/>
  <c r="M827" i="21"/>
  <c r="L827" i="21"/>
  <c r="K827" i="21"/>
  <c r="J827" i="21"/>
  <c r="I827" i="21"/>
  <c r="H827" i="21"/>
  <c r="G827" i="21"/>
  <c r="F827" i="21"/>
  <c r="E827" i="21"/>
  <c r="D827" i="21"/>
  <c r="C827" i="21"/>
  <c r="B827" i="21"/>
  <c r="N826" i="21"/>
  <c r="M826" i="21"/>
  <c r="L826" i="21"/>
  <c r="K826" i="21"/>
  <c r="J826" i="21"/>
  <c r="I826" i="21"/>
  <c r="H826" i="21"/>
  <c r="G826" i="21"/>
  <c r="F826" i="21"/>
  <c r="E826" i="21"/>
  <c r="D826" i="21"/>
  <c r="C826" i="21"/>
  <c r="B826" i="21"/>
  <c r="N825" i="21"/>
  <c r="M825" i="21"/>
  <c r="L825" i="21"/>
  <c r="K825" i="21"/>
  <c r="J825" i="21"/>
  <c r="I825" i="21"/>
  <c r="H825" i="21"/>
  <c r="G825" i="21"/>
  <c r="F825" i="21"/>
  <c r="E825" i="21"/>
  <c r="D825" i="21"/>
  <c r="C825" i="21"/>
  <c r="B825" i="21"/>
  <c r="N824" i="21"/>
  <c r="M824" i="21"/>
  <c r="L824" i="21"/>
  <c r="K824" i="21"/>
  <c r="J824" i="21"/>
  <c r="I824" i="21"/>
  <c r="H824" i="21"/>
  <c r="G824" i="21"/>
  <c r="F824" i="21"/>
  <c r="E824" i="21"/>
  <c r="D824" i="21"/>
  <c r="C824" i="21"/>
  <c r="B824" i="21"/>
  <c r="N823" i="21"/>
  <c r="M823" i="21"/>
  <c r="L823" i="21"/>
  <c r="K823" i="21"/>
  <c r="J823" i="21"/>
  <c r="I823" i="21"/>
  <c r="H823" i="21"/>
  <c r="G823" i="21"/>
  <c r="F823" i="21"/>
  <c r="E823" i="21"/>
  <c r="D823" i="21"/>
  <c r="C823" i="21"/>
  <c r="B823" i="21"/>
  <c r="N822" i="21"/>
  <c r="M822" i="21"/>
  <c r="L822" i="21"/>
  <c r="K822" i="21"/>
  <c r="J822" i="21"/>
  <c r="I822" i="21"/>
  <c r="H822" i="21"/>
  <c r="G822" i="21"/>
  <c r="F822" i="21"/>
  <c r="E822" i="21"/>
  <c r="D822" i="21"/>
  <c r="C822" i="21"/>
  <c r="B822" i="21"/>
  <c r="N821" i="21"/>
  <c r="M821" i="21"/>
  <c r="L821" i="21"/>
  <c r="K821" i="21"/>
  <c r="J821" i="21"/>
  <c r="I821" i="21"/>
  <c r="H821" i="21"/>
  <c r="G821" i="21"/>
  <c r="F821" i="21"/>
  <c r="E821" i="21"/>
  <c r="D821" i="21"/>
  <c r="C821" i="21"/>
  <c r="B821" i="21"/>
  <c r="N820" i="21"/>
  <c r="M820" i="21"/>
  <c r="L820" i="21"/>
  <c r="K820" i="21"/>
  <c r="J820" i="21"/>
  <c r="I820" i="21"/>
  <c r="H820" i="21"/>
  <c r="G820" i="21"/>
  <c r="F820" i="21"/>
  <c r="E820" i="21"/>
  <c r="D820" i="21"/>
  <c r="C820" i="21"/>
  <c r="B820" i="21"/>
  <c r="N819" i="21"/>
  <c r="M819" i="21"/>
  <c r="L819" i="21"/>
  <c r="K819" i="21"/>
  <c r="J819" i="21"/>
  <c r="I819" i="21"/>
  <c r="H819" i="21"/>
  <c r="G819" i="21"/>
  <c r="F819" i="21"/>
  <c r="E819" i="21"/>
  <c r="D819" i="21"/>
  <c r="C819" i="21"/>
  <c r="B819" i="21"/>
  <c r="N818" i="21"/>
  <c r="M818" i="21"/>
  <c r="L818" i="21"/>
  <c r="K818" i="21"/>
  <c r="J818" i="21"/>
  <c r="I818" i="21"/>
  <c r="H818" i="21"/>
  <c r="G818" i="21"/>
  <c r="F818" i="21"/>
  <c r="E818" i="21"/>
  <c r="D818" i="21"/>
  <c r="C818" i="21"/>
  <c r="B818" i="21"/>
  <c r="N817" i="21"/>
  <c r="M817" i="21"/>
  <c r="L817" i="21"/>
  <c r="K817" i="21"/>
  <c r="J817" i="21"/>
  <c r="I817" i="21"/>
  <c r="H817" i="21"/>
  <c r="G817" i="21"/>
  <c r="F817" i="21"/>
  <c r="E817" i="21"/>
  <c r="D817" i="21"/>
  <c r="B817" i="21"/>
  <c r="N816" i="21"/>
  <c r="M816" i="21"/>
  <c r="L816" i="21"/>
  <c r="K816" i="21"/>
  <c r="J816" i="21"/>
  <c r="I816" i="21"/>
  <c r="H816" i="21"/>
  <c r="G816" i="21"/>
  <c r="F816" i="21"/>
  <c r="E816" i="21"/>
  <c r="D816" i="21"/>
  <c r="C816" i="21"/>
  <c r="B816" i="21"/>
  <c r="N815" i="21"/>
  <c r="M815" i="21"/>
  <c r="L815" i="21"/>
  <c r="K815" i="21"/>
  <c r="J815" i="21"/>
  <c r="I815" i="21"/>
  <c r="H815" i="21"/>
  <c r="G815" i="21"/>
  <c r="F815" i="21"/>
  <c r="E815" i="21"/>
  <c r="D815" i="21"/>
  <c r="C815" i="21"/>
  <c r="B815" i="21"/>
  <c r="N814" i="21"/>
  <c r="M814" i="21"/>
  <c r="L814" i="21"/>
  <c r="K814" i="21"/>
  <c r="J814" i="21"/>
  <c r="I814" i="21"/>
  <c r="H814" i="21"/>
  <c r="G814" i="21"/>
  <c r="F814" i="21"/>
  <c r="E814" i="21"/>
  <c r="D814" i="21"/>
  <c r="C814" i="21"/>
  <c r="B814" i="21"/>
  <c r="N813" i="21"/>
  <c r="M813" i="21"/>
  <c r="L813" i="21"/>
  <c r="K813" i="21"/>
  <c r="J813" i="21"/>
  <c r="I813" i="21"/>
  <c r="H813" i="21"/>
  <c r="G813" i="21"/>
  <c r="F813" i="21"/>
  <c r="E813" i="21"/>
  <c r="D813" i="21"/>
  <c r="C813" i="21"/>
  <c r="B813" i="21"/>
  <c r="N812" i="21"/>
  <c r="M812" i="21"/>
  <c r="L812" i="21"/>
  <c r="K812" i="21"/>
  <c r="J812" i="21"/>
  <c r="I812" i="21"/>
  <c r="H812" i="21"/>
  <c r="G812" i="21"/>
  <c r="F812" i="21"/>
  <c r="E812" i="21"/>
  <c r="D812" i="21"/>
  <c r="C812" i="21"/>
  <c r="B812" i="21"/>
  <c r="N811" i="21"/>
  <c r="M811" i="21"/>
  <c r="L811" i="21"/>
  <c r="K811" i="21"/>
  <c r="J811" i="21"/>
  <c r="I811" i="21"/>
  <c r="H811" i="21"/>
  <c r="G811" i="21"/>
  <c r="F811" i="21"/>
  <c r="E811" i="21"/>
  <c r="D811" i="21"/>
  <c r="C811" i="21"/>
  <c r="B811" i="21"/>
  <c r="N810" i="21"/>
  <c r="M810" i="21"/>
  <c r="L810" i="21"/>
  <c r="K810" i="21"/>
  <c r="J810" i="21"/>
  <c r="I810" i="21"/>
  <c r="H810" i="21"/>
  <c r="G810" i="21"/>
  <c r="F810" i="21"/>
  <c r="E810" i="21"/>
  <c r="D810" i="21"/>
  <c r="C810" i="21"/>
  <c r="B810" i="21"/>
  <c r="N809" i="21"/>
  <c r="M809" i="21"/>
  <c r="L809" i="21"/>
  <c r="K809" i="21"/>
  <c r="J809" i="21"/>
  <c r="I809" i="21"/>
  <c r="H809" i="21"/>
  <c r="G809" i="21"/>
  <c r="F809" i="21"/>
  <c r="E809" i="21"/>
  <c r="D809" i="21"/>
  <c r="C809" i="21"/>
  <c r="B809" i="21"/>
  <c r="N808" i="21"/>
  <c r="M808" i="21"/>
  <c r="L808" i="21"/>
  <c r="K808" i="21"/>
  <c r="J808" i="21"/>
  <c r="I808" i="21"/>
  <c r="H808" i="21"/>
  <c r="G808" i="21"/>
  <c r="F808" i="21"/>
  <c r="E808" i="21"/>
  <c r="D808" i="21"/>
  <c r="C808" i="21"/>
  <c r="B808" i="21"/>
  <c r="N807" i="21"/>
  <c r="M807" i="21"/>
  <c r="L807" i="21"/>
  <c r="K807" i="21"/>
  <c r="J807" i="21"/>
  <c r="I807" i="21"/>
  <c r="H807" i="21"/>
  <c r="G807" i="21"/>
  <c r="F807" i="21"/>
  <c r="E807" i="21"/>
  <c r="D807" i="21"/>
  <c r="C807" i="21"/>
  <c r="B807" i="21"/>
  <c r="N806" i="21"/>
  <c r="M806" i="21"/>
  <c r="L806" i="21"/>
  <c r="K806" i="21"/>
  <c r="J806" i="21"/>
  <c r="I806" i="21"/>
  <c r="H806" i="21"/>
  <c r="G806" i="21"/>
  <c r="F806" i="21"/>
  <c r="E806" i="21"/>
  <c r="D806" i="21"/>
  <c r="B806" i="21"/>
  <c r="N805" i="21"/>
  <c r="M805" i="21"/>
  <c r="L805" i="21"/>
  <c r="K805" i="21"/>
  <c r="J805" i="21"/>
  <c r="I805" i="21"/>
  <c r="H805" i="21"/>
  <c r="G805" i="21"/>
  <c r="F805" i="21"/>
  <c r="E805" i="21"/>
  <c r="D805" i="21"/>
  <c r="C805" i="21"/>
  <c r="B805" i="21"/>
  <c r="N804" i="21"/>
  <c r="M804" i="21"/>
  <c r="L804" i="21"/>
  <c r="K804" i="21"/>
  <c r="J804" i="21"/>
  <c r="I804" i="21"/>
  <c r="H804" i="21"/>
  <c r="G804" i="21"/>
  <c r="F804" i="21"/>
  <c r="E804" i="21"/>
  <c r="D804" i="21"/>
  <c r="C804" i="21"/>
  <c r="B804" i="21"/>
  <c r="N803" i="21"/>
  <c r="M803" i="21"/>
  <c r="L803" i="21"/>
  <c r="K803" i="21"/>
  <c r="J803" i="21"/>
  <c r="I803" i="21"/>
  <c r="H803" i="21"/>
  <c r="G803" i="21"/>
  <c r="F803" i="21"/>
  <c r="E803" i="21"/>
  <c r="D803" i="21"/>
  <c r="C803" i="21"/>
  <c r="B803" i="21"/>
  <c r="N802" i="21"/>
  <c r="M802" i="21"/>
  <c r="L802" i="21"/>
  <c r="K802" i="21"/>
  <c r="J802" i="21"/>
  <c r="I802" i="21"/>
  <c r="H802" i="21"/>
  <c r="G802" i="21"/>
  <c r="F802" i="21"/>
  <c r="E802" i="21"/>
  <c r="D802" i="21"/>
  <c r="C802" i="21"/>
  <c r="B802" i="21"/>
  <c r="N801" i="21"/>
  <c r="M801" i="21"/>
  <c r="L801" i="21"/>
  <c r="K801" i="21"/>
  <c r="J801" i="21"/>
  <c r="I801" i="21"/>
  <c r="H801" i="21"/>
  <c r="G801" i="21"/>
  <c r="F801" i="21"/>
  <c r="E801" i="21"/>
  <c r="D801" i="21"/>
  <c r="C801" i="21"/>
  <c r="B801" i="21"/>
  <c r="N800" i="21"/>
  <c r="M800" i="21"/>
  <c r="L800" i="21"/>
  <c r="K800" i="21"/>
  <c r="J800" i="21"/>
  <c r="I800" i="21"/>
  <c r="H800" i="21"/>
  <c r="G800" i="21"/>
  <c r="F800" i="21"/>
  <c r="E800" i="21"/>
  <c r="D800" i="21"/>
  <c r="C800" i="21"/>
  <c r="B800" i="21"/>
  <c r="N799" i="21"/>
  <c r="M799" i="21"/>
  <c r="L799" i="21"/>
  <c r="K799" i="21"/>
  <c r="J799" i="21"/>
  <c r="I799" i="21"/>
  <c r="H799" i="21"/>
  <c r="G799" i="21"/>
  <c r="F799" i="21"/>
  <c r="E799" i="21"/>
  <c r="D799" i="21"/>
  <c r="C799" i="21"/>
  <c r="B799" i="21"/>
  <c r="N798" i="21"/>
  <c r="M798" i="21"/>
  <c r="L798" i="21"/>
  <c r="K798" i="21"/>
  <c r="J798" i="21"/>
  <c r="I798" i="21"/>
  <c r="H798" i="21"/>
  <c r="G798" i="21"/>
  <c r="F798" i="21"/>
  <c r="E798" i="21"/>
  <c r="D798" i="21"/>
  <c r="C798" i="21"/>
  <c r="B798" i="21"/>
  <c r="N797" i="21"/>
  <c r="M797" i="21"/>
  <c r="L797" i="21"/>
  <c r="K797" i="21"/>
  <c r="J797" i="21"/>
  <c r="I797" i="21"/>
  <c r="H797" i="21"/>
  <c r="G797" i="21"/>
  <c r="F797" i="21"/>
  <c r="E797" i="21"/>
  <c r="D797" i="21"/>
  <c r="C797" i="21"/>
  <c r="B797" i="21"/>
  <c r="N796" i="21"/>
  <c r="M796" i="21"/>
  <c r="L796" i="21"/>
  <c r="K796" i="21"/>
  <c r="J796" i="21"/>
  <c r="I796" i="21"/>
  <c r="H796" i="21"/>
  <c r="G796" i="21"/>
  <c r="F796" i="21"/>
  <c r="E796" i="21"/>
  <c r="D796" i="21"/>
  <c r="C796" i="21"/>
  <c r="B796" i="21"/>
  <c r="N795" i="21"/>
  <c r="M795" i="21"/>
  <c r="L795" i="21"/>
  <c r="K795" i="21"/>
  <c r="J795" i="21"/>
  <c r="I795" i="21"/>
  <c r="H795" i="21"/>
  <c r="G795" i="21"/>
  <c r="F795" i="21"/>
  <c r="E795" i="21"/>
  <c r="D795" i="21"/>
  <c r="B795" i="21"/>
  <c r="N794" i="21"/>
  <c r="M794" i="21"/>
  <c r="L794" i="21"/>
  <c r="K794" i="21"/>
  <c r="J794" i="21"/>
  <c r="I794" i="21"/>
  <c r="H794" i="21"/>
  <c r="G794" i="21"/>
  <c r="F794" i="21"/>
  <c r="E794" i="21"/>
  <c r="D794" i="21"/>
  <c r="C794" i="21"/>
  <c r="B794" i="21"/>
  <c r="N793" i="21"/>
  <c r="M793" i="21"/>
  <c r="L793" i="21"/>
  <c r="K793" i="21"/>
  <c r="J793" i="21"/>
  <c r="I793" i="21"/>
  <c r="H793" i="21"/>
  <c r="G793" i="21"/>
  <c r="F793" i="21"/>
  <c r="E793" i="21"/>
  <c r="D793" i="21"/>
  <c r="C793" i="21"/>
  <c r="B793" i="21"/>
  <c r="N792" i="21"/>
  <c r="M792" i="21"/>
  <c r="L792" i="21"/>
  <c r="K792" i="21"/>
  <c r="J792" i="21"/>
  <c r="I792" i="21"/>
  <c r="H792" i="21"/>
  <c r="G792" i="21"/>
  <c r="F792" i="21"/>
  <c r="E792" i="21"/>
  <c r="D792" i="21"/>
  <c r="C792" i="21"/>
  <c r="B792" i="21"/>
  <c r="N791" i="21"/>
  <c r="M791" i="21"/>
  <c r="L791" i="21"/>
  <c r="K791" i="21"/>
  <c r="J791" i="21"/>
  <c r="I791" i="21"/>
  <c r="H791" i="21"/>
  <c r="G791" i="21"/>
  <c r="F791" i="21"/>
  <c r="E791" i="21"/>
  <c r="D791" i="21"/>
  <c r="C791" i="21"/>
  <c r="B791" i="21"/>
  <c r="N790" i="21"/>
  <c r="M790" i="21"/>
  <c r="L790" i="21"/>
  <c r="K790" i="21"/>
  <c r="J790" i="21"/>
  <c r="I790" i="21"/>
  <c r="H790" i="21"/>
  <c r="G790" i="21"/>
  <c r="F790" i="21"/>
  <c r="E790" i="21"/>
  <c r="D790" i="21"/>
  <c r="C790" i="21"/>
  <c r="B790" i="21"/>
  <c r="N789" i="21"/>
  <c r="M789" i="21"/>
  <c r="L789" i="21"/>
  <c r="K789" i="21"/>
  <c r="J789" i="21"/>
  <c r="I789" i="21"/>
  <c r="H789" i="21"/>
  <c r="G789" i="21"/>
  <c r="F789" i="21"/>
  <c r="E789" i="21"/>
  <c r="D789" i="21"/>
  <c r="C789" i="21"/>
  <c r="B789" i="21"/>
  <c r="N788" i="21"/>
  <c r="M788" i="21"/>
  <c r="L788" i="21"/>
  <c r="K788" i="21"/>
  <c r="J788" i="21"/>
  <c r="I788" i="21"/>
  <c r="H788" i="21"/>
  <c r="G788" i="21"/>
  <c r="F788" i="21"/>
  <c r="E788" i="21"/>
  <c r="D788" i="21"/>
  <c r="C788" i="21"/>
  <c r="B788" i="21"/>
  <c r="N787" i="21"/>
  <c r="M787" i="21"/>
  <c r="L787" i="21"/>
  <c r="K787" i="21"/>
  <c r="J787" i="21"/>
  <c r="I787" i="21"/>
  <c r="H787" i="21"/>
  <c r="G787" i="21"/>
  <c r="F787" i="21"/>
  <c r="E787" i="21"/>
  <c r="D787" i="21"/>
  <c r="C787" i="21"/>
  <c r="B787" i="21"/>
  <c r="N786" i="21"/>
  <c r="M786" i="21"/>
  <c r="L786" i="21"/>
  <c r="K786" i="21"/>
  <c r="J786" i="21"/>
  <c r="I786" i="21"/>
  <c r="H786" i="21"/>
  <c r="G786" i="21"/>
  <c r="F786" i="21"/>
  <c r="E786" i="21"/>
  <c r="D786" i="21"/>
  <c r="C786" i="21"/>
  <c r="B786" i="21"/>
  <c r="N785" i="21"/>
  <c r="M785" i="21"/>
  <c r="L785" i="21"/>
  <c r="K785" i="21"/>
  <c r="J785" i="21"/>
  <c r="I785" i="21"/>
  <c r="H785" i="21"/>
  <c r="G785" i="21"/>
  <c r="F785" i="21"/>
  <c r="E785" i="21"/>
  <c r="D785" i="21"/>
  <c r="C785" i="21"/>
  <c r="B785" i="21"/>
  <c r="N784" i="21"/>
  <c r="M784" i="21"/>
  <c r="L784" i="21"/>
  <c r="K784" i="21"/>
  <c r="J784" i="21"/>
  <c r="I784" i="21"/>
  <c r="H784" i="21"/>
  <c r="G784" i="21"/>
  <c r="F784" i="21"/>
  <c r="E784" i="21"/>
  <c r="D784" i="21"/>
  <c r="B784" i="21"/>
  <c r="N783" i="21"/>
  <c r="M783" i="21"/>
  <c r="L783" i="21"/>
  <c r="K783" i="21"/>
  <c r="J783" i="21"/>
  <c r="I783" i="21"/>
  <c r="H783" i="21"/>
  <c r="G783" i="21"/>
  <c r="F783" i="21"/>
  <c r="E783" i="21"/>
  <c r="D783" i="21"/>
  <c r="C783" i="21"/>
  <c r="B783" i="21"/>
  <c r="N782" i="21"/>
  <c r="M782" i="21"/>
  <c r="L782" i="21"/>
  <c r="K782" i="21"/>
  <c r="J782" i="21"/>
  <c r="I782" i="21"/>
  <c r="H782" i="21"/>
  <c r="G782" i="21"/>
  <c r="F782" i="21"/>
  <c r="E782" i="21"/>
  <c r="D782" i="21"/>
  <c r="C782" i="21"/>
  <c r="B782" i="21"/>
  <c r="N781" i="21"/>
  <c r="M781" i="21"/>
  <c r="L781" i="21"/>
  <c r="K781" i="21"/>
  <c r="J781" i="21"/>
  <c r="I781" i="21"/>
  <c r="H781" i="21"/>
  <c r="G781" i="21"/>
  <c r="F781" i="21"/>
  <c r="E781" i="21"/>
  <c r="D781" i="21"/>
  <c r="C781" i="21"/>
  <c r="B781" i="21"/>
  <c r="N780" i="21"/>
  <c r="M780" i="21"/>
  <c r="L780" i="21"/>
  <c r="K780" i="21"/>
  <c r="J780" i="21"/>
  <c r="I780" i="21"/>
  <c r="H780" i="21"/>
  <c r="G780" i="21"/>
  <c r="F780" i="21"/>
  <c r="E780" i="21"/>
  <c r="D780" i="21"/>
  <c r="C780" i="21"/>
  <c r="B780" i="21"/>
  <c r="N779" i="21"/>
  <c r="M779" i="21"/>
  <c r="L779" i="21"/>
  <c r="K779" i="21"/>
  <c r="J779" i="21"/>
  <c r="I779" i="21"/>
  <c r="H779" i="21"/>
  <c r="G779" i="21"/>
  <c r="F779" i="21"/>
  <c r="E779" i="21"/>
  <c r="D779" i="21"/>
  <c r="C779" i="21"/>
  <c r="B779" i="21"/>
  <c r="N778" i="21"/>
  <c r="M778" i="21"/>
  <c r="L778" i="21"/>
  <c r="K778" i="21"/>
  <c r="J778" i="21"/>
  <c r="I778" i="21"/>
  <c r="H778" i="21"/>
  <c r="G778" i="21"/>
  <c r="F778" i="21"/>
  <c r="E778" i="21"/>
  <c r="D778" i="21"/>
  <c r="C778" i="21"/>
  <c r="B778" i="21"/>
  <c r="N777" i="21"/>
  <c r="M777" i="21"/>
  <c r="L777" i="21"/>
  <c r="K777" i="21"/>
  <c r="J777" i="21"/>
  <c r="I777" i="21"/>
  <c r="H777" i="21"/>
  <c r="G777" i="21"/>
  <c r="F777" i="21"/>
  <c r="E777" i="21"/>
  <c r="D777" i="21"/>
  <c r="C777" i="21"/>
  <c r="B777" i="21"/>
  <c r="N776" i="21"/>
  <c r="M776" i="21"/>
  <c r="L776" i="21"/>
  <c r="K776" i="21"/>
  <c r="J776" i="21"/>
  <c r="I776" i="21"/>
  <c r="H776" i="21"/>
  <c r="G776" i="21"/>
  <c r="F776" i="21"/>
  <c r="E776" i="21"/>
  <c r="D776" i="21"/>
  <c r="C776" i="21"/>
  <c r="B776" i="21"/>
  <c r="N775" i="21"/>
  <c r="M775" i="21"/>
  <c r="L775" i="21"/>
  <c r="K775" i="21"/>
  <c r="J775" i="21"/>
  <c r="I775" i="21"/>
  <c r="H775" i="21"/>
  <c r="G775" i="21"/>
  <c r="F775" i="21"/>
  <c r="E775" i="21"/>
  <c r="D775" i="21"/>
  <c r="C775" i="21"/>
  <c r="B775" i="21"/>
  <c r="N774" i="21"/>
  <c r="M774" i="21"/>
  <c r="L774" i="21"/>
  <c r="K774" i="21"/>
  <c r="J774" i="21"/>
  <c r="I774" i="21"/>
  <c r="H774" i="21"/>
  <c r="G774" i="21"/>
  <c r="F774" i="21"/>
  <c r="E774" i="21"/>
  <c r="D774" i="21"/>
  <c r="C774" i="21"/>
  <c r="B774" i="21"/>
  <c r="N773" i="21"/>
  <c r="M773" i="21"/>
  <c r="L773" i="21"/>
  <c r="K773" i="21"/>
  <c r="J773" i="21"/>
  <c r="I773" i="21"/>
  <c r="H773" i="21"/>
  <c r="G773" i="21"/>
  <c r="F773" i="21"/>
  <c r="E773" i="21"/>
  <c r="D773" i="21"/>
  <c r="B773" i="21"/>
  <c r="N772" i="21"/>
  <c r="M772" i="21"/>
  <c r="L772" i="21"/>
  <c r="K772" i="21"/>
  <c r="J772" i="21"/>
  <c r="I772" i="21"/>
  <c r="H772" i="21"/>
  <c r="G772" i="21"/>
  <c r="F772" i="21"/>
  <c r="E772" i="21"/>
  <c r="D772" i="21"/>
  <c r="C772" i="21"/>
  <c r="B772" i="21"/>
  <c r="N771" i="21"/>
  <c r="M771" i="21"/>
  <c r="L771" i="21"/>
  <c r="K771" i="21"/>
  <c r="J771" i="21"/>
  <c r="I771" i="21"/>
  <c r="H771" i="21"/>
  <c r="G771" i="21"/>
  <c r="F771" i="21"/>
  <c r="E771" i="21"/>
  <c r="D771" i="21"/>
  <c r="C771" i="21"/>
  <c r="B771" i="21"/>
  <c r="N770" i="21"/>
  <c r="M770" i="21"/>
  <c r="L770" i="21"/>
  <c r="K770" i="21"/>
  <c r="J770" i="21"/>
  <c r="I770" i="21"/>
  <c r="H770" i="21"/>
  <c r="G770" i="21"/>
  <c r="F770" i="21"/>
  <c r="E770" i="21"/>
  <c r="D770" i="21"/>
  <c r="C770" i="21"/>
  <c r="B770" i="21"/>
  <c r="N769" i="21"/>
  <c r="M769" i="21"/>
  <c r="L769" i="21"/>
  <c r="K769" i="21"/>
  <c r="J769" i="21"/>
  <c r="I769" i="21"/>
  <c r="H769" i="21"/>
  <c r="G769" i="21"/>
  <c r="F769" i="21"/>
  <c r="E769" i="21"/>
  <c r="D769" i="21"/>
  <c r="C769" i="21"/>
  <c r="B769" i="21"/>
  <c r="N768" i="21"/>
  <c r="M768" i="21"/>
  <c r="L768" i="21"/>
  <c r="K768" i="21"/>
  <c r="J768" i="21"/>
  <c r="I768" i="21"/>
  <c r="H768" i="21"/>
  <c r="G768" i="21"/>
  <c r="F768" i="21"/>
  <c r="E768" i="21"/>
  <c r="D768" i="21"/>
  <c r="C768" i="21"/>
  <c r="B768" i="21"/>
  <c r="N767" i="21"/>
  <c r="M767" i="21"/>
  <c r="L767" i="21"/>
  <c r="K767" i="21"/>
  <c r="J767" i="21"/>
  <c r="I767" i="21"/>
  <c r="H767" i="21"/>
  <c r="G767" i="21"/>
  <c r="F767" i="21"/>
  <c r="E767" i="21"/>
  <c r="D767" i="21"/>
  <c r="C767" i="21"/>
  <c r="B767" i="21"/>
  <c r="N766" i="21"/>
  <c r="M766" i="21"/>
  <c r="L766" i="21"/>
  <c r="K766" i="21"/>
  <c r="J766" i="21"/>
  <c r="I766" i="21"/>
  <c r="H766" i="21"/>
  <c r="G766" i="21"/>
  <c r="F766" i="21"/>
  <c r="E766" i="21"/>
  <c r="D766" i="21"/>
  <c r="C766" i="21"/>
  <c r="B766" i="21"/>
  <c r="N765" i="21"/>
  <c r="M765" i="21"/>
  <c r="L765" i="21"/>
  <c r="K765" i="21"/>
  <c r="J765" i="21"/>
  <c r="I765" i="21"/>
  <c r="H765" i="21"/>
  <c r="G765" i="21"/>
  <c r="F765" i="21"/>
  <c r="E765" i="21"/>
  <c r="D765" i="21"/>
  <c r="C765" i="21"/>
  <c r="B765" i="21"/>
  <c r="N764" i="21"/>
  <c r="M764" i="21"/>
  <c r="L764" i="21"/>
  <c r="K764" i="21"/>
  <c r="J764" i="21"/>
  <c r="I764" i="21"/>
  <c r="H764" i="21"/>
  <c r="G764" i="21"/>
  <c r="F764" i="21"/>
  <c r="E764" i="21"/>
  <c r="D764" i="21"/>
  <c r="C764" i="21"/>
  <c r="B764" i="21"/>
  <c r="N763" i="21"/>
  <c r="M763" i="21"/>
  <c r="L763" i="21"/>
  <c r="K763" i="21"/>
  <c r="J763" i="21"/>
  <c r="I763" i="21"/>
  <c r="H763" i="21"/>
  <c r="G763" i="21"/>
  <c r="F763" i="21"/>
  <c r="E763" i="21"/>
  <c r="D763" i="21"/>
  <c r="C763" i="21"/>
  <c r="B763" i="21"/>
  <c r="N762" i="21"/>
  <c r="M762" i="21"/>
  <c r="L762" i="21"/>
  <c r="K762" i="21"/>
  <c r="J762" i="21"/>
  <c r="I762" i="21"/>
  <c r="H762" i="21"/>
  <c r="G762" i="21"/>
  <c r="F762" i="21"/>
  <c r="E762" i="21"/>
  <c r="D762" i="21"/>
  <c r="B762" i="21"/>
  <c r="N761" i="21"/>
  <c r="M761" i="21"/>
  <c r="L761" i="21"/>
  <c r="K761" i="21"/>
  <c r="J761" i="21"/>
  <c r="I761" i="21"/>
  <c r="H761" i="21"/>
  <c r="G761" i="21"/>
  <c r="F761" i="21"/>
  <c r="E761" i="21"/>
  <c r="D761" i="21"/>
  <c r="C761" i="21"/>
  <c r="B761" i="21"/>
  <c r="N760" i="21"/>
  <c r="M760" i="21"/>
  <c r="L760" i="21"/>
  <c r="K760" i="21"/>
  <c r="J760" i="21"/>
  <c r="I760" i="21"/>
  <c r="H760" i="21"/>
  <c r="G760" i="21"/>
  <c r="F760" i="21"/>
  <c r="E760" i="21"/>
  <c r="D760" i="21"/>
  <c r="C760" i="21"/>
  <c r="B760" i="21"/>
  <c r="N759" i="21"/>
  <c r="M759" i="21"/>
  <c r="L759" i="21"/>
  <c r="K759" i="21"/>
  <c r="J759" i="21"/>
  <c r="I759" i="21"/>
  <c r="H759" i="21"/>
  <c r="G759" i="21"/>
  <c r="F759" i="21"/>
  <c r="E759" i="21"/>
  <c r="D759" i="21"/>
  <c r="C759" i="21"/>
  <c r="B759" i="21"/>
  <c r="N758" i="21"/>
  <c r="M758" i="21"/>
  <c r="L758" i="21"/>
  <c r="K758" i="21"/>
  <c r="J758" i="21"/>
  <c r="I758" i="21"/>
  <c r="H758" i="21"/>
  <c r="G758" i="21"/>
  <c r="F758" i="21"/>
  <c r="E758" i="21"/>
  <c r="D758" i="21"/>
  <c r="C758" i="21"/>
  <c r="B758" i="21"/>
  <c r="N757" i="21"/>
  <c r="M757" i="21"/>
  <c r="L757" i="21"/>
  <c r="K757" i="21"/>
  <c r="J757" i="21"/>
  <c r="I757" i="21"/>
  <c r="H757" i="21"/>
  <c r="G757" i="21"/>
  <c r="F757" i="21"/>
  <c r="E757" i="21"/>
  <c r="D757" i="21"/>
  <c r="C757" i="21"/>
  <c r="B757" i="21"/>
  <c r="N756" i="21"/>
  <c r="M756" i="21"/>
  <c r="L756" i="21"/>
  <c r="K756" i="21"/>
  <c r="J756" i="21"/>
  <c r="I756" i="21"/>
  <c r="H756" i="21"/>
  <c r="G756" i="21"/>
  <c r="F756" i="21"/>
  <c r="E756" i="21"/>
  <c r="D756" i="21"/>
  <c r="C756" i="21"/>
  <c r="B756" i="21"/>
  <c r="N755" i="21"/>
  <c r="M755" i="21"/>
  <c r="L755" i="21"/>
  <c r="K755" i="21"/>
  <c r="J755" i="21"/>
  <c r="I755" i="21"/>
  <c r="H755" i="21"/>
  <c r="G755" i="21"/>
  <c r="F755" i="21"/>
  <c r="E755" i="21"/>
  <c r="D755" i="21"/>
  <c r="C755" i="21"/>
  <c r="B755" i="21"/>
  <c r="N754" i="21"/>
  <c r="M754" i="21"/>
  <c r="L754" i="21"/>
  <c r="K754" i="21"/>
  <c r="J754" i="21"/>
  <c r="I754" i="21"/>
  <c r="H754" i="21"/>
  <c r="G754" i="21"/>
  <c r="F754" i="21"/>
  <c r="E754" i="21"/>
  <c r="D754" i="21"/>
  <c r="C754" i="21"/>
  <c r="B754" i="21"/>
  <c r="N753" i="21"/>
  <c r="M753" i="21"/>
  <c r="L753" i="21"/>
  <c r="K753" i="21"/>
  <c r="J753" i="21"/>
  <c r="I753" i="21"/>
  <c r="H753" i="21"/>
  <c r="G753" i="21"/>
  <c r="F753" i="21"/>
  <c r="E753" i="21"/>
  <c r="D753" i="21"/>
  <c r="C753" i="21"/>
  <c r="B753" i="21"/>
  <c r="N752" i="21"/>
  <c r="M752" i="21"/>
  <c r="L752" i="21"/>
  <c r="K752" i="21"/>
  <c r="J752" i="21"/>
  <c r="I752" i="21"/>
  <c r="H752" i="21"/>
  <c r="G752" i="21"/>
  <c r="F752" i="21"/>
  <c r="E752" i="21"/>
  <c r="D752" i="21"/>
  <c r="C752" i="21"/>
  <c r="B752" i="21"/>
  <c r="N751" i="21"/>
  <c r="M751" i="21"/>
  <c r="L751" i="21"/>
  <c r="K751" i="21"/>
  <c r="J751" i="21"/>
  <c r="I751" i="21"/>
  <c r="H751" i="21"/>
  <c r="G751" i="21"/>
  <c r="F751" i="21"/>
  <c r="E751" i="21"/>
  <c r="D751" i="21"/>
  <c r="B751" i="21"/>
  <c r="N750" i="21"/>
  <c r="M750" i="21"/>
  <c r="L750" i="21"/>
  <c r="K750" i="21"/>
  <c r="J750" i="21"/>
  <c r="I750" i="21"/>
  <c r="H750" i="21"/>
  <c r="G750" i="21"/>
  <c r="F750" i="21"/>
  <c r="E750" i="21"/>
  <c r="D750" i="21"/>
  <c r="C750" i="21"/>
  <c r="B750" i="21"/>
  <c r="N749" i="21"/>
  <c r="M749" i="21"/>
  <c r="L749" i="21"/>
  <c r="K749" i="21"/>
  <c r="J749" i="21"/>
  <c r="I749" i="21"/>
  <c r="H749" i="21"/>
  <c r="G749" i="21"/>
  <c r="F749" i="21"/>
  <c r="E749" i="21"/>
  <c r="D749" i="21"/>
  <c r="C749" i="21"/>
  <c r="B749" i="21"/>
  <c r="N748" i="21"/>
  <c r="M748" i="21"/>
  <c r="L748" i="21"/>
  <c r="K748" i="21"/>
  <c r="J748" i="21"/>
  <c r="I748" i="21"/>
  <c r="H748" i="21"/>
  <c r="G748" i="21"/>
  <c r="F748" i="21"/>
  <c r="E748" i="21"/>
  <c r="D748" i="21"/>
  <c r="C748" i="21"/>
  <c r="B748" i="21"/>
  <c r="N747" i="21"/>
  <c r="M747" i="21"/>
  <c r="L747" i="21"/>
  <c r="K747" i="21"/>
  <c r="J747" i="21"/>
  <c r="I747" i="21"/>
  <c r="H747" i="21"/>
  <c r="G747" i="21"/>
  <c r="F747" i="21"/>
  <c r="E747" i="21"/>
  <c r="D747" i="21"/>
  <c r="C747" i="21"/>
  <c r="B747" i="21"/>
  <c r="N746" i="21"/>
  <c r="M746" i="21"/>
  <c r="L746" i="21"/>
  <c r="K746" i="21"/>
  <c r="J746" i="21"/>
  <c r="I746" i="21"/>
  <c r="H746" i="21"/>
  <c r="G746" i="21"/>
  <c r="F746" i="21"/>
  <c r="E746" i="21"/>
  <c r="D746" i="21"/>
  <c r="C746" i="21"/>
  <c r="B746" i="21"/>
  <c r="N745" i="21"/>
  <c r="M745" i="21"/>
  <c r="L745" i="21"/>
  <c r="K745" i="21"/>
  <c r="J745" i="21"/>
  <c r="I745" i="21"/>
  <c r="H745" i="21"/>
  <c r="G745" i="21"/>
  <c r="F745" i="21"/>
  <c r="E745" i="21"/>
  <c r="D745" i="21"/>
  <c r="C745" i="21"/>
  <c r="B745" i="21"/>
  <c r="N744" i="21"/>
  <c r="M744" i="21"/>
  <c r="L744" i="21"/>
  <c r="K744" i="21"/>
  <c r="J744" i="21"/>
  <c r="I744" i="21"/>
  <c r="H744" i="21"/>
  <c r="G744" i="21"/>
  <c r="F744" i="21"/>
  <c r="E744" i="21"/>
  <c r="D744" i="21"/>
  <c r="C744" i="21"/>
  <c r="B744" i="21"/>
  <c r="N743" i="21"/>
  <c r="M743" i="21"/>
  <c r="L743" i="21"/>
  <c r="K743" i="21"/>
  <c r="J743" i="21"/>
  <c r="I743" i="21"/>
  <c r="H743" i="21"/>
  <c r="G743" i="21"/>
  <c r="F743" i="21"/>
  <c r="E743" i="21"/>
  <c r="D743" i="21"/>
  <c r="C743" i="21"/>
  <c r="B743" i="21"/>
  <c r="N742" i="21"/>
  <c r="M742" i="21"/>
  <c r="L742" i="21"/>
  <c r="K742" i="21"/>
  <c r="J742" i="21"/>
  <c r="I742" i="21"/>
  <c r="H742" i="21"/>
  <c r="G742" i="21"/>
  <c r="F742" i="21"/>
  <c r="E742" i="21"/>
  <c r="D742" i="21"/>
  <c r="C742" i="21"/>
  <c r="B742" i="21"/>
  <c r="N741" i="21"/>
  <c r="M741" i="21"/>
  <c r="L741" i="21"/>
  <c r="K741" i="21"/>
  <c r="J741" i="21"/>
  <c r="I741" i="21"/>
  <c r="H741" i="21"/>
  <c r="G741" i="21"/>
  <c r="F741" i="21"/>
  <c r="E741" i="21"/>
  <c r="D741" i="21"/>
  <c r="C741" i="21"/>
  <c r="B741" i="21"/>
  <c r="N740" i="21"/>
  <c r="M740" i="21"/>
  <c r="L740" i="21"/>
  <c r="K740" i="21"/>
  <c r="J740" i="21"/>
  <c r="I740" i="21"/>
  <c r="H740" i="21"/>
  <c r="G740" i="21"/>
  <c r="F740" i="21"/>
  <c r="E740" i="21"/>
  <c r="D740" i="21"/>
  <c r="B740" i="21"/>
  <c r="N739" i="21"/>
  <c r="M739" i="21"/>
  <c r="L739" i="21"/>
  <c r="K739" i="21"/>
  <c r="J739" i="21"/>
  <c r="I739" i="21"/>
  <c r="H739" i="21"/>
  <c r="G739" i="21"/>
  <c r="F739" i="21"/>
  <c r="E739" i="21"/>
  <c r="D739" i="21"/>
  <c r="C739" i="21"/>
  <c r="B739" i="21"/>
  <c r="N738" i="21"/>
  <c r="M738" i="21"/>
  <c r="L738" i="21"/>
  <c r="K738" i="21"/>
  <c r="J738" i="21"/>
  <c r="I738" i="21"/>
  <c r="H738" i="21"/>
  <c r="G738" i="21"/>
  <c r="F738" i="21"/>
  <c r="E738" i="21"/>
  <c r="D738" i="21"/>
  <c r="C738" i="21"/>
  <c r="B738" i="21"/>
  <c r="N737" i="21"/>
  <c r="M737" i="21"/>
  <c r="L737" i="21"/>
  <c r="K737" i="21"/>
  <c r="J737" i="21"/>
  <c r="I737" i="21"/>
  <c r="H737" i="21"/>
  <c r="G737" i="21"/>
  <c r="F737" i="21"/>
  <c r="E737" i="21"/>
  <c r="D737" i="21"/>
  <c r="C737" i="21"/>
  <c r="B737" i="21"/>
  <c r="N736" i="21"/>
  <c r="M736" i="21"/>
  <c r="L736" i="21"/>
  <c r="K736" i="21"/>
  <c r="J736" i="21"/>
  <c r="I736" i="21"/>
  <c r="H736" i="21"/>
  <c r="G736" i="21"/>
  <c r="F736" i="21"/>
  <c r="E736" i="21"/>
  <c r="D736" i="21"/>
  <c r="C736" i="21"/>
  <c r="B736" i="21"/>
  <c r="N735" i="21"/>
  <c r="M735" i="21"/>
  <c r="L735" i="21"/>
  <c r="K735" i="21"/>
  <c r="J735" i="21"/>
  <c r="I735" i="21"/>
  <c r="H735" i="21"/>
  <c r="G735" i="21"/>
  <c r="F735" i="21"/>
  <c r="E735" i="21"/>
  <c r="D735" i="21"/>
  <c r="C735" i="21"/>
  <c r="B735" i="21"/>
  <c r="N734" i="21"/>
  <c r="M734" i="21"/>
  <c r="L734" i="21"/>
  <c r="K734" i="21"/>
  <c r="J734" i="21"/>
  <c r="I734" i="21"/>
  <c r="H734" i="21"/>
  <c r="G734" i="21"/>
  <c r="F734" i="21"/>
  <c r="E734" i="21"/>
  <c r="D734" i="21"/>
  <c r="C734" i="21"/>
  <c r="B734" i="21"/>
  <c r="N733" i="21"/>
  <c r="M733" i="21"/>
  <c r="L733" i="21"/>
  <c r="K733" i="21"/>
  <c r="J733" i="21"/>
  <c r="I733" i="21"/>
  <c r="H733" i="21"/>
  <c r="G733" i="21"/>
  <c r="F733" i="21"/>
  <c r="E733" i="21"/>
  <c r="D733" i="21"/>
  <c r="C733" i="21"/>
  <c r="B733" i="21"/>
  <c r="N732" i="21"/>
  <c r="M732" i="21"/>
  <c r="L732" i="21"/>
  <c r="K732" i="21"/>
  <c r="J732" i="21"/>
  <c r="I732" i="21"/>
  <c r="H732" i="21"/>
  <c r="G732" i="21"/>
  <c r="F732" i="21"/>
  <c r="E732" i="21"/>
  <c r="D732" i="21"/>
  <c r="C732" i="21"/>
  <c r="B732" i="21"/>
  <c r="N731" i="21"/>
  <c r="M731" i="21"/>
  <c r="L731" i="21"/>
  <c r="K731" i="21"/>
  <c r="J731" i="21"/>
  <c r="I731" i="21"/>
  <c r="H731" i="21"/>
  <c r="G731" i="21"/>
  <c r="F731" i="21"/>
  <c r="E731" i="21"/>
  <c r="D731" i="21"/>
  <c r="C731" i="21"/>
  <c r="B731" i="21"/>
  <c r="N730" i="21"/>
  <c r="M730" i="21"/>
  <c r="L730" i="21"/>
  <c r="K730" i="21"/>
  <c r="J730" i="21"/>
  <c r="I730" i="21"/>
  <c r="H730" i="21"/>
  <c r="G730" i="21"/>
  <c r="F730" i="21"/>
  <c r="E730" i="21"/>
  <c r="D730" i="21"/>
  <c r="C730" i="21"/>
  <c r="B730" i="21"/>
  <c r="N729" i="21"/>
  <c r="M729" i="21"/>
  <c r="L729" i="21"/>
  <c r="K729" i="21"/>
  <c r="J729" i="21"/>
  <c r="I729" i="21"/>
  <c r="H729" i="21"/>
  <c r="G729" i="21"/>
  <c r="F729" i="21"/>
  <c r="E729" i="21"/>
  <c r="D729" i="21"/>
  <c r="B729" i="21"/>
  <c r="N728" i="21"/>
  <c r="M728" i="21"/>
  <c r="L728" i="21"/>
  <c r="K728" i="21"/>
  <c r="J728" i="21"/>
  <c r="I728" i="21"/>
  <c r="H728" i="21"/>
  <c r="G728" i="21"/>
  <c r="F728" i="21"/>
  <c r="E728" i="21"/>
  <c r="D728" i="21"/>
  <c r="C728" i="21"/>
  <c r="B728" i="21"/>
  <c r="N727" i="21"/>
  <c r="M727" i="21"/>
  <c r="L727" i="21"/>
  <c r="K727" i="21"/>
  <c r="J727" i="21"/>
  <c r="I727" i="21"/>
  <c r="H727" i="21"/>
  <c r="G727" i="21"/>
  <c r="F727" i="21"/>
  <c r="E727" i="21"/>
  <c r="D727" i="21"/>
  <c r="C727" i="21"/>
  <c r="B727" i="21"/>
  <c r="N726" i="21"/>
  <c r="M726" i="21"/>
  <c r="L726" i="21"/>
  <c r="K726" i="21"/>
  <c r="J726" i="21"/>
  <c r="I726" i="21"/>
  <c r="H726" i="21"/>
  <c r="G726" i="21"/>
  <c r="F726" i="21"/>
  <c r="E726" i="21"/>
  <c r="D726" i="21"/>
  <c r="C726" i="21"/>
  <c r="B726" i="21"/>
  <c r="N725" i="21"/>
  <c r="M725" i="21"/>
  <c r="L725" i="21"/>
  <c r="K725" i="21"/>
  <c r="J725" i="21"/>
  <c r="I725" i="21"/>
  <c r="H725" i="21"/>
  <c r="G725" i="21"/>
  <c r="F725" i="21"/>
  <c r="E725" i="21"/>
  <c r="D725" i="21"/>
  <c r="C725" i="21"/>
  <c r="B725" i="21"/>
  <c r="N724" i="21"/>
  <c r="M724" i="21"/>
  <c r="L724" i="21"/>
  <c r="K724" i="21"/>
  <c r="J724" i="21"/>
  <c r="I724" i="21"/>
  <c r="H724" i="21"/>
  <c r="G724" i="21"/>
  <c r="F724" i="21"/>
  <c r="E724" i="21"/>
  <c r="D724" i="21"/>
  <c r="C724" i="21"/>
  <c r="B724" i="21"/>
  <c r="N723" i="21"/>
  <c r="M723" i="21"/>
  <c r="L723" i="21"/>
  <c r="K723" i="21"/>
  <c r="J723" i="21"/>
  <c r="I723" i="21"/>
  <c r="H723" i="21"/>
  <c r="G723" i="21"/>
  <c r="F723" i="21"/>
  <c r="E723" i="21"/>
  <c r="D723" i="21"/>
  <c r="C723" i="21"/>
  <c r="B723" i="21"/>
  <c r="N722" i="21"/>
  <c r="M722" i="21"/>
  <c r="L722" i="21"/>
  <c r="K722" i="21"/>
  <c r="J722" i="21"/>
  <c r="I722" i="21"/>
  <c r="H722" i="21"/>
  <c r="G722" i="21"/>
  <c r="F722" i="21"/>
  <c r="E722" i="21"/>
  <c r="D722" i="21"/>
  <c r="C722" i="21"/>
  <c r="B722" i="21"/>
  <c r="N721" i="21"/>
  <c r="M721" i="21"/>
  <c r="L721" i="21"/>
  <c r="K721" i="21"/>
  <c r="J721" i="21"/>
  <c r="I721" i="21"/>
  <c r="H721" i="21"/>
  <c r="G721" i="21"/>
  <c r="F721" i="21"/>
  <c r="E721" i="21"/>
  <c r="D721" i="21"/>
  <c r="C721" i="21"/>
  <c r="B721" i="21"/>
  <c r="N720" i="21"/>
  <c r="M720" i="21"/>
  <c r="L720" i="21"/>
  <c r="K720" i="21"/>
  <c r="J720" i="21"/>
  <c r="I720" i="21"/>
  <c r="H720" i="21"/>
  <c r="G720" i="21"/>
  <c r="F720" i="21"/>
  <c r="E720" i="21"/>
  <c r="D720" i="21"/>
  <c r="C720" i="21"/>
  <c r="B720" i="21"/>
  <c r="N719" i="21"/>
  <c r="M719" i="21"/>
  <c r="L719" i="21"/>
  <c r="K719" i="21"/>
  <c r="J719" i="21"/>
  <c r="I719" i="21"/>
  <c r="H719" i="21"/>
  <c r="G719" i="21"/>
  <c r="F719" i="21"/>
  <c r="E719" i="21"/>
  <c r="D719" i="21"/>
  <c r="C719" i="21"/>
  <c r="B719" i="21"/>
  <c r="N718" i="21"/>
  <c r="M718" i="21"/>
  <c r="L718" i="21"/>
  <c r="K718" i="21"/>
  <c r="J718" i="21"/>
  <c r="I718" i="21"/>
  <c r="H718" i="21"/>
  <c r="G718" i="21"/>
  <c r="F718" i="21"/>
  <c r="E718" i="21"/>
  <c r="D718" i="21"/>
  <c r="B718" i="21"/>
  <c r="N717" i="21"/>
  <c r="M717" i="21"/>
  <c r="L717" i="21"/>
  <c r="K717" i="21"/>
  <c r="J717" i="21"/>
  <c r="I717" i="21"/>
  <c r="H717" i="21"/>
  <c r="G717" i="21"/>
  <c r="F717" i="21"/>
  <c r="E717" i="21"/>
  <c r="D717" i="21"/>
  <c r="C717" i="21"/>
  <c r="B717" i="21"/>
  <c r="N716" i="21"/>
  <c r="M716" i="21"/>
  <c r="L716" i="21"/>
  <c r="K716" i="21"/>
  <c r="J716" i="21"/>
  <c r="I716" i="21"/>
  <c r="H716" i="21"/>
  <c r="G716" i="21"/>
  <c r="F716" i="21"/>
  <c r="E716" i="21"/>
  <c r="D716" i="21"/>
  <c r="C716" i="21"/>
  <c r="B716" i="21"/>
  <c r="N715" i="21"/>
  <c r="M715" i="21"/>
  <c r="L715" i="21"/>
  <c r="K715" i="21"/>
  <c r="J715" i="21"/>
  <c r="I715" i="21"/>
  <c r="H715" i="21"/>
  <c r="G715" i="21"/>
  <c r="F715" i="21"/>
  <c r="E715" i="21"/>
  <c r="D715" i="21"/>
  <c r="C715" i="21"/>
  <c r="B715" i="21"/>
  <c r="N714" i="21"/>
  <c r="M714" i="21"/>
  <c r="L714" i="21"/>
  <c r="K714" i="21"/>
  <c r="J714" i="21"/>
  <c r="I714" i="21"/>
  <c r="H714" i="21"/>
  <c r="G714" i="21"/>
  <c r="F714" i="21"/>
  <c r="E714" i="21"/>
  <c r="D714" i="21"/>
  <c r="C714" i="21"/>
  <c r="B714" i="21"/>
  <c r="N713" i="21"/>
  <c r="M713" i="21"/>
  <c r="L713" i="21"/>
  <c r="K713" i="21"/>
  <c r="J713" i="21"/>
  <c r="I713" i="21"/>
  <c r="H713" i="21"/>
  <c r="G713" i="21"/>
  <c r="F713" i="21"/>
  <c r="E713" i="21"/>
  <c r="D713" i="21"/>
  <c r="C713" i="21"/>
  <c r="B713" i="21"/>
  <c r="N712" i="21"/>
  <c r="M712" i="21"/>
  <c r="L712" i="21"/>
  <c r="K712" i="21"/>
  <c r="J712" i="21"/>
  <c r="I712" i="21"/>
  <c r="H712" i="21"/>
  <c r="G712" i="21"/>
  <c r="F712" i="21"/>
  <c r="E712" i="21"/>
  <c r="D712" i="21"/>
  <c r="C712" i="21"/>
  <c r="B712" i="21"/>
  <c r="N711" i="21"/>
  <c r="M711" i="21"/>
  <c r="L711" i="21"/>
  <c r="K711" i="21"/>
  <c r="J711" i="21"/>
  <c r="I711" i="21"/>
  <c r="H711" i="21"/>
  <c r="G711" i="21"/>
  <c r="F711" i="21"/>
  <c r="E711" i="21"/>
  <c r="D711" i="21"/>
  <c r="C711" i="21"/>
  <c r="B711" i="21"/>
  <c r="N710" i="21"/>
  <c r="M710" i="21"/>
  <c r="L710" i="21"/>
  <c r="K710" i="21"/>
  <c r="J710" i="21"/>
  <c r="I710" i="21"/>
  <c r="H710" i="21"/>
  <c r="G710" i="21"/>
  <c r="F710" i="21"/>
  <c r="E710" i="21"/>
  <c r="D710" i="21"/>
  <c r="C710" i="21"/>
  <c r="B710" i="21"/>
  <c r="N709" i="21"/>
  <c r="M709" i="21"/>
  <c r="L709" i="21"/>
  <c r="K709" i="21"/>
  <c r="J709" i="21"/>
  <c r="I709" i="21"/>
  <c r="H709" i="21"/>
  <c r="G709" i="21"/>
  <c r="F709" i="21"/>
  <c r="E709" i="21"/>
  <c r="D709" i="21"/>
  <c r="C709" i="21"/>
  <c r="B709" i="21"/>
  <c r="N708" i="21"/>
  <c r="M708" i="21"/>
  <c r="L708" i="21"/>
  <c r="K708" i="21"/>
  <c r="J708" i="21"/>
  <c r="I708" i="21"/>
  <c r="H708" i="21"/>
  <c r="G708" i="21"/>
  <c r="F708" i="21"/>
  <c r="E708" i="21"/>
  <c r="D708" i="21"/>
  <c r="C708" i="21"/>
  <c r="B708" i="21"/>
  <c r="N707" i="21"/>
  <c r="M707" i="21"/>
  <c r="L707" i="21"/>
  <c r="K707" i="21"/>
  <c r="J707" i="21"/>
  <c r="I707" i="21"/>
  <c r="H707" i="21"/>
  <c r="G707" i="21"/>
  <c r="F707" i="21"/>
  <c r="E707" i="21"/>
  <c r="D707" i="21"/>
  <c r="B707" i="21"/>
  <c r="N706" i="21"/>
  <c r="M706" i="21"/>
  <c r="L706" i="21"/>
  <c r="K706" i="21"/>
  <c r="J706" i="21"/>
  <c r="I706" i="21"/>
  <c r="H706" i="21"/>
  <c r="G706" i="21"/>
  <c r="F706" i="21"/>
  <c r="E706" i="21"/>
  <c r="D706" i="21"/>
  <c r="C706" i="21"/>
  <c r="B706" i="21"/>
  <c r="N705" i="21"/>
  <c r="M705" i="21"/>
  <c r="L705" i="21"/>
  <c r="K705" i="21"/>
  <c r="J705" i="21"/>
  <c r="I705" i="21"/>
  <c r="H705" i="21"/>
  <c r="G705" i="21"/>
  <c r="F705" i="21"/>
  <c r="E705" i="21"/>
  <c r="D705" i="21"/>
  <c r="C705" i="21"/>
  <c r="B705" i="21"/>
  <c r="N704" i="21"/>
  <c r="M704" i="21"/>
  <c r="L704" i="21"/>
  <c r="K704" i="21"/>
  <c r="J704" i="21"/>
  <c r="I704" i="21"/>
  <c r="H704" i="21"/>
  <c r="G704" i="21"/>
  <c r="F704" i="21"/>
  <c r="E704" i="21"/>
  <c r="D704" i="21"/>
  <c r="C704" i="21"/>
  <c r="B704" i="21"/>
  <c r="N703" i="21"/>
  <c r="M703" i="21"/>
  <c r="L703" i="21"/>
  <c r="K703" i="21"/>
  <c r="J703" i="21"/>
  <c r="I703" i="21"/>
  <c r="H703" i="21"/>
  <c r="G703" i="21"/>
  <c r="F703" i="21"/>
  <c r="E703" i="21"/>
  <c r="D703" i="21"/>
  <c r="C703" i="21"/>
  <c r="B703" i="21"/>
  <c r="N702" i="21"/>
  <c r="M702" i="21"/>
  <c r="L702" i="21"/>
  <c r="K702" i="21"/>
  <c r="J702" i="21"/>
  <c r="I702" i="21"/>
  <c r="H702" i="21"/>
  <c r="G702" i="21"/>
  <c r="F702" i="21"/>
  <c r="E702" i="21"/>
  <c r="D702" i="21"/>
  <c r="C702" i="21"/>
  <c r="B702" i="21"/>
  <c r="N701" i="21"/>
  <c r="M701" i="21"/>
  <c r="L701" i="21"/>
  <c r="K701" i="21"/>
  <c r="J701" i="21"/>
  <c r="I701" i="21"/>
  <c r="H701" i="21"/>
  <c r="G701" i="21"/>
  <c r="F701" i="21"/>
  <c r="E701" i="21"/>
  <c r="D701" i="21"/>
  <c r="C701" i="21"/>
  <c r="B701" i="21"/>
  <c r="N700" i="21"/>
  <c r="M700" i="21"/>
  <c r="L700" i="21"/>
  <c r="K700" i="21"/>
  <c r="J700" i="21"/>
  <c r="I700" i="21"/>
  <c r="H700" i="21"/>
  <c r="G700" i="21"/>
  <c r="F700" i="21"/>
  <c r="E700" i="21"/>
  <c r="D700" i="21"/>
  <c r="C700" i="21"/>
  <c r="B700" i="21"/>
  <c r="N699" i="21"/>
  <c r="M699" i="21"/>
  <c r="L699" i="21"/>
  <c r="K699" i="21"/>
  <c r="J699" i="21"/>
  <c r="I699" i="21"/>
  <c r="H699" i="21"/>
  <c r="G699" i="21"/>
  <c r="F699" i="21"/>
  <c r="E699" i="21"/>
  <c r="D699" i="21"/>
  <c r="C699" i="21"/>
  <c r="B699" i="21"/>
  <c r="N698" i="21"/>
  <c r="M698" i="21"/>
  <c r="L698" i="21"/>
  <c r="K698" i="21"/>
  <c r="J698" i="21"/>
  <c r="I698" i="21"/>
  <c r="H698" i="21"/>
  <c r="G698" i="21"/>
  <c r="F698" i="21"/>
  <c r="E698" i="21"/>
  <c r="D698" i="21"/>
  <c r="C698" i="21"/>
  <c r="B698" i="21"/>
  <c r="N697" i="21"/>
  <c r="M697" i="21"/>
  <c r="L697" i="21"/>
  <c r="K697" i="21"/>
  <c r="J697" i="21"/>
  <c r="I697" i="21"/>
  <c r="H697" i="21"/>
  <c r="G697" i="21"/>
  <c r="F697" i="21"/>
  <c r="E697" i="21"/>
  <c r="D697" i="21"/>
  <c r="C697" i="21"/>
  <c r="B697" i="21"/>
  <c r="N696" i="21"/>
  <c r="M696" i="21"/>
  <c r="L696" i="21"/>
  <c r="K696" i="21"/>
  <c r="J696" i="21"/>
  <c r="I696" i="21"/>
  <c r="H696" i="21"/>
  <c r="G696" i="21"/>
  <c r="F696" i="21"/>
  <c r="E696" i="21"/>
  <c r="D696" i="21"/>
  <c r="B696" i="21"/>
  <c r="N695" i="21"/>
  <c r="M695" i="21"/>
  <c r="L695" i="21"/>
  <c r="K695" i="21"/>
  <c r="J695" i="21"/>
  <c r="I695" i="21"/>
  <c r="H695" i="21"/>
  <c r="G695" i="21"/>
  <c r="F695" i="21"/>
  <c r="E695" i="21"/>
  <c r="D695" i="21"/>
  <c r="C695" i="21"/>
  <c r="B695" i="21"/>
  <c r="N694" i="21"/>
  <c r="M694" i="21"/>
  <c r="L694" i="21"/>
  <c r="K694" i="21"/>
  <c r="J694" i="21"/>
  <c r="I694" i="21"/>
  <c r="H694" i="21"/>
  <c r="G694" i="21"/>
  <c r="F694" i="21"/>
  <c r="E694" i="21"/>
  <c r="D694" i="21"/>
  <c r="C694" i="21"/>
  <c r="B694" i="21"/>
  <c r="N693" i="21"/>
  <c r="M693" i="21"/>
  <c r="L693" i="21"/>
  <c r="K693" i="21"/>
  <c r="J693" i="21"/>
  <c r="I693" i="21"/>
  <c r="H693" i="21"/>
  <c r="G693" i="21"/>
  <c r="F693" i="21"/>
  <c r="E693" i="21"/>
  <c r="D693" i="21"/>
  <c r="C693" i="21"/>
  <c r="B693" i="21"/>
  <c r="N692" i="21"/>
  <c r="M692" i="21"/>
  <c r="L692" i="21"/>
  <c r="K692" i="21"/>
  <c r="J692" i="21"/>
  <c r="I692" i="21"/>
  <c r="H692" i="21"/>
  <c r="G692" i="21"/>
  <c r="F692" i="21"/>
  <c r="E692" i="21"/>
  <c r="D692" i="21"/>
  <c r="C692" i="21"/>
  <c r="B692" i="21"/>
  <c r="N691" i="21"/>
  <c r="M691" i="21"/>
  <c r="L691" i="21"/>
  <c r="K691" i="21"/>
  <c r="J691" i="21"/>
  <c r="I691" i="21"/>
  <c r="H691" i="21"/>
  <c r="G691" i="21"/>
  <c r="F691" i="21"/>
  <c r="E691" i="21"/>
  <c r="D691" i="21"/>
  <c r="C691" i="21"/>
  <c r="B691" i="21"/>
  <c r="N690" i="21"/>
  <c r="M690" i="21"/>
  <c r="L690" i="21"/>
  <c r="K690" i="21"/>
  <c r="J690" i="21"/>
  <c r="I690" i="21"/>
  <c r="H690" i="21"/>
  <c r="G690" i="21"/>
  <c r="F690" i="21"/>
  <c r="E690" i="21"/>
  <c r="D690" i="21"/>
  <c r="C690" i="21"/>
  <c r="B690" i="21"/>
  <c r="N689" i="21"/>
  <c r="M689" i="21"/>
  <c r="L689" i="21"/>
  <c r="K689" i="21"/>
  <c r="J689" i="21"/>
  <c r="I689" i="21"/>
  <c r="H689" i="21"/>
  <c r="G689" i="21"/>
  <c r="F689" i="21"/>
  <c r="E689" i="21"/>
  <c r="D689" i="21"/>
  <c r="C689" i="21"/>
  <c r="B689" i="21"/>
  <c r="N688" i="21"/>
  <c r="M688" i="21"/>
  <c r="L688" i="21"/>
  <c r="K688" i="21"/>
  <c r="J688" i="21"/>
  <c r="I688" i="21"/>
  <c r="H688" i="21"/>
  <c r="G688" i="21"/>
  <c r="F688" i="21"/>
  <c r="E688" i="21"/>
  <c r="D688" i="21"/>
  <c r="C688" i="21"/>
  <c r="B688" i="21"/>
  <c r="N687" i="21"/>
  <c r="M687" i="21"/>
  <c r="L687" i="21"/>
  <c r="K687" i="21"/>
  <c r="J687" i="21"/>
  <c r="I687" i="21"/>
  <c r="H687" i="21"/>
  <c r="G687" i="21"/>
  <c r="F687" i="21"/>
  <c r="E687" i="21"/>
  <c r="D687" i="21"/>
  <c r="C687" i="21"/>
  <c r="B687" i="21"/>
  <c r="N686" i="21"/>
  <c r="M686" i="21"/>
  <c r="L686" i="21"/>
  <c r="K686" i="21"/>
  <c r="J686" i="21"/>
  <c r="I686" i="21"/>
  <c r="H686" i="21"/>
  <c r="G686" i="21"/>
  <c r="F686" i="21"/>
  <c r="E686" i="21"/>
  <c r="D686" i="21"/>
  <c r="C686" i="21"/>
  <c r="B686" i="21"/>
  <c r="N685" i="21"/>
  <c r="M685" i="21"/>
  <c r="L685" i="21"/>
  <c r="K685" i="21"/>
  <c r="J685" i="21"/>
  <c r="I685" i="21"/>
  <c r="H685" i="21"/>
  <c r="G685" i="21"/>
  <c r="F685" i="21"/>
  <c r="E685" i="21"/>
  <c r="D685" i="21"/>
  <c r="B685" i="21"/>
  <c r="N684" i="21"/>
  <c r="M684" i="21"/>
  <c r="L684" i="21"/>
  <c r="K684" i="21"/>
  <c r="J684" i="21"/>
  <c r="I684" i="21"/>
  <c r="H684" i="21"/>
  <c r="G684" i="21"/>
  <c r="F684" i="21"/>
  <c r="E684" i="21"/>
  <c r="D684" i="21"/>
  <c r="C684" i="21"/>
  <c r="B684" i="21"/>
  <c r="N683" i="21"/>
  <c r="M683" i="21"/>
  <c r="L683" i="21"/>
  <c r="K683" i="21"/>
  <c r="J683" i="21"/>
  <c r="I683" i="21"/>
  <c r="H683" i="21"/>
  <c r="G683" i="21"/>
  <c r="F683" i="21"/>
  <c r="E683" i="21"/>
  <c r="D683" i="21"/>
  <c r="C683" i="21"/>
  <c r="B683" i="21"/>
  <c r="N682" i="21"/>
  <c r="M682" i="21"/>
  <c r="L682" i="21"/>
  <c r="K682" i="21"/>
  <c r="J682" i="21"/>
  <c r="I682" i="21"/>
  <c r="H682" i="21"/>
  <c r="G682" i="21"/>
  <c r="F682" i="21"/>
  <c r="E682" i="21"/>
  <c r="D682" i="21"/>
  <c r="C682" i="21"/>
  <c r="B682" i="21"/>
  <c r="N681" i="21"/>
  <c r="M681" i="21"/>
  <c r="L681" i="21"/>
  <c r="K681" i="21"/>
  <c r="J681" i="21"/>
  <c r="I681" i="21"/>
  <c r="H681" i="21"/>
  <c r="G681" i="21"/>
  <c r="F681" i="21"/>
  <c r="E681" i="21"/>
  <c r="D681" i="21"/>
  <c r="C681" i="21"/>
  <c r="B681" i="21"/>
  <c r="N680" i="21"/>
  <c r="M680" i="21"/>
  <c r="L680" i="21"/>
  <c r="K680" i="21"/>
  <c r="J680" i="21"/>
  <c r="I680" i="21"/>
  <c r="H680" i="21"/>
  <c r="G680" i="21"/>
  <c r="F680" i="21"/>
  <c r="E680" i="21"/>
  <c r="D680" i="21"/>
  <c r="C680" i="21"/>
  <c r="B680" i="21"/>
  <c r="N679" i="21"/>
  <c r="M679" i="21"/>
  <c r="L679" i="21"/>
  <c r="K679" i="21"/>
  <c r="J679" i="21"/>
  <c r="I679" i="21"/>
  <c r="H679" i="21"/>
  <c r="G679" i="21"/>
  <c r="F679" i="21"/>
  <c r="E679" i="21"/>
  <c r="D679" i="21"/>
  <c r="C679" i="21"/>
  <c r="B679" i="21"/>
  <c r="N678" i="21"/>
  <c r="M678" i="21"/>
  <c r="L678" i="21"/>
  <c r="K678" i="21"/>
  <c r="J678" i="21"/>
  <c r="I678" i="21"/>
  <c r="H678" i="21"/>
  <c r="G678" i="21"/>
  <c r="F678" i="21"/>
  <c r="E678" i="21"/>
  <c r="D678" i="21"/>
  <c r="C678" i="21"/>
  <c r="B678" i="21"/>
  <c r="N677" i="21"/>
  <c r="M677" i="21"/>
  <c r="L677" i="21"/>
  <c r="K677" i="21"/>
  <c r="J677" i="21"/>
  <c r="I677" i="21"/>
  <c r="H677" i="21"/>
  <c r="G677" i="21"/>
  <c r="F677" i="21"/>
  <c r="E677" i="21"/>
  <c r="D677" i="21"/>
  <c r="C677" i="21"/>
  <c r="B677" i="21"/>
  <c r="N676" i="21"/>
  <c r="M676" i="21"/>
  <c r="L676" i="21"/>
  <c r="K676" i="21"/>
  <c r="J676" i="21"/>
  <c r="I676" i="21"/>
  <c r="H676" i="21"/>
  <c r="G676" i="21"/>
  <c r="F676" i="21"/>
  <c r="E676" i="21"/>
  <c r="D676" i="21"/>
  <c r="C676" i="21"/>
  <c r="B676" i="21"/>
  <c r="N675" i="21"/>
  <c r="M675" i="21"/>
  <c r="L675" i="21"/>
  <c r="K675" i="21"/>
  <c r="J675" i="21"/>
  <c r="I675" i="21"/>
  <c r="H675" i="21"/>
  <c r="G675" i="21"/>
  <c r="F675" i="21"/>
  <c r="E675" i="21"/>
  <c r="D675" i="21"/>
  <c r="C675" i="21"/>
  <c r="B675" i="21"/>
  <c r="N674" i="21"/>
  <c r="M674" i="21"/>
  <c r="L674" i="21"/>
  <c r="K674" i="21"/>
  <c r="J674" i="21"/>
  <c r="I674" i="21"/>
  <c r="H674" i="21"/>
  <c r="G674" i="21"/>
  <c r="F674" i="21"/>
  <c r="E674" i="21"/>
  <c r="D674" i="21"/>
  <c r="B674" i="21"/>
  <c r="N673" i="21"/>
  <c r="M673" i="21"/>
  <c r="L673" i="21"/>
  <c r="K673" i="21"/>
  <c r="J673" i="21"/>
  <c r="I673" i="21"/>
  <c r="H673" i="21"/>
  <c r="G673" i="21"/>
  <c r="F673" i="21"/>
  <c r="E673" i="21"/>
  <c r="D673" i="21"/>
  <c r="C673" i="21"/>
  <c r="B673" i="21"/>
  <c r="N672" i="21"/>
  <c r="M672" i="21"/>
  <c r="L672" i="21"/>
  <c r="K672" i="21"/>
  <c r="J672" i="21"/>
  <c r="I672" i="21"/>
  <c r="H672" i="21"/>
  <c r="G672" i="21"/>
  <c r="F672" i="21"/>
  <c r="E672" i="21"/>
  <c r="D672" i="21"/>
  <c r="C672" i="21"/>
  <c r="B672" i="21"/>
  <c r="N671" i="21"/>
  <c r="M671" i="21"/>
  <c r="L671" i="21"/>
  <c r="K671" i="21"/>
  <c r="J671" i="21"/>
  <c r="I671" i="21"/>
  <c r="H671" i="21"/>
  <c r="G671" i="21"/>
  <c r="F671" i="21"/>
  <c r="E671" i="21"/>
  <c r="D671" i="21"/>
  <c r="C671" i="21"/>
  <c r="B671" i="21"/>
  <c r="N670" i="21"/>
  <c r="M670" i="21"/>
  <c r="L670" i="21"/>
  <c r="K670" i="21"/>
  <c r="J670" i="21"/>
  <c r="I670" i="21"/>
  <c r="H670" i="21"/>
  <c r="G670" i="21"/>
  <c r="F670" i="21"/>
  <c r="E670" i="21"/>
  <c r="D670" i="21"/>
  <c r="C670" i="21"/>
  <c r="B670" i="21"/>
  <c r="N669" i="21"/>
  <c r="M669" i="21"/>
  <c r="L669" i="21"/>
  <c r="K669" i="21"/>
  <c r="J669" i="21"/>
  <c r="I669" i="21"/>
  <c r="H669" i="21"/>
  <c r="G669" i="21"/>
  <c r="F669" i="21"/>
  <c r="E669" i="21"/>
  <c r="D669" i="21"/>
  <c r="C669" i="21"/>
  <c r="B669" i="21"/>
  <c r="N668" i="21"/>
  <c r="M668" i="21"/>
  <c r="L668" i="21"/>
  <c r="K668" i="21"/>
  <c r="J668" i="21"/>
  <c r="I668" i="21"/>
  <c r="H668" i="21"/>
  <c r="G668" i="21"/>
  <c r="F668" i="21"/>
  <c r="E668" i="21"/>
  <c r="D668" i="21"/>
  <c r="C668" i="21"/>
  <c r="B668" i="21"/>
  <c r="N667" i="21"/>
  <c r="M667" i="21"/>
  <c r="L667" i="21"/>
  <c r="K667" i="21"/>
  <c r="J667" i="21"/>
  <c r="I667" i="21"/>
  <c r="H667" i="21"/>
  <c r="G667" i="21"/>
  <c r="F667" i="21"/>
  <c r="E667" i="21"/>
  <c r="D667" i="21"/>
  <c r="C667" i="21"/>
  <c r="B667" i="21"/>
  <c r="N666" i="21"/>
  <c r="M666" i="21"/>
  <c r="L666" i="21"/>
  <c r="K666" i="21"/>
  <c r="J666" i="21"/>
  <c r="I666" i="21"/>
  <c r="H666" i="21"/>
  <c r="G666" i="21"/>
  <c r="F666" i="21"/>
  <c r="E666" i="21"/>
  <c r="D666" i="21"/>
  <c r="C666" i="21"/>
  <c r="B666" i="21"/>
  <c r="N665" i="21"/>
  <c r="M665" i="21"/>
  <c r="L665" i="21"/>
  <c r="K665" i="21"/>
  <c r="J665" i="21"/>
  <c r="I665" i="21"/>
  <c r="H665" i="21"/>
  <c r="G665" i="21"/>
  <c r="F665" i="21"/>
  <c r="E665" i="21"/>
  <c r="D665" i="21"/>
  <c r="C665" i="21"/>
  <c r="B665" i="21"/>
  <c r="N664" i="21"/>
  <c r="M664" i="21"/>
  <c r="L664" i="21"/>
  <c r="K664" i="21"/>
  <c r="J664" i="21"/>
  <c r="I664" i="21"/>
  <c r="H664" i="21"/>
  <c r="G664" i="21"/>
  <c r="F664" i="21"/>
  <c r="E664" i="21"/>
  <c r="D664" i="21"/>
  <c r="C664" i="21"/>
  <c r="B664" i="21"/>
  <c r="N663" i="21"/>
  <c r="M663" i="21"/>
  <c r="L663" i="21"/>
  <c r="K663" i="21"/>
  <c r="J663" i="21"/>
  <c r="I663" i="21"/>
  <c r="H663" i="21"/>
  <c r="G663" i="21"/>
  <c r="F663" i="21"/>
  <c r="E663" i="21"/>
  <c r="D663" i="21"/>
  <c r="B663" i="21"/>
  <c r="N662" i="21"/>
  <c r="M662" i="21"/>
  <c r="L662" i="21"/>
  <c r="K662" i="21"/>
  <c r="J662" i="21"/>
  <c r="I662" i="21"/>
  <c r="H662" i="21"/>
  <c r="G662" i="21"/>
  <c r="F662" i="21"/>
  <c r="E662" i="21"/>
  <c r="D662" i="21"/>
  <c r="C662" i="21"/>
  <c r="B662" i="21"/>
  <c r="N661" i="21"/>
  <c r="M661" i="21"/>
  <c r="L661" i="21"/>
  <c r="K661" i="21"/>
  <c r="J661" i="21"/>
  <c r="I661" i="21"/>
  <c r="H661" i="21"/>
  <c r="G661" i="21"/>
  <c r="F661" i="21"/>
  <c r="E661" i="21"/>
  <c r="D661" i="21"/>
  <c r="C661" i="21"/>
  <c r="B661" i="21"/>
  <c r="N660" i="21"/>
  <c r="M660" i="21"/>
  <c r="L660" i="21"/>
  <c r="K660" i="21"/>
  <c r="J660" i="21"/>
  <c r="I660" i="21"/>
  <c r="H660" i="21"/>
  <c r="G660" i="21"/>
  <c r="F660" i="21"/>
  <c r="E660" i="21"/>
  <c r="D660" i="21"/>
  <c r="C660" i="21"/>
  <c r="B660" i="21"/>
  <c r="N659" i="21"/>
  <c r="M659" i="21"/>
  <c r="L659" i="21"/>
  <c r="K659" i="21"/>
  <c r="J659" i="21"/>
  <c r="I659" i="21"/>
  <c r="H659" i="21"/>
  <c r="G659" i="21"/>
  <c r="F659" i="21"/>
  <c r="E659" i="21"/>
  <c r="D659" i="21"/>
  <c r="C659" i="21"/>
  <c r="B659" i="21"/>
  <c r="N658" i="21"/>
  <c r="M658" i="21"/>
  <c r="L658" i="21"/>
  <c r="K658" i="21"/>
  <c r="J658" i="21"/>
  <c r="I658" i="21"/>
  <c r="H658" i="21"/>
  <c r="G658" i="21"/>
  <c r="F658" i="21"/>
  <c r="E658" i="21"/>
  <c r="D658" i="21"/>
  <c r="C658" i="21"/>
  <c r="B658" i="21"/>
  <c r="N657" i="21"/>
  <c r="M657" i="21"/>
  <c r="L657" i="21"/>
  <c r="K657" i="21"/>
  <c r="J657" i="21"/>
  <c r="I657" i="21"/>
  <c r="H657" i="21"/>
  <c r="G657" i="21"/>
  <c r="F657" i="21"/>
  <c r="E657" i="21"/>
  <c r="D657" i="21"/>
  <c r="C657" i="21"/>
  <c r="B657" i="21"/>
  <c r="N656" i="21"/>
  <c r="M656" i="21"/>
  <c r="L656" i="21"/>
  <c r="K656" i="21"/>
  <c r="J656" i="21"/>
  <c r="I656" i="21"/>
  <c r="H656" i="21"/>
  <c r="G656" i="21"/>
  <c r="F656" i="21"/>
  <c r="E656" i="21"/>
  <c r="D656" i="21"/>
  <c r="C656" i="21"/>
  <c r="B656" i="21"/>
  <c r="N655" i="21"/>
  <c r="M655" i="21"/>
  <c r="L655" i="21"/>
  <c r="K655" i="21"/>
  <c r="J655" i="21"/>
  <c r="I655" i="21"/>
  <c r="H655" i="21"/>
  <c r="G655" i="21"/>
  <c r="F655" i="21"/>
  <c r="E655" i="21"/>
  <c r="D655" i="21"/>
  <c r="C655" i="21"/>
  <c r="B655" i="21"/>
  <c r="N654" i="21"/>
  <c r="M654" i="21"/>
  <c r="L654" i="21"/>
  <c r="K654" i="21"/>
  <c r="J654" i="21"/>
  <c r="I654" i="21"/>
  <c r="H654" i="21"/>
  <c r="G654" i="21"/>
  <c r="F654" i="21"/>
  <c r="E654" i="21"/>
  <c r="D654" i="21"/>
  <c r="C654" i="21"/>
  <c r="B654" i="21"/>
  <c r="N653" i="21"/>
  <c r="M653" i="21"/>
  <c r="L653" i="21"/>
  <c r="K653" i="21"/>
  <c r="J653" i="21"/>
  <c r="I653" i="21"/>
  <c r="H653" i="21"/>
  <c r="G653" i="21"/>
  <c r="F653" i="21"/>
  <c r="E653" i="21"/>
  <c r="D653" i="21"/>
  <c r="C653" i="21"/>
  <c r="B653" i="21"/>
  <c r="N652" i="21"/>
  <c r="M652" i="21"/>
  <c r="L652" i="21"/>
  <c r="K652" i="21"/>
  <c r="J652" i="21"/>
  <c r="I652" i="21"/>
  <c r="H652" i="21"/>
  <c r="G652" i="21"/>
  <c r="F652" i="21"/>
  <c r="E652" i="21"/>
  <c r="D652" i="21"/>
  <c r="B652" i="21"/>
  <c r="N651" i="21"/>
  <c r="M651" i="21"/>
  <c r="L651" i="21"/>
  <c r="K651" i="21"/>
  <c r="J651" i="21"/>
  <c r="I651" i="21"/>
  <c r="H651" i="21"/>
  <c r="G651" i="21"/>
  <c r="F651" i="21"/>
  <c r="E651" i="21"/>
  <c r="D651" i="21"/>
  <c r="C651" i="21"/>
  <c r="B651" i="21"/>
  <c r="N650" i="21"/>
  <c r="M650" i="21"/>
  <c r="L650" i="21"/>
  <c r="K650" i="21"/>
  <c r="J650" i="21"/>
  <c r="I650" i="21"/>
  <c r="H650" i="21"/>
  <c r="G650" i="21"/>
  <c r="F650" i="21"/>
  <c r="E650" i="21"/>
  <c r="D650" i="21"/>
  <c r="C650" i="21"/>
  <c r="B650" i="21"/>
  <c r="N649" i="21"/>
  <c r="M649" i="21"/>
  <c r="L649" i="21"/>
  <c r="K649" i="21"/>
  <c r="J649" i="21"/>
  <c r="I649" i="21"/>
  <c r="H649" i="21"/>
  <c r="G649" i="21"/>
  <c r="F649" i="21"/>
  <c r="E649" i="21"/>
  <c r="D649" i="21"/>
  <c r="C649" i="21"/>
  <c r="B649" i="21"/>
  <c r="N648" i="21"/>
  <c r="M648" i="21"/>
  <c r="L648" i="21"/>
  <c r="K648" i="21"/>
  <c r="J648" i="21"/>
  <c r="I648" i="21"/>
  <c r="H648" i="21"/>
  <c r="G648" i="21"/>
  <c r="F648" i="21"/>
  <c r="E648" i="21"/>
  <c r="D648" i="21"/>
  <c r="C648" i="21"/>
  <c r="B648" i="21"/>
  <c r="N647" i="21"/>
  <c r="M647" i="21"/>
  <c r="L647" i="21"/>
  <c r="K647" i="21"/>
  <c r="J647" i="21"/>
  <c r="I647" i="21"/>
  <c r="H647" i="21"/>
  <c r="G647" i="21"/>
  <c r="F647" i="21"/>
  <c r="E647" i="21"/>
  <c r="D647" i="21"/>
  <c r="C647" i="21"/>
  <c r="B647" i="21"/>
  <c r="N646" i="21"/>
  <c r="M646" i="21"/>
  <c r="L646" i="21"/>
  <c r="K646" i="21"/>
  <c r="J646" i="21"/>
  <c r="I646" i="21"/>
  <c r="H646" i="21"/>
  <c r="G646" i="21"/>
  <c r="F646" i="21"/>
  <c r="E646" i="21"/>
  <c r="D646" i="21"/>
  <c r="C646" i="21"/>
  <c r="B646" i="21"/>
  <c r="N645" i="21"/>
  <c r="M645" i="21"/>
  <c r="L645" i="21"/>
  <c r="K645" i="21"/>
  <c r="J645" i="21"/>
  <c r="I645" i="21"/>
  <c r="H645" i="21"/>
  <c r="G645" i="21"/>
  <c r="F645" i="21"/>
  <c r="E645" i="21"/>
  <c r="D645" i="21"/>
  <c r="C645" i="21"/>
  <c r="B645" i="21"/>
  <c r="N644" i="21"/>
  <c r="M644" i="21"/>
  <c r="L644" i="21"/>
  <c r="K644" i="21"/>
  <c r="J644" i="21"/>
  <c r="I644" i="21"/>
  <c r="H644" i="21"/>
  <c r="G644" i="21"/>
  <c r="F644" i="21"/>
  <c r="E644" i="21"/>
  <c r="D644" i="21"/>
  <c r="C644" i="21"/>
  <c r="B644" i="21"/>
  <c r="N643" i="21"/>
  <c r="M643" i="21"/>
  <c r="L643" i="21"/>
  <c r="K643" i="21"/>
  <c r="J643" i="21"/>
  <c r="I643" i="21"/>
  <c r="H643" i="21"/>
  <c r="G643" i="21"/>
  <c r="F643" i="21"/>
  <c r="E643" i="21"/>
  <c r="D643" i="21"/>
  <c r="C643" i="21"/>
  <c r="B643" i="21"/>
  <c r="N642" i="21"/>
  <c r="M642" i="21"/>
  <c r="L642" i="21"/>
  <c r="K642" i="21"/>
  <c r="J642" i="21"/>
  <c r="I642" i="21"/>
  <c r="H642" i="21"/>
  <c r="G642" i="21"/>
  <c r="F642" i="21"/>
  <c r="E642" i="21"/>
  <c r="D642" i="21"/>
  <c r="C642" i="21"/>
  <c r="B642" i="21"/>
  <c r="N641" i="21"/>
  <c r="M641" i="21"/>
  <c r="L641" i="21"/>
  <c r="K641" i="21"/>
  <c r="J641" i="21"/>
  <c r="I641" i="21"/>
  <c r="H641" i="21"/>
  <c r="G641" i="21"/>
  <c r="F641" i="21"/>
  <c r="E641" i="21"/>
  <c r="D641" i="21"/>
  <c r="B641" i="21"/>
  <c r="N640" i="21"/>
  <c r="M640" i="21"/>
  <c r="L640" i="21"/>
  <c r="K640" i="21"/>
  <c r="J640" i="21"/>
  <c r="I640" i="21"/>
  <c r="H640" i="21"/>
  <c r="G640" i="21"/>
  <c r="F640" i="21"/>
  <c r="E640" i="21"/>
  <c r="D640" i="21"/>
  <c r="C640" i="21"/>
  <c r="B640" i="21"/>
  <c r="N639" i="21"/>
  <c r="M639" i="21"/>
  <c r="L639" i="21"/>
  <c r="K639" i="21"/>
  <c r="J639" i="21"/>
  <c r="I639" i="21"/>
  <c r="H639" i="21"/>
  <c r="G639" i="21"/>
  <c r="F639" i="21"/>
  <c r="E639" i="21"/>
  <c r="D639" i="21"/>
  <c r="C639" i="21"/>
  <c r="B639" i="21"/>
  <c r="N638" i="21"/>
  <c r="M638" i="21"/>
  <c r="L638" i="21"/>
  <c r="K638" i="21"/>
  <c r="J638" i="21"/>
  <c r="I638" i="21"/>
  <c r="H638" i="21"/>
  <c r="G638" i="21"/>
  <c r="F638" i="21"/>
  <c r="E638" i="21"/>
  <c r="D638" i="21"/>
  <c r="C638" i="21"/>
  <c r="B638" i="21"/>
  <c r="N637" i="21"/>
  <c r="M637" i="21"/>
  <c r="L637" i="21"/>
  <c r="K637" i="21"/>
  <c r="J637" i="21"/>
  <c r="I637" i="21"/>
  <c r="H637" i="21"/>
  <c r="G637" i="21"/>
  <c r="F637" i="21"/>
  <c r="E637" i="21"/>
  <c r="D637" i="21"/>
  <c r="C637" i="21"/>
  <c r="B637" i="21"/>
  <c r="N636" i="21"/>
  <c r="M636" i="21"/>
  <c r="L636" i="21"/>
  <c r="K636" i="21"/>
  <c r="J636" i="21"/>
  <c r="I636" i="21"/>
  <c r="H636" i="21"/>
  <c r="G636" i="21"/>
  <c r="F636" i="21"/>
  <c r="E636" i="21"/>
  <c r="D636" i="21"/>
  <c r="C636" i="21"/>
  <c r="B636" i="21"/>
  <c r="N635" i="21"/>
  <c r="M635" i="21"/>
  <c r="L635" i="21"/>
  <c r="K635" i="21"/>
  <c r="J635" i="21"/>
  <c r="I635" i="21"/>
  <c r="H635" i="21"/>
  <c r="G635" i="21"/>
  <c r="F635" i="21"/>
  <c r="E635" i="21"/>
  <c r="D635" i="21"/>
  <c r="C635" i="21"/>
  <c r="B635" i="21"/>
  <c r="N634" i="21"/>
  <c r="M634" i="21"/>
  <c r="L634" i="21"/>
  <c r="K634" i="21"/>
  <c r="J634" i="21"/>
  <c r="I634" i="21"/>
  <c r="H634" i="21"/>
  <c r="G634" i="21"/>
  <c r="F634" i="21"/>
  <c r="E634" i="21"/>
  <c r="D634" i="21"/>
  <c r="C634" i="21"/>
  <c r="B634" i="21"/>
  <c r="N633" i="21"/>
  <c r="M633" i="21"/>
  <c r="L633" i="21"/>
  <c r="K633" i="21"/>
  <c r="J633" i="21"/>
  <c r="I633" i="21"/>
  <c r="H633" i="21"/>
  <c r="G633" i="21"/>
  <c r="F633" i="21"/>
  <c r="E633" i="21"/>
  <c r="D633" i="21"/>
  <c r="C633" i="21"/>
  <c r="B633" i="21"/>
  <c r="N632" i="21"/>
  <c r="M632" i="21"/>
  <c r="L632" i="21"/>
  <c r="K632" i="21"/>
  <c r="J632" i="21"/>
  <c r="I632" i="21"/>
  <c r="H632" i="21"/>
  <c r="G632" i="21"/>
  <c r="F632" i="21"/>
  <c r="E632" i="21"/>
  <c r="D632" i="21"/>
  <c r="C632" i="21"/>
  <c r="B632" i="21"/>
  <c r="N631" i="21"/>
  <c r="M631" i="21"/>
  <c r="L631" i="21"/>
  <c r="K631" i="21"/>
  <c r="J631" i="21"/>
  <c r="I631" i="21"/>
  <c r="H631" i="21"/>
  <c r="G631" i="21"/>
  <c r="F631" i="21"/>
  <c r="E631" i="21"/>
  <c r="D631" i="21"/>
  <c r="C631" i="21"/>
  <c r="B631" i="21"/>
  <c r="N630" i="21"/>
  <c r="M630" i="21"/>
  <c r="L630" i="21"/>
  <c r="K630" i="21"/>
  <c r="J630" i="21"/>
  <c r="I630" i="21"/>
  <c r="H630" i="21"/>
  <c r="G630" i="21"/>
  <c r="F630" i="21"/>
  <c r="E630" i="21"/>
  <c r="D630" i="21"/>
  <c r="B630" i="21"/>
  <c r="N629" i="21"/>
  <c r="M629" i="21"/>
  <c r="L629" i="21"/>
  <c r="K629" i="21"/>
  <c r="J629" i="21"/>
  <c r="I629" i="21"/>
  <c r="H629" i="21"/>
  <c r="G629" i="21"/>
  <c r="F629" i="21"/>
  <c r="E629" i="21"/>
  <c r="D629" i="21"/>
  <c r="C629" i="21"/>
  <c r="B629" i="21"/>
  <c r="N628" i="21"/>
  <c r="M628" i="21"/>
  <c r="L628" i="21"/>
  <c r="K628" i="21"/>
  <c r="J628" i="21"/>
  <c r="I628" i="21"/>
  <c r="H628" i="21"/>
  <c r="G628" i="21"/>
  <c r="F628" i="21"/>
  <c r="E628" i="21"/>
  <c r="D628" i="21"/>
  <c r="C628" i="21"/>
  <c r="B628" i="21"/>
  <c r="N627" i="21"/>
  <c r="M627" i="21"/>
  <c r="L627" i="21"/>
  <c r="K627" i="21"/>
  <c r="J627" i="21"/>
  <c r="I627" i="21"/>
  <c r="H627" i="21"/>
  <c r="G627" i="21"/>
  <c r="F627" i="21"/>
  <c r="E627" i="21"/>
  <c r="D627" i="21"/>
  <c r="C627" i="21"/>
  <c r="B627" i="21"/>
  <c r="N626" i="21"/>
  <c r="M626" i="21"/>
  <c r="L626" i="21"/>
  <c r="K626" i="21"/>
  <c r="J626" i="21"/>
  <c r="I626" i="21"/>
  <c r="H626" i="21"/>
  <c r="G626" i="21"/>
  <c r="F626" i="21"/>
  <c r="E626" i="21"/>
  <c r="D626" i="21"/>
  <c r="C626" i="21"/>
  <c r="B626" i="21"/>
  <c r="N625" i="21"/>
  <c r="M625" i="21"/>
  <c r="L625" i="21"/>
  <c r="K625" i="21"/>
  <c r="J625" i="21"/>
  <c r="I625" i="21"/>
  <c r="H625" i="21"/>
  <c r="G625" i="21"/>
  <c r="F625" i="21"/>
  <c r="E625" i="21"/>
  <c r="D625" i="21"/>
  <c r="C625" i="21"/>
  <c r="B625" i="21"/>
  <c r="N624" i="21"/>
  <c r="M624" i="21"/>
  <c r="L624" i="21"/>
  <c r="K624" i="21"/>
  <c r="J624" i="21"/>
  <c r="I624" i="21"/>
  <c r="H624" i="21"/>
  <c r="G624" i="21"/>
  <c r="F624" i="21"/>
  <c r="E624" i="21"/>
  <c r="D624" i="21"/>
  <c r="C624" i="21"/>
  <c r="B624" i="21"/>
  <c r="N623" i="21"/>
  <c r="M623" i="21"/>
  <c r="L623" i="21"/>
  <c r="K623" i="21"/>
  <c r="J623" i="21"/>
  <c r="I623" i="21"/>
  <c r="H623" i="21"/>
  <c r="G623" i="21"/>
  <c r="F623" i="21"/>
  <c r="E623" i="21"/>
  <c r="D623" i="21"/>
  <c r="C623" i="21"/>
  <c r="B623" i="21"/>
  <c r="N622" i="21"/>
  <c r="M622" i="21"/>
  <c r="L622" i="21"/>
  <c r="K622" i="21"/>
  <c r="J622" i="21"/>
  <c r="I622" i="21"/>
  <c r="H622" i="21"/>
  <c r="G622" i="21"/>
  <c r="F622" i="21"/>
  <c r="E622" i="21"/>
  <c r="D622" i="21"/>
  <c r="C622" i="21"/>
  <c r="B622" i="21"/>
  <c r="N621" i="21"/>
  <c r="M621" i="21"/>
  <c r="L621" i="21"/>
  <c r="K621" i="21"/>
  <c r="J621" i="21"/>
  <c r="I621" i="21"/>
  <c r="H621" i="21"/>
  <c r="G621" i="21"/>
  <c r="F621" i="21"/>
  <c r="E621" i="21"/>
  <c r="D621" i="21"/>
  <c r="C621" i="21"/>
  <c r="B621" i="21"/>
  <c r="N620" i="21"/>
  <c r="M620" i="21"/>
  <c r="L620" i="21"/>
  <c r="K620" i="21"/>
  <c r="J620" i="21"/>
  <c r="I620" i="21"/>
  <c r="H620" i="21"/>
  <c r="G620" i="21"/>
  <c r="F620" i="21"/>
  <c r="E620" i="21"/>
  <c r="D620" i="21"/>
  <c r="C620" i="21"/>
  <c r="B620" i="21"/>
  <c r="N619" i="21"/>
  <c r="M619" i="21"/>
  <c r="L619" i="21"/>
  <c r="K619" i="21"/>
  <c r="J619" i="21"/>
  <c r="I619" i="21"/>
  <c r="H619" i="21"/>
  <c r="G619" i="21"/>
  <c r="F619" i="21"/>
  <c r="E619" i="21"/>
  <c r="D619" i="21"/>
  <c r="B619" i="21"/>
  <c r="N618" i="21"/>
  <c r="M618" i="21"/>
  <c r="L618" i="21"/>
  <c r="K618" i="21"/>
  <c r="J618" i="21"/>
  <c r="I618" i="21"/>
  <c r="H618" i="21"/>
  <c r="G618" i="21"/>
  <c r="F618" i="21"/>
  <c r="E618" i="21"/>
  <c r="D618" i="21"/>
  <c r="C618" i="21"/>
  <c r="B618" i="21"/>
  <c r="N617" i="21"/>
  <c r="M617" i="21"/>
  <c r="L617" i="21"/>
  <c r="K617" i="21"/>
  <c r="J617" i="21"/>
  <c r="I617" i="21"/>
  <c r="H617" i="21"/>
  <c r="G617" i="21"/>
  <c r="F617" i="21"/>
  <c r="E617" i="21"/>
  <c r="D617" i="21"/>
  <c r="C617" i="21"/>
  <c r="B617" i="21"/>
  <c r="N616" i="21"/>
  <c r="M616" i="21"/>
  <c r="L616" i="21"/>
  <c r="K616" i="21"/>
  <c r="J616" i="21"/>
  <c r="I616" i="21"/>
  <c r="H616" i="21"/>
  <c r="G616" i="21"/>
  <c r="F616" i="21"/>
  <c r="E616" i="21"/>
  <c r="D616" i="21"/>
  <c r="C616" i="21"/>
  <c r="B616" i="21"/>
  <c r="N615" i="21"/>
  <c r="M615" i="21"/>
  <c r="L615" i="21"/>
  <c r="K615" i="21"/>
  <c r="J615" i="21"/>
  <c r="I615" i="21"/>
  <c r="H615" i="21"/>
  <c r="G615" i="21"/>
  <c r="F615" i="21"/>
  <c r="E615" i="21"/>
  <c r="D615" i="21"/>
  <c r="C615" i="21"/>
  <c r="B615" i="21"/>
  <c r="N614" i="21"/>
  <c r="M614" i="21"/>
  <c r="L614" i="21"/>
  <c r="K614" i="21"/>
  <c r="J614" i="21"/>
  <c r="I614" i="21"/>
  <c r="H614" i="21"/>
  <c r="G614" i="21"/>
  <c r="F614" i="21"/>
  <c r="E614" i="21"/>
  <c r="D614" i="21"/>
  <c r="C614" i="21"/>
  <c r="B614" i="21"/>
  <c r="N613" i="21"/>
  <c r="M613" i="21"/>
  <c r="L613" i="21"/>
  <c r="K613" i="21"/>
  <c r="J613" i="21"/>
  <c r="I613" i="21"/>
  <c r="H613" i="21"/>
  <c r="G613" i="21"/>
  <c r="F613" i="21"/>
  <c r="E613" i="21"/>
  <c r="D613" i="21"/>
  <c r="C613" i="21"/>
  <c r="B613" i="21"/>
  <c r="N612" i="21"/>
  <c r="M612" i="21"/>
  <c r="L612" i="21"/>
  <c r="K612" i="21"/>
  <c r="J612" i="21"/>
  <c r="I612" i="21"/>
  <c r="H612" i="21"/>
  <c r="G612" i="21"/>
  <c r="F612" i="21"/>
  <c r="E612" i="21"/>
  <c r="D612" i="21"/>
  <c r="C612" i="21"/>
  <c r="B612" i="21"/>
  <c r="N611" i="21"/>
  <c r="M611" i="21"/>
  <c r="L611" i="21"/>
  <c r="K611" i="21"/>
  <c r="J611" i="21"/>
  <c r="I611" i="21"/>
  <c r="H611" i="21"/>
  <c r="G611" i="21"/>
  <c r="F611" i="21"/>
  <c r="E611" i="21"/>
  <c r="D611" i="21"/>
  <c r="C611" i="21"/>
  <c r="B611" i="21"/>
  <c r="N610" i="21"/>
  <c r="M610" i="21"/>
  <c r="L610" i="21"/>
  <c r="K610" i="21"/>
  <c r="J610" i="21"/>
  <c r="I610" i="21"/>
  <c r="H610" i="21"/>
  <c r="G610" i="21"/>
  <c r="F610" i="21"/>
  <c r="E610" i="21"/>
  <c r="D610" i="21"/>
  <c r="C610" i="21"/>
  <c r="B610" i="21"/>
  <c r="N609" i="21"/>
  <c r="M609" i="21"/>
  <c r="L609" i="21"/>
  <c r="K609" i="21"/>
  <c r="J609" i="21"/>
  <c r="I609" i="21"/>
  <c r="H609" i="21"/>
  <c r="G609" i="21"/>
  <c r="F609" i="21"/>
  <c r="E609" i="21"/>
  <c r="D609" i="21"/>
  <c r="C609" i="21"/>
  <c r="B609" i="21"/>
  <c r="N608" i="21"/>
  <c r="M608" i="21"/>
  <c r="L608" i="21"/>
  <c r="K608" i="21"/>
  <c r="J608" i="21"/>
  <c r="I608" i="21"/>
  <c r="H608" i="21"/>
  <c r="G608" i="21"/>
  <c r="F608" i="21"/>
  <c r="E608" i="21"/>
  <c r="D608" i="21"/>
  <c r="B608" i="21"/>
  <c r="N607" i="21"/>
  <c r="M607" i="21"/>
  <c r="L607" i="21"/>
  <c r="K607" i="21"/>
  <c r="J607" i="21"/>
  <c r="I607" i="21"/>
  <c r="H607" i="21"/>
  <c r="G607" i="21"/>
  <c r="F607" i="21"/>
  <c r="E607" i="21"/>
  <c r="D607" i="21"/>
  <c r="C607" i="21"/>
  <c r="B607" i="21"/>
  <c r="N606" i="21"/>
  <c r="M606" i="21"/>
  <c r="L606" i="21"/>
  <c r="K606" i="21"/>
  <c r="J606" i="21"/>
  <c r="I606" i="21"/>
  <c r="H606" i="21"/>
  <c r="G606" i="21"/>
  <c r="F606" i="21"/>
  <c r="E606" i="21"/>
  <c r="D606" i="21"/>
  <c r="C606" i="21"/>
  <c r="B606" i="21"/>
  <c r="N605" i="21"/>
  <c r="M605" i="21"/>
  <c r="L605" i="21"/>
  <c r="K605" i="21"/>
  <c r="J605" i="21"/>
  <c r="I605" i="21"/>
  <c r="H605" i="21"/>
  <c r="G605" i="21"/>
  <c r="F605" i="21"/>
  <c r="E605" i="21"/>
  <c r="D605" i="21"/>
  <c r="C605" i="21"/>
  <c r="B605" i="21"/>
  <c r="N604" i="21"/>
  <c r="M604" i="21"/>
  <c r="L604" i="21"/>
  <c r="K604" i="21"/>
  <c r="J604" i="21"/>
  <c r="I604" i="21"/>
  <c r="H604" i="21"/>
  <c r="G604" i="21"/>
  <c r="F604" i="21"/>
  <c r="E604" i="21"/>
  <c r="D604" i="21"/>
  <c r="C604" i="21"/>
  <c r="B604" i="21"/>
  <c r="N603" i="21"/>
  <c r="M603" i="21"/>
  <c r="L603" i="21"/>
  <c r="K603" i="21"/>
  <c r="J603" i="21"/>
  <c r="I603" i="21"/>
  <c r="H603" i="21"/>
  <c r="G603" i="21"/>
  <c r="F603" i="21"/>
  <c r="E603" i="21"/>
  <c r="D603" i="21"/>
  <c r="C603" i="21"/>
  <c r="B603" i="21"/>
  <c r="N602" i="21"/>
  <c r="M602" i="21"/>
  <c r="L602" i="21"/>
  <c r="K602" i="21"/>
  <c r="J602" i="21"/>
  <c r="I602" i="21"/>
  <c r="H602" i="21"/>
  <c r="G602" i="21"/>
  <c r="F602" i="21"/>
  <c r="E602" i="21"/>
  <c r="D602" i="21"/>
  <c r="C602" i="21"/>
  <c r="B602" i="21"/>
  <c r="N601" i="21"/>
  <c r="M601" i="21"/>
  <c r="L601" i="21"/>
  <c r="K601" i="21"/>
  <c r="J601" i="21"/>
  <c r="I601" i="21"/>
  <c r="H601" i="21"/>
  <c r="G601" i="21"/>
  <c r="F601" i="21"/>
  <c r="E601" i="21"/>
  <c r="D601" i="21"/>
  <c r="C601" i="21"/>
  <c r="B601" i="21"/>
  <c r="N600" i="21"/>
  <c r="M600" i="21"/>
  <c r="L600" i="21"/>
  <c r="K600" i="21"/>
  <c r="J600" i="21"/>
  <c r="I600" i="21"/>
  <c r="H600" i="21"/>
  <c r="G600" i="21"/>
  <c r="F600" i="21"/>
  <c r="E600" i="21"/>
  <c r="D600" i="21"/>
  <c r="C600" i="21"/>
  <c r="B600" i="21"/>
  <c r="N599" i="21"/>
  <c r="M599" i="21"/>
  <c r="L599" i="21"/>
  <c r="K599" i="21"/>
  <c r="J599" i="21"/>
  <c r="I599" i="21"/>
  <c r="H599" i="21"/>
  <c r="G599" i="21"/>
  <c r="F599" i="21"/>
  <c r="E599" i="21"/>
  <c r="D599" i="21"/>
  <c r="C599" i="21"/>
  <c r="B599" i="21"/>
  <c r="N598" i="21"/>
  <c r="M598" i="21"/>
  <c r="L598" i="21"/>
  <c r="K598" i="21"/>
  <c r="J598" i="21"/>
  <c r="I598" i="21"/>
  <c r="H598" i="21"/>
  <c r="G598" i="21"/>
  <c r="F598" i="21"/>
  <c r="E598" i="21"/>
  <c r="D598" i="21"/>
  <c r="C598" i="21"/>
  <c r="B598" i="21"/>
  <c r="N597" i="21"/>
  <c r="M597" i="21"/>
  <c r="L597" i="21"/>
  <c r="K597" i="21"/>
  <c r="J597" i="21"/>
  <c r="I597" i="21"/>
  <c r="H597" i="21"/>
  <c r="G597" i="21"/>
  <c r="F597" i="21"/>
  <c r="E597" i="21"/>
  <c r="D597" i="21"/>
  <c r="B597" i="21"/>
  <c r="N596" i="21"/>
  <c r="M596" i="21"/>
  <c r="L596" i="21"/>
  <c r="K596" i="21"/>
  <c r="J596" i="21"/>
  <c r="I596" i="21"/>
  <c r="H596" i="21"/>
  <c r="G596" i="21"/>
  <c r="F596" i="21"/>
  <c r="E596" i="21"/>
  <c r="D596" i="21"/>
  <c r="C596" i="21"/>
  <c r="B596" i="21"/>
  <c r="N595" i="21"/>
  <c r="M595" i="21"/>
  <c r="L595" i="21"/>
  <c r="K595" i="21"/>
  <c r="J595" i="21"/>
  <c r="I595" i="21"/>
  <c r="H595" i="21"/>
  <c r="G595" i="21"/>
  <c r="F595" i="21"/>
  <c r="E595" i="21"/>
  <c r="D595" i="21"/>
  <c r="C595" i="21"/>
  <c r="B595" i="21"/>
  <c r="N594" i="21"/>
  <c r="M594" i="21"/>
  <c r="L594" i="21"/>
  <c r="K594" i="21"/>
  <c r="J594" i="21"/>
  <c r="I594" i="21"/>
  <c r="H594" i="21"/>
  <c r="G594" i="21"/>
  <c r="F594" i="21"/>
  <c r="E594" i="21"/>
  <c r="D594" i="21"/>
  <c r="C594" i="21"/>
  <c r="B594" i="21"/>
  <c r="N593" i="21"/>
  <c r="M593" i="21"/>
  <c r="L593" i="21"/>
  <c r="K593" i="21"/>
  <c r="J593" i="21"/>
  <c r="I593" i="21"/>
  <c r="H593" i="21"/>
  <c r="G593" i="21"/>
  <c r="F593" i="21"/>
  <c r="E593" i="21"/>
  <c r="D593" i="21"/>
  <c r="C593" i="21"/>
  <c r="B593" i="21"/>
  <c r="N592" i="21"/>
  <c r="M592" i="21"/>
  <c r="L592" i="21"/>
  <c r="K592" i="21"/>
  <c r="J592" i="21"/>
  <c r="I592" i="21"/>
  <c r="H592" i="21"/>
  <c r="G592" i="21"/>
  <c r="F592" i="21"/>
  <c r="E592" i="21"/>
  <c r="D592" i="21"/>
  <c r="C592" i="21"/>
  <c r="B592" i="21"/>
  <c r="N591" i="21"/>
  <c r="M591" i="21"/>
  <c r="L591" i="21"/>
  <c r="K591" i="21"/>
  <c r="J591" i="21"/>
  <c r="I591" i="21"/>
  <c r="H591" i="21"/>
  <c r="G591" i="21"/>
  <c r="F591" i="21"/>
  <c r="E591" i="21"/>
  <c r="D591" i="21"/>
  <c r="C591" i="21"/>
  <c r="B591" i="21"/>
  <c r="N590" i="21"/>
  <c r="M590" i="21"/>
  <c r="L590" i="21"/>
  <c r="K590" i="21"/>
  <c r="J590" i="21"/>
  <c r="I590" i="21"/>
  <c r="H590" i="21"/>
  <c r="G590" i="21"/>
  <c r="F590" i="21"/>
  <c r="E590" i="21"/>
  <c r="D590" i="21"/>
  <c r="C590" i="21"/>
  <c r="B590" i="21"/>
  <c r="N589" i="21"/>
  <c r="M589" i="21"/>
  <c r="L589" i="21"/>
  <c r="K589" i="21"/>
  <c r="J589" i="21"/>
  <c r="I589" i="21"/>
  <c r="H589" i="21"/>
  <c r="G589" i="21"/>
  <c r="F589" i="21"/>
  <c r="E589" i="21"/>
  <c r="D589" i="21"/>
  <c r="C589" i="21"/>
  <c r="B589" i="21"/>
  <c r="N588" i="21"/>
  <c r="M588" i="21"/>
  <c r="L588" i="21"/>
  <c r="K588" i="21"/>
  <c r="J588" i="21"/>
  <c r="I588" i="21"/>
  <c r="H588" i="21"/>
  <c r="G588" i="21"/>
  <c r="F588" i="21"/>
  <c r="E588" i="21"/>
  <c r="D588" i="21"/>
  <c r="C588" i="21"/>
  <c r="B588" i="21"/>
  <c r="N587" i="21"/>
  <c r="M587" i="21"/>
  <c r="L587" i="21"/>
  <c r="K587" i="21"/>
  <c r="J587" i="21"/>
  <c r="I587" i="21"/>
  <c r="H587" i="21"/>
  <c r="G587" i="21"/>
  <c r="F587" i="21"/>
  <c r="E587" i="21"/>
  <c r="D587" i="21"/>
  <c r="C587" i="21"/>
  <c r="B587" i="21"/>
  <c r="N586" i="21"/>
  <c r="M586" i="21"/>
  <c r="L586" i="21"/>
  <c r="K586" i="21"/>
  <c r="J586" i="21"/>
  <c r="I586" i="21"/>
  <c r="H586" i="21"/>
  <c r="G586" i="21"/>
  <c r="F586" i="21"/>
  <c r="E586" i="21"/>
  <c r="D586" i="21"/>
  <c r="B586" i="21"/>
  <c r="N585" i="21"/>
  <c r="M585" i="21"/>
  <c r="L585" i="21"/>
  <c r="K585" i="21"/>
  <c r="J585" i="21"/>
  <c r="I585" i="21"/>
  <c r="H585" i="21"/>
  <c r="G585" i="21"/>
  <c r="F585" i="21"/>
  <c r="E585" i="21"/>
  <c r="D585" i="21"/>
  <c r="C585" i="21"/>
  <c r="B585" i="21"/>
  <c r="N584" i="21"/>
  <c r="M584" i="21"/>
  <c r="L584" i="21"/>
  <c r="K584" i="21"/>
  <c r="J584" i="21"/>
  <c r="I584" i="21"/>
  <c r="H584" i="21"/>
  <c r="G584" i="21"/>
  <c r="F584" i="21"/>
  <c r="E584" i="21"/>
  <c r="D584" i="21"/>
  <c r="C584" i="21"/>
  <c r="B584" i="21"/>
  <c r="N583" i="21"/>
  <c r="M583" i="21"/>
  <c r="L583" i="21"/>
  <c r="K583" i="21"/>
  <c r="J583" i="21"/>
  <c r="I583" i="21"/>
  <c r="H583" i="21"/>
  <c r="G583" i="21"/>
  <c r="F583" i="21"/>
  <c r="E583" i="21"/>
  <c r="D583" i="21"/>
  <c r="C583" i="21"/>
  <c r="B583" i="21"/>
  <c r="N582" i="21"/>
  <c r="M582" i="21"/>
  <c r="L582" i="21"/>
  <c r="K582" i="21"/>
  <c r="J582" i="21"/>
  <c r="I582" i="21"/>
  <c r="H582" i="21"/>
  <c r="G582" i="21"/>
  <c r="F582" i="21"/>
  <c r="E582" i="21"/>
  <c r="D582" i="21"/>
  <c r="C582" i="21"/>
  <c r="B582" i="21"/>
  <c r="N581" i="21"/>
  <c r="M581" i="21"/>
  <c r="L581" i="21"/>
  <c r="K581" i="21"/>
  <c r="J581" i="21"/>
  <c r="I581" i="21"/>
  <c r="H581" i="21"/>
  <c r="G581" i="21"/>
  <c r="F581" i="21"/>
  <c r="E581" i="21"/>
  <c r="D581" i="21"/>
  <c r="C581" i="21"/>
  <c r="B581" i="21"/>
  <c r="N580" i="21"/>
  <c r="M580" i="21"/>
  <c r="L580" i="21"/>
  <c r="K580" i="21"/>
  <c r="J580" i="21"/>
  <c r="I580" i="21"/>
  <c r="H580" i="21"/>
  <c r="G580" i="21"/>
  <c r="F580" i="21"/>
  <c r="E580" i="21"/>
  <c r="D580" i="21"/>
  <c r="C580" i="21"/>
  <c r="B580" i="21"/>
  <c r="N579" i="21"/>
  <c r="M579" i="21"/>
  <c r="L579" i="21"/>
  <c r="K579" i="21"/>
  <c r="J579" i="21"/>
  <c r="I579" i="21"/>
  <c r="H579" i="21"/>
  <c r="G579" i="21"/>
  <c r="F579" i="21"/>
  <c r="E579" i="21"/>
  <c r="D579" i="21"/>
  <c r="C579" i="21"/>
  <c r="B579" i="21"/>
  <c r="N578" i="21"/>
  <c r="M578" i="21"/>
  <c r="L578" i="21"/>
  <c r="K578" i="21"/>
  <c r="J578" i="21"/>
  <c r="I578" i="21"/>
  <c r="H578" i="21"/>
  <c r="G578" i="21"/>
  <c r="F578" i="21"/>
  <c r="E578" i="21"/>
  <c r="D578" i="21"/>
  <c r="C578" i="21"/>
  <c r="B578" i="21"/>
  <c r="N577" i="21"/>
  <c r="M577" i="21"/>
  <c r="L577" i="21"/>
  <c r="K577" i="21"/>
  <c r="J577" i="21"/>
  <c r="I577" i="21"/>
  <c r="H577" i="21"/>
  <c r="G577" i="21"/>
  <c r="F577" i="21"/>
  <c r="E577" i="21"/>
  <c r="D577" i="21"/>
  <c r="C577" i="21"/>
  <c r="B577" i="21"/>
  <c r="N576" i="21"/>
  <c r="M576" i="21"/>
  <c r="L576" i="21"/>
  <c r="K576" i="21"/>
  <c r="J576" i="21"/>
  <c r="I576" i="21"/>
  <c r="H576" i="21"/>
  <c r="G576" i="21"/>
  <c r="F576" i="21"/>
  <c r="E576" i="21"/>
  <c r="D576" i="21"/>
  <c r="C576" i="21"/>
  <c r="B576" i="21"/>
  <c r="N575" i="21"/>
  <c r="M575" i="21"/>
  <c r="L575" i="21"/>
  <c r="K575" i="21"/>
  <c r="J575" i="21"/>
  <c r="I575" i="21"/>
  <c r="H575" i="21"/>
  <c r="G575" i="21"/>
  <c r="F575" i="21"/>
  <c r="E575" i="21"/>
  <c r="D575" i="21"/>
  <c r="B575" i="21"/>
  <c r="N574" i="21"/>
  <c r="M574" i="21"/>
  <c r="L574" i="21"/>
  <c r="K574" i="21"/>
  <c r="J574" i="21"/>
  <c r="I574" i="21"/>
  <c r="H574" i="21"/>
  <c r="G574" i="21"/>
  <c r="F574" i="21"/>
  <c r="E574" i="21"/>
  <c r="D574" i="21"/>
  <c r="C574" i="21"/>
  <c r="B574" i="21"/>
  <c r="N573" i="21"/>
  <c r="M573" i="21"/>
  <c r="L573" i="21"/>
  <c r="K573" i="21"/>
  <c r="J573" i="21"/>
  <c r="I573" i="21"/>
  <c r="H573" i="21"/>
  <c r="G573" i="21"/>
  <c r="F573" i="21"/>
  <c r="E573" i="21"/>
  <c r="D573" i="21"/>
  <c r="C573" i="21"/>
  <c r="B573" i="21"/>
  <c r="N572" i="21"/>
  <c r="M572" i="21"/>
  <c r="L572" i="21"/>
  <c r="K572" i="21"/>
  <c r="J572" i="21"/>
  <c r="I572" i="21"/>
  <c r="H572" i="21"/>
  <c r="G572" i="21"/>
  <c r="F572" i="21"/>
  <c r="E572" i="21"/>
  <c r="D572" i="21"/>
  <c r="C572" i="21"/>
  <c r="B572" i="21"/>
  <c r="N571" i="21"/>
  <c r="M571" i="21"/>
  <c r="L571" i="21"/>
  <c r="K571" i="21"/>
  <c r="J571" i="21"/>
  <c r="I571" i="21"/>
  <c r="H571" i="21"/>
  <c r="G571" i="21"/>
  <c r="F571" i="21"/>
  <c r="E571" i="21"/>
  <c r="D571" i="21"/>
  <c r="C571" i="21"/>
  <c r="B571" i="21"/>
  <c r="N570" i="21"/>
  <c r="M570" i="21"/>
  <c r="L570" i="21"/>
  <c r="K570" i="21"/>
  <c r="J570" i="21"/>
  <c r="I570" i="21"/>
  <c r="H570" i="21"/>
  <c r="G570" i="21"/>
  <c r="F570" i="21"/>
  <c r="E570" i="21"/>
  <c r="D570" i="21"/>
  <c r="C570" i="21"/>
  <c r="B570" i="21"/>
  <c r="N569" i="21"/>
  <c r="M569" i="21"/>
  <c r="L569" i="21"/>
  <c r="K569" i="21"/>
  <c r="J569" i="21"/>
  <c r="I569" i="21"/>
  <c r="H569" i="21"/>
  <c r="G569" i="21"/>
  <c r="F569" i="21"/>
  <c r="E569" i="21"/>
  <c r="D569" i="21"/>
  <c r="C569" i="21"/>
  <c r="B569" i="21"/>
  <c r="N568" i="21"/>
  <c r="M568" i="21"/>
  <c r="L568" i="21"/>
  <c r="K568" i="21"/>
  <c r="J568" i="21"/>
  <c r="I568" i="21"/>
  <c r="H568" i="21"/>
  <c r="G568" i="21"/>
  <c r="F568" i="21"/>
  <c r="E568" i="21"/>
  <c r="D568" i="21"/>
  <c r="C568" i="21"/>
  <c r="B568" i="21"/>
  <c r="N567" i="21"/>
  <c r="M567" i="21"/>
  <c r="L567" i="21"/>
  <c r="K567" i="21"/>
  <c r="J567" i="21"/>
  <c r="I567" i="21"/>
  <c r="H567" i="21"/>
  <c r="G567" i="21"/>
  <c r="F567" i="21"/>
  <c r="E567" i="21"/>
  <c r="D567" i="21"/>
  <c r="C567" i="21"/>
  <c r="B567" i="21"/>
  <c r="N566" i="21"/>
  <c r="M566" i="21"/>
  <c r="L566" i="21"/>
  <c r="K566" i="21"/>
  <c r="J566" i="21"/>
  <c r="I566" i="21"/>
  <c r="H566" i="21"/>
  <c r="G566" i="21"/>
  <c r="F566" i="21"/>
  <c r="E566" i="21"/>
  <c r="D566" i="21"/>
  <c r="C566" i="21"/>
  <c r="B566" i="21"/>
  <c r="N565" i="21"/>
  <c r="M565" i="21"/>
  <c r="L565" i="21"/>
  <c r="K565" i="21"/>
  <c r="J565" i="21"/>
  <c r="I565" i="21"/>
  <c r="H565" i="21"/>
  <c r="G565" i="21"/>
  <c r="F565" i="21"/>
  <c r="E565" i="21"/>
  <c r="D565" i="21"/>
  <c r="C565" i="21"/>
  <c r="B565" i="21"/>
  <c r="N564" i="21"/>
  <c r="M564" i="21"/>
  <c r="L564" i="21"/>
  <c r="K564" i="21"/>
  <c r="J564" i="21"/>
  <c r="I564" i="21"/>
  <c r="H564" i="21"/>
  <c r="G564" i="21"/>
  <c r="F564" i="21"/>
  <c r="E564" i="21"/>
  <c r="D564" i="21"/>
  <c r="B564" i="21"/>
  <c r="N563" i="21"/>
  <c r="M563" i="21"/>
  <c r="L563" i="21"/>
  <c r="K563" i="21"/>
  <c r="J563" i="21"/>
  <c r="I563" i="21"/>
  <c r="H563" i="21"/>
  <c r="G563" i="21"/>
  <c r="F563" i="21"/>
  <c r="E563" i="21"/>
  <c r="D563" i="21"/>
  <c r="C563" i="21"/>
  <c r="B563" i="21"/>
  <c r="N562" i="21"/>
  <c r="M562" i="21"/>
  <c r="L562" i="21"/>
  <c r="K562" i="21"/>
  <c r="J562" i="21"/>
  <c r="I562" i="21"/>
  <c r="H562" i="21"/>
  <c r="G562" i="21"/>
  <c r="F562" i="21"/>
  <c r="E562" i="21"/>
  <c r="D562" i="21"/>
  <c r="C562" i="21"/>
  <c r="B562" i="21"/>
  <c r="N561" i="21"/>
  <c r="M561" i="21"/>
  <c r="L561" i="21"/>
  <c r="K561" i="21"/>
  <c r="J561" i="21"/>
  <c r="I561" i="21"/>
  <c r="H561" i="21"/>
  <c r="G561" i="21"/>
  <c r="F561" i="21"/>
  <c r="E561" i="21"/>
  <c r="D561" i="21"/>
  <c r="C561" i="21"/>
  <c r="B561" i="21"/>
  <c r="N560" i="21"/>
  <c r="M560" i="21"/>
  <c r="L560" i="21"/>
  <c r="K560" i="21"/>
  <c r="J560" i="21"/>
  <c r="I560" i="21"/>
  <c r="H560" i="21"/>
  <c r="G560" i="21"/>
  <c r="F560" i="21"/>
  <c r="E560" i="21"/>
  <c r="D560" i="21"/>
  <c r="C560" i="21"/>
  <c r="B560" i="21"/>
  <c r="N559" i="21"/>
  <c r="M559" i="21"/>
  <c r="L559" i="21"/>
  <c r="K559" i="21"/>
  <c r="J559" i="21"/>
  <c r="I559" i="21"/>
  <c r="H559" i="21"/>
  <c r="G559" i="21"/>
  <c r="F559" i="21"/>
  <c r="E559" i="21"/>
  <c r="D559" i="21"/>
  <c r="C559" i="21"/>
  <c r="B559" i="21"/>
  <c r="N558" i="21"/>
  <c r="M558" i="21"/>
  <c r="L558" i="21"/>
  <c r="K558" i="21"/>
  <c r="J558" i="21"/>
  <c r="I558" i="21"/>
  <c r="H558" i="21"/>
  <c r="G558" i="21"/>
  <c r="F558" i="21"/>
  <c r="E558" i="21"/>
  <c r="D558" i="21"/>
  <c r="C558" i="21"/>
  <c r="B558" i="21"/>
  <c r="N557" i="21"/>
  <c r="M557" i="21"/>
  <c r="L557" i="21"/>
  <c r="K557" i="21"/>
  <c r="J557" i="21"/>
  <c r="I557" i="21"/>
  <c r="H557" i="21"/>
  <c r="G557" i="21"/>
  <c r="F557" i="21"/>
  <c r="E557" i="21"/>
  <c r="D557" i="21"/>
  <c r="C557" i="21"/>
  <c r="B557" i="21"/>
  <c r="N556" i="21"/>
  <c r="M556" i="21"/>
  <c r="L556" i="21"/>
  <c r="K556" i="21"/>
  <c r="J556" i="21"/>
  <c r="I556" i="21"/>
  <c r="H556" i="21"/>
  <c r="G556" i="21"/>
  <c r="F556" i="21"/>
  <c r="E556" i="21"/>
  <c r="D556" i="21"/>
  <c r="C556" i="21"/>
  <c r="B556" i="21"/>
  <c r="N555" i="21"/>
  <c r="M555" i="21"/>
  <c r="L555" i="21"/>
  <c r="K555" i="21"/>
  <c r="J555" i="21"/>
  <c r="I555" i="21"/>
  <c r="H555" i="21"/>
  <c r="G555" i="21"/>
  <c r="F555" i="21"/>
  <c r="E555" i="21"/>
  <c r="D555" i="21"/>
  <c r="C555" i="21"/>
  <c r="B555" i="21"/>
  <c r="N554" i="21"/>
  <c r="M554" i="21"/>
  <c r="L554" i="21"/>
  <c r="K554" i="21"/>
  <c r="J554" i="21"/>
  <c r="I554" i="21"/>
  <c r="H554" i="21"/>
  <c r="G554" i="21"/>
  <c r="F554" i="21"/>
  <c r="E554" i="21"/>
  <c r="D554" i="21"/>
  <c r="C554" i="21"/>
  <c r="B554" i="21"/>
  <c r="N553" i="21"/>
  <c r="M553" i="21"/>
  <c r="L553" i="21"/>
  <c r="K553" i="21"/>
  <c r="J553" i="21"/>
  <c r="I553" i="21"/>
  <c r="H553" i="21"/>
  <c r="G553" i="21"/>
  <c r="F553" i="21"/>
  <c r="E553" i="21"/>
  <c r="D553" i="21"/>
  <c r="B553" i="21"/>
  <c r="N552" i="21"/>
  <c r="M552" i="21"/>
  <c r="L552" i="21"/>
  <c r="K552" i="21"/>
  <c r="J552" i="21"/>
  <c r="I552" i="21"/>
  <c r="H552" i="21"/>
  <c r="G552" i="21"/>
  <c r="F552" i="21"/>
  <c r="E552" i="21"/>
  <c r="D552" i="21"/>
  <c r="C552" i="21"/>
  <c r="B552" i="21"/>
  <c r="N551" i="21"/>
  <c r="M551" i="21"/>
  <c r="L551" i="21"/>
  <c r="K551" i="21"/>
  <c r="J551" i="21"/>
  <c r="I551" i="21"/>
  <c r="H551" i="21"/>
  <c r="G551" i="21"/>
  <c r="F551" i="21"/>
  <c r="E551" i="21"/>
  <c r="D551" i="21"/>
  <c r="C551" i="21"/>
  <c r="B551" i="21"/>
  <c r="N550" i="21"/>
  <c r="M550" i="21"/>
  <c r="L550" i="21"/>
  <c r="K550" i="21"/>
  <c r="J550" i="21"/>
  <c r="I550" i="21"/>
  <c r="H550" i="21"/>
  <c r="G550" i="21"/>
  <c r="F550" i="21"/>
  <c r="E550" i="21"/>
  <c r="D550" i="21"/>
  <c r="C550" i="21"/>
  <c r="B550" i="21"/>
  <c r="N549" i="21"/>
  <c r="M549" i="21"/>
  <c r="L549" i="21"/>
  <c r="K549" i="21"/>
  <c r="J549" i="21"/>
  <c r="I549" i="21"/>
  <c r="H549" i="21"/>
  <c r="G549" i="21"/>
  <c r="F549" i="21"/>
  <c r="E549" i="21"/>
  <c r="D549" i="21"/>
  <c r="C549" i="21"/>
  <c r="B549" i="21"/>
  <c r="N548" i="21"/>
  <c r="M548" i="21"/>
  <c r="L548" i="21"/>
  <c r="K548" i="21"/>
  <c r="J548" i="21"/>
  <c r="I548" i="21"/>
  <c r="H548" i="21"/>
  <c r="G548" i="21"/>
  <c r="F548" i="21"/>
  <c r="E548" i="21"/>
  <c r="D548" i="21"/>
  <c r="C548" i="21"/>
  <c r="B548" i="21"/>
  <c r="N547" i="21"/>
  <c r="M547" i="21"/>
  <c r="L547" i="21"/>
  <c r="K547" i="21"/>
  <c r="J547" i="21"/>
  <c r="I547" i="21"/>
  <c r="H547" i="21"/>
  <c r="G547" i="21"/>
  <c r="F547" i="21"/>
  <c r="E547" i="21"/>
  <c r="D547" i="21"/>
  <c r="C547" i="21"/>
  <c r="B547" i="21"/>
  <c r="N546" i="21"/>
  <c r="M546" i="21"/>
  <c r="L546" i="21"/>
  <c r="K546" i="21"/>
  <c r="J546" i="21"/>
  <c r="I546" i="21"/>
  <c r="H546" i="21"/>
  <c r="G546" i="21"/>
  <c r="F546" i="21"/>
  <c r="E546" i="21"/>
  <c r="D546" i="21"/>
  <c r="C546" i="21"/>
  <c r="B546" i="21"/>
  <c r="N545" i="21"/>
  <c r="M545" i="21"/>
  <c r="L545" i="21"/>
  <c r="K545" i="21"/>
  <c r="J545" i="21"/>
  <c r="I545" i="21"/>
  <c r="H545" i="21"/>
  <c r="G545" i="21"/>
  <c r="F545" i="21"/>
  <c r="E545" i="21"/>
  <c r="D545" i="21"/>
  <c r="C545" i="21"/>
  <c r="B545" i="21"/>
  <c r="N544" i="21"/>
  <c r="M544" i="21"/>
  <c r="L544" i="21"/>
  <c r="K544" i="21"/>
  <c r="J544" i="21"/>
  <c r="I544" i="21"/>
  <c r="H544" i="21"/>
  <c r="G544" i="21"/>
  <c r="F544" i="21"/>
  <c r="E544" i="21"/>
  <c r="D544" i="21"/>
  <c r="C544" i="21"/>
  <c r="B544" i="21"/>
  <c r="N543" i="21"/>
  <c r="M543" i="21"/>
  <c r="L543" i="21"/>
  <c r="K543" i="21"/>
  <c r="J543" i="21"/>
  <c r="I543" i="21"/>
  <c r="H543" i="21"/>
  <c r="G543" i="21"/>
  <c r="F543" i="21"/>
  <c r="E543" i="21"/>
  <c r="D543" i="21"/>
  <c r="C543" i="21"/>
  <c r="B543" i="21"/>
  <c r="N542" i="21"/>
  <c r="M542" i="21"/>
  <c r="L542" i="21"/>
  <c r="K542" i="21"/>
  <c r="J542" i="21"/>
  <c r="I542" i="21"/>
  <c r="H542" i="21"/>
  <c r="G542" i="21"/>
  <c r="F542" i="21"/>
  <c r="E542" i="21"/>
  <c r="D542" i="21"/>
  <c r="B542" i="21"/>
  <c r="N541" i="21"/>
  <c r="M541" i="21"/>
  <c r="L541" i="21"/>
  <c r="K541" i="21"/>
  <c r="J541" i="21"/>
  <c r="I541" i="21"/>
  <c r="H541" i="21"/>
  <c r="G541" i="21"/>
  <c r="F541" i="21"/>
  <c r="E541" i="21"/>
  <c r="D541" i="21"/>
  <c r="C541" i="21"/>
  <c r="B541" i="21"/>
  <c r="N540" i="21"/>
  <c r="M540" i="21"/>
  <c r="L540" i="21"/>
  <c r="K540" i="21"/>
  <c r="J540" i="21"/>
  <c r="I540" i="21"/>
  <c r="H540" i="21"/>
  <c r="G540" i="21"/>
  <c r="F540" i="21"/>
  <c r="E540" i="21"/>
  <c r="D540" i="21"/>
  <c r="C540" i="21"/>
  <c r="B540" i="21"/>
  <c r="N539" i="21"/>
  <c r="M539" i="21"/>
  <c r="L539" i="21"/>
  <c r="K539" i="21"/>
  <c r="J539" i="21"/>
  <c r="I539" i="21"/>
  <c r="H539" i="21"/>
  <c r="G539" i="21"/>
  <c r="F539" i="21"/>
  <c r="E539" i="21"/>
  <c r="D539" i="21"/>
  <c r="C539" i="21"/>
  <c r="B539" i="21"/>
  <c r="N538" i="21"/>
  <c r="M538" i="21"/>
  <c r="L538" i="21"/>
  <c r="K538" i="21"/>
  <c r="J538" i="21"/>
  <c r="I538" i="21"/>
  <c r="H538" i="21"/>
  <c r="G538" i="21"/>
  <c r="F538" i="21"/>
  <c r="E538" i="21"/>
  <c r="D538" i="21"/>
  <c r="C538" i="21"/>
  <c r="B538" i="21"/>
  <c r="N537" i="21"/>
  <c r="M537" i="21"/>
  <c r="L537" i="21"/>
  <c r="K537" i="21"/>
  <c r="J537" i="21"/>
  <c r="I537" i="21"/>
  <c r="H537" i="21"/>
  <c r="G537" i="21"/>
  <c r="F537" i="21"/>
  <c r="E537" i="21"/>
  <c r="D537" i="21"/>
  <c r="C537" i="21"/>
  <c r="B537" i="21"/>
  <c r="N536" i="21"/>
  <c r="M536" i="21"/>
  <c r="L536" i="21"/>
  <c r="K536" i="21"/>
  <c r="J536" i="21"/>
  <c r="I536" i="21"/>
  <c r="H536" i="21"/>
  <c r="G536" i="21"/>
  <c r="F536" i="21"/>
  <c r="E536" i="21"/>
  <c r="D536" i="21"/>
  <c r="C536" i="21"/>
  <c r="B536" i="21"/>
  <c r="N535" i="21"/>
  <c r="M535" i="21"/>
  <c r="L535" i="21"/>
  <c r="K535" i="21"/>
  <c r="J535" i="21"/>
  <c r="I535" i="21"/>
  <c r="H535" i="21"/>
  <c r="G535" i="21"/>
  <c r="F535" i="21"/>
  <c r="E535" i="21"/>
  <c r="D535" i="21"/>
  <c r="C535" i="21"/>
  <c r="B535" i="21"/>
  <c r="N534" i="21"/>
  <c r="M534" i="21"/>
  <c r="L534" i="21"/>
  <c r="K534" i="21"/>
  <c r="J534" i="21"/>
  <c r="I534" i="21"/>
  <c r="H534" i="21"/>
  <c r="G534" i="21"/>
  <c r="F534" i="21"/>
  <c r="E534" i="21"/>
  <c r="D534" i="21"/>
  <c r="C534" i="21"/>
  <c r="B534" i="21"/>
  <c r="N533" i="21"/>
  <c r="M533" i="21"/>
  <c r="L533" i="21"/>
  <c r="K533" i="21"/>
  <c r="J533" i="21"/>
  <c r="I533" i="21"/>
  <c r="H533" i="21"/>
  <c r="G533" i="21"/>
  <c r="F533" i="21"/>
  <c r="E533" i="21"/>
  <c r="D533" i="21"/>
  <c r="C533" i="21"/>
  <c r="B533" i="21"/>
  <c r="N532" i="21"/>
  <c r="M532" i="21"/>
  <c r="L532" i="21"/>
  <c r="K532" i="21"/>
  <c r="J532" i="21"/>
  <c r="I532" i="21"/>
  <c r="H532" i="21"/>
  <c r="G532" i="21"/>
  <c r="F532" i="21"/>
  <c r="E532" i="21"/>
  <c r="D532" i="21"/>
  <c r="C532" i="21"/>
  <c r="B532" i="21"/>
  <c r="N531" i="21"/>
  <c r="M531" i="21"/>
  <c r="L531" i="21"/>
  <c r="K531" i="21"/>
  <c r="J531" i="21"/>
  <c r="I531" i="21"/>
  <c r="H531" i="21"/>
  <c r="G531" i="21"/>
  <c r="F531" i="21"/>
  <c r="E531" i="21"/>
  <c r="D531" i="21"/>
  <c r="B531" i="21"/>
  <c r="N530" i="21"/>
  <c r="M530" i="21"/>
  <c r="L530" i="21"/>
  <c r="K530" i="21"/>
  <c r="J530" i="21"/>
  <c r="I530" i="21"/>
  <c r="H530" i="21"/>
  <c r="G530" i="21"/>
  <c r="F530" i="21"/>
  <c r="E530" i="21"/>
  <c r="D530" i="21"/>
  <c r="C530" i="21"/>
  <c r="B530" i="21"/>
  <c r="N529" i="21"/>
  <c r="M529" i="21"/>
  <c r="L529" i="21"/>
  <c r="K529" i="21"/>
  <c r="J529" i="21"/>
  <c r="I529" i="21"/>
  <c r="H529" i="21"/>
  <c r="G529" i="21"/>
  <c r="F529" i="21"/>
  <c r="E529" i="21"/>
  <c r="D529" i="21"/>
  <c r="C529" i="21"/>
  <c r="B529" i="21"/>
  <c r="N528" i="21"/>
  <c r="M528" i="21"/>
  <c r="L528" i="21"/>
  <c r="K528" i="21"/>
  <c r="J528" i="21"/>
  <c r="I528" i="21"/>
  <c r="H528" i="21"/>
  <c r="G528" i="21"/>
  <c r="F528" i="21"/>
  <c r="E528" i="21"/>
  <c r="D528" i="21"/>
  <c r="C528" i="21"/>
  <c r="B528" i="21"/>
  <c r="N527" i="21"/>
  <c r="M527" i="21"/>
  <c r="L527" i="21"/>
  <c r="K527" i="21"/>
  <c r="J527" i="21"/>
  <c r="I527" i="21"/>
  <c r="H527" i="21"/>
  <c r="G527" i="21"/>
  <c r="F527" i="21"/>
  <c r="E527" i="21"/>
  <c r="D527" i="21"/>
  <c r="C527" i="21"/>
  <c r="B527" i="21"/>
  <c r="N526" i="21"/>
  <c r="M526" i="21"/>
  <c r="L526" i="21"/>
  <c r="K526" i="21"/>
  <c r="J526" i="21"/>
  <c r="I526" i="21"/>
  <c r="H526" i="21"/>
  <c r="G526" i="21"/>
  <c r="F526" i="21"/>
  <c r="E526" i="21"/>
  <c r="D526" i="21"/>
  <c r="C526" i="21"/>
  <c r="B526" i="21"/>
  <c r="N525" i="21"/>
  <c r="M525" i="21"/>
  <c r="L525" i="21"/>
  <c r="K525" i="21"/>
  <c r="J525" i="21"/>
  <c r="I525" i="21"/>
  <c r="H525" i="21"/>
  <c r="G525" i="21"/>
  <c r="F525" i="21"/>
  <c r="E525" i="21"/>
  <c r="D525" i="21"/>
  <c r="C525" i="21"/>
  <c r="B525" i="21"/>
  <c r="N524" i="21"/>
  <c r="M524" i="21"/>
  <c r="L524" i="21"/>
  <c r="K524" i="21"/>
  <c r="J524" i="21"/>
  <c r="I524" i="21"/>
  <c r="H524" i="21"/>
  <c r="G524" i="21"/>
  <c r="F524" i="21"/>
  <c r="E524" i="21"/>
  <c r="D524" i="21"/>
  <c r="C524" i="21"/>
  <c r="B524" i="21"/>
  <c r="N523" i="21"/>
  <c r="M523" i="21"/>
  <c r="L523" i="21"/>
  <c r="K523" i="21"/>
  <c r="J523" i="21"/>
  <c r="I523" i="21"/>
  <c r="H523" i="21"/>
  <c r="G523" i="21"/>
  <c r="F523" i="21"/>
  <c r="E523" i="21"/>
  <c r="D523" i="21"/>
  <c r="C523" i="21"/>
  <c r="B523" i="21"/>
  <c r="N522" i="21"/>
  <c r="M522" i="21"/>
  <c r="L522" i="21"/>
  <c r="K522" i="21"/>
  <c r="J522" i="21"/>
  <c r="I522" i="21"/>
  <c r="H522" i="21"/>
  <c r="G522" i="21"/>
  <c r="F522" i="21"/>
  <c r="E522" i="21"/>
  <c r="D522" i="21"/>
  <c r="C522" i="21"/>
  <c r="B522" i="21"/>
  <c r="N521" i="21"/>
  <c r="M521" i="21"/>
  <c r="L521" i="21"/>
  <c r="K521" i="21"/>
  <c r="J521" i="21"/>
  <c r="I521" i="21"/>
  <c r="H521" i="21"/>
  <c r="G521" i="21"/>
  <c r="F521" i="21"/>
  <c r="E521" i="21"/>
  <c r="D521" i="21"/>
  <c r="C521" i="21"/>
  <c r="B521" i="21"/>
  <c r="N520" i="21"/>
  <c r="M520" i="21"/>
  <c r="L520" i="21"/>
  <c r="K520" i="21"/>
  <c r="J520" i="21"/>
  <c r="I520" i="21"/>
  <c r="H520" i="21"/>
  <c r="G520" i="21"/>
  <c r="F520" i="21"/>
  <c r="E520" i="21"/>
  <c r="D520" i="21"/>
  <c r="B520" i="21"/>
  <c r="N519" i="21"/>
  <c r="M519" i="21"/>
  <c r="L519" i="21"/>
  <c r="K519" i="21"/>
  <c r="J519" i="21"/>
  <c r="I519" i="21"/>
  <c r="H519" i="21"/>
  <c r="G519" i="21"/>
  <c r="F519" i="21"/>
  <c r="E519" i="21"/>
  <c r="D519" i="21"/>
  <c r="C519" i="21"/>
  <c r="B519" i="21"/>
  <c r="N518" i="21"/>
  <c r="M518" i="21"/>
  <c r="L518" i="21"/>
  <c r="K518" i="21"/>
  <c r="J518" i="21"/>
  <c r="I518" i="21"/>
  <c r="H518" i="21"/>
  <c r="G518" i="21"/>
  <c r="F518" i="21"/>
  <c r="E518" i="21"/>
  <c r="D518" i="21"/>
  <c r="C518" i="21"/>
  <c r="B518" i="21"/>
  <c r="N517" i="21"/>
  <c r="M517" i="21"/>
  <c r="L517" i="21"/>
  <c r="K517" i="21"/>
  <c r="J517" i="21"/>
  <c r="I517" i="21"/>
  <c r="H517" i="21"/>
  <c r="G517" i="21"/>
  <c r="F517" i="21"/>
  <c r="E517" i="21"/>
  <c r="D517" i="21"/>
  <c r="C517" i="21"/>
  <c r="B517" i="21"/>
  <c r="N516" i="21"/>
  <c r="M516" i="21"/>
  <c r="L516" i="21"/>
  <c r="K516" i="21"/>
  <c r="J516" i="21"/>
  <c r="I516" i="21"/>
  <c r="H516" i="21"/>
  <c r="G516" i="21"/>
  <c r="F516" i="21"/>
  <c r="E516" i="21"/>
  <c r="D516" i="21"/>
  <c r="C516" i="21"/>
  <c r="B516" i="21"/>
  <c r="N515" i="21"/>
  <c r="M515" i="21"/>
  <c r="L515" i="21"/>
  <c r="K515" i="21"/>
  <c r="J515" i="21"/>
  <c r="I515" i="21"/>
  <c r="H515" i="21"/>
  <c r="G515" i="21"/>
  <c r="F515" i="21"/>
  <c r="E515" i="21"/>
  <c r="D515" i="21"/>
  <c r="C515" i="21"/>
  <c r="B515" i="21"/>
  <c r="N514" i="21"/>
  <c r="M514" i="21"/>
  <c r="L514" i="21"/>
  <c r="K514" i="21"/>
  <c r="J514" i="21"/>
  <c r="I514" i="21"/>
  <c r="H514" i="21"/>
  <c r="G514" i="21"/>
  <c r="F514" i="21"/>
  <c r="E514" i="21"/>
  <c r="D514" i="21"/>
  <c r="C514" i="21"/>
  <c r="B514" i="21"/>
  <c r="N513" i="21"/>
  <c r="M513" i="21"/>
  <c r="L513" i="21"/>
  <c r="K513" i="21"/>
  <c r="J513" i="21"/>
  <c r="I513" i="21"/>
  <c r="H513" i="21"/>
  <c r="G513" i="21"/>
  <c r="F513" i="21"/>
  <c r="E513" i="21"/>
  <c r="D513" i="21"/>
  <c r="C513" i="21"/>
  <c r="B513" i="21"/>
  <c r="N512" i="21"/>
  <c r="M512" i="21"/>
  <c r="L512" i="21"/>
  <c r="K512" i="21"/>
  <c r="J512" i="21"/>
  <c r="I512" i="21"/>
  <c r="H512" i="21"/>
  <c r="G512" i="21"/>
  <c r="F512" i="21"/>
  <c r="E512" i="21"/>
  <c r="D512" i="21"/>
  <c r="C512" i="21"/>
  <c r="B512" i="21"/>
  <c r="N511" i="21"/>
  <c r="M511" i="21"/>
  <c r="L511" i="21"/>
  <c r="K511" i="21"/>
  <c r="J511" i="21"/>
  <c r="I511" i="21"/>
  <c r="H511" i="21"/>
  <c r="G511" i="21"/>
  <c r="F511" i="21"/>
  <c r="E511" i="21"/>
  <c r="D511" i="21"/>
  <c r="C511" i="21"/>
  <c r="B511" i="21"/>
  <c r="N510" i="21"/>
  <c r="M510" i="21"/>
  <c r="L510" i="21"/>
  <c r="K510" i="21"/>
  <c r="J510" i="21"/>
  <c r="I510" i="21"/>
  <c r="H510" i="21"/>
  <c r="G510" i="21"/>
  <c r="F510" i="21"/>
  <c r="E510" i="21"/>
  <c r="D510" i="21"/>
  <c r="C510" i="21"/>
  <c r="B510" i="21"/>
  <c r="N509" i="21"/>
  <c r="M509" i="21"/>
  <c r="L509" i="21"/>
  <c r="K509" i="21"/>
  <c r="J509" i="21"/>
  <c r="I509" i="21"/>
  <c r="H509" i="21"/>
  <c r="G509" i="21"/>
  <c r="F509" i="21"/>
  <c r="E509" i="21"/>
  <c r="D509" i="21"/>
  <c r="B509" i="21"/>
  <c r="N508" i="21"/>
  <c r="M508" i="21"/>
  <c r="L508" i="21"/>
  <c r="K508" i="21"/>
  <c r="J508" i="21"/>
  <c r="I508" i="21"/>
  <c r="H508" i="21"/>
  <c r="G508" i="21"/>
  <c r="F508" i="21"/>
  <c r="E508" i="21"/>
  <c r="D508" i="21"/>
  <c r="C508" i="21"/>
  <c r="B508" i="21"/>
  <c r="N507" i="21"/>
  <c r="M507" i="21"/>
  <c r="L507" i="21"/>
  <c r="K507" i="21"/>
  <c r="J507" i="21"/>
  <c r="I507" i="21"/>
  <c r="H507" i="21"/>
  <c r="G507" i="21"/>
  <c r="F507" i="21"/>
  <c r="E507" i="21"/>
  <c r="D507" i="21"/>
  <c r="C507" i="21"/>
  <c r="B507" i="21"/>
  <c r="N506" i="21"/>
  <c r="M506" i="21"/>
  <c r="L506" i="21"/>
  <c r="K506" i="21"/>
  <c r="J506" i="21"/>
  <c r="I506" i="21"/>
  <c r="H506" i="21"/>
  <c r="G506" i="21"/>
  <c r="F506" i="21"/>
  <c r="E506" i="21"/>
  <c r="D506" i="21"/>
  <c r="C506" i="21"/>
  <c r="B506" i="21"/>
  <c r="N505" i="21"/>
  <c r="M505" i="21"/>
  <c r="L505" i="21"/>
  <c r="K505" i="21"/>
  <c r="J505" i="21"/>
  <c r="I505" i="21"/>
  <c r="H505" i="21"/>
  <c r="G505" i="21"/>
  <c r="F505" i="21"/>
  <c r="E505" i="21"/>
  <c r="D505" i="21"/>
  <c r="C505" i="21"/>
  <c r="B505" i="21"/>
  <c r="N504" i="21"/>
  <c r="M504" i="21"/>
  <c r="L504" i="21"/>
  <c r="K504" i="21"/>
  <c r="J504" i="21"/>
  <c r="I504" i="21"/>
  <c r="H504" i="21"/>
  <c r="G504" i="21"/>
  <c r="F504" i="21"/>
  <c r="E504" i="21"/>
  <c r="D504" i="21"/>
  <c r="C504" i="21"/>
  <c r="B504" i="21"/>
  <c r="N503" i="21"/>
  <c r="M503" i="21"/>
  <c r="L503" i="21"/>
  <c r="K503" i="21"/>
  <c r="J503" i="21"/>
  <c r="I503" i="21"/>
  <c r="H503" i="21"/>
  <c r="G503" i="21"/>
  <c r="F503" i="21"/>
  <c r="E503" i="21"/>
  <c r="D503" i="21"/>
  <c r="C503" i="21"/>
  <c r="B503" i="21"/>
  <c r="N502" i="21"/>
  <c r="M502" i="21"/>
  <c r="L502" i="21"/>
  <c r="K502" i="21"/>
  <c r="J502" i="21"/>
  <c r="I502" i="21"/>
  <c r="H502" i="21"/>
  <c r="G502" i="21"/>
  <c r="F502" i="21"/>
  <c r="E502" i="21"/>
  <c r="D502" i="21"/>
  <c r="C502" i="21"/>
  <c r="B502" i="21"/>
  <c r="N501" i="21"/>
  <c r="M501" i="21"/>
  <c r="L501" i="21"/>
  <c r="K501" i="21"/>
  <c r="J501" i="21"/>
  <c r="I501" i="21"/>
  <c r="H501" i="21"/>
  <c r="G501" i="21"/>
  <c r="F501" i="21"/>
  <c r="E501" i="21"/>
  <c r="D501" i="21"/>
  <c r="C501" i="21"/>
  <c r="B501" i="21"/>
  <c r="N500" i="21"/>
  <c r="M500" i="21"/>
  <c r="L500" i="21"/>
  <c r="K500" i="21"/>
  <c r="J500" i="21"/>
  <c r="I500" i="21"/>
  <c r="H500" i="21"/>
  <c r="G500" i="21"/>
  <c r="F500" i="21"/>
  <c r="E500" i="21"/>
  <c r="D500" i="21"/>
  <c r="C500" i="21"/>
  <c r="B500" i="21"/>
  <c r="N499" i="21"/>
  <c r="M499" i="21"/>
  <c r="L499" i="21"/>
  <c r="K499" i="21"/>
  <c r="J499" i="21"/>
  <c r="I499" i="21"/>
  <c r="H499" i="21"/>
  <c r="G499" i="21"/>
  <c r="F499" i="21"/>
  <c r="E499" i="21"/>
  <c r="D499" i="21"/>
  <c r="C499" i="21"/>
  <c r="B499" i="21"/>
  <c r="N498" i="21"/>
  <c r="M498" i="21"/>
  <c r="L498" i="21"/>
  <c r="K498" i="21"/>
  <c r="J498" i="21"/>
  <c r="I498" i="21"/>
  <c r="H498" i="21"/>
  <c r="G498" i="21"/>
  <c r="F498" i="21"/>
  <c r="E498" i="21"/>
  <c r="D498" i="21"/>
  <c r="B498" i="21"/>
  <c r="N497" i="21"/>
  <c r="M497" i="21"/>
  <c r="L497" i="21"/>
  <c r="K497" i="21"/>
  <c r="J497" i="21"/>
  <c r="I497" i="21"/>
  <c r="H497" i="21"/>
  <c r="G497" i="21"/>
  <c r="F497" i="21"/>
  <c r="E497" i="21"/>
  <c r="D497" i="21"/>
  <c r="C497" i="21"/>
  <c r="B497" i="21"/>
  <c r="N496" i="21"/>
  <c r="M496" i="21"/>
  <c r="L496" i="21"/>
  <c r="K496" i="21"/>
  <c r="J496" i="21"/>
  <c r="I496" i="21"/>
  <c r="H496" i="21"/>
  <c r="G496" i="21"/>
  <c r="F496" i="21"/>
  <c r="E496" i="21"/>
  <c r="D496" i="21"/>
  <c r="C496" i="21"/>
  <c r="B496" i="21"/>
  <c r="N495" i="21"/>
  <c r="M495" i="21"/>
  <c r="L495" i="21"/>
  <c r="K495" i="21"/>
  <c r="J495" i="21"/>
  <c r="I495" i="21"/>
  <c r="H495" i="21"/>
  <c r="G495" i="21"/>
  <c r="F495" i="21"/>
  <c r="E495" i="21"/>
  <c r="D495" i="21"/>
  <c r="C495" i="21"/>
  <c r="B495" i="21"/>
  <c r="N494" i="21"/>
  <c r="M494" i="21"/>
  <c r="L494" i="21"/>
  <c r="K494" i="21"/>
  <c r="J494" i="21"/>
  <c r="I494" i="21"/>
  <c r="H494" i="21"/>
  <c r="G494" i="21"/>
  <c r="F494" i="21"/>
  <c r="E494" i="21"/>
  <c r="D494" i="21"/>
  <c r="C494" i="21"/>
  <c r="B494" i="21"/>
  <c r="N493" i="21"/>
  <c r="M493" i="21"/>
  <c r="L493" i="21"/>
  <c r="K493" i="21"/>
  <c r="J493" i="21"/>
  <c r="I493" i="21"/>
  <c r="H493" i="21"/>
  <c r="G493" i="21"/>
  <c r="F493" i="21"/>
  <c r="E493" i="21"/>
  <c r="D493" i="21"/>
  <c r="C493" i="21"/>
  <c r="B493" i="21"/>
  <c r="N492" i="21"/>
  <c r="M492" i="21"/>
  <c r="L492" i="21"/>
  <c r="K492" i="21"/>
  <c r="J492" i="21"/>
  <c r="I492" i="21"/>
  <c r="H492" i="21"/>
  <c r="G492" i="21"/>
  <c r="F492" i="21"/>
  <c r="E492" i="21"/>
  <c r="D492" i="21"/>
  <c r="C492" i="21"/>
  <c r="B492" i="21"/>
  <c r="N491" i="21"/>
  <c r="M491" i="21"/>
  <c r="L491" i="21"/>
  <c r="K491" i="21"/>
  <c r="J491" i="21"/>
  <c r="I491" i="21"/>
  <c r="H491" i="21"/>
  <c r="G491" i="21"/>
  <c r="F491" i="21"/>
  <c r="E491" i="21"/>
  <c r="D491" i="21"/>
  <c r="C491" i="21"/>
  <c r="B491" i="21"/>
  <c r="N490" i="21"/>
  <c r="M490" i="21"/>
  <c r="L490" i="21"/>
  <c r="K490" i="21"/>
  <c r="J490" i="21"/>
  <c r="I490" i="21"/>
  <c r="H490" i="21"/>
  <c r="G490" i="21"/>
  <c r="F490" i="21"/>
  <c r="E490" i="21"/>
  <c r="D490" i="21"/>
  <c r="C490" i="21"/>
  <c r="B490" i="21"/>
  <c r="N489" i="21"/>
  <c r="M489" i="21"/>
  <c r="L489" i="21"/>
  <c r="K489" i="21"/>
  <c r="J489" i="21"/>
  <c r="I489" i="21"/>
  <c r="H489" i="21"/>
  <c r="G489" i="21"/>
  <c r="F489" i="21"/>
  <c r="E489" i="21"/>
  <c r="D489" i="21"/>
  <c r="C489" i="21"/>
  <c r="B489" i="21"/>
  <c r="N488" i="21"/>
  <c r="M488" i="21"/>
  <c r="L488" i="21"/>
  <c r="K488" i="21"/>
  <c r="J488" i="21"/>
  <c r="I488" i="21"/>
  <c r="H488" i="21"/>
  <c r="G488" i="21"/>
  <c r="F488" i="21"/>
  <c r="E488" i="21"/>
  <c r="D488" i="21"/>
  <c r="C488" i="21"/>
  <c r="B488" i="21"/>
  <c r="N487" i="21"/>
  <c r="M487" i="21"/>
  <c r="L487" i="21"/>
  <c r="K487" i="21"/>
  <c r="J487" i="21"/>
  <c r="I487" i="21"/>
  <c r="H487" i="21"/>
  <c r="G487" i="21"/>
  <c r="F487" i="21"/>
  <c r="E487" i="21"/>
  <c r="D487" i="21"/>
  <c r="B487" i="21"/>
  <c r="N486" i="21"/>
  <c r="M486" i="21"/>
  <c r="L486" i="21"/>
  <c r="K486" i="21"/>
  <c r="J486" i="21"/>
  <c r="I486" i="21"/>
  <c r="H486" i="21"/>
  <c r="G486" i="21"/>
  <c r="F486" i="21"/>
  <c r="E486" i="21"/>
  <c r="D486" i="21"/>
  <c r="C486" i="21"/>
  <c r="B486" i="21"/>
  <c r="N485" i="21"/>
  <c r="M485" i="21"/>
  <c r="L485" i="21"/>
  <c r="K485" i="21"/>
  <c r="J485" i="21"/>
  <c r="I485" i="21"/>
  <c r="H485" i="21"/>
  <c r="G485" i="21"/>
  <c r="F485" i="21"/>
  <c r="E485" i="21"/>
  <c r="D485" i="21"/>
  <c r="C485" i="21"/>
  <c r="B485" i="21"/>
  <c r="N484" i="21"/>
  <c r="M484" i="21"/>
  <c r="L484" i="21"/>
  <c r="K484" i="21"/>
  <c r="J484" i="21"/>
  <c r="I484" i="21"/>
  <c r="H484" i="21"/>
  <c r="G484" i="21"/>
  <c r="F484" i="21"/>
  <c r="E484" i="21"/>
  <c r="D484" i="21"/>
  <c r="C484" i="21"/>
  <c r="B484" i="21"/>
  <c r="N483" i="21"/>
  <c r="M483" i="21"/>
  <c r="L483" i="21"/>
  <c r="K483" i="21"/>
  <c r="J483" i="21"/>
  <c r="I483" i="21"/>
  <c r="H483" i="21"/>
  <c r="G483" i="21"/>
  <c r="F483" i="21"/>
  <c r="E483" i="21"/>
  <c r="D483" i="21"/>
  <c r="C483" i="21"/>
  <c r="B483" i="21"/>
  <c r="N482" i="21"/>
  <c r="M482" i="21"/>
  <c r="L482" i="21"/>
  <c r="K482" i="21"/>
  <c r="J482" i="21"/>
  <c r="I482" i="21"/>
  <c r="H482" i="21"/>
  <c r="G482" i="21"/>
  <c r="F482" i="21"/>
  <c r="E482" i="21"/>
  <c r="D482" i="21"/>
  <c r="C482" i="21"/>
  <c r="B482" i="21"/>
  <c r="N481" i="21"/>
  <c r="M481" i="21"/>
  <c r="L481" i="21"/>
  <c r="K481" i="21"/>
  <c r="J481" i="21"/>
  <c r="I481" i="21"/>
  <c r="H481" i="21"/>
  <c r="G481" i="21"/>
  <c r="F481" i="21"/>
  <c r="E481" i="21"/>
  <c r="D481" i="21"/>
  <c r="C481" i="21"/>
  <c r="B481" i="21"/>
  <c r="N480" i="21"/>
  <c r="M480" i="21"/>
  <c r="L480" i="21"/>
  <c r="K480" i="21"/>
  <c r="J480" i="21"/>
  <c r="I480" i="21"/>
  <c r="H480" i="21"/>
  <c r="G480" i="21"/>
  <c r="F480" i="21"/>
  <c r="E480" i="21"/>
  <c r="D480" i="21"/>
  <c r="C480" i="21"/>
  <c r="B480" i="21"/>
  <c r="N479" i="21"/>
  <c r="M479" i="21"/>
  <c r="L479" i="21"/>
  <c r="K479" i="21"/>
  <c r="J479" i="21"/>
  <c r="I479" i="21"/>
  <c r="H479" i="21"/>
  <c r="G479" i="21"/>
  <c r="F479" i="21"/>
  <c r="E479" i="21"/>
  <c r="D479" i="21"/>
  <c r="C479" i="21"/>
  <c r="B479" i="21"/>
  <c r="N478" i="21"/>
  <c r="M478" i="21"/>
  <c r="L478" i="21"/>
  <c r="K478" i="21"/>
  <c r="J478" i="21"/>
  <c r="I478" i="21"/>
  <c r="H478" i="21"/>
  <c r="G478" i="21"/>
  <c r="F478" i="21"/>
  <c r="E478" i="21"/>
  <c r="D478" i="21"/>
  <c r="C478" i="21"/>
  <c r="B478" i="21"/>
  <c r="N477" i="21"/>
  <c r="M477" i="21"/>
  <c r="L477" i="21"/>
  <c r="K477" i="21"/>
  <c r="J477" i="21"/>
  <c r="I477" i="21"/>
  <c r="H477" i="21"/>
  <c r="G477" i="21"/>
  <c r="F477" i="21"/>
  <c r="E477" i="21"/>
  <c r="D477" i="21"/>
  <c r="C477" i="21"/>
  <c r="B477" i="21"/>
  <c r="N476" i="21"/>
  <c r="M476" i="21"/>
  <c r="L476" i="21"/>
  <c r="K476" i="21"/>
  <c r="J476" i="21"/>
  <c r="I476" i="21"/>
  <c r="H476" i="21"/>
  <c r="G476" i="21"/>
  <c r="F476" i="21"/>
  <c r="E476" i="21"/>
  <c r="D476" i="21"/>
  <c r="B476" i="21"/>
  <c r="N475" i="21"/>
  <c r="M475" i="21"/>
  <c r="L475" i="21"/>
  <c r="K475" i="21"/>
  <c r="J475" i="21"/>
  <c r="I475" i="21"/>
  <c r="H475" i="21"/>
  <c r="G475" i="21"/>
  <c r="F475" i="21"/>
  <c r="E475" i="21"/>
  <c r="D475" i="21"/>
  <c r="C475" i="21"/>
  <c r="B475" i="21"/>
  <c r="N474" i="21"/>
  <c r="M474" i="21"/>
  <c r="L474" i="21"/>
  <c r="K474" i="21"/>
  <c r="J474" i="21"/>
  <c r="I474" i="21"/>
  <c r="H474" i="21"/>
  <c r="G474" i="21"/>
  <c r="F474" i="21"/>
  <c r="E474" i="21"/>
  <c r="D474" i="21"/>
  <c r="C474" i="21"/>
  <c r="B474" i="21"/>
  <c r="N473" i="21"/>
  <c r="M473" i="21"/>
  <c r="L473" i="21"/>
  <c r="K473" i="21"/>
  <c r="J473" i="21"/>
  <c r="I473" i="21"/>
  <c r="H473" i="21"/>
  <c r="G473" i="21"/>
  <c r="F473" i="21"/>
  <c r="E473" i="21"/>
  <c r="D473" i="21"/>
  <c r="C473" i="21"/>
  <c r="B473" i="21"/>
  <c r="N472" i="21"/>
  <c r="M472" i="21"/>
  <c r="L472" i="21"/>
  <c r="K472" i="21"/>
  <c r="J472" i="21"/>
  <c r="I472" i="21"/>
  <c r="H472" i="21"/>
  <c r="G472" i="21"/>
  <c r="F472" i="21"/>
  <c r="E472" i="21"/>
  <c r="D472" i="21"/>
  <c r="C472" i="21"/>
  <c r="B472" i="21"/>
  <c r="N471" i="21"/>
  <c r="M471" i="21"/>
  <c r="L471" i="21"/>
  <c r="K471" i="21"/>
  <c r="J471" i="21"/>
  <c r="I471" i="21"/>
  <c r="H471" i="21"/>
  <c r="G471" i="21"/>
  <c r="F471" i="21"/>
  <c r="E471" i="21"/>
  <c r="D471" i="21"/>
  <c r="C471" i="21"/>
  <c r="B471" i="21"/>
  <c r="N470" i="21"/>
  <c r="M470" i="21"/>
  <c r="L470" i="21"/>
  <c r="K470" i="21"/>
  <c r="J470" i="21"/>
  <c r="I470" i="21"/>
  <c r="H470" i="21"/>
  <c r="G470" i="21"/>
  <c r="F470" i="21"/>
  <c r="E470" i="21"/>
  <c r="D470" i="21"/>
  <c r="C470" i="21"/>
  <c r="B470" i="21"/>
  <c r="N469" i="21"/>
  <c r="M469" i="21"/>
  <c r="L469" i="21"/>
  <c r="K469" i="21"/>
  <c r="J469" i="21"/>
  <c r="I469" i="21"/>
  <c r="H469" i="21"/>
  <c r="G469" i="21"/>
  <c r="F469" i="21"/>
  <c r="E469" i="21"/>
  <c r="D469" i="21"/>
  <c r="C469" i="21"/>
  <c r="B469" i="21"/>
  <c r="N468" i="21"/>
  <c r="M468" i="21"/>
  <c r="L468" i="21"/>
  <c r="K468" i="21"/>
  <c r="J468" i="21"/>
  <c r="I468" i="21"/>
  <c r="H468" i="21"/>
  <c r="G468" i="21"/>
  <c r="F468" i="21"/>
  <c r="E468" i="21"/>
  <c r="D468" i="21"/>
  <c r="C468" i="21"/>
  <c r="B468" i="21"/>
  <c r="N467" i="21"/>
  <c r="M467" i="21"/>
  <c r="L467" i="21"/>
  <c r="K467" i="21"/>
  <c r="J467" i="21"/>
  <c r="I467" i="21"/>
  <c r="H467" i="21"/>
  <c r="G467" i="21"/>
  <c r="F467" i="21"/>
  <c r="E467" i="21"/>
  <c r="D467" i="21"/>
  <c r="C467" i="21"/>
  <c r="B467" i="21"/>
  <c r="N466" i="21"/>
  <c r="M466" i="21"/>
  <c r="L466" i="21"/>
  <c r="K466" i="21"/>
  <c r="J466" i="21"/>
  <c r="I466" i="21"/>
  <c r="H466" i="21"/>
  <c r="G466" i="21"/>
  <c r="F466" i="21"/>
  <c r="E466" i="21"/>
  <c r="D466" i="21"/>
  <c r="C466" i="21"/>
  <c r="B466" i="21"/>
  <c r="N465" i="21"/>
  <c r="M465" i="21"/>
  <c r="L465" i="21"/>
  <c r="K465" i="21"/>
  <c r="J465" i="21"/>
  <c r="I465" i="21"/>
  <c r="H465" i="21"/>
  <c r="G465" i="21"/>
  <c r="F465" i="21"/>
  <c r="E465" i="21"/>
  <c r="D465" i="21"/>
  <c r="B465" i="21"/>
  <c r="N464" i="21"/>
  <c r="M464" i="21"/>
  <c r="L464" i="21"/>
  <c r="K464" i="21"/>
  <c r="J464" i="21"/>
  <c r="I464" i="21"/>
  <c r="H464" i="21"/>
  <c r="G464" i="21"/>
  <c r="F464" i="21"/>
  <c r="E464" i="21"/>
  <c r="D464" i="21"/>
  <c r="C464" i="21"/>
  <c r="B464" i="21"/>
  <c r="N463" i="21"/>
  <c r="M463" i="21"/>
  <c r="L463" i="21"/>
  <c r="K463" i="21"/>
  <c r="J463" i="21"/>
  <c r="I463" i="21"/>
  <c r="H463" i="21"/>
  <c r="G463" i="21"/>
  <c r="F463" i="21"/>
  <c r="E463" i="21"/>
  <c r="D463" i="21"/>
  <c r="C463" i="21"/>
  <c r="B463" i="21"/>
  <c r="N462" i="21"/>
  <c r="M462" i="21"/>
  <c r="L462" i="21"/>
  <c r="K462" i="21"/>
  <c r="J462" i="21"/>
  <c r="I462" i="21"/>
  <c r="H462" i="21"/>
  <c r="G462" i="21"/>
  <c r="F462" i="21"/>
  <c r="E462" i="21"/>
  <c r="D462" i="21"/>
  <c r="C462" i="21"/>
  <c r="B462" i="21"/>
  <c r="N461" i="21"/>
  <c r="M461" i="21"/>
  <c r="L461" i="21"/>
  <c r="K461" i="21"/>
  <c r="J461" i="21"/>
  <c r="I461" i="21"/>
  <c r="H461" i="21"/>
  <c r="G461" i="21"/>
  <c r="F461" i="21"/>
  <c r="E461" i="21"/>
  <c r="D461" i="21"/>
  <c r="C461" i="21"/>
  <c r="B461" i="21"/>
  <c r="N460" i="21"/>
  <c r="M460" i="21"/>
  <c r="L460" i="21"/>
  <c r="K460" i="21"/>
  <c r="J460" i="21"/>
  <c r="I460" i="21"/>
  <c r="H460" i="21"/>
  <c r="G460" i="21"/>
  <c r="F460" i="21"/>
  <c r="E460" i="21"/>
  <c r="D460" i="21"/>
  <c r="C460" i="21"/>
  <c r="B460" i="21"/>
  <c r="N459" i="21"/>
  <c r="M459" i="21"/>
  <c r="L459" i="21"/>
  <c r="K459" i="21"/>
  <c r="J459" i="21"/>
  <c r="I459" i="21"/>
  <c r="H459" i="21"/>
  <c r="G459" i="21"/>
  <c r="F459" i="21"/>
  <c r="E459" i="21"/>
  <c r="D459" i="21"/>
  <c r="C459" i="21"/>
  <c r="B459" i="21"/>
  <c r="N458" i="21"/>
  <c r="M458" i="21"/>
  <c r="L458" i="21"/>
  <c r="K458" i="21"/>
  <c r="J458" i="21"/>
  <c r="I458" i="21"/>
  <c r="H458" i="21"/>
  <c r="G458" i="21"/>
  <c r="F458" i="21"/>
  <c r="E458" i="21"/>
  <c r="D458" i="21"/>
  <c r="C458" i="21"/>
  <c r="B458" i="21"/>
  <c r="N457" i="21"/>
  <c r="M457" i="21"/>
  <c r="L457" i="21"/>
  <c r="K457" i="21"/>
  <c r="J457" i="21"/>
  <c r="I457" i="21"/>
  <c r="H457" i="21"/>
  <c r="G457" i="21"/>
  <c r="F457" i="21"/>
  <c r="E457" i="21"/>
  <c r="D457" i="21"/>
  <c r="C457" i="21"/>
  <c r="B457" i="21"/>
  <c r="N456" i="21"/>
  <c r="M456" i="21"/>
  <c r="L456" i="21"/>
  <c r="K456" i="21"/>
  <c r="J456" i="21"/>
  <c r="I456" i="21"/>
  <c r="H456" i="21"/>
  <c r="G456" i="21"/>
  <c r="F456" i="21"/>
  <c r="E456" i="21"/>
  <c r="D456" i="21"/>
  <c r="C456" i="21"/>
  <c r="B456" i="21"/>
  <c r="N455" i="21"/>
  <c r="M455" i="21"/>
  <c r="L455" i="21"/>
  <c r="K455" i="21"/>
  <c r="J455" i="21"/>
  <c r="I455" i="21"/>
  <c r="H455" i="21"/>
  <c r="G455" i="21"/>
  <c r="F455" i="21"/>
  <c r="E455" i="21"/>
  <c r="D455" i="21"/>
  <c r="C455" i="21"/>
  <c r="B455" i="21"/>
  <c r="N454" i="21"/>
  <c r="M454" i="21"/>
  <c r="L454" i="21"/>
  <c r="K454" i="21"/>
  <c r="J454" i="21"/>
  <c r="I454" i="21"/>
  <c r="H454" i="21"/>
  <c r="G454" i="21"/>
  <c r="F454" i="21"/>
  <c r="E454" i="21"/>
  <c r="D454" i="21"/>
  <c r="B454" i="21"/>
  <c r="N453" i="21"/>
  <c r="M453" i="21"/>
  <c r="L453" i="21"/>
  <c r="K453" i="21"/>
  <c r="J453" i="21"/>
  <c r="I453" i="21"/>
  <c r="H453" i="21"/>
  <c r="G453" i="21"/>
  <c r="F453" i="21"/>
  <c r="E453" i="21"/>
  <c r="D453" i="21"/>
  <c r="C453" i="21"/>
  <c r="B453" i="21"/>
  <c r="N452" i="21"/>
  <c r="M452" i="21"/>
  <c r="L452" i="21"/>
  <c r="K452" i="21"/>
  <c r="J452" i="21"/>
  <c r="I452" i="21"/>
  <c r="H452" i="21"/>
  <c r="G452" i="21"/>
  <c r="F452" i="21"/>
  <c r="E452" i="21"/>
  <c r="D452" i="21"/>
  <c r="C452" i="21"/>
  <c r="B452" i="21"/>
  <c r="N451" i="21"/>
  <c r="M451" i="21"/>
  <c r="L451" i="21"/>
  <c r="K451" i="21"/>
  <c r="J451" i="21"/>
  <c r="I451" i="21"/>
  <c r="H451" i="21"/>
  <c r="G451" i="21"/>
  <c r="F451" i="21"/>
  <c r="E451" i="21"/>
  <c r="D451" i="21"/>
  <c r="C451" i="21"/>
  <c r="B451" i="21"/>
  <c r="N450" i="21"/>
  <c r="M450" i="21"/>
  <c r="L450" i="21"/>
  <c r="K450" i="21"/>
  <c r="J450" i="21"/>
  <c r="I450" i="21"/>
  <c r="H450" i="21"/>
  <c r="G450" i="21"/>
  <c r="F450" i="21"/>
  <c r="E450" i="21"/>
  <c r="D450" i="21"/>
  <c r="C450" i="21"/>
  <c r="B450" i="21"/>
  <c r="N449" i="21"/>
  <c r="M449" i="21"/>
  <c r="L449" i="21"/>
  <c r="K449" i="21"/>
  <c r="J449" i="21"/>
  <c r="I449" i="21"/>
  <c r="H449" i="21"/>
  <c r="G449" i="21"/>
  <c r="F449" i="21"/>
  <c r="E449" i="21"/>
  <c r="D449" i="21"/>
  <c r="C449" i="21"/>
  <c r="B449" i="21"/>
  <c r="N448" i="21"/>
  <c r="M448" i="21"/>
  <c r="L448" i="21"/>
  <c r="K448" i="21"/>
  <c r="J448" i="21"/>
  <c r="I448" i="21"/>
  <c r="H448" i="21"/>
  <c r="G448" i="21"/>
  <c r="F448" i="21"/>
  <c r="E448" i="21"/>
  <c r="D448" i="21"/>
  <c r="C448" i="21"/>
  <c r="B448" i="21"/>
  <c r="N447" i="21"/>
  <c r="M447" i="21"/>
  <c r="L447" i="21"/>
  <c r="K447" i="21"/>
  <c r="J447" i="21"/>
  <c r="I447" i="21"/>
  <c r="H447" i="21"/>
  <c r="G447" i="21"/>
  <c r="F447" i="21"/>
  <c r="E447" i="21"/>
  <c r="D447" i="21"/>
  <c r="C447" i="21"/>
  <c r="B447" i="21"/>
  <c r="N446" i="21"/>
  <c r="M446" i="21"/>
  <c r="L446" i="21"/>
  <c r="K446" i="21"/>
  <c r="J446" i="21"/>
  <c r="I446" i="21"/>
  <c r="H446" i="21"/>
  <c r="G446" i="21"/>
  <c r="F446" i="21"/>
  <c r="E446" i="21"/>
  <c r="D446" i="21"/>
  <c r="C446" i="21"/>
  <c r="B446" i="21"/>
  <c r="N445" i="21"/>
  <c r="M445" i="21"/>
  <c r="L445" i="21"/>
  <c r="K445" i="21"/>
  <c r="J445" i="21"/>
  <c r="I445" i="21"/>
  <c r="H445" i="21"/>
  <c r="G445" i="21"/>
  <c r="F445" i="21"/>
  <c r="E445" i="21"/>
  <c r="D445" i="21"/>
  <c r="C445" i="21"/>
  <c r="B445" i="21"/>
  <c r="N444" i="21"/>
  <c r="M444" i="21"/>
  <c r="L444" i="21"/>
  <c r="K444" i="21"/>
  <c r="J444" i="21"/>
  <c r="I444" i="21"/>
  <c r="H444" i="21"/>
  <c r="G444" i="21"/>
  <c r="F444" i="21"/>
  <c r="E444" i="21"/>
  <c r="D444" i="21"/>
  <c r="C444" i="21"/>
  <c r="B444" i="21"/>
  <c r="N443" i="21"/>
  <c r="M443" i="21"/>
  <c r="L443" i="21"/>
  <c r="K443" i="21"/>
  <c r="J443" i="21"/>
  <c r="I443" i="21"/>
  <c r="H443" i="21"/>
  <c r="G443" i="21"/>
  <c r="F443" i="21"/>
  <c r="E443" i="21"/>
  <c r="D443" i="21"/>
  <c r="B443" i="21"/>
  <c r="N442" i="21"/>
  <c r="M442" i="21"/>
  <c r="L442" i="21"/>
  <c r="K442" i="21"/>
  <c r="J442" i="21"/>
  <c r="I442" i="21"/>
  <c r="H442" i="21"/>
  <c r="G442" i="21"/>
  <c r="F442" i="21"/>
  <c r="E442" i="21"/>
  <c r="D442" i="21"/>
  <c r="C442" i="21"/>
  <c r="B442" i="21"/>
  <c r="N441" i="21"/>
  <c r="M441" i="21"/>
  <c r="L441" i="21"/>
  <c r="K441" i="21"/>
  <c r="J441" i="21"/>
  <c r="I441" i="21"/>
  <c r="H441" i="21"/>
  <c r="G441" i="21"/>
  <c r="F441" i="21"/>
  <c r="E441" i="21"/>
  <c r="D441" i="21"/>
  <c r="C441" i="21"/>
  <c r="B441" i="21"/>
  <c r="N440" i="21"/>
  <c r="M440" i="21"/>
  <c r="L440" i="21"/>
  <c r="K440" i="21"/>
  <c r="J440" i="21"/>
  <c r="I440" i="21"/>
  <c r="H440" i="21"/>
  <c r="G440" i="21"/>
  <c r="F440" i="21"/>
  <c r="E440" i="21"/>
  <c r="D440" i="21"/>
  <c r="C440" i="21"/>
  <c r="B440" i="21"/>
  <c r="N439" i="21"/>
  <c r="M439" i="21"/>
  <c r="L439" i="21"/>
  <c r="K439" i="21"/>
  <c r="J439" i="21"/>
  <c r="I439" i="21"/>
  <c r="H439" i="21"/>
  <c r="G439" i="21"/>
  <c r="F439" i="21"/>
  <c r="E439" i="21"/>
  <c r="D439" i="21"/>
  <c r="C439" i="21"/>
  <c r="B439" i="21"/>
  <c r="N438" i="21"/>
  <c r="M438" i="21"/>
  <c r="L438" i="21"/>
  <c r="K438" i="21"/>
  <c r="J438" i="21"/>
  <c r="I438" i="21"/>
  <c r="H438" i="21"/>
  <c r="G438" i="21"/>
  <c r="F438" i="21"/>
  <c r="E438" i="21"/>
  <c r="D438" i="21"/>
  <c r="C438" i="21"/>
  <c r="B438" i="21"/>
  <c r="N437" i="21"/>
  <c r="M437" i="21"/>
  <c r="L437" i="21"/>
  <c r="K437" i="21"/>
  <c r="J437" i="21"/>
  <c r="I437" i="21"/>
  <c r="H437" i="21"/>
  <c r="G437" i="21"/>
  <c r="F437" i="21"/>
  <c r="E437" i="21"/>
  <c r="D437" i="21"/>
  <c r="C437" i="21"/>
  <c r="B437" i="21"/>
  <c r="N436" i="21"/>
  <c r="M436" i="21"/>
  <c r="L436" i="21"/>
  <c r="K436" i="21"/>
  <c r="J436" i="21"/>
  <c r="I436" i="21"/>
  <c r="H436" i="21"/>
  <c r="G436" i="21"/>
  <c r="F436" i="21"/>
  <c r="E436" i="21"/>
  <c r="D436" i="21"/>
  <c r="C436" i="21"/>
  <c r="B436" i="21"/>
  <c r="N435" i="21"/>
  <c r="M435" i="21"/>
  <c r="L435" i="21"/>
  <c r="K435" i="21"/>
  <c r="J435" i="21"/>
  <c r="I435" i="21"/>
  <c r="H435" i="21"/>
  <c r="G435" i="21"/>
  <c r="F435" i="21"/>
  <c r="E435" i="21"/>
  <c r="D435" i="21"/>
  <c r="C435" i="21"/>
  <c r="B435" i="21"/>
  <c r="N434" i="21"/>
  <c r="M434" i="21"/>
  <c r="L434" i="21"/>
  <c r="K434" i="21"/>
  <c r="J434" i="21"/>
  <c r="I434" i="21"/>
  <c r="H434" i="21"/>
  <c r="G434" i="21"/>
  <c r="F434" i="21"/>
  <c r="E434" i="21"/>
  <c r="D434" i="21"/>
  <c r="C434" i="21"/>
  <c r="B434" i="21"/>
  <c r="N433" i="21"/>
  <c r="M433" i="21"/>
  <c r="L433" i="21"/>
  <c r="K433" i="21"/>
  <c r="J433" i="21"/>
  <c r="I433" i="21"/>
  <c r="H433" i="21"/>
  <c r="G433" i="21"/>
  <c r="F433" i="21"/>
  <c r="E433" i="21"/>
  <c r="D433" i="21"/>
  <c r="C433" i="21"/>
  <c r="B433" i="21"/>
  <c r="N432" i="21"/>
  <c r="M432" i="21"/>
  <c r="L432" i="21"/>
  <c r="K432" i="21"/>
  <c r="J432" i="21"/>
  <c r="I432" i="21"/>
  <c r="H432" i="21"/>
  <c r="G432" i="21"/>
  <c r="F432" i="21"/>
  <c r="E432" i="21"/>
  <c r="D432" i="21"/>
  <c r="B432" i="21"/>
  <c r="N431" i="21"/>
  <c r="M431" i="21"/>
  <c r="L431" i="21"/>
  <c r="K431" i="21"/>
  <c r="J431" i="21"/>
  <c r="I431" i="21"/>
  <c r="H431" i="21"/>
  <c r="G431" i="21"/>
  <c r="F431" i="21"/>
  <c r="E431" i="21"/>
  <c r="D431" i="21"/>
  <c r="C431" i="21"/>
  <c r="B431" i="21"/>
  <c r="N430" i="21"/>
  <c r="M430" i="21"/>
  <c r="L430" i="21"/>
  <c r="K430" i="21"/>
  <c r="J430" i="21"/>
  <c r="I430" i="21"/>
  <c r="H430" i="21"/>
  <c r="G430" i="21"/>
  <c r="F430" i="21"/>
  <c r="E430" i="21"/>
  <c r="D430" i="21"/>
  <c r="C430" i="21"/>
  <c r="B430" i="21"/>
  <c r="N429" i="21"/>
  <c r="M429" i="21"/>
  <c r="L429" i="21"/>
  <c r="K429" i="21"/>
  <c r="J429" i="21"/>
  <c r="I429" i="21"/>
  <c r="H429" i="21"/>
  <c r="G429" i="21"/>
  <c r="F429" i="21"/>
  <c r="E429" i="21"/>
  <c r="D429" i="21"/>
  <c r="C429" i="21"/>
  <c r="B429" i="21"/>
  <c r="N428" i="21"/>
  <c r="M428" i="21"/>
  <c r="L428" i="21"/>
  <c r="K428" i="21"/>
  <c r="J428" i="21"/>
  <c r="I428" i="21"/>
  <c r="H428" i="21"/>
  <c r="G428" i="21"/>
  <c r="F428" i="21"/>
  <c r="E428" i="21"/>
  <c r="D428" i="21"/>
  <c r="C428" i="21"/>
  <c r="B428" i="21"/>
  <c r="N427" i="21"/>
  <c r="M427" i="21"/>
  <c r="L427" i="21"/>
  <c r="K427" i="21"/>
  <c r="J427" i="21"/>
  <c r="I427" i="21"/>
  <c r="H427" i="21"/>
  <c r="G427" i="21"/>
  <c r="F427" i="21"/>
  <c r="E427" i="21"/>
  <c r="D427" i="21"/>
  <c r="C427" i="21"/>
  <c r="B427" i="21"/>
  <c r="N426" i="21"/>
  <c r="M426" i="21"/>
  <c r="L426" i="21"/>
  <c r="K426" i="21"/>
  <c r="J426" i="21"/>
  <c r="I426" i="21"/>
  <c r="H426" i="21"/>
  <c r="G426" i="21"/>
  <c r="F426" i="21"/>
  <c r="E426" i="21"/>
  <c r="D426" i="21"/>
  <c r="C426" i="21"/>
  <c r="B426" i="21"/>
  <c r="N425" i="21"/>
  <c r="M425" i="21"/>
  <c r="L425" i="21"/>
  <c r="K425" i="21"/>
  <c r="J425" i="21"/>
  <c r="I425" i="21"/>
  <c r="H425" i="21"/>
  <c r="G425" i="21"/>
  <c r="F425" i="21"/>
  <c r="E425" i="21"/>
  <c r="D425" i="21"/>
  <c r="C425" i="21"/>
  <c r="B425" i="21"/>
  <c r="N424" i="21"/>
  <c r="M424" i="21"/>
  <c r="L424" i="21"/>
  <c r="K424" i="21"/>
  <c r="J424" i="21"/>
  <c r="I424" i="21"/>
  <c r="H424" i="21"/>
  <c r="G424" i="21"/>
  <c r="F424" i="21"/>
  <c r="E424" i="21"/>
  <c r="D424" i="21"/>
  <c r="C424" i="21"/>
  <c r="B424" i="21"/>
  <c r="N423" i="21"/>
  <c r="M423" i="21"/>
  <c r="L423" i="21"/>
  <c r="K423" i="21"/>
  <c r="J423" i="21"/>
  <c r="I423" i="21"/>
  <c r="H423" i="21"/>
  <c r="G423" i="21"/>
  <c r="F423" i="21"/>
  <c r="E423" i="21"/>
  <c r="D423" i="21"/>
  <c r="C423" i="21"/>
  <c r="B423" i="21"/>
  <c r="N422" i="21"/>
  <c r="M422" i="21"/>
  <c r="L422" i="21"/>
  <c r="K422" i="21"/>
  <c r="J422" i="21"/>
  <c r="I422" i="21"/>
  <c r="H422" i="21"/>
  <c r="G422" i="21"/>
  <c r="F422" i="21"/>
  <c r="E422" i="21"/>
  <c r="D422" i="21"/>
  <c r="C422" i="21"/>
  <c r="B422" i="21"/>
  <c r="N421" i="21"/>
  <c r="M421" i="21"/>
  <c r="L421" i="21"/>
  <c r="K421" i="21"/>
  <c r="J421" i="21"/>
  <c r="I421" i="21"/>
  <c r="H421" i="21"/>
  <c r="G421" i="21"/>
  <c r="F421" i="21"/>
  <c r="E421" i="21"/>
  <c r="D421" i="21"/>
  <c r="B421" i="21"/>
  <c r="N420" i="21"/>
  <c r="M420" i="21"/>
  <c r="L420" i="21"/>
  <c r="K420" i="21"/>
  <c r="J420" i="21"/>
  <c r="I420" i="21"/>
  <c r="H420" i="21"/>
  <c r="G420" i="21"/>
  <c r="F420" i="21"/>
  <c r="E420" i="21"/>
  <c r="D420" i="21"/>
  <c r="C420" i="21"/>
  <c r="B420" i="21"/>
  <c r="N419" i="21"/>
  <c r="M419" i="21"/>
  <c r="L419" i="21"/>
  <c r="K419" i="21"/>
  <c r="J419" i="21"/>
  <c r="I419" i="21"/>
  <c r="H419" i="21"/>
  <c r="G419" i="21"/>
  <c r="F419" i="21"/>
  <c r="E419" i="21"/>
  <c r="D419" i="21"/>
  <c r="C419" i="21"/>
  <c r="B419" i="21"/>
  <c r="N418" i="21"/>
  <c r="M418" i="21"/>
  <c r="L418" i="21"/>
  <c r="K418" i="21"/>
  <c r="J418" i="21"/>
  <c r="I418" i="21"/>
  <c r="H418" i="21"/>
  <c r="G418" i="21"/>
  <c r="F418" i="21"/>
  <c r="E418" i="21"/>
  <c r="D418" i="21"/>
  <c r="C418" i="21"/>
  <c r="B418" i="21"/>
  <c r="N417" i="21"/>
  <c r="M417" i="21"/>
  <c r="L417" i="21"/>
  <c r="K417" i="21"/>
  <c r="J417" i="21"/>
  <c r="I417" i="21"/>
  <c r="H417" i="21"/>
  <c r="G417" i="21"/>
  <c r="F417" i="21"/>
  <c r="E417" i="21"/>
  <c r="D417" i="21"/>
  <c r="C417" i="21"/>
  <c r="B417" i="21"/>
  <c r="N416" i="21"/>
  <c r="M416" i="21"/>
  <c r="L416" i="21"/>
  <c r="K416" i="21"/>
  <c r="J416" i="21"/>
  <c r="I416" i="21"/>
  <c r="H416" i="21"/>
  <c r="G416" i="21"/>
  <c r="F416" i="21"/>
  <c r="E416" i="21"/>
  <c r="D416" i="21"/>
  <c r="C416" i="21"/>
  <c r="B416" i="21"/>
  <c r="N415" i="21"/>
  <c r="M415" i="21"/>
  <c r="L415" i="21"/>
  <c r="K415" i="21"/>
  <c r="J415" i="21"/>
  <c r="I415" i="21"/>
  <c r="H415" i="21"/>
  <c r="G415" i="21"/>
  <c r="F415" i="21"/>
  <c r="E415" i="21"/>
  <c r="D415" i="21"/>
  <c r="C415" i="21"/>
  <c r="B415" i="21"/>
  <c r="N414" i="21"/>
  <c r="M414" i="21"/>
  <c r="L414" i="21"/>
  <c r="K414" i="21"/>
  <c r="J414" i="21"/>
  <c r="I414" i="21"/>
  <c r="H414" i="21"/>
  <c r="G414" i="21"/>
  <c r="F414" i="21"/>
  <c r="E414" i="21"/>
  <c r="D414" i="21"/>
  <c r="C414" i="21"/>
  <c r="B414" i="21"/>
  <c r="N413" i="21"/>
  <c r="M413" i="21"/>
  <c r="L413" i="21"/>
  <c r="K413" i="21"/>
  <c r="J413" i="21"/>
  <c r="I413" i="21"/>
  <c r="H413" i="21"/>
  <c r="G413" i="21"/>
  <c r="F413" i="21"/>
  <c r="E413" i="21"/>
  <c r="D413" i="21"/>
  <c r="C413" i="21"/>
  <c r="B413" i="21"/>
  <c r="N412" i="21"/>
  <c r="M412" i="21"/>
  <c r="L412" i="21"/>
  <c r="K412" i="21"/>
  <c r="J412" i="21"/>
  <c r="I412" i="21"/>
  <c r="H412" i="21"/>
  <c r="G412" i="21"/>
  <c r="F412" i="21"/>
  <c r="E412" i="21"/>
  <c r="D412" i="21"/>
  <c r="C412" i="21"/>
  <c r="B412" i="21"/>
  <c r="N411" i="21"/>
  <c r="M411" i="21"/>
  <c r="L411" i="21"/>
  <c r="K411" i="21"/>
  <c r="J411" i="21"/>
  <c r="I411" i="21"/>
  <c r="H411" i="21"/>
  <c r="G411" i="21"/>
  <c r="F411" i="21"/>
  <c r="E411" i="21"/>
  <c r="D411" i="21"/>
  <c r="C411" i="21"/>
  <c r="B411" i="21"/>
  <c r="N410" i="21"/>
  <c r="M410" i="21"/>
  <c r="L410" i="21"/>
  <c r="K410" i="21"/>
  <c r="J410" i="21"/>
  <c r="I410" i="21"/>
  <c r="H410" i="21"/>
  <c r="G410" i="21"/>
  <c r="F410" i="21"/>
  <c r="E410" i="21"/>
  <c r="D410" i="21"/>
  <c r="B410" i="21"/>
  <c r="N409" i="21"/>
  <c r="M409" i="21"/>
  <c r="L409" i="21"/>
  <c r="K409" i="21"/>
  <c r="J409" i="21"/>
  <c r="I409" i="21"/>
  <c r="H409" i="21"/>
  <c r="G409" i="21"/>
  <c r="F409" i="21"/>
  <c r="E409" i="21"/>
  <c r="D409" i="21"/>
  <c r="C409" i="21"/>
  <c r="B409" i="21"/>
  <c r="N408" i="21"/>
  <c r="M408" i="21"/>
  <c r="L408" i="21"/>
  <c r="K408" i="21"/>
  <c r="J408" i="21"/>
  <c r="I408" i="21"/>
  <c r="H408" i="21"/>
  <c r="G408" i="21"/>
  <c r="F408" i="21"/>
  <c r="E408" i="21"/>
  <c r="D408" i="21"/>
  <c r="C408" i="21"/>
  <c r="B408" i="21"/>
  <c r="N407" i="21"/>
  <c r="M407" i="21"/>
  <c r="L407" i="21"/>
  <c r="K407" i="21"/>
  <c r="J407" i="21"/>
  <c r="I407" i="21"/>
  <c r="H407" i="21"/>
  <c r="G407" i="21"/>
  <c r="F407" i="21"/>
  <c r="E407" i="21"/>
  <c r="D407" i="21"/>
  <c r="C407" i="21"/>
  <c r="B407" i="21"/>
  <c r="N406" i="21"/>
  <c r="M406" i="21"/>
  <c r="L406" i="21"/>
  <c r="K406" i="21"/>
  <c r="J406" i="21"/>
  <c r="I406" i="21"/>
  <c r="H406" i="21"/>
  <c r="G406" i="21"/>
  <c r="F406" i="21"/>
  <c r="E406" i="21"/>
  <c r="D406" i="21"/>
  <c r="C406" i="21"/>
  <c r="B406" i="21"/>
  <c r="N405" i="21"/>
  <c r="M405" i="21"/>
  <c r="L405" i="21"/>
  <c r="K405" i="21"/>
  <c r="J405" i="21"/>
  <c r="I405" i="21"/>
  <c r="H405" i="21"/>
  <c r="G405" i="21"/>
  <c r="F405" i="21"/>
  <c r="E405" i="21"/>
  <c r="D405" i="21"/>
  <c r="C405" i="21"/>
  <c r="B405" i="21"/>
  <c r="N404" i="21"/>
  <c r="M404" i="21"/>
  <c r="L404" i="21"/>
  <c r="K404" i="21"/>
  <c r="J404" i="21"/>
  <c r="I404" i="21"/>
  <c r="H404" i="21"/>
  <c r="G404" i="21"/>
  <c r="F404" i="21"/>
  <c r="E404" i="21"/>
  <c r="D404" i="21"/>
  <c r="C404" i="21"/>
  <c r="B404" i="21"/>
  <c r="N403" i="21"/>
  <c r="M403" i="21"/>
  <c r="L403" i="21"/>
  <c r="K403" i="21"/>
  <c r="J403" i="21"/>
  <c r="I403" i="21"/>
  <c r="H403" i="21"/>
  <c r="G403" i="21"/>
  <c r="F403" i="21"/>
  <c r="E403" i="21"/>
  <c r="D403" i="21"/>
  <c r="C403" i="21"/>
  <c r="B403" i="21"/>
  <c r="N402" i="21"/>
  <c r="M402" i="21"/>
  <c r="L402" i="21"/>
  <c r="K402" i="21"/>
  <c r="J402" i="21"/>
  <c r="I402" i="21"/>
  <c r="H402" i="21"/>
  <c r="G402" i="21"/>
  <c r="F402" i="21"/>
  <c r="E402" i="21"/>
  <c r="D402" i="21"/>
  <c r="C402" i="21"/>
  <c r="B402" i="21"/>
  <c r="N401" i="21"/>
  <c r="M401" i="21"/>
  <c r="L401" i="21"/>
  <c r="K401" i="21"/>
  <c r="J401" i="21"/>
  <c r="I401" i="21"/>
  <c r="H401" i="21"/>
  <c r="G401" i="21"/>
  <c r="F401" i="21"/>
  <c r="E401" i="21"/>
  <c r="D401" i="21"/>
  <c r="C401" i="21"/>
  <c r="B401" i="21"/>
  <c r="N400" i="21"/>
  <c r="M400" i="21"/>
  <c r="L400" i="21"/>
  <c r="K400" i="21"/>
  <c r="J400" i="21"/>
  <c r="I400" i="21"/>
  <c r="H400" i="21"/>
  <c r="G400" i="21"/>
  <c r="F400" i="21"/>
  <c r="E400" i="21"/>
  <c r="D400" i="21"/>
  <c r="C400" i="21"/>
  <c r="B400" i="21"/>
  <c r="N399" i="21"/>
  <c r="M399" i="21"/>
  <c r="L399" i="21"/>
  <c r="K399" i="21"/>
  <c r="J399" i="21"/>
  <c r="I399" i="21"/>
  <c r="H399" i="21"/>
  <c r="G399" i="21"/>
  <c r="F399" i="21"/>
  <c r="E399" i="21"/>
  <c r="D399" i="21"/>
  <c r="B399" i="21"/>
  <c r="N398" i="21"/>
  <c r="M398" i="21"/>
  <c r="L398" i="21"/>
  <c r="K398" i="21"/>
  <c r="J398" i="21"/>
  <c r="I398" i="21"/>
  <c r="H398" i="21"/>
  <c r="G398" i="21"/>
  <c r="F398" i="21"/>
  <c r="E398" i="21"/>
  <c r="D398" i="21"/>
  <c r="C398" i="21"/>
  <c r="B398" i="21"/>
  <c r="N397" i="21"/>
  <c r="M397" i="21"/>
  <c r="L397" i="21"/>
  <c r="K397" i="21"/>
  <c r="J397" i="21"/>
  <c r="I397" i="21"/>
  <c r="H397" i="21"/>
  <c r="G397" i="21"/>
  <c r="F397" i="21"/>
  <c r="E397" i="21"/>
  <c r="D397" i="21"/>
  <c r="C397" i="21"/>
  <c r="B397" i="21"/>
  <c r="N396" i="21"/>
  <c r="M396" i="21"/>
  <c r="L396" i="21"/>
  <c r="K396" i="21"/>
  <c r="J396" i="21"/>
  <c r="I396" i="21"/>
  <c r="H396" i="21"/>
  <c r="G396" i="21"/>
  <c r="F396" i="21"/>
  <c r="E396" i="21"/>
  <c r="D396" i="21"/>
  <c r="C396" i="21"/>
  <c r="B396" i="21"/>
  <c r="N395" i="21"/>
  <c r="M395" i="21"/>
  <c r="L395" i="21"/>
  <c r="K395" i="21"/>
  <c r="J395" i="21"/>
  <c r="I395" i="21"/>
  <c r="H395" i="21"/>
  <c r="G395" i="21"/>
  <c r="F395" i="21"/>
  <c r="E395" i="21"/>
  <c r="D395" i="21"/>
  <c r="C395" i="21"/>
  <c r="B395" i="21"/>
  <c r="N394" i="21"/>
  <c r="M394" i="21"/>
  <c r="L394" i="21"/>
  <c r="K394" i="21"/>
  <c r="J394" i="21"/>
  <c r="I394" i="21"/>
  <c r="H394" i="21"/>
  <c r="G394" i="21"/>
  <c r="F394" i="21"/>
  <c r="E394" i="21"/>
  <c r="D394" i="21"/>
  <c r="C394" i="21"/>
  <c r="B394" i="21"/>
  <c r="N393" i="21"/>
  <c r="M393" i="21"/>
  <c r="L393" i="21"/>
  <c r="K393" i="21"/>
  <c r="J393" i="21"/>
  <c r="I393" i="21"/>
  <c r="H393" i="21"/>
  <c r="G393" i="21"/>
  <c r="F393" i="21"/>
  <c r="E393" i="21"/>
  <c r="D393" i="21"/>
  <c r="C393" i="21"/>
  <c r="B393" i="21"/>
  <c r="N392" i="21"/>
  <c r="M392" i="21"/>
  <c r="L392" i="21"/>
  <c r="K392" i="21"/>
  <c r="J392" i="21"/>
  <c r="I392" i="21"/>
  <c r="H392" i="21"/>
  <c r="G392" i="21"/>
  <c r="F392" i="21"/>
  <c r="E392" i="21"/>
  <c r="D392" i="21"/>
  <c r="C392" i="21"/>
  <c r="B392" i="21"/>
  <c r="N391" i="21"/>
  <c r="M391" i="21"/>
  <c r="L391" i="21"/>
  <c r="K391" i="21"/>
  <c r="J391" i="21"/>
  <c r="I391" i="21"/>
  <c r="H391" i="21"/>
  <c r="G391" i="21"/>
  <c r="F391" i="21"/>
  <c r="E391" i="21"/>
  <c r="D391" i="21"/>
  <c r="C391" i="21"/>
  <c r="B391" i="21"/>
  <c r="N390" i="21"/>
  <c r="M390" i="21"/>
  <c r="L390" i="21"/>
  <c r="K390" i="21"/>
  <c r="J390" i="21"/>
  <c r="I390" i="21"/>
  <c r="H390" i="21"/>
  <c r="G390" i="21"/>
  <c r="F390" i="21"/>
  <c r="E390" i="21"/>
  <c r="D390" i="21"/>
  <c r="C390" i="21"/>
  <c r="B390" i="21"/>
  <c r="N389" i="21"/>
  <c r="M389" i="21"/>
  <c r="L389" i="21"/>
  <c r="K389" i="21"/>
  <c r="J389" i="21"/>
  <c r="I389" i="21"/>
  <c r="H389" i="21"/>
  <c r="G389" i="21"/>
  <c r="F389" i="21"/>
  <c r="E389" i="21"/>
  <c r="D389" i="21"/>
  <c r="C389" i="21"/>
  <c r="B389" i="21"/>
  <c r="N388" i="21"/>
  <c r="M388" i="21"/>
  <c r="L388" i="21"/>
  <c r="K388" i="21"/>
  <c r="J388" i="21"/>
  <c r="I388" i="21"/>
  <c r="H388" i="21"/>
  <c r="G388" i="21"/>
  <c r="F388" i="21"/>
  <c r="E388" i="21"/>
  <c r="D388" i="21"/>
  <c r="B388" i="21"/>
  <c r="N387" i="21"/>
  <c r="M387" i="21"/>
  <c r="L387" i="21"/>
  <c r="K387" i="21"/>
  <c r="J387" i="21"/>
  <c r="I387" i="21"/>
  <c r="H387" i="21"/>
  <c r="G387" i="21"/>
  <c r="F387" i="21"/>
  <c r="E387" i="21"/>
  <c r="D387" i="21"/>
  <c r="C387" i="21"/>
  <c r="B387" i="21"/>
  <c r="N386" i="21"/>
  <c r="M386" i="21"/>
  <c r="L386" i="21"/>
  <c r="K386" i="21"/>
  <c r="J386" i="21"/>
  <c r="I386" i="21"/>
  <c r="H386" i="21"/>
  <c r="G386" i="21"/>
  <c r="F386" i="21"/>
  <c r="E386" i="21"/>
  <c r="D386" i="21"/>
  <c r="C386" i="21"/>
  <c r="B386" i="21"/>
  <c r="N385" i="21"/>
  <c r="M385" i="21"/>
  <c r="L385" i="21"/>
  <c r="K385" i="21"/>
  <c r="J385" i="21"/>
  <c r="I385" i="21"/>
  <c r="H385" i="21"/>
  <c r="G385" i="21"/>
  <c r="F385" i="21"/>
  <c r="E385" i="21"/>
  <c r="D385" i="21"/>
  <c r="C385" i="21"/>
  <c r="B385" i="21"/>
  <c r="N384" i="21"/>
  <c r="M384" i="21"/>
  <c r="L384" i="21"/>
  <c r="K384" i="21"/>
  <c r="J384" i="21"/>
  <c r="I384" i="21"/>
  <c r="H384" i="21"/>
  <c r="G384" i="21"/>
  <c r="F384" i="21"/>
  <c r="E384" i="21"/>
  <c r="D384" i="21"/>
  <c r="C384" i="21"/>
  <c r="B384" i="21"/>
  <c r="N383" i="21"/>
  <c r="M383" i="21"/>
  <c r="L383" i="21"/>
  <c r="K383" i="21"/>
  <c r="J383" i="21"/>
  <c r="I383" i="21"/>
  <c r="H383" i="21"/>
  <c r="G383" i="21"/>
  <c r="F383" i="21"/>
  <c r="E383" i="21"/>
  <c r="D383" i="21"/>
  <c r="C383" i="21"/>
  <c r="B383" i="21"/>
  <c r="N382" i="21"/>
  <c r="M382" i="21"/>
  <c r="L382" i="21"/>
  <c r="K382" i="21"/>
  <c r="J382" i="21"/>
  <c r="I382" i="21"/>
  <c r="H382" i="21"/>
  <c r="G382" i="21"/>
  <c r="F382" i="21"/>
  <c r="E382" i="21"/>
  <c r="D382" i="21"/>
  <c r="C382" i="21"/>
  <c r="B382" i="21"/>
  <c r="N381" i="21"/>
  <c r="M381" i="21"/>
  <c r="L381" i="21"/>
  <c r="K381" i="21"/>
  <c r="J381" i="21"/>
  <c r="I381" i="21"/>
  <c r="H381" i="21"/>
  <c r="G381" i="21"/>
  <c r="F381" i="21"/>
  <c r="E381" i="21"/>
  <c r="D381" i="21"/>
  <c r="C381" i="21"/>
  <c r="B381" i="21"/>
  <c r="N380" i="21"/>
  <c r="M380" i="21"/>
  <c r="L380" i="21"/>
  <c r="K380" i="21"/>
  <c r="J380" i="21"/>
  <c r="I380" i="21"/>
  <c r="H380" i="21"/>
  <c r="G380" i="21"/>
  <c r="F380" i="21"/>
  <c r="E380" i="21"/>
  <c r="D380" i="21"/>
  <c r="C380" i="21"/>
  <c r="B380" i="21"/>
  <c r="N379" i="21"/>
  <c r="M379" i="21"/>
  <c r="L379" i="21"/>
  <c r="K379" i="21"/>
  <c r="J379" i="21"/>
  <c r="I379" i="21"/>
  <c r="H379" i="21"/>
  <c r="G379" i="21"/>
  <c r="F379" i="21"/>
  <c r="E379" i="21"/>
  <c r="D379" i="21"/>
  <c r="C379" i="21"/>
  <c r="B379" i="21"/>
  <c r="N378" i="21"/>
  <c r="M378" i="21"/>
  <c r="L378" i="21"/>
  <c r="K378" i="21"/>
  <c r="J378" i="21"/>
  <c r="I378" i="21"/>
  <c r="H378" i="21"/>
  <c r="G378" i="21"/>
  <c r="F378" i="21"/>
  <c r="E378" i="21"/>
  <c r="D378" i="21"/>
  <c r="C378" i="21"/>
  <c r="B378" i="21"/>
  <c r="N377" i="21"/>
  <c r="M377" i="21"/>
  <c r="L377" i="21"/>
  <c r="K377" i="21"/>
  <c r="J377" i="21"/>
  <c r="I377" i="21"/>
  <c r="H377" i="21"/>
  <c r="G377" i="21"/>
  <c r="F377" i="21"/>
  <c r="E377" i="21"/>
  <c r="D377" i="21"/>
  <c r="B377" i="21"/>
  <c r="N376" i="21"/>
  <c r="M376" i="21"/>
  <c r="L376" i="21"/>
  <c r="K376" i="21"/>
  <c r="J376" i="21"/>
  <c r="I376" i="21"/>
  <c r="H376" i="21"/>
  <c r="G376" i="21"/>
  <c r="F376" i="21"/>
  <c r="E376" i="21"/>
  <c r="D376" i="21"/>
  <c r="C376" i="21"/>
  <c r="B376" i="21"/>
  <c r="N375" i="21"/>
  <c r="M375" i="21"/>
  <c r="L375" i="21"/>
  <c r="K375" i="21"/>
  <c r="J375" i="21"/>
  <c r="I375" i="21"/>
  <c r="H375" i="21"/>
  <c r="G375" i="21"/>
  <c r="F375" i="21"/>
  <c r="E375" i="21"/>
  <c r="D375" i="21"/>
  <c r="C375" i="21"/>
  <c r="B375" i="21"/>
  <c r="N374" i="21"/>
  <c r="M374" i="21"/>
  <c r="L374" i="21"/>
  <c r="K374" i="21"/>
  <c r="J374" i="21"/>
  <c r="I374" i="21"/>
  <c r="H374" i="21"/>
  <c r="G374" i="21"/>
  <c r="F374" i="21"/>
  <c r="E374" i="21"/>
  <c r="D374" i="21"/>
  <c r="C374" i="21"/>
  <c r="B374" i="21"/>
  <c r="N373" i="21"/>
  <c r="M373" i="21"/>
  <c r="L373" i="21"/>
  <c r="K373" i="21"/>
  <c r="J373" i="21"/>
  <c r="I373" i="21"/>
  <c r="H373" i="21"/>
  <c r="G373" i="21"/>
  <c r="F373" i="21"/>
  <c r="E373" i="21"/>
  <c r="D373" i="21"/>
  <c r="C373" i="21"/>
  <c r="B373" i="21"/>
  <c r="N372" i="21"/>
  <c r="M372" i="21"/>
  <c r="L372" i="21"/>
  <c r="K372" i="21"/>
  <c r="J372" i="21"/>
  <c r="I372" i="21"/>
  <c r="H372" i="21"/>
  <c r="G372" i="21"/>
  <c r="F372" i="21"/>
  <c r="E372" i="21"/>
  <c r="D372" i="21"/>
  <c r="C372" i="21"/>
  <c r="B372" i="21"/>
  <c r="N371" i="21"/>
  <c r="M371" i="21"/>
  <c r="L371" i="21"/>
  <c r="K371" i="21"/>
  <c r="J371" i="21"/>
  <c r="I371" i="21"/>
  <c r="H371" i="21"/>
  <c r="G371" i="21"/>
  <c r="F371" i="21"/>
  <c r="E371" i="21"/>
  <c r="D371" i="21"/>
  <c r="C371" i="21"/>
  <c r="B371" i="21"/>
  <c r="N370" i="21"/>
  <c r="M370" i="21"/>
  <c r="L370" i="21"/>
  <c r="K370" i="21"/>
  <c r="J370" i="21"/>
  <c r="I370" i="21"/>
  <c r="H370" i="21"/>
  <c r="G370" i="21"/>
  <c r="F370" i="21"/>
  <c r="E370" i="21"/>
  <c r="D370" i="21"/>
  <c r="C370" i="21"/>
  <c r="B370" i="21"/>
  <c r="N369" i="21"/>
  <c r="M369" i="21"/>
  <c r="L369" i="21"/>
  <c r="K369" i="21"/>
  <c r="J369" i="21"/>
  <c r="I369" i="21"/>
  <c r="H369" i="21"/>
  <c r="G369" i="21"/>
  <c r="F369" i="21"/>
  <c r="E369" i="21"/>
  <c r="D369" i="21"/>
  <c r="C369" i="21"/>
  <c r="B369" i="21"/>
  <c r="N368" i="21"/>
  <c r="M368" i="21"/>
  <c r="L368" i="21"/>
  <c r="K368" i="21"/>
  <c r="J368" i="21"/>
  <c r="I368" i="21"/>
  <c r="H368" i="21"/>
  <c r="G368" i="21"/>
  <c r="F368" i="21"/>
  <c r="E368" i="21"/>
  <c r="D368" i="21"/>
  <c r="C368" i="21"/>
  <c r="B368" i="21"/>
  <c r="N367" i="21"/>
  <c r="M367" i="21"/>
  <c r="L367" i="21"/>
  <c r="K367" i="21"/>
  <c r="J367" i="21"/>
  <c r="I367" i="21"/>
  <c r="H367" i="21"/>
  <c r="G367" i="21"/>
  <c r="F367" i="21"/>
  <c r="E367" i="21"/>
  <c r="D367" i="21"/>
  <c r="C367" i="21"/>
  <c r="B367" i="21"/>
  <c r="N366" i="21"/>
  <c r="M366" i="21"/>
  <c r="L366" i="21"/>
  <c r="K366" i="21"/>
  <c r="J366" i="21"/>
  <c r="I366" i="21"/>
  <c r="H366" i="21"/>
  <c r="G366" i="21"/>
  <c r="F366" i="21"/>
  <c r="E366" i="21"/>
  <c r="D366" i="21"/>
  <c r="B366" i="21"/>
  <c r="N365" i="21"/>
  <c r="M365" i="21"/>
  <c r="L365" i="21"/>
  <c r="K365" i="21"/>
  <c r="J365" i="21"/>
  <c r="I365" i="21"/>
  <c r="H365" i="21"/>
  <c r="G365" i="21"/>
  <c r="F365" i="21"/>
  <c r="E365" i="21"/>
  <c r="D365" i="21"/>
  <c r="C365" i="21"/>
  <c r="B365" i="21"/>
  <c r="N364" i="21"/>
  <c r="M364" i="21"/>
  <c r="L364" i="21"/>
  <c r="K364" i="21"/>
  <c r="J364" i="21"/>
  <c r="I364" i="21"/>
  <c r="H364" i="21"/>
  <c r="G364" i="21"/>
  <c r="F364" i="21"/>
  <c r="E364" i="21"/>
  <c r="D364" i="21"/>
  <c r="C364" i="21"/>
  <c r="B364" i="21"/>
  <c r="N363" i="21"/>
  <c r="M363" i="21"/>
  <c r="L363" i="21"/>
  <c r="K363" i="21"/>
  <c r="J363" i="21"/>
  <c r="I363" i="21"/>
  <c r="H363" i="21"/>
  <c r="G363" i="21"/>
  <c r="F363" i="21"/>
  <c r="E363" i="21"/>
  <c r="D363" i="21"/>
  <c r="C363" i="21"/>
  <c r="B363" i="21"/>
  <c r="N362" i="21"/>
  <c r="M362" i="21"/>
  <c r="L362" i="21"/>
  <c r="K362" i="21"/>
  <c r="J362" i="21"/>
  <c r="I362" i="21"/>
  <c r="H362" i="21"/>
  <c r="G362" i="21"/>
  <c r="F362" i="21"/>
  <c r="E362" i="21"/>
  <c r="D362" i="21"/>
  <c r="C362" i="21"/>
  <c r="B362" i="21"/>
  <c r="N361" i="21"/>
  <c r="M361" i="21"/>
  <c r="L361" i="21"/>
  <c r="K361" i="21"/>
  <c r="J361" i="21"/>
  <c r="I361" i="21"/>
  <c r="H361" i="21"/>
  <c r="G361" i="21"/>
  <c r="F361" i="21"/>
  <c r="E361" i="21"/>
  <c r="D361" i="21"/>
  <c r="C361" i="21"/>
  <c r="B361" i="21"/>
  <c r="N360" i="21"/>
  <c r="M360" i="21"/>
  <c r="L360" i="21"/>
  <c r="K360" i="21"/>
  <c r="J360" i="21"/>
  <c r="I360" i="21"/>
  <c r="H360" i="21"/>
  <c r="G360" i="21"/>
  <c r="F360" i="21"/>
  <c r="E360" i="21"/>
  <c r="D360" i="21"/>
  <c r="C360" i="21"/>
  <c r="B360" i="21"/>
  <c r="N359" i="21"/>
  <c r="M359" i="21"/>
  <c r="L359" i="21"/>
  <c r="K359" i="21"/>
  <c r="J359" i="21"/>
  <c r="I359" i="21"/>
  <c r="H359" i="21"/>
  <c r="G359" i="21"/>
  <c r="F359" i="21"/>
  <c r="E359" i="21"/>
  <c r="D359" i="21"/>
  <c r="C359" i="21"/>
  <c r="B359" i="21"/>
  <c r="N358" i="21"/>
  <c r="M358" i="21"/>
  <c r="L358" i="21"/>
  <c r="K358" i="21"/>
  <c r="J358" i="21"/>
  <c r="I358" i="21"/>
  <c r="H358" i="21"/>
  <c r="G358" i="21"/>
  <c r="F358" i="21"/>
  <c r="E358" i="21"/>
  <c r="D358" i="21"/>
  <c r="C358" i="21"/>
  <c r="B358" i="21"/>
  <c r="N357" i="21"/>
  <c r="M357" i="21"/>
  <c r="L357" i="21"/>
  <c r="K357" i="21"/>
  <c r="J357" i="21"/>
  <c r="I357" i="21"/>
  <c r="H357" i="21"/>
  <c r="G357" i="21"/>
  <c r="F357" i="21"/>
  <c r="E357" i="21"/>
  <c r="D357" i="21"/>
  <c r="C357" i="21"/>
  <c r="B357" i="21"/>
  <c r="N356" i="21"/>
  <c r="M356" i="21"/>
  <c r="L356" i="21"/>
  <c r="K356" i="21"/>
  <c r="J356" i="21"/>
  <c r="I356" i="21"/>
  <c r="H356" i="21"/>
  <c r="G356" i="21"/>
  <c r="F356" i="21"/>
  <c r="E356" i="21"/>
  <c r="D356" i="21"/>
  <c r="C356" i="21"/>
  <c r="B356" i="21"/>
  <c r="N355" i="21"/>
  <c r="M355" i="21"/>
  <c r="L355" i="21"/>
  <c r="K355" i="21"/>
  <c r="J355" i="21"/>
  <c r="I355" i="21"/>
  <c r="H355" i="21"/>
  <c r="G355" i="21"/>
  <c r="F355" i="21"/>
  <c r="E355" i="21"/>
  <c r="D355" i="21"/>
  <c r="B355" i="21"/>
  <c r="N354" i="21"/>
  <c r="M354" i="21"/>
  <c r="L354" i="21"/>
  <c r="K354" i="21"/>
  <c r="J354" i="21"/>
  <c r="I354" i="21"/>
  <c r="H354" i="21"/>
  <c r="G354" i="21"/>
  <c r="F354" i="21"/>
  <c r="E354" i="21"/>
  <c r="D354" i="21"/>
  <c r="C354" i="21"/>
  <c r="B354" i="21"/>
  <c r="N353" i="21"/>
  <c r="M353" i="21"/>
  <c r="L353" i="21"/>
  <c r="K353" i="21"/>
  <c r="J353" i="21"/>
  <c r="I353" i="21"/>
  <c r="H353" i="21"/>
  <c r="G353" i="21"/>
  <c r="F353" i="21"/>
  <c r="E353" i="21"/>
  <c r="D353" i="21"/>
  <c r="C353" i="21"/>
  <c r="B353" i="21"/>
  <c r="N352" i="21"/>
  <c r="M352" i="21"/>
  <c r="L352" i="21"/>
  <c r="K352" i="21"/>
  <c r="J352" i="21"/>
  <c r="I352" i="21"/>
  <c r="H352" i="21"/>
  <c r="G352" i="21"/>
  <c r="F352" i="21"/>
  <c r="E352" i="21"/>
  <c r="D352" i="21"/>
  <c r="C352" i="21"/>
  <c r="B352" i="21"/>
  <c r="N351" i="21"/>
  <c r="M351" i="21"/>
  <c r="L351" i="21"/>
  <c r="K351" i="21"/>
  <c r="J351" i="21"/>
  <c r="I351" i="21"/>
  <c r="H351" i="21"/>
  <c r="G351" i="21"/>
  <c r="F351" i="21"/>
  <c r="E351" i="21"/>
  <c r="D351" i="21"/>
  <c r="C351" i="21"/>
  <c r="B351" i="21"/>
  <c r="N350" i="21"/>
  <c r="M350" i="21"/>
  <c r="L350" i="21"/>
  <c r="K350" i="21"/>
  <c r="J350" i="21"/>
  <c r="I350" i="21"/>
  <c r="H350" i="21"/>
  <c r="G350" i="21"/>
  <c r="F350" i="21"/>
  <c r="E350" i="21"/>
  <c r="D350" i="21"/>
  <c r="C350" i="21"/>
  <c r="B350" i="21"/>
  <c r="N349" i="21"/>
  <c r="M349" i="21"/>
  <c r="L349" i="21"/>
  <c r="K349" i="21"/>
  <c r="J349" i="21"/>
  <c r="I349" i="21"/>
  <c r="H349" i="21"/>
  <c r="G349" i="21"/>
  <c r="F349" i="21"/>
  <c r="E349" i="21"/>
  <c r="D349" i="21"/>
  <c r="C349" i="21"/>
  <c r="B349" i="21"/>
  <c r="N348" i="21"/>
  <c r="M348" i="21"/>
  <c r="L348" i="21"/>
  <c r="K348" i="21"/>
  <c r="J348" i="21"/>
  <c r="I348" i="21"/>
  <c r="H348" i="21"/>
  <c r="G348" i="21"/>
  <c r="F348" i="21"/>
  <c r="E348" i="21"/>
  <c r="D348" i="21"/>
  <c r="C348" i="21"/>
  <c r="B348" i="21"/>
  <c r="N347" i="21"/>
  <c r="M347" i="21"/>
  <c r="L347" i="21"/>
  <c r="K347" i="21"/>
  <c r="J347" i="21"/>
  <c r="I347" i="21"/>
  <c r="H347" i="21"/>
  <c r="G347" i="21"/>
  <c r="F347" i="21"/>
  <c r="E347" i="21"/>
  <c r="D347" i="21"/>
  <c r="C347" i="21"/>
  <c r="B347" i="21"/>
  <c r="N346" i="21"/>
  <c r="M346" i="21"/>
  <c r="L346" i="21"/>
  <c r="K346" i="21"/>
  <c r="J346" i="21"/>
  <c r="I346" i="21"/>
  <c r="H346" i="21"/>
  <c r="G346" i="21"/>
  <c r="F346" i="21"/>
  <c r="E346" i="21"/>
  <c r="D346" i="21"/>
  <c r="C346" i="21"/>
  <c r="B346" i="21"/>
  <c r="N345" i="21"/>
  <c r="M345" i="21"/>
  <c r="L345" i="21"/>
  <c r="K345" i="21"/>
  <c r="J345" i="21"/>
  <c r="I345" i="21"/>
  <c r="H345" i="21"/>
  <c r="G345" i="21"/>
  <c r="F345" i="21"/>
  <c r="E345" i="21"/>
  <c r="D345" i="21"/>
  <c r="C345" i="21"/>
  <c r="B345" i="21"/>
  <c r="N344" i="21"/>
  <c r="M344" i="21"/>
  <c r="L344" i="21"/>
  <c r="K344" i="21"/>
  <c r="J344" i="21"/>
  <c r="I344" i="21"/>
  <c r="H344" i="21"/>
  <c r="G344" i="21"/>
  <c r="F344" i="21"/>
  <c r="E344" i="21"/>
  <c r="D344" i="21"/>
  <c r="C344" i="21"/>
  <c r="B344" i="21"/>
  <c r="N343" i="21"/>
  <c r="M343" i="21"/>
  <c r="L343" i="21"/>
  <c r="K343" i="21"/>
  <c r="J343" i="21"/>
  <c r="I343" i="21"/>
  <c r="H343" i="21"/>
  <c r="G343" i="21"/>
  <c r="F343" i="21"/>
  <c r="E343" i="21"/>
  <c r="D343" i="21"/>
  <c r="C343" i="21"/>
  <c r="B343" i="21"/>
  <c r="N342" i="21"/>
  <c r="M342" i="21"/>
  <c r="L342" i="21"/>
  <c r="K342" i="21"/>
  <c r="J342" i="21"/>
  <c r="I342" i="21"/>
  <c r="H342" i="21"/>
  <c r="G342" i="21"/>
  <c r="F342" i="21"/>
  <c r="E342" i="21"/>
  <c r="D342" i="21"/>
  <c r="C342" i="21"/>
  <c r="B342" i="21"/>
  <c r="N341" i="21"/>
  <c r="M341" i="21"/>
  <c r="L341" i="21"/>
  <c r="K341" i="21"/>
  <c r="J341" i="21"/>
  <c r="I341" i="21"/>
  <c r="H341" i="21"/>
  <c r="G341" i="21"/>
  <c r="F341" i="21"/>
  <c r="E341" i="21"/>
  <c r="D341" i="21"/>
  <c r="B341" i="21"/>
  <c r="N340" i="21"/>
  <c r="M340" i="21"/>
  <c r="L340" i="21"/>
  <c r="K340" i="21"/>
  <c r="J340" i="21"/>
  <c r="I340" i="21"/>
  <c r="H340" i="21"/>
  <c r="G340" i="21"/>
  <c r="F340" i="21"/>
  <c r="E340" i="21"/>
  <c r="D340" i="21"/>
  <c r="C340" i="21"/>
  <c r="B340" i="21"/>
  <c r="N339" i="21"/>
  <c r="M339" i="21"/>
  <c r="L339" i="21"/>
  <c r="K339" i="21"/>
  <c r="J339" i="21"/>
  <c r="I339" i="21"/>
  <c r="H339" i="21"/>
  <c r="G339" i="21"/>
  <c r="F339" i="21"/>
  <c r="E339" i="21"/>
  <c r="D339" i="21"/>
  <c r="C339" i="21"/>
  <c r="B339" i="21"/>
  <c r="N338" i="21"/>
  <c r="M338" i="21"/>
  <c r="L338" i="21"/>
  <c r="K338" i="21"/>
  <c r="J338" i="21"/>
  <c r="I338" i="21"/>
  <c r="H338" i="21"/>
  <c r="G338" i="21"/>
  <c r="F338" i="21"/>
  <c r="E338" i="21"/>
  <c r="D338" i="21"/>
  <c r="C338" i="21"/>
  <c r="B338" i="21"/>
  <c r="N337" i="21"/>
  <c r="M337" i="21"/>
  <c r="L337" i="21"/>
  <c r="K337" i="21"/>
  <c r="J337" i="21"/>
  <c r="I337" i="21"/>
  <c r="H337" i="21"/>
  <c r="G337" i="21"/>
  <c r="F337" i="21"/>
  <c r="E337" i="21"/>
  <c r="D337" i="21"/>
  <c r="C337" i="21"/>
  <c r="B337" i="21"/>
  <c r="N336" i="21"/>
  <c r="M336" i="21"/>
  <c r="L336" i="21"/>
  <c r="K336" i="21"/>
  <c r="J336" i="21"/>
  <c r="I336" i="21"/>
  <c r="H336" i="21"/>
  <c r="G336" i="21"/>
  <c r="F336" i="21"/>
  <c r="E336" i="21"/>
  <c r="D336" i="21"/>
  <c r="C336" i="21"/>
  <c r="B336" i="21"/>
  <c r="N335" i="21"/>
  <c r="M335" i="21"/>
  <c r="L335" i="21"/>
  <c r="K335" i="21"/>
  <c r="J335" i="21"/>
  <c r="I335" i="21"/>
  <c r="H335" i="21"/>
  <c r="G335" i="21"/>
  <c r="F335" i="21"/>
  <c r="E335" i="21"/>
  <c r="D335" i="21"/>
  <c r="C335" i="21"/>
  <c r="B335" i="21"/>
  <c r="N334" i="21"/>
  <c r="M334" i="21"/>
  <c r="L334" i="21"/>
  <c r="K334" i="21"/>
  <c r="J334" i="21"/>
  <c r="I334" i="21"/>
  <c r="H334" i="21"/>
  <c r="G334" i="21"/>
  <c r="F334" i="21"/>
  <c r="E334" i="21"/>
  <c r="D334" i="21"/>
  <c r="C334" i="21"/>
  <c r="B334" i="21"/>
  <c r="N333" i="21"/>
  <c r="M333" i="21"/>
  <c r="L333" i="21"/>
  <c r="K333" i="21"/>
  <c r="J333" i="21"/>
  <c r="I333" i="21"/>
  <c r="H333" i="21"/>
  <c r="G333" i="21"/>
  <c r="F333" i="21"/>
  <c r="E333" i="21"/>
  <c r="D333" i="21"/>
  <c r="C333" i="21"/>
  <c r="B333" i="21"/>
  <c r="N332" i="21"/>
  <c r="M332" i="21"/>
  <c r="L332" i="21"/>
  <c r="K332" i="21"/>
  <c r="J332" i="21"/>
  <c r="I332" i="21"/>
  <c r="H332" i="21"/>
  <c r="G332" i="21"/>
  <c r="F332" i="21"/>
  <c r="E332" i="21"/>
  <c r="D332" i="21"/>
  <c r="C332" i="21"/>
  <c r="B332" i="21"/>
  <c r="N331" i="21"/>
  <c r="M331" i="21"/>
  <c r="L331" i="21"/>
  <c r="K331" i="21"/>
  <c r="J331" i="21"/>
  <c r="I331" i="21"/>
  <c r="H331" i="21"/>
  <c r="G331" i="21"/>
  <c r="F331" i="21"/>
  <c r="E331" i="21"/>
  <c r="D331" i="21"/>
  <c r="C331" i="21"/>
  <c r="B331" i="21"/>
  <c r="N330" i="21"/>
  <c r="M330" i="21"/>
  <c r="L330" i="21"/>
  <c r="K330" i="21"/>
  <c r="J330" i="21"/>
  <c r="I330" i="21"/>
  <c r="H330" i="21"/>
  <c r="G330" i="21"/>
  <c r="F330" i="21"/>
  <c r="E330" i="21"/>
  <c r="D330" i="21"/>
  <c r="B330" i="21"/>
  <c r="N329" i="21"/>
  <c r="M329" i="21"/>
  <c r="L329" i="21"/>
  <c r="K329" i="21"/>
  <c r="J329" i="21"/>
  <c r="I329" i="21"/>
  <c r="H329" i="21"/>
  <c r="G329" i="21"/>
  <c r="F329" i="21"/>
  <c r="E329" i="21"/>
  <c r="D329" i="21"/>
  <c r="C329" i="21"/>
  <c r="B329" i="21"/>
  <c r="N328" i="21"/>
  <c r="M328" i="21"/>
  <c r="L328" i="21"/>
  <c r="K328" i="21"/>
  <c r="J328" i="21"/>
  <c r="I328" i="21"/>
  <c r="H328" i="21"/>
  <c r="G328" i="21"/>
  <c r="F328" i="21"/>
  <c r="E328" i="21"/>
  <c r="D328" i="21"/>
  <c r="C328" i="21"/>
  <c r="B328" i="21"/>
  <c r="N327" i="21"/>
  <c r="M327" i="21"/>
  <c r="L327" i="21"/>
  <c r="K327" i="21"/>
  <c r="J327" i="21"/>
  <c r="I327" i="21"/>
  <c r="H327" i="21"/>
  <c r="G327" i="21"/>
  <c r="F327" i="21"/>
  <c r="E327" i="21"/>
  <c r="D327" i="21"/>
  <c r="C327" i="21"/>
  <c r="B327" i="21"/>
  <c r="N326" i="21"/>
  <c r="M326" i="21"/>
  <c r="L326" i="21"/>
  <c r="K326" i="21"/>
  <c r="J326" i="21"/>
  <c r="I326" i="21"/>
  <c r="H326" i="21"/>
  <c r="G326" i="21"/>
  <c r="F326" i="21"/>
  <c r="E326" i="21"/>
  <c r="D326" i="21"/>
  <c r="C326" i="21"/>
  <c r="B326" i="21"/>
  <c r="N325" i="21"/>
  <c r="M325" i="21"/>
  <c r="L325" i="21"/>
  <c r="K325" i="21"/>
  <c r="J325" i="21"/>
  <c r="I325" i="21"/>
  <c r="H325" i="21"/>
  <c r="G325" i="21"/>
  <c r="F325" i="21"/>
  <c r="E325" i="21"/>
  <c r="D325" i="21"/>
  <c r="C325" i="21"/>
  <c r="B325" i="21"/>
  <c r="N324" i="21"/>
  <c r="M324" i="21"/>
  <c r="L324" i="21"/>
  <c r="K324" i="21"/>
  <c r="J324" i="21"/>
  <c r="I324" i="21"/>
  <c r="H324" i="21"/>
  <c r="G324" i="21"/>
  <c r="F324" i="21"/>
  <c r="E324" i="21"/>
  <c r="D324" i="21"/>
  <c r="C324" i="21"/>
  <c r="B324" i="21"/>
  <c r="N323" i="21"/>
  <c r="M323" i="21"/>
  <c r="L323" i="21"/>
  <c r="K323" i="21"/>
  <c r="J323" i="21"/>
  <c r="I323" i="21"/>
  <c r="H323" i="21"/>
  <c r="G323" i="21"/>
  <c r="F323" i="21"/>
  <c r="E323" i="21"/>
  <c r="D323" i="21"/>
  <c r="C323" i="21"/>
  <c r="B323" i="21"/>
  <c r="N322" i="21"/>
  <c r="M322" i="21"/>
  <c r="L322" i="21"/>
  <c r="K322" i="21"/>
  <c r="J322" i="21"/>
  <c r="I322" i="21"/>
  <c r="H322" i="21"/>
  <c r="G322" i="21"/>
  <c r="F322" i="21"/>
  <c r="E322" i="21"/>
  <c r="D322" i="21"/>
  <c r="C322" i="21"/>
  <c r="B322" i="21"/>
  <c r="N321" i="21"/>
  <c r="M321" i="21"/>
  <c r="L321" i="21"/>
  <c r="K321" i="21"/>
  <c r="J321" i="21"/>
  <c r="I321" i="21"/>
  <c r="H321" i="21"/>
  <c r="G321" i="21"/>
  <c r="F321" i="21"/>
  <c r="E321" i="21"/>
  <c r="D321" i="21"/>
  <c r="C321" i="21"/>
  <c r="B321" i="21"/>
  <c r="N320" i="21"/>
  <c r="M320" i="21"/>
  <c r="L320" i="21"/>
  <c r="K320" i="21"/>
  <c r="J320" i="21"/>
  <c r="I320" i="21"/>
  <c r="H320" i="21"/>
  <c r="G320" i="21"/>
  <c r="F320" i="21"/>
  <c r="E320" i="21"/>
  <c r="D320" i="21"/>
  <c r="C320" i="21"/>
  <c r="B320" i="21"/>
  <c r="N319" i="21"/>
  <c r="M319" i="21"/>
  <c r="L319" i="21"/>
  <c r="K319" i="21"/>
  <c r="J319" i="21"/>
  <c r="I319" i="21"/>
  <c r="H319" i="21"/>
  <c r="G319" i="21"/>
  <c r="F319" i="21"/>
  <c r="E319" i="21"/>
  <c r="D319" i="21"/>
  <c r="B319" i="21"/>
  <c r="N318" i="21"/>
  <c r="M318" i="21"/>
  <c r="L318" i="21"/>
  <c r="K318" i="21"/>
  <c r="J318" i="21"/>
  <c r="I318" i="21"/>
  <c r="H318" i="21"/>
  <c r="G318" i="21"/>
  <c r="F318" i="21"/>
  <c r="E318" i="21"/>
  <c r="D318" i="21"/>
  <c r="C318" i="21"/>
  <c r="B318" i="21"/>
  <c r="N317" i="21"/>
  <c r="M317" i="21"/>
  <c r="L317" i="21"/>
  <c r="K317" i="21"/>
  <c r="J317" i="21"/>
  <c r="I317" i="21"/>
  <c r="H317" i="21"/>
  <c r="G317" i="21"/>
  <c r="F317" i="21"/>
  <c r="E317" i="21"/>
  <c r="D317" i="21"/>
  <c r="C317" i="21"/>
  <c r="B317" i="21"/>
  <c r="N316" i="21"/>
  <c r="M316" i="21"/>
  <c r="L316" i="21"/>
  <c r="K316" i="21"/>
  <c r="J316" i="21"/>
  <c r="I316" i="21"/>
  <c r="H316" i="21"/>
  <c r="G316" i="21"/>
  <c r="F316" i="21"/>
  <c r="E316" i="21"/>
  <c r="D316" i="21"/>
  <c r="C316" i="21"/>
  <c r="B316" i="21"/>
  <c r="N315" i="21"/>
  <c r="M315" i="21"/>
  <c r="L315" i="21"/>
  <c r="K315" i="21"/>
  <c r="J315" i="21"/>
  <c r="I315" i="21"/>
  <c r="H315" i="21"/>
  <c r="G315" i="21"/>
  <c r="F315" i="21"/>
  <c r="E315" i="21"/>
  <c r="D315" i="21"/>
  <c r="C315" i="21"/>
  <c r="B315" i="21"/>
  <c r="N314" i="21"/>
  <c r="M314" i="21"/>
  <c r="L314" i="21"/>
  <c r="K314" i="21"/>
  <c r="J314" i="21"/>
  <c r="I314" i="21"/>
  <c r="H314" i="21"/>
  <c r="G314" i="21"/>
  <c r="F314" i="21"/>
  <c r="E314" i="21"/>
  <c r="D314" i="21"/>
  <c r="C314" i="21"/>
  <c r="B314" i="21"/>
  <c r="N313" i="21"/>
  <c r="M313" i="21"/>
  <c r="L313" i="21"/>
  <c r="K313" i="21"/>
  <c r="J313" i="21"/>
  <c r="I313" i="21"/>
  <c r="H313" i="21"/>
  <c r="G313" i="21"/>
  <c r="F313" i="21"/>
  <c r="E313" i="21"/>
  <c r="D313" i="21"/>
  <c r="C313" i="21"/>
  <c r="B313" i="21"/>
  <c r="N312" i="21"/>
  <c r="M312" i="21"/>
  <c r="L312" i="21"/>
  <c r="K312" i="21"/>
  <c r="J312" i="21"/>
  <c r="I312" i="21"/>
  <c r="H312" i="21"/>
  <c r="G312" i="21"/>
  <c r="F312" i="21"/>
  <c r="E312" i="21"/>
  <c r="D312" i="21"/>
  <c r="C312" i="21"/>
  <c r="B312" i="21"/>
  <c r="N311" i="21"/>
  <c r="M311" i="21"/>
  <c r="L311" i="21"/>
  <c r="K311" i="21"/>
  <c r="J311" i="21"/>
  <c r="I311" i="21"/>
  <c r="H311" i="21"/>
  <c r="G311" i="21"/>
  <c r="F311" i="21"/>
  <c r="E311" i="21"/>
  <c r="D311" i="21"/>
  <c r="C311" i="21"/>
  <c r="B311" i="21"/>
  <c r="N310" i="21"/>
  <c r="M310" i="21"/>
  <c r="L310" i="21"/>
  <c r="K310" i="21"/>
  <c r="J310" i="21"/>
  <c r="I310" i="21"/>
  <c r="H310" i="21"/>
  <c r="G310" i="21"/>
  <c r="F310" i="21"/>
  <c r="E310" i="21"/>
  <c r="D310" i="21"/>
  <c r="C310" i="21"/>
  <c r="B310" i="21"/>
  <c r="N309" i="21"/>
  <c r="M309" i="21"/>
  <c r="L309" i="21"/>
  <c r="K309" i="21"/>
  <c r="J309" i="21"/>
  <c r="I309" i="21"/>
  <c r="H309" i="21"/>
  <c r="G309" i="21"/>
  <c r="F309" i="21"/>
  <c r="E309" i="21"/>
  <c r="D309" i="21"/>
  <c r="C309" i="21"/>
  <c r="B309" i="21"/>
  <c r="N308" i="21"/>
  <c r="M308" i="21"/>
  <c r="L308" i="21"/>
  <c r="K308" i="21"/>
  <c r="J308" i="21"/>
  <c r="I308" i="21"/>
  <c r="H308" i="21"/>
  <c r="G308" i="21"/>
  <c r="F308" i="21"/>
  <c r="E308" i="21"/>
  <c r="D308" i="21"/>
  <c r="C308" i="21"/>
  <c r="B308" i="21"/>
  <c r="N307" i="21"/>
  <c r="M307" i="21"/>
  <c r="L307" i="21"/>
  <c r="K307" i="21"/>
  <c r="J307" i="21"/>
  <c r="I307" i="21"/>
  <c r="H307" i="21"/>
  <c r="G307" i="21"/>
  <c r="F307" i="21"/>
  <c r="E307" i="21"/>
  <c r="D307" i="21"/>
  <c r="C307" i="21"/>
  <c r="B307" i="21"/>
  <c r="N306" i="21"/>
  <c r="M306" i="21"/>
  <c r="L306" i="21"/>
  <c r="K306" i="21"/>
  <c r="J306" i="21"/>
  <c r="I306" i="21"/>
  <c r="H306" i="21"/>
  <c r="G306" i="21"/>
  <c r="F306" i="21"/>
  <c r="E306" i="21"/>
  <c r="D306" i="21"/>
  <c r="C306" i="21"/>
  <c r="B306" i="21"/>
  <c r="N305" i="21"/>
  <c r="M305" i="21"/>
  <c r="L305" i="21"/>
  <c r="K305" i="21"/>
  <c r="J305" i="21"/>
  <c r="I305" i="21"/>
  <c r="H305" i="21"/>
  <c r="G305" i="21"/>
  <c r="F305" i="21"/>
  <c r="E305" i="21"/>
  <c r="D305" i="21"/>
  <c r="C305" i="21"/>
  <c r="B305" i="21"/>
  <c r="N304" i="21"/>
  <c r="M304" i="21"/>
  <c r="L304" i="21"/>
  <c r="K304" i="21"/>
  <c r="J304" i="21"/>
  <c r="I304" i="21"/>
  <c r="H304" i="21"/>
  <c r="G304" i="21"/>
  <c r="F304" i="21"/>
  <c r="E304" i="21"/>
  <c r="D304" i="21"/>
  <c r="C304" i="21"/>
  <c r="B304" i="21"/>
  <c r="N303" i="21"/>
  <c r="M303" i="21"/>
  <c r="L303" i="21"/>
  <c r="K303" i="21"/>
  <c r="J303" i="21"/>
  <c r="I303" i="21"/>
  <c r="H303" i="21"/>
  <c r="G303" i="21"/>
  <c r="F303" i="21"/>
  <c r="E303" i="21"/>
  <c r="D303" i="21"/>
  <c r="C303" i="21"/>
  <c r="B303" i="21"/>
  <c r="N302" i="21"/>
  <c r="M302" i="21"/>
  <c r="L302" i="21"/>
  <c r="K302" i="21"/>
  <c r="J302" i="21"/>
  <c r="I302" i="21"/>
  <c r="H302" i="21"/>
  <c r="G302" i="21"/>
  <c r="F302" i="21"/>
  <c r="E302" i="21"/>
  <c r="D302" i="21"/>
  <c r="C302" i="21"/>
  <c r="B302" i="21"/>
  <c r="N301" i="21"/>
  <c r="M301" i="21"/>
  <c r="L301" i="21"/>
  <c r="K301" i="21"/>
  <c r="J301" i="21"/>
  <c r="I301" i="21"/>
  <c r="H301" i="21"/>
  <c r="G301" i="21"/>
  <c r="F301" i="21"/>
  <c r="E301" i="21"/>
  <c r="D301" i="21"/>
  <c r="C301" i="21"/>
  <c r="B301" i="21"/>
  <c r="N300" i="21"/>
  <c r="M300" i="21"/>
  <c r="L300" i="21"/>
  <c r="K300" i="21"/>
  <c r="J300" i="21"/>
  <c r="I300" i="21"/>
  <c r="H300" i="21"/>
  <c r="G300" i="21"/>
  <c r="F300" i="21"/>
  <c r="E300" i="21"/>
  <c r="D300" i="21"/>
  <c r="C300" i="21"/>
  <c r="B300" i="21"/>
  <c r="N299" i="21"/>
  <c r="M299" i="21"/>
  <c r="L299" i="21"/>
  <c r="K299" i="21"/>
  <c r="J299" i="21"/>
  <c r="I299" i="21"/>
  <c r="H299" i="21"/>
  <c r="G299" i="21"/>
  <c r="F299" i="21"/>
  <c r="E299" i="21"/>
  <c r="D299" i="21"/>
  <c r="C299" i="21"/>
  <c r="B299" i="21"/>
  <c r="N298" i="21"/>
  <c r="M298" i="21"/>
  <c r="L298" i="21"/>
  <c r="K298" i="21"/>
  <c r="J298" i="21"/>
  <c r="I298" i="21"/>
  <c r="H298" i="21"/>
  <c r="G298" i="21"/>
  <c r="F298" i="21"/>
  <c r="E298" i="21"/>
  <c r="D298" i="21"/>
  <c r="C298" i="21"/>
  <c r="B298" i="21"/>
  <c r="N297" i="21"/>
  <c r="M297" i="21"/>
  <c r="L297" i="21"/>
  <c r="K297" i="21"/>
  <c r="J297" i="21"/>
  <c r="I297" i="21"/>
  <c r="H297" i="21"/>
  <c r="G297" i="21"/>
  <c r="F297" i="21"/>
  <c r="E297" i="21"/>
  <c r="D297" i="21"/>
  <c r="C297" i="21"/>
  <c r="B297" i="21"/>
  <c r="N296" i="21"/>
  <c r="M296" i="21"/>
  <c r="L296" i="21"/>
  <c r="K296" i="21"/>
  <c r="J296" i="21"/>
  <c r="I296" i="21"/>
  <c r="H296" i="21"/>
  <c r="G296" i="21"/>
  <c r="F296" i="21"/>
  <c r="E296" i="21"/>
  <c r="D296" i="21"/>
  <c r="C296" i="21"/>
  <c r="B296" i="21"/>
  <c r="N295" i="21"/>
  <c r="M295" i="21"/>
  <c r="L295" i="21"/>
  <c r="K295" i="21"/>
  <c r="J295" i="21"/>
  <c r="I295" i="21"/>
  <c r="H295" i="21"/>
  <c r="G295" i="21"/>
  <c r="F295" i="21"/>
  <c r="E295" i="21"/>
  <c r="D295" i="21"/>
  <c r="C295" i="21"/>
  <c r="B295" i="21"/>
  <c r="N294" i="21"/>
  <c r="M294" i="21"/>
  <c r="L294" i="21"/>
  <c r="K294" i="21"/>
  <c r="J294" i="21"/>
  <c r="I294" i="21"/>
  <c r="H294" i="21"/>
  <c r="G294" i="21"/>
  <c r="F294" i="21"/>
  <c r="E294" i="21"/>
  <c r="D294" i="21"/>
  <c r="C294" i="21"/>
  <c r="B294" i="21"/>
  <c r="N293" i="21"/>
  <c r="M293" i="21"/>
  <c r="L293" i="21"/>
  <c r="K293" i="21"/>
  <c r="J293" i="21"/>
  <c r="I293" i="21"/>
  <c r="H293" i="21"/>
  <c r="G293" i="21"/>
  <c r="F293" i="21"/>
  <c r="E293" i="21"/>
  <c r="D293" i="21"/>
  <c r="C293" i="21"/>
  <c r="X61" i="9" l="1"/>
  <c r="Z54" i="9" l="1"/>
  <c r="H52" i="9" l="1"/>
  <c r="H51" i="9"/>
  <c r="Z53" i="9"/>
  <c r="M2087" i="21" l="1"/>
  <c r="L2087" i="21"/>
  <c r="K2087" i="21"/>
  <c r="J2087" i="21"/>
  <c r="I2087" i="21"/>
  <c r="H2087" i="21"/>
  <c r="G2087" i="21"/>
  <c r="E2087" i="21"/>
  <c r="D2087" i="21"/>
  <c r="C2087" i="21"/>
  <c r="B2087" i="21"/>
  <c r="M2086" i="21"/>
  <c r="L2086" i="21"/>
  <c r="K2086" i="21"/>
  <c r="J2086" i="21"/>
  <c r="I2086" i="21"/>
  <c r="H2086" i="21"/>
  <c r="G2086" i="21"/>
  <c r="F2086" i="21"/>
  <c r="E2086" i="21"/>
  <c r="D2086" i="21"/>
  <c r="C2086" i="21"/>
  <c r="B2086" i="21"/>
  <c r="M2085" i="21"/>
  <c r="L2085" i="21"/>
  <c r="K2085" i="21"/>
  <c r="J2085" i="21"/>
  <c r="I2085" i="21"/>
  <c r="H2085" i="21"/>
  <c r="G2085" i="21"/>
  <c r="F2085" i="21"/>
  <c r="E2085" i="21"/>
  <c r="D2085" i="21"/>
  <c r="C2085" i="21"/>
  <c r="B2085" i="21"/>
  <c r="M2084" i="21"/>
  <c r="L2084" i="21"/>
  <c r="K2084" i="21"/>
  <c r="J2084" i="21"/>
  <c r="I2084" i="21"/>
  <c r="H2084" i="21"/>
  <c r="G2084" i="21"/>
  <c r="F2084" i="21"/>
  <c r="E2084" i="21"/>
  <c r="D2084" i="21"/>
  <c r="C2084" i="21"/>
  <c r="B2084" i="21"/>
  <c r="M2083" i="21"/>
  <c r="L2083" i="21"/>
  <c r="K2083" i="21"/>
  <c r="J2083" i="21"/>
  <c r="I2083" i="21"/>
  <c r="H2083" i="21"/>
  <c r="G2083" i="21"/>
  <c r="E2083" i="21"/>
  <c r="D2083" i="21"/>
  <c r="C2083" i="21"/>
  <c r="B2083" i="21"/>
  <c r="M2082" i="21"/>
  <c r="L2082" i="21"/>
  <c r="K2082" i="21"/>
  <c r="J2082" i="21"/>
  <c r="I2082" i="21"/>
  <c r="H2082" i="21"/>
  <c r="G2082" i="21"/>
  <c r="F2082" i="21"/>
  <c r="E2082" i="21"/>
  <c r="D2082" i="21"/>
  <c r="C2082" i="21"/>
  <c r="B2082" i="21"/>
  <c r="M2081" i="21"/>
  <c r="L2081" i="21"/>
  <c r="K2081" i="21"/>
  <c r="J2081" i="21"/>
  <c r="I2081" i="21"/>
  <c r="H2081" i="21"/>
  <c r="G2081" i="21"/>
  <c r="F2081" i="21"/>
  <c r="E2081" i="21"/>
  <c r="D2081" i="21"/>
  <c r="C2081" i="21"/>
  <c r="B2081" i="21"/>
  <c r="M2080" i="21"/>
  <c r="L2080" i="21"/>
  <c r="K2080" i="21"/>
  <c r="J2080" i="21"/>
  <c r="I2080" i="21"/>
  <c r="H2080" i="21"/>
  <c r="G2080" i="21"/>
  <c r="F2080" i="21"/>
  <c r="E2080" i="21"/>
  <c r="D2080" i="21"/>
  <c r="C2080" i="21"/>
  <c r="B2080" i="21"/>
  <c r="M2079" i="21"/>
  <c r="L2079" i="21"/>
  <c r="K2079" i="21"/>
  <c r="J2079" i="21"/>
  <c r="I2079" i="21"/>
  <c r="H2079" i="21"/>
  <c r="G2079" i="21"/>
  <c r="E2079" i="21"/>
  <c r="D2079" i="21"/>
  <c r="C2079" i="21"/>
  <c r="B2079" i="21"/>
  <c r="M2078" i="21"/>
  <c r="L2078" i="21"/>
  <c r="K2078" i="21"/>
  <c r="J2078" i="21"/>
  <c r="I2078" i="21"/>
  <c r="H2078" i="21"/>
  <c r="G2078" i="21"/>
  <c r="F2078" i="21"/>
  <c r="E2078" i="21"/>
  <c r="D2078" i="21"/>
  <c r="C2078" i="21"/>
  <c r="B2078" i="21"/>
  <c r="M2077" i="21"/>
  <c r="L2077" i="21"/>
  <c r="K2077" i="21"/>
  <c r="J2077" i="21"/>
  <c r="I2077" i="21"/>
  <c r="H2077" i="21"/>
  <c r="G2077" i="21"/>
  <c r="F2077" i="21"/>
  <c r="E2077" i="21"/>
  <c r="D2077" i="21"/>
  <c r="C2077" i="21"/>
  <c r="B2077" i="21"/>
  <c r="M2076" i="21"/>
  <c r="L2076" i="21"/>
  <c r="K2076" i="21"/>
  <c r="J2076" i="21"/>
  <c r="I2076" i="21"/>
  <c r="H2076" i="21"/>
  <c r="G2076" i="21"/>
  <c r="F2076" i="21"/>
  <c r="E2076" i="21"/>
  <c r="D2076" i="21"/>
  <c r="C2076" i="21"/>
  <c r="B2076" i="21"/>
  <c r="M2075" i="21"/>
  <c r="L2075" i="21"/>
  <c r="K2075" i="21"/>
  <c r="J2075" i="21"/>
  <c r="I2075" i="21"/>
  <c r="H2075" i="21"/>
  <c r="G2075" i="21"/>
  <c r="E2075" i="21"/>
  <c r="D2075" i="21"/>
  <c r="C2075" i="21"/>
  <c r="B2075" i="21"/>
  <c r="M2074" i="21"/>
  <c r="L2074" i="21"/>
  <c r="K2074" i="21"/>
  <c r="J2074" i="21"/>
  <c r="I2074" i="21"/>
  <c r="H2074" i="21"/>
  <c r="G2074" i="21"/>
  <c r="F2074" i="21"/>
  <c r="E2074" i="21"/>
  <c r="D2074" i="21"/>
  <c r="C2074" i="21"/>
  <c r="B2074" i="21"/>
  <c r="M2073" i="21"/>
  <c r="L2073" i="21"/>
  <c r="K2073" i="21"/>
  <c r="J2073" i="21"/>
  <c r="I2073" i="21"/>
  <c r="H2073" i="21"/>
  <c r="G2073" i="21"/>
  <c r="F2073" i="21"/>
  <c r="E2073" i="21"/>
  <c r="D2073" i="21"/>
  <c r="C2073" i="21"/>
  <c r="B2073" i="21"/>
  <c r="M2072" i="21"/>
  <c r="L2072" i="21"/>
  <c r="K2072" i="21"/>
  <c r="J2072" i="21"/>
  <c r="I2072" i="21"/>
  <c r="H2072" i="21"/>
  <c r="G2072" i="21"/>
  <c r="F2072" i="21"/>
  <c r="E2072" i="21"/>
  <c r="D2072" i="21"/>
  <c r="C2072" i="21"/>
  <c r="B2072" i="21"/>
  <c r="M2071" i="21"/>
  <c r="L2071" i="21"/>
  <c r="K2071" i="21"/>
  <c r="J2071" i="21"/>
  <c r="I2071" i="21"/>
  <c r="H2071" i="21"/>
  <c r="G2071" i="21"/>
  <c r="E2071" i="21"/>
  <c r="D2071" i="21"/>
  <c r="C2071" i="21"/>
  <c r="B2071" i="21"/>
  <c r="M2070" i="21"/>
  <c r="L2070" i="21"/>
  <c r="K2070" i="21"/>
  <c r="J2070" i="21"/>
  <c r="I2070" i="21"/>
  <c r="H2070" i="21"/>
  <c r="G2070" i="21"/>
  <c r="F2070" i="21"/>
  <c r="E2070" i="21"/>
  <c r="D2070" i="21"/>
  <c r="C2070" i="21"/>
  <c r="B2070" i="21"/>
  <c r="M2069" i="21"/>
  <c r="L2069" i="21"/>
  <c r="K2069" i="21"/>
  <c r="J2069" i="21"/>
  <c r="I2069" i="21"/>
  <c r="H2069" i="21"/>
  <c r="G2069" i="21"/>
  <c r="F2069" i="21"/>
  <c r="E2069" i="21"/>
  <c r="D2069" i="21"/>
  <c r="C2069" i="21"/>
  <c r="B2069" i="21"/>
  <c r="M2068" i="21"/>
  <c r="L2068" i="21"/>
  <c r="K2068" i="21"/>
  <c r="J2068" i="21"/>
  <c r="I2068" i="21"/>
  <c r="H2068" i="21"/>
  <c r="G2068" i="21"/>
  <c r="F2068" i="21"/>
  <c r="E2068" i="21"/>
  <c r="D2068" i="21"/>
  <c r="C2068" i="21"/>
  <c r="B2068" i="21"/>
  <c r="M2067" i="21"/>
  <c r="L2067" i="21"/>
  <c r="K2067" i="21"/>
  <c r="J2067" i="21"/>
  <c r="I2067" i="21"/>
  <c r="H2067" i="21"/>
  <c r="G2067" i="21"/>
  <c r="E2067" i="21"/>
  <c r="D2067" i="21"/>
  <c r="C2067" i="21"/>
  <c r="B2067" i="21"/>
  <c r="M2066" i="21"/>
  <c r="L2066" i="21"/>
  <c r="K2066" i="21"/>
  <c r="J2066" i="21"/>
  <c r="I2066" i="21"/>
  <c r="H2066" i="21"/>
  <c r="G2066" i="21"/>
  <c r="F2066" i="21"/>
  <c r="E2066" i="21"/>
  <c r="D2066" i="21"/>
  <c r="C2066" i="21"/>
  <c r="B2066" i="21"/>
  <c r="M2065" i="21"/>
  <c r="L2065" i="21"/>
  <c r="K2065" i="21"/>
  <c r="J2065" i="21"/>
  <c r="I2065" i="21"/>
  <c r="H2065" i="21"/>
  <c r="G2065" i="21"/>
  <c r="F2065" i="21"/>
  <c r="E2065" i="21"/>
  <c r="D2065" i="21"/>
  <c r="C2065" i="21"/>
  <c r="B2065" i="21"/>
  <c r="M2064" i="21"/>
  <c r="L2064" i="21"/>
  <c r="K2064" i="21"/>
  <c r="J2064" i="21"/>
  <c r="I2064" i="21"/>
  <c r="H2064" i="21"/>
  <c r="G2064" i="21"/>
  <c r="F2064" i="21"/>
  <c r="E2064" i="21"/>
  <c r="D2064" i="21"/>
  <c r="C2064" i="21"/>
  <c r="B2064" i="21"/>
  <c r="M2063" i="21"/>
  <c r="L2063" i="21"/>
  <c r="K2063" i="21"/>
  <c r="J2063" i="21"/>
  <c r="I2063" i="21"/>
  <c r="H2063" i="21"/>
  <c r="G2063" i="21"/>
  <c r="E2063" i="21"/>
  <c r="D2063" i="21"/>
  <c r="C2063" i="21"/>
  <c r="B2063" i="21"/>
  <c r="M2062" i="21"/>
  <c r="L2062" i="21"/>
  <c r="K2062" i="21"/>
  <c r="J2062" i="21"/>
  <c r="I2062" i="21"/>
  <c r="H2062" i="21"/>
  <c r="G2062" i="21"/>
  <c r="F2062" i="21"/>
  <c r="E2062" i="21"/>
  <c r="D2062" i="21"/>
  <c r="C2062" i="21"/>
  <c r="B2062" i="21"/>
  <c r="M2061" i="21"/>
  <c r="L2061" i="21"/>
  <c r="K2061" i="21"/>
  <c r="J2061" i="21"/>
  <c r="I2061" i="21"/>
  <c r="H2061" i="21"/>
  <c r="G2061" i="21"/>
  <c r="F2061" i="21"/>
  <c r="E2061" i="21"/>
  <c r="D2061" i="21"/>
  <c r="C2061" i="21"/>
  <c r="B2061" i="21"/>
  <c r="M2060" i="21"/>
  <c r="L2060" i="21"/>
  <c r="K2060" i="21"/>
  <c r="J2060" i="21"/>
  <c r="I2060" i="21"/>
  <c r="H2060" i="21"/>
  <c r="G2060" i="21"/>
  <c r="F2060" i="21"/>
  <c r="E2060" i="21"/>
  <c r="D2060" i="21"/>
  <c r="C2060" i="21"/>
  <c r="B2060" i="21"/>
  <c r="M2059" i="21"/>
  <c r="L2059" i="21"/>
  <c r="K2059" i="21"/>
  <c r="J2059" i="21"/>
  <c r="I2059" i="21"/>
  <c r="H2059" i="21"/>
  <c r="G2059" i="21"/>
  <c r="E2059" i="21"/>
  <c r="D2059" i="21"/>
  <c r="C2059" i="21"/>
  <c r="B2059" i="21"/>
  <c r="M2058" i="21"/>
  <c r="L2058" i="21"/>
  <c r="K2058" i="21"/>
  <c r="J2058" i="21"/>
  <c r="I2058" i="21"/>
  <c r="H2058" i="21"/>
  <c r="G2058" i="21"/>
  <c r="F2058" i="21"/>
  <c r="E2058" i="21"/>
  <c r="D2058" i="21"/>
  <c r="C2058" i="21"/>
  <c r="B2058" i="21"/>
  <c r="M2057" i="21"/>
  <c r="L2057" i="21"/>
  <c r="K2057" i="21"/>
  <c r="J2057" i="21"/>
  <c r="I2057" i="21"/>
  <c r="H2057" i="21"/>
  <c r="G2057" i="21"/>
  <c r="F2057" i="21"/>
  <c r="E2057" i="21"/>
  <c r="D2057" i="21"/>
  <c r="C2057" i="21"/>
  <c r="B2057" i="21"/>
  <c r="M2056" i="21"/>
  <c r="L2056" i="21"/>
  <c r="K2056" i="21"/>
  <c r="J2056" i="21"/>
  <c r="I2056" i="21"/>
  <c r="H2056" i="21"/>
  <c r="G2056" i="21"/>
  <c r="F2056" i="21"/>
  <c r="E2056" i="21"/>
  <c r="D2056" i="21"/>
  <c r="C2056" i="21"/>
  <c r="B2056" i="21"/>
  <c r="M2055" i="21"/>
  <c r="L2055" i="21"/>
  <c r="K2055" i="21"/>
  <c r="J2055" i="21"/>
  <c r="I2055" i="21"/>
  <c r="H2055" i="21"/>
  <c r="G2055" i="21"/>
  <c r="E2055" i="21"/>
  <c r="D2055" i="21"/>
  <c r="C2055" i="21"/>
  <c r="B2055" i="21"/>
  <c r="M2054" i="21"/>
  <c r="L2054" i="21"/>
  <c r="K2054" i="21"/>
  <c r="J2054" i="21"/>
  <c r="I2054" i="21"/>
  <c r="H2054" i="21"/>
  <c r="G2054" i="21"/>
  <c r="F2054" i="21"/>
  <c r="E2054" i="21"/>
  <c r="D2054" i="21"/>
  <c r="C2054" i="21"/>
  <c r="B2054" i="21"/>
  <c r="M2053" i="21"/>
  <c r="L2053" i="21"/>
  <c r="K2053" i="21"/>
  <c r="J2053" i="21"/>
  <c r="I2053" i="21"/>
  <c r="H2053" i="21"/>
  <c r="G2053" i="21"/>
  <c r="F2053" i="21"/>
  <c r="E2053" i="21"/>
  <c r="D2053" i="21"/>
  <c r="C2053" i="21"/>
  <c r="B2053" i="21"/>
  <c r="M2052" i="21"/>
  <c r="L2052" i="21"/>
  <c r="K2052" i="21"/>
  <c r="J2052" i="21"/>
  <c r="I2052" i="21"/>
  <c r="H2052" i="21"/>
  <c r="G2052" i="21"/>
  <c r="F2052" i="21"/>
  <c r="E2052" i="21"/>
  <c r="D2052" i="21"/>
  <c r="C2052" i="21"/>
  <c r="B2052" i="21"/>
  <c r="M2051" i="21"/>
  <c r="L2051" i="21"/>
  <c r="K2051" i="21"/>
  <c r="J2051" i="21"/>
  <c r="I2051" i="21"/>
  <c r="H2051" i="21"/>
  <c r="G2051" i="21"/>
  <c r="E2051" i="21"/>
  <c r="D2051" i="21"/>
  <c r="C2051" i="21"/>
  <c r="B2051" i="21"/>
  <c r="M2050" i="21"/>
  <c r="L2050" i="21"/>
  <c r="K2050" i="21"/>
  <c r="J2050" i="21"/>
  <c r="I2050" i="21"/>
  <c r="H2050" i="21"/>
  <c r="G2050" i="21"/>
  <c r="F2050" i="21"/>
  <c r="E2050" i="21"/>
  <c r="D2050" i="21"/>
  <c r="C2050" i="21"/>
  <c r="B2050" i="21"/>
  <c r="M2049" i="21"/>
  <c r="L2049" i="21"/>
  <c r="K2049" i="21"/>
  <c r="J2049" i="21"/>
  <c r="I2049" i="21"/>
  <c r="H2049" i="21"/>
  <c r="G2049" i="21"/>
  <c r="F2049" i="21"/>
  <c r="E2049" i="21"/>
  <c r="D2049" i="21"/>
  <c r="C2049" i="21"/>
  <c r="B2049" i="21"/>
  <c r="M2048" i="21"/>
  <c r="L2048" i="21"/>
  <c r="K2048" i="21"/>
  <c r="J2048" i="21"/>
  <c r="I2048" i="21"/>
  <c r="H2048" i="21"/>
  <c r="G2048" i="21"/>
  <c r="F2048" i="21"/>
  <c r="E2048" i="21"/>
  <c r="D2048" i="21"/>
  <c r="C2048" i="21"/>
  <c r="B2048" i="21"/>
  <c r="M2047" i="21"/>
  <c r="L2047" i="21"/>
  <c r="K2047" i="21"/>
  <c r="J2047" i="21"/>
  <c r="I2047" i="21"/>
  <c r="H2047" i="21"/>
  <c r="G2047" i="21"/>
  <c r="F2047" i="21"/>
  <c r="E2047" i="21"/>
  <c r="D2047" i="21"/>
  <c r="C2047" i="21"/>
  <c r="B2047" i="21"/>
  <c r="M2046" i="21"/>
  <c r="L2046" i="21"/>
  <c r="K2046" i="21"/>
  <c r="J2046" i="21"/>
  <c r="I2046" i="21"/>
  <c r="H2046" i="21"/>
  <c r="G2046" i="21"/>
  <c r="F2046" i="21"/>
  <c r="E2046" i="21"/>
  <c r="D2046" i="21"/>
  <c r="C2046" i="21"/>
  <c r="B2046" i="21"/>
  <c r="M2045" i="21"/>
  <c r="L2045" i="21"/>
  <c r="K2045" i="21"/>
  <c r="J2045" i="21"/>
  <c r="I2045" i="21"/>
  <c r="H2045" i="21"/>
  <c r="G2045" i="21"/>
  <c r="F2045" i="21"/>
  <c r="E2045" i="21"/>
  <c r="D2045" i="21"/>
  <c r="C2045" i="21"/>
  <c r="B2045" i="21"/>
  <c r="M2044" i="21"/>
  <c r="L2044" i="21"/>
  <c r="K2044" i="21"/>
  <c r="J2044" i="21"/>
  <c r="I2044" i="21"/>
  <c r="H2044" i="21"/>
  <c r="G2044" i="21"/>
  <c r="F2044" i="21"/>
  <c r="E2044" i="21"/>
  <c r="D2044" i="21"/>
  <c r="C2044" i="21"/>
  <c r="B2044" i="21"/>
  <c r="M2043" i="21"/>
  <c r="L2043" i="21"/>
  <c r="K2043" i="21"/>
  <c r="J2043" i="21"/>
  <c r="I2043" i="21"/>
  <c r="H2043" i="21"/>
  <c r="G2043" i="21"/>
  <c r="F2043" i="21"/>
  <c r="E2043" i="21"/>
  <c r="D2043" i="21"/>
  <c r="C2043" i="21"/>
  <c r="B2043" i="21"/>
  <c r="M2042" i="21"/>
  <c r="L2042" i="21"/>
  <c r="K2042" i="21"/>
  <c r="J2042" i="21"/>
  <c r="I2042" i="21"/>
  <c r="H2042" i="21"/>
  <c r="G2042" i="21"/>
  <c r="F2042" i="21"/>
  <c r="E2042" i="21"/>
  <c r="D2042" i="21"/>
  <c r="C2042" i="21"/>
  <c r="B2042" i="21"/>
  <c r="AS2040" i="21"/>
  <c r="AR2040" i="21"/>
  <c r="AQ2040" i="21"/>
  <c r="AP2040" i="21"/>
  <c r="AO2040" i="21"/>
  <c r="AN2040" i="21"/>
  <c r="AM2040" i="21"/>
  <c r="AL2040" i="21"/>
  <c r="AK2040" i="21"/>
  <c r="AJ2040" i="21"/>
  <c r="AI2040" i="21"/>
  <c r="AH2040" i="21"/>
  <c r="AG2040" i="21"/>
  <c r="AF2040" i="21"/>
  <c r="AE2040" i="21"/>
  <c r="AD2040" i="21"/>
  <c r="AC2040" i="21"/>
  <c r="AB2040" i="21"/>
  <c r="AA2040" i="21"/>
  <c r="Z2040" i="21"/>
  <c r="Y2040" i="21"/>
  <c r="X2040" i="21"/>
  <c r="W2040" i="21"/>
  <c r="V2040" i="21"/>
  <c r="U2040" i="21"/>
  <c r="T2040" i="21"/>
  <c r="S2040" i="21"/>
  <c r="R2040" i="21"/>
  <c r="Q2040" i="21"/>
  <c r="P2040" i="21"/>
  <c r="O2040" i="21"/>
  <c r="N2040" i="21"/>
  <c r="M2040" i="21"/>
  <c r="L2040" i="21"/>
  <c r="K2040" i="21"/>
  <c r="J2040" i="21"/>
  <c r="I2040" i="21"/>
  <c r="H2040" i="21"/>
  <c r="G2040" i="21"/>
  <c r="F2040" i="21"/>
  <c r="E2040" i="21"/>
  <c r="D2040" i="21"/>
  <c r="C2040" i="21"/>
  <c r="B2040" i="21"/>
  <c r="AS2039" i="21"/>
  <c r="AR2039" i="21"/>
  <c r="AQ2039" i="21"/>
  <c r="AP2039" i="21"/>
  <c r="AO2039" i="21"/>
  <c r="AN2039" i="21"/>
  <c r="AM2039" i="21"/>
  <c r="AL2039" i="21"/>
  <c r="AK2039" i="21"/>
  <c r="AJ2039" i="21"/>
  <c r="AI2039" i="21"/>
  <c r="AH2039" i="21"/>
  <c r="AG2039" i="21"/>
  <c r="AF2039" i="21"/>
  <c r="AE2039" i="21"/>
  <c r="AD2039" i="21"/>
  <c r="AC2039" i="21"/>
  <c r="AB2039" i="21"/>
  <c r="AA2039" i="21"/>
  <c r="Z2039" i="21"/>
  <c r="Y2039" i="21"/>
  <c r="X2039" i="21"/>
  <c r="W2039" i="21"/>
  <c r="V2039" i="21"/>
  <c r="U2039" i="21"/>
  <c r="T2039" i="21"/>
  <c r="S2039" i="21"/>
  <c r="R2039" i="21"/>
  <c r="Q2039" i="21"/>
  <c r="P2039" i="21"/>
  <c r="O2039" i="21"/>
  <c r="N2039" i="21"/>
  <c r="M2039" i="21"/>
  <c r="L2039" i="21"/>
  <c r="K2039" i="21"/>
  <c r="J2039" i="21"/>
  <c r="I2039" i="21"/>
  <c r="H2039" i="21"/>
  <c r="G2039" i="21"/>
  <c r="F2039" i="21"/>
  <c r="E2039" i="21"/>
  <c r="D2039" i="21"/>
  <c r="C2039" i="21"/>
  <c r="B2039" i="21"/>
  <c r="E2038" i="21"/>
  <c r="D2038" i="21"/>
  <c r="C2038" i="21"/>
  <c r="B2038" i="21"/>
  <c r="E2037" i="21"/>
  <c r="C2037" i="21"/>
  <c r="B2037" i="21"/>
  <c r="E2036" i="21"/>
  <c r="C2036" i="21"/>
  <c r="B2036" i="21"/>
  <c r="C2035" i="21"/>
  <c r="B2035" i="21"/>
  <c r="C2034" i="21"/>
  <c r="B2034" i="21"/>
  <c r="C2033" i="21"/>
  <c r="B2033" i="21"/>
  <c r="C2032" i="21"/>
  <c r="B2032" i="21"/>
  <c r="C2031" i="21"/>
  <c r="B2031" i="21"/>
  <c r="AS2030" i="21"/>
  <c r="AR2030" i="21"/>
  <c r="AQ2030" i="21"/>
  <c r="AP2030" i="21"/>
  <c r="AO2030" i="21"/>
  <c r="AN2030" i="21"/>
  <c r="AM2030" i="21"/>
  <c r="AL2030" i="21"/>
  <c r="AK2030" i="21"/>
  <c r="AJ2030" i="21"/>
  <c r="AI2030" i="21"/>
  <c r="AH2030" i="21"/>
  <c r="AG2030" i="21"/>
  <c r="AF2030" i="21"/>
  <c r="AE2030" i="21"/>
  <c r="AD2030" i="21"/>
  <c r="AC2030" i="21"/>
  <c r="AB2030" i="21"/>
  <c r="AA2030" i="21"/>
  <c r="Z2030" i="21"/>
  <c r="Y2030" i="21"/>
  <c r="X2030" i="21"/>
  <c r="W2030" i="21"/>
  <c r="V2030" i="21"/>
  <c r="U2030" i="21"/>
  <c r="T2030" i="21"/>
  <c r="S2030" i="21"/>
  <c r="R2030" i="21"/>
  <c r="Q2030" i="21"/>
  <c r="P2030" i="21"/>
  <c r="O2030" i="21"/>
  <c r="N2030" i="21"/>
  <c r="M2030" i="21"/>
  <c r="L2030" i="21"/>
  <c r="K2030" i="21"/>
  <c r="J2030" i="21"/>
  <c r="I2030" i="21"/>
  <c r="H2030" i="21"/>
  <c r="G2030" i="21"/>
  <c r="F2030" i="21"/>
  <c r="E2030" i="21"/>
  <c r="D2030" i="21"/>
  <c r="C2030" i="21"/>
  <c r="B2030" i="21"/>
  <c r="E2029" i="21"/>
  <c r="C2029" i="21"/>
  <c r="B2029" i="21"/>
  <c r="E2028" i="21"/>
  <c r="C2028" i="21"/>
  <c r="B2028" i="21"/>
  <c r="E2027" i="21"/>
  <c r="C2027" i="21"/>
  <c r="B2027" i="21"/>
  <c r="E2026" i="21"/>
  <c r="C2026" i="21"/>
  <c r="B2026" i="21"/>
  <c r="E2025" i="21"/>
  <c r="C2025" i="21"/>
  <c r="B2025" i="21"/>
  <c r="E2024" i="21"/>
  <c r="C2024" i="21"/>
  <c r="B2024" i="21"/>
  <c r="E2023" i="21"/>
  <c r="C2023" i="21"/>
  <c r="B2023" i="21"/>
  <c r="AS2022" i="21"/>
  <c r="AR2022" i="21"/>
  <c r="AQ2022" i="21"/>
  <c r="AP2022" i="21"/>
  <c r="AO2022" i="21"/>
  <c r="AN2022" i="21"/>
  <c r="AM2022" i="21"/>
  <c r="AL2022" i="21"/>
  <c r="AK2022" i="21"/>
  <c r="AJ2022" i="21"/>
  <c r="AI2022" i="21"/>
  <c r="AH2022" i="21"/>
  <c r="AG2022" i="21"/>
  <c r="AF2022" i="21"/>
  <c r="AE2022" i="21"/>
  <c r="AD2022" i="21"/>
  <c r="AC2022" i="21"/>
  <c r="AB2022" i="21"/>
  <c r="AA2022" i="21"/>
  <c r="Z2022" i="21"/>
  <c r="Y2022" i="21"/>
  <c r="X2022" i="21"/>
  <c r="W2022" i="21"/>
  <c r="V2022" i="21"/>
  <c r="U2022" i="21"/>
  <c r="T2022" i="21"/>
  <c r="S2022" i="21"/>
  <c r="R2022" i="21"/>
  <c r="Q2022" i="21"/>
  <c r="P2022" i="21"/>
  <c r="O2022" i="21"/>
  <c r="N2022" i="21"/>
  <c r="M2022" i="21"/>
  <c r="L2022" i="21"/>
  <c r="K2022" i="21"/>
  <c r="J2022" i="21"/>
  <c r="I2022" i="21"/>
  <c r="H2022" i="21"/>
  <c r="G2022" i="21"/>
  <c r="F2022" i="21"/>
  <c r="E2022" i="21"/>
  <c r="D2022" i="21"/>
  <c r="C2022" i="21"/>
  <c r="B2022" i="21"/>
  <c r="AS2021" i="21"/>
  <c r="AR2021" i="21"/>
  <c r="AQ2021" i="21"/>
  <c r="AP2021" i="21"/>
  <c r="AO2021" i="21"/>
  <c r="AN2021" i="21"/>
  <c r="AM2021" i="21"/>
  <c r="AL2021" i="21"/>
  <c r="AK2021" i="21"/>
  <c r="AJ2021" i="21"/>
  <c r="AI2021" i="21"/>
  <c r="AH2021" i="21"/>
  <c r="AG2021" i="21"/>
  <c r="AF2021" i="21"/>
  <c r="AE2021" i="21"/>
  <c r="AD2021" i="21"/>
  <c r="AC2021" i="21"/>
  <c r="AB2021" i="21"/>
  <c r="AA2021" i="21"/>
  <c r="Z2021" i="21"/>
  <c r="Y2021" i="21"/>
  <c r="X2021" i="21"/>
  <c r="W2021" i="21"/>
  <c r="V2021" i="21"/>
  <c r="U2021" i="21"/>
  <c r="T2021" i="21"/>
  <c r="S2021" i="21"/>
  <c r="R2021" i="21"/>
  <c r="Q2021" i="21"/>
  <c r="P2021" i="21"/>
  <c r="O2021" i="21"/>
  <c r="N2021" i="21"/>
  <c r="M2021" i="21"/>
  <c r="L2021" i="21"/>
  <c r="K2021" i="21"/>
  <c r="J2021" i="21"/>
  <c r="I2021" i="21"/>
  <c r="H2021" i="21"/>
  <c r="G2021" i="21"/>
  <c r="F2021" i="21"/>
  <c r="E2021" i="21"/>
  <c r="D2021" i="21"/>
  <c r="C2021" i="21"/>
  <c r="B2021" i="21"/>
  <c r="E2020" i="21"/>
  <c r="D2020" i="21"/>
  <c r="C2020" i="21"/>
  <c r="B2020" i="21"/>
  <c r="E2019" i="21"/>
  <c r="D2019" i="21"/>
  <c r="C2019" i="21"/>
  <c r="B2019" i="21"/>
  <c r="AS2018" i="21"/>
  <c r="AR2018" i="21"/>
  <c r="AQ2018" i="21"/>
  <c r="AP2018" i="21"/>
  <c r="AO2018" i="21"/>
  <c r="AN2018" i="21"/>
  <c r="AM2018" i="21"/>
  <c r="AL2018" i="21"/>
  <c r="AK2018" i="21"/>
  <c r="AJ2018" i="21"/>
  <c r="AI2018" i="21"/>
  <c r="AH2018" i="21"/>
  <c r="AG2018" i="21"/>
  <c r="AF2018" i="21"/>
  <c r="AE2018" i="21"/>
  <c r="AD2018" i="21"/>
  <c r="AC2018" i="21"/>
  <c r="AB2018" i="21"/>
  <c r="AA2018" i="21"/>
  <c r="Z2018" i="21"/>
  <c r="Y2018" i="21"/>
  <c r="X2018" i="21"/>
  <c r="W2018" i="21"/>
  <c r="V2018" i="21"/>
  <c r="U2018" i="21"/>
  <c r="T2018" i="21"/>
  <c r="S2018" i="21"/>
  <c r="R2018" i="21"/>
  <c r="Q2018" i="21"/>
  <c r="P2018" i="21"/>
  <c r="O2018" i="21"/>
  <c r="N2018" i="21"/>
  <c r="M2018" i="21"/>
  <c r="L2018" i="21"/>
  <c r="K2018" i="21"/>
  <c r="J2018" i="21"/>
  <c r="I2018" i="21"/>
  <c r="H2018" i="21"/>
  <c r="G2018" i="21"/>
  <c r="F2018" i="21"/>
  <c r="E2018" i="21"/>
  <c r="D2018" i="21"/>
  <c r="C2018" i="21"/>
  <c r="B2018" i="21"/>
  <c r="E2017" i="21"/>
  <c r="D2017" i="21"/>
  <c r="C2017" i="21"/>
  <c r="B2017" i="21"/>
  <c r="E2016" i="21"/>
  <c r="D2016" i="21"/>
  <c r="C2016" i="21"/>
  <c r="B2016" i="21"/>
  <c r="AS2015" i="21"/>
  <c r="AR2015" i="21"/>
  <c r="AQ2015" i="21"/>
  <c r="AP2015" i="21"/>
  <c r="AO2015" i="21"/>
  <c r="AN2015" i="21"/>
  <c r="AM2015" i="21"/>
  <c r="AL2015" i="21"/>
  <c r="AK2015" i="21"/>
  <c r="AJ2015" i="21"/>
  <c r="AI2015" i="21"/>
  <c r="AH2015" i="21"/>
  <c r="AG2015" i="21"/>
  <c r="AF2015" i="21"/>
  <c r="AE2015" i="21"/>
  <c r="AD2015" i="21"/>
  <c r="AC2015" i="21"/>
  <c r="AB2015" i="21"/>
  <c r="AA2015" i="21"/>
  <c r="Z2015" i="21"/>
  <c r="Y2015" i="21"/>
  <c r="X2015" i="21"/>
  <c r="W2015" i="21"/>
  <c r="V2015" i="21"/>
  <c r="U2015" i="21"/>
  <c r="T2015" i="21"/>
  <c r="S2015" i="21"/>
  <c r="R2015" i="21"/>
  <c r="Q2015" i="21"/>
  <c r="P2015" i="21"/>
  <c r="O2015" i="21"/>
  <c r="N2015" i="21"/>
  <c r="M2015" i="21"/>
  <c r="L2015" i="21"/>
  <c r="K2015" i="21"/>
  <c r="J2015" i="21"/>
  <c r="I2015" i="21"/>
  <c r="H2015" i="21"/>
  <c r="G2015" i="21"/>
  <c r="F2015" i="21"/>
  <c r="E2015" i="21"/>
  <c r="D2015" i="21"/>
  <c r="C2015" i="21"/>
  <c r="B2015" i="21"/>
  <c r="E2014" i="21"/>
  <c r="D2014" i="21"/>
  <c r="C2014" i="21"/>
  <c r="B2014" i="21"/>
  <c r="E2013" i="21"/>
  <c r="D2013" i="21"/>
  <c r="C2013" i="21"/>
  <c r="B2013" i="21"/>
  <c r="AS2012" i="21"/>
  <c r="AR2012" i="21"/>
  <c r="AQ2012" i="21"/>
  <c r="AP2012" i="21"/>
  <c r="AO2012" i="21"/>
  <c r="AN2012" i="21"/>
  <c r="AM2012" i="21"/>
  <c r="AL2012" i="21"/>
  <c r="AK2012" i="21"/>
  <c r="AJ2012" i="21"/>
  <c r="AI2012" i="21"/>
  <c r="AH2012" i="21"/>
  <c r="AG2012" i="21"/>
  <c r="AF2012" i="21"/>
  <c r="AE2012" i="21"/>
  <c r="AD2012" i="21"/>
  <c r="AC2012" i="21"/>
  <c r="AB2012" i="21"/>
  <c r="AA2012" i="21"/>
  <c r="Z2012" i="21"/>
  <c r="Y2012" i="21"/>
  <c r="X2012" i="21"/>
  <c r="W2012" i="21"/>
  <c r="V2012" i="21"/>
  <c r="U2012" i="21"/>
  <c r="T2012" i="21"/>
  <c r="S2012" i="21"/>
  <c r="R2012" i="21"/>
  <c r="Q2012" i="21"/>
  <c r="P2012" i="21"/>
  <c r="O2012" i="21"/>
  <c r="N2012" i="21"/>
  <c r="M2012" i="21"/>
  <c r="L2012" i="21"/>
  <c r="K2012" i="21"/>
  <c r="J2012" i="21"/>
  <c r="I2012" i="21"/>
  <c r="H2012" i="21"/>
  <c r="G2012" i="21"/>
  <c r="F2012" i="21"/>
  <c r="E2012" i="21"/>
  <c r="D2012" i="21"/>
  <c r="C2012" i="21"/>
  <c r="B2012" i="21"/>
  <c r="E2011" i="21"/>
  <c r="D2011" i="21"/>
  <c r="C2011" i="21"/>
  <c r="B2011" i="21"/>
  <c r="E2010" i="21"/>
  <c r="C2010" i="21"/>
  <c r="B2010" i="21"/>
  <c r="E2009" i="21"/>
  <c r="C2009" i="21"/>
  <c r="B2009" i="21"/>
  <c r="E2008" i="21"/>
  <c r="C2008" i="21"/>
  <c r="B2008" i="21"/>
  <c r="E2007" i="21"/>
  <c r="C2007" i="21"/>
  <c r="B2007" i="21"/>
  <c r="E2006" i="21"/>
  <c r="C2006" i="21"/>
  <c r="B2006" i="21"/>
  <c r="E2005" i="21"/>
  <c r="C2005" i="21"/>
  <c r="B2005" i="21"/>
  <c r="E2004" i="21"/>
  <c r="C2004" i="21"/>
  <c r="B2004" i="21"/>
  <c r="AS2003" i="21"/>
  <c r="AR2003" i="21"/>
  <c r="AQ2003" i="21"/>
  <c r="AP2003" i="21"/>
  <c r="AO2003" i="21"/>
  <c r="AN2003" i="21"/>
  <c r="AM2003" i="21"/>
  <c r="AL2003" i="21"/>
  <c r="AK2003" i="21"/>
  <c r="AJ2003" i="21"/>
  <c r="AI2003" i="21"/>
  <c r="AH2003" i="21"/>
  <c r="AG2003" i="21"/>
  <c r="AF2003" i="21"/>
  <c r="AE2003" i="21"/>
  <c r="AD2003" i="21"/>
  <c r="AC2003" i="21"/>
  <c r="AB2003" i="21"/>
  <c r="AA2003" i="21"/>
  <c r="Z2003" i="21"/>
  <c r="Y2003" i="21"/>
  <c r="X2003" i="21"/>
  <c r="W2003" i="21"/>
  <c r="V2003" i="21"/>
  <c r="U2003" i="21"/>
  <c r="T2003" i="21"/>
  <c r="S2003" i="21"/>
  <c r="R2003" i="21"/>
  <c r="Q2003" i="21"/>
  <c r="P2003" i="21"/>
  <c r="O2003" i="21"/>
  <c r="N2003" i="21"/>
  <c r="M2003" i="21"/>
  <c r="L2003" i="21"/>
  <c r="K2003" i="21"/>
  <c r="J2003" i="21"/>
  <c r="I2003" i="21"/>
  <c r="H2003" i="21"/>
  <c r="G2003" i="21"/>
  <c r="F2003" i="21"/>
  <c r="E2003" i="21"/>
  <c r="D2003" i="21"/>
  <c r="C2003" i="21"/>
  <c r="B2003" i="21"/>
  <c r="E2002" i="21"/>
  <c r="D2002" i="21"/>
  <c r="C2002" i="21"/>
  <c r="B2002" i="21"/>
  <c r="E2001" i="21"/>
  <c r="D2001" i="21"/>
  <c r="C2001" i="21"/>
  <c r="B2001" i="21"/>
  <c r="E2000" i="21"/>
  <c r="D2000" i="21"/>
  <c r="C2000" i="21"/>
  <c r="B2000" i="21"/>
  <c r="AS1999" i="21"/>
  <c r="AR1999" i="21"/>
  <c r="AQ1999" i="21"/>
  <c r="AP1999" i="21"/>
  <c r="AO1999" i="21"/>
  <c r="AN1999" i="21"/>
  <c r="AM1999" i="21"/>
  <c r="AL1999" i="21"/>
  <c r="AK1999" i="21"/>
  <c r="AJ1999" i="21"/>
  <c r="AI1999" i="21"/>
  <c r="AH1999" i="21"/>
  <c r="AG1999" i="21"/>
  <c r="AF1999" i="21"/>
  <c r="AE1999" i="21"/>
  <c r="AD1999" i="21"/>
  <c r="AC1999" i="21"/>
  <c r="AB1999" i="21"/>
  <c r="AA1999" i="21"/>
  <c r="Z1999" i="21"/>
  <c r="Y1999" i="21"/>
  <c r="X1999" i="21"/>
  <c r="W1999" i="21"/>
  <c r="V1999" i="21"/>
  <c r="U1999" i="21"/>
  <c r="T1999" i="21"/>
  <c r="S1999" i="21"/>
  <c r="R1999" i="21"/>
  <c r="Q1999" i="21"/>
  <c r="P1999" i="21"/>
  <c r="O1999" i="21"/>
  <c r="N1999" i="21"/>
  <c r="M1999" i="21"/>
  <c r="L1999" i="21"/>
  <c r="K1999" i="21"/>
  <c r="J1999" i="21"/>
  <c r="I1999" i="21"/>
  <c r="H1999" i="21"/>
  <c r="G1999" i="21"/>
  <c r="F1999" i="21"/>
  <c r="E1999" i="21"/>
  <c r="D1999" i="21"/>
  <c r="C1999" i="21"/>
  <c r="B1999" i="21"/>
  <c r="E1998" i="21"/>
  <c r="D1998" i="21"/>
  <c r="C1998" i="21"/>
  <c r="B1998" i="21"/>
  <c r="E1997" i="21"/>
  <c r="C1997" i="21"/>
  <c r="B1997" i="21"/>
  <c r="E1996" i="21"/>
  <c r="C1996" i="21"/>
  <c r="B1996" i="21"/>
  <c r="E1995" i="21"/>
  <c r="C1995" i="21"/>
  <c r="B1995" i="21"/>
  <c r="E1994" i="21"/>
  <c r="C1994" i="21"/>
  <c r="B1994" i="21"/>
  <c r="E1993" i="21"/>
  <c r="C1993" i="21"/>
  <c r="B1993" i="21"/>
  <c r="E1992" i="21"/>
  <c r="C1992" i="21"/>
  <c r="B1992" i="21"/>
  <c r="E1991" i="21"/>
  <c r="C1991" i="21"/>
  <c r="B1991" i="21"/>
  <c r="AS1990" i="21"/>
  <c r="AR1990" i="21"/>
  <c r="AQ1990" i="21"/>
  <c r="AP1990" i="21"/>
  <c r="AO1990" i="21"/>
  <c r="AN1990" i="21"/>
  <c r="AM1990" i="21"/>
  <c r="AL1990" i="21"/>
  <c r="AK1990" i="21"/>
  <c r="AJ1990" i="21"/>
  <c r="AI1990" i="21"/>
  <c r="AH1990" i="21"/>
  <c r="AG1990" i="21"/>
  <c r="AF1990" i="21"/>
  <c r="AE1990" i="21"/>
  <c r="AD1990" i="21"/>
  <c r="AC1990" i="21"/>
  <c r="AB1990" i="21"/>
  <c r="AA1990" i="21"/>
  <c r="Z1990" i="21"/>
  <c r="Y1990" i="21"/>
  <c r="X1990" i="21"/>
  <c r="W1990" i="21"/>
  <c r="V1990" i="21"/>
  <c r="U1990" i="21"/>
  <c r="T1990" i="21"/>
  <c r="S1990" i="21"/>
  <c r="R1990" i="21"/>
  <c r="Q1990" i="21"/>
  <c r="P1990" i="21"/>
  <c r="O1990" i="21"/>
  <c r="N1990" i="21"/>
  <c r="M1990" i="21"/>
  <c r="L1990" i="21"/>
  <c r="K1990" i="21"/>
  <c r="J1990" i="21"/>
  <c r="I1990" i="21"/>
  <c r="H1990" i="21"/>
  <c r="G1990" i="21"/>
  <c r="F1990" i="21"/>
  <c r="E1990" i="21"/>
  <c r="D1990" i="21"/>
  <c r="C1990" i="21"/>
  <c r="B1990" i="21"/>
  <c r="E1989" i="21"/>
  <c r="D1989" i="21"/>
  <c r="C1989" i="21"/>
  <c r="B1989" i="21"/>
  <c r="E1988" i="21"/>
  <c r="C1988" i="21"/>
  <c r="B1988" i="21"/>
  <c r="E1987" i="21"/>
  <c r="C1987" i="21"/>
  <c r="B1987" i="21"/>
  <c r="E1986" i="21"/>
  <c r="C1986" i="21"/>
  <c r="B1986" i="21"/>
  <c r="E1985" i="21"/>
  <c r="C1985" i="21"/>
  <c r="B1985" i="21"/>
  <c r="AS1984" i="21"/>
  <c r="AR1984" i="21"/>
  <c r="AQ1984" i="21"/>
  <c r="AP1984" i="21"/>
  <c r="AO1984" i="21"/>
  <c r="AN1984" i="21"/>
  <c r="AM1984" i="21"/>
  <c r="AL1984" i="21"/>
  <c r="AK1984" i="21"/>
  <c r="AJ1984" i="21"/>
  <c r="AI1984" i="21"/>
  <c r="AH1984" i="21"/>
  <c r="AG1984" i="21"/>
  <c r="AF1984" i="21"/>
  <c r="AE1984" i="21"/>
  <c r="AD1984" i="21"/>
  <c r="AC1984" i="21"/>
  <c r="AB1984" i="21"/>
  <c r="AA1984" i="21"/>
  <c r="Z1984" i="21"/>
  <c r="Y1984" i="21"/>
  <c r="X1984" i="21"/>
  <c r="W1984" i="21"/>
  <c r="V1984" i="21"/>
  <c r="U1984" i="21"/>
  <c r="T1984" i="21"/>
  <c r="S1984" i="21"/>
  <c r="R1984" i="21"/>
  <c r="Q1984" i="21"/>
  <c r="P1984" i="21"/>
  <c r="O1984" i="21"/>
  <c r="N1984" i="21"/>
  <c r="M1984" i="21"/>
  <c r="L1984" i="21"/>
  <c r="K1984" i="21"/>
  <c r="J1984" i="21"/>
  <c r="I1984" i="21"/>
  <c r="H1984" i="21"/>
  <c r="G1984" i="21"/>
  <c r="F1984" i="21"/>
  <c r="E1984" i="21"/>
  <c r="D1984" i="21"/>
  <c r="C1984" i="21"/>
  <c r="B1984" i="21"/>
  <c r="E1983" i="21"/>
  <c r="D1983" i="21"/>
  <c r="C1983" i="21"/>
  <c r="B1983" i="21"/>
  <c r="E1982" i="21"/>
  <c r="C1982" i="21"/>
  <c r="B1982" i="21"/>
  <c r="E1981" i="21"/>
  <c r="C1981" i="21"/>
  <c r="B1981" i="21"/>
  <c r="E1980" i="21"/>
  <c r="C1980" i="21"/>
  <c r="B1980" i="21"/>
  <c r="E1979" i="21"/>
  <c r="C1979" i="21"/>
  <c r="B1979" i="21"/>
  <c r="E1978" i="21"/>
  <c r="C1978" i="21"/>
  <c r="B1978" i="21"/>
  <c r="AS1977" i="21"/>
  <c r="AR1977" i="21"/>
  <c r="AQ1977" i="21"/>
  <c r="AP1977" i="21"/>
  <c r="AO1977" i="21"/>
  <c r="AN1977" i="21"/>
  <c r="AM1977" i="21"/>
  <c r="AL1977" i="21"/>
  <c r="AK1977" i="21"/>
  <c r="AJ1977" i="21"/>
  <c r="AI1977" i="21"/>
  <c r="AH1977" i="21"/>
  <c r="AG1977" i="21"/>
  <c r="AF1977" i="21"/>
  <c r="AE1977" i="21"/>
  <c r="AD1977" i="21"/>
  <c r="AC1977" i="21"/>
  <c r="AB1977" i="21"/>
  <c r="AA1977" i="21"/>
  <c r="Z1977" i="21"/>
  <c r="Y1977" i="21"/>
  <c r="X1977" i="21"/>
  <c r="W1977" i="21"/>
  <c r="V1977" i="21"/>
  <c r="U1977" i="21"/>
  <c r="T1977" i="21"/>
  <c r="S1977" i="21"/>
  <c r="R1977" i="21"/>
  <c r="Q1977" i="21"/>
  <c r="P1977" i="21"/>
  <c r="O1977" i="21"/>
  <c r="N1977" i="21"/>
  <c r="M1977" i="21"/>
  <c r="L1977" i="21"/>
  <c r="K1977" i="21"/>
  <c r="J1977" i="21"/>
  <c r="I1977" i="21"/>
  <c r="H1977" i="21"/>
  <c r="G1977" i="21"/>
  <c r="F1977" i="21"/>
  <c r="E1977" i="21"/>
  <c r="D1977" i="21"/>
  <c r="C1977" i="21"/>
  <c r="B1977" i="21"/>
  <c r="E1976" i="21"/>
  <c r="D1976" i="21"/>
  <c r="C1976" i="21"/>
  <c r="B1976" i="21"/>
  <c r="E1975" i="21"/>
  <c r="D1975" i="21"/>
  <c r="C1975" i="21"/>
  <c r="B1975" i="21"/>
  <c r="AS1974" i="21"/>
  <c r="AR1974" i="21"/>
  <c r="AQ1974" i="21"/>
  <c r="AP1974" i="21"/>
  <c r="AO1974" i="21"/>
  <c r="AN1974" i="21"/>
  <c r="AM1974" i="21"/>
  <c r="AL1974" i="21"/>
  <c r="AK1974" i="21"/>
  <c r="AJ1974" i="21"/>
  <c r="AI1974" i="21"/>
  <c r="AH1974" i="21"/>
  <c r="AG1974" i="21"/>
  <c r="AF1974" i="21"/>
  <c r="AE1974" i="21"/>
  <c r="AD1974" i="21"/>
  <c r="AC1974" i="21"/>
  <c r="AB1974" i="21"/>
  <c r="AA1974" i="21"/>
  <c r="Z1974" i="21"/>
  <c r="Y1974" i="21"/>
  <c r="X1974" i="21"/>
  <c r="W1974" i="21"/>
  <c r="V1974" i="21"/>
  <c r="U1974" i="21"/>
  <c r="T1974" i="21"/>
  <c r="S1974" i="21"/>
  <c r="R1974" i="21"/>
  <c r="Q1974" i="21"/>
  <c r="P1974" i="21"/>
  <c r="O1974" i="21"/>
  <c r="N1974" i="21"/>
  <c r="M1974" i="21"/>
  <c r="L1974" i="21"/>
  <c r="K1974" i="21"/>
  <c r="J1974" i="21"/>
  <c r="I1974" i="21"/>
  <c r="H1974" i="21"/>
  <c r="G1974" i="21"/>
  <c r="F1974" i="21"/>
  <c r="E1974" i="21"/>
  <c r="D1974" i="21"/>
  <c r="C1974" i="21"/>
  <c r="B1974" i="21"/>
  <c r="E1973" i="21"/>
  <c r="D1973" i="21"/>
  <c r="C1973" i="21"/>
  <c r="B1973" i="21"/>
  <c r="E1972" i="21"/>
  <c r="D1972" i="21"/>
  <c r="C1972" i="21"/>
  <c r="B1972" i="21"/>
  <c r="AS1971" i="21"/>
  <c r="AR1971" i="21"/>
  <c r="AQ1971" i="21"/>
  <c r="AP1971" i="21"/>
  <c r="AO1971" i="21"/>
  <c r="AN1971" i="21"/>
  <c r="AM1971" i="21"/>
  <c r="AL1971" i="21"/>
  <c r="AK1971" i="21"/>
  <c r="AJ1971" i="21"/>
  <c r="AI1971" i="21"/>
  <c r="AH1971" i="21"/>
  <c r="AG1971" i="21"/>
  <c r="AF1971" i="21"/>
  <c r="AE1971" i="21"/>
  <c r="AD1971" i="21"/>
  <c r="AC1971" i="21"/>
  <c r="AB1971" i="21"/>
  <c r="AA1971" i="21"/>
  <c r="Z1971" i="21"/>
  <c r="Y1971" i="21"/>
  <c r="X1971" i="21"/>
  <c r="W1971" i="21"/>
  <c r="V1971" i="21"/>
  <c r="U1971" i="21"/>
  <c r="T1971" i="21"/>
  <c r="S1971" i="21"/>
  <c r="R1971" i="21"/>
  <c r="Q1971" i="21"/>
  <c r="P1971" i="21"/>
  <c r="O1971" i="21"/>
  <c r="N1971" i="21"/>
  <c r="M1971" i="21"/>
  <c r="L1971" i="21"/>
  <c r="K1971" i="21"/>
  <c r="J1971" i="21"/>
  <c r="I1971" i="21"/>
  <c r="H1971" i="21"/>
  <c r="G1971" i="21"/>
  <c r="F1971" i="21"/>
  <c r="E1971" i="21"/>
  <c r="D1971" i="21"/>
  <c r="C1971" i="21"/>
  <c r="B1971" i="21"/>
  <c r="E1970" i="21"/>
  <c r="D1970" i="21"/>
  <c r="C1970" i="21"/>
  <c r="B1970" i="21"/>
  <c r="E1969" i="21"/>
  <c r="D1969" i="21"/>
  <c r="C1969" i="21"/>
  <c r="B1969" i="21"/>
  <c r="AS1968" i="21"/>
  <c r="AR1968" i="21"/>
  <c r="AQ1968" i="21"/>
  <c r="AP1968" i="21"/>
  <c r="AO1968" i="21"/>
  <c r="AN1968" i="21"/>
  <c r="AM1968" i="21"/>
  <c r="AL1968" i="21"/>
  <c r="AK1968" i="21"/>
  <c r="AJ1968" i="21"/>
  <c r="AI1968" i="21"/>
  <c r="AH1968" i="21"/>
  <c r="AG1968" i="21"/>
  <c r="AF1968" i="21"/>
  <c r="AE1968" i="21"/>
  <c r="AD1968" i="21"/>
  <c r="AC1968" i="21"/>
  <c r="AB1968" i="21"/>
  <c r="AA1968" i="21"/>
  <c r="Z1968" i="21"/>
  <c r="Y1968" i="21"/>
  <c r="X1968" i="21"/>
  <c r="W1968" i="21"/>
  <c r="V1968" i="21"/>
  <c r="U1968" i="21"/>
  <c r="T1968" i="21"/>
  <c r="S1968" i="21"/>
  <c r="R1968" i="21"/>
  <c r="Q1968" i="21"/>
  <c r="P1968" i="21"/>
  <c r="O1968" i="21"/>
  <c r="N1968" i="21"/>
  <c r="M1968" i="21"/>
  <c r="L1968" i="21"/>
  <c r="K1968" i="21"/>
  <c r="J1968" i="21"/>
  <c r="I1968" i="21"/>
  <c r="H1968" i="21"/>
  <c r="G1968" i="21"/>
  <c r="F1968" i="21"/>
  <c r="E1968" i="21"/>
  <c r="D1968" i="21"/>
  <c r="C1968" i="21"/>
  <c r="B1968" i="21"/>
  <c r="E1967" i="21"/>
  <c r="D1967" i="21"/>
  <c r="B1967" i="21"/>
  <c r="AS1966" i="21"/>
  <c r="AR1966" i="21"/>
  <c r="AQ1966" i="21"/>
  <c r="AP1966" i="21"/>
  <c r="AO1966" i="21"/>
  <c r="AN1966" i="21"/>
  <c r="AM1966" i="21"/>
  <c r="AL1966" i="21"/>
  <c r="AK1966" i="21"/>
  <c r="AJ1966" i="21"/>
  <c r="AI1966" i="21"/>
  <c r="AH1966" i="21"/>
  <c r="AG1966" i="21"/>
  <c r="AF1966" i="21"/>
  <c r="AE1966" i="21"/>
  <c r="AD1966" i="21"/>
  <c r="AC1966" i="21"/>
  <c r="AB1966" i="21"/>
  <c r="AA1966" i="21"/>
  <c r="Z1966" i="21"/>
  <c r="Y1966" i="21"/>
  <c r="X1966" i="21"/>
  <c r="W1966" i="21"/>
  <c r="V1966" i="21"/>
  <c r="U1966" i="21"/>
  <c r="T1966" i="21"/>
  <c r="S1966" i="21"/>
  <c r="R1966" i="21"/>
  <c r="Q1966" i="21"/>
  <c r="P1966" i="21"/>
  <c r="O1966" i="21"/>
  <c r="N1966" i="21"/>
  <c r="M1966" i="21"/>
  <c r="L1966" i="21"/>
  <c r="K1966" i="21"/>
  <c r="J1966" i="21"/>
  <c r="I1966" i="21"/>
  <c r="H1966" i="21"/>
  <c r="G1966" i="21"/>
  <c r="F1966" i="21"/>
  <c r="E1966" i="21"/>
  <c r="D1966" i="21"/>
  <c r="C1966" i="21"/>
  <c r="B1966" i="21"/>
  <c r="E1965" i="21"/>
  <c r="D1965" i="21"/>
  <c r="C1965" i="21"/>
  <c r="B1965" i="21"/>
  <c r="E1964" i="21"/>
  <c r="D1964" i="21"/>
  <c r="C1964" i="21"/>
  <c r="B1964" i="21"/>
  <c r="E1963" i="21"/>
  <c r="D1963" i="21"/>
  <c r="C1963" i="21"/>
  <c r="B1963" i="21"/>
  <c r="AS1962" i="21"/>
  <c r="AR1962" i="21"/>
  <c r="AQ1962" i="21"/>
  <c r="AP1962" i="21"/>
  <c r="AO1962" i="21"/>
  <c r="AN1962" i="21"/>
  <c r="AM1962" i="21"/>
  <c r="AL1962" i="21"/>
  <c r="AK1962" i="21"/>
  <c r="AJ1962" i="21"/>
  <c r="AI1962" i="21"/>
  <c r="AH1962" i="21"/>
  <c r="AG1962" i="21"/>
  <c r="AF1962" i="21"/>
  <c r="AE1962" i="21"/>
  <c r="AD1962" i="21"/>
  <c r="AC1962" i="21"/>
  <c r="AB1962" i="21"/>
  <c r="AA1962" i="21"/>
  <c r="Z1962" i="21"/>
  <c r="Y1962" i="21"/>
  <c r="X1962" i="21"/>
  <c r="W1962" i="21"/>
  <c r="V1962" i="21"/>
  <c r="U1962" i="21"/>
  <c r="T1962" i="21"/>
  <c r="S1962" i="21"/>
  <c r="R1962" i="21"/>
  <c r="Q1962" i="21"/>
  <c r="P1962" i="21"/>
  <c r="O1962" i="21"/>
  <c r="N1962" i="21"/>
  <c r="M1962" i="21"/>
  <c r="L1962" i="21"/>
  <c r="K1962" i="21"/>
  <c r="J1962" i="21"/>
  <c r="I1962" i="21"/>
  <c r="H1962" i="21"/>
  <c r="G1962" i="21"/>
  <c r="F1962" i="21"/>
  <c r="E1962" i="21"/>
  <c r="D1962" i="21"/>
  <c r="C1962" i="21"/>
  <c r="B1962" i="21"/>
  <c r="E1961" i="21"/>
  <c r="D1961" i="21"/>
  <c r="C1961" i="21"/>
  <c r="B1961" i="21"/>
  <c r="E1960" i="21"/>
  <c r="D1960" i="21"/>
  <c r="C1960" i="21"/>
  <c r="B1960" i="21"/>
  <c r="E1959" i="21"/>
  <c r="D1959" i="21"/>
  <c r="C1959" i="21"/>
  <c r="B1959" i="21"/>
  <c r="E1958" i="21"/>
  <c r="D1958" i="21"/>
  <c r="C1958" i="21"/>
  <c r="B1958" i="21"/>
  <c r="E1957" i="21"/>
  <c r="D1957" i="21"/>
  <c r="C1957" i="21"/>
  <c r="B1957" i="21"/>
  <c r="E1956" i="21"/>
  <c r="D1956" i="21"/>
  <c r="C1956" i="21"/>
  <c r="B1956" i="21"/>
  <c r="E1955" i="21"/>
  <c r="D1955" i="21"/>
  <c r="C1955" i="21"/>
  <c r="B1955" i="21"/>
  <c r="E1954" i="21"/>
  <c r="D1954" i="21"/>
  <c r="C1954" i="21"/>
  <c r="B1954" i="21"/>
  <c r="E1953" i="21"/>
  <c r="D1953" i="21"/>
  <c r="C1953" i="21"/>
  <c r="B1953" i="21"/>
  <c r="AS1952" i="21"/>
  <c r="AR1952" i="21"/>
  <c r="AQ1952" i="21"/>
  <c r="AP1952" i="21"/>
  <c r="AO1952" i="21"/>
  <c r="AN1952" i="21"/>
  <c r="AM1952" i="21"/>
  <c r="AL1952" i="21"/>
  <c r="AK1952" i="21"/>
  <c r="AJ1952" i="21"/>
  <c r="AI1952" i="21"/>
  <c r="AH1952" i="21"/>
  <c r="AG1952" i="21"/>
  <c r="AF1952" i="21"/>
  <c r="AE1952" i="21"/>
  <c r="AD1952" i="21"/>
  <c r="AC1952" i="21"/>
  <c r="AB1952" i="21"/>
  <c r="AA1952" i="21"/>
  <c r="Z1952" i="21"/>
  <c r="Y1952" i="21"/>
  <c r="X1952" i="21"/>
  <c r="W1952" i="21"/>
  <c r="V1952" i="21"/>
  <c r="U1952" i="21"/>
  <c r="T1952" i="21"/>
  <c r="S1952" i="21"/>
  <c r="R1952" i="21"/>
  <c r="Q1952" i="21"/>
  <c r="P1952" i="21"/>
  <c r="O1952" i="21"/>
  <c r="N1952" i="21"/>
  <c r="M1952" i="21"/>
  <c r="L1952" i="21"/>
  <c r="K1952" i="21"/>
  <c r="J1952" i="21"/>
  <c r="I1952" i="21"/>
  <c r="H1952" i="21"/>
  <c r="G1952" i="21"/>
  <c r="F1952" i="21"/>
  <c r="E1952" i="21"/>
  <c r="D1952" i="21"/>
  <c r="C1952" i="21"/>
  <c r="B1952" i="21"/>
  <c r="AS1951" i="21"/>
  <c r="AR1951" i="21"/>
  <c r="AQ1951" i="21"/>
  <c r="AP1951" i="21"/>
  <c r="AO1951" i="21"/>
  <c r="AN1951" i="21"/>
  <c r="AM1951" i="21"/>
  <c r="AL1951" i="21"/>
  <c r="AK1951" i="21"/>
  <c r="AJ1951" i="21"/>
  <c r="AI1951" i="21"/>
  <c r="AH1951" i="21"/>
  <c r="AG1951" i="21"/>
  <c r="AF1951" i="21"/>
  <c r="AE1951" i="21"/>
  <c r="AD1951" i="21"/>
  <c r="AC1951" i="21"/>
  <c r="AB1951" i="21"/>
  <c r="AA1951" i="21"/>
  <c r="Z1951" i="21"/>
  <c r="Y1951" i="21"/>
  <c r="X1951" i="21"/>
  <c r="W1951" i="21"/>
  <c r="V1951" i="21"/>
  <c r="U1951" i="21"/>
  <c r="T1951" i="21"/>
  <c r="S1951" i="21"/>
  <c r="R1951" i="21"/>
  <c r="Q1951" i="21"/>
  <c r="P1951" i="21"/>
  <c r="O1951" i="21"/>
  <c r="N1951" i="21"/>
  <c r="M1951" i="21"/>
  <c r="L1951" i="21"/>
  <c r="K1951" i="21"/>
  <c r="J1951" i="21"/>
  <c r="I1951" i="21"/>
  <c r="H1951" i="21"/>
  <c r="G1951" i="21"/>
  <c r="F1951" i="21"/>
  <c r="E1951" i="21"/>
  <c r="D1951" i="21"/>
  <c r="C1951" i="21"/>
  <c r="B1951" i="21"/>
  <c r="H1949" i="21"/>
  <c r="G1949" i="21"/>
  <c r="D1949" i="21"/>
  <c r="C1949" i="21"/>
  <c r="B1949" i="21"/>
  <c r="H1948" i="21"/>
  <c r="G1948" i="21"/>
  <c r="E1948" i="21"/>
  <c r="D1948" i="21"/>
  <c r="C1948" i="21"/>
  <c r="B1948" i="21"/>
  <c r="H1947" i="21"/>
  <c r="G1947" i="21"/>
  <c r="E1947" i="21"/>
  <c r="D1947" i="21"/>
  <c r="C1947" i="21"/>
  <c r="B1947" i="21"/>
  <c r="H1946" i="21"/>
  <c r="G1946" i="21"/>
  <c r="E1946" i="21"/>
  <c r="D1946" i="21"/>
  <c r="C1946" i="21"/>
  <c r="B1946" i="21"/>
  <c r="H1945" i="21"/>
  <c r="G1945" i="21"/>
  <c r="E1945" i="21"/>
  <c r="D1945" i="21"/>
  <c r="C1945" i="21"/>
  <c r="B1945" i="21"/>
  <c r="H1944" i="21"/>
  <c r="G1944" i="21"/>
  <c r="F1944" i="21"/>
  <c r="E1944" i="21"/>
  <c r="D1944" i="21"/>
  <c r="C1944" i="21"/>
  <c r="B1944" i="21"/>
  <c r="H1943" i="21"/>
  <c r="G1943" i="21"/>
  <c r="D1943" i="21"/>
  <c r="C1943" i="21"/>
  <c r="B1943" i="21"/>
  <c r="H1942" i="21"/>
  <c r="G1942" i="21"/>
  <c r="E1942" i="21"/>
  <c r="D1942" i="21"/>
  <c r="C1942" i="21"/>
  <c r="B1942" i="21"/>
  <c r="H1941" i="21"/>
  <c r="G1941" i="21"/>
  <c r="E1941" i="21"/>
  <c r="D1941" i="21"/>
  <c r="C1941" i="21"/>
  <c r="B1941" i="21"/>
  <c r="H1940" i="21"/>
  <c r="G1940" i="21"/>
  <c r="E1940" i="21"/>
  <c r="D1940" i="21"/>
  <c r="C1940" i="21"/>
  <c r="B1940" i="21"/>
  <c r="H1939" i="21"/>
  <c r="G1939" i="21"/>
  <c r="E1939" i="21"/>
  <c r="D1939" i="21"/>
  <c r="C1939" i="21"/>
  <c r="B1939" i="21"/>
  <c r="H1938" i="21"/>
  <c r="G1938" i="21"/>
  <c r="F1938" i="21"/>
  <c r="E1938" i="21"/>
  <c r="D1938" i="21"/>
  <c r="C1938" i="21"/>
  <c r="B1938" i="21"/>
  <c r="H1937" i="21"/>
  <c r="G1937" i="21"/>
  <c r="D1937" i="21"/>
  <c r="C1937" i="21"/>
  <c r="B1937" i="21"/>
  <c r="H1936" i="21"/>
  <c r="G1936" i="21"/>
  <c r="E1936" i="21"/>
  <c r="D1936" i="21"/>
  <c r="C1936" i="21"/>
  <c r="B1936" i="21"/>
  <c r="H1935" i="21"/>
  <c r="G1935" i="21"/>
  <c r="E1935" i="21"/>
  <c r="D1935" i="21"/>
  <c r="C1935" i="21"/>
  <c r="B1935" i="21"/>
  <c r="H1934" i="21"/>
  <c r="G1934" i="21"/>
  <c r="E1934" i="21"/>
  <c r="D1934" i="21"/>
  <c r="C1934" i="21"/>
  <c r="B1934" i="21"/>
  <c r="H1933" i="21"/>
  <c r="G1933" i="21"/>
  <c r="E1933" i="21"/>
  <c r="D1933" i="21"/>
  <c r="C1933" i="21"/>
  <c r="B1933" i="21"/>
  <c r="H1932" i="21"/>
  <c r="G1932" i="21"/>
  <c r="F1932" i="21"/>
  <c r="E1932" i="21"/>
  <c r="D1932" i="21"/>
  <c r="C1932" i="21"/>
  <c r="B1932" i="21"/>
  <c r="H1931" i="21"/>
  <c r="G1931" i="21"/>
  <c r="F1931" i="21"/>
  <c r="E1931" i="21"/>
  <c r="D1931" i="21"/>
  <c r="C1931" i="21"/>
  <c r="B1931" i="21"/>
  <c r="H1930" i="21"/>
  <c r="G1930" i="21"/>
  <c r="F1930" i="21"/>
  <c r="E1930" i="21"/>
  <c r="D1930" i="21"/>
  <c r="C1930" i="21"/>
  <c r="B1930" i="21"/>
  <c r="H1929" i="21"/>
  <c r="G1929" i="21"/>
  <c r="E1929" i="21"/>
  <c r="D1929" i="21"/>
  <c r="C1929" i="21"/>
  <c r="B1929" i="21"/>
  <c r="H1928" i="21"/>
  <c r="G1928" i="21"/>
  <c r="F1928" i="21"/>
  <c r="E1928" i="21"/>
  <c r="D1928" i="21"/>
  <c r="C1928" i="21"/>
  <c r="B1928" i="21"/>
  <c r="H1927" i="21"/>
  <c r="G1927" i="21"/>
  <c r="D1927" i="21"/>
  <c r="C1927" i="21"/>
  <c r="B1927" i="21"/>
  <c r="H1926" i="21"/>
  <c r="G1926" i="21"/>
  <c r="C1926" i="21"/>
  <c r="B1926" i="21"/>
  <c r="H1925" i="21"/>
  <c r="G1925" i="21"/>
  <c r="F1925" i="21"/>
  <c r="E1925" i="21"/>
  <c r="D1925" i="21"/>
  <c r="C1925" i="21"/>
  <c r="B1925" i="21"/>
  <c r="H1924" i="21"/>
  <c r="G1924" i="21"/>
  <c r="C1924" i="21"/>
  <c r="B1924" i="21"/>
  <c r="H1923" i="21"/>
  <c r="G1923" i="21"/>
  <c r="F1923" i="21"/>
  <c r="E1923" i="21"/>
  <c r="D1923" i="21"/>
  <c r="C1923" i="21"/>
  <c r="B1923" i="21"/>
  <c r="H1922" i="21"/>
  <c r="G1922" i="21"/>
  <c r="E1922" i="21"/>
  <c r="D1922" i="21"/>
  <c r="C1922" i="21"/>
  <c r="B1922" i="21"/>
  <c r="H1921" i="21"/>
  <c r="G1921" i="21"/>
  <c r="E1921" i="21"/>
  <c r="D1921" i="21"/>
  <c r="C1921" i="21"/>
  <c r="B1921" i="21"/>
  <c r="H1920" i="21"/>
  <c r="G1920" i="21"/>
  <c r="E1920" i="21"/>
  <c r="D1920" i="21"/>
  <c r="C1920" i="21"/>
  <c r="B1920" i="21"/>
  <c r="H1919" i="21"/>
  <c r="G1919" i="21"/>
  <c r="E1919" i="21"/>
  <c r="D1919" i="21"/>
  <c r="C1919" i="21"/>
  <c r="B1919" i="21"/>
  <c r="H1918" i="21"/>
  <c r="G1918" i="21"/>
  <c r="E1918" i="21"/>
  <c r="D1918" i="21"/>
  <c r="C1918" i="21"/>
  <c r="B1918" i="21"/>
  <c r="H1917" i="21"/>
  <c r="G1917" i="21"/>
  <c r="E1917" i="21"/>
  <c r="D1917" i="21"/>
  <c r="C1917" i="21"/>
  <c r="B1917" i="21"/>
  <c r="H1916" i="21"/>
  <c r="G1916" i="21"/>
  <c r="F1916" i="21"/>
  <c r="E1916" i="21"/>
  <c r="D1916" i="21"/>
  <c r="C1916" i="21"/>
  <c r="B1916" i="21"/>
  <c r="H1915" i="21"/>
  <c r="G1915" i="21"/>
  <c r="C1915" i="21"/>
  <c r="B1915" i="21"/>
  <c r="H1914" i="21"/>
  <c r="G1914" i="21"/>
  <c r="E1914" i="21"/>
  <c r="D1914" i="21"/>
  <c r="C1914" i="21"/>
  <c r="B1914" i="21"/>
  <c r="H1913" i="21"/>
  <c r="G1913" i="21"/>
  <c r="E1913" i="21"/>
  <c r="D1913" i="21"/>
  <c r="C1913" i="21"/>
  <c r="B1913" i="21"/>
  <c r="H1912" i="21"/>
  <c r="G1912" i="21"/>
  <c r="E1912" i="21"/>
  <c r="D1912" i="21"/>
  <c r="C1912" i="21"/>
  <c r="B1912" i="21"/>
  <c r="H1911" i="21"/>
  <c r="G1911" i="21"/>
  <c r="E1911" i="21"/>
  <c r="D1911" i="21"/>
  <c r="C1911" i="21"/>
  <c r="B1911" i="21"/>
  <c r="H1910" i="21"/>
  <c r="G1910" i="21"/>
  <c r="F1910" i="21"/>
  <c r="E1910" i="21"/>
  <c r="D1910" i="21"/>
  <c r="C1910" i="21"/>
  <c r="B1910" i="21"/>
  <c r="H1909" i="21"/>
  <c r="G1909" i="21"/>
  <c r="C1909" i="21"/>
  <c r="B1909" i="21"/>
  <c r="H1908" i="21"/>
  <c r="G1908" i="21"/>
  <c r="F1908" i="21"/>
  <c r="E1908" i="21"/>
  <c r="D1908" i="21"/>
  <c r="C1908" i="21"/>
  <c r="B1908" i="21"/>
  <c r="H1907" i="21"/>
  <c r="G1907" i="21"/>
  <c r="E1907" i="21"/>
  <c r="D1907" i="21"/>
  <c r="C1907" i="21"/>
  <c r="B1907" i="21"/>
  <c r="H1906" i="21"/>
  <c r="G1906" i="21"/>
  <c r="E1906" i="21"/>
  <c r="D1906" i="21"/>
  <c r="C1906" i="21"/>
  <c r="B1906" i="21"/>
  <c r="H1905" i="21"/>
  <c r="G1905" i="21"/>
  <c r="E1905" i="21"/>
  <c r="D1905" i="21"/>
  <c r="C1905" i="21"/>
  <c r="B1905" i="21"/>
  <c r="H1904" i="21"/>
  <c r="G1904" i="21"/>
  <c r="E1904" i="21"/>
  <c r="D1904" i="21"/>
  <c r="C1904" i="21"/>
  <c r="B1904" i="21"/>
  <c r="H1903" i="21"/>
  <c r="G1903" i="21"/>
  <c r="F1903" i="21"/>
  <c r="E1903" i="21"/>
  <c r="D1903" i="21"/>
  <c r="C1903" i="21"/>
  <c r="B1903" i="21"/>
  <c r="H1902" i="21"/>
  <c r="G1902" i="21"/>
  <c r="C1902" i="21"/>
  <c r="B1902" i="21"/>
  <c r="H1901" i="21"/>
  <c r="G1901" i="21"/>
  <c r="E1901" i="21"/>
  <c r="D1901" i="21"/>
  <c r="C1901" i="21"/>
  <c r="B1901" i="21"/>
  <c r="H1900" i="21"/>
  <c r="G1900" i="21"/>
  <c r="E1900" i="21"/>
  <c r="D1900" i="21"/>
  <c r="C1900" i="21"/>
  <c r="B1900" i="21"/>
  <c r="H1899" i="21"/>
  <c r="G1899" i="21"/>
  <c r="E1899" i="21"/>
  <c r="D1899" i="21"/>
  <c r="C1899" i="21"/>
  <c r="B1899" i="21"/>
  <c r="H1898" i="21"/>
  <c r="G1898" i="21"/>
  <c r="E1898" i="21"/>
  <c r="D1898" i="21"/>
  <c r="C1898" i="21"/>
  <c r="B1898" i="21"/>
  <c r="H1897" i="21"/>
  <c r="G1897" i="21"/>
  <c r="E1897" i="21"/>
  <c r="D1897" i="21"/>
  <c r="C1897" i="21"/>
  <c r="B1897" i="21"/>
  <c r="H1896" i="21"/>
  <c r="G1896" i="21"/>
  <c r="E1896" i="21"/>
  <c r="D1896" i="21"/>
  <c r="C1896" i="21"/>
  <c r="B1896" i="21"/>
  <c r="H1895" i="21"/>
  <c r="G1895" i="21"/>
  <c r="E1895" i="21"/>
  <c r="D1895" i="21"/>
  <c r="C1895" i="21"/>
  <c r="B1895" i="21"/>
  <c r="H1894" i="21"/>
  <c r="G1894" i="21"/>
  <c r="C1894" i="21"/>
  <c r="B1894" i="21"/>
  <c r="H1893" i="21"/>
  <c r="G1893" i="21"/>
  <c r="F1893" i="21"/>
  <c r="E1893" i="21"/>
  <c r="D1893" i="21"/>
  <c r="C1893" i="21"/>
  <c r="B1893" i="21"/>
  <c r="H1892" i="21"/>
  <c r="G1892" i="21"/>
  <c r="C1892" i="21"/>
  <c r="B1892" i="21"/>
  <c r="H1891" i="21"/>
  <c r="G1891" i="21"/>
  <c r="E1891" i="21"/>
  <c r="D1891" i="21"/>
  <c r="C1891" i="21"/>
  <c r="B1891" i="21"/>
  <c r="H1890" i="21"/>
  <c r="G1890" i="21"/>
  <c r="E1890" i="21"/>
  <c r="D1890" i="21"/>
  <c r="C1890" i="21"/>
  <c r="B1890" i="21"/>
  <c r="H1889" i="21"/>
  <c r="G1889" i="21"/>
  <c r="E1889" i="21"/>
  <c r="D1889" i="21"/>
  <c r="C1889" i="21"/>
  <c r="B1889" i="21"/>
  <c r="H1888" i="21"/>
  <c r="G1888" i="21"/>
  <c r="E1888" i="21"/>
  <c r="D1888" i="21"/>
  <c r="C1888" i="21"/>
  <c r="B1888" i="21"/>
  <c r="H1887" i="21"/>
  <c r="G1887" i="21"/>
  <c r="E1887" i="21"/>
  <c r="D1887" i="21"/>
  <c r="C1887" i="21"/>
  <c r="B1887" i="21"/>
  <c r="H1886" i="21"/>
  <c r="G1886" i="21"/>
  <c r="E1886" i="21"/>
  <c r="D1886" i="21"/>
  <c r="C1886" i="21"/>
  <c r="B1886" i="21"/>
  <c r="H1885" i="21"/>
  <c r="G1885" i="21"/>
  <c r="C1885" i="21"/>
  <c r="B1885" i="21"/>
  <c r="H1884" i="21"/>
  <c r="G1884" i="21"/>
  <c r="F1884" i="21"/>
  <c r="E1884" i="21"/>
  <c r="D1884" i="21"/>
  <c r="C1884" i="21"/>
  <c r="B1884" i="21"/>
  <c r="H1883" i="21"/>
  <c r="G1883" i="21"/>
  <c r="C1883" i="21"/>
  <c r="B1883" i="21"/>
  <c r="H1882" i="21"/>
  <c r="G1882" i="21"/>
  <c r="E1882" i="21"/>
  <c r="D1882" i="21"/>
  <c r="C1882" i="21"/>
  <c r="B1882" i="21"/>
  <c r="H1881" i="21"/>
  <c r="G1881" i="21"/>
  <c r="E1881" i="21"/>
  <c r="D1881" i="21"/>
  <c r="C1881" i="21"/>
  <c r="B1881" i="21"/>
  <c r="H1880" i="21"/>
  <c r="G1880" i="21"/>
  <c r="E1880" i="21"/>
  <c r="D1880" i="21"/>
  <c r="C1880" i="21"/>
  <c r="B1880" i="21"/>
  <c r="H1879" i="21"/>
  <c r="G1879" i="21"/>
  <c r="E1879" i="21"/>
  <c r="D1879" i="21"/>
  <c r="C1879" i="21"/>
  <c r="B1879" i="21"/>
  <c r="H1878" i="21"/>
  <c r="G1878" i="21"/>
  <c r="E1878" i="21"/>
  <c r="D1878" i="21"/>
  <c r="C1878" i="21"/>
  <c r="B1878" i="21"/>
  <c r="H1877" i="21"/>
  <c r="G1877" i="21"/>
  <c r="E1877" i="21"/>
  <c r="D1877" i="21"/>
  <c r="C1877" i="21"/>
  <c r="B1877" i="21"/>
  <c r="H1876" i="21"/>
  <c r="G1876" i="21"/>
  <c r="E1876" i="21"/>
  <c r="D1876" i="21"/>
  <c r="C1876" i="21"/>
  <c r="B1876" i="21"/>
  <c r="H1875" i="21"/>
  <c r="G1875" i="21"/>
  <c r="C1875" i="21"/>
  <c r="B1875" i="21"/>
  <c r="H1874" i="21"/>
  <c r="G1874" i="21"/>
  <c r="F1874" i="21"/>
  <c r="E1874" i="21"/>
  <c r="D1874" i="21"/>
  <c r="C1874" i="21"/>
  <c r="B1874" i="21"/>
  <c r="H1873" i="21"/>
  <c r="G1873" i="21"/>
  <c r="D1873" i="21"/>
  <c r="C1873" i="21"/>
  <c r="B1873" i="21"/>
  <c r="H1872" i="21"/>
  <c r="G1872" i="21"/>
  <c r="F1872" i="21"/>
  <c r="E1872" i="21"/>
  <c r="D1872" i="21"/>
  <c r="C1872" i="21"/>
  <c r="B1872" i="21"/>
  <c r="H1871" i="21"/>
  <c r="G1871" i="21"/>
  <c r="F1871" i="21"/>
  <c r="E1871" i="21"/>
  <c r="D1871" i="21"/>
  <c r="C1871" i="21"/>
  <c r="B1871" i="21"/>
  <c r="H1870" i="21"/>
  <c r="G1870" i="21"/>
  <c r="E1870" i="21"/>
  <c r="D1870" i="21"/>
  <c r="C1870" i="21"/>
  <c r="B1870" i="21"/>
  <c r="H1869" i="21"/>
  <c r="G1869" i="21"/>
  <c r="F1869" i="21"/>
  <c r="E1869" i="21"/>
  <c r="D1869" i="21"/>
  <c r="C1869" i="21"/>
  <c r="B1869" i="21"/>
  <c r="H1868" i="21"/>
  <c r="G1868" i="21"/>
  <c r="F1868" i="21"/>
  <c r="E1868" i="21"/>
  <c r="D1868" i="21"/>
  <c r="C1868" i="21"/>
  <c r="B1868" i="21"/>
  <c r="AB1866" i="21"/>
  <c r="AA1866" i="21"/>
  <c r="Z1866" i="21"/>
  <c r="Y1866" i="21"/>
  <c r="X1866" i="21"/>
  <c r="W1866" i="21"/>
  <c r="V1866" i="21"/>
  <c r="U1866" i="21"/>
  <c r="T1866" i="21"/>
  <c r="S1866" i="21"/>
  <c r="R1866" i="21"/>
  <c r="Q1866" i="21"/>
  <c r="P1866" i="21"/>
  <c r="O1866" i="21"/>
  <c r="N1866" i="21"/>
  <c r="M1866" i="21"/>
  <c r="L1866" i="21"/>
  <c r="K1866" i="21"/>
  <c r="J1866" i="21"/>
  <c r="I1866" i="21"/>
  <c r="H1866" i="21"/>
  <c r="G1866" i="21"/>
  <c r="F1866" i="21"/>
  <c r="E1866" i="21"/>
  <c r="D1866" i="21"/>
  <c r="C1866" i="21"/>
  <c r="B1866" i="21"/>
  <c r="AB1865" i="21"/>
  <c r="AA1865" i="21"/>
  <c r="Z1865" i="21"/>
  <c r="Y1865" i="21"/>
  <c r="X1865" i="21"/>
  <c r="W1865" i="21"/>
  <c r="V1865" i="21"/>
  <c r="U1865" i="21"/>
  <c r="T1865" i="21"/>
  <c r="S1865" i="21"/>
  <c r="R1865" i="21"/>
  <c r="Q1865" i="21"/>
  <c r="P1865" i="21"/>
  <c r="O1865" i="21"/>
  <c r="N1865" i="21"/>
  <c r="M1865" i="21"/>
  <c r="L1865" i="21"/>
  <c r="K1865" i="21"/>
  <c r="J1865" i="21"/>
  <c r="I1865" i="21"/>
  <c r="H1865" i="21"/>
  <c r="G1865" i="21"/>
  <c r="F1865" i="21"/>
  <c r="E1865" i="21"/>
  <c r="D1865" i="21"/>
  <c r="C1865" i="21"/>
  <c r="B1865" i="21"/>
  <c r="AB1864" i="21"/>
  <c r="AA1864" i="21"/>
  <c r="Z1864" i="21"/>
  <c r="Y1864" i="21"/>
  <c r="X1864" i="21"/>
  <c r="W1864" i="21"/>
  <c r="V1864" i="21"/>
  <c r="U1864" i="21"/>
  <c r="T1864" i="21"/>
  <c r="S1864" i="21"/>
  <c r="R1864" i="21"/>
  <c r="Q1864" i="21"/>
  <c r="P1864" i="21"/>
  <c r="O1864" i="21"/>
  <c r="N1864" i="21"/>
  <c r="M1864" i="21"/>
  <c r="L1864" i="21"/>
  <c r="K1864" i="21"/>
  <c r="J1864" i="21"/>
  <c r="I1864" i="21"/>
  <c r="H1864" i="21"/>
  <c r="G1864" i="21"/>
  <c r="F1864" i="21"/>
  <c r="E1864" i="21"/>
  <c r="B1864" i="21"/>
  <c r="AB1863" i="21"/>
  <c r="AA1863" i="21"/>
  <c r="Z1863" i="21"/>
  <c r="Y1863" i="21"/>
  <c r="X1863" i="21"/>
  <c r="W1863" i="21"/>
  <c r="V1863" i="21"/>
  <c r="U1863" i="21"/>
  <c r="T1863" i="21"/>
  <c r="S1863" i="21"/>
  <c r="R1863" i="21"/>
  <c r="Q1863" i="21"/>
  <c r="P1863" i="21"/>
  <c r="O1863" i="21"/>
  <c r="N1863" i="21"/>
  <c r="M1863" i="21"/>
  <c r="L1863" i="21"/>
  <c r="K1863" i="21"/>
  <c r="J1863" i="21"/>
  <c r="I1863" i="21"/>
  <c r="H1863" i="21"/>
  <c r="G1863" i="21"/>
  <c r="F1863" i="21"/>
  <c r="E1863" i="21"/>
  <c r="C1863" i="21"/>
  <c r="B1863" i="21"/>
  <c r="AB1862" i="21"/>
  <c r="AA1862" i="21"/>
  <c r="Z1862" i="21"/>
  <c r="Y1862" i="21"/>
  <c r="X1862" i="21"/>
  <c r="W1862" i="21"/>
  <c r="V1862" i="21"/>
  <c r="U1862" i="21"/>
  <c r="T1862" i="21"/>
  <c r="S1862" i="21"/>
  <c r="R1862" i="21"/>
  <c r="Q1862" i="21"/>
  <c r="P1862" i="21"/>
  <c r="O1862" i="21"/>
  <c r="N1862" i="21"/>
  <c r="M1862" i="21"/>
  <c r="L1862" i="21"/>
  <c r="K1862" i="21"/>
  <c r="J1862" i="21"/>
  <c r="I1862" i="21"/>
  <c r="H1862" i="21"/>
  <c r="G1862" i="21"/>
  <c r="F1862" i="21"/>
  <c r="E1862" i="21"/>
  <c r="D1862" i="21"/>
  <c r="C1862" i="21"/>
  <c r="B1862" i="21"/>
  <c r="AB1861" i="21"/>
  <c r="AA1861" i="21"/>
  <c r="Z1861" i="21"/>
  <c r="Y1861" i="21"/>
  <c r="X1861" i="21"/>
  <c r="W1861" i="21"/>
  <c r="V1861" i="21"/>
  <c r="U1861" i="21"/>
  <c r="T1861" i="21"/>
  <c r="S1861" i="21"/>
  <c r="R1861" i="21"/>
  <c r="Q1861" i="21"/>
  <c r="P1861" i="21"/>
  <c r="O1861" i="21"/>
  <c r="N1861" i="21"/>
  <c r="M1861" i="21"/>
  <c r="L1861" i="21"/>
  <c r="K1861" i="21"/>
  <c r="J1861" i="21"/>
  <c r="I1861" i="21"/>
  <c r="H1861" i="21"/>
  <c r="G1861" i="21"/>
  <c r="F1861" i="21"/>
  <c r="E1861" i="21"/>
  <c r="D1861" i="21"/>
  <c r="C1861" i="21"/>
  <c r="B1861" i="21"/>
  <c r="AB1860" i="21"/>
  <c r="AA1860" i="21"/>
  <c r="Z1860" i="21"/>
  <c r="Y1860" i="21"/>
  <c r="X1860" i="21"/>
  <c r="W1860" i="21"/>
  <c r="V1860" i="21"/>
  <c r="U1860" i="21"/>
  <c r="T1860" i="21"/>
  <c r="S1860" i="21"/>
  <c r="R1860" i="21"/>
  <c r="Q1860" i="21"/>
  <c r="P1860" i="21"/>
  <c r="O1860" i="21"/>
  <c r="N1860" i="21"/>
  <c r="M1860" i="21"/>
  <c r="L1860" i="21"/>
  <c r="K1860" i="21"/>
  <c r="J1860" i="21"/>
  <c r="I1860" i="21"/>
  <c r="H1860" i="21"/>
  <c r="G1860" i="21"/>
  <c r="F1860" i="21"/>
  <c r="E1860" i="21"/>
  <c r="D1860" i="21"/>
  <c r="C1860" i="21"/>
  <c r="B1860" i="21"/>
  <c r="AB1859" i="21"/>
  <c r="AA1859" i="21"/>
  <c r="Z1859" i="21"/>
  <c r="Y1859" i="21"/>
  <c r="X1859" i="21"/>
  <c r="W1859" i="21"/>
  <c r="V1859" i="21"/>
  <c r="U1859" i="21"/>
  <c r="T1859" i="21"/>
  <c r="S1859" i="21"/>
  <c r="R1859" i="21"/>
  <c r="Q1859" i="21"/>
  <c r="P1859" i="21"/>
  <c r="O1859" i="21"/>
  <c r="N1859" i="21"/>
  <c r="M1859" i="21"/>
  <c r="L1859" i="21"/>
  <c r="K1859" i="21"/>
  <c r="J1859" i="21"/>
  <c r="I1859" i="21"/>
  <c r="H1859" i="21"/>
  <c r="G1859" i="21"/>
  <c r="F1859" i="21"/>
  <c r="E1859" i="21"/>
  <c r="D1859" i="21"/>
  <c r="C1859" i="21"/>
  <c r="B1859" i="21"/>
  <c r="AB1858" i="21"/>
  <c r="AA1858" i="21"/>
  <c r="Z1858" i="21"/>
  <c r="Y1858" i="21"/>
  <c r="W1858" i="21"/>
  <c r="U1858" i="21"/>
  <c r="T1858" i="21"/>
  <c r="S1858" i="21"/>
  <c r="R1858" i="21"/>
  <c r="Q1858" i="21"/>
  <c r="P1858" i="21"/>
  <c r="O1858" i="21"/>
  <c r="N1858" i="21"/>
  <c r="M1858" i="21"/>
  <c r="L1858" i="21"/>
  <c r="K1858" i="21"/>
  <c r="J1858" i="21"/>
  <c r="I1858" i="21"/>
  <c r="H1858" i="21"/>
  <c r="G1858" i="21"/>
  <c r="F1858" i="21"/>
  <c r="E1858" i="21"/>
  <c r="B1858" i="21"/>
  <c r="AB1857" i="21"/>
  <c r="AA1857" i="21"/>
  <c r="Z1857" i="21"/>
  <c r="Y1857" i="21"/>
  <c r="W1857" i="21"/>
  <c r="U1857" i="21"/>
  <c r="T1857" i="21"/>
  <c r="S1857" i="21"/>
  <c r="R1857" i="21"/>
  <c r="Q1857" i="21"/>
  <c r="P1857" i="21"/>
  <c r="O1857" i="21"/>
  <c r="N1857" i="21"/>
  <c r="M1857" i="21"/>
  <c r="L1857" i="21"/>
  <c r="K1857" i="21"/>
  <c r="J1857" i="21"/>
  <c r="I1857" i="21"/>
  <c r="H1857" i="21"/>
  <c r="G1857" i="21"/>
  <c r="F1857" i="21"/>
  <c r="E1857" i="21"/>
  <c r="C1857" i="21"/>
  <c r="B1857" i="21"/>
  <c r="AB1856" i="21"/>
  <c r="AA1856" i="21"/>
  <c r="Z1856" i="21"/>
  <c r="Y1856" i="21"/>
  <c r="W1856" i="21"/>
  <c r="V1856" i="21"/>
  <c r="U1856" i="21"/>
  <c r="T1856" i="21"/>
  <c r="S1856" i="21"/>
  <c r="R1856" i="21"/>
  <c r="Q1856" i="21"/>
  <c r="P1856" i="21"/>
  <c r="O1856" i="21"/>
  <c r="N1856" i="21"/>
  <c r="M1856" i="21"/>
  <c r="L1856" i="21"/>
  <c r="K1856" i="21"/>
  <c r="J1856" i="21"/>
  <c r="I1856" i="21"/>
  <c r="H1856" i="21"/>
  <c r="G1856" i="21"/>
  <c r="F1856" i="21"/>
  <c r="E1856" i="21"/>
  <c r="C1856" i="21"/>
  <c r="B1856" i="21"/>
  <c r="AB1855" i="21"/>
  <c r="AA1855" i="21"/>
  <c r="Z1855" i="21"/>
  <c r="Y1855" i="21"/>
  <c r="X1855" i="21"/>
  <c r="W1855" i="21"/>
  <c r="V1855" i="21"/>
  <c r="U1855" i="21"/>
  <c r="T1855" i="21"/>
  <c r="S1855" i="21"/>
  <c r="R1855" i="21"/>
  <c r="Q1855" i="21"/>
  <c r="P1855" i="21"/>
  <c r="O1855" i="21"/>
  <c r="N1855" i="21"/>
  <c r="M1855" i="21"/>
  <c r="L1855" i="21"/>
  <c r="K1855" i="21"/>
  <c r="J1855" i="21"/>
  <c r="I1855" i="21"/>
  <c r="H1855" i="21"/>
  <c r="G1855" i="21"/>
  <c r="F1855" i="21"/>
  <c r="E1855" i="21"/>
  <c r="C1855" i="21"/>
  <c r="B1855" i="21"/>
  <c r="AB1854" i="21"/>
  <c r="AA1854" i="21"/>
  <c r="Z1854" i="21"/>
  <c r="Y1854" i="21"/>
  <c r="X1854" i="21"/>
  <c r="W1854" i="21"/>
  <c r="V1854" i="21"/>
  <c r="U1854" i="21"/>
  <c r="T1854" i="21"/>
  <c r="S1854" i="21"/>
  <c r="R1854" i="21"/>
  <c r="Q1854" i="21"/>
  <c r="P1854" i="21"/>
  <c r="O1854" i="21"/>
  <c r="N1854" i="21"/>
  <c r="M1854" i="21"/>
  <c r="L1854" i="21"/>
  <c r="K1854" i="21"/>
  <c r="J1854" i="21"/>
  <c r="I1854" i="21"/>
  <c r="H1854" i="21"/>
  <c r="G1854" i="21"/>
  <c r="F1854" i="21"/>
  <c r="E1854" i="21"/>
  <c r="C1854" i="21"/>
  <c r="B1854" i="21"/>
  <c r="AB1853" i="21"/>
  <c r="AA1853" i="21"/>
  <c r="Z1853" i="21"/>
  <c r="Y1853" i="21"/>
  <c r="X1853" i="21"/>
  <c r="W1853" i="21"/>
  <c r="V1853" i="21"/>
  <c r="U1853" i="21"/>
  <c r="T1853" i="21"/>
  <c r="S1853" i="21"/>
  <c r="R1853" i="21"/>
  <c r="Q1853" i="21"/>
  <c r="P1853" i="21"/>
  <c r="O1853" i="21"/>
  <c r="N1853" i="21"/>
  <c r="M1853" i="21"/>
  <c r="L1853" i="21"/>
  <c r="K1853" i="21"/>
  <c r="J1853" i="21"/>
  <c r="I1853" i="21"/>
  <c r="H1853" i="21"/>
  <c r="G1853" i="21"/>
  <c r="F1853" i="21"/>
  <c r="E1853" i="21"/>
  <c r="D1853" i="21"/>
  <c r="C1853" i="21"/>
  <c r="B1853" i="21"/>
  <c r="AB1852" i="21"/>
  <c r="AA1852" i="21"/>
  <c r="Z1852" i="21"/>
  <c r="Y1852" i="21"/>
  <c r="W1852" i="21"/>
  <c r="V1852" i="21"/>
  <c r="U1852" i="21"/>
  <c r="T1852" i="21"/>
  <c r="S1852" i="21"/>
  <c r="R1852" i="21"/>
  <c r="Q1852" i="21"/>
  <c r="P1852" i="21"/>
  <c r="O1852" i="21"/>
  <c r="N1852" i="21"/>
  <c r="M1852" i="21"/>
  <c r="L1852" i="21"/>
  <c r="K1852" i="21"/>
  <c r="J1852" i="21"/>
  <c r="I1852" i="21"/>
  <c r="H1852" i="21"/>
  <c r="G1852" i="21"/>
  <c r="F1852" i="21"/>
  <c r="E1852" i="21"/>
  <c r="D1852" i="21"/>
  <c r="C1852" i="21"/>
  <c r="B1852" i="21"/>
  <c r="AB1851" i="21"/>
  <c r="AA1851" i="21"/>
  <c r="Z1851" i="21"/>
  <c r="Y1851" i="21"/>
  <c r="X1851" i="21"/>
  <c r="W1851" i="21"/>
  <c r="V1851" i="21"/>
  <c r="U1851" i="21"/>
  <c r="T1851" i="21"/>
  <c r="S1851" i="21"/>
  <c r="R1851" i="21"/>
  <c r="Q1851" i="21"/>
  <c r="P1851" i="21"/>
  <c r="O1851" i="21"/>
  <c r="N1851" i="21"/>
  <c r="M1851" i="21"/>
  <c r="L1851" i="21"/>
  <c r="K1851" i="21"/>
  <c r="J1851" i="21"/>
  <c r="I1851" i="21"/>
  <c r="H1851" i="21"/>
  <c r="G1851" i="21"/>
  <c r="F1851" i="21"/>
  <c r="E1851" i="21"/>
  <c r="D1851" i="21"/>
  <c r="C1851" i="21"/>
  <c r="B1851" i="21"/>
  <c r="AB1850" i="21"/>
  <c r="AA1850" i="21"/>
  <c r="Y1850" i="21"/>
  <c r="X1850" i="21"/>
  <c r="W1850" i="21"/>
  <c r="V1850" i="21"/>
  <c r="U1850" i="21"/>
  <c r="T1850" i="21"/>
  <c r="S1850" i="21"/>
  <c r="R1850" i="21"/>
  <c r="Q1850" i="21"/>
  <c r="P1850" i="21"/>
  <c r="O1850" i="21"/>
  <c r="N1850" i="21"/>
  <c r="M1850" i="21"/>
  <c r="L1850" i="21"/>
  <c r="K1850" i="21"/>
  <c r="J1850" i="21"/>
  <c r="I1850" i="21"/>
  <c r="H1850" i="21"/>
  <c r="G1850" i="21"/>
  <c r="F1850" i="21"/>
  <c r="E1850" i="21"/>
  <c r="D1850" i="21"/>
  <c r="C1850" i="21"/>
  <c r="B1850" i="21"/>
  <c r="AB1849" i="21"/>
  <c r="AA1849" i="21"/>
  <c r="Z1849" i="21"/>
  <c r="Y1849" i="21"/>
  <c r="W1849" i="21"/>
  <c r="V1849" i="21"/>
  <c r="U1849" i="21"/>
  <c r="T1849" i="21"/>
  <c r="S1849" i="21"/>
  <c r="R1849" i="21"/>
  <c r="Q1849" i="21"/>
  <c r="P1849" i="21"/>
  <c r="O1849" i="21"/>
  <c r="N1849" i="21"/>
  <c r="M1849" i="21"/>
  <c r="L1849" i="21"/>
  <c r="K1849" i="21"/>
  <c r="J1849" i="21"/>
  <c r="I1849" i="21"/>
  <c r="H1849" i="21"/>
  <c r="G1849" i="21"/>
  <c r="F1849" i="21"/>
  <c r="E1849" i="21"/>
  <c r="C1849" i="21"/>
  <c r="B1849" i="21"/>
  <c r="AB1848" i="21"/>
  <c r="AA1848" i="21"/>
  <c r="Z1848" i="21"/>
  <c r="Y1848" i="21"/>
  <c r="X1848" i="21"/>
  <c r="W1848" i="21"/>
  <c r="V1848" i="21"/>
  <c r="U1848" i="21"/>
  <c r="T1848" i="21"/>
  <c r="S1848" i="21"/>
  <c r="R1848" i="21"/>
  <c r="Q1848" i="21"/>
  <c r="P1848" i="21"/>
  <c r="O1848" i="21"/>
  <c r="N1848" i="21"/>
  <c r="M1848" i="21"/>
  <c r="L1848" i="21"/>
  <c r="K1848" i="21"/>
  <c r="J1848" i="21"/>
  <c r="I1848" i="21"/>
  <c r="H1848" i="21"/>
  <c r="G1848" i="21"/>
  <c r="F1848" i="21"/>
  <c r="E1848" i="21"/>
  <c r="C1848" i="21"/>
  <c r="B1848" i="21"/>
  <c r="AB1847" i="21"/>
  <c r="AA1847" i="21"/>
  <c r="Z1847" i="21"/>
  <c r="Y1847" i="21"/>
  <c r="X1847" i="21"/>
  <c r="W1847" i="21"/>
  <c r="V1847" i="21"/>
  <c r="U1847" i="21"/>
  <c r="T1847" i="21"/>
  <c r="S1847" i="21"/>
  <c r="R1847" i="21"/>
  <c r="Q1847" i="21"/>
  <c r="P1847" i="21"/>
  <c r="O1847" i="21"/>
  <c r="N1847" i="21"/>
  <c r="M1847" i="21"/>
  <c r="L1847" i="21"/>
  <c r="K1847" i="21"/>
  <c r="J1847" i="21"/>
  <c r="I1847" i="21"/>
  <c r="H1847" i="21"/>
  <c r="G1847" i="21"/>
  <c r="F1847" i="21"/>
  <c r="E1847" i="21"/>
  <c r="C1847" i="21"/>
  <c r="B1847" i="21"/>
  <c r="AB1846" i="21"/>
  <c r="AA1846" i="21"/>
  <c r="Z1846" i="21"/>
  <c r="Y1846" i="21"/>
  <c r="W1846" i="21"/>
  <c r="V1846" i="21"/>
  <c r="U1846" i="21"/>
  <c r="T1846" i="21"/>
  <c r="S1846" i="21"/>
  <c r="R1846" i="21"/>
  <c r="Q1846" i="21"/>
  <c r="P1846" i="21"/>
  <c r="O1846" i="21"/>
  <c r="N1846" i="21"/>
  <c r="M1846" i="21"/>
  <c r="L1846" i="21"/>
  <c r="K1846" i="21"/>
  <c r="J1846" i="21"/>
  <c r="I1846" i="21"/>
  <c r="H1846" i="21"/>
  <c r="G1846" i="21"/>
  <c r="F1846" i="21"/>
  <c r="E1846" i="21"/>
  <c r="D1846" i="21"/>
  <c r="C1846" i="21"/>
  <c r="B1846" i="21"/>
  <c r="AB1845" i="21"/>
  <c r="AA1845" i="21"/>
  <c r="Z1845" i="21"/>
  <c r="Y1845" i="21"/>
  <c r="X1845" i="21"/>
  <c r="W1845" i="21"/>
  <c r="V1845" i="21"/>
  <c r="U1845" i="21"/>
  <c r="T1845" i="21"/>
  <c r="S1845" i="21"/>
  <c r="R1845" i="21"/>
  <c r="Q1845" i="21"/>
  <c r="P1845" i="21"/>
  <c r="O1845" i="21"/>
  <c r="N1845" i="21"/>
  <c r="M1845" i="21"/>
  <c r="L1845" i="21"/>
  <c r="K1845" i="21"/>
  <c r="J1845" i="21"/>
  <c r="I1845" i="21"/>
  <c r="H1845" i="21"/>
  <c r="G1845" i="21"/>
  <c r="F1845" i="21"/>
  <c r="E1845" i="21"/>
  <c r="D1845" i="21"/>
  <c r="C1845" i="21"/>
  <c r="B1845" i="21"/>
  <c r="AB1844" i="21"/>
  <c r="AA1844" i="21"/>
  <c r="Z1844" i="21"/>
  <c r="Y1844" i="21"/>
  <c r="X1844" i="21"/>
  <c r="W1844" i="21"/>
  <c r="V1844" i="21"/>
  <c r="U1844" i="21"/>
  <c r="T1844" i="21"/>
  <c r="S1844" i="21"/>
  <c r="R1844" i="21"/>
  <c r="Q1844" i="21"/>
  <c r="P1844" i="21"/>
  <c r="O1844" i="21"/>
  <c r="N1844" i="21"/>
  <c r="M1844" i="21"/>
  <c r="L1844" i="21"/>
  <c r="K1844" i="21"/>
  <c r="J1844" i="21"/>
  <c r="I1844" i="21"/>
  <c r="H1844" i="21"/>
  <c r="G1844" i="21"/>
  <c r="F1844" i="21"/>
  <c r="E1844" i="21"/>
  <c r="D1844" i="21"/>
  <c r="C1844" i="21"/>
  <c r="B1844" i="21"/>
  <c r="AB1843" i="21"/>
  <c r="AA1843" i="21"/>
  <c r="Z1843" i="21"/>
  <c r="Y1843" i="21"/>
  <c r="X1843" i="21"/>
  <c r="W1843" i="21"/>
  <c r="V1843" i="21"/>
  <c r="U1843" i="21"/>
  <c r="T1843" i="21"/>
  <c r="S1843" i="21"/>
  <c r="R1843" i="21"/>
  <c r="Q1843" i="21"/>
  <c r="P1843" i="21"/>
  <c r="O1843" i="21"/>
  <c r="N1843" i="21"/>
  <c r="M1843" i="21"/>
  <c r="L1843" i="21"/>
  <c r="K1843" i="21"/>
  <c r="J1843" i="21"/>
  <c r="I1843" i="21"/>
  <c r="H1843" i="21"/>
  <c r="G1843" i="21"/>
  <c r="F1843" i="21"/>
  <c r="E1843" i="21"/>
  <c r="D1843" i="21"/>
  <c r="C1843" i="21"/>
  <c r="B1843" i="21"/>
  <c r="AB1842" i="21"/>
  <c r="AA1842" i="21"/>
  <c r="Z1842" i="21"/>
  <c r="Y1842" i="21"/>
  <c r="X1842" i="21"/>
  <c r="W1842" i="21"/>
  <c r="V1842" i="21"/>
  <c r="U1842" i="21"/>
  <c r="T1842" i="21"/>
  <c r="S1842" i="21"/>
  <c r="R1842" i="21"/>
  <c r="Q1842" i="21"/>
  <c r="P1842" i="21"/>
  <c r="O1842" i="21"/>
  <c r="N1842" i="21"/>
  <c r="M1842" i="21"/>
  <c r="L1842" i="21"/>
  <c r="K1842" i="21"/>
  <c r="J1842" i="21"/>
  <c r="I1842" i="21"/>
  <c r="H1842" i="21"/>
  <c r="G1842" i="21"/>
  <c r="F1842" i="21"/>
  <c r="E1842" i="21"/>
  <c r="D1842" i="21"/>
  <c r="C1842" i="21"/>
  <c r="B1842" i="21"/>
  <c r="AB1841" i="21"/>
  <c r="AA1841" i="21"/>
  <c r="Z1841" i="21"/>
  <c r="Y1841" i="21"/>
  <c r="X1841" i="21"/>
  <c r="W1841" i="21"/>
  <c r="V1841" i="21"/>
  <c r="U1841" i="21"/>
  <c r="T1841" i="21"/>
  <c r="S1841" i="21"/>
  <c r="R1841" i="21"/>
  <c r="Q1841" i="21"/>
  <c r="P1841" i="21"/>
  <c r="O1841" i="21"/>
  <c r="L1841" i="21"/>
  <c r="K1841" i="21"/>
  <c r="J1841" i="21"/>
  <c r="I1841" i="21"/>
  <c r="H1841" i="21"/>
  <c r="G1841" i="21"/>
  <c r="F1841" i="21"/>
  <c r="D1841" i="21"/>
  <c r="C1841" i="21"/>
  <c r="B1841" i="21"/>
  <c r="AB1840" i="21"/>
  <c r="AA1840" i="21"/>
  <c r="Z1840" i="21"/>
  <c r="Y1840" i="21"/>
  <c r="X1840" i="21"/>
  <c r="W1840" i="21"/>
  <c r="V1840" i="21"/>
  <c r="U1840" i="21"/>
  <c r="T1840" i="21"/>
  <c r="S1840" i="21"/>
  <c r="R1840" i="21"/>
  <c r="Q1840" i="21"/>
  <c r="P1840" i="21"/>
  <c r="O1840" i="21"/>
  <c r="J1840" i="21"/>
  <c r="H1840" i="21"/>
  <c r="G1840" i="21"/>
  <c r="F1840" i="21"/>
  <c r="E1840" i="21"/>
  <c r="D1840" i="21"/>
  <c r="C1840" i="21"/>
  <c r="B1840" i="21"/>
  <c r="AB1839" i="21"/>
  <c r="AA1839" i="21"/>
  <c r="Z1839" i="21"/>
  <c r="Y1839" i="21"/>
  <c r="X1839" i="21"/>
  <c r="W1839" i="21"/>
  <c r="V1839" i="21"/>
  <c r="U1839" i="21"/>
  <c r="T1839" i="21"/>
  <c r="S1839" i="21"/>
  <c r="R1839" i="21"/>
  <c r="Q1839" i="21"/>
  <c r="P1839" i="21"/>
  <c r="O1839" i="21"/>
  <c r="J1839" i="21"/>
  <c r="H1839" i="21"/>
  <c r="G1839" i="21"/>
  <c r="F1839" i="21"/>
  <c r="E1839" i="21"/>
  <c r="D1839" i="21"/>
  <c r="C1839" i="21"/>
  <c r="B1839" i="21"/>
  <c r="AB1838" i="21"/>
  <c r="AA1838" i="21"/>
  <c r="Z1838" i="21"/>
  <c r="Y1838" i="21"/>
  <c r="X1838" i="21"/>
  <c r="W1838" i="21"/>
  <c r="V1838" i="21"/>
  <c r="U1838" i="21"/>
  <c r="T1838" i="21"/>
  <c r="S1838" i="21"/>
  <c r="R1838" i="21"/>
  <c r="Q1838" i="21"/>
  <c r="P1838" i="21"/>
  <c r="O1838" i="21"/>
  <c r="J1838" i="21"/>
  <c r="H1838" i="21"/>
  <c r="G1838" i="21"/>
  <c r="F1838" i="21"/>
  <c r="E1838" i="21"/>
  <c r="D1838" i="21"/>
  <c r="C1838" i="21"/>
  <c r="B1838" i="21"/>
  <c r="AB1837" i="21"/>
  <c r="AA1837" i="21"/>
  <c r="Z1837" i="21"/>
  <c r="Y1837" i="21"/>
  <c r="X1837" i="21"/>
  <c r="W1837" i="21"/>
  <c r="V1837" i="21"/>
  <c r="U1837" i="21"/>
  <c r="T1837" i="21"/>
  <c r="S1837" i="21"/>
  <c r="R1837" i="21"/>
  <c r="Q1837" i="21"/>
  <c r="P1837" i="21"/>
  <c r="O1837" i="21"/>
  <c r="J1837" i="21"/>
  <c r="H1837" i="21"/>
  <c r="G1837" i="21"/>
  <c r="F1837" i="21"/>
  <c r="E1837" i="21"/>
  <c r="D1837" i="21"/>
  <c r="C1837" i="21"/>
  <c r="B1837" i="21"/>
  <c r="AB1836" i="21"/>
  <c r="AA1836" i="21"/>
  <c r="Z1836" i="21"/>
  <c r="Y1836" i="21"/>
  <c r="X1836" i="21"/>
  <c r="W1836" i="21"/>
  <c r="V1836" i="21"/>
  <c r="U1836" i="21"/>
  <c r="T1836" i="21"/>
  <c r="S1836" i="21"/>
  <c r="R1836" i="21"/>
  <c r="Q1836" i="21"/>
  <c r="P1836" i="21"/>
  <c r="O1836" i="21"/>
  <c r="J1836" i="21"/>
  <c r="H1836" i="21"/>
  <c r="G1836" i="21"/>
  <c r="F1836" i="21"/>
  <c r="E1836" i="21"/>
  <c r="D1836" i="21"/>
  <c r="C1836" i="21"/>
  <c r="B1836" i="21"/>
  <c r="AB1835" i="21"/>
  <c r="AA1835" i="21"/>
  <c r="Z1835" i="21"/>
  <c r="Y1835" i="21"/>
  <c r="X1835" i="21"/>
  <c r="W1835" i="21"/>
  <c r="V1835" i="21"/>
  <c r="U1835" i="21"/>
  <c r="T1835" i="21"/>
  <c r="S1835" i="21"/>
  <c r="R1835" i="21"/>
  <c r="Q1835" i="21"/>
  <c r="P1835" i="21"/>
  <c r="O1835" i="21"/>
  <c r="J1835" i="21"/>
  <c r="H1835" i="21"/>
  <c r="G1835" i="21"/>
  <c r="F1835" i="21"/>
  <c r="E1835" i="21"/>
  <c r="D1835" i="21"/>
  <c r="C1835" i="21"/>
  <c r="B1835" i="21"/>
  <c r="AB1834" i="21"/>
  <c r="AA1834" i="21"/>
  <c r="Z1834" i="21"/>
  <c r="Y1834" i="21"/>
  <c r="X1834" i="21"/>
  <c r="W1834" i="21"/>
  <c r="V1834" i="21"/>
  <c r="U1834" i="21"/>
  <c r="T1834" i="21"/>
  <c r="S1834" i="21"/>
  <c r="R1834" i="21"/>
  <c r="Q1834" i="21"/>
  <c r="P1834" i="21"/>
  <c r="O1834" i="21"/>
  <c r="J1834" i="21"/>
  <c r="H1834" i="21"/>
  <c r="G1834" i="21"/>
  <c r="F1834" i="21"/>
  <c r="E1834" i="21"/>
  <c r="D1834" i="21"/>
  <c r="C1834" i="21"/>
  <c r="B1834" i="21"/>
  <c r="AB1833" i="21"/>
  <c r="AA1833" i="21"/>
  <c r="Z1833" i="21"/>
  <c r="Y1833" i="21"/>
  <c r="X1833" i="21"/>
  <c r="W1833" i="21"/>
  <c r="V1833" i="21"/>
  <c r="U1833" i="21"/>
  <c r="T1833" i="21"/>
  <c r="S1833" i="21"/>
  <c r="R1833" i="21"/>
  <c r="Q1833" i="21"/>
  <c r="P1833" i="21"/>
  <c r="O1833" i="21"/>
  <c r="J1833" i="21"/>
  <c r="H1833" i="21"/>
  <c r="G1833" i="21"/>
  <c r="F1833" i="21"/>
  <c r="E1833" i="21"/>
  <c r="D1833" i="21"/>
  <c r="C1833" i="21"/>
  <c r="B1833" i="21"/>
  <c r="AB1832" i="21"/>
  <c r="AA1832" i="21"/>
  <c r="Z1832" i="21"/>
  <c r="Y1832" i="21"/>
  <c r="X1832" i="21"/>
  <c r="W1832" i="21"/>
  <c r="V1832" i="21"/>
  <c r="U1832" i="21"/>
  <c r="T1832" i="21"/>
  <c r="S1832" i="21"/>
  <c r="R1832" i="21"/>
  <c r="Q1832" i="21"/>
  <c r="P1832" i="21"/>
  <c r="O1832" i="21"/>
  <c r="J1832" i="21"/>
  <c r="H1832" i="21"/>
  <c r="G1832" i="21"/>
  <c r="F1832" i="21"/>
  <c r="E1832" i="21"/>
  <c r="D1832" i="21"/>
  <c r="C1832" i="21"/>
  <c r="B1832" i="21"/>
  <c r="AB1831" i="21"/>
  <c r="AA1831" i="21"/>
  <c r="Z1831" i="21"/>
  <c r="Y1831" i="21"/>
  <c r="X1831" i="21"/>
  <c r="W1831" i="21"/>
  <c r="V1831" i="21"/>
  <c r="U1831" i="21"/>
  <c r="T1831" i="21"/>
  <c r="S1831" i="21"/>
  <c r="R1831" i="21"/>
  <c r="Q1831" i="21"/>
  <c r="P1831" i="21"/>
  <c r="O1831" i="21"/>
  <c r="J1831" i="21"/>
  <c r="H1831" i="21"/>
  <c r="G1831" i="21"/>
  <c r="F1831" i="21"/>
  <c r="E1831" i="21"/>
  <c r="D1831" i="21"/>
  <c r="C1831" i="21"/>
  <c r="B1831" i="21"/>
  <c r="AB1830" i="21"/>
  <c r="AA1830" i="21"/>
  <c r="Z1830" i="21"/>
  <c r="Y1830" i="21"/>
  <c r="X1830" i="21"/>
  <c r="W1830" i="21"/>
  <c r="V1830" i="21"/>
  <c r="U1830" i="21"/>
  <c r="T1830" i="21"/>
  <c r="S1830" i="21"/>
  <c r="R1830" i="21"/>
  <c r="Q1830" i="21"/>
  <c r="P1830" i="21"/>
  <c r="O1830" i="21"/>
  <c r="J1830" i="21"/>
  <c r="H1830" i="21"/>
  <c r="G1830" i="21"/>
  <c r="F1830" i="21"/>
  <c r="E1830" i="21"/>
  <c r="D1830" i="21"/>
  <c r="C1830" i="21"/>
  <c r="B1830" i="21"/>
  <c r="AB1829" i="21"/>
  <c r="AA1829" i="21"/>
  <c r="Z1829" i="21"/>
  <c r="Y1829" i="21"/>
  <c r="X1829" i="21"/>
  <c r="W1829" i="21"/>
  <c r="V1829" i="21"/>
  <c r="U1829" i="21"/>
  <c r="T1829" i="21"/>
  <c r="S1829" i="21"/>
  <c r="R1829" i="21"/>
  <c r="Q1829" i="21"/>
  <c r="P1829" i="21"/>
  <c r="O1829" i="21"/>
  <c r="J1829" i="21"/>
  <c r="H1829" i="21"/>
  <c r="G1829" i="21"/>
  <c r="F1829" i="21"/>
  <c r="E1829" i="21"/>
  <c r="D1829" i="21"/>
  <c r="C1829" i="21"/>
  <c r="B1829" i="21"/>
  <c r="AB1828" i="21"/>
  <c r="AA1828" i="21"/>
  <c r="Z1828" i="21"/>
  <c r="Y1828" i="21"/>
  <c r="X1828" i="21"/>
  <c r="W1828" i="21"/>
  <c r="V1828" i="21"/>
  <c r="U1828" i="21"/>
  <c r="T1828" i="21"/>
  <c r="S1828" i="21"/>
  <c r="R1828" i="21"/>
  <c r="Q1828" i="21"/>
  <c r="P1828" i="21"/>
  <c r="O1828" i="21"/>
  <c r="J1828" i="21"/>
  <c r="H1828" i="21"/>
  <c r="G1828" i="21"/>
  <c r="F1828" i="21"/>
  <c r="E1828" i="21"/>
  <c r="D1828" i="21"/>
  <c r="C1828" i="21"/>
  <c r="B1828" i="21"/>
  <c r="AB1827" i="21"/>
  <c r="AA1827" i="21"/>
  <c r="Z1827" i="21"/>
  <c r="Y1827" i="21"/>
  <c r="X1827" i="21"/>
  <c r="W1827" i="21"/>
  <c r="V1827" i="21"/>
  <c r="U1827" i="21"/>
  <c r="T1827" i="21"/>
  <c r="S1827" i="21"/>
  <c r="R1827" i="21"/>
  <c r="Q1827" i="21"/>
  <c r="P1827" i="21"/>
  <c r="O1827" i="21"/>
  <c r="J1827" i="21"/>
  <c r="H1827" i="21"/>
  <c r="G1827" i="21"/>
  <c r="F1827" i="21"/>
  <c r="E1827" i="21"/>
  <c r="D1827" i="21"/>
  <c r="C1827" i="21"/>
  <c r="B1827" i="21"/>
  <c r="AB1826" i="21"/>
  <c r="AA1826" i="21"/>
  <c r="Z1826" i="21"/>
  <c r="Y1826" i="21"/>
  <c r="X1826" i="21"/>
  <c r="W1826" i="21"/>
  <c r="V1826" i="21"/>
  <c r="U1826" i="21"/>
  <c r="T1826" i="21"/>
  <c r="S1826" i="21"/>
  <c r="R1826" i="21"/>
  <c r="Q1826" i="21"/>
  <c r="P1826" i="21"/>
  <c r="O1826" i="21"/>
  <c r="J1826" i="21"/>
  <c r="H1826" i="21"/>
  <c r="G1826" i="21"/>
  <c r="F1826" i="21"/>
  <c r="E1826" i="21"/>
  <c r="D1826" i="21"/>
  <c r="C1826" i="21"/>
  <c r="B1826" i="21"/>
  <c r="AB1825" i="21"/>
  <c r="AA1825" i="21"/>
  <c r="Z1825" i="21"/>
  <c r="Y1825" i="21"/>
  <c r="X1825" i="21"/>
  <c r="W1825" i="21"/>
  <c r="V1825" i="21"/>
  <c r="U1825" i="21"/>
  <c r="T1825" i="21"/>
  <c r="S1825" i="21"/>
  <c r="R1825" i="21"/>
  <c r="Q1825" i="21"/>
  <c r="P1825" i="21"/>
  <c r="O1825" i="21"/>
  <c r="J1825" i="21"/>
  <c r="H1825" i="21"/>
  <c r="G1825" i="21"/>
  <c r="F1825" i="21"/>
  <c r="E1825" i="21"/>
  <c r="D1825" i="21"/>
  <c r="C1825" i="21"/>
  <c r="B1825" i="21"/>
  <c r="AB1824" i="21"/>
  <c r="AA1824" i="21"/>
  <c r="Z1824" i="21"/>
  <c r="Y1824" i="21"/>
  <c r="X1824" i="21"/>
  <c r="W1824" i="21"/>
  <c r="V1824" i="21"/>
  <c r="U1824" i="21"/>
  <c r="T1824" i="21"/>
  <c r="S1824" i="21"/>
  <c r="R1824" i="21"/>
  <c r="Q1824" i="21"/>
  <c r="P1824" i="21"/>
  <c r="O1824" i="21"/>
  <c r="J1824" i="21"/>
  <c r="H1824" i="21"/>
  <c r="G1824" i="21"/>
  <c r="F1824" i="21"/>
  <c r="E1824" i="21"/>
  <c r="D1824" i="21"/>
  <c r="C1824" i="21"/>
  <c r="B1824" i="21"/>
  <c r="AB1823" i="21"/>
  <c r="AA1823" i="21"/>
  <c r="Z1823" i="21"/>
  <c r="Y1823" i="21"/>
  <c r="X1823" i="21"/>
  <c r="W1823" i="21"/>
  <c r="V1823" i="21"/>
  <c r="U1823" i="21"/>
  <c r="T1823" i="21"/>
  <c r="S1823" i="21"/>
  <c r="R1823" i="21"/>
  <c r="Q1823" i="21"/>
  <c r="P1823" i="21"/>
  <c r="O1823" i="21"/>
  <c r="J1823" i="21"/>
  <c r="H1823" i="21"/>
  <c r="G1823" i="21"/>
  <c r="F1823" i="21"/>
  <c r="E1823" i="21"/>
  <c r="D1823" i="21"/>
  <c r="C1823" i="21"/>
  <c r="B1823" i="21"/>
  <c r="AB1822" i="21"/>
  <c r="AA1822" i="21"/>
  <c r="Z1822" i="21"/>
  <c r="Y1822" i="21"/>
  <c r="X1822" i="21"/>
  <c r="W1822" i="21"/>
  <c r="V1822" i="21"/>
  <c r="U1822" i="21"/>
  <c r="T1822" i="21"/>
  <c r="S1822" i="21"/>
  <c r="R1822" i="21"/>
  <c r="Q1822" i="21"/>
  <c r="P1822" i="21"/>
  <c r="O1822" i="21"/>
  <c r="J1822" i="21"/>
  <c r="H1822" i="21"/>
  <c r="G1822" i="21"/>
  <c r="F1822" i="21"/>
  <c r="E1822" i="21"/>
  <c r="D1822" i="21"/>
  <c r="C1822" i="21"/>
  <c r="B1822" i="21"/>
  <c r="AB1821" i="21"/>
  <c r="AA1821" i="21"/>
  <c r="Z1821" i="21"/>
  <c r="Y1821" i="21"/>
  <c r="X1821" i="21"/>
  <c r="W1821" i="21"/>
  <c r="V1821" i="21"/>
  <c r="U1821" i="21"/>
  <c r="T1821" i="21"/>
  <c r="S1821" i="21"/>
  <c r="R1821" i="21"/>
  <c r="Q1821" i="21"/>
  <c r="P1821" i="21"/>
  <c r="O1821" i="21"/>
  <c r="J1821" i="21"/>
  <c r="H1821" i="21"/>
  <c r="G1821" i="21"/>
  <c r="F1821" i="21"/>
  <c r="E1821" i="21"/>
  <c r="D1821" i="21"/>
  <c r="C1821" i="21"/>
  <c r="B1821" i="21"/>
  <c r="AB1820" i="21"/>
  <c r="AA1820" i="21"/>
  <c r="Z1820" i="21"/>
  <c r="Y1820" i="21"/>
  <c r="X1820" i="21"/>
  <c r="W1820" i="21"/>
  <c r="V1820" i="21"/>
  <c r="U1820" i="21"/>
  <c r="T1820" i="21"/>
  <c r="S1820" i="21"/>
  <c r="R1820" i="21"/>
  <c r="Q1820" i="21"/>
  <c r="P1820" i="21"/>
  <c r="O1820" i="21"/>
  <c r="J1820" i="21"/>
  <c r="H1820" i="21"/>
  <c r="G1820" i="21"/>
  <c r="F1820" i="21"/>
  <c r="E1820" i="21"/>
  <c r="D1820" i="21"/>
  <c r="C1820" i="21"/>
  <c r="B1820" i="21"/>
  <c r="AB1819" i="21"/>
  <c r="AA1819" i="21"/>
  <c r="Z1819" i="21"/>
  <c r="Y1819" i="21"/>
  <c r="X1819" i="21"/>
  <c r="W1819" i="21"/>
  <c r="V1819" i="21"/>
  <c r="U1819" i="21"/>
  <c r="T1819" i="21"/>
  <c r="S1819" i="21"/>
  <c r="R1819" i="21"/>
  <c r="Q1819" i="21"/>
  <c r="P1819" i="21"/>
  <c r="O1819" i="21"/>
  <c r="J1819" i="21"/>
  <c r="H1819" i="21"/>
  <c r="G1819" i="21"/>
  <c r="F1819" i="21"/>
  <c r="E1819" i="21"/>
  <c r="D1819" i="21"/>
  <c r="C1819" i="21"/>
  <c r="B1819" i="21"/>
  <c r="AB1818" i="21"/>
  <c r="AA1818" i="21"/>
  <c r="Z1818" i="21"/>
  <c r="Y1818" i="21"/>
  <c r="X1818" i="21"/>
  <c r="W1818" i="21"/>
  <c r="V1818" i="21"/>
  <c r="U1818" i="21"/>
  <c r="T1818" i="21"/>
  <c r="S1818" i="21"/>
  <c r="R1818" i="21"/>
  <c r="Q1818" i="21"/>
  <c r="P1818" i="21"/>
  <c r="O1818" i="21"/>
  <c r="J1818" i="21"/>
  <c r="H1818" i="21"/>
  <c r="G1818" i="21"/>
  <c r="F1818" i="21"/>
  <c r="E1818" i="21"/>
  <c r="D1818" i="21"/>
  <c r="C1818" i="21"/>
  <c r="B1818" i="21"/>
  <c r="AB1817" i="21"/>
  <c r="AA1817" i="21"/>
  <c r="Z1817" i="21"/>
  <c r="Y1817" i="21"/>
  <c r="X1817" i="21"/>
  <c r="W1817" i="21"/>
  <c r="V1817" i="21"/>
  <c r="U1817" i="21"/>
  <c r="T1817" i="21"/>
  <c r="S1817" i="21"/>
  <c r="R1817" i="21"/>
  <c r="Q1817" i="21"/>
  <c r="P1817" i="21"/>
  <c r="O1817" i="21"/>
  <c r="J1817" i="21"/>
  <c r="H1817" i="21"/>
  <c r="G1817" i="21"/>
  <c r="F1817" i="21"/>
  <c r="E1817" i="21"/>
  <c r="D1817" i="21"/>
  <c r="C1817" i="21"/>
  <c r="B1817" i="21"/>
  <c r="AB1816" i="21"/>
  <c r="AA1816" i="21"/>
  <c r="Z1816" i="21"/>
  <c r="Y1816" i="21"/>
  <c r="X1816" i="21"/>
  <c r="W1816" i="21"/>
  <c r="V1816" i="21"/>
  <c r="U1816" i="21"/>
  <c r="T1816" i="21"/>
  <c r="S1816" i="21"/>
  <c r="R1816" i="21"/>
  <c r="Q1816" i="21"/>
  <c r="P1816" i="21"/>
  <c r="O1816" i="21"/>
  <c r="J1816" i="21"/>
  <c r="H1816" i="21"/>
  <c r="G1816" i="21"/>
  <c r="F1816" i="21"/>
  <c r="E1816" i="21"/>
  <c r="D1816" i="21"/>
  <c r="C1816" i="21"/>
  <c r="B1816" i="21"/>
  <c r="AB1815" i="21"/>
  <c r="AA1815" i="21"/>
  <c r="Z1815" i="21"/>
  <c r="Y1815" i="21"/>
  <c r="X1815" i="21"/>
  <c r="W1815" i="21"/>
  <c r="V1815" i="21"/>
  <c r="U1815" i="21"/>
  <c r="T1815" i="21"/>
  <c r="S1815" i="21"/>
  <c r="R1815" i="21"/>
  <c r="Q1815" i="21"/>
  <c r="P1815" i="21"/>
  <c r="O1815" i="21"/>
  <c r="J1815" i="21"/>
  <c r="H1815" i="21"/>
  <c r="G1815" i="21"/>
  <c r="F1815" i="21"/>
  <c r="E1815" i="21"/>
  <c r="D1815" i="21"/>
  <c r="C1815" i="21"/>
  <c r="B1815" i="21"/>
  <c r="AB1814" i="21"/>
  <c r="AA1814" i="21"/>
  <c r="Z1814" i="21"/>
  <c r="Y1814" i="21"/>
  <c r="X1814" i="21"/>
  <c r="W1814" i="21"/>
  <c r="V1814" i="21"/>
  <c r="U1814" i="21"/>
  <c r="T1814" i="21"/>
  <c r="S1814" i="21"/>
  <c r="R1814" i="21"/>
  <c r="Q1814" i="21"/>
  <c r="P1814" i="21"/>
  <c r="O1814" i="21"/>
  <c r="J1814" i="21"/>
  <c r="H1814" i="21"/>
  <c r="G1814" i="21"/>
  <c r="F1814" i="21"/>
  <c r="E1814" i="21"/>
  <c r="D1814" i="21"/>
  <c r="C1814" i="21"/>
  <c r="B1814" i="21"/>
  <c r="AB1813" i="21"/>
  <c r="AA1813" i="21"/>
  <c r="Z1813" i="21"/>
  <c r="Y1813" i="21"/>
  <c r="X1813" i="21"/>
  <c r="W1813" i="21"/>
  <c r="V1813" i="21"/>
  <c r="U1813" i="21"/>
  <c r="T1813" i="21"/>
  <c r="S1813" i="21"/>
  <c r="R1813" i="21"/>
  <c r="Q1813" i="21"/>
  <c r="P1813" i="21"/>
  <c r="O1813" i="21"/>
  <c r="J1813" i="21"/>
  <c r="H1813" i="21"/>
  <c r="G1813" i="21"/>
  <c r="F1813" i="21"/>
  <c r="E1813" i="21"/>
  <c r="D1813" i="21"/>
  <c r="C1813" i="21"/>
  <c r="B1813" i="21"/>
  <c r="AB1812" i="21"/>
  <c r="AA1812" i="21"/>
  <c r="Z1812" i="21"/>
  <c r="Y1812" i="21"/>
  <c r="X1812" i="21"/>
  <c r="W1812" i="21"/>
  <c r="V1812" i="21"/>
  <c r="U1812" i="21"/>
  <c r="T1812" i="21"/>
  <c r="S1812" i="21"/>
  <c r="R1812" i="21"/>
  <c r="Q1812" i="21"/>
  <c r="P1812" i="21"/>
  <c r="O1812" i="21"/>
  <c r="J1812" i="21"/>
  <c r="H1812" i="21"/>
  <c r="G1812" i="21"/>
  <c r="F1812" i="21"/>
  <c r="E1812" i="21"/>
  <c r="D1812" i="21"/>
  <c r="C1812" i="21"/>
  <c r="B1812" i="21"/>
  <c r="AB1811" i="21"/>
  <c r="AA1811" i="21"/>
  <c r="Z1811" i="21"/>
  <c r="Y1811" i="21"/>
  <c r="X1811" i="21"/>
  <c r="W1811" i="21"/>
  <c r="V1811" i="21"/>
  <c r="U1811" i="21"/>
  <c r="T1811" i="21"/>
  <c r="S1811" i="21"/>
  <c r="R1811" i="21"/>
  <c r="Q1811" i="21"/>
  <c r="P1811" i="21"/>
  <c r="O1811" i="21"/>
  <c r="J1811" i="21"/>
  <c r="H1811" i="21"/>
  <c r="G1811" i="21"/>
  <c r="F1811" i="21"/>
  <c r="E1811" i="21"/>
  <c r="D1811" i="21"/>
  <c r="C1811" i="21"/>
  <c r="B1811" i="21"/>
  <c r="AB1810" i="21"/>
  <c r="AA1810" i="21"/>
  <c r="Z1810" i="21"/>
  <c r="Y1810" i="21"/>
  <c r="X1810" i="21"/>
  <c r="W1810" i="21"/>
  <c r="V1810" i="21"/>
  <c r="U1810" i="21"/>
  <c r="T1810" i="21"/>
  <c r="S1810" i="21"/>
  <c r="R1810" i="21"/>
  <c r="Q1810" i="21"/>
  <c r="P1810" i="21"/>
  <c r="O1810" i="21"/>
  <c r="J1810" i="21"/>
  <c r="H1810" i="21"/>
  <c r="G1810" i="21"/>
  <c r="F1810" i="21"/>
  <c r="E1810" i="21"/>
  <c r="D1810" i="21"/>
  <c r="C1810" i="21"/>
  <c r="B1810" i="21"/>
  <c r="AB1809" i="21"/>
  <c r="AA1809" i="21"/>
  <c r="Z1809" i="21"/>
  <c r="Y1809" i="21"/>
  <c r="X1809" i="21"/>
  <c r="W1809" i="21"/>
  <c r="V1809" i="21"/>
  <c r="U1809" i="21"/>
  <c r="T1809" i="21"/>
  <c r="S1809" i="21"/>
  <c r="R1809" i="21"/>
  <c r="Q1809" i="21"/>
  <c r="P1809" i="21"/>
  <c r="O1809" i="21"/>
  <c r="J1809" i="21"/>
  <c r="H1809" i="21"/>
  <c r="G1809" i="21"/>
  <c r="F1809" i="21"/>
  <c r="E1809" i="21"/>
  <c r="D1809" i="21"/>
  <c r="C1809" i="21"/>
  <c r="B1809" i="21"/>
  <c r="AB1808" i="21"/>
  <c r="AA1808" i="21"/>
  <c r="Z1808" i="21"/>
  <c r="Y1808" i="21"/>
  <c r="X1808" i="21"/>
  <c r="W1808" i="21"/>
  <c r="V1808" i="21"/>
  <c r="U1808" i="21"/>
  <c r="T1808" i="21"/>
  <c r="S1808" i="21"/>
  <c r="R1808" i="21"/>
  <c r="Q1808" i="21"/>
  <c r="P1808" i="21"/>
  <c r="O1808" i="21"/>
  <c r="J1808" i="21"/>
  <c r="H1808" i="21"/>
  <c r="G1808" i="21"/>
  <c r="F1808" i="21"/>
  <c r="E1808" i="21"/>
  <c r="D1808" i="21"/>
  <c r="C1808" i="21"/>
  <c r="B1808" i="21"/>
  <c r="AB1807" i="21"/>
  <c r="AA1807" i="21"/>
  <c r="Z1807" i="21"/>
  <c r="Y1807" i="21"/>
  <c r="X1807" i="21"/>
  <c r="W1807" i="21"/>
  <c r="V1807" i="21"/>
  <c r="U1807" i="21"/>
  <c r="T1807" i="21"/>
  <c r="S1807" i="21"/>
  <c r="R1807" i="21"/>
  <c r="Q1807" i="21"/>
  <c r="P1807" i="21"/>
  <c r="O1807" i="21"/>
  <c r="J1807" i="21"/>
  <c r="H1807" i="21"/>
  <c r="G1807" i="21"/>
  <c r="F1807" i="21"/>
  <c r="E1807" i="21"/>
  <c r="D1807" i="21"/>
  <c r="C1807" i="21"/>
  <c r="B1807" i="21"/>
  <c r="AB1806" i="21"/>
  <c r="AA1806" i="21"/>
  <c r="Z1806" i="21"/>
  <c r="Y1806" i="21"/>
  <c r="X1806" i="21"/>
  <c r="W1806" i="21"/>
  <c r="V1806" i="21"/>
  <c r="U1806" i="21"/>
  <c r="T1806" i="21"/>
  <c r="S1806" i="21"/>
  <c r="R1806" i="21"/>
  <c r="Q1806" i="21"/>
  <c r="P1806" i="21"/>
  <c r="O1806" i="21"/>
  <c r="J1806" i="21"/>
  <c r="H1806" i="21"/>
  <c r="G1806" i="21"/>
  <c r="F1806" i="21"/>
  <c r="E1806" i="21"/>
  <c r="D1806" i="21"/>
  <c r="C1806" i="21"/>
  <c r="B1806" i="21"/>
  <c r="AB1805" i="21"/>
  <c r="AA1805" i="21"/>
  <c r="Z1805" i="21"/>
  <c r="Y1805" i="21"/>
  <c r="X1805" i="21"/>
  <c r="W1805" i="21"/>
  <c r="V1805" i="21"/>
  <c r="U1805" i="21"/>
  <c r="T1805" i="21"/>
  <c r="S1805" i="21"/>
  <c r="R1805" i="21"/>
  <c r="Q1805" i="21"/>
  <c r="P1805" i="21"/>
  <c r="O1805" i="21"/>
  <c r="J1805" i="21"/>
  <c r="H1805" i="21"/>
  <c r="G1805" i="21"/>
  <c r="F1805" i="21"/>
  <c r="E1805" i="21"/>
  <c r="D1805" i="21"/>
  <c r="C1805" i="21"/>
  <c r="B1805" i="21"/>
  <c r="AB1804" i="21"/>
  <c r="AA1804" i="21"/>
  <c r="Z1804" i="21"/>
  <c r="Y1804" i="21"/>
  <c r="X1804" i="21"/>
  <c r="W1804" i="21"/>
  <c r="V1804" i="21"/>
  <c r="U1804" i="21"/>
  <c r="T1804" i="21"/>
  <c r="S1804" i="21"/>
  <c r="R1804" i="21"/>
  <c r="Q1804" i="21"/>
  <c r="P1804" i="21"/>
  <c r="O1804" i="21"/>
  <c r="J1804" i="21"/>
  <c r="H1804" i="21"/>
  <c r="G1804" i="21"/>
  <c r="F1804" i="21"/>
  <c r="E1804" i="21"/>
  <c r="D1804" i="21"/>
  <c r="C1804" i="21"/>
  <c r="B1804" i="21"/>
  <c r="AB1803" i="21"/>
  <c r="AA1803" i="21"/>
  <c r="Z1803" i="21"/>
  <c r="Y1803" i="21"/>
  <c r="X1803" i="21"/>
  <c r="W1803" i="21"/>
  <c r="V1803" i="21"/>
  <c r="U1803" i="21"/>
  <c r="T1803" i="21"/>
  <c r="S1803" i="21"/>
  <c r="R1803" i="21"/>
  <c r="Q1803" i="21"/>
  <c r="P1803" i="21"/>
  <c r="O1803" i="21"/>
  <c r="J1803" i="21"/>
  <c r="H1803" i="21"/>
  <c r="G1803" i="21"/>
  <c r="F1803" i="21"/>
  <c r="E1803" i="21"/>
  <c r="D1803" i="21"/>
  <c r="C1803" i="21"/>
  <c r="B1803" i="21"/>
  <c r="AB1802" i="21"/>
  <c r="AA1802" i="21"/>
  <c r="Z1802" i="21"/>
  <c r="Y1802" i="21"/>
  <c r="X1802" i="21"/>
  <c r="W1802" i="21"/>
  <c r="V1802" i="21"/>
  <c r="U1802" i="21"/>
  <c r="T1802" i="21"/>
  <c r="S1802" i="21"/>
  <c r="R1802" i="21"/>
  <c r="Q1802" i="21"/>
  <c r="P1802" i="21"/>
  <c r="O1802" i="21"/>
  <c r="J1802" i="21"/>
  <c r="H1802" i="21"/>
  <c r="G1802" i="21"/>
  <c r="F1802" i="21"/>
  <c r="E1802" i="21"/>
  <c r="D1802" i="21"/>
  <c r="C1802" i="21"/>
  <c r="B1802" i="21"/>
  <c r="AB1801" i="21"/>
  <c r="AA1801" i="21"/>
  <c r="Z1801" i="21"/>
  <c r="Y1801" i="21"/>
  <c r="X1801" i="21"/>
  <c r="W1801" i="21"/>
  <c r="V1801" i="21"/>
  <c r="U1801" i="21"/>
  <c r="T1801" i="21"/>
  <c r="S1801" i="21"/>
  <c r="R1801" i="21"/>
  <c r="Q1801" i="21"/>
  <c r="P1801" i="21"/>
  <c r="O1801" i="21"/>
  <c r="J1801" i="21"/>
  <c r="H1801" i="21"/>
  <c r="G1801" i="21"/>
  <c r="F1801" i="21"/>
  <c r="E1801" i="21"/>
  <c r="D1801" i="21"/>
  <c r="C1801" i="21"/>
  <c r="B1801" i="21"/>
  <c r="AB1800" i="21"/>
  <c r="AA1800" i="21"/>
  <c r="Z1800" i="21"/>
  <c r="Y1800" i="21"/>
  <c r="X1800" i="21"/>
  <c r="W1800" i="21"/>
  <c r="V1800" i="21"/>
  <c r="U1800" i="21"/>
  <c r="T1800" i="21"/>
  <c r="S1800" i="21"/>
  <c r="R1800" i="21"/>
  <c r="Q1800" i="21"/>
  <c r="P1800" i="21"/>
  <c r="O1800" i="21"/>
  <c r="N1800" i="21"/>
  <c r="M1800" i="21"/>
  <c r="L1800" i="21"/>
  <c r="K1800" i="21"/>
  <c r="J1800" i="21"/>
  <c r="I1800" i="21"/>
  <c r="H1800" i="21"/>
  <c r="G1800" i="21"/>
  <c r="F1800" i="21"/>
  <c r="E1800" i="21"/>
  <c r="D1800" i="21"/>
  <c r="C1800" i="21"/>
  <c r="B1800" i="21"/>
  <c r="AB1799" i="21"/>
  <c r="AA1799" i="21"/>
  <c r="Z1799" i="21"/>
  <c r="Y1799" i="21"/>
  <c r="X1799" i="21"/>
  <c r="W1799" i="21"/>
  <c r="V1799" i="21"/>
  <c r="U1799" i="21"/>
  <c r="T1799" i="21"/>
  <c r="S1799" i="21"/>
  <c r="R1799" i="21"/>
  <c r="Q1799" i="21"/>
  <c r="P1799" i="21"/>
  <c r="O1799" i="21"/>
  <c r="N1799" i="21"/>
  <c r="M1799" i="21"/>
  <c r="L1799" i="21"/>
  <c r="K1799" i="21"/>
  <c r="J1799" i="21"/>
  <c r="I1799" i="21"/>
  <c r="H1799" i="21"/>
  <c r="G1799" i="21"/>
  <c r="F1799" i="21"/>
  <c r="E1799" i="21"/>
  <c r="D1799" i="21"/>
  <c r="C1799" i="21"/>
  <c r="B1799" i="21"/>
  <c r="AB1798" i="21"/>
  <c r="AA1798" i="21"/>
  <c r="Z1798" i="21"/>
  <c r="Y1798" i="21"/>
  <c r="X1798" i="21"/>
  <c r="W1798" i="21"/>
  <c r="V1798" i="21"/>
  <c r="U1798" i="21"/>
  <c r="T1798" i="21"/>
  <c r="S1798" i="21"/>
  <c r="R1798" i="21"/>
  <c r="Q1798" i="21"/>
  <c r="P1798" i="21"/>
  <c r="O1798" i="21"/>
  <c r="N1798" i="21"/>
  <c r="M1798" i="21"/>
  <c r="L1798" i="21"/>
  <c r="K1798" i="21"/>
  <c r="J1798" i="21"/>
  <c r="I1798" i="21"/>
  <c r="H1798" i="21"/>
  <c r="G1798" i="21"/>
  <c r="F1798" i="21"/>
  <c r="E1798" i="21"/>
  <c r="D1798" i="21"/>
  <c r="C1798" i="21"/>
  <c r="B1798" i="21"/>
  <c r="AB1797" i="21"/>
  <c r="AA1797" i="21"/>
  <c r="Z1797" i="21"/>
  <c r="Y1797" i="21"/>
  <c r="X1797" i="21"/>
  <c r="W1797" i="21"/>
  <c r="V1797" i="21"/>
  <c r="U1797" i="21"/>
  <c r="T1797" i="21"/>
  <c r="S1797" i="21"/>
  <c r="R1797" i="21"/>
  <c r="Q1797" i="21"/>
  <c r="P1797" i="21"/>
  <c r="O1797" i="21"/>
  <c r="N1797" i="21"/>
  <c r="M1797" i="21"/>
  <c r="L1797" i="21"/>
  <c r="K1797" i="21"/>
  <c r="J1797" i="21"/>
  <c r="I1797" i="21"/>
  <c r="H1797" i="21"/>
  <c r="G1797" i="21"/>
  <c r="F1797" i="21"/>
  <c r="E1797" i="21"/>
  <c r="D1797" i="21"/>
  <c r="C1797" i="21"/>
  <c r="B1797" i="21"/>
  <c r="J1795" i="21"/>
  <c r="I1795" i="21"/>
  <c r="H1795" i="21"/>
  <c r="G1795" i="21"/>
  <c r="F1795" i="21"/>
  <c r="E1795" i="21"/>
  <c r="D1795" i="21"/>
  <c r="C1795" i="21"/>
  <c r="B1795" i="21"/>
  <c r="J1794" i="21"/>
  <c r="I1794" i="21"/>
  <c r="H1794" i="21"/>
  <c r="G1794" i="21"/>
  <c r="F1794" i="21"/>
  <c r="E1794" i="21"/>
  <c r="D1794" i="21"/>
  <c r="C1794" i="21"/>
  <c r="B1794" i="21"/>
  <c r="J1793" i="21"/>
  <c r="I1793" i="21"/>
  <c r="H1793" i="21"/>
  <c r="G1793" i="21"/>
  <c r="F1793" i="21"/>
  <c r="E1793" i="21"/>
  <c r="D1793" i="21"/>
  <c r="B1793" i="21"/>
  <c r="J1792" i="21"/>
  <c r="I1792" i="21"/>
  <c r="H1792" i="21"/>
  <c r="G1792" i="21"/>
  <c r="F1792" i="21"/>
  <c r="E1792" i="21"/>
  <c r="D1792" i="21"/>
  <c r="C1792" i="21"/>
  <c r="B1792" i="21"/>
  <c r="J1791" i="21"/>
  <c r="I1791" i="21"/>
  <c r="H1791" i="21"/>
  <c r="G1791" i="21"/>
  <c r="F1791" i="21"/>
  <c r="E1791" i="21"/>
  <c r="D1791" i="21"/>
  <c r="C1791" i="21"/>
  <c r="B1791" i="21"/>
  <c r="J1790" i="21"/>
  <c r="I1790" i="21"/>
  <c r="H1790" i="21"/>
  <c r="G1790" i="21"/>
  <c r="F1790" i="21"/>
  <c r="E1790" i="21"/>
  <c r="D1790" i="21"/>
  <c r="C1790" i="21"/>
  <c r="B1790" i="21"/>
  <c r="J1789" i="21"/>
  <c r="I1789" i="21"/>
  <c r="H1789" i="21"/>
  <c r="G1789" i="21"/>
  <c r="F1789" i="21"/>
  <c r="E1789" i="21"/>
  <c r="D1789" i="21"/>
  <c r="C1789" i="21"/>
  <c r="B1789" i="21"/>
  <c r="J1788" i="21"/>
  <c r="I1788" i="21"/>
  <c r="H1788" i="21"/>
  <c r="G1788" i="21"/>
  <c r="F1788" i="21"/>
  <c r="E1788" i="21"/>
  <c r="D1788" i="21"/>
  <c r="C1788" i="21"/>
  <c r="B1788" i="21"/>
  <c r="J1787" i="21"/>
  <c r="I1787" i="21"/>
  <c r="G1787" i="21"/>
  <c r="C1787" i="21"/>
  <c r="B1787" i="21"/>
  <c r="J1786" i="21"/>
  <c r="I1786" i="21"/>
  <c r="H1786" i="21"/>
  <c r="G1786" i="21"/>
  <c r="F1786" i="21"/>
  <c r="E1786" i="21"/>
  <c r="D1786" i="21"/>
  <c r="C1786" i="21"/>
  <c r="B1786" i="21"/>
  <c r="J1785" i="21"/>
  <c r="I1785" i="21"/>
  <c r="G1785" i="21"/>
  <c r="C1785" i="21"/>
  <c r="B1785" i="21"/>
  <c r="J1784" i="21"/>
  <c r="I1784" i="21"/>
  <c r="H1784" i="21"/>
  <c r="G1784" i="21"/>
  <c r="C1784" i="21"/>
  <c r="B1784" i="21"/>
  <c r="J1783" i="21"/>
  <c r="I1783" i="21"/>
  <c r="G1783" i="21"/>
  <c r="C1783" i="21"/>
  <c r="B1783" i="21"/>
  <c r="J1782" i="21"/>
  <c r="I1782" i="21"/>
  <c r="H1782" i="21"/>
  <c r="G1782" i="21"/>
  <c r="F1782" i="21"/>
  <c r="D1782" i="21"/>
  <c r="C1782" i="21"/>
  <c r="B1782" i="21"/>
  <c r="J1781" i="21"/>
  <c r="I1781" i="21"/>
  <c r="G1781" i="21"/>
  <c r="F1781" i="21"/>
  <c r="E1781" i="21"/>
  <c r="D1781" i="21"/>
  <c r="C1781" i="21"/>
  <c r="B1781" i="21"/>
  <c r="J1780" i="21"/>
  <c r="I1780" i="21"/>
  <c r="G1780" i="21"/>
  <c r="F1780" i="21"/>
  <c r="E1780" i="21"/>
  <c r="D1780" i="21"/>
  <c r="C1780" i="21"/>
  <c r="B1780" i="21"/>
  <c r="J1779" i="21"/>
  <c r="I1779" i="21"/>
  <c r="G1779" i="21"/>
  <c r="C1779" i="21"/>
  <c r="B1779" i="21"/>
  <c r="J1778" i="21"/>
  <c r="I1778" i="21"/>
  <c r="H1778" i="21"/>
  <c r="G1778" i="21"/>
  <c r="F1778" i="21"/>
  <c r="E1778" i="21"/>
  <c r="D1778" i="21"/>
  <c r="C1778" i="21"/>
  <c r="B1778" i="21"/>
  <c r="J1777" i="21"/>
  <c r="I1777" i="21"/>
  <c r="H1777" i="21"/>
  <c r="G1777" i="21"/>
  <c r="F1777" i="21"/>
  <c r="E1777" i="21"/>
  <c r="D1777" i="21"/>
  <c r="C1777" i="21"/>
  <c r="B1777" i="21"/>
  <c r="J1776" i="21"/>
  <c r="I1776" i="21"/>
  <c r="H1776" i="21"/>
  <c r="G1776" i="21"/>
  <c r="F1776" i="21"/>
  <c r="E1776" i="21"/>
  <c r="D1776" i="21"/>
  <c r="C1776" i="21"/>
  <c r="B1776" i="21"/>
  <c r="J1775" i="21"/>
  <c r="I1775" i="21"/>
  <c r="G1775" i="21"/>
  <c r="D1775" i="21"/>
  <c r="C1775" i="21"/>
  <c r="B1775" i="21"/>
  <c r="J1774" i="21"/>
  <c r="I1774" i="21"/>
  <c r="H1774" i="21"/>
  <c r="G1774" i="21"/>
  <c r="F1774" i="21"/>
  <c r="E1774" i="21"/>
  <c r="D1774" i="21"/>
  <c r="C1774" i="21"/>
  <c r="B1774" i="21"/>
  <c r="J1773" i="21"/>
  <c r="I1773" i="21"/>
  <c r="H1773" i="21"/>
  <c r="G1773" i="21"/>
  <c r="F1773" i="21"/>
  <c r="E1773" i="21"/>
  <c r="D1773" i="21"/>
  <c r="C1773" i="21"/>
  <c r="B1773" i="21"/>
  <c r="J1772" i="21"/>
  <c r="I1772" i="21"/>
  <c r="G1772" i="21"/>
  <c r="C1772" i="21"/>
  <c r="B1772" i="21"/>
  <c r="J1771" i="21"/>
  <c r="I1771" i="21"/>
  <c r="H1771" i="21"/>
  <c r="G1771" i="21"/>
  <c r="D1771" i="21"/>
  <c r="C1771" i="21"/>
  <c r="B1771" i="21"/>
  <c r="J1770" i="21"/>
  <c r="I1770" i="21"/>
  <c r="H1770" i="21"/>
  <c r="G1770" i="21"/>
  <c r="D1770" i="21"/>
  <c r="C1770" i="21"/>
  <c r="B1770" i="21"/>
  <c r="J1769" i="21"/>
  <c r="I1769" i="21"/>
  <c r="H1769" i="21"/>
  <c r="G1769" i="21"/>
  <c r="D1769" i="21"/>
  <c r="C1769" i="21"/>
  <c r="B1769" i="21"/>
  <c r="J1768" i="21"/>
  <c r="I1768" i="21"/>
  <c r="H1768" i="21"/>
  <c r="G1768" i="21"/>
  <c r="F1768" i="21"/>
  <c r="E1768" i="21"/>
  <c r="D1768" i="21"/>
  <c r="C1768" i="21"/>
  <c r="B1768" i="21"/>
  <c r="J1767" i="21"/>
  <c r="I1767" i="21"/>
  <c r="H1767" i="21"/>
  <c r="G1767" i="21"/>
  <c r="D1767" i="21"/>
  <c r="C1767" i="21"/>
  <c r="B1767" i="21"/>
  <c r="J1766" i="21"/>
  <c r="I1766" i="21"/>
  <c r="H1766" i="21"/>
  <c r="G1766" i="21"/>
  <c r="E1766" i="21"/>
  <c r="D1766" i="21"/>
  <c r="C1766" i="21"/>
  <c r="B1766" i="21"/>
  <c r="J1765" i="21"/>
  <c r="I1765" i="21"/>
  <c r="H1765" i="21"/>
  <c r="G1765" i="21"/>
  <c r="E1765" i="21"/>
  <c r="D1765" i="21"/>
  <c r="C1765" i="21"/>
  <c r="B1765" i="21"/>
  <c r="J1764" i="21"/>
  <c r="I1764" i="21"/>
  <c r="H1764" i="21"/>
  <c r="G1764" i="21"/>
  <c r="E1764" i="21"/>
  <c r="D1764" i="21"/>
  <c r="C1764" i="21"/>
  <c r="B1764" i="21"/>
  <c r="J1763" i="21"/>
  <c r="I1763" i="21"/>
  <c r="H1763" i="21"/>
  <c r="G1763" i="21"/>
  <c r="E1763" i="21"/>
  <c r="D1763" i="21"/>
  <c r="C1763" i="21"/>
  <c r="B1763" i="21"/>
  <c r="J1762" i="21"/>
  <c r="I1762" i="21"/>
  <c r="H1762" i="21"/>
  <c r="G1762" i="21"/>
  <c r="E1762" i="21"/>
  <c r="D1762" i="21"/>
  <c r="C1762" i="21"/>
  <c r="B1762" i="21"/>
  <c r="J1761" i="21"/>
  <c r="I1761" i="21"/>
  <c r="H1761" i="21"/>
  <c r="G1761" i="21"/>
  <c r="E1761" i="21"/>
  <c r="D1761" i="21"/>
  <c r="C1761" i="21"/>
  <c r="B1761" i="21"/>
  <c r="J1760" i="21"/>
  <c r="I1760" i="21"/>
  <c r="H1760" i="21"/>
  <c r="G1760" i="21"/>
  <c r="E1760" i="21"/>
  <c r="D1760" i="21"/>
  <c r="C1760" i="21"/>
  <c r="B1760" i="21"/>
  <c r="J1759" i="21"/>
  <c r="I1759" i="21"/>
  <c r="H1759" i="21"/>
  <c r="G1759" i="21"/>
  <c r="E1759" i="21"/>
  <c r="D1759" i="21"/>
  <c r="C1759" i="21"/>
  <c r="B1759" i="21"/>
  <c r="J1758" i="21"/>
  <c r="I1758" i="21"/>
  <c r="H1758" i="21"/>
  <c r="G1758" i="21"/>
  <c r="E1758" i="21"/>
  <c r="D1758" i="21"/>
  <c r="C1758" i="21"/>
  <c r="B1758" i="21"/>
  <c r="J1757" i="21"/>
  <c r="I1757" i="21"/>
  <c r="H1757" i="21"/>
  <c r="G1757" i="21"/>
  <c r="E1757" i="21"/>
  <c r="D1757" i="21"/>
  <c r="C1757" i="21"/>
  <c r="B1757" i="21"/>
  <c r="J1756" i="21"/>
  <c r="I1756" i="21"/>
  <c r="H1756" i="21"/>
  <c r="G1756" i="21"/>
  <c r="E1756" i="21"/>
  <c r="C1756" i="21"/>
  <c r="B1756" i="21"/>
  <c r="J1755" i="21"/>
  <c r="I1755" i="21"/>
  <c r="H1755" i="21"/>
  <c r="G1755" i="21"/>
  <c r="E1755" i="21"/>
  <c r="C1755" i="21"/>
  <c r="B1755" i="21"/>
  <c r="J1754" i="21"/>
  <c r="I1754" i="21"/>
  <c r="H1754" i="21"/>
  <c r="G1754" i="21"/>
  <c r="F1754" i="21"/>
  <c r="E1754" i="21"/>
  <c r="D1754" i="21"/>
  <c r="C1754" i="21"/>
  <c r="B1754" i="21"/>
  <c r="J1753" i="21"/>
  <c r="I1753" i="21"/>
  <c r="H1753" i="21"/>
  <c r="G1753" i="21"/>
  <c r="D1753" i="21"/>
  <c r="C1753" i="21"/>
  <c r="B1753" i="21"/>
  <c r="J1752" i="21"/>
  <c r="I1752" i="21"/>
  <c r="H1752" i="21"/>
  <c r="G1752" i="21"/>
  <c r="E1752" i="21"/>
  <c r="D1752" i="21"/>
  <c r="C1752" i="21"/>
  <c r="B1752" i="21"/>
  <c r="J1751" i="21"/>
  <c r="I1751" i="21"/>
  <c r="H1751" i="21"/>
  <c r="G1751" i="21"/>
  <c r="E1751" i="21"/>
  <c r="D1751" i="21"/>
  <c r="C1751" i="21"/>
  <c r="B1751" i="21"/>
  <c r="J1750" i="21"/>
  <c r="I1750" i="21"/>
  <c r="H1750" i="21"/>
  <c r="G1750" i="21"/>
  <c r="E1750" i="21"/>
  <c r="D1750" i="21"/>
  <c r="C1750" i="21"/>
  <c r="B1750" i="21"/>
  <c r="J1749" i="21"/>
  <c r="I1749" i="21"/>
  <c r="H1749" i="21"/>
  <c r="G1749" i="21"/>
  <c r="F1749" i="21"/>
  <c r="E1749" i="21"/>
  <c r="D1749" i="21"/>
  <c r="C1749" i="21"/>
  <c r="B1749" i="21"/>
  <c r="J1748" i="21"/>
  <c r="I1748" i="21"/>
  <c r="H1748" i="21"/>
  <c r="G1748" i="21"/>
  <c r="D1748" i="21"/>
  <c r="C1748" i="21"/>
  <c r="B1748" i="21"/>
  <c r="J1747" i="21"/>
  <c r="I1747" i="21"/>
  <c r="G1747" i="21"/>
  <c r="E1747" i="21"/>
  <c r="D1747" i="21"/>
  <c r="C1747" i="21"/>
  <c r="B1747" i="21"/>
  <c r="J1746" i="21"/>
  <c r="I1746" i="21"/>
  <c r="G1746" i="21"/>
  <c r="E1746" i="21"/>
  <c r="D1746" i="21"/>
  <c r="C1746" i="21"/>
  <c r="B1746" i="21"/>
  <c r="J1745" i="21"/>
  <c r="I1745" i="21"/>
  <c r="G1745" i="21"/>
  <c r="E1745" i="21"/>
  <c r="D1745" i="21"/>
  <c r="C1745" i="21"/>
  <c r="B1745" i="21"/>
  <c r="J1744" i="21"/>
  <c r="I1744" i="21"/>
  <c r="G1744" i="21"/>
  <c r="E1744" i="21"/>
  <c r="D1744" i="21"/>
  <c r="C1744" i="21"/>
  <c r="B1744" i="21"/>
  <c r="J1743" i="21"/>
  <c r="I1743" i="21"/>
  <c r="G1743" i="21"/>
  <c r="E1743" i="21"/>
  <c r="D1743" i="21"/>
  <c r="C1743" i="21"/>
  <c r="B1743" i="21"/>
  <c r="J1742" i="21"/>
  <c r="I1742" i="21"/>
  <c r="G1742" i="21"/>
  <c r="D1742" i="21"/>
  <c r="C1742" i="21"/>
  <c r="B1742" i="21"/>
  <c r="J1741" i="21"/>
  <c r="I1741" i="21"/>
  <c r="H1741" i="21"/>
  <c r="G1741" i="21"/>
  <c r="F1741" i="21"/>
  <c r="E1741" i="21"/>
  <c r="D1741" i="21"/>
  <c r="C1741" i="21"/>
  <c r="B1741" i="21"/>
  <c r="J1740" i="21"/>
  <c r="I1740" i="21"/>
  <c r="H1740" i="21"/>
  <c r="G1740" i="21"/>
  <c r="D1740" i="21"/>
  <c r="C1740" i="21"/>
  <c r="B1740" i="21"/>
  <c r="J1739" i="21"/>
  <c r="I1739" i="21"/>
  <c r="G1739" i="21"/>
  <c r="E1739" i="21"/>
  <c r="D1739" i="21"/>
  <c r="C1739" i="21"/>
  <c r="B1739" i="21"/>
  <c r="J1738" i="21"/>
  <c r="I1738" i="21"/>
  <c r="G1738" i="21"/>
  <c r="E1738" i="21"/>
  <c r="D1738" i="21"/>
  <c r="C1738" i="21"/>
  <c r="B1738" i="21"/>
  <c r="J1737" i="21"/>
  <c r="I1737" i="21"/>
  <c r="G1737" i="21"/>
  <c r="E1737" i="21"/>
  <c r="D1737" i="21"/>
  <c r="C1737" i="21"/>
  <c r="B1737" i="21"/>
  <c r="J1736" i="21"/>
  <c r="I1736" i="21"/>
  <c r="G1736" i="21"/>
  <c r="E1736" i="21"/>
  <c r="D1736" i="21"/>
  <c r="C1736" i="21"/>
  <c r="B1736" i="21"/>
  <c r="J1735" i="21"/>
  <c r="I1735" i="21"/>
  <c r="G1735" i="21"/>
  <c r="E1735" i="21"/>
  <c r="D1735" i="21"/>
  <c r="C1735" i="21"/>
  <c r="B1735" i="21"/>
  <c r="J1734" i="21"/>
  <c r="I1734" i="21"/>
  <c r="G1734" i="21"/>
  <c r="E1734" i="21"/>
  <c r="D1734" i="21"/>
  <c r="C1734" i="21"/>
  <c r="B1734" i="21"/>
  <c r="J1733" i="21"/>
  <c r="I1733" i="21"/>
  <c r="G1733" i="21"/>
  <c r="E1733" i="21"/>
  <c r="D1733" i="21"/>
  <c r="C1733" i="21"/>
  <c r="B1733" i="21"/>
  <c r="J1732" i="21"/>
  <c r="I1732" i="21"/>
  <c r="G1732" i="21"/>
  <c r="E1732" i="21"/>
  <c r="D1732" i="21"/>
  <c r="C1732" i="21"/>
  <c r="B1732" i="21"/>
  <c r="J1731" i="21"/>
  <c r="I1731" i="21"/>
  <c r="G1731" i="21"/>
  <c r="E1731" i="21"/>
  <c r="D1731" i="21"/>
  <c r="C1731" i="21"/>
  <c r="B1731" i="21"/>
  <c r="J1730" i="21"/>
  <c r="I1730" i="21"/>
  <c r="G1730" i="21"/>
  <c r="E1730" i="21"/>
  <c r="D1730" i="21"/>
  <c r="C1730" i="21"/>
  <c r="B1730" i="21"/>
  <c r="J1729" i="21"/>
  <c r="I1729" i="21"/>
  <c r="G1729" i="21"/>
  <c r="E1729" i="21"/>
  <c r="D1729" i="21"/>
  <c r="C1729" i="21"/>
  <c r="B1729" i="21"/>
  <c r="J1728" i="21"/>
  <c r="I1728" i="21"/>
  <c r="G1728" i="21"/>
  <c r="E1728" i="21"/>
  <c r="D1728" i="21"/>
  <c r="C1728" i="21"/>
  <c r="B1728" i="21"/>
  <c r="J1727" i="21"/>
  <c r="I1727" i="21"/>
  <c r="G1727" i="21"/>
  <c r="E1727" i="21"/>
  <c r="D1727" i="21"/>
  <c r="C1727" i="21"/>
  <c r="B1727" i="21"/>
  <c r="J1726" i="21"/>
  <c r="I1726" i="21"/>
  <c r="G1726" i="21"/>
  <c r="E1726" i="21"/>
  <c r="D1726" i="21"/>
  <c r="C1726" i="21"/>
  <c r="B1726" i="21"/>
  <c r="J1725" i="21"/>
  <c r="I1725" i="21"/>
  <c r="H1725" i="21"/>
  <c r="G1725" i="21"/>
  <c r="E1725" i="21"/>
  <c r="D1725" i="21"/>
  <c r="C1725" i="21"/>
  <c r="B1725" i="21"/>
  <c r="J1724" i="21"/>
  <c r="I1724" i="21"/>
  <c r="G1724" i="21"/>
  <c r="E1724" i="21"/>
  <c r="D1724" i="21"/>
  <c r="C1724" i="21"/>
  <c r="B1724" i="21"/>
  <c r="J1723" i="21"/>
  <c r="I1723" i="21"/>
  <c r="G1723" i="21"/>
  <c r="E1723" i="21"/>
  <c r="D1723" i="21"/>
  <c r="C1723" i="21"/>
  <c r="B1723" i="21"/>
  <c r="J1722" i="21"/>
  <c r="I1722" i="21"/>
  <c r="H1722" i="21"/>
  <c r="G1722" i="21"/>
  <c r="E1722" i="21"/>
  <c r="D1722" i="21"/>
  <c r="C1722" i="21"/>
  <c r="B1722" i="21"/>
  <c r="J1721" i="21"/>
  <c r="I1721" i="21"/>
  <c r="G1721" i="21"/>
  <c r="E1721" i="21"/>
  <c r="D1721" i="21"/>
  <c r="C1721" i="21"/>
  <c r="B1721" i="21"/>
  <c r="J1720" i="21"/>
  <c r="I1720" i="21"/>
  <c r="G1720" i="21"/>
  <c r="E1720" i="21"/>
  <c r="D1720" i="21"/>
  <c r="C1720" i="21"/>
  <c r="B1720" i="21"/>
  <c r="J1719" i="21"/>
  <c r="I1719" i="21"/>
  <c r="G1719" i="21"/>
  <c r="E1719" i="21"/>
  <c r="D1719" i="21"/>
  <c r="C1719" i="21"/>
  <c r="B1719" i="21"/>
  <c r="J1718" i="21"/>
  <c r="I1718" i="21"/>
  <c r="G1718" i="21"/>
  <c r="E1718" i="21"/>
  <c r="D1718" i="21"/>
  <c r="C1718" i="21"/>
  <c r="B1718" i="21"/>
  <c r="J1717" i="21"/>
  <c r="I1717" i="21"/>
  <c r="G1717" i="21"/>
  <c r="E1717" i="21"/>
  <c r="D1717" i="21"/>
  <c r="C1717" i="21"/>
  <c r="B1717" i="21"/>
  <c r="J1716" i="21"/>
  <c r="I1716" i="21"/>
  <c r="G1716" i="21"/>
  <c r="E1716" i="21"/>
  <c r="D1716" i="21"/>
  <c r="C1716" i="21"/>
  <c r="B1716" i="21"/>
  <c r="J1715" i="21"/>
  <c r="I1715" i="21"/>
  <c r="H1715" i="21"/>
  <c r="G1715" i="21"/>
  <c r="E1715" i="21"/>
  <c r="D1715" i="21"/>
  <c r="C1715" i="21"/>
  <c r="B1715" i="21"/>
  <c r="J1714" i="21"/>
  <c r="I1714" i="21"/>
  <c r="H1714" i="21"/>
  <c r="G1714" i="21"/>
  <c r="E1714" i="21"/>
  <c r="D1714" i="21"/>
  <c r="C1714" i="21"/>
  <c r="B1714" i="21"/>
  <c r="J1713" i="21"/>
  <c r="I1713" i="21"/>
  <c r="H1713" i="21"/>
  <c r="G1713" i="21"/>
  <c r="E1713" i="21"/>
  <c r="D1713" i="21"/>
  <c r="C1713" i="21"/>
  <c r="B1713" i="21"/>
  <c r="J1712" i="21"/>
  <c r="I1712" i="21"/>
  <c r="H1712" i="21"/>
  <c r="G1712" i="21"/>
  <c r="E1712" i="21"/>
  <c r="D1712" i="21"/>
  <c r="C1712" i="21"/>
  <c r="B1712" i="21"/>
  <c r="J1711" i="21"/>
  <c r="I1711" i="21"/>
  <c r="H1711" i="21"/>
  <c r="G1711" i="21"/>
  <c r="E1711" i="21"/>
  <c r="D1711" i="21"/>
  <c r="C1711" i="21"/>
  <c r="B1711" i="21"/>
  <c r="J1710" i="21"/>
  <c r="I1710" i="21"/>
  <c r="H1710" i="21"/>
  <c r="G1710" i="21"/>
  <c r="F1710" i="21"/>
  <c r="E1710" i="21"/>
  <c r="D1710" i="21"/>
  <c r="C1710" i="21"/>
  <c r="B1710" i="21"/>
  <c r="J1709" i="21"/>
  <c r="I1709" i="21"/>
  <c r="H1709" i="21"/>
  <c r="G1709" i="21"/>
  <c r="D1709" i="21"/>
  <c r="C1709" i="21"/>
  <c r="B1709" i="21"/>
  <c r="J1708" i="21"/>
  <c r="I1708" i="21"/>
  <c r="G1708" i="21"/>
  <c r="E1708" i="21"/>
  <c r="D1708" i="21"/>
  <c r="C1708" i="21"/>
  <c r="B1708" i="21"/>
  <c r="J1707" i="21"/>
  <c r="I1707" i="21"/>
  <c r="G1707" i="21"/>
  <c r="E1707" i="21"/>
  <c r="D1707" i="21"/>
  <c r="C1707" i="21"/>
  <c r="B1707" i="21"/>
  <c r="J1706" i="21"/>
  <c r="I1706" i="21"/>
  <c r="G1706" i="21"/>
  <c r="E1706" i="21"/>
  <c r="D1706" i="21"/>
  <c r="C1706" i="21"/>
  <c r="B1706" i="21"/>
  <c r="J1705" i="21"/>
  <c r="I1705" i="21"/>
  <c r="G1705" i="21"/>
  <c r="E1705" i="21"/>
  <c r="D1705" i="21"/>
  <c r="C1705" i="21"/>
  <c r="B1705" i="21"/>
  <c r="J1704" i="21"/>
  <c r="I1704" i="21"/>
  <c r="H1704" i="21"/>
  <c r="G1704" i="21"/>
  <c r="E1704" i="21"/>
  <c r="D1704" i="21"/>
  <c r="C1704" i="21"/>
  <c r="B1704" i="21"/>
  <c r="J1703" i="21"/>
  <c r="I1703" i="21"/>
  <c r="G1703" i="21"/>
  <c r="E1703" i="21"/>
  <c r="D1703" i="21"/>
  <c r="C1703" i="21"/>
  <c r="B1703" i="21"/>
  <c r="J1702" i="21"/>
  <c r="I1702" i="21"/>
  <c r="G1702" i="21"/>
  <c r="E1702" i="21"/>
  <c r="D1702" i="21"/>
  <c r="C1702" i="21"/>
  <c r="B1702" i="21"/>
  <c r="J1701" i="21"/>
  <c r="I1701" i="21"/>
  <c r="G1701" i="21"/>
  <c r="E1701" i="21"/>
  <c r="D1701" i="21"/>
  <c r="C1701" i="21"/>
  <c r="B1701" i="21"/>
  <c r="J1700" i="21"/>
  <c r="I1700" i="21"/>
  <c r="G1700" i="21"/>
  <c r="E1700" i="21"/>
  <c r="D1700" i="21"/>
  <c r="C1700" i="21"/>
  <c r="B1700" i="21"/>
  <c r="J1699" i="21"/>
  <c r="I1699" i="21"/>
  <c r="G1699" i="21"/>
  <c r="E1699" i="21"/>
  <c r="D1699" i="21"/>
  <c r="C1699" i="21"/>
  <c r="B1699" i="21"/>
  <c r="J1698" i="21"/>
  <c r="I1698" i="21"/>
  <c r="G1698" i="21"/>
  <c r="E1698" i="21"/>
  <c r="D1698" i="21"/>
  <c r="C1698" i="21"/>
  <c r="B1698" i="21"/>
  <c r="J1697" i="21"/>
  <c r="I1697" i="21"/>
  <c r="G1697" i="21"/>
  <c r="E1697" i="21"/>
  <c r="D1697" i="21"/>
  <c r="C1697" i="21"/>
  <c r="B1697" i="21"/>
  <c r="J1696" i="21"/>
  <c r="I1696" i="21"/>
  <c r="G1696" i="21"/>
  <c r="E1696" i="21"/>
  <c r="D1696" i="21"/>
  <c r="C1696" i="21"/>
  <c r="B1696" i="21"/>
  <c r="J1695" i="21"/>
  <c r="I1695" i="21"/>
  <c r="G1695" i="21"/>
  <c r="E1695" i="21"/>
  <c r="D1695" i="21"/>
  <c r="C1695" i="21"/>
  <c r="B1695" i="21"/>
  <c r="J1694" i="21"/>
  <c r="I1694" i="21"/>
  <c r="G1694" i="21"/>
  <c r="E1694" i="21"/>
  <c r="D1694" i="21"/>
  <c r="C1694" i="21"/>
  <c r="B1694" i="21"/>
  <c r="J1693" i="21"/>
  <c r="I1693" i="21"/>
  <c r="G1693" i="21"/>
  <c r="E1693" i="21"/>
  <c r="D1693" i="21"/>
  <c r="C1693" i="21"/>
  <c r="B1693" i="21"/>
  <c r="J1692" i="21"/>
  <c r="I1692" i="21"/>
  <c r="G1692" i="21"/>
  <c r="E1692" i="21"/>
  <c r="C1692" i="21"/>
  <c r="B1692" i="21"/>
  <c r="J1691" i="21"/>
  <c r="I1691" i="21"/>
  <c r="G1691" i="21"/>
  <c r="E1691" i="21"/>
  <c r="D1691" i="21"/>
  <c r="C1691" i="21"/>
  <c r="B1691" i="21"/>
  <c r="J1690" i="21"/>
  <c r="I1690" i="21"/>
  <c r="G1690" i="21"/>
  <c r="E1690" i="21"/>
  <c r="C1690" i="21"/>
  <c r="B1690" i="21"/>
  <c r="J1689" i="21"/>
  <c r="I1689" i="21"/>
  <c r="G1689" i="21"/>
  <c r="E1689" i="21"/>
  <c r="D1689" i="21"/>
  <c r="C1689" i="21"/>
  <c r="B1689" i="21"/>
  <c r="J1688" i="21"/>
  <c r="I1688" i="21"/>
  <c r="G1688" i="21"/>
  <c r="E1688" i="21"/>
  <c r="C1688" i="21"/>
  <c r="B1688" i="21"/>
  <c r="J1687" i="21"/>
  <c r="I1687" i="21"/>
  <c r="G1687" i="21"/>
  <c r="E1687" i="21"/>
  <c r="C1687" i="21"/>
  <c r="B1687" i="21"/>
  <c r="J1686" i="21"/>
  <c r="I1686" i="21"/>
  <c r="G1686" i="21"/>
  <c r="E1686" i="21"/>
  <c r="D1686" i="21"/>
  <c r="C1686" i="21"/>
  <c r="B1686" i="21"/>
  <c r="J1685" i="21"/>
  <c r="I1685" i="21"/>
  <c r="G1685" i="21"/>
  <c r="E1685" i="21"/>
  <c r="D1685" i="21"/>
  <c r="C1685" i="21"/>
  <c r="B1685" i="21"/>
  <c r="J1684" i="21"/>
  <c r="I1684" i="21"/>
  <c r="G1684" i="21"/>
  <c r="E1684" i="21"/>
  <c r="D1684" i="21"/>
  <c r="C1684" i="21"/>
  <c r="B1684" i="21"/>
  <c r="J1683" i="21"/>
  <c r="I1683" i="21"/>
  <c r="H1683" i="21"/>
  <c r="G1683" i="21"/>
  <c r="F1683" i="21"/>
  <c r="E1683" i="21"/>
  <c r="D1683" i="21"/>
  <c r="C1683" i="21"/>
  <c r="B1683" i="21"/>
  <c r="J1682" i="21"/>
  <c r="I1682" i="21"/>
  <c r="H1682" i="21"/>
  <c r="G1682" i="21"/>
  <c r="D1682" i="21"/>
  <c r="C1682" i="21"/>
  <c r="B1682" i="21"/>
  <c r="J1681" i="21"/>
  <c r="I1681" i="21"/>
  <c r="G1681" i="21"/>
  <c r="C1681" i="21"/>
  <c r="B1681" i="21"/>
  <c r="J1680" i="21"/>
  <c r="I1680" i="21"/>
  <c r="G1680" i="21"/>
  <c r="C1680" i="21"/>
  <c r="B1680" i="21"/>
  <c r="J1679" i="21"/>
  <c r="I1679" i="21"/>
  <c r="G1679" i="21"/>
  <c r="C1679" i="21"/>
  <c r="B1679" i="21"/>
  <c r="J1678" i="21"/>
  <c r="I1678" i="21"/>
  <c r="G1678" i="21"/>
  <c r="C1678" i="21"/>
  <c r="B1678" i="21"/>
  <c r="J1677" i="21"/>
  <c r="I1677" i="21"/>
  <c r="H1677" i="21"/>
  <c r="G1677" i="21"/>
  <c r="F1677" i="21"/>
  <c r="E1677" i="21"/>
  <c r="D1677" i="21"/>
  <c r="C1677" i="21"/>
  <c r="B1677" i="21"/>
  <c r="J1676" i="21"/>
  <c r="I1676" i="21"/>
  <c r="H1676" i="21"/>
  <c r="G1676" i="21"/>
  <c r="D1676" i="21"/>
  <c r="C1676" i="21"/>
  <c r="B1676" i="21"/>
  <c r="J1675" i="21"/>
  <c r="I1675" i="21"/>
  <c r="G1675" i="21"/>
  <c r="E1675" i="21"/>
  <c r="D1675" i="21"/>
  <c r="C1675" i="21"/>
  <c r="B1675" i="21"/>
  <c r="J1674" i="21"/>
  <c r="I1674" i="21"/>
  <c r="G1674" i="21"/>
  <c r="E1674" i="21"/>
  <c r="D1674" i="21"/>
  <c r="C1674" i="21"/>
  <c r="B1674" i="21"/>
  <c r="J1673" i="21"/>
  <c r="I1673" i="21"/>
  <c r="G1673" i="21"/>
  <c r="E1673" i="21"/>
  <c r="D1673" i="21"/>
  <c r="C1673" i="21"/>
  <c r="B1673" i="21"/>
  <c r="J1672" i="21"/>
  <c r="I1672" i="21"/>
  <c r="G1672" i="21"/>
  <c r="E1672" i="21"/>
  <c r="D1672" i="21"/>
  <c r="C1672" i="21"/>
  <c r="B1672" i="21"/>
  <c r="J1671" i="21"/>
  <c r="I1671" i="21"/>
  <c r="G1671" i="21"/>
  <c r="E1671" i="21"/>
  <c r="D1671" i="21"/>
  <c r="C1671" i="21"/>
  <c r="B1671" i="21"/>
  <c r="J1670" i="21"/>
  <c r="I1670" i="21"/>
  <c r="H1670" i="21"/>
  <c r="G1670" i="21"/>
  <c r="E1670" i="21"/>
  <c r="D1670" i="21"/>
  <c r="C1670" i="21"/>
  <c r="B1670" i="21"/>
  <c r="J1669" i="21"/>
  <c r="I1669" i="21"/>
  <c r="H1669" i="21"/>
  <c r="G1669" i="21"/>
  <c r="F1669" i="21"/>
  <c r="E1669" i="21"/>
  <c r="D1669" i="21"/>
  <c r="C1669" i="21"/>
  <c r="B1669" i="21"/>
  <c r="J1668" i="21"/>
  <c r="I1668" i="21"/>
  <c r="H1668" i="21"/>
  <c r="G1668" i="21"/>
  <c r="F1668" i="21"/>
  <c r="E1668" i="21"/>
  <c r="D1668" i="21"/>
  <c r="C1668" i="21"/>
  <c r="B1668" i="21"/>
  <c r="J1667" i="21"/>
  <c r="I1667" i="21"/>
  <c r="H1667" i="21"/>
  <c r="G1667" i="21"/>
  <c r="E1667" i="21"/>
  <c r="D1667" i="21"/>
  <c r="C1667" i="21"/>
  <c r="B1667" i="21"/>
  <c r="J1666" i="21"/>
  <c r="I1666" i="21"/>
  <c r="H1666" i="21"/>
  <c r="G1666" i="21"/>
  <c r="F1666" i="21"/>
  <c r="E1666" i="21"/>
  <c r="D1666" i="21"/>
  <c r="C1666" i="21"/>
  <c r="B1666" i="21"/>
  <c r="J1665" i="21"/>
  <c r="I1665" i="21"/>
  <c r="H1665" i="21"/>
  <c r="G1665" i="21"/>
  <c r="F1665" i="21"/>
  <c r="E1665" i="21"/>
  <c r="D1665" i="21"/>
  <c r="C1665" i="21"/>
  <c r="B1665" i="21"/>
  <c r="J1664" i="21"/>
  <c r="I1664" i="21"/>
  <c r="H1664" i="21"/>
  <c r="G1664" i="21"/>
  <c r="F1664" i="21"/>
  <c r="E1664" i="21"/>
  <c r="D1664" i="21"/>
  <c r="C1664" i="21"/>
  <c r="B1664" i="21"/>
  <c r="J1663" i="21"/>
  <c r="I1663" i="21"/>
  <c r="H1663" i="21"/>
  <c r="G1663" i="21"/>
  <c r="F1663" i="21"/>
  <c r="E1663" i="21"/>
  <c r="D1663" i="21"/>
  <c r="C1663" i="21"/>
  <c r="B1663" i="21"/>
  <c r="J1662" i="21"/>
  <c r="I1662" i="21"/>
  <c r="H1662" i="21"/>
  <c r="G1662" i="21"/>
  <c r="F1662" i="21"/>
  <c r="E1662" i="21"/>
  <c r="D1662" i="21"/>
  <c r="C1662" i="21"/>
  <c r="B1662" i="21"/>
  <c r="J1661" i="21"/>
  <c r="I1661" i="21"/>
  <c r="H1661" i="21"/>
  <c r="G1661" i="21"/>
  <c r="F1661" i="21"/>
  <c r="E1661" i="21"/>
  <c r="D1661" i="21"/>
  <c r="C1661" i="21"/>
  <c r="B1661" i="21"/>
  <c r="AM1659" i="21"/>
  <c r="AL1659" i="21"/>
  <c r="AK1659" i="21"/>
  <c r="AJ1659" i="21"/>
  <c r="AI1659" i="21"/>
  <c r="AH1659" i="21"/>
  <c r="AG1659" i="21"/>
  <c r="AF1659" i="21"/>
  <c r="AE1659" i="21"/>
  <c r="AD1659" i="21"/>
  <c r="AC1659" i="21"/>
  <c r="AB1659" i="21"/>
  <c r="AA1659" i="21"/>
  <c r="Z1659" i="21"/>
  <c r="Y1659" i="21"/>
  <c r="X1659" i="21"/>
  <c r="W1659" i="21"/>
  <c r="V1659" i="21"/>
  <c r="U1659" i="21"/>
  <c r="T1659" i="21"/>
  <c r="S1659" i="21"/>
  <c r="R1659" i="21"/>
  <c r="Q1659" i="21"/>
  <c r="P1659" i="21"/>
  <c r="O1659" i="21"/>
  <c r="N1659" i="21"/>
  <c r="M1659" i="21"/>
  <c r="L1659" i="21"/>
  <c r="K1659" i="21"/>
  <c r="J1659" i="21"/>
  <c r="I1659" i="21"/>
  <c r="H1659" i="21"/>
  <c r="G1659" i="21"/>
  <c r="F1659" i="21"/>
  <c r="E1659" i="21"/>
  <c r="D1659" i="21"/>
  <c r="C1659" i="21"/>
  <c r="B1659" i="21"/>
  <c r="AM1658" i="21"/>
  <c r="AL1658" i="21"/>
  <c r="AK1658" i="21"/>
  <c r="AJ1658" i="21"/>
  <c r="AI1658" i="21"/>
  <c r="AH1658" i="21"/>
  <c r="AG1658" i="21"/>
  <c r="AF1658" i="21"/>
  <c r="AE1658" i="21"/>
  <c r="AD1658" i="21"/>
  <c r="AC1658" i="21"/>
  <c r="AB1658" i="21"/>
  <c r="AA1658" i="21"/>
  <c r="Z1658" i="21"/>
  <c r="Y1658" i="21"/>
  <c r="X1658" i="21"/>
  <c r="W1658" i="21"/>
  <c r="V1658" i="21"/>
  <c r="U1658" i="21"/>
  <c r="T1658" i="21"/>
  <c r="S1658" i="21"/>
  <c r="R1658" i="21"/>
  <c r="Q1658" i="21"/>
  <c r="P1658" i="21"/>
  <c r="O1658" i="21"/>
  <c r="N1658" i="21"/>
  <c r="M1658" i="21"/>
  <c r="L1658" i="21"/>
  <c r="K1658" i="21"/>
  <c r="J1658" i="21"/>
  <c r="I1658" i="21"/>
  <c r="H1658" i="21"/>
  <c r="G1658" i="21"/>
  <c r="F1658" i="21"/>
  <c r="E1658" i="21"/>
  <c r="D1658" i="21"/>
  <c r="C1658" i="21"/>
  <c r="B1658" i="21"/>
  <c r="AM1657" i="21"/>
  <c r="AL1657" i="21"/>
  <c r="AK1657" i="21"/>
  <c r="AJ1657" i="21"/>
  <c r="AI1657" i="21"/>
  <c r="AH1657" i="21"/>
  <c r="AG1657" i="21"/>
  <c r="AF1657" i="21"/>
  <c r="AE1657" i="21"/>
  <c r="AD1657" i="21"/>
  <c r="AC1657" i="21"/>
  <c r="AB1657" i="21"/>
  <c r="AA1657" i="21"/>
  <c r="Z1657" i="21"/>
  <c r="Y1657" i="21"/>
  <c r="X1657" i="21"/>
  <c r="W1657" i="21"/>
  <c r="V1657" i="21"/>
  <c r="U1657" i="21"/>
  <c r="T1657" i="21"/>
  <c r="S1657" i="21"/>
  <c r="R1657" i="21"/>
  <c r="Q1657" i="21"/>
  <c r="P1657" i="21"/>
  <c r="O1657" i="21"/>
  <c r="N1657" i="21"/>
  <c r="M1657" i="21"/>
  <c r="L1657" i="21"/>
  <c r="K1657" i="21"/>
  <c r="J1657" i="21"/>
  <c r="I1657" i="21"/>
  <c r="H1657" i="21"/>
  <c r="G1657" i="21"/>
  <c r="F1657" i="21"/>
  <c r="E1657" i="21"/>
  <c r="D1657" i="21"/>
  <c r="C1657" i="21"/>
  <c r="B1657" i="21"/>
  <c r="AM1656" i="21"/>
  <c r="AL1656" i="21"/>
  <c r="AK1656" i="21"/>
  <c r="AJ1656" i="21"/>
  <c r="AI1656" i="21"/>
  <c r="AH1656" i="21"/>
  <c r="AG1656" i="21"/>
  <c r="AF1656" i="21"/>
  <c r="AE1656" i="21"/>
  <c r="AD1656" i="21"/>
  <c r="AC1656" i="21"/>
  <c r="AB1656" i="21"/>
  <c r="AA1656" i="21"/>
  <c r="Z1656" i="21"/>
  <c r="Y1656" i="21"/>
  <c r="X1656" i="21"/>
  <c r="W1656" i="21"/>
  <c r="V1656" i="21"/>
  <c r="U1656" i="21"/>
  <c r="T1656" i="21"/>
  <c r="S1656" i="21"/>
  <c r="R1656" i="21"/>
  <c r="Q1656" i="21"/>
  <c r="P1656" i="21"/>
  <c r="O1656" i="21"/>
  <c r="N1656" i="21"/>
  <c r="M1656" i="21"/>
  <c r="L1656" i="21"/>
  <c r="K1656" i="21"/>
  <c r="J1656" i="21"/>
  <c r="I1656" i="21"/>
  <c r="H1656" i="21"/>
  <c r="G1656" i="21"/>
  <c r="F1656" i="21"/>
  <c r="E1656" i="21"/>
  <c r="D1656" i="21"/>
  <c r="C1656" i="21"/>
  <c r="B1656" i="21"/>
  <c r="AM1655" i="21"/>
  <c r="AL1655" i="21"/>
  <c r="AK1655" i="21"/>
  <c r="AJ1655" i="21"/>
  <c r="AI1655" i="21"/>
  <c r="AH1655" i="21"/>
  <c r="AG1655" i="21"/>
  <c r="AF1655" i="21"/>
  <c r="AD1655" i="21"/>
  <c r="AC1655" i="21"/>
  <c r="AB1655" i="21"/>
  <c r="AA1655" i="21"/>
  <c r="Z1655" i="21"/>
  <c r="Y1655" i="21"/>
  <c r="X1655" i="21"/>
  <c r="W1655" i="21"/>
  <c r="V1655" i="21"/>
  <c r="U1655" i="21"/>
  <c r="T1655" i="21"/>
  <c r="S1655" i="21"/>
  <c r="R1655" i="21"/>
  <c r="Q1655" i="21"/>
  <c r="P1655" i="21"/>
  <c r="O1655" i="21"/>
  <c r="N1655" i="21"/>
  <c r="M1655" i="21"/>
  <c r="L1655" i="21"/>
  <c r="K1655" i="21"/>
  <c r="J1655" i="21"/>
  <c r="I1655" i="21"/>
  <c r="H1655" i="21"/>
  <c r="G1655" i="21"/>
  <c r="F1655" i="21"/>
  <c r="E1655" i="21"/>
  <c r="D1655" i="21"/>
  <c r="C1655" i="21"/>
  <c r="B1655" i="21"/>
  <c r="AM1654" i="21"/>
  <c r="AL1654" i="21"/>
  <c r="AK1654" i="21"/>
  <c r="AJ1654" i="21"/>
  <c r="AI1654" i="21"/>
  <c r="AH1654" i="21"/>
  <c r="AG1654" i="21"/>
  <c r="AF1654" i="21"/>
  <c r="AE1654" i="21"/>
  <c r="AD1654" i="21"/>
  <c r="AC1654" i="21"/>
  <c r="AB1654" i="21"/>
  <c r="AA1654" i="21"/>
  <c r="Z1654" i="21"/>
  <c r="Y1654" i="21"/>
  <c r="X1654" i="21"/>
  <c r="W1654" i="21"/>
  <c r="V1654" i="21"/>
  <c r="U1654" i="21"/>
  <c r="T1654" i="21"/>
  <c r="S1654" i="21"/>
  <c r="R1654" i="21"/>
  <c r="Q1654" i="21"/>
  <c r="P1654" i="21"/>
  <c r="O1654" i="21"/>
  <c r="N1654" i="21"/>
  <c r="M1654" i="21"/>
  <c r="L1654" i="21"/>
  <c r="K1654" i="21"/>
  <c r="J1654" i="21"/>
  <c r="I1654" i="21"/>
  <c r="H1654" i="21"/>
  <c r="G1654" i="21"/>
  <c r="F1654" i="21"/>
  <c r="E1654" i="21"/>
  <c r="D1654" i="21"/>
  <c r="C1654" i="21"/>
  <c r="B1654" i="21"/>
  <c r="AM1653" i="21"/>
  <c r="AL1653" i="21"/>
  <c r="AK1653" i="21"/>
  <c r="AJ1653" i="21"/>
  <c r="AI1653" i="21"/>
  <c r="AH1653" i="21"/>
  <c r="AG1653" i="21"/>
  <c r="AF1653" i="21"/>
  <c r="AE1653" i="21"/>
  <c r="AD1653" i="21"/>
  <c r="AC1653" i="21"/>
  <c r="AB1653" i="21"/>
  <c r="AA1653" i="21"/>
  <c r="Z1653" i="21"/>
  <c r="Y1653" i="21"/>
  <c r="X1653" i="21"/>
  <c r="W1653" i="21"/>
  <c r="V1653" i="21"/>
  <c r="U1653" i="21"/>
  <c r="T1653" i="21"/>
  <c r="S1653" i="21"/>
  <c r="R1653" i="21"/>
  <c r="Q1653" i="21"/>
  <c r="P1653" i="21"/>
  <c r="O1653" i="21"/>
  <c r="N1653" i="21"/>
  <c r="M1653" i="21"/>
  <c r="L1653" i="21"/>
  <c r="K1653" i="21"/>
  <c r="I1653" i="21"/>
  <c r="H1653" i="21"/>
  <c r="G1653" i="21"/>
  <c r="E1653" i="21"/>
  <c r="D1653" i="21"/>
  <c r="C1653" i="21"/>
  <c r="B1653" i="21"/>
  <c r="AM1652" i="21"/>
  <c r="AL1652" i="21"/>
  <c r="AK1652" i="21"/>
  <c r="AJ1652" i="21"/>
  <c r="AI1652" i="21"/>
  <c r="AH1652" i="21"/>
  <c r="AG1652" i="21"/>
  <c r="AF1652" i="21"/>
  <c r="AE1652" i="21"/>
  <c r="AD1652" i="21"/>
  <c r="AC1652" i="21"/>
  <c r="AB1652" i="21"/>
  <c r="AA1652" i="21"/>
  <c r="Z1652" i="21"/>
  <c r="Y1652" i="21"/>
  <c r="X1652" i="21"/>
  <c r="W1652" i="21"/>
  <c r="V1652" i="21"/>
  <c r="U1652" i="21"/>
  <c r="T1652" i="21"/>
  <c r="S1652" i="21"/>
  <c r="R1652" i="21"/>
  <c r="Q1652" i="21"/>
  <c r="P1652" i="21"/>
  <c r="O1652" i="21"/>
  <c r="N1652" i="21"/>
  <c r="M1652" i="21"/>
  <c r="L1652" i="21"/>
  <c r="K1652" i="21"/>
  <c r="I1652" i="21"/>
  <c r="H1652" i="21"/>
  <c r="G1652" i="21"/>
  <c r="E1652" i="21"/>
  <c r="D1652" i="21"/>
  <c r="C1652" i="21"/>
  <c r="B1652" i="21"/>
  <c r="AM1651" i="21"/>
  <c r="AL1651" i="21"/>
  <c r="AK1651" i="21"/>
  <c r="AJ1651" i="21"/>
  <c r="AI1651" i="21"/>
  <c r="AH1651" i="21"/>
  <c r="AG1651" i="21"/>
  <c r="AF1651" i="21"/>
  <c r="AE1651" i="21"/>
  <c r="AD1651" i="21"/>
  <c r="AC1651" i="21"/>
  <c r="AB1651" i="21"/>
  <c r="AA1651" i="21"/>
  <c r="Z1651" i="21"/>
  <c r="Y1651" i="21"/>
  <c r="X1651" i="21"/>
  <c r="W1651" i="21"/>
  <c r="V1651" i="21"/>
  <c r="U1651" i="21"/>
  <c r="T1651" i="21"/>
  <c r="S1651" i="21"/>
  <c r="R1651" i="21"/>
  <c r="Q1651" i="21"/>
  <c r="P1651" i="21"/>
  <c r="O1651" i="21"/>
  <c r="N1651" i="21"/>
  <c r="M1651" i="21"/>
  <c r="L1651" i="21"/>
  <c r="K1651" i="21"/>
  <c r="I1651" i="21"/>
  <c r="H1651" i="21"/>
  <c r="G1651" i="21"/>
  <c r="E1651" i="21"/>
  <c r="D1651" i="21"/>
  <c r="C1651" i="21"/>
  <c r="B1651" i="21"/>
  <c r="AM1650" i="21"/>
  <c r="AL1650" i="21"/>
  <c r="AK1650" i="21"/>
  <c r="AJ1650" i="21"/>
  <c r="AI1650" i="21"/>
  <c r="AH1650" i="21"/>
  <c r="AG1650" i="21"/>
  <c r="AF1650" i="21"/>
  <c r="AE1650" i="21"/>
  <c r="AD1650" i="21"/>
  <c r="AC1650" i="21"/>
  <c r="AB1650" i="21"/>
  <c r="AA1650" i="21"/>
  <c r="Z1650" i="21"/>
  <c r="Y1650" i="21"/>
  <c r="X1650" i="21"/>
  <c r="W1650" i="21"/>
  <c r="V1650" i="21"/>
  <c r="U1650" i="21"/>
  <c r="T1650" i="21"/>
  <c r="S1650" i="21"/>
  <c r="R1650" i="21"/>
  <c r="Q1650" i="21"/>
  <c r="P1650" i="21"/>
  <c r="O1650" i="21"/>
  <c r="N1650" i="21"/>
  <c r="M1650" i="21"/>
  <c r="L1650" i="21"/>
  <c r="K1650" i="21"/>
  <c r="I1650" i="21"/>
  <c r="H1650" i="21"/>
  <c r="G1650" i="21"/>
  <c r="E1650" i="21"/>
  <c r="D1650" i="21"/>
  <c r="C1650" i="21"/>
  <c r="B1650" i="21"/>
  <c r="AM1649" i="21"/>
  <c r="AL1649" i="21"/>
  <c r="AK1649" i="21"/>
  <c r="AJ1649" i="21"/>
  <c r="AI1649" i="21"/>
  <c r="AH1649" i="21"/>
  <c r="AG1649" i="21"/>
  <c r="AF1649" i="21"/>
  <c r="AE1649" i="21"/>
  <c r="AD1649" i="21"/>
  <c r="AC1649" i="21"/>
  <c r="AB1649" i="21"/>
  <c r="AA1649" i="21"/>
  <c r="Z1649" i="21"/>
  <c r="Y1649" i="21"/>
  <c r="X1649" i="21"/>
  <c r="W1649" i="21"/>
  <c r="V1649" i="21"/>
  <c r="U1649" i="21"/>
  <c r="T1649" i="21"/>
  <c r="S1649" i="21"/>
  <c r="R1649" i="21"/>
  <c r="Q1649" i="21"/>
  <c r="P1649" i="21"/>
  <c r="O1649" i="21"/>
  <c r="N1649" i="21"/>
  <c r="M1649" i="21"/>
  <c r="L1649" i="21"/>
  <c r="K1649" i="21"/>
  <c r="I1649" i="21"/>
  <c r="H1649" i="21"/>
  <c r="G1649" i="21"/>
  <c r="E1649" i="21"/>
  <c r="D1649" i="21"/>
  <c r="C1649" i="21"/>
  <c r="B1649" i="21"/>
  <c r="AM1648" i="21"/>
  <c r="AL1648" i="21"/>
  <c r="AK1648" i="21"/>
  <c r="AJ1648" i="21"/>
  <c r="AI1648" i="21"/>
  <c r="AH1648" i="21"/>
  <c r="AG1648" i="21"/>
  <c r="AF1648" i="21"/>
  <c r="AE1648" i="21"/>
  <c r="AD1648" i="21"/>
  <c r="AC1648" i="21"/>
  <c r="AB1648" i="21"/>
  <c r="AA1648" i="21"/>
  <c r="Z1648" i="21"/>
  <c r="Y1648" i="21"/>
  <c r="X1648" i="21"/>
  <c r="W1648" i="21"/>
  <c r="V1648" i="21"/>
  <c r="U1648" i="21"/>
  <c r="T1648" i="21"/>
  <c r="S1648" i="21"/>
  <c r="R1648" i="21"/>
  <c r="Q1648" i="21"/>
  <c r="P1648" i="21"/>
  <c r="O1648" i="21"/>
  <c r="N1648" i="21"/>
  <c r="M1648" i="21"/>
  <c r="L1648" i="21"/>
  <c r="K1648" i="21"/>
  <c r="J1648" i="21"/>
  <c r="I1648" i="21"/>
  <c r="H1648" i="21"/>
  <c r="G1648" i="21"/>
  <c r="F1648" i="21"/>
  <c r="E1648" i="21"/>
  <c r="D1648" i="21"/>
  <c r="C1648" i="21"/>
  <c r="B1648" i="21"/>
  <c r="AM1647" i="21"/>
  <c r="AL1647" i="21"/>
  <c r="AK1647" i="21"/>
  <c r="AJ1647" i="21"/>
  <c r="AI1647" i="21"/>
  <c r="AH1647" i="21"/>
  <c r="AG1647" i="21"/>
  <c r="AF1647" i="21"/>
  <c r="AE1647" i="21"/>
  <c r="AD1647" i="21"/>
  <c r="AC1647" i="21"/>
  <c r="AB1647" i="21"/>
  <c r="AA1647" i="21"/>
  <c r="Z1647" i="21"/>
  <c r="Y1647" i="21"/>
  <c r="X1647" i="21"/>
  <c r="W1647" i="21"/>
  <c r="V1647" i="21"/>
  <c r="U1647" i="21"/>
  <c r="T1647" i="21"/>
  <c r="S1647" i="21"/>
  <c r="R1647" i="21"/>
  <c r="Q1647" i="21"/>
  <c r="P1647" i="21"/>
  <c r="O1647" i="21"/>
  <c r="N1647" i="21"/>
  <c r="M1647" i="21"/>
  <c r="L1647" i="21"/>
  <c r="K1647" i="21"/>
  <c r="J1647" i="21"/>
  <c r="I1647" i="21"/>
  <c r="H1647" i="21"/>
  <c r="G1647" i="21"/>
  <c r="F1647" i="21"/>
  <c r="E1647" i="21"/>
  <c r="D1647" i="21"/>
  <c r="C1647" i="21"/>
  <c r="B1647" i="21"/>
  <c r="AM1646" i="21"/>
  <c r="AL1646" i="21"/>
  <c r="AK1646" i="21"/>
  <c r="AJ1646" i="21"/>
  <c r="AI1646" i="21"/>
  <c r="AH1646" i="21"/>
  <c r="AG1646" i="21"/>
  <c r="AF1646" i="21"/>
  <c r="AE1646" i="21"/>
  <c r="AD1646" i="21"/>
  <c r="AC1646" i="21"/>
  <c r="AB1646" i="21"/>
  <c r="AA1646" i="21"/>
  <c r="Z1646" i="21"/>
  <c r="Y1646" i="21"/>
  <c r="X1646" i="21"/>
  <c r="W1646" i="21"/>
  <c r="V1646" i="21"/>
  <c r="U1646" i="21"/>
  <c r="T1646" i="21"/>
  <c r="S1646" i="21"/>
  <c r="R1646" i="21"/>
  <c r="Q1646" i="21"/>
  <c r="P1646" i="21"/>
  <c r="O1646" i="21"/>
  <c r="N1646" i="21"/>
  <c r="M1646" i="21"/>
  <c r="L1646" i="21"/>
  <c r="K1646" i="21"/>
  <c r="J1646" i="21"/>
  <c r="I1646" i="21"/>
  <c r="H1646" i="21"/>
  <c r="G1646" i="21"/>
  <c r="F1646" i="21"/>
  <c r="E1646" i="21"/>
  <c r="D1646" i="21"/>
  <c r="C1646" i="21"/>
  <c r="B1646" i="21"/>
  <c r="AM1645" i="21"/>
  <c r="AL1645" i="21"/>
  <c r="AK1645" i="21"/>
  <c r="AJ1645" i="21"/>
  <c r="AI1645" i="21"/>
  <c r="AH1645" i="21"/>
  <c r="AG1645" i="21"/>
  <c r="AF1645" i="21"/>
  <c r="AE1645" i="21"/>
  <c r="AD1645" i="21"/>
  <c r="AC1645" i="21"/>
  <c r="AB1645" i="21"/>
  <c r="AA1645" i="21"/>
  <c r="Z1645" i="21"/>
  <c r="Y1645" i="21"/>
  <c r="X1645" i="21"/>
  <c r="W1645" i="21"/>
  <c r="V1645" i="21"/>
  <c r="U1645" i="21"/>
  <c r="T1645" i="21"/>
  <c r="S1645" i="21"/>
  <c r="R1645" i="21"/>
  <c r="Q1645" i="21"/>
  <c r="P1645" i="21"/>
  <c r="O1645" i="21"/>
  <c r="N1645" i="21"/>
  <c r="M1645" i="21"/>
  <c r="L1645" i="21"/>
  <c r="K1645" i="21"/>
  <c r="J1645" i="21"/>
  <c r="I1645" i="21"/>
  <c r="H1645" i="21"/>
  <c r="G1645" i="21"/>
  <c r="F1645" i="21"/>
  <c r="E1645" i="21"/>
  <c r="D1645" i="21"/>
  <c r="C1645" i="21"/>
  <c r="B1645" i="21"/>
  <c r="AM1644" i="21"/>
  <c r="AL1644" i="21"/>
  <c r="AK1644" i="21"/>
  <c r="AJ1644" i="21"/>
  <c r="AI1644" i="21"/>
  <c r="AH1644" i="21"/>
  <c r="AG1644" i="21"/>
  <c r="AF1644" i="21"/>
  <c r="AE1644" i="21"/>
  <c r="AD1644" i="21"/>
  <c r="AC1644" i="21"/>
  <c r="AB1644" i="21"/>
  <c r="AA1644" i="21"/>
  <c r="Z1644" i="21"/>
  <c r="Y1644" i="21"/>
  <c r="X1644" i="21"/>
  <c r="W1644" i="21"/>
  <c r="V1644" i="21"/>
  <c r="U1644" i="21"/>
  <c r="T1644" i="21"/>
  <c r="S1644" i="21"/>
  <c r="R1644" i="21"/>
  <c r="Q1644" i="21"/>
  <c r="P1644" i="21"/>
  <c r="O1644" i="21"/>
  <c r="N1644" i="21"/>
  <c r="M1644" i="21"/>
  <c r="L1644" i="21"/>
  <c r="K1644" i="21"/>
  <c r="J1644" i="21"/>
  <c r="I1644" i="21"/>
  <c r="H1644" i="21"/>
  <c r="G1644" i="21"/>
  <c r="F1644" i="21"/>
  <c r="E1644" i="21"/>
  <c r="D1644" i="21"/>
  <c r="C1644" i="21"/>
  <c r="B1644" i="21"/>
  <c r="AM1643" i="21"/>
  <c r="AL1643" i="21"/>
  <c r="AK1643" i="21"/>
  <c r="AJ1643" i="21"/>
  <c r="AI1643" i="21"/>
  <c r="AH1643" i="21"/>
  <c r="AG1643" i="21"/>
  <c r="AF1643" i="21"/>
  <c r="AE1643" i="21"/>
  <c r="AD1643" i="21"/>
  <c r="AC1643" i="21"/>
  <c r="AB1643" i="21"/>
  <c r="AA1643" i="21"/>
  <c r="Z1643" i="21"/>
  <c r="Y1643" i="21"/>
  <c r="X1643" i="21"/>
  <c r="W1643" i="21"/>
  <c r="V1643" i="21"/>
  <c r="U1643" i="21"/>
  <c r="T1643" i="21"/>
  <c r="S1643" i="21"/>
  <c r="R1643" i="21"/>
  <c r="Q1643" i="21"/>
  <c r="P1643" i="21"/>
  <c r="O1643" i="21"/>
  <c r="N1643" i="21"/>
  <c r="M1643" i="21"/>
  <c r="L1643" i="21"/>
  <c r="K1643" i="21"/>
  <c r="J1643" i="21"/>
  <c r="I1643" i="21"/>
  <c r="H1643" i="21"/>
  <c r="G1643" i="21"/>
  <c r="F1643" i="21"/>
  <c r="E1643" i="21"/>
  <c r="D1643" i="21"/>
  <c r="C1643" i="21"/>
  <c r="B1643" i="21"/>
  <c r="AM1642" i="21"/>
  <c r="AL1642" i="21"/>
  <c r="AK1642" i="21"/>
  <c r="AJ1642" i="21"/>
  <c r="AI1642" i="21"/>
  <c r="AH1642" i="21"/>
  <c r="AG1642" i="21"/>
  <c r="AF1642" i="21"/>
  <c r="AE1642" i="21"/>
  <c r="AD1642" i="21"/>
  <c r="AC1642" i="21"/>
  <c r="AB1642" i="21"/>
  <c r="AA1642" i="21"/>
  <c r="Z1642" i="21"/>
  <c r="Y1642" i="21"/>
  <c r="X1642" i="21"/>
  <c r="W1642" i="21"/>
  <c r="V1642" i="21"/>
  <c r="U1642" i="21"/>
  <c r="T1642" i="21"/>
  <c r="S1642" i="21"/>
  <c r="R1642" i="21"/>
  <c r="Q1642" i="21"/>
  <c r="P1642" i="21"/>
  <c r="O1642" i="21"/>
  <c r="N1642" i="21"/>
  <c r="M1642" i="21"/>
  <c r="L1642" i="21"/>
  <c r="K1642" i="21"/>
  <c r="J1642" i="21"/>
  <c r="I1642" i="21"/>
  <c r="H1642" i="21"/>
  <c r="G1642" i="21"/>
  <c r="F1642" i="21"/>
  <c r="E1642" i="21"/>
  <c r="D1642" i="21"/>
  <c r="C1642" i="21"/>
  <c r="B1642" i="21"/>
  <c r="AM1641" i="21"/>
  <c r="AL1641" i="21"/>
  <c r="AK1641" i="21"/>
  <c r="AJ1641" i="21"/>
  <c r="AI1641" i="21"/>
  <c r="AH1641" i="21"/>
  <c r="AG1641" i="21"/>
  <c r="AF1641" i="21"/>
  <c r="AE1641" i="21"/>
  <c r="AD1641" i="21"/>
  <c r="AC1641" i="21"/>
  <c r="AB1641" i="21"/>
  <c r="AA1641" i="21"/>
  <c r="Z1641" i="21"/>
  <c r="Y1641" i="21"/>
  <c r="X1641" i="21"/>
  <c r="W1641" i="21"/>
  <c r="V1641" i="21"/>
  <c r="U1641" i="21"/>
  <c r="T1641" i="21"/>
  <c r="S1641" i="21"/>
  <c r="R1641" i="21"/>
  <c r="Q1641" i="21"/>
  <c r="P1641" i="21"/>
  <c r="O1641" i="21"/>
  <c r="N1641" i="21"/>
  <c r="M1641" i="21"/>
  <c r="L1641" i="21"/>
  <c r="K1641" i="21"/>
  <c r="J1641" i="21"/>
  <c r="I1641" i="21"/>
  <c r="H1641" i="21"/>
  <c r="G1641" i="21"/>
  <c r="F1641" i="21"/>
  <c r="E1641" i="21"/>
  <c r="D1641" i="21"/>
  <c r="C1641" i="21"/>
  <c r="B1641" i="21"/>
  <c r="AM1640" i="21"/>
  <c r="AL1640" i="21"/>
  <c r="AK1640" i="21"/>
  <c r="AJ1640" i="21"/>
  <c r="AI1640" i="21"/>
  <c r="AH1640" i="21"/>
  <c r="AG1640" i="21"/>
  <c r="AF1640" i="21"/>
  <c r="AE1640" i="21"/>
  <c r="AD1640" i="21"/>
  <c r="AC1640" i="21"/>
  <c r="AB1640" i="21"/>
  <c r="AA1640" i="21"/>
  <c r="Z1640" i="21"/>
  <c r="Y1640" i="21"/>
  <c r="X1640" i="21"/>
  <c r="W1640" i="21"/>
  <c r="V1640" i="21"/>
  <c r="U1640" i="21"/>
  <c r="T1640" i="21"/>
  <c r="S1640" i="21"/>
  <c r="R1640" i="21"/>
  <c r="Q1640" i="21"/>
  <c r="P1640" i="21"/>
  <c r="O1640" i="21"/>
  <c r="N1640" i="21"/>
  <c r="M1640" i="21"/>
  <c r="L1640" i="21"/>
  <c r="K1640" i="21"/>
  <c r="J1640" i="21"/>
  <c r="I1640" i="21"/>
  <c r="H1640" i="21"/>
  <c r="G1640" i="21"/>
  <c r="F1640" i="21"/>
  <c r="E1640" i="21"/>
  <c r="D1640" i="21"/>
  <c r="C1640" i="21"/>
  <c r="B1640" i="21"/>
  <c r="AM1639" i="21"/>
  <c r="AL1639" i="21"/>
  <c r="AK1639" i="21"/>
  <c r="AJ1639" i="21"/>
  <c r="AI1639" i="21"/>
  <c r="AH1639" i="21"/>
  <c r="AG1639" i="21"/>
  <c r="AF1639" i="21"/>
  <c r="AE1639" i="21"/>
  <c r="AD1639" i="21"/>
  <c r="AC1639" i="21"/>
  <c r="AB1639" i="21"/>
  <c r="AA1639" i="21"/>
  <c r="Z1639" i="21"/>
  <c r="Y1639" i="21"/>
  <c r="X1639" i="21"/>
  <c r="W1639" i="21"/>
  <c r="V1639" i="21"/>
  <c r="U1639" i="21"/>
  <c r="T1639" i="21"/>
  <c r="S1639" i="21"/>
  <c r="R1639" i="21"/>
  <c r="Q1639" i="21"/>
  <c r="P1639" i="21"/>
  <c r="O1639" i="21"/>
  <c r="N1639" i="21"/>
  <c r="M1639" i="21"/>
  <c r="L1639" i="21"/>
  <c r="K1639" i="21"/>
  <c r="J1639" i="21"/>
  <c r="I1639" i="21"/>
  <c r="H1639" i="21"/>
  <c r="G1639" i="21"/>
  <c r="F1639" i="21"/>
  <c r="E1639" i="21"/>
  <c r="D1639" i="21"/>
  <c r="C1639" i="21"/>
  <c r="B1639" i="21"/>
  <c r="AM1638" i="21"/>
  <c r="AL1638" i="21"/>
  <c r="AK1638" i="21"/>
  <c r="AJ1638" i="21"/>
  <c r="AI1638" i="21"/>
  <c r="AH1638" i="21"/>
  <c r="AG1638" i="21"/>
  <c r="AF1638" i="21"/>
  <c r="AE1638" i="21"/>
  <c r="AD1638" i="21"/>
  <c r="AC1638" i="21"/>
  <c r="AB1638" i="21"/>
  <c r="AA1638" i="21"/>
  <c r="Z1638" i="21"/>
  <c r="Y1638" i="21"/>
  <c r="X1638" i="21"/>
  <c r="W1638" i="21"/>
  <c r="V1638" i="21"/>
  <c r="U1638" i="21"/>
  <c r="T1638" i="21"/>
  <c r="S1638" i="21"/>
  <c r="R1638" i="21"/>
  <c r="Q1638" i="21"/>
  <c r="P1638" i="21"/>
  <c r="O1638" i="21"/>
  <c r="N1638" i="21"/>
  <c r="M1638" i="21"/>
  <c r="L1638" i="21"/>
  <c r="K1638" i="21"/>
  <c r="J1638" i="21"/>
  <c r="I1638" i="21"/>
  <c r="H1638" i="21"/>
  <c r="G1638" i="21"/>
  <c r="F1638" i="21"/>
  <c r="E1638" i="21"/>
  <c r="D1638" i="21"/>
  <c r="C1638" i="21"/>
  <c r="B1638" i="21"/>
  <c r="AM1637" i="21"/>
  <c r="AL1637" i="21"/>
  <c r="AK1637" i="21"/>
  <c r="AJ1637" i="21"/>
  <c r="AI1637" i="21"/>
  <c r="AH1637" i="21"/>
  <c r="AG1637" i="21"/>
  <c r="AF1637" i="21"/>
  <c r="AE1637" i="21"/>
  <c r="AD1637" i="21"/>
  <c r="AC1637" i="21"/>
  <c r="AB1637" i="21"/>
  <c r="AA1637" i="21"/>
  <c r="Z1637" i="21"/>
  <c r="Y1637" i="21"/>
  <c r="X1637" i="21"/>
  <c r="W1637" i="21"/>
  <c r="V1637" i="21"/>
  <c r="U1637" i="21"/>
  <c r="T1637" i="21"/>
  <c r="S1637" i="21"/>
  <c r="R1637" i="21"/>
  <c r="Q1637" i="21"/>
  <c r="P1637" i="21"/>
  <c r="O1637" i="21"/>
  <c r="N1637" i="21"/>
  <c r="M1637" i="21"/>
  <c r="L1637" i="21"/>
  <c r="K1637" i="21"/>
  <c r="J1637" i="21"/>
  <c r="I1637" i="21"/>
  <c r="H1637" i="21"/>
  <c r="G1637" i="21"/>
  <c r="F1637" i="21"/>
  <c r="E1637" i="21"/>
  <c r="D1637" i="21"/>
  <c r="C1637" i="21"/>
  <c r="B1637" i="21"/>
  <c r="AM1636" i="21"/>
  <c r="AL1636" i="21"/>
  <c r="AK1636" i="21"/>
  <c r="AJ1636" i="21"/>
  <c r="AI1636" i="21"/>
  <c r="AH1636" i="21"/>
  <c r="AG1636" i="21"/>
  <c r="AF1636" i="21"/>
  <c r="AE1636" i="21"/>
  <c r="AD1636" i="21"/>
  <c r="AC1636" i="21"/>
  <c r="AB1636" i="21"/>
  <c r="AA1636" i="21"/>
  <c r="Z1636" i="21"/>
  <c r="Y1636" i="21"/>
  <c r="X1636" i="21"/>
  <c r="W1636" i="21"/>
  <c r="V1636" i="21"/>
  <c r="U1636" i="21"/>
  <c r="T1636" i="21"/>
  <c r="S1636" i="21"/>
  <c r="R1636" i="21"/>
  <c r="Q1636" i="21"/>
  <c r="P1636" i="21"/>
  <c r="O1636" i="21"/>
  <c r="N1636" i="21"/>
  <c r="M1636" i="21"/>
  <c r="L1636" i="21"/>
  <c r="K1636" i="21"/>
  <c r="J1636" i="21"/>
  <c r="I1636" i="21"/>
  <c r="H1636" i="21"/>
  <c r="G1636" i="21"/>
  <c r="F1636" i="21"/>
  <c r="E1636" i="21"/>
  <c r="D1636" i="21"/>
  <c r="C1636" i="21"/>
  <c r="B1636" i="21"/>
  <c r="AM1635" i="21"/>
  <c r="AL1635" i="21"/>
  <c r="AK1635" i="21"/>
  <c r="AJ1635" i="21"/>
  <c r="AI1635" i="21"/>
  <c r="AH1635" i="21"/>
  <c r="AG1635" i="21"/>
  <c r="AF1635" i="21"/>
  <c r="AE1635" i="21"/>
  <c r="AD1635" i="21"/>
  <c r="AC1635" i="21"/>
  <c r="AB1635" i="21"/>
  <c r="AA1635" i="21"/>
  <c r="Z1635" i="21"/>
  <c r="Y1635" i="21"/>
  <c r="X1635" i="21"/>
  <c r="W1635" i="21"/>
  <c r="V1635" i="21"/>
  <c r="U1635" i="21"/>
  <c r="T1635" i="21"/>
  <c r="S1635" i="21"/>
  <c r="R1635" i="21"/>
  <c r="Q1635" i="21"/>
  <c r="P1635" i="21"/>
  <c r="O1635" i="21"/>
  <c r="M1635" i="21"/>
  <c r="L1635" i="21"/>
  <c r="K1635" i="21"/>
  <c r="J1635" i="21"/>
  <c r="I1635" i="21"/>
  <c r="H1635" i="21"/>
  <c r="G1635" i="21"/>
  <c r="F1635" i="21"/>
  <c r="E1635" i="21"/>
  <c r="D1635" i="21"/>
  <c r="C1635" i="21"/>
  <c r="AM1634" i="21"/>
  <c r="AL1634" i="21"/>
  <c r="AK1634" i="21"/>
  <c r="AJ1634" i="21"/>
  <c r="AI1634" i="21"/>
  <c r="AH1634" i="21"/>
  <c r="AG1634" i="21"/>
  <c r="AF1634" i="21"/>
  <c r="AE1634" i="21"/>
  <c r="AD1634" i="21"/>
  <c r="AC1634" i="21"/>
  <c r="AB1634" i="21"/>
  <c r="AA1634" i="21"/>
  <c r="Z1634" i="21"/>
  <c r="Y1634" i="21"/>
  <c r="X1634" i="21"/>
  <c r="W1634" i="21"/>
  <c r="V1634" i="21"/>
  <c r="U1634" i="21"/>
  <c r="T1634" i="21"/>
  <c r="S1634" i="21"/>
  <c r="R1634" i="21"/>
  <c r="Q1634" i="21"/>
  <c r="P1634" i="21"/>
  <c r="O1634" i="21"/>
  <c r="N1634" i="21"/>
  <c r="M1634" i="21"/>
  <c r="L1634" i="21"/>
  <c r="K1634" i="21"/>
  <c r="J1634" i="21"/>
  <c r="I1634" i="21"/>
  <c r="H1634" i="21"/>
  <c r="G1634" i="21"/>
  <c r="F1634" i="21"/>
  <c r="E1634" i="21"/>
  <c r="D1634" i="21"/>
  <c r="C1634" i="21"/>
  <c r="B1634" i="21"/>
  <c r="AM1633" i="21"/>
  <c r="AI1633" i="21"/>
  <c r="AG1633" i="21"/>
  <c r="AC1633" i="21"/>
  <c r="Y1633" i="21"/>
  <c r="U1633" i="21"/>
  <c r="Q1633" i="21"/>
  <c r="M1633" i="21"/>
  <c r="I1633" i="21"/>
  <c r="E1633" i="21"/>
  <c r="D1633" i="21"/>
  <c r="C1633" i="21"/>
  <c r="B1633" i="21"/>
  <c r="AM1632" i="21"/>
  <c r="AI1632" i="21"/>
  <c r="AH1632" i="21"/>
  <c r="AG1632" i="21"/>
  <c r="AD1632" i="21"/>
  <c r="AC1632" i="21"/>
  <c r="Z1632" i="21"/>
  <c r="Y1632" i="21"/>
  <c r="U1632" i="21"/>
  <c r="R1632" i="21"/>
  <c r="Q1632" i="21"/>
  <c r="N1632" i="21"/>
  <c r="M1632" i="21"/>
  <c r="J1632" i="21"/>
  <c r="I1632" i="21"/>
  <c r="F1632" i="21"/>
  <c r="E1632" i="21"/>
  <c r="D1632" i="21"/>
  <c r="C1632" i="21"/>
  <c r="B1632" i="21"/>
  <c r="AM1631" i="21"/>
  <c r="AI1631" i="21"/>
  <c r="AH1631" i="21"/>
  <c r="AG1631" i="21"/>
  <c r="AD1631" i="21"/>
  <c r="AC1631" i="21"/>
  <c r="Z1631" i="21"/>
  <c r="Y1631" i="21"/>
  <c r="U1631" i="21"/>
  <c r="R1631" i="21"/>
  <c r="Q1631" i="21"/>
  <c r="N1631" i="21"/>
  <c r="M1631" i="21"/>
  <c r="J1631" i="21"/>
  <c r="I1631" i="21"/>
  <c r="F1631" i="21"/>
  <c r="E1631" i="21"/>
  <c r="D1631" i="21"/>
  <c r="C1631" i="21"/>
  <c r="B1631" i="21"/>
  <c r="AM1630" i="21"/>
  <c r="AI1630" i="21"/>
  <c r="AH1630" i="21"/>
  <c r="AG1630" i="21"/>
  <c r="AD1630" i="21"/>
  <c r="AC1630" i="21"/>
  <c r="Z1630" i="21"/>
  <c r="Y1630" i="21"/>
  <c r="U1630" i="21"/>
  <c r="R1630" i="21"/>
  <c r="Q1630" i="21"/>
  <c r="N1630" i="21"/>
  <c r="M1630" i="21"/>
  <c r="J1630" i="21"/>
  <c r="I1630" i="21"/>
  <c r="F1630" i="21"/>
  <c r="E1630" i="21"/>
  <c r="D1630" i="21"/>
  <c r="C1630" i="21"/>
  <c r="B1630" i="21"/>
  <c r="AM1629" i="21"/>
  <c r="AI1629" i="21"/>
  <c r="AH1629" i="21"/>
  <c r="AG1629" i="21"/>
  <c r="AD1629" i="21"/>
  <c r="AC1629" i="21"/>
  <c r="Z1629" i="21"/>
  <c r="Y1629" i="21"/>
  <c r="U1629" i="21"/>
  <c r="R1629" i="21"/>
  <c r="Q1629" i="21"/>
  <c r="N1629" i="21"/>
  <c r="M1629" i="21"/>
  <c r="J1629" i="21"/>
  <c r="I1629" i="21"/>
  <c r="F1629" i="21"/>
  <c r="E1629" i="21"/>
  <c r="D1629" i="21"/>
  <c r="C1629" i="21"/>
  <c r="B1629" i="21"/>
  <c r="AM1628" i="21"/>
  <c r="AI1628" i="21"/>
  <c r="AH1628" i="21"/>
  <c r="AG1628" i="21"/>
  <c r="AD1628" i="21"/>
  <c r="AC1628" i="21"/>
  <c r="Z1628" i="21"/>
  <c r="Y1628" i="21"/>
  <c r="U1628" i="21"/>
  <c r="R1628" i="21"/>
  <c r="Q1628" i="21"/>
  <c r="N1628" i="21"/>
  <c r="M1628" i="21"/>
  <c r="J1628" i="21"/>
  <c r="I1628" i="21"/>
  <c r="F1628" i="21"/>
  <c r="E1628" i="21"/>
  <c r="D1628" i="21"/>
  <c r="C1628" i="21"/>
  <c r="B1628" i="21"/>
  <c r="AM1627" i="21"/>
  <c r="AI1627" i="21"/>
  <c r="AH1627" i="21"/>
  <c r="AG1627" i="21"/>
  <c r="AD1627" i="21"/>
  <c r="AC1627" i="21"/>
  <c r="Z1627" i="21"/>
  <c r="Y1627" i="21"/>
  <c r="U1627" i="21"/>
  <c r="R1627" i="21"/>
  <c r="Q1627" i="21"/>
  <c r="N1627" i="21"/>
  <c r="M1627" i="21"/>
  <c r="J1627" i="21"/>
  <c r="I1627" i="21"/>
  <c r="F1627" i="21"/>
  <c r="E1627" i="21"/>
  <c r="D1627" i="21"/>
  <c r="C1627" i="21"/>
  <c r="B1627" i="21"/>
  <c r="AM1626" i="21"/>
  <c r="AI1626" i="21"/>
  <c r="AH1626" i="21"/>
  <c r="AG1626" i="21"/>
  <c r="AD1626" i="21"/>
  <c r="AC1626" i="21"/>
  <c r="Z1626" i="21"/>
  <c r="Y1626" i="21"/>
  <c r="U1626" i="21"/>
  <c r="R1626" i="21"/>
  <c r="Q1626" i="21"/>
  <c r="N1626" i="21"/>
  <c r="M1626" i="21"/>
  <c r="J1626" i="21"/>
  <c r="I1626" i="21"/>
  <c r="F1626" i="21"/>
  <c r="E1626" i="21"/>
  <c r="D1626" i="21"/>
  <c r="C1626" i="21"/>
  <c r="B1626" i="21"/>
  <c r="AM1625" i="21"/>
  <c r="AI1625" i="21"/>
  <c r="AH1625" i="21"/>
  <c r="AG1625" i="21"/>
  <c r="AD1625" i="21"/>
  <c r="AC1625" i="21"/>
  <c r="Z1625" i="21"/>
  <c r="Y1625" i="21"/>
  <c r="U1625" i="21"/>
  <c r="R1625" i="21"/>
  <c r="Q1625" i="21"/>
  <c r="N1625" i="21"/>
  <c r="M1625" i="21"/>
  <c r="J1625" i="21"/>
  <c r="I1625" i="21"/>
  <c r="F1625" i="21"/>
  <c r="E1625" i="21"/>
  <c r="D1625" i="21"/>
  <c r="C1625" i="21"/>
  <c r="B1625" i="21"/>
  <c r="AM1624" i="21"/>
  <c r="AI1624" i="21"/>
  <c r="AH1624" i="21"/>
  <c r="AG1624" i="21"/>
  <c r="AD1624" i="21"/>
  <c r="AC1624" i="21"/>
  <c r="Z1624" i="21"/>
  <c r="Y1624" i="21"/>
  <c r="U1624" i="21"/>
  <c r="R1624" i="21"/>
  <c r="Q1624" i="21"/>
  <c r="N1624" i="21"/>
  <c r="M1624" i="21"/>
  <c r="J1624" i="21"/>
  <c r="I1624" i="21"/>
  <c r="F1624" i="21"/>
  <c r="E1624" i="21"/>
  <c r="D1624" i="21"/>
  <c r="C1624" i="21"/>
  <c r="B1624" i="21"/>
  <c r="AM1623" i="21"/>
  <c r="AI1623" i="21"/>
  <c r="AH1623" i="21"/>
  <c r="AG1623" i="21"/>
  <c r="AD1623" i="21"/>
  <c r="AC1623" i="21"/>
  <c r="Z1623" i="21"/>
  <c r="Y1623" i="21"/>
  <c r="U1623" i="21"/>
  <c r="R1623" i="21"/>
  <c r="Q1623" i="21"/>
  <c r="N1623" i="21"/>
  <c r="M1623" i="21"/>
  <c r="J1623" i="21"/>
  <c r="I1623" i="21"/>
  <c r="F1623" i="21"/>
  <c r="E1623" i="21"/>
  <c r="D1623" i="21"/>
  <c r="C1623" i="21"/>
  <c r="B1623" i="21"/>
  <c r="AM1622" i="21"/>
  <c r="AI1622" i="21"/>
  <c r="AH1622" i="21"/>
  <c r="AG1622" i="21"/>
  <c r="AD1622" i="21"/>
  <c r="AC1622" i="21"/>
  <c r="Z1622" i="21"/>
  <c r="Y1622" i="21"/>
  <c r="U1622" i="21"/>
  <c r="R1622" i="21"/>
  <c r="Q1622" i="21"/>
  <c r="N1622" i="21"/>
  <c r="M1622" i="21"/>
  <c r="J1622" i="21"/>
  <c r="I1622" i="21"/>
  <c r="F1622" i="21"/>
  <c r="E1622" i="21"/>
  <c r="D1622" i="21"/>
  <c r="C1622" i="21"/>
  <c r="B1622" i="21"/>
  <c r="AM1621" i="21"/>
  <c r="AI1621" i="21"/>
  <c r="AH1621" i="21"/>
  <c r="AG1621" i="21"/>
  <c r="AD1621" i="21"/>
  <c r="AC1621" i="21"/>
  <c r="Z1621" i="21"/>
  <c r="Y1621" i="21"/>
  <c r="U1621" i="21"/>
  <c r="R1621" i="21"/>
  <c r="Q1621" i="21"/>
  <c r="N1621" i="21"/>
  <c r="M1621" i="21"/>
  <c r="J1621" i="21"/>
  <c r="I1621" i="21"/>
  <c r="F1621" i="21"/>
  <c r="E1621" i="21"/>
  <c r="D1621" i="21"/>
  <c r="C1621" i="21"/>
  <c r="B1621" i="21"/>
  <c r="AM1620" i="21"/>
  <c r="AI1620" i="21"/>
  <c r="AH1620" i="21"/>
  <c r="AG1620" i="21"/>
  <c r="AD1620" i="21"/>
  <c r="AC1620" i="21"/>
  <c r="Z1620" i="21"/>
  <c r="Y1620" i="21"/>
  <c r="U1620" i="21"/>
  <c r="R1620" i="21"/>
  <c r="Q1620" i="21"/>
  <c r="N1620" i="21"/>
  <c r="M1620" i="21"/>
  <c r="J1620" i="21"/>
  <c r="I1620" i="21"/>
  <c r="F1620" i="21"/>
  <c r="E1620" i="21"/>
  <c r="D1620" i="21"/>
  <c r="C1620" i="21"/>
  <c r="B1620" i="21"/>
  <c r="AM1619" i="21"/>
  <c r="AI1619" i="21"/>
  <c r="AH1619" i="21"/>
  <c r="AG1619" i="21"/>
  <c r="AD1619" i="21"/>
  <c r="AC1619" i="21"/>
  <c r="Z1619" i="21"/>
  <c r="Y1619" i="21"/>
  <c r="U1619" i="21"/>
  <c r="R1619" i="21"/>
  <c r="Q1619" i="21"/>
  <c r="N1619" i="21"/>
  <c r="M1619" i="21"/>
  <c r="J1619" i="21"/>
  <c r="I1619" i="21"/>
  <c r="F1619" i="21"/>
  <c r="E1619" i="21"/>
  <c r="D1619" i="21"/>
  <c r="C1619" i="21"/>
  <c r="B1619" i="21"/>
  <c r="AM1618" i="21"/>
  <c r="AI1618" i="21"/>
  <c r="AH1618" i="21"/>
  <c r="AG1618" i="21"/>
  <c r="AD1618" i="21"/>
  <c r="AC1618" i="21"/>
  <c r="Z1618" i="21"/>
  <c r="Y1618" i="21"/>
  <c r="U1618" i="21"/>
  <c r="R1618" i="21"/>
  <c r="Q1618" i="21"/>
  <c r="N1618" i="21"/>
  <c r="M1618" i="21"/>
  <c r="J1618" i="21"/>
  <c r="I1618" i="21"/>
  <c r="F1618" i="21"/>
  <c r="E1618" i="21"/>
  <c r="D1618" i="21"/>
  <c r="C1618" i="21"/>
  <c r="B1618" i="21"/>
  <c r="AM1617" i="21"/>
  <c r="AL1617" i="21"/>
  <c r="AK1617" i="21"/>
  <c r="AJ1617" i="21"/>
  <c r="AI1617" i="21"/>
  <c r="AH1617" i="21"/>
  <c r="AG1617" i="21"/>
  <c r="AF1617" i="21"/>
  <c r="AE1617" i="21"/>
  <c r="AD1617" i="21"/>
  <c r="AC1617" i="21"/>
  <c r="AB1617" i="21"/>
  <c r="AA1617" i="21"/>
  <c r="Z1617" i="21"/>
  <c r="Y1617" i="21"/>
  <c r="X1617" i="21"/>
  <c r="W1617" i="21"/>
  <c r="V1617" i="21"/>
  <c r="U1617" i="21"/>
  <c r="T1617" i="21"/>
  <c r="S1617" i="21"/>
  <c r="R1617" i="21"/>
  <c r="Q1617" i="21"/>
  <c r="P1617" i="21"/>
  <c r="O1617" i="21"/>
  <c r="N1617" i="21"/>
  <c r="M1617" i="21"/>
  <c r="L1617" i="21"/>
  <c r="K1617" i="21"/>
  <c r="J1617" i="21"/>
  <c r="I1617" i="21"/>
  <c r="H1617" i="21"/>
  <c r="G1617" i="21"/>
  <c r="F1617" i="21"/>
  <c r="E1617" i="21"/>
  <c r="D1617" i="21"/>
  <c r="C1617" i="21"/>
  <c r="B1617" i="21"/>
  <c r="AM1616" i="21"/>
  <c r="AL1616" i="21"/>
  <c r="AK1616" i="21"/>
  <c r="AJ1616" i="21"/>
  <c r="AI1616" i="21"/>
  <c r="AH1616" i="21"/>
  <c r="AG1616" i="21"/>
  <c r="AF1616" i="21"/>
  <c r="AE1616" i="21"/>
  <c r="AD1616" i="21"/>
  <c r="AC1616" i="21"/>
  <c r="AB1616" i="21"/>
  <c r="AA1616" i="21"/>
  <c r="Z1616" i="21"/>
  <c r="Y1616" i="21"/>
  <c r="X1616" i="21"/>
  <c r="W1616" i="21"/>
  <c r="V1616" i="21"/>
  <c r="U1616" i="21"/>
  <c r="T1616" i="21"/>
  <c r="S1616" i="21"/>
  <c r="R1616" i="21"/>
  <c r="Q1616" i="21"/>
  <c r="P1616" i="21"/>
  <c r="O1616" i="21"/>
  <c r="N1616" i="21"/>
  <c r="M1616" i="21"/>
  <c r="L1616" i="21"/>
  <c r="K1616" i="21"/>
  <c r="J1616" i="21"/>
  <c r="I1616" i="21"/>
  <c r="H1616" i="21"/>
  <c r="G1616" i="21"/>
  <c r="E1616" i="21"/>
  <c r="D1616" i="21"/>
  <c r="C1616" i="21"/>
  <c r="B1616" i="21"/>
  <c r="AI1615" i="21"/>
  <c r="AG1615" i="21"/>
  <c r="AC1615" i="21"/>
  <c r="Y1615" i="21"/>
  <c r="U1615" i="21"/>
  <c r="Q1615" i="21"/>
  <c r="M1615" i="21"/>
  <c r="I1615" i="21"/>
  <c r="E1615" i="21"/>
  <c r="D1615" i="21"/>
  <c r="C1615" i="21"/>
  <c r="B1615" i="21"/>
  <c r="AI1614" i="21"/>
  <c r="AH1614" i="21"/>
  <c r="AG1614" i="21"/>
  <c r="AD1614" i="21"/>
  <c r="AC1614" i="21"/>
  <c r="Z1614" i="21"/>
  <c r="Y1614" i="21"/>
  <c r="U1614" i="21"/>
  <c r="R1614" i="21"/>
  <c r="Q1614" i="21"/>
  <c r="N1614" i="21"/>
  <c r="M1614" i="21"/>
  <c r="J1614" i="21"/>
  <c r="I1614" i="21"/>
  <c r="F1614" i="21"/>
  <c r="E1614" i="21"/>
  <c r="D1614" i="21"/>
  <c r="C1614" i="21"/>
  <c r="B1614" i="21"/>
  <c r="AI1613" i="21"/>
  <c r="AH1613" i="21"/>
  <c r="AG1613" i="21"/>
  <c r="AD1613" i="21"/>
  <c r="AC1613" i="21"/>
  <c r="Z1613" i="21"/>
  <c r="Y1613" i="21"/>
  <c r="U1613" i="21"/>
  <c r="R1613" i="21"/>
  <c r="Q1613" i="21"/>
  <c r="N1613" i="21"/>
  <c r="M1613" i="21"/>
  <c r="J1613" i="21"/>
  <c r="I1613" i="21"/>
  <c r="F1613" i="21"/>
  <c r="E1613" i="21"/>
  <c r="D1613" i="21"/>
  <c r="C1613" i="21"/>
  <c r="B1613" i="21"/>
  <c r="AI1612" i="21"/>
  <c r="AH1612" i="21"/>
  <c r="AG1612" i="21"/>
  <c r="AD1612" i="21"/>
  <c r="AC1612" i="21"/>
  <c r="Z1612" i="21"/>
  <c r="Y1612" i="21"/>
  <c r="U1612" i="21"/>
  <c r="R1612" i="21"/>
  <c r="Q1612" i="21"/>
  <c r="N1612" i="21"/>
  <c r="M1612" i="21"/>
  <c r="J1612" i="21"/>
  <c r="I1612" i="21"/>
  <c r="F1612" i="21"/>
  <c r="E1612" i="21"/>
  <c r="D1612" i="21"/>
  <c r="C1612" i="21"/>
  <c r="B1612" i="21"/>
  <c r="AM1611" i="21"/>
  <c r="AL1611" i="21"/>
  <c r="AK1611" i="21"/>
  <c r="AJ1611" i="21"/>
  <c r="AI1611" i="21"/>
  <c r="AH1611" i="21"/>
  <c r="AG1611" i="21"/>
  <c r="AF1611" i="21"/>
  <c r="AE1611" i="21"/>
  <c r="AD1611" i="21"/>
  <c r="AC1611" i="21"/>
  <c r="AB1611" i="21"/>
  <c r="AA1611" i="21"/>
  <c r="Z1611" i="21"/>
  <c r="Y1611" i="21"/>
  <c r="X1611" i="21"/>
  <c r="W1611" i="21"/>
  <c r="V1611" i="21"/>
  <c r="U1611" i="21"/>
  <c r="T1611" i="21"/>
  <c r="S1611" i="21"/>
  <c r="R1611" i="21"/>
  <c r="Q1611" i="21"/>
  <c r="P1611" i="21"/>
  <c r="O1611" i="21"/>
  <c r="N1611" i="21"/>
  <c r="M1611" i="21"/>
  <c r="L1611" i="21"/>
  <c r="K1611" i="21"/>
  <c r="J1611" i="21"/>
  <c r="I1611" i="21"/>
  <c r="H1611" i="21"/>
  <c r="G1611" i="21"/>
  <c r="F1611" i="21"/>
  <c r="E1611" i="21"/>
  <c r="D1611" i="21"/>
  <c r="C1611" i="21"/>
  <c r="B1611" i="21"/>
  <c r="AM1610" i="21"/>
  <c r="AL1610" i="21"/>
  <c r="AK1610" i="21"/>
  <c r="AJ1610" i="21"/>
  <c r="AI1610" i="21"/>
  <c r="AH1610" i="21"/>
  <c r="AG1610" i="21"/>
  <c r="AF1610" i="21"/>
  <c r="AE1610" i="21"/>
  <c r="AD1610" i="21"/>
  <c r="AC1610" i="21"/>
  <c r="AB1610" i="21"/>
  <c r="AA1610" i="21"/>
  <c r="Z1610" i="21"/>
  <c r="Y1610" i="21"/>
  <c r="X1610" i="21"/>
  <c r="W1610" i="21"/>
  <c r="V1610" i="21"/>
  <c r="U1610" i="21"/>
  <c r="T1610" i="21"/>
  <c r="S1610" i="21"/>
  <c r="R1610" i="21"/>
  <c r="Q1610" i="21"/>
  <c r="P1610" i="21"/>
  <c r="O1610" i="21"/>
  <c r="N1610" i="21"/>
  <c r="M1610" i="21"/>
  <c r="L1610" i="21"/>
  <c r="K1610" i="21"/>
  <c r="J1610" i="21"/>
  <c r="I1610" i="21"/>
  <c r="H1610" i="21"/>
  <c r="G1610" i="21"/>
  <c r="F1610" i="21"/>
  <c r="E1610" i="21"/>
  <c r="D1610" i="21"/>
  <c r="C1610" i="21"/>
  <c r="B1610" i="21"/>
  <c r="AM1609" i="21"/>
  <c r="AI1609" i="21"/>
  <c r="AG1609" i="21"/>
  <c r="AC1609" i="21"/>
  <c r="Y1609" i="21"/>
  <c r="U1609" i="21"/>
  <c r="Q1609" i="21"/>
  <c r="M1609" i="21"/>
  <c r="I1609" i="21"/>
  <c r="E1609" i="21"/>
  <c r="D1609" i="21"/>
  <c r="C1609" i="21"/>
  <c r="B1609" i="21"/>
  <c r="AM1608" i="21"/>
  <c r="AI1608" i="21"/>
  <c r="AH1608" i="21"/>
  <c r="AG1608" i="21"/>
  <c r="AD1608" i="21"/>
  <c r="AC1608" i="21"/>
  <c r="Z1608" i="21"/>
  <c r="Y1608" i="21"/>
  <c r="U1608" i="21"/>
  <c r="R1608" i="21"/>
  <c r="Q1608" i="21"/>
  <c r="N1608" i="21"/>
  <c r="M1608" i="21"/>
  <c r="J1608" i="21"/>
  <c r="I1608" i="21"/>
  <c r="F1608" i="21"/>
  <c r="E1608" i="21"/>
  <c r="D1608" i="21"/>
  <c r="C1608" i="21"/>
  <c r="B1608" i="21"/>
  <c r="AM1607" i="21"/>
  <c r="AI1607" i="21"/>
  <c r="AH1607" i="21"/>
  <c r="AG1607" i="21"/>
  <c r="AD1607" i="21"/>
  <c r="AC1607" i="21"/>
  <c r="Z1607" i="21"/>
  <c r="Y1607" i="21"/>
  <c r="U1607" i="21"/>
  <c r="R1607" i="21"/>
  <c r="Q1607" i="21"/>
  <c r="N1607" i="21"/>
  <c r="M1607" i="21"/>
  <c r="J1607" i="21"/>
  <c r="I1607" i="21"/>
  <c r="F1607" i="21"/>
  <c r="E1607" i="21"/>
  <c r="D1607" i="21"/>
  <c r="C1607" i="21"/>
  <c r="B1607" i="21"/>
  <c r="AM1606" i="21"/>
  <c r="AI1606" i="21"/>
  <c r="AH1606" i="21"/>
  <c r="AG1606" i="21"/>
  <c r="AD1606" i="21"/>
  <c r="AC1606" i="21"/>
  <c r="Z1606" i="21"/>
  <c r="Y1606" i="21"/>
  <c r="U1606" i="21"/>
  <c r="R1606" i="21"/>
  <c r="Q1606" i="21"/>
  <c r="N1606" i="21"/>
  <c r="M1606" i="21"/>
  <c r="J1606" i="21"/>
  <c r="I1606" i="21"/>
  <c r="F1606" i="21"/>
  <c r="E1606" i="21"/>
  <c r="D1606" i="21"/>
  <c r="C1606" i="21"/>
  <c r="B1606" i="21"/>
  <c r="AM1605" i="21"/>
  <c r="AI1605" i="21"/>
  <c r="AH1605" i="21"/>
  <c r="AG1605" i="21"/>
  <c r="AD1605" i="21"/>
  <c r="AC1605" i="21"/>
  <c r="Z1605" i="21"/>
  <c r="Y1605" i="21"/>
  <c r="U1605" i="21"/>
  <c r="R1605" i="21"/>
  <c r="Q1605" i="21"/>
  <c r="N1605" i="21"/>
  <c r="M1605" i="21"/>
  <c r="J1605" i="21"/>
  <c r="I1605" i="21"/>
  <c r="F1605" i="21"/>
  <c r="E1605" i="21"/>
  <c r="D1605" i="21"/>
  <c r="C1605" i="21"/>
  <c r="B1605" i="21"/>
  <c r="AM1604" i="21"/>
  <c r="AI1604" i="21"/>
  <c r="AH1604" i="21"/>
  <c r="AG1604" i="21"/>
  <c r="AD1604" i="21"/>
  <c r="AC1604" i="21"/>
  <c r="Z1604" i="21"/>
  <c r="Y1604" i="21"/>
  <c r="U1604" i="21"/>
  <c r="R1604" i="21"/>
  <c r="Q1604" i="21"/>
  <c r="N1604" i="21"/>
  <c r="M1604" i="21"/>
  <c r="J1604" i="21"/>
  <c r="I1604" i="21"/>
  <c r="F1604" i="21"/>
  <c r="E1604" i="21"/>
  <c r="D1604" i="21"/>
  <c r="C1604" i="21"/>
  <c r="B1604" i="21"/>
  <c r="AM1603" i="21"/>
  <c r="AI1603" i="21"/>
  <c r="AH1603" i="21"/>
  <c r="AG1603" i="21"/>
  <c r="AD1603" i="21"/>
  <c r="AC1603" i="21"/>
  <c r="Z1603" i="21"/>
  <c r="Y1603" i="21"/>
  <c r="U1603" i="21"/>
  <c r="R1603" i="21"/>
  <c r="Q1603" i="21"/>
  <c r="N1603" i="21"/>
  <c r="M1603" i="21"/>
  <c r="J1603" i="21"/>
  <c r="I1603" i="21"/>
  <c r="F1603" i="21"/>
  <c r="E1603" i="21"/>
  <c r="D1603" i="21"/>
  <c r="C1603" i="21"/>
  <c r="B1603" i="21"/>
  <c r="AM1602" i="21"/>
  <c r="AI1602" i="21"/>
  <c r="AH1602" i="21"/>
  <c r="AG1602" i="21"/>
  <c r="AD1602" i="21"/>
  <c r="AC1602" i="21"/>
  <c r="Z1602" i="21"/>
  <c r="Y1602" i="21"/>
  <c r="U1602" i="21"/>
  <c r="R1602" i="21"/>
  <c r="Q1602" i="21"/>
  <c r="N1602" i="21"/>
  <c r="M1602" i="21"/>
  <c r="J1602" i="21"/>
  <c r="I1602" i="21"/>
  <c r="F1602" i="21"/>
  <c r="E1602" i="21"/>
  <c r="D1602" i="21"/>
  <c r="C1602" i="21"/>
  <c r="B1602" i="21"/>
  <c r="AM1601" i="21"/>
  <c r="AI1601" i="21"/>
  <c r="AH1601" i="21"/>
  <c r="AG1601" i="21"/>
  <c r="AD1601" i="21"/>
  <c r="AC1601" i="21"/>
  <c r="Z1601" i="21"/>
  <c r="Y1601" i="21"/>
  <c r="U1601" i="21"/>
  <c r="R1601" i="21"/>
  <c r="Q1601" i="21"/>
  <c r="N1601" i="21"/>
  <c r="M1601" i="21"/>
  <c r="J1601" i="21"/>
  <c r="I1601" i="21"/>
  <c r="F1601" i="21"/>
  <c r="E1601" i="21"/>
  <c r="D1601" i="21"/>
  <c r="C1601" i="21"/>
  <c r="B1601" i="21"/>
  <c r="AM1600" i="21"/>
  <c r="AI1600" i="21"/>
  <c r="AH1600" i="21"/>
  <c r="AG1600" i="21"/>
  <c r="AD1600" i="21"/>
  <c r="AC1600" i="21"/>
  <c r="Z1600" i="21"/>
  <c r="Y1600" i="21"/>
  <c r="U1600" i="21"/>
  <c r="R1600" i="21"/>
  <c r="Q1600" i="21"/>
  <c r="N1600" i="21"/>
  <c r="M1600" i="21"/>
  <c r="J1600" i="21"/>
  <c r="I1600" i="21"/>
  <c r="F1600" i="21"/>
  <c r="E1600" i="21"/>
  <c r="D1600" i="21"/>
  <c r="C1600" i="21"/>
  <c r="B1600" i="21"/>
  <c r="AM1599" i="21"/>
  <c r="AI1599" i="21"/>
  <c r="AH1599" i="21"/>
  <c r="AG1599" i="21"/>
  <c r="AD1599" i="21"/>
  <c r="AC1599" i="21"/>
  <c r="Z1599" i="21"/>
  <c r="Y1599" i="21"/>
  <c r="U1599" i="21"/>
  <c r="R1599" i="21"/>
  <c r="Q1599" i="21"/>
  <c r="N1599" i="21"/>
  <c r="M1599" i="21"/>
  <c r="J1599" i="21"/>
  <c r="I1599" i="21"/>
  <c r="F1599" i="21"/>
  <c r="E1599" i="21"/>
  <c r="D1599" i="21"/>
  <c r="C1599" i="21"/>
  <c r="B1599" i="21"/>
  <c r="AM1598" i="21"/>
  <c r="AI1598" i="21"/>
  <c r="AH1598" i="21"/>
  <c r="AG1598" i="21"/>
  <c r="AD1598" i="21"/>
  <c r="AC1598" i="21"/>
  <c r="Z1598" i="21"/>
  <c r="Y1598" i="21"/>
  <c r="U1598" i="21"/>
  <c r="R1598" i="21"/>
  <c r="Q1598" i="21"/>
  <c r="N1598" i="21"/>
  <c r="M1598" i="21"/>
  <c r="J1598" i="21"/>
  <c r="I1598" i="21"/>
  <c r="F1598" i="21"/>
  <c r="E1598" i="21"/>
  <c r="D1598" i="21"/>
  <c r="C1598" i="21"/>
  <c r="B1598" i="21"/>
  <c r="AM1597" i="21"/>
  <c r="AI1597" i="21"/>
  <c r="AH1597" i="21"/>
  <c r="AG1597" i="21"/>
  <c r="AD1597" i="21"/>
  <c r="AC1597" i="21"/>
  <c r="Z1597" i="21"/>
  <c r="Y1597" i="21"/>
  <c r="U1597" i="21"/>
  <c r="R1597" i="21"/>
  <c r="Q1597" i="21"/>
  <c r="N1597" i="21"/>
  <c r="M1597" i="21"/>
  <c r="J1597" i="21"/>
  <c r="I1597" i="21"/>
  <c r="F1597" i="21"/>
  <c r="E1597" i="21"/>
  <c r="D1597" i="21"/>
  <c r="C1597" i="21"/>
  <c r="B1597" i="21"/>
  <c r="AM1596" i="21"/>
  <c r="AI1596" i="21"/>
  <c r="AH1596" i="21"/>
  <c r="AG1596" i="21"/>
  <c r="AD1596" i="21"/>
  <c r="AC1596" i="21"/>
  <c r="Z1596" i="21"/>
  <c r="Y1596" i="21"/>
  <c r="U1596" i="21"/>
  <c r="R1596" i="21"/>
  <c r="Q1596" i="21"/>
  <c r="N1596" i="21"/>
  <c r="M1596" i="21"/>
  <c r="J1596" i="21"/>
  <c r="I1596" i="21"/>
  <c r="F1596" i="21"/>
  <c r="E1596" i="21"/>
  <c r="D1596" i="21"/>
  <c r="C1596" i="21"/>
  <c r="B1596" i="21"/>
  <c r="AM1595" i="21"/>
  <c r="AI1595" i="21"/>
  <c r="AH1595" i="21"/>
  <c r="AG1595" i="21"/>
  <c r="AD1595" i="21"/>
  <c r="AC1595" i="21"/>
  <c r="Z1595" i="21"/>
  <c r="Y1595" i="21"/>
  <c r="U1595" i="21"/>
  <c r="R1595" i="21"/>
  <c r="Q1595" i="21"/>
  <c r="N1595" i="21"/>
  <c r="M1595" i="21"/>
  <c r="J1595" i="21"/>
  <c r="I1595" i="21"/>
  <c r="F1595" i="21"/>
  <c r="E1595" i="21"/>
  <c r="D1595" i="21"/>
  <c r="C1595" i="21"/>
  <c r="B1595" i="21"/>
  <c r="AM1594" i="21"/>
  <c r="AI1594" i="21"/>
  <c r="AH1594" i="21"/>
  <c r="AG1594" i="21"/>
  <c r="AD1594" i="21"/>
  <c r="AC1594" i="21"/>
  <c r="Z1594" i="21"/>
  <c r="Y1594" i="21"/>
  <c r="U1594" i="21"/>
  <c r="R1594" i="21"/>
  <c r="Q1594" i="21"/>
  <c r="N1594" i="21"/>
  <c r="M1594" i="21"/>
  <c r="J1594" i="21"/>
  <c r="I1594" i="21"/>
  <c r="F1594" i="21"/>
  <c r="E1594" i="21"/>
  <c r="D1594" i="21"/>
  <c r="C1594" i="21"/>
  <c r="B1594" i="21"/>
  <c r="AM1593" i="21"/>
  <c r="AI1593" i="21"/>
  <c r="AH1593" i="21"/>
  <c r="AG1593" i="21"/>
  <c r="AD1593" i="21"/>
  <c r="AC1593" i="21"/>
  <c r="Z1593" i="21"/>
  <c r="Y1593" i="21"/>
  <c r="U1593" i="21"/>
  <c r="R1593" i="21"/>
  <c r="Q1593" i="21"/>
  <c r="N1593" i="21"/>
  <c r="M1593" i="21"/>
  <c r="J1593" i="21"/>
  <c r="I1593" i="21"/>
  <c r="F1593" i="21"/>
  <c r="E1593" i="21"/>
  <c r="D1593" i="21"/>
  <c r="C1593" i="21"/>
  <c r="B1593" i="21"/>
  <c r="AM1592" i="21"/>
  <c r="AI1592" i="21"/>
  <c r="AH1592" i="21"/>
  <c r="AG1592" i="21"/>
  <c r="AD1592" i="21"/>
  <c r="AC1592" i="21"/>
  <c r="Z1592" i="21"/>
  <c r="Y1592" i="21"/>
  <c r="U1592" i="21"/>
  <c r="R1592" i="21"/>
  <c r="Q1592" i="21"/>
  <c r="N1592" i="21"/>
  <c r="M1592" i="21"/>
  <c r="J1592" i="21"/>
  <c r="I1592" i="21"/>
  <c r="F1592" i="21"/>
  <c r="E1592" i="21"/>
  <c r="D1592" i="21"/>
  <c r="C1592" i="21"/>
  <c r="B1592" i="21"/>
  <c r="AM1591" i="21"/>
  <c r="AI1591" i="21"/>
  <c r="AH1591" i="21"/>
  <c r="AG1591" i="21"/>
  <c r="AD1591" i="21"/>
  <c r="AC1591" i="21"/>
  <c r="Z1591" i="21"/>
  <c r="Y1591" i="21"/>
  <c r="U1591" i="21"/>
  <c r="R1591" i="21"/>
  <c r="Q1591" i="21"/>
  <c r="N1591" i="21"/>
  <c r="M1591" i="21"/>
  <c r="J1591" i="21"/>
  <c r="I1591" i="21"/>
  <c r="F1591" i="21"/>
  <c r="E1591" i="21"/>
  <c r="D1591" i="21"/>
  <c r="C1591" i="21"/>
  <c r="B1591" i="21"/>
  <c r="AM1590" i="21"/>
  <c r="AI1590" i="21"/>
  <c r="AH1590" i="21"/>
  <c r="AG1590" i="21"/>
  <c r="AD1590" i="21"/>
  <c r="AC1590" i="21"/>
  <c r="Z1590" i="21"/>
  <c r="Y1590" i="21"/>
  <c r="U1590" i="21"/>
  <c r="R1590" i="21"/>
  <c r="Q1590" i="21"/>
  <c r="N1590" i="21"/>
  <c r="M1590" i="21"/>
  <c r="J1590" i="21"/>
  <c r="I1590" i="21"/>
  <c r="F1590" i="21"/>
  <c r="E1590" i="21"/>
  <c r="D1590" i="21"/>
  <c r="C1590" i="21"/>
  <c r="B1590" i="21"/>
  <c r="AM1589" i="21"/>
  <c r="AI1589" i="21"/>
  <c r="AH1589" i="21"/>
  <c r="AG1589" i="21"/>
  <c r="AD1589" i="21"/>
  <c r="AC1589" i="21"/>
  <c r="Z1589" i="21"/>
  <c r="Y1589" i="21"/>
  <c r="U1589" i="21"/>
  <c r="R1589" i="21"/>
  <c r="Q1589" i="21"/>
  <c r="N1589" i="21"/>
  <c r="M1589" i="21"/>
  <c r="J1589" i="21"/>
  <c r="I1589" i="21"/>
  <c r="F1589" i="21"/>
  <c r="E1589" i="21"/>
  <c r="D1589" i="21"/>
  <c r="C1589" i="21"/>
  <c r="B1589" i="21"/>
  <c r="AM1588" i="21"/>
  <c r="AI1588" i="21"/>
  <c r="AH1588" i="21"/>
  <c r="AG1588" i="21"/>
  <c r="AD1588" i="21"/>
  <c r="AC1588" i="21"/>
  <c r="Z1588" i="21"/>
  <c r="Y1588" i="21"/>
  <c r="U1588" i="21"/>
  <c r="R1588" i="21"/>
  <c r="Q1588" i="21"/>
  <c r="N1588" i="21"/>
  <c r="M1588" i="21"/>
  <c r="J1588" i="21"/>
  <c r="I1588" i="21"/>
  <c r="F1588" i="21"/>
  <c r="E1588" i="21"/>
  <c r="D1588" i="21"/>
  <c r="C1588" i="21"/>
  <c r="B1588" i="21"/>
  <c r="AM1587" i="21"/>
  <c r="AI1587" i="21"/>
  <c r="AH1587" i="21"/>
  <c r="AG1587" i="21"/>
  <c r="AD1587" i="21"/>
  <c r="AC1587" i="21"/>
  <c r="Z1587" i="21"/>
  <c r="Y1587" i="21"/>
  <c r="U1587" i="21"/>
  <c r="R1587" i="21"/>
  <c r="Q1587" i="21"/>
  <c r="N1587" i="21"/>
  <c r="M1587" i="21"/>
  <c r="J1587" i="21"/>
  <c r="I1587" i="21"/>
  <c r="F1587" i="21"/>
  <c r="E1587" i="21"/>
  <c r="D1587" i="21"/>
  <c r="C1587" i="21"/>
  <c r="B1587" i="21"/>
  <c r="AM1586" i="21"/>
  <c r="AI1586" i="21"/>
  <c r="AH1586" i="21"/>
  <c r="AG1586" i="21"/>
  <c r="AD1586" i="21"/>
  <c r="AC1586" i="21"/>
  <c r="Z1586" i="21"/>
  <c r="Y1586" i="21"/>
  <c r="U1586" i="21"/>
  <c r="R1586" i="21"/>
  <c r="Q1586" i="21"/>
  <c r="N1586" i="21"/>
  <c r="M1586" i="21"/>
  <c r="J1586" i="21"/>
  <c r="I1586" i="21"/>
  <c r="F1586" i="21"/>
  <c r="E1586" i="21"/>
  <c r="D1586" i="21"/>
  <c r="C1586" i="21"/>
  <c r="B1586" i="21"/>
  <c r="AM1585" i="21"/>
  <c r="AI1585" i="21"/>
  <c r="AH1585" i="21"/>
  <c r="AG1585" i="21"/>
  <c r="AD1585" i="21"/>
  <c r="AC1585" i="21"/>
  <c r="Z1585" i="21"/>
  <c r="Y1585" i="21"/>
  <c r="U1585" i="21"/>
  <c r="R1585" i="21"/>
  <c r="Q1585" i="21"/>
  <c r="N1585" i="21"/>
  <c r="M1585" i="21"/>
  <c r="J1585" i="21"/>
  <c r="I1585" i="21"/>
  <c r="F1585" i="21"/>
  <c r="E1585" i="21"/>
  <c r="D1585" i="21"/>
  <c r="C1585" i="21"/>
  <c r="B1585" i="21"/>
  <c r="AM1584" i="21"/>
  <c r="AI1584" i="21"/>
  <c r="AH1584" i="21"/>
  <c r="AG1584" i="21"/>
  <c r="AD1584" i="21"/>
  <c r="AC1584" i="21"/>
  <c r="Z1584" i="21"/>
  <c r="Y1584" i="21"/>
  <c r="U1584" i="21"/>
  <c r="R1584" i="21"/>
  <c r="Q1584" i="21"/>
  <c r="N1584" i="21"/>
  <c r="M1584" i="21"/>
  <c r="J1584" i="21"/>
  <c r="I1584" i="21"/>
  <c r="F1584" i="21"/>
  <c r="E1584" i="21"/>
  <c r="D1584" i="21"/>
  <c r="C1584" i="21"/>
  <c r="B1584" i="21"/>
  <c r="AM1583" i="21"/>
  <c r="AI1583" i="21"/>
  <c r="AH1583" i="21"/>
  <c r="AG1583" i="21"/>
  <c r="AD1583" i="21"/>
  <c r="AC1583" i="21"/>
  <c r="Z1583" i="21"/>
  <c r="Y1583" i="21"/>
  <c r="U1583" i="21"/>
  <c r="R1583" i="21"/>
  <c r="Q1583" i="21"/>
  <c r="N1583" i="21"/>
  <c r="M1583" i="21"/>
  <c r="J1583" i="21"/>
  <c r="I1583" i="21"/>
  <c r="F1583" i="21"/>
  <c r="E1583" i="21"/>
  <c r="D1583" i="21"/>
  <c r="C1583" i="21"/>
  <c r="B1583" i="21"/>
  <c r="AM1582" i="21"/>
  <c r="AI1582" i="21"/>
  <c r="AH1582" i="21"/>
  <c r="AG1582" i="21"/>
  <c r="AD1582" i="21"/>
  <c r="AC1582" i="21"/>
  <c r="Z1582" i="21"/>
  <c r="Y1582" i="21"/>
  <c r="U1582" i="21"/>
  <c r="R1582" i="21"/>
  <c r="Q1582" i="21"/>
  <c r="N1582" i="21"/>
  <c r="M1582" i="21"/>
  <c r="J1582" i="21"/>
  <c r="I1582" i="21"/>
  <c r="F1582" i="21"/>
  <c r="E1582" i="21"/>
  <c r="D1582" i="21"/>
  <c r="C1582" i="21"/>
  <c r="B1582" i="21"/>
  <c r="AM1581" i="21"/>
  <c r="AI1581" i="21"/>
  <c r="AH1581" i="21"/>
  <c r="AG1581" i="21"/>
  <c r="AD1581" i="21"/>
  <c r="AC1581" i="21"/>
  <c r="Z1581" i="21"/>
  <c r="Y1581" i="21"/>
  <c r="U1581" i="21"/>
  <c r="R1581" i="21"/>
  <c r="Q1581" i="21"/>
  <c r="N1581" i="21"/>
  <c r="M1581" i="21"/>
  <c r="J1581" i="21"/>
  <c r="I1581" i="21"/>
  <c r="F1581" i="21"/>
  <c r="E1581" i="21"/>
  <c r="D1581" i="21"/>
  <c r="C1581" i="21"/>
  <c r="B1581" i="21"/>
  <c r="AM1580" i="21"/>
  <c r="AI1580" i="21"/>
  <c r="AH1580" i="21"/>
  <c r="AG1580" i="21"/>
  <c r="AD1580" i="21"/>
  <c r="AC1580" i="21"/>
  <c r="Z1580" i="21"/>
  <c r="Y1580" i="21"/>
  <c r="U1580" i="21"/>
  <c r="R1580" i="21"/>
  <c r="Q1580" i="21"/>
  <c r="N1580" i="21"/>
  <c r="M1580" i="21"/>
  <c r="J1580" i="21"/>
  <c r="I1580" i="21"/>
  <c r="F1580" i="21"/>
  <c r="E1580" i="21"/>
  <c r="D1580" i="21"/>
  <c r="C1580" i="21"/>
  <c r="B1580" i="21"/>
  <c r="AM1579" i="21"/>
  <c r="AI1579" i="21"/>
  <c r="AH1579" i="21"/>
  <c r="AG1579" i="21"/>
  <c r="AD1579" i="21"/>
  <c r="AC1579" i="21"/>
  <c r="Z1579" i="21"/>
  <c r="Y1579" i="21"/>
  <c r="U1579" i="21"/>
  <c r="R1579" i="21"/>
  <c r="Q1579" i="21"/>
  <c r="N1579" i="21"/>
  <c r="M1579" i="21"/>
  <c r="J1579" i="21"/>
  <c r="I1579" i="21"/>
  <c r="F1579" i="21"/>
  <c r="E1579" i="21"/>
  <c r="D1579" i="21"/>
  <c r="C1579" i="21"/>
  <c r="B1579" i="21"/>
  <c r="AM1578" i="21"/>
  <c r="AI1578" i="21"/>
  <c r="AH1578" i="21"/>
  <c r="AG1578" i="21"/>
  <c r="AD1578" i="21"/>
  <c r="AC1578" i="21"/>
  <c r="Z1578" i="21"/>
  <c r="Y1578" i="21"/>
  <c r="U1578" i="21"/>
  <c r="R1578" i="21"/>
  <c r="Q1578" i="21"/>
  <c r="N1578" i="21"/>
  <c r="M1578" i="21"/>
  <c r="J1578" i="21"/>
  <c r="I1578" i="21"/>
  <c r="F1578" i="21"/>
  <c r="E1578" i="21"/>
  <c r="D1578" i="21"/>
  <c r="C1578" i="21"/>
  <c r="B1578" i="21"/>
  <c r="AM1577" i="21"/>
  <c r="AI1577" i="21"/>
  <c r="AH1577" i="21"/>
  <c r="AG1577" i="21"/>
  <c r="AD1577" i="21"/>
  <c r="AC1577" i="21"/>
  <c r="Z1577" i="21"/>
  <c r="Y1577" i="21"/>
  <c r="U1577" i="21"/>
  <c r="R1577" i="21"/>
  <c r="Q1577" i="21"/>
  <c r="N1577" i="21"/>
  <c r="M1577" i="21"/>
  <c r="J1577" i="21"/>
  <c r="I1577" i="21"/>
  <c r="F1577" i="21"/>
  <c r="E1577" i="21"/>
  <c r="D1577" i="21"/>
  <c r="C1577" i="21"/>
  <c r="B1577" i="21"/>
  <c r="AM1576" i="21"/>
  <c r="AI1576" i="21"/>
  <c r="AH1576" i="21"/>
  <c r="AG1576" i="21"/>
  <c r="AD1576" i="21"/>
  <c r="AC1576" i="21"/>
  <c r="Z1576" i="21"/>
  <c r="Y1576" i="21"/>
  <c r="U1576" i="21"/>
  <c r="R1576" i="21"/>
  <c r="Q1576" i="21"/>
  <c r="N1576" i="21"/>
  <c r="M1576" i="21"/>
  <c r="J1576" i="21"/>
  <c r="I1576" i="21"/>
  <c r="F1576" i="21"/>
  <c r="E1576" i="21"/>
  <c r="D1576" i="21"/>
  <c r="C1576" i="21"/>
  <c r="B1576" i="21"/>
  <c r="AM1575" i="21"/>
  <c r="AI1575" i="21"/>
  <c r="AH1575" i="21"/>
  <c r="AG1575" i="21"/>
  <c r="AD1575" i="21"/>
  <c r="AC1575" i="21"/>
  <c r="Z1575" i="21"/>
  <c r="Y1575" i="21"/>
  <c r="U1575" i="21"/>
  <c r="R1575" i="21"/>
  <c r="Q1575" i="21"/>
  <c r="N1575" i="21"/>
  <c r="M1575" i="21"/>
  <c r="J1575" i="21"/>
  <c r="I1575" i="21"/>
  <c r="F1575" i="21"/>
  <c r="E1575" i="21"/>
  <c r="D1575" i="21"/>
  <c r="C1575" i="21"/>
  <c r="B1575" i="21"/>
  <c r="AM1574" i="21"/>
  <c r="AI1574" i="21"/>
  <c r="AH1574" i="21"/>
  <c r="AG1574" i="21"/>
  <c r="AD1574" i="21"/>
  <c r="AC1574" i="21"/>
  <c r="Z1574" i="21"/>
  <c r="Y1574" i="21"/>
  <c r="U1574" i="21"/>
  <c r="R1574" i="21"/>
  <c r="Q1574" i="21"/>
  <c r="N1574" i="21"/>
  <c r="M1574" i="21"/>
  <c r="J1574" i="21"/>
  <c r="I1574" i="21"/>
  <c r="F1574" i="21"/>
  <c r="E1574" i="21"/>
  <c r="D1574" i="21"/>
  <c r="C1574" i="21"/>
  <c r="B1574" i="21"/>
  <c r="AM1573" i="21"/>
  <c r="AI1573" i="21"/>
  <c r="AH1573" i="21"/>
  <c r="AG1573" i="21"/>
  <c r="AD1573" i="21"/>
  <c r="AC1573" i="21"/>
  <c r="Z1573" i="21"/>
  <c r="Y1573" i="21"/>
  <c r="U1573" i="21"/>
  <c r="R1573" i="21"/>
  <c r="Q1573" i="21"/>
  <c r="N1573" i="21"/>
  <c r="M1573" i="21"/>
  <c r="J1573" i="21"/>
  <c r="I1573" i="21"/>
  <c r="F1573" i="21"/>
  <c r="E1573" i="21"/>
  <c r="D1573" i="21"/>
  <c r="C1573" i="21"/>
  <c r="B1573" i="21"/>
  <c r="AM1572" i="21"/>
  <c r="AL1572" i="21"/>
  <c r="AK1572" i="21"/>
  <c r="AJ1572" i="21"/>
  <c r="AI1572" i="21"/>
  <c r="AH1572" i="21"/>
  <c r="AG1572" i="21"/>
  <c r="AF1572" i="21"/>
  <c r="AE1572" i="21"/>
  <c r="AD1572" i="21"/>
  <c r="AC1572" i="21"/>
  <c r="AB1572" i="21"/>
  <c r="AA1572" i="21"/>
  <c r="Z1572" i="21"/>
  <c r="Y1572" i="21"/>
  <c r="X1572" i="21"/>
  <c r="W1572" i="21"/>
  <c r="V1572" i="21"/>
  <c r="U1572" i="21"/>
  <c r="T1572" i="21"/>
  <c r="S1572" i="21"/>
  <c r="R1572" i="21"/>
  <c r="Q1572" i="21"/>
  <c r="P1572" i="21"/>
  <c r="O1572" i="21"/>
  <c r="N1572" i="21"/>
  <c r="M1572" i="21"/>
  <c r="L1572" i="21"/>
  <c r="K1572" i="21"/>
  <c r="J1572" i="21"/>
  <c r="I1572" i="21"/>
  <c r="H1572" i="21"/>
  <c r="G1572" i="21"/>
  <c r="F1572" i="21"/>
  <c r="E1572" i="21"/>
  <c r="D1572" i="21"/>
  <c r="C1572" i="21"/>
  <c r="B1572" i="21"/>
  <c r="AM1571" i="21"/>
  <c r="AL1571" i="21"/>
  <c r="AK1571" i="21"/>
  <c r="AJ1571" i="21"/>
  <c r="AI1571" i="21"/>
  <c r="AH1571" i="21"/>
  <c r="AG1571" i="21"/>
  <c r="AF1571" i="21"/>
  <c r="AE1571" i="21"/>
  <c r="AD1571" i="21"/>
  <c r="AC1571" i="21"/>
  <c r="AB1571" i="21"/>
  <c r="AA1571" i="21"/>
  <c r="Z1571" i="21"/>
  <c r="Y1571" i="21"/>
  <c r="X1571" i="21"/>
  <c r="W1571" i="21"/>
  <c r="V1571" i="21"/>
  <c r="U1571" i="21"/>
  <c r="T1571" i="21"/>
  <c r="S1571" i="21"/>
  <c r="R1571" i="21"/>
  <c r="Q1571" i="21"/>
  <c r="P1571" i="21"/>
  <c r="O1571" i="21"/>
  <c r="N1571" i="21"/>
  <c r="M1571" i="21"/>
  <c r="L1571" i="21"/>
  <c r="K1571" i="21"/>
  <c r="J1571" i="21"/>
  <c r="I1571" i="21"/>
  <c r="H1571" i="21"/>
  <c r="G1571" i="21"/>
  <c r="F1571" i="21"/>
  <c r="E1571" i="21"/>
  <c r="D1571" i="21"/>
  <c r="C1571" i="21"/>
  <c r="B1571" i="21"/>
  <c r="AM1570" i="21"/>
  <c r="AI1570" i="21"/>
  <c r="AG1570" i="21"/>
  <c r="AC1570" i="21"/>
  <c r="Y1570" i="21"/>
  <c r="U1570" i="21"/>
  <c r="Q1570" i="21"/>
  <c r="M1570" i="21"/>
  <c r="I1570" i="21"/>
  <c r="E1570" i="21"/>
  <c r="D1570" i="21"/>
  <c r="C1570" i="21"/>
  <c r="B1570" i="21"/>
  <c r="AM1569" i="21"/>
  <c r="AI1569" i="21"/>
  <c r="AH1569" i="21"/>
  <c r="AG1569" i="21"/>
  <c r="AD1569" i="21"/>
  <c r="AC1569" i="21"/>
  <c r="Z1569" i="21"/>
  <c r="Y1569" i="21"/>
  <c r="U1569" i="21"/>
  <c r="R1569" i="21"/>
  <c r="Q1569" i="21"/>
  <c r="N1569" i="21"/>
  <c r="M1569" i="21"/>
  <c r="J1569" i="21"/>
  <c r="I1569" i="21"/>
  <c r="F1569" i="21"/>
  <c r="E1569" i="21"/>
  <c r="D1569" i="21"/>
  <c r="C1569" i="21"/>
  <c r="B1569" i="21"/>
  <c r="AM1568" i="21"/>
  <c r="AI1568" i="21"/>
  <c r="AH1568" i="21"/>
  <c r="AG1568" i="21"/>
  <c r="AD1568" i="21"/>
  <c r="AC1568" i="21"/>
  <c r="Z1568" i="21"/>
  <c r="Y1568" i="21"/>
  <c r="U1568" i="21"/>
  <c r="R1568" i="21"/>
  <c r="Q1568" i="21"/>
  <c r="N1568" i="21"/>
  <c r="M1568" i="21"/>
  <c r="J1568" i="21"/>
  <c r="I1568" i="21"/>
  <c r="F1568" i="21"/>
  <c r="E1568" i="21"/>
  <c r="D1568" i="21"/>
  <c r="C1568" i="21"/>
  <c r="B1568" i="21"/>
  <c r="AM1567" i="21"/>
  <c r="AI1567" i="21"/>
  <c r="AH1567" i="21"/>
  <c r="AG1567" i="21"/>
  <c r="AD1567" i="21"/>
  <c r="AC1567" i="21"/>
  <c r="Z1567" i="21"/>
  <c r="Y1567" i="21"/>
  <c r="U1567" i="21"/>
  <c r="R1567" i="21"/>
  <c r="Q1567" i="21"/>
  <c r="N1567" i="21"/>
  <c r="M1567" i="21"/>
  <c r="J1567" i="21"/>
  <c r="I1567" i="21"/>
  <c r="F1567" i="21"/>
  <c r="E1567" i="21"/>
  <c r="D1567" i="21"/>
  <c r="C1567" i="21"/>
  <c r="B1567" i="21"/>
  <c r="AM1566" i="21"/>
  <c r="AI1566" i="21"/>
  <c r="AH1566" i="21"/>
  <c r="AG1566" i="21"/>
  <c r="AD1566" i="21"/>
  <c r="AC1566" i="21"/>
  <c r="Z1566" i="21"/>
  <c r="Y1566" i="21"/>
  <c r="U1566" i="21"/>
  <c r="R1566" i="21"/>
  <c r="Q1566" i="21"/>
  <c r="N1566" i="21"/>
  <c r="M1566" i="21"/>
  <c r="J1566" i="21"/>
  <c r="I1566" i="21"/>
  <c r="F1566" i="21"/>
  <c r="E1566" i="21"/>
  <c r="D1566" i="21"/>
  <c r="C1566" i="21"/>
  <c r="B1566" i="21"/>
  <c r="AM1565" i="21"/>
  <c r="AI1565" i="21"/>
  <c r="AH1565" i="21"/>
  <c r="AG1565" i="21"/>
  <c r="AD1565" i="21"/>
  <c r="AC1565" i="21"/>
  <c r="Z1565" i="21"/>
  <c r="Y1565" i="21"/>
  <c r="U1565" i="21"/>
  <c r="R1565" i="21"/>
  <c r="Q1565" i="21"/>
  <c r="N1565" i="21"/>
  <c r="M1565" i="21"/>
  <c r="J1565" i="21"/>
  <c r="I1565" i="21"/>
  <c r="F1565" i="21"/>
  <c r="E1565" i="21"/>
  <c r="D1565" i="21"/>
  <c r="C1565" i="21"/>
  <c r="B1565" i="21"/>
  <c r="AM1564" i="21"/>
  <c r="AI1564" i="21"/>
  <c r="AH1564" i="21"/>
  <c r="AG1564" i="21"/>
  <c r="AD1564" i="21"/>
  <c r="AC1564" i="21"/>
  <c r="Z1564" i="21"/>
  <c r="Y1564" i="21"/>
  <c r="U1564" i="21"/>
  <c r="R1564" i="21"/>
  <c r="Q1564" i="21"/>
  <c r="N1564" i="21"/>
  <c r="M1564" i="21"/>
  <c r="J1564" i="21"/>
  <c r="I1564" i="21"/>
  <c r="F1564" i="21"/>
  <c r="E1564" i="21"/>
  <c r="D1564" i="21"/>
  <c r="C1564" i="21"/>
  <c r="B1564" i="21"/>
  <c r="AM1563" i="21"/>
  <c r="AI1563" i="21"/>
  <c r="AH1563" i="21"/>
  <c r="AG1563" i="21"/>
  <c r="AD1563" i="21"/>
  <c r="AC1563" i="21"/>
  <c r="Z1563" i="21"/>
  <c r="Y1563" i="21"/>
  <c r="U1563" i="21"/>
  <c r="R1563" i="21"/>
  <c r="Q1563" i="21"/>
  <c r="N1563" i="21"/>
  <c r="M1563" i="21"/>
  <c r="J1563" i="21"/>
  <c r="I1563" i="21"/>
  <c r="F1563" i="21"/>
  <c r="E1563" i="21"/>
  <c r="D1563" i="21"/>
  <c r="C1563" i="21"/>
  <c r="B1563" i="21"/>
  <c r="AM1562" i="21"/>
  <c r="AL1562" i="21"/>
  <c r="AK1562" i="21"/>
  <c r="AJ1562" i="21"/>
  <c r="AI1562" i="21"/>
  <c r="AH1562" i="21"/>
  <c r="AG1562" i="21"/>
  <c r="AF1562" i="21"/>
  <c r="AE1562" i="21"/>
  <c r="AD1562" i="21"/>
  <c r="AC1562" i="21"/>
  <c r="AB1562" i="21"/>
  <c r="AA1562" i="21"/>
  <c r="Z1562" i="21"/>
  <c r="Y1562" i="21"/>
  <c r="X1562" i="21"/>
  <c r="W1562" i="21"/>
  <c r="V1562" i="21"/>
  <c r="U1562" i="21"/>
  <c r="T1562" i="21"/>
  <c r="S1562" i="21"/>
  <c r="R1562" i="21"/>
  <c r="Q1562" i="21"/>
  <c r="P1562" i="21"/>
  <c r="O1562" i="21"/>
  <c r="N1562" i="21"/>
  <c r="M1562" i="21"/>
  <c r="L1562" i="21"/>
  <c r="K1562" i="21"/>
  <c r="J1562" i="21"/>
  <c r="I1562" i="21"/>
  <c r="H1562" i="21"/>
  <c r="G1562" i="21"/>
  <c r="F1562" i="21"/>
  <c r="E1562" i="21"/>
  <c r="D1562" i="21"/>
  <c r="C1562" i="21"/>
  <c r="B1562" i="21"/>
  <c r="AM1561" i="21"/>
  <c r="AL1561" i="21"/>
  <c r="AK1561" i="21"/>
  <c r="AJ1561" i="21"/>
  <c r="AI1561" i="21"/>
  <c r="AH1561" i="21"/>
  <c r="AG1561" i="21"/>
  <c r="AF1561" i="21"/>
  <c r="AE1561" i="21"/>
  <c r="AD1561" i="21"/>
  <c r="AC1561" i="21"/>
  <c r="AB1561" i="21"/>
  <c r="AA1561" i="21"/>
  <c r="Z1561" i="21"/>
  <c r="Y1561" i="21"/>
  <c r="X1561" i="21"/>
  <c r="W1561" i="21"/>
  <c r="V1561" i="21"/>
  <c r="U1561" i="21"/>
  <c r="T1561" i="21"/>
  <c r="S1561" i="21"/>
  <c r="R1561" i="21"/>
  <c r="Q1561" i="21"/>
  <c r="P1561" i="21"/>
  <c r="O1561" i="21"/>
  <c r="N1561" i="21"/>
  <c r="M1561" i="21"/>
  <c r="L1561" i="21"/>
  <c r="K1561" i="21"/>
  <c r="J1561" i="21"/>
  <c r="I1561" i="21"/>
  <c r="H1561" i="21"/>
  <c r="G1561" i="21"/>
  <c r="F1561" i="21"/>
  <c r="E1561" i="21"/>
  <c r="D1561" i="21"/>
  <c r="C1561" i="21"/>
  <c r="B1561" i="21"/>
  <c r="AM1560" i="21"/>
  <c r="AL1560" i="21"/>
  <c r="AK1560" i="21"/>
  <c r="AJ1560" i="21"/>
  <c r="AI1560" i="21"/>
  <c r="AH1560" i="21"/>
  <c r="AG1560" i="21"/>
  <c r="AF1560" i="21"/>
  <c r="AE1560" i="21"/>
  <c r="AD1560" i="21"/>
  <c r="AC1560" i="21"/>
  <c r="AB1560" i="21"/>
  <c r="AA1560" i="21"/>
  <c r="Z1560" i="21"/>
  <c r="Y1560" i="21"/>
  <c r="X1560" i="21"/>
  <c r="W1560" i="21"/>
  <c r="V1560" i="21"/>
  <c r="U1560" i="21"/>
  <c r="T1560" i="21"/>
  <c r="S1560" i="21"/>
  <c r="R1560" i="21"/>
  <c r="Q1560" i="21"/>
  <c r="P1560" i="21"/>
  <c r="O1560" i="21"/>
  <c r="N1560" i="21"/>
  <c r="M1560" i="21"/>
  <c r="L1560" i="21"/>
  <c r="K1560" i="21"/>
  <c r="J1560" i="21"/>
  <c r="I1560" i="21"/>
  <c r="H1560" i="21"/>
  <c r="G1560" i="21"/>
  <c r="F1560" i="21"/>
  <c r="E1560" i="21"/>
  <c r="D1560" i="21"/>
  <c r="C1560" i="21"/>
  <c r="B1560" i="21"/>
  <c r="AM1559" i="21"/>
  <c r="AL1559" i="21"/>
  <c r="AK1559" i="21"/>
  <c r="AI1559" i="21"/>
  <c r="AG1559" i="21"/>
  <c r="AF1559" i="21"/>
  <c r="AE1559" i="21"/>
  <c r="AC1559" i="21"/>
  <c r="AB1559" i="21"/>
  <c r="AA1559" i="21"/>
  <c r="Y1559" i="21"/>
  <c r="X1559" i="21"/>
  <c r="W1559" i="21"/>
  <c r="U1559" i="21"/>
  <c r="T1559" i="21"/>
  <c r="S1559" i="21"/>
  <c r="Q1559" i="21"/>
  <c r="P1559" i="21"/>
  <c r="O1559" i="21"/>
  <c r="M1559" i="21"/>
  <c r="L1559" i="21"/>
  <c r="K1559" i="21"/>
  <c r="I1559" i="21"/>
  <c r="H1559" i="21"/>
  <c r="G1559" i="21"/>
  <c r="E1559" i="21"/>
  <c r="D1559" i="21"/>
  <c r="C1559" i="21"/>
  <c r="B1559" i="21"/>
  <c r="AM1558" i="21"/>
  <c r="AL1558" i="21"/>
  <c r="AK1558" i="21"/>
  <c r="AI1558" i="21"/>
  <c r="AH1558" i="21"/>
  <c r="AG1558" i="21"/>
  <c r="AF1558" i="21"/>
  <c r="AE1558" i="21"/>
  <c r="AC1558" i="21"/>
  <c r="AB1558" i="21"/>
  <c r="AA1558" i="21"/>
  <c r="Y1558" i="21"/>
  <c r="X1558" i="21"/>
  <c r="W1558" i="21"/>
  <c r="U1558" i="21"/>
  <c r="T1558" i="21"/>
  <c r="S1558" i="21"/>
  <c r="Q1558" i="21"/>
  <c r="P1558" i="21"/>
  <c r="O1558" i="21"/>
  <c r="M1558" i="21"/>
  <c r="L1558" i="21"/>
  <c r="K1558" i="21"/>
  <c r="I1558" i="21"/>
  <c r="H1558" i="21"/>
  <c r="G1558" i="21"/>
  <c r="E1558" i="21"/>
  <c r="D1558" i="21"/>
  <c r="C1558" i="21"/>
  <c r="B1558" i="21"/>
  <c r="AM1557" i="21"/>
  <c r="AL1557" i="21"/>
  <c r="AK1557" i="21"/>
  <c r="AI1557" i="21"/>
  <c r="AG1557" i="21"/>
  <c r="AF1557" i="21"/>
  <c r="AE1557" i="21"/>
  <c r="AC1557" i="21"/>
  <c r="AB1557" i="21"/>
  <c r="AA1557" i="21"/>
  <c r="Y1557" i="21"/>
  <c r="X1557" i="21"/>
  <c r="W1557" i="21"/>
  <c r="U1557" i="21"/>
  <c r="T1557" i="21"/>
  <c r="S1557" i="21"/>
  <c r="Q1557" i="21"/>
  <c r="P1557" i="21"/>
  <c r="O1557" i="21"/>
  <c r="M1557" i="21"/>
  <c r="L1557" i="21"/>
  <c r="K1557" i="21"/>
  <c r="I1557" i="21"/>
  <c r="H1557" i="21"/>
  <c r="G1557" i="21"/>
  <c r="E1557" i="21"/>
  <c r="D1557" i="21"/>
  <c r="C1557" i="21"/>
  <c r="B1557" i="21"/>
  <c r="AM1556" i="21"/>
  <c r="AL1556" i="21"/>
  <c r="AK1556" i="21"/>
  <c r="AI1556" i="21"/>
  <c r="AH1556" i="21"/>
  <c r="AG1556" i="21"/>
  <c r="AF1556" i="21"/>
  <c r="AE1556" i="21"/>
  <c r="AC1556" i="21"/>
  <c r="AB1556" i="21"/>
  <c r="AA1556" i="21"/>
  <c r="Y1556" i="21"/>
  <c r="X1556" i="21"/>
  <c r="W1556" i="21"/>
  <c r="U1556" i="21"/>
  <c r="T1556" i="21"/>
  <c r="S1556" i="21"/>
  <c r="Q1556" i="21"/>
  <c r="P1556" i="21"/>
  <c r="O1556" i="21"/>
  <c r="M1556" i="21"/>
  <c r="L1556" i="21"/>
  <c r="K1556" i="21"/>
  <c r="I1556" i="21"/>
  <c r="H1556" i="21"/>
  <c r="G1556" i="21"/>
  <c r="E1556" i="21"/>
  <c r="D1556" i="21"/>
  <c r="C1556" i="21"/>
  <c r="B1556" i="21"/>
  <c r="AM1555" i="21"/>
  <c r="AL1555" i="21"/>
  <c r="AK1555" i="21"/>
  <c r="AJ1555" i="21"/>
  <c r="AI1555" i="21"/>
  <c r="AH1555" i="21"/>
  <c r="AG1555" i="21"/>
  <c r="AF1555" i="21"/>
  <c r="AE1555" i="21"/>
  <c r="AD1555" i="21"/>
  <c r="AC1555" i="21"/>
  <c r="AB1555" i="21"/>
  <c r="AA1555" i="21"/>
  <c r="Z1555" i="21"/>
  <c r="Y1555" i="21"/>
  <c r="X1555" i="21"/>
  <c r="W1555" i="21"/>
  <c r="V1555" i="21"/>
  <c r="U1555" i="21"/>
  <c r="T1555" i="21"/>
  <c r="S1555" i="21"/>
  <c r="R1555" i="21"/>
  <c r="Q1555" i="21"/>
  <c r="P1555" i="21"/>
  <c r="O1555" i="21"/>
  <c r="N1555" i="21"/>
  <c r="M1555" i="21"/>
  <c r="L1555" i="21"/>
  <c r="K1555" i="21"/>
  <c r="J1555" i="21"/>
  <c r="I1555" i="21"/>
  <c r="H1555" i="21"/>
  <c r="G1555" i="21"/>
  <c r="F1555" i="21"/>
  <c r="E1555" i="21"/>
  <c r="D1555" i="21"/>
  <c r="C1555" i="21"/>
  <c r="B1555" i="21"/>
  <c r="AM1554" i="21"/>
  <c r="AL1554" i="21"/>
  <c r="AK1554" i="21"/>
  <c r="AJ1554" i="21"/>
  <c r="AI1554" i="21"/>
  <c r="AH1554" i="21"/>
  <c r="AG1554" i="21"/>
  <c r="AF1554" i="21"/>
  <c r="AE1554" i="21"/>
  <c r="AD1554" i="21"/>
  <c r="AC1554" i="21"/>
  <c r="AB1554" i="21"/>
  <c r="AA1554" i="21"/>
  <c r="Z1554" i="21"/>
  <c r="Y1554" i="21"/>
  <c r="X1554" i="21"/>
  <c r="W1554" i="21"/>
  <c r="V1554" i="21"/>
  <c r="U1554" i="21"/>
  <c r="T1554" i="21"/>
  <c r="S1554" i="21"/>
  <c r="R1554" i="21"/>
  <c r="Q1554" i="21"/>
  <c r="P1554" i="21"/>
  <c r="O1554" i="21"/>
  <c r="N1554" i="21"/>
  <c r="M1554" i="21"/>
  <c r="L1554" i="21"/>
  <c r="K1554" i="21"/>
  <c r="J1554" i="21"/>
  <c r="I1554" i="21"/>
  <c r="H1554" i="21"/>
  <c r="G1554" i="21"/>
  <c r="F1554" i="21"/>
  <c r="E1554" i="21"/>
  <c r="D1554" i="21"/>
  <c r="C1554" i="21"/>
  <c r="B1554" i="21"/>
  <c r="AM1553" i="21"/>
  <c r="AL1553" i="21"/>
  <c r="AK1553" i="21"/>
  <c r="AJ1553" i="21"/>
  <c r="AI1553" i="21"/>
  <c r="AH1553" i="21"/>
  <c r="AG1553" i="21"/>
  <c r="AF1553" i="21"/>
  <c r="AE1553" i="21"/>
  <c r="AD1553" i="21"/>
  <c r="AC1553" i="21"/>
  <c r="AB1553" i="21"/>
  <c r="AA1553" i="21"/>
  <c r="Z1553" i="21"/>
  <c r="Y1553" i="21"/>
  <c r="X1553" i="21"/>
  <c r="W1553" i="21"/>
  <c r="V1553" i="21"/>
  <c r="U1553" i="21"/>
  <c r="T1553" i="21"/>
  <c r="S1553" i="21"/>
  <c r="R1553" i="21"/>
  <c r="Q1553" i="21"/>
  <c r="P1553" i="21"/>
  <c r="O1553" i="21"/>
  <c r="N1553" i="21"/>
  <c r="M1553" i="21"/>
  <c r="L1553" i="21"/>
  <c r="K1553" i="21"/>
  <c r="J1553" i="21"/>
  <c r="I1553" i="21"/>
  <c r="H1553" i="21"/>
  <c r="G1553" i="21"/>
  <c r="F1553" i="21"/>
  <c r="E1553" i="21"/>
  <c r="D1553" i="21"/>
  <c r="C1553" i="21"/>
  <c r="B1553" i="21"/>
  <c r="AM1552" i="21"/>
  <c r="AL1552" i="21"/>
  <c r="AK1552" i="21"/>
  <c r="AJ1552" i="21"/>
  <c r="AI1552" i="21"/>
  <c r="AH1552" i="21"/>
  <c r="AG1552" i="21"/>
  <c r="AF1552" i="21"/>
  <c r="AE1552" i="21"/>
  <c r="AD1552" i="21"/>
  <c r="AC1552" i="21"/>
  <c r="AB1552" i="21"/>
  <c r="AA1552" i="21"/>
  <c r="Z1552" i="21"/>
  <c r="Y1552" i="21"/>
  <c r="X1552" i="21"/>
  <c r="W1552" i="21"/>
  <c r="V1552" i="21"/>
  <c r="U1552" i="21"/>
  <c r="T1552" i="21"/>
  <c r="S1552" i="21"/>
  <c r="R1552" i="21"/>
  <c r="Q1552" i="21"/>
  <c r="P1552" i="21"/>
  <c r="O1552" i="21"/>
  <c r="N1552" i="21"/>
  <c r="M1552" i="21"/>
  <c r="L1552" i="21"/>
  <c r="K1552" i="21"/>
  <c r="J1552" i="21"/>
  <c r="I1552" i="21"/>
  <c r="H1552" i="21"/>
  <c r="G1552" i="21"/>
  <c r="F1552" i="21"/>
  <c r="E1552" i="21"/>
  <c r="D1552" i="21"/>
  <c r="C1552" i="21"/>
  <c r="B1552" i="21"/>
  <c r="AM1551" i="21"/>
  <c r="AL1551" i="21"/>
  <c r="AK1551" i="21"/>
  <c r="AJ1551" i="21"/>
  <c r="AI1551" i="21"/>
  <c r="AH1551" i="21"/>
  <c r="AG1551" i="21"/>
  <c r="AF1551" i="21"/>
  <c r="AE1551" i="21"/>
  <c r="AD1551" i="21"/>
  <c r="AC1551" i="21"/>
  <c r="AB1551" i="21"/>
  <c r="AA1551" i="21"/>
  <c r="Z1551" i="21"/>
  <c r="Y1551" i="21"/>
  <c r="X1551" i="21"/>
  <c r="W1551" i="21"/>
  <c r="V1551" i="21"/>
  <c r="U1551" i="21"/>
  <c r="T1551" i="21"/>
  <c r="S1551" i="21"/>
  <c r="R1551" i="21"/>
  <c r="Q1551" i="21"/>
  <c r="P1551" i="21"/>
  <c r="O1551" i="21"/>
  <c r="N1551" i="21"/>
  <c r="M1551" i="21"/>
  <c r="L1551" i="21"/>
  <c r="K1551" i="21"/>
  <c r="J1551" i="21"/>
  <c r="I1551" i="21"/>
  <c r="H1551" i="21"/>
  <c r="G1551" i="21"/>
  <c r="F1551" i="21"/>
  <c r="E1551" i="21"/>
  <c r="D1551" i="21"/>
  <c r="C1551" i="21"/>
  <c r="B1551" i="21"/>
  <c r="AM1550" i="21"/>
  <c r="AL1550" i="21"/>
  <c r="AK1550" i="21"/>
  <c r="AJ1550" i="21"/>
  <c r="AI1550" i="21"/>
  <c r="AH1550" i="21"/>
  <c r="AG1550" i="21"/>
  <c r="AF1550" i="21"/>
  <c r="AE1550" i="21"/>
  <c r="AD1550" i="21"/>
  <c r="AC1550" i="21"/>
  <c r="AB1550" i="21"/>
  <c r="AA1550" i="21"/>
  <c r="Z1550" i="21"/>
  <c r="Y1550" i="21"/>
  <c r="X1550" i="21"/>
  <c r="W1550" i="21"/>
  <c r="V1550" i="21"/>
  <c r="U1550" i="21"/>
  <c r="T1550" i="21"/>
  <c r="S1550" i="21"/>
  <c r="R1550" i="21"/>
  <c r="Q1550" i="21"/>
  <c r="P1550" i="21"/>
  <c r="O1550" i="21"/>
  <c r="N1550" i="21"/>
  <c r="M1550" i="21"/>
  <c r="L1550" i="21"/>
  <c r="K1550" i="21"/>
  <c r="J1550" i="21"/>
  <c r="I1550" i="21"/>
  <c r="H1550" i="21"/>
  <c r="G1550" i="21"/>
  <c r="F1550" i="21"/>
  <c r="E1550" i="21"/>
  <c r="D1550" i="21"/>
  <c r="C1550" i="21"/>
  <c r="B1550" i="21"/>
  <c r="AM1549" i="21"/>
  <c r="AL1549" i="21"/>
  <c r="AK1549" i="21"/>
  <c r="AJ1549" i="21"/>
  <c r="AI1549" i="21"/>
  <c r="AH1549" i="21"/>
  <c r="AG1549" i="21"/>
  <c r="AF1549" i="21"/>
  <c r="AE1549" i="21"/>
  <c r="AD1549" i="21"/>
  <c r="AC1549" i="21"/>
  <c r="AB1549" i="21"/>
  <c r="AA1549" i="21"/>
  <c r="Z1549" i="21"/>
  <c r="Y1549" i="21"/>
  <c r="X1549" i="21"/>
  <c r="W1549" i="21"/>
  <c r="V1549" i="21"/>
  <c r="U1549" i="21"/>
  <c r="T1549" i="21"/>
  <c r="S1549" i="21"/>
  <c r="R1549" i="21"/>
  <c r="Q1549" i="21"/>
  <c r="P1549" i="21"/>
  <c r="O1549" i="21"/>
  <c r="N1549" i="21"/>
  <c r="M1549" i="21"/>
  <c r="L1549" i="21"/>
  <c r="K1549" i="21"/>
  <c r="J1549" i="21"/>
  <c r="I1549" i="21"/>
  <c r="H1549" i="21"/>
  <c r="G1549" i="21"/>
  <c r="F1549" i="21"/>
  <c r="E1549" i="21"/>
  <c r="D1549" i="21"/>
  <c r="C1549" i="21"/>
  <c r="B1549" i="21"/>
  <c r="AM1548" i="21"/>
  <c r="AL1548" i="21"/>
  <c r="AK1548" i="21"/>
  <c r="AJ1548" i="21"/>
  <c r="AI1548" i="21"/>
  <c r="AH1548" i="21"/>
  <c r="AG1548" i="21"/>
  <c r="AF1548" i="21"/>
  <c r="AE1548" i="21"/>
  <c r="AD1548" i="21"/>
  <c r="AC1548" i="21"/>
  <c r="AB1548" i="21"/>
  <c r="AA1548" i="21"/>
  <c r="Z1548" i="21"/>
  <c r="Y1548" i="21"/>
  <c r="X1548" i="21"/>
  <c r="W1548" i="21"/>
  <c r="V1548" i="21"/>
  <c r="U1548" i="21"/>
  <c r="T1548" i="21"/>
  <c r="S1548" i="21"/>
  <c r="R1548" i="21"/>
  <c r="Q1548" i="21"/>
  <c r="P1548" i="21"/>
  <c r="O1548" i="21"/>
  <c r="N1548" i="21"/>
  <c r="M1548" i="21"/>
  <c r="L1548" i="21"/>
  <c r="K1548" i="21"/>
  <c r="J1548" i="21"/>
  <c r="I1548" i="21"/>
  <c r="H1548" i="21"/>
  <c r="G1548" i="21"/>
  <c r="F1548" i="21"/>
  <c r="E1548" i="21"/>
  <c r="D1548" i="21"/>
  <c r="C1548" i="21"/>
  <c r="B1548" i="21"/>
  <c r="AM1547" i="21"/>
  <c r="AL1547" i="21"/>
  <c r="AK1547" i="21"/>
  <c r="AJ1547" i="21"/>
  <c r="AI1547" i="21"/>
  <c r="AH1547" i="21"/>
  <c r="AG1547" i="21"/>
  <c r="AF1547" i="21"/>
  <c r="AE1547" i="21"/>
  <c r="AD1547" i="21"/>
  <c r="AC1547" i="21"/>
  <c r="AB1547" i="21"/>
  <c r="AA1547" i="21"/>
  <c r="Z1547" i="21"/>
  <c r="Y1547" i="21"/>
  <c r="X1547" i="21"/>
  <c r="W1547" i="21"/>
  <c r="V1547" i="21"/>
  <c r="U1547" i="21"/>
  <c r="T1547" i="21"/>
  <c r="S1547" i="21"/>
  <c r="R1547" i="21"/>
  <c r="Q1547" i="21"/>
  <c r="P1547" i="21"/>
  <c r="O1547" i="21"/>
  <c r="N1547" i="21"/>
  <c r="M1547" i="21"/>
  <c r="L1547" i="21"/>
  <c r="K1547" i="21"/>
  <c r="J1547" i="21"/>
  <c r="I1547" i="21"/>
  <c r="H1547" i="21"/>
  <c r="G1547" i="21"/>
  <c r="F1547" i="21"/>
  <c r="E1547" i="21"/>
  <c r="D1547" i="21"/>
  <c r="C1547" i="21"/>
  <c r="B1547" i="21"/>
  <c r="AM1546" i="21"/>
  <c r="AL1546" i="21"/>
  <c r="AK1546" i="21"/>
  <c r="AJ1546" i="21"/>
  <c r="AI1546" i="21"/>
  <c r="AH1546" i="21"/>
  <c r="AG1546" i="21"/>
  <c r="AF1546" i="21"/>
  <c r="AE1546" i="21"/>
  <c r="AD1546" i="21"/>
  <c r="AC1546" i="21"/>
  <c r="AB1546" i="21"/>
  <c r="AA1546" i="21"/>
  <c r="Z1546" i="21"/>
  <c r="Y1546" i="21"/>
  <c r="X1546" i="21"/>
  <c r="W1546" i="21"/>
  <c r="V1546" i="21"/>
  <c r="U1546" i="21"/>
  <c r="T1546" i="21"/>
  <c r="S1546" i="21"/>
  <c r="R1546" i="21"/>
  <c r="Q1546" i="21"/>
  <c r="P1546" i="21"/>
  <c r="O1546" i="21"/>
  <c r="N1546" i="21"/>
  <c r="M1546" i="21"/>
  <c r="L1546" i="21"/>
  <c r="K1546" i="21"/>
  <c r="J1546" i="21"/>
  <c r="I1546" i="21"/>
  <c r="H1546" i="21"/>
  <c r="G1546" i="21"/>
  <c r="F1546" i="21"/>
  <c r="E1546" i="21"/>
  <c r="D1546" i="21"/>
  <c r="C1546" i="21"/>
  <c r="B1546" i="21"/>
  <c r="AM1545" i="21"/>
  <c r="AL1545" i="21"/>
  <c r="AK1545" i="21"/>
  <c r="AJ1545" i="21"/>
  <c r="AI1545" i="21"/>
  <c r="AH1545" i="21"/>
  <c r="AG1545" i="21"/>
  <c r="AF1545" i="21"/>
  <c r="AE1545" i="21"/>
  <c r="AD1545" i="21"/>
  <c r="AC1545" i="21"/>
  <c r="AB1545" i="21"/>
  <c r="AA1545" i="21"/>
  <c r="Z1545" i="21"/>
  <c r="Y1545" i="21"/>
  <c r="X1545" i="21"/>
  <c r="W1545" i="21"/>
  <c r="V1545" i="21"/>
  <c r="U1545" i="21"/>
  <c r="T1545" i="21"/>
  <c r="S1545" i="21"/>
  <c r="R1545" i="21"/>
  <c r="Q1545" i="21"/>
  <c r="P1545" i="21"/>
  <c r="O1545" i="21"/>
  <c r="N1545" i="21"/>
  <c r="M1545" i="21"/>
  <c r="L1545" i="21"/>
  <c r="K1545" i="21"/>
  <c r="J1545" i="21"/>
  <c r="I1545" i="21"/>
  <c r="H1545" i="21"/>
  <c r="G1545" i="21"/>
  <c r="F1545" i="21"/>
  <c r="E1545" i="21"/>
  <c r="D1545" i="21"/>
  <c r="C1545" i="21"/>
  <c r="B1545" i="21"/>
  <c r="AM1544" i="21"/>
  <c r="AL1544" i="21"/>
  <c r="AK1544" i="21"/>
  <c r="AJ1544" i="21"/>
  <c r="AI1544" i="21"/>
  <c r="AH1544" i="21"/>
  <c r="AG1544" i="21"/>
  <c r="AF1544" i="21"/>
  <c r="AE1544" i="21"/>
  <c r="AD1544" i="21"/>
  <c r="AC1544" i="21"/>
  <c r="AB1544" i="21"/>
  <c r="AA1544" i="21"/>
  <c r="Z1544" i="21"/>
  <c r="Y1544" i="21"/>
  <c r="X1544" i="21"/>
  <c r="W1544" i="21"/>
  <c r="V1544" i="21"/>
  <c r="U1544" i="21"/>
  <c r="T1544" i="21"/>
  <c r="S1544" i="21"/>
  <c r="R1544" i="21"/>
  <c r="Q1544" i="21"/>
  <c r="P1544" i="21"/>
  <c r="O1544" i="21"/>
  <c r="N1544" i="21"/>
  <c r="M1544" i="21"/>
  <c r="L1544" i="21"/>
  <c r="K1544" i="21"/>
  <c r="J1544" i="21"/>
  <c r="I1544" i="21"/>
  <c r="H1544" i="21"/>
  <c r="G1544" i="21"/>
  <c r="F1544" i="21"/>
  <c r="E1544" i="21"/>
  <c r="D1544" i="21"/>
  <c r="C1544" i="21"/>
  <c r="B1544" i="21"/>
  <c r="AM1543" i="21"/>
  <c r="AL1543" i="21"/>
  <c r="AK1543" i="21"/>
  <c r="AJ1543" i="21"/>
  <c r="AI1543" i="21"/>
  <c r="AH1543" i="21"/>
  <c r="AG1543" i="21"/>
  <c r="AF1543" i="21"/>
  <c r="AE1543" i="21"/>
  <c r="AD1543" i="21"/>
  <c r="AC1543" i="21"/>
  <c r="AB1543" i="21"/>
  <c r="AA1543" i="21"/>
  <c r="Z1543" i="21"/>
  <c r="Y1543" i="21"/>
  <c r="X1543" i="21"/>
  <c r="W1543" i="21"/>
  <c r="V1543" i="21"/>
  <c r="U1543" i="21"/>
  <c r="T1543" i="21"/>
  <c r="S1543" i="21"/>
  <c r="R1543" i="21"/>
  <c r="Q1543" i="21"/>
  <c r="P1543" i="21"/>
  <c r="O1543" i="21"/>
  <c r="N1543" i="21"/>
  <c r="M1543" i="21"/>
  <c r="L1543" i="21"/>
  <c r="K1543" i="21"/>
  <c r="J1543" i="21"/>
  <c r="I1543" i="21"/>
  <c r="H1543" i="21"/>
  <c r="G1543" i="21"/>
  <c r="F1543" i="21"/>
  <c r="E1543" i="21"/>
  <c r="D1543" i="21"/>
  <c r="C1543" i="21"/>
  <c r="B1543" i="21"/>
  <c r="AM1542" i="21"/>
  <c r="AL1542" i="21"/>
  <c r="AK1542" i="21"/>
  <c r="AJ1542" i="21"/>
  <c r="AI1542" i="21"/>
  <c r="AH1542" i="21"/>
  <c r="AG1542" i="21"/>
  <c r="AF1542" i="21"/>
  <c r="AE1542" i="21"/>
  <c r="AD1542" i="21"/>
  <c r="AC1542" i="21"/>
  <c r="AB1542" i="21"/>
  <c r="AA1542" i="21"/>
  <c r="Z1542" i="21"/>
  <c r="Y1542" i="21"/>
  <c r="X1542" i="21"/>
  <c r="W1542" i="21"/>
  <c r="V1542" i="21"/>
  <c r="U1542" i="21"/>
  <c r="T1542" i="21"/>
  <c r="S1542" i="21"/>
  <c r="R1542" i="21"/>
  <c r="Q1542" i="21"/>
  <c r="P1542" i="21"/>
  <c r="O1542" i="21"/>
  <c r="N1542" i="21"/>
  <c r="M1542" i="21"/>
  <c r="L1542" i="21"/>
  <c r="K1542" i="21"/>
  <c r="J1542" i="21"/>
  <c r="I1542" i="21"/>
  <c r="H1542" i="21"/>
  <c r="G1542" i="21"/>
  <c r="F1542" i="21"/>
  <c r="E1542" i="21"/>
  <c r="D1542" i="21"/>
  <c r="C1542" i="21"/>
  <c r="B1542" i="21"/>
  <c r="I1540" i="21"/>
  <c r="H1540" i="21"/>
  <c r="G1540" i="21"/>
  <c r="F1540" i="21"/>
  <c r="E1540" i="21"/>
  <c r="D1540" i="21"/>
  <c r="C1540" i="21"/>
  <c r="B1540" i="21"/>
  <c r="I1539" i="21"/>
  <c r="G1539" i="21"/>
  <c r="E1539" i="21"/>
  <c r="C1539" i="21"/>
  <c r="B1539" i="21"/>
  <c r="I1538" i="21"/>
  <c r="H1538" i="21"/>
  <c r="G1538" i="21"/>
  <c r="F1538" i="21"/>
  <c r="E1538" i="21"/>
  <c r="C1538" i="21"/>
  <c r="B1538" i="21"/>
  <c r="I1537" i="21"/>
  <c r="G1537" i="21"/>
  <c r="E1537" i="21"/>
  <c r="C1537" i="21"/>
  <c r="B1537" i="21"/>
  <c r="I1536" i="21"/>
  <c r="H1536" i="21"/>
  <c r="G1536" i="21"/>
  <c r="F1536" i="21"/>
  <c r="E1536" i="21"/>
  <c r="D1536" i="21"/>
  <c r="C1536" i="21"/>
  <c r="B1536" i="21"/>
  <c r="I1535" i="21"/>
  <c r="H1535" i="21"/>
  <c r="G1535" i="21"/>
  <c r="F1535" i="21"/>
  <c r="E1535" i="21"/>
  <c r="D1535" i="21"/>
  <c r="C1535" i="21"/>
  <c r="B1535" i="21"/>
  <c r="I1534" i="21"/>
  <c r="H1534" i="21"/>
  <c r="G1534" i="21"/>
  <c r="F1534" i="21"/>
  <c r="E1534" i="21"/>
  <c r="C1534" i="21"/>
  <c r="B1534" i="21"/>
  <c r="I1533" i="21"/>
  <c r="H1533" i="21"/>
  <c r="G1533" i="21"/>
  <c r="F1533" i="21"/>
  <c r="E1533" i="21"/>
  <c r="D1533" i="21"/>
  <c r="C1533" i="21"/>
  <c r="B1533" i="21"/>
  <c r="I1532" i="21"/>
  <c r="H1532" i="21"/>
  <c r="G1532" i="21"/>
  <c r="F1532" i="21"/>
  <c r="E1532" i="21"/>
  <c r="D1532" i="21"/>
  <c r="C1532" i="21"/>
  <c r="B1532" i="21"/>
  <c r="I1531" i="21"/>
  <c r="H1531" i="21"/>
  <c r="G1531" i="21"/>
  <c r="F1531" i="21"/>
  <c r="E1531" i="21"/>
  <c r="D1531" i="21"/>
  <c r="C1531" i="21"/>
  <c r="B1531" i="21"/>
  <c r="I1530" i="21"/>
  <c r="H1530" i="21"/>
  <c r="G1530" i="21"/>
  <c r="F1530" i="21"/>
  <c r="E1530" i="21"/>
  <c r="D1530" i="21"/>
  <c r="C1530" i="21"/>
  <c r="B1530" i="21"/>
  <c r="I1529" i="21"/>
  <c r="H1529" i="21"/>
  <c r="G1529" i="21"/>
  <c r="F1529" i="21"/>
  <c r="E1529" i="21"/>
  <c r="D1529" i="21"/>
  <c r="C1529" i="21"/>
  <c r="B1529" i="21"/>
  <c r="I1528" i="21"/>
  <c r="H1528" i="21"/>
  <c r="G1528" i="21"/>
  <c r="F1528" i="21"/>
  <c r="E1528" i="21"/>
  <c r="D1528" i="21"/>
  <c r="C1528" i="21"/>
  <c r="B1528" i="21"/>
  <c r="I1527" i="21"/>
  <c r="H1527" i="21"/>
  <c r="G1527" i="21"/>
  <c r="F1527" i="21"/>
  <c r="E1527" i="21"/>
  <c r="D1527" i="21"/>
  <c r="C1527" i="21"/>
  <c r="B1527" i="21"/>
  <c r="I1526" i="21"/>
  <c r="H1526" i="21"/>
  <c r="G1526" i="21"/>
  <c r="F1526" i="21"/>
  <c r="E1526" i="21"/>
  <c r="C1526" i="21"/>
  <c r="B1526" i="21"/>
  <c r="I1525" i="21"/>
  <c r="H1525" i="21"/>
  <c r="G1525" i="21"/>
  <c r="F1525" i="21"/>
  <c r="E1525" i="21"/>
  <c r="D1525" i="21"/>
  <c r="C1525" i="21"/>
  <c r="B1525" i="21"/>
  <c r="I1524" i="21"/>
  <c r="H1524" i="21"/>
  <c r="G1524" i="21"/>
  <c r="F1524" i="21"/>
  <c r="E1524" i="21"/>
  <c r="D1524" i="21"/>
  <c r="C1524" i="21"/>
  <c r="B1524" i="21"/>
  <c r="I1523" i="21"/>
  <c r="H1523" i="21"/>
  <c r="G1523" i="21"/>
  <c r="F1523" i="21"/>
  <c r="E1523" i="21"/>
  <c r="D1523" i="21"/>
  <c r="C1523" i="21"/>
  <c r="B1523" i="21"/>
  <c r="I1522" i="21"/>
  <c r="H1522" i="21"/>
  <c r="G1522" i="21"/>
  <c r="F1522" i="21"/>
  <c r="E1522" i="21"/>
  <c r="D1522" i="21"/>
  <c r="C1522" i="21"/>
  <c r="B1522" i="21"/>
  <c r="I1521" i="21"/>
  <c r="H1521" i="21"/>
  <c r="G1521" i="21"/>
  <c r="F1521" i="21"/>
  <c r="E1521" i="21"/>
  <c r="D1521" i="21"/>
  <c r="C1521" i="21"/>
  <c r="B1521" i="21"/>
  <c r="I1520" i="21"/>
  <c r="H1520" i="21"/>
  <c r="G1520" i="21"/>
  <c r="F1520" i="21"/>
  <c r="E1520" i="21"/>
  <c r="D1520" i="21"/>
  <c r="C1520" i="21"/>
  <c r="B1520" i="21"/>
  <c r="I1519" i="21"/>
  <c r="H1519" i="21"/>
  <c r="G1519" i="21"/>
  <c r="F1519" i="21"/>
  <c r="E1519" i="21"/>
  <c r="D1519" i="21"/>
  <c r="C1519" i="21"/>
  <c r="B1519" i="21"/>
  <c r="I1518" i="21"/>
  <c r="G1518" i="21"/>
  <c r="F1518" i="21"/>
  <c r="E1518" i="21"/>
  <c r="C1518" i="21"/>
  <c r="B1518" i="21"/>
  <c r="I1517" i="21"/>
  <c r="G1517" i="21"/>
  <c r="F1517" i="21"/>
  <c r="E1517" i="21"/>
  <c r="D1517" i="21"/>
  <c r="C1517" i="21"/>
  <c r="B1517" i="21"/>
  <c r="I1516" i="21"/>
  <c r="G1516" i="21"/>
  <c r="F1516" i="21"/>
  <c r="E1516" i="21"/>
  <c r="D1516" i="21"/>
  <c r="C1516" i="21"/>
  <c r="B1516" i="21"/>
  <c r="I1515" i="21"/>
  <c r="G1515" i="21"/>
  <c r="F1515" i="21"/>
  <c r="E1515" i="21"/>
  <c r="D1515" i="21"/>
  <c r="C1515" i="21"/>
  <c r="B1515" i="21"/>
  <c r="I1514" i="21"/>
  <c r="G1514" i="21"/>
  <c r="F1514" i="21"/>
  <c r="E1514" i="21"/>
  <c r="D1514" i="21"/>
  <c r="C1514" i="21"/>
  <c r="B1514" i="21"/>
  <c r="I1513" i="21"/>
  <c r="G1513" i="21"/>
  <c r="F1513" i="21"/>
  <c r="E1513" i="21"/>
  <c r="D1513" i="21"/>
  <c r="C1513" i="21"/>
  <c r="B1513" i="21"/>
  <c r="I1512" i="21"/>
  <c r="G1512" i="21"/>
  <c r="F1512" i="21"/>
  <c r="E1512" i="21"/>
  <c r="D1512" i="21"/>
  <c r="C1512" i="21"/>
  <c r="B1512" i="21"/>
  <c r="I1511" i="21"/>
  <c r="G1511" i="21"/>
  <c r="F1511" i="21"/>
  <c r="E1511" i="21"/>
  <c r="D1511" i="21"/>
  <c r="C1511" i="21"/>
  <c r="B1511" i="21"/>
  <c r="I1510" i="21"/>
  <c r="H1510" i="21"/>
  <c r="G1510" i="21"/>
  <c r="F1510" i="21"/>
  <c r="E1510" i="21"/>
  <c r="D1510" i="21"/>
  <c r="C1510" i="21"/>
  <c r="B1510" i="21"/>
  <c r="I1509" i="21"/>
  <c r="H1509" i="21"/>
  <c r="G1509" i="21"/>
  <c r="F1509" i="21"/>
  <c r="E1509" i="21"/>
  <c r="D1509" i="21"/>
  <c r="C1509" i="21"/>
  <c r="B1509" i="21"/>
  <c r="I1508" i="21"/>
  <c r="H1508" i="21"/>
  <c r="G1508" i="21"/>
  <c r="F1508" i="21"/>
  <c r="E1508" i="21"/>
  <c r="D1508" i="21"/>
  <c r="C1508" i="21"/>
  <c r="B1508" i="21"/>
  <c r="I1507" i="21"/>
  <c r="H1507" i="21"/>
  <c r="G1507" i="21"/>
  <c r="F1507" i="21"/>
  <c r="E1507" i="21"/>
  <c r="D1507" i="21"/>
  <c r="C1507" i="21"/>
  <c r="B1507" i="21"/>
  <c r="I1506" i="21"/>
  <c r="H1506" i="21"/>
  <c r="G1506" i="21"/>
  <c r="F1506" i="21"/>
  <c r="E1506" i="21"/>
  <c r="D1506" i="21"/>
  <c r="C1506" i="21"/>
  <c r="B1506" i="21"/>
  <c r="I1505" i="21"/>
  <c r="H1505" i="21"/>
  <c r="G1505" i="21"/>
  <c r="F1505" i="21"/>
  <c r="E1505" i="21"/>
  <c r="D1505" i="21"/>
  <c r="C1505" i="21"/>
  <c r="B1505" i="21"/>
  <c r="I1504" i="21"/>
  <c r="H1504" i="21"/>
  <c r="G1504" i="21"/>
  <c r="F1504" i="21"/>
  <c r="E1504" i="21"/>
  <c r="D1504" i="21"/>
  <c r="C1504" i="21"/>
  <c r="B1504" i="21"/>
  <c r="I1503" i="21"/>
  <c r="H1503" i="21"/>
  <c r="G1503" i="21"/>
  <c r="F1503" i="21"/>
  <c r="E1503" i="21"/>
  <c r="D1503" i="21"/>
  <c r="C1503" i="21"/>
  <c r="B1503" i="21"/>
  <c r="I1502" i="21"/>
  <c r="H1502" i="21"/>
  <c r="G1502" i="21"/>
  <c r="F1502" i="21"/>
  <c r="E1502" i="21"/>
  <c r="D1502" i="21"/>
  <c r="C1502" i="21"/>
  <c r="B1502" i="21"/>
  <c r="I1501" i="21"/>
  <c r="H1501" i="21"/>
  <c r="G1501" i="21"/>
  <c r="F1501" i="21"/>
  <c r="E1501" i="21"/>
  <c r="D1501" i="21"/>
  <c r="C1501" i="21"/>
  <c r="B1501" i="21"/>
  <c r="I1500" i="21"/>
  <c r="H1500" i="21"/>
  <c r="G1500" i="21"/>
  <c r="F1500" i="21"/>
  <c r="E1500" i="21"/>
  <c r="C1500" i="21"/>
  <c r="B1500" i="21"/>
  <c r="I1499" i="21"/>
  <c r="H1499" i="21"/>
  <c r="G1499" i="21"/>
  <c r="F1499" i="21"/>
  <c r="E1499" i="21"/>
  <c r="D1499" i="21"/>
  <c r="C1499" i="21"/>
  <c r="B1499" i="21"/>
  <c r="I1498" i="21"/>
  <c r="H1498" i="21"/>
  <c r="G1498" i="21"/>
  <c r="F1498" i="21"/>
  <c r="E1498" i="21"/>
  <c r="C1498" i="21"/>
  <c r="B1498" i="21"/>
  <c r="I1497" i="21"/>
  <c r="H1497" i="21"/>
  <c r="G1497" i="21"/>
  <c r="F1497" i="21"/>
  <c r="E1497" i="21"/>
  <c r="D1497" i="21"/>
  <c r="C1497" i="21"/>
  <c r="B1497" i="21"/>
  <c r="I1496" i="21"/>
  <c r="H1496" i="21"/>
  <c r="G1496" i="21"/>
  <c r="F1496" i="21"/>
  <c r="E1496" i="21"/>
  <c r="D1496" i="21"/>
  <c r="C1496" i="21"/>
  <c r="B1496" i="21"/>
  <c r="I1495" i="21"/>
  <c r="H1495" i="21"/>
  <c r="G1495" i="21"/>
  <c r="F1495" i="21"/>
  <c r="E1495" i="21"/>
  <c r="D1495" i="21"/>
  <c r="C1495" i="21"/>
  <c r="B1495" i="21"/>
  <c r="I1494" i="21"/>
  <c r="H1494" i="21"/>
  <c r="G1494" i="21"/>
  <c r="F1494" i="21"/>
  <c r="E1494" i="21"/>
  <c r="D1494" i="21"/>
  <c r="C1494" i="21"/>
  <c r="B1494" i="21"/>
  <c r="I1493" i="21"/>
  <c r="H1493" i="21"/>
  <c r="G1493" i="21"/>
  <c r="F1493" i="21"/>
  <c r="E1493" i="21"/>
  <c r="D1493" i="21"/>
  <c r="C1493" i="21"/>
  <c r="B1493" i="21"/>
  <c r="I1492" i="21"/>
  <c r="H1492" i="21"/>
  <c r="G1492" i="21"/>
  <c r="F1492" i="21"/>
  <c r="E1492" i="21"/>
  <c r="D1492" i="21"/>
  <c r="C1492" i="21"/>
  <c r="B1492" i="21"/>
  <c r="I1491" i="21"/>
  <c r="H1491" i="21"/>
  <c r="G1491" i="21"/>
  <c r="F1491" i="21"/>
  <c r="E1491" i="21"/>
  <c r="D1491" i="21"/>
  <c r="C1491" i="21"/>
  <c r="B1491" i="21"/>
  <c r="I1490" i="21"/>
  <c r="H1490" i="21"/>
  <c r="G1490" i="21"/>
  <c r="F1490" i="21"/>
  <c r="E1490" i="21"/>
  <c r="C1490" i="21"/>
  <c r="B1490" i="21"/>
  <c r="I1489" i="21"/>
  <c r="H1489" i="21"/>
  <c r="G1489" i="21"/>
  <c r="F1489" i="21"/>
  <c r="E1489" i="21"/>
  <c r="D1489" i="21"/>
  <c r="C1489" i="21"/>
  <c r="B1489" i="21"/>
  <c r="I1488" i="21"/>
  <c r="H1488" i="21"/>
  <c r="G1488" i="21"/>
  <c r="F1488" i="21"/>
  <c r="E1488" i="21"/>
  <c r="D1488" i="21"/>
  <c r="C1488" i="21"/>
  <c r="B1488" i="21"/>
  <c r="I1487" i="21"/>
  <c r="H1487" i="21"/>
  <c r="G1487" i="21"/>
  <c r="F1487" i="21"/>
  <c r="E1487" i="21"/>
  <c r="D1487" i="21"/>
  <c r="C1487" i="21"/>
  <c r="B1487" i="21"/>
  <c r="I1486" i="21"/>
  <c r="H1486" i="21"/>
  <c r="G1486" i="21"/>
  <c r="F1486" i="21"/>
  <c r="E1486" i="21"/>
  <c r="D1486" i="21"/>
  <c r="C1486" i="21"/>
  <c r="B1486" i="21"/>
  <c r="I1485" i="21"/>
  <c r="H1485" i="21"/>
  <c r="G1485" i="21"/>
  <c r="F1485" i="21"/>
  <c r="E1485" i="21"/>
  <c r="D1485" i="21"/>
  <c r="C1485" i="21"/>
  <c r="B1485" i="21"/>
  <c r="I1484" i="21"/>
  <c r="H1484" i="21"/>
  <c r="G1484" i="21"/>
  <c r="F1484" i="21"/>
  <c r="E1484" i="21"/>
  <c r="D1484" i="21"/>
  <c r="C1484" i="21"/>
  <c r="B1484" i="21"/>
  <c r="I1483" i="21"/>
  <c r="H1483" i="21"/>
  <c r="G1483" i="21"/>
  <c r="F1483" i="21"/>
  <c r="E1483" i="21"/>
  <c r="D1483" i="21"/>
  <c r="C1483" i="21"/>
  <c r="B1483" i="21"/>
  <c r="I1482" i="21"/>
  <c r="H1482" i="21"/>
  <c r="F1482" i="21"/>
  <c r="E1482" i="21"/>
  <c r="C1482" i="21"/>
  <c r="B1482" i="21"/>
  <c r="I1481" i="21"/>
  <c r="H1481" i="21"/>
  <c r="F1481" i="21"/>
  <c r="E1481" i="21"/>
  <c r="D1481" i="21"/>
  <c r="C1481" i="21"/>
  <c r="B1481" i="21"/>
  <c r="I1480" i="21"/>
  <c r="H1480" i="21"/>
  <c r="F1480" i="21"/>
  <c r="E1480" i="21"/>
  <c r="D1480" i="21"/>
  <c r="C1480" i="21"/>
  <c r="B1480" i="21"/>
  <c r="I1479" i="21"/>
  <c r="H1479" i="21"/>
  <c r="F1479" i="21"/>
  <c r="E1479" i="21"/>
  <c r="D1479" i="21"/>
  <c r="C1479" i="21"/>
  <c r="B1479" i="21"/>
  <c r="I1478" i="21"/>
  <c r="H1478" i="21"/>
  <c r="F1478" i="21"/>
  <c r="E1478" i="21"/>
  <c r="D1478" i="21"/>
  <c r="C1478" i="21"/>
  <c r="B1478" i="21"/>
  <c r="I1477" i="21"/>
  <c r="H1477" i="21"/>
  <c r="F1477" i="21"/>
  <c r="E1477" i="21"/>
  <c r="D1477" i="21"/>
  <c r="C1477" i="21"/>
  <c r="B1477" i="21"/>
  <c r="I1476" i="21"/>
  <c r="H1476" i="21"/>
  <c r="F1476" i="21"/>
  <c r="E1476" i="21"/>
  <c r="D1476" i="21"/>
  <c r="C1476" i="21"/>
  <c r="B1476" i="21"/>
  <c r="I1475" i="21"/>
  <c r="H1475" i="21"/>
  <c r="F1475" i="21"/>
  <c r="E1475" i="21"/>
  <c r="D1475" i="21"/>
  <c r="C1475" i="21"/>
  <c r="B1475" i="21"/>
  <c r="I1474" i="21"/>
  <c r="H1474" i="21"/>
  <c r="G1474" i="21"/>
  <c r="F1474" i="21"/>
  <c r="E1474" i="21"/>
  <c r="D1474" i="21"/>
  <c r="C1474" i="21"/>
  <c r="B1474" i="21"/>
  <c r="I1473" i="21"/>
  <c r="H1473" i="21"/>
  <c r="G1473" i="21"/>
  <c r="F1473" i="21"/>
  <c r="E1473" i="21"/>
  <c r="D1473" i="21"/>
  <c r="C1473" i="21"/>
  <c r="B1473" i="21"/>
  <c r="I1472" i="21"/>
  <c r="H1472" i="21"/>
  <c r="G1472" i="21"/>
  <c r="F1472" i="21"/>
  <c r="E1472" i="21"/>
  <c r="D1472" i="21"/>
  <c r="C1472" i="21"/>
  <c r="B1472" i="21"/>
  <c r="I1471" i="21"/>
  <c r="H1471" i="21"/>
  <c r="G1471" i="21"/>
  <c r="F1471" i="21"/>
  <c r="E1471" i="21"/>
  <c r="D1471" i="21"/>
  <c r="C1471" i="21"/>
  <c r="B1471" i="21"/>
  <c r="I1470" i="21"/>
  <c r="H1470" i="21"/>
  <c r="G1470" i="21"/>
  <c r="F1470" i="21"/>
  <c r="E1470" i="21"/>
  <c r="D1470" i="21"/>
  <c r="C1470" i="21"/>
  <c r="B1470" i="21"/>
  <c r="I1469" i="21"/>
  <c r="H1469" i="21"/>
  <c r="G1469" i="21"/>
  <c r="F1469" i="21"/>
  <c r="E1469" i="21"/>
  <c r="D1469" i="21"/>
  <c r="C1469" i="21"/>
  <c r="B1469" i="21"/>
  <c r="I1468" i="21"/>
  <c r="H1468" i="21"/>
  <c r="G1468" i="21"/>
  <c r="F1468" i="21"/>
  <c r="E1468" i="21"/>
  <c r="D1468" i="21"/>
  <c r="C1468" i="21"/>
  <c r="J1468" i="21"/>
  <c r="K1468" i="21"/>
  <c r="L1468" i="21"/>
  <c r="B1468" i="21"/>
  <c r="G1466" i="21"/>
  <c r="F1466" i="21"/>
  <c r="E1466" i="21"/>
  <c r="D1466" i="21"/>
  <c r="C1466" i="21"/>
  <c r="B1466" i="21"/>
  <c r="G1465" i="21"/>
  <c r="F1465" i="21"/>
  <c r="E1465" i="21"/>
  <c r="D1465" i="21"/>
  <c r="C1465" i="21"/>
  <c r="B1465" i="21"/>
  <c r="G1464" i="21"/>
  <c r="F1464" i="21"/>
  <c r="E1464" i="21"/>
  <c r="D1464" i="21"/>
  <c r="C1464" i="21"/>
  <c r="B1464" i="21"/>
  <c r="G1463" i="21"/>
  <c r="F1463" i="21"/>
  <c r="E1463" i="21"/>
  <c r="D1463" i="21"/>
  <c r="C1463" i="21"/>
  <c r="B1463" i="21"/>
  <c r="G1462" i="21"/>
  <c r="F1462" i="21"/>
  <c r="E1462" i="21"/>
  <c r="D1462" i="21"/>
  <c r="C1462" i="21"/>
  <c r="B1462" i="21"/>
  <c r="G1461" i="21"/>
  <c r="F1461" i="21"/>
  <c r="E1461" i="21"/>
  <c r="D1461" i="21"/>
  <c r="C1461" i="21"/>
  <c r="B1461" i="21"/>
  <c r="G1460" i="21"/>
  <c r="F1460" i="21"/>
  <c r="E1460" i="21"/>
  <c r="D1460" i="21"/>
  <c r="C1460" i="21"/>
  <c r="B1460" i="21"/>
  <c r="G1459" i="21"/>
  <c r="F1459" i="21"/>
  <c r="E1459" i="21"/>
  <c r="D1459" i="21"/>
  <c r="C1459" i="21"/>
  <c r="B1459" i="21"/>
  <c r="G1458" i="21"/>
  <c r="F1458" i="21"/>
  <c r="E1458" i="21"/>
  <c r="D1458" i="21"/>
  <c r="C1458" i="21"/>
  <c r="B1458" i="21"/>
  <c r="G1457" i="21"/>
  <c r="F1457" i="21"/>
  <c r="E1457" i="21"/>
  <c r="D1457" i="21"/>
  <c r="C1457" i="21"/>
  <c r="B1457" i="21"/>
  <c r="G1456" i="21"/>
  <c r="F1456" i="21"/>
  <c r="E1456" i="21"/>
  <c r="D1456" i="21"/>
  <c r="C1456" i="21"/>
  <c r="B1456" i="21"/>
  <c r="G1455" i="21"/>
  <c r="F1455" i="21"/>
  <c r="E1455" i="21"/>
  <c r="D1455" i="21"/>
  <c r="C1455" i="21"/>
  <c r="B1455" i="21"/>
  <c r="G1454" i="21"/>
  <c r="F1454" i="21"/>
  <c r="E1454" i="21"/>
  <c r="D1454" i="21"/>
  <c r="C1454" i="21"/>
  <c r="B1454" i="21"/>
  <c r="G1453" i="21"/>
  <c r="F1453" i="21"/>
  <c r="E1453" i="21"/>
  <c r="D1453" i="21"/>
  <c r="C1453" i="21"/>
  <c r="B1453" i="21"/>
  <c r="G1452" i="21"/>
  <c r="F1452" i="21"/>
  <c r="E1452" i="21"/>
  <c r="D1452" i="21"/>
  <c r="C1452" i="21"/>
  <c r="B1452" i="21"/>
  <c r="G1451" i="21"/>
  <c r="F1451" i="21"/>
  <c r="E1451" i="21"/>
  <c r="D1451" i="21"/>
  <c r="C1451" i="21"/>
  <c r="B1451" i="21"/>
  <c r="G1450" i="21"/>
  <c r="F1450" i="21"/>
  <c r="E1450" i="21"/>
  <c r="D1450" i="21"/>
  <c r="C1450" i="21"/>
  <c r="B1450" i="21"/>
  <c r="G1449" i="21"/>
  <c r="F1449" i="21"/>
  <c r="E1449" i="21"/>
  <c r="D1449" i="21"/>
  <c r="C1449" i="21"/>
  <c r="B1449" i="21"/>
  <c r="G1448" i="21"/>
  <c r="F1448" i="21"/>
  <c r="E1448" i="21"/>
  <c r="D1448" i="21"/>
  <c r="C1448" i="21"/>
  <c r="B1448" i="21"/>
  <c r="G1447" i="21"/>
  <c r="F1447" i="21"/>
  <c r="E1447" i="21"/>
  <c r="D1447" i="21"/>
  <c r="C1447" i="21"/>
  <c r="B1447" i="21"/>
  <c r="G1446" i="21"/>
  <c r="F1446" i="21"/>
  <c r="E1446" i="21"/>
  <c r="D1446" i="21"/>
  <c r="C1446" i="21"/>
  <c r="B1446" i="21"/>
  <c r="G1445" i="21"/>
  <c r="F1445" i="21"/>
  <c r="E1445" i="21"/>
  <c r="D1445" i="21"/>
  <c r="C1445" i="21"/>
  <c r="B1445" i="21"/>
  <c r="G1444" i="21"/>
  <c r="F1444" i="21"/>
  <c r="E1444" i="21"/>
  <c r="D1444" i="21"/>
  <c r="C1444" i="21"/>
  <c r="B1444" i="21"/>
  <c r="G1443" i="21"/>
  <c r="F1443" i="21"/>
  <c r="E1443" i="21"/>
  <c r="D1443" i="21"/>
  <c r="C1443" i="21"/>
  <c r="B1443" i="21"/>
  <c r="G1442" i="21"/>
  <c r="F1442" i="21"/>
  <c r="E1442" i="21"/>
  <c r="D1442" i="21"/>
  <c r="C1442" i="21"/>
  <c r="B1442" i="21"/>
  <c r="G1441" i="21"/>
  <c r="F1441" i="21"/>
  <c r="E1441" i="21"/>
  <c r="D1441" i="21"/>
  <c r="C1441" i="21"/>
  <c r="B1441" i="21"/>
  <c r="G1440" i="21"/>
  <c r="F1440" i="21"/>
  <c r="E1440" i="21"/>
  <c r="D1440" i="21"/>
  <c r="C1440" i="21"/>
  <c r="B1440" i="21"/>
  <c r="G1439" i="21"/>
  <c r="F1439" i="21"/>
  <c r="E1439" i="21"/>
  <c r="D1439" i="21"/>
  <c r="C1439" i="21"/>
  <c r="B1439" i="21"/>
  <c r="G1438" i="21"/>
  <c r="F1438" i="21"/>
  <c r="E1438" i="21"/>
  <c r="D1438" i="21"/>
  <c r="C1438" i="21"/>
  <c r="B1438" i="21"/>
  <c r="G1437" i="21"/>
  <c r="F1437" i="21"/>
  <c r="E1437" i="21"/>
  <c r="D1437" i="21"/>
  <c r="C1437" i="21"/>
  <c r="B1437" i="21"/>
  <c r="G1436" i="21"/>
  <c r="F1436" i="21"/>
  <c r="E1436" i="21"/>
  <c r="D1436" i="21"/>
  <c r="C1436" i="21"/>
  <c r="B1436" i="21"/>
  <c r="G1435" i="21"/>
  <c r="F1435" i="21"/>
  <c r="E1435" i="21"/>
  <c r="D1435" i="21"/>
  <c r="C1435" i="21"/>
  <c r="B1435" i="21"/>
  <c r="G1434" i="21"/>
  <c r="F1434" i="21"/>
  <c r="E1434" i="21"/>
  <c r="D1434" i="21"/>
  <c r="C1434" i="21"/>
  <c r="B1434" i="21"/>
  <c r="G1433" i="21"/>
  <c r="F1433" i="21"/>
  <c r="E1433" i="21"/>
  <c r="D1433" i="21"/>
  <c r="C1433" i="21"/>
  <c r="B1433" i="21"/>
  <c r="G1432" i="21"/>
  <c r="F1432" i="21"/>
  <c r="E1432" i="21"/>
  <c r="D1432" i="21"/>
  <c r="C1432" i="21"/>
  <c r="B1432" i="21"/>
  <c r="G1431" i="21"/>
  <c r="F1431" i="21"/>
  <c r="E1431" i="21"/>
  <c r="D1431" i="21"/>
  <c r="C1431" i="21"/>
  <c r="B1431" i="21"/>
  <c r="G1430" i="21"/>
  <c r="F1430" i="21"/>
  <c r="E1430" i="21"/>
  <c r="D1430" i="21"/>
  <c r="C1430" i="21"/>
  <c r="B1430" i="21"/>
  <c r="G1429" i="21"/>
  <c r="F1429" i="21"/>
  <c r="E1429" i="21"/>
  <c r="D1429" i="21"/>
  <c r="C1429" i="21"/>
  <c r="B1429" i="21"/>
  <c r="G1428" i="21"/>
  <c r="F1428" i="21"/>
  <c r="E1428" i="21"/>
  <c r="D1428" i="21"/>
  <c r="C1428" i="21"/>
  <c r="B1428" i="21"/>
  <c r="G1427" i="21"/>
  <c r="F1427" i="21"/>
  <c r="E1427" i="21"/>
  <c r="D1427" i="21"/>
  <c r="C1427" i="21"/>
  <c r="B1427" i="21"/>
  <c r="G1426" i="21"/>
  <c r="F1426" i="21"/>
  <c r="E1426" i="21"/>
  <c r="D1426" i="21"/>
  <c r="C1426" i="21"/>
  <c r="B1426" i="21"/>
  <c r="G1425" i="21"/>
  <c r="F1425" i="21"/>
  <c r="E1425" i="21"/>
  <c r="D1425" i="21"/>
  <c r="C1425" i="21"/>
  <c r="B1425" i="21"/>
  <c r="G1424" i="21"/>
  <c r="F1424" i="21"/>
  <c r="E1424" i="21"/>
  <c r="D1424" i="21"/>
  <c r="C1424" i="21"/>
  <c r="B1424" i="21"/>
  <c r="G1423" i="21"/>
  <c r="F1423" i="21"/>
  <c r="E1423" i="21"/>
  <c r="D1423" i="21"/>
  <c r="C1423" i="21"/>
  <c r="B1423" i="21"/>
  <c r="G1422" i="21"/>
  <c r="F1422" i="21"/>
  <c r="E1422" i="21"/>
  <c r="D1422" i="21"/>
  <c r="C1422" i="21"/>
  <c r="B1422" i="21"/>
  <c r="G1421" i="21"/>
  <c r="F1421" i="21"/>
  <c r="E1421" i="21"/>
  <c r="D1421" i="21"/>
  <c r="C1421" i="21"/>
  <c r="B1421" i="21"/>
  <c r="G1420" i="21"/>
  <c r="F1420" i="21"/>
  <c r="E1420" i="21"/>
  <c r="D1420" i="21"/>
  <c r="C1420" i="21"/>
  <c r="B1420" i="21"/>
  <c r="G1419" i="21"/>
  <c r="F1419" i="21"/>
  <c r="E1419" i="21"/>
  <c r="D1419" i="21"/>
  <c r="C1419" i="21"/>
  <c r="B1419" i="21"/>
  <c r="G1418" i="21"/>
  <c r="F1418" i="21"/>
  <c r="E1418" i="21"/>
  <c r="D1418" i="21"/>
  <c r="C1418" i="21"/>
  <c r="B1418" i="21"/>
  <c r="G1417" i="21"/>
  <c r="F1417" i="21"/>
  <c r="E1417" i="21"/>
  <c r="D1417" i="21"/>
  <c r="C1417" i="21"/>
  <c r="B1417" i="21"/>
  <c r="G1416" i="21"/>
  <c r="F1416" i="21"/>
  <c r="E1416" i="21"/>
  <c r="D1416" i="21"/>
  <c r="C1416" i="21"/>
  <c r="B1416" i="21"/>
  <c r="G1415" i="21"/>
  <c r="F1415" i="21"/>
  <c r="E1415" i="21"/>
  <c r="D1415" i="21"/>
  <c r="C1415" i="21"/>
  <c r="B1415" i="21"/>
  <c r="G1414" i="21"/>
  <c r="F1414" i="21"/>
  <c r="E1414" i="21"/>
  <c r="D1414" i="21"/>
  <c r="C1414" i="21"/>
  <c r="B1414" i="21"/>
  <c r="G1413" i="21"/>
  <c r="F1413" i="21"/>
  <c r="E1413" i="21"/>
  <c r="D1413" i="21"/>
  <c r="C1413" i="21"/>
  <c r="B1413" i="21"/>
  <c r="G1412" i="21"/>
  <c r="F1412" i="21"/>
  <c r="E1412" i="21"/>
  <c r="D1412" i="21"/>
  <c r="C1412" i="21"/>
  <c r="B1412" i="21"/>
  <c r="G1411" i="21"/>
  <c r="F1411" i="21"/>
  <c r="E1411" i="21"/>
  <c r="D1411" i="21"/>
  <c r="C1411" i="21"/>
  <c r="B1411" i="21"/>
  <c r="G1410" i="21"/>
  <c r="F1410" i="21"/>
  <c r="E1410" i="21"/>
  <c r="D1410" i="21"/>
  <c r="C1410" i="21"/>
  <c r="B1410" i="21"/>
  <c r="G1409" i="21"/>
  <c r="F1409" i="21"/>
  <c r="E1409" i="21"/>
  <c r="D1409" i="21"/>
  <c r="C1409" i="21"/>
  <c r="B1409" i="21"/>
  <c r="G1408" i="21"/>
  <c r="F1408" i="21"/>
  <c r="E1408" i="21"/>
  <c r="D1408" i="21"/>
  <c r="C1408" i="21"/>
  <c r="B1408" i="21"/>
  <c r="G1407" i="21"/>
  <c r="F1407" i="21"/>
  <c r="E1407" i="21"/>
  <c r="D1407" i="21"/>
  <c r="C1407" i="21"/>
  <c r="B1407" i="21"/>
  <c r="G1406" i="21"/>
  <c r="F1406" i="21"/>
  <c r="E1406" i="21"/>
  <c r="D1406" i="21"/>
  <c r="C1406" i="21"/>
  <c r="B1406" i="21"/>
  <c r="G1405" i="21"/>
  <c r="F1405" i="21"/>
  <c r="E1405" i="21"/>
  <c r="D1405" i="21"/>
  <c r="C1405" i="21"/>
  <c r="B1405" i="21"/>
  <c r="G1404" i="21"/>
  <c r="F1404" i="21"/>
  <c r="E1404" i="21"/>
  <c r="D1404" i="21"/>
  <c r="C1404" i="21"/>
  <c r="B1404" i="21"/>
  <c r="G1403" i="21"/>
  <c r="F1403" i="21"/>
  <c r="E1403" i="21"/>
  <c r="D1403" i="21"/>
  <c r="C1403" i="21"/>
  <c r="B1403" i="21"/>
  <c r="G1402" i="21"/>
  <c r="F1402" i="21"/>
  <c r="E1402" i="21"/>
  <c r="D1402" i="21"/>
  <c r="C1402" i="21"/>
  <c r="B1402" i="21"/>
  <c r="G1401" i="21"/>
  <c r="F1401" i="21"/>
  <c r="E1401" i="21"/>
  <c r="D1401" i="21"/>
  <c r="C1401" i="21"/>
  <c r="B1401" i="21"/>
  <c r="G1400" i="21"/>
  <c r="F1400" i="21"/>
  <c r="E1400" i="21"/>
  <c r="D1400" i="21"/>
  <c r="C1400" i="21"/>
  <c r="B1400" i="21"/>
  <c r="B293" i="21" l="1"/>
  <c r="P291" i="21"/>
  <c r="O291" i="21"/>
  <c r="N291" i="21"/>
  <c r="M291" i="21"/>
  <c r="L291" i="21"/>
  <c r="K291" i="21"/>
  <c r="J291" i="21"/>
  <c r="I291" i="21"/>
  <c r="H291" i="21"/>
  <c r="G291" i="21"/>
  <c r="F291" i="21"/>
  <c r="D291" i="21"/>
  <c r="C291" i="21"/>
  <c r="B291" i="21"/>
  <c r="P290" i="21"/>
  <c r="O290" i="21"/>
  <c r="N290" i="21"/>
  <c r="M290" i="21"/>
  <c r="L290" i="21"/>
  <c r="K290" i="21"/>
  <c r="J290" i="21"/>
  <c r="I290" i="21"/>
  <c r="H290" i="21"/>
  <c r="G290" i="21"/>
  <c r="F290" i="21"/>
  <c r="E290" i="21"/>
  <c r="D290" i="21"/>
  <c r="C290" i="21"/>
  <c r="B290" i="21"/>
  <c r="P289" i="21"/>
  <c r="O289" i="21"/>
  <c r="N289" i="21"/>
  <c r="M289" i="21"/>
  <c r="L289" i="21"/>
  <c r="K289" i="21"/>
  <c r="J289" i="21"/>
  <c r="I289" i="21"/>
  <c r="H289" i="21"/>
  <c r="G289" i="21"/>
  <c r="F289" i="21"/>
  <c r="E289" i="21"/>
  <c r="D289" i="21"/>
  <c r="C289" i="21"/>
  <c r="B289" i="21"/>
  <c r="P288" i="21"/>
  <c r="O288" i="21"/>
  <c r="N288" i="21"/>
  <c r="M288" i="21"/>
  <c r="L288" i="21"/>
  <c r="K288" i="21"/>
  <c r="J288" i="21"/>
  <c r="I288" i="21"/>
  <c r="H288" i="21"/>
  <c r="G288" i="21"/>
  <c r="F288" i="21"/>
  <c r="E288" i="21"/>
  <c r="D288" i="21"/>
  <c r="C288" i="21"/>
  <c r="B288" i="21"/>
  <c r="P287" i="21"/>
  <c r="O287" i="21"/>
  <c r="N287" i="21"/>
  <c r="M287" i="21"/>
  <c r="L287" i="21"/>
  <c r="K287" i="21"/>
  <c r="J287" i="21"/>
  <c r="I287" i="21"/>
  <c r="H287" i="21"/>
  <c r="G287" i="21"/>
  <c r="F287" i="21"/>
  <c r="E287" i="21"/>
  <c r="D287" i="21"/>
  <c r="C287" i="21"/>
  <c r="B287" i="21"/>
  <c r="P286" i="21"/>
  <c r="O286" i="21"/>
  <c r="N286" i="21"/>
  <c r="M286" i="21"/>
  <c r="L286" i="21"/>
  <c r="K286" i="21"/>
  <c r="J286" i="21"/>
  <c r="I286" i="21"/>
  <c r="H286" i="21"/>
  <c r="G286" i="21"/>
  <c r="F286" i="21"/>
  <c r="E286" i="21"/>
  <c r="D286" i="21"/>
  <c r="C286" i="21"/>
  <c r="B286" i="21"/>
  <c r="P285" i="21"/>
  <c r="O285" i="21"/>
  <c r="N285" i="21"/>
  <c r="M285" i="21"/>
  <c r="L285" i="21"/>
  <c r="K285" i="21"/>
  <c r="J285" i="21"/>
  <c r="I285" i="21"/>
  <c r="H285" i="21"/>
  <c r="G285" i="21"/>
  <c r="F285" i="21"/>
  <c r="E285" i="21"/>
  <c r="D285" i="21"/>
  <c r="C285" i="21"/>
  <c r="B285" i="21"/>
  <c r="P284" i="21"/>
  <c r="O284" i="21"/>
  <c r="N284" i="21"/>
  <c r="M284" i="21"/>
  <c r="L284" i="21"/>
  <c r="K284" i="21"/>
  <c r="J284" i="21"/>
  <c r="I284" i="21"/>
  <c r="H284" i="21"/>
  <c r="G284" i="21"/>
  <c r="F284" i="21"/>
  <c r="D284" i="21"/>
  <c r="C284" i="21"/>
  <c r="B284" i="21"/>
  <c r="P283" i="21"/>
  <c r="O283" i="21"/>
  <c r="N283" i="21"/>
  <c r="M283" i="21"/>
  <c r="L283" i="21"/>
  <c r="K283" i="21"/>
  <c r="J283" i="21"/>
  <c r="I283" i="21"/>
  <c r="H283" i="21"/>
  <c r="G283" i="21"/>
  <c r="F283" i="21"/>
  <c r="E283" i="21"/>
  <c r="D283" i="21"/>
  <c r="C283" i="21"/>
  <c r="B283" i="21"/>
  <c r="P282" i="21"/>
  <c r="O282" i="21"/>
  <c r="N282" i="21"/>
  <c r="M282" i="21"/>
  <c r="L282" i="21"/>
  <c r="K282" i="21"/>
  <c r="J282" i="21"/>
  <c r="I282" i="21"/>
  <c r="H282" i="21"/>
  <c r="G282" i="21"/>
  <c r="F282" i="21"/>
  <c r="E282" i="21"/>
  <c r="D282" i="21"/>
  <c r="C282" i="21"/>
  <c r="B282" i="21"/>
  <c r="P281" i="21"/>
  <c r="O281" i="21"/>
  <c r="N281" i="21"/>
  <c r="M281" i="21"/>
  <c r="L281" i="21"/>
  <c r="K281" i="21"/>
  <c r="J281" i="21"/>
  <c r="I281" i="21"/>
  <c r="H281" i="21"/>
  <c r="G281" i="21"/>
  <c r="F281" i="21"/>
  <c r="D281" i="21"/>
  <c r="C281" i="21"/>
  <c r="B281" i="21"/>
  <c r="P280" i="21"/>
  <c r="O280" i="21"/>
  <c r="N280" i="21"/>
  <c r="M280" i="21"/>
  <c r="L280" i="21"/>
  <c r="K280" i="21"/>
  <c r="J280" i="21"/>
  <c r="I280" i="21"/>
  <c r="H280" i="21"/>
  <c r="F280" i="21"/>
  <c r="E280" i="21"/>
  <c r="D280" i="21"/>
  <c r="C280" i="21"/>
  <c r="B280" i="21"/>
  <c r="P279" i="21"/>
  <c r="O279" i="21"/>
  <c r="N279" i="21"/>
  <c r="M279" i="21"/>
  <c r="L279" i="21"/>
  <c r="K279" i="21"/>
  <c r="J279" i="21"/>
  <c r="I279" i="21"/>
  <c r="H279" i="21"/>
  <c r="G279" i="21"/>
  <c r="F279" i="21"/>
  <c r="D279" i="21"/>
  <c r="C279" i="21"/>
  <c r="B279" i="21"/>
  <c r="P278" i="21"/>
  <c r="O278" i="21"/>
  <c r="N278" i="21"/>
  <c r="M278" i="21"/>
  <c r="L278" i="21"/>
  <c r="K278" i="21"/>
  <c r="J278" i="21"/>
  <c r="I278" i="21"/>
  <c r="H278" i="21"/>
  <c r="F278" i="21"/>
  <c r="E278" i="21"/>
  <c r="D278" i="21"/>
  <c r="C278" i="21"/>
  <c r="B278" i="21"/>
  <c r="P277" i="21"/>
  <c r="O277" i="21"/>
  <c r="N277" i="21"/>
  <c r="M277" i="21"/>
  <c r="L277" i="21"/>
  <c r="K277" i="21"/>
  <c r="J277" i="21"/>
  <c r="I277" i="21"/>
  <c r="H277" i="21"/>
  <c r="G277" i="21"/>
  <c r="F277" i="21"/>
  <c r="E277" i="21"/>
  <c r="D277" i="21"/>
  <c r="C277" i="21"/>
  <c r="B277" i="21"/>
  <c r="P276" i="21"/>
  <c r="O276" i="21"/>
  <c r="N276" i="21"/>
  <c r="M276" i="21"/>
  <c r="L276" i="21"/>
  <c r="K276" i="21"/>
  <c r="J276" i="21"/>
  <c r="I276" i="21"/>
  <c r="H276" i="21"/>
  <c r="G276" i="21"/>
  <c r="F276" i="21"/>
  <c r="E276" i="21"/>
  <c r="D276" i="21"/>
  <c r="C276" i="21"/>
  <c r="B276" i="21"/>
  <c r="P275" i="21"/>
  <c r="O275" i="21"/>
  <c r="N275" i="21"/>
  <c r="M275" i="21"/>
  <c r="L275" i="21"/>
  <c r="K275" i="21"/>
  <c r="J275" i="21"/>
  <c r="I275" i="21"/>
  <c r="H275" i="21"/>
  <c r="G275" i="21"/>
  <c r="F275" i="21"/>
  <c r="D275" i="21"/>
  <c r="C275" i="21"/>
  <c r="B275" i="21"/>
  <c r="P274" i="21"/>
  <c r="O274" i="21"/>
  <c r="N274" i="21"/>
  <c r="M274" i="21"/>
  <c r="L274" i="21"/>
  <c r="K274" i="21"/>
  <c r="J274" i="21"/>
  <c r="I274" i="21"/>
  <c r="H274" i="21"/>
  <c r="G274" i="21"/>
  <c r="F274" i="21"/>
  <c r="E274" i="21"/>
  <c r="D274" i="21"/>
  <c r="C274" i="21"/>
  <c r="B274" i="21"/>
  <c r="P273" i="21"/>
  <c r="O273" i="21"/>
  <c r="N273" i="21"/>
  <c r="M273" i="21"/>
  <c r="L273" i="21"/>
  <c r="K273" i="21"/>
  <c r="J273" i="21"/>
  <c r="I273" i="21"/>
  <c r="H273" i="21"/>
  <c r="G273" i="21"/>
  <c r="F273" i="21"/>
  <c r="E273" i="21"/>
  <c r="D273" i="21"/>
  <c r="C273" i="21"/>
  <c r="B273" i="21"/>
  <c r="P272" i="21"/>
  <c r="O272" i="21"/>
  <c r="N272" i="21"/>
  <c r="M272" i="21"/>
  <c r="L272" i="21"/>
  <c r="K272" i="21"/>
  <c r="J272" i="21"/>
  <c r="I272" i="21"/>
  <c r="H272" i="21"/>
  <c r="G272" i="21"/>
  <c r="F272" i="21"/>
  <c r="D272" i="21"/>
  <c r="C272" i="21"/>
  <c r="B272" i="21"/>
  <c r="P271" i="21"/>
  <c r="O271" i="21"/>
  <c r="N271" i="21"/>
  <c r="M271" i="21"/>
  <c r="L271" i="21"/>
  <c r="K271" i="21"/>
  <c r="J271" i="21"/>
  <c r="I271" i="21"/>
  <c r="H271" i="21"/>
  <c r="F271" i="21"/>
  <c r="E271" i="21"/>
  <c r="D271" i="21"/>
  <c r="C271" i="21"/>
  <c r="B271" i="21"/>
  <c r="P270" i="21"/>
  <c r="O270" i="21"/>
  <c r="N270" i="21"/>
  <c r="M270" i="21"/>
  <c r="L270" i="21"/>
  <c r="K270" i="21"/>
  <c r="J270" i="21"/>
  <c r="I270" i="21"/>
  <c r="H270" i="21"/>
  <c r="G270" i="21"/>
  <c r="F270" i="21"/>
  <c r="E270" i="21"/>
  <c r="D270" i="21"/>
  <c r="C270" i="21"/>
  <c r="B270" i="21"/>
  <c r="P269" i="21"/>
  <c r="O269" i="21"/>
  <c r="N269" i="21"/>
  <c r="M269" i="21"/>
  <c r="L269" i="21"/>
  <c r="K269" i="21"/>
  <c r="J269" i="21"/>
  <c r="I269" i="21"/>
  <c r="H269" i="21"/>
  <c r="G269" i="21"/>
  <c r="F269" i="21"/>
  <c r="E269" i="21"/>
  <c r="D269" i="21"/>
  <c r="C269" i="21"/>
  <c r="B269" i="21"/>
  <c r="P268" i="21"/>
  <c r="O268" i="21"/>
  <c r="N268" i="21"/>
  <c r="M268" i="21"/>
  <c r="L268" i="21"/>
  <c r="K268" i="21"/>
  <c r="J268" i="21"/>
  <c r="I268" i="21"/>
  <c r="H268" i="21"/>
  <c r="G268" i="21"/>
  <c r="F268" i="21"/>
  <c r="E268" i="21"/>
  <c r="D268" i="21"/>
  <c r="C268" i="21"/>
  <c r="B268" i="21"/>
  <c r="P267" i="21"/>
  <c r="O267" i="21"/>
  <c r="N267" i="21"/>
  <c r="M267" i="21"/>
  <c r="L267" i="21"/>
  <c r="K267" i="21"/>
  <c r="J267" i="21"/>
  <c r="I267" i="21"/>
  <c r="H267" i="21"/>
  <c r="G267" i="21"/>
  <c r="E267" i="21"/>
  <c r="D267" i="21"/>
  <c r="C267" i="21"/>
  <c r="B267" i="21"/>
  <c r="P266" i="21"/>
  <c r="O266" i="21"/>
  <c r="N266" i="21"/>
  <c r="M266" i="21"/>
  <c r="L266" i="21"/>
  <c r="K266" i="21"/>
  <c r="J266" i="21"/>
  <c r="I266" i="21"/>
  <c r="H266" i="21"/>
  <c r="G266" i="21"/>
  <c r="E266" i="21"/>
  <c r="D266" i="21"/>
  <c r="C266" i="21"/>
  <c r="B266" i="21"/>
  <c r="P265" i="21"/>
  <c r="O265" i="21"/>
  <c r="N265" i="21"/>
  <c r="M265" i="21"/>
  <c r="L265" i="21"/>
  <c r="K265" i="21"/>
  <c r="J265" i="21"/>
  <c r="I265" i="21"/>
  <c r="H265" i="21"/>
  <c r="G265" i="21"/>
  <c r="E265" i="21"/>
  <c r="D265" i="21"/>
  <c r="C265" i="21"/>
  <c r="B265" i="21"/>
  <c r="P264" i="21"/>
  <c r="O264" i="21"/>
  <c r="N264" i="21"/>
  <c r="M264" i="21"/>
  <c r="L264" i="21"/>
  <c r="K264" i="21"/>
  <c r="J264" i="21"/>
  <c r="I264" i="21"/>
  <c r="H264" i="21"/>
  <c r="G264" i="21"/>
  <c r="F264" i="21"/>
  <c r="E264" i="21"/>
  <c r="D264" i="21"/>
  <c r="C264" i="21"/>
  <c r="B264" i="21"/>
  <c r="P263" i="21"/>
  <c r="O263" i="21"/>
  <c r="N263" i="21"/>
  <c r="M263" i="21"/>
  <c r="L263" i="21"/>
  <c r="K263" i="21"/>
  <c r="J263" i="21"/>
  <c r="I263" i="21"/>
  <c r="H263" i="21"/>
  <c r="G263" i="21"/>
  <c r="F263" i="21"/>
  <c r="E263" i="21"/>
  <c r="D263" i="21"/>
  <c r="C263" i="21"/>
  <c r="B263" i="21"/>
  <c r="P262" i="21"/>
  <c r="O262" i="21"/>
  <c r="N262" i="21"/>
  <c r="M262" i="21"/>
  <c r="L262" i="21"/>
  <c r="K262" i="21"/>
  <c r="J262" i="21"/>
  <c r="I262" i="21"/>
  <c r="H262" i="21"/>
  <c r="G262" i="21"/>
  <c r="F262" i="21"/>
  <c r="E262" i="21"/>
  <c r="D262" i="21"/>
  <c r="C262" i="21"/>
  <c r="B262" i="21"/>
  <c r="P261" i="21"/>
  <c r="O261" i="21"/>
  <c r="N261" i="21"/>
  <c r="M261" i="21"/>
  <c r="L261" i="21"/>
  <c r="K261" i="21"/>
  <c r="J261" i="21"/>
  <c r="I261" i="21"/>
  <c r="H261" i="21"/>
  <c r="G261" i="21"/>
  <c r="F261" i="21"/>
  <c r="E261" i="21"/>
  <c r="D261" i="21"/>
  <c r="C261" i="21"/>
  <c r="B261" i="21"/>
  <c r="P260" i="21"/>
  <c r="O260" i="21"/>
  <c r="N260" i="21"/>
  <c r="M260" i="21"/>
  <c r="L260" i="21"/>
  <c r="K260" i="21"/>
  <c r="J260" i="21"/>
  <c r="I260" i="21"/>
  <c r="H260" i="21"/>
  <c r="G260" i="21"/>
  <c r="F260" i="21"/>
  <c r="E260" i="21"/>
  <c r="D260" i="21"/>
  <c r="C260" i="21"/>
  <c r="B260" i="21"/>
  <c r="P259" i="21"/>
  <c r="O259" i="21"/>
  <c r="N259" i="21"/>
  <c r="M259" i="21"/>
  <c r="L259" i="21"/>
  <c r="K259" i="21"/>
  <c r="J259" i="21"/>
  <c r="I259" i="21"/>
  <c r="H259" i="21"/>
  <c r="G259" i="21"/>
  <c r="F259" i="21"/>
  <c r="E259" i="21"/>
  <c r="D259" i="21"/>
  <c r="C259" i="21"/>
  <c r="B259" i="21"/>
  <c r="P258" i="21"/>
  <c r="O258" i="21"/>
  <c r="N258" i="21"/>
  <c r="M258" i="21"/>
  <c r="L258" i="21"/>
  <c r="K258" i="21"/>
  <c r="J258" i="21"/>
  <c r="I258" i="21"/>
  <c r="H258" i="21"/>
  <c r="G258" i="21"/>
  <c r="F258" i="21"/>
  <c r="E258" i="21"/>
  <c r="D258" i="21"/>
  <c r="C258" i="21"/>
  <c r="B258" i="21"/>
  <c r="P257" i="21"/>
  <c r="O257" i="21"/>
  <c r="N257" i="21"/>
  <c r="M257" i="21"/>
  <c r="L257" i="21"/>
  <c r="K257" i="21"/>
  <c r="J257" i="21"/>
  <c r="I257" i="21"/>
  <c r="H257" i="21"/>
  <c r="G257" i="21"/>
  <c r="F257" i="21"/>
  <c r="E257" i="21"/>
  <c r="D257" i="21"/>
  <c r="C257" i="21"/>
  <c r="B257" i="21"/>
  <c r="P256" i="21"/>
  <c r="O256" i="21"/>
  <c r="N256" i="21"/>
  <c r="M256" i="21"/>
  <c r="L256" i="21"/>
  <c r="K256" i="21"/>
  <c r="J256" i="21"/>
  <c r="I256" i="21"/>
  <c r="H256" i="21"/>
  <c r="G256" i="21"/>
  <c r="F256" i="21"/>
  <c r="E256" i="21"/>
  <c r="D256" i="21"/>
  <c r="C256" i="21"/>
  <c r="B256" i="21"/>
  <c r="P255" i="21"/>
  <c r="O255" i="21"/>
  <c r="N255" i="21"/>
  <c r="M255" i="21"/>
  <c r="L255" i="21"/>
  <c r="K255" i="21"/>
  <c r="J255" i="21"/>
  <c r="I255" i="21"/>
  <c r="H255" i="21"/>
  <c r="G255" i="21"/>
  <c r="F255" i="21"/>
  <c r="E255" i="21"/>
  <c r="D255" i="21"/>
  <c r="C255" i="21"/>
  <c r="B255" i="21"/>
  <c r="P254" i="21"/>
  <c r="M254" i="21"/>
  <c r="L254" i="21"/>
  <c r="K254" i="21"/>
  <c r="J254" i="21"/>
  <c r="I254" i="21"/>
  <c r="H254" i="21"/>
  <c r="G254" i="21"/>
  <c r="F254" i="21"/>
  <c r="E254" i="21"/>
  <c r="D254" i="21"/>
  <c r="C254" i="21"/>
  <c r="B254" i="21"/>
  <c r="P253" i="21"/>
  <c r="O253" i="21"/>
  <c r="N253" i="21"/>
  <c r="M253" i="21"/>
  <c r="L253" i="21"/>
  <c r="K253" i="21"/>
  <c r="J253" i="21"/>
  <c r="I253" i="21"/>
  <c r="H253" i="21"/>
  <c r="G253" i="21"/>
  <c r="F253" i="21"/>
  <c r="E253" i="21"/>
  <c r="D253" i="21"/>
  <c r="C253" i="21"/>
  <c r="B253" i="21"/>
  <c r="P252" i="21"/>
  <c r="O252" i="21"/>
  <c r="N252" i="21"/>
  <c r="M252" i="21"/>
  <c r="L252" i="21"/>
  <c r="K252" i="21"/>
  <c r="J252" i="21"/>
  <c r="I252" i="21"/>
  <c r="H252" i="21"/>
  <c r="G252" i="21"/>
  <c r="F252" i="21"/>
  <c r="E252" i="21"/>
  <c r="D252" i="21"/>
  <c r="C252" i="21"/>
  <c r="B252" i="21"/>
  <c r="P251" i="21"/>
  <c r="O251" i="21"/>
  <c r="N251" i="21"/>
  <c r="M251" i="21"/>
  <c r="L251" i="21"/>
  <c r="K251" i="21"/>
  <c r="J251" i="21"/>
  <c r="I251" i="21"/>
  <c r="H251" i="21"/>
  <c r="G251" i="21"/>
  <c r="F251" i="21"/>
  <c r="E251" i="21"/>
  <c r="D251" i="21"/>
  <c r="C251" i="21"/>
  <c r="B251" i="21"/>
  <c r="P250" i="21"/>
  <c r="O250" i="21"/>
  <c r="N250" i="21"/>
  <c r="M250" i="21"/>
  <c r="L250" i="21"/>
  <c r="K250" i="21"/>
  <c r="J250" i="21"/>
  <c r="I250" i="21"/>
  <c r="H250" i="21"/>
  <c r="G250" i="21"/>
  <c r="F250" i="21"/>
  <c r="E250" i="21"/>
  <c r="D250" i="21"/>
  <c r="C250" i="21"/>
  <c r="B250" i="21"/>
  <c r="P249" i="21"/>
  <c r="O249" i="21"/>
  <c r="N249" i="21"/>
  <c r="M249" i="21"/>
  <c r="L249" i="21"/>
  <c r="K249" i="21"/>
  <c r="J249" i="21"/>
  <c r="I249" i="21"/>
  <c r="H249" i="21"/>
  <c r="G249" i="21"/>
  <c r="F249" i="21"/>
  <c r="E249" i="21"/>
  <c r="D249" i="21"/>
  <c r="C249" i="21"/>
  <c r="B249" i="21"/>
  <c r="P248" i="21"/>
  <c r="O248" i="21"/>
  <c r="N248" i="21"/>
  <c r="M248" i="21"/>
  <c r="L248" i="21"/>
  <c r="K248" i="21"/>
  <c r="J248" i="21"/>
  <c r="I248" i="21"/>
  <c r="H248" i="21"/>
  <c r="G248" i="21"/>
  <c r="F248" i="21"/>
  <c r="E248" i="21"/>
  <c r="D248" i="21"/>
  <c r="C248" i="21"/>
  <c r="B248" i="21"/>
  <c r="P247" i="21"/>
  <c r="O247" i="21"/>
  <c r="N247" i="21"/>
  <c r="M247" i="21"/>
  <c r="L247" i="21"/>
  <c r="K247" i="21"/>
  <c r="J247" i="21"/>
  <c r="I247" i="21"/>
  <c r="H247" i="21"/>
  <c r="G247" i="21"/>
  <c r="F247" i="21"/>
  <c r="E247" i="21"/>
  <c r="D247" i="21"/>
  <c r="B247" i="21"/>
  <c r="P246" i="21"/>
  <c r="O246" i="21"/>
  <c r="N246" i="21"/>
  <c r="M246" i="21"/>
  <c r="L246" i="21"/>
  <c r="K246" i="21"/>
  <c r="J246" i="21"/>
  <c r="I246" i="21"/>
  <c r="H246" i="21"/>
  <c r="G246" i="21"/>
  <c r="F246" i="21"/>
  <c r="E246" i="21"/>
  <c r="D246" i="21"/>
  <c r="C246" i="21"/>
  <c r="B246" i="21"/>
  <c r="P245" i="21"/>
  <c r="O245" i="21"/>
  <c r="M245" i="21"/>
  <c r="L245" i="21"/>
  <c r="K245" i="21"/>
  <c r="J245" i="21"/>
  <c r="I245" i="21"/>
  <c r="H245" i="21"/>
  <c r="G245" i="21"/>
  <c r="F245" i="21"/>
  <c r="E245" i="21"/>
  <c r="D245" i="21"/>
  <c r="C245" i="21"/>
  <c r="B245" i="21"/>
  <c r="P244" i="21"/>
  <c r="O244" i="21"/>
  <c r="N244" i="21"/>
  <c r="M244" i="21"/>
  <c r="L244" i="21"/>
  <c r="K244" i="21"/>
  <c r="J244" i="21"/>
  <c r="I244" i="21"/>
  <c r="H244" i="21"/>
  <c r="G244" i="21"/>
  <c r="F244" i="21"/>
  <c r="E244" i="21"/>
  <c r="D244" i="21"/>
  <c r="C244" i="21"/>
  <c r="B244" i="21"/>
  <c r="P243" i="21"/>
  <c r="O243" i="21"/>
  <c r="N243" i="21"/>
  <c r="M243" i="21"/>
  <c r="L243" i="21"/>
  <c r="K243" i="21"/>
  <c r="J243" i="21"/>
  <c r="I243" i="21"/>
  <c r="H243" i="21"/>
  <c r="G243" i="21"/>
  <c r="F243" i="21"/>
  <c r="E243" i="21"/>
  <c r="D243" i="21"/>
  <c r="C243" i="21"/>
  <c r="B243" i="21"/>
  <c r="P242" i="21"/>
  <c r="O242" i="21"/>
  <c r="N242" i="21"/>
  <c r="M242" i="21"/>
  <c r="L242" i="21"/>
  <c r="K242" i="21"/>
  <c r="J242" i="21"/>
  <c r="I242" i="21"/>
  <c r="H242" i="21"/>
  <c r="G242" i="21"/>
  <c r="F242" i="21"/>
  <c r="E242" i="21"/>
  <c r="D242" i="21"/>
  <c r="C242" i="21"/>
  <c r="B242" i="21"/>
  <c r="P241" i="21"/>
  <c r="O241" i="21"/>
  <c r="N241" i="21"/>
  <c r="M241" i="21"/>
  <c r="L241" i="21"/>
  <c r="K241" i="21"/>
  <c r="J241" i="21"/>
  <c r="I241" i="21"/>
  <c r="H241" i="21"/>
  <c r="G241" i="21"/>
  <c r="F241" i="21"/>
  <c r="E241" i="21"/>
  <c r="D241" i="21"/>
  <c r="C241" i="21"/>
  <c r="B241" i="21"/>
  <c r="P240" i="21"/>
  <c r="O240" i="21"/>
  <c r="N240" i="21"/>
  <c r="M240" i="21"/>
  <c r="L240" i="21"/>
  <c r="K240" i="21"/>
  <c r="J240" i="21"/>
  <c r="I240" i="21"/>
  <c r="H240" i="21"/>
  <c r="G240" i="21"/>
  <c r="F240" i="21"/>
  <c r="E240" i="21"/>
  <c r="D240" i="21"/>
  <c r="C240" i="21"/>
  <c r="B240" i="21"/>
  <c r="P239" i="21"/>
  <c r="O239" i="21"/>
  <c r="N239" i="21"/>
  <c r="M239" i="21"/>
  <c r="L239" i="21"/>
  <c r="K239" i="21"/>
  <c r="J239" i="21"/>
  <c r="I239" i="21"/>
  <c r="H239" i="21"/>
  <c r="G239" i="21"/>
  <c r="F239" i="21"/>
  <c r="C239" i="21"/>
  <c r="B239" i="21"/>
  <c r="P238" i="21"/>
  <c r="O238" i="21"/>
  <c r="N238" i="21"/>
  <c r="M238" i="21"/>
  <c r="L238" i="21"/>
  <c r="K238" i="21"/>
  <c r="J238" i="21"/>
  <c r="I238" i="21"/>
  <c r="H238" i="21"/>
  <c r="G238" i="21"/>
  <c r="F238" i="21"/>
  <c r="D238" i="21"/>
  <c r="C238" i="21"/>
  <c r="B238" i="21"/>
  <c r="P237" i="21"/>
  <c r="O237" i="21"/>
  <c r="N237" i="21"/>
  <c r="M237" i="21"/>
  <c r="L237" i="21"/>
  <c r="K237" i="21"/>
  <c r="J237" i="21"/>
  <c r="I237" i="21"/>
  <c r="H237" i="21"/>
  <c r="G237" i="21"/>
  <c r="F237" i="21"/>
  <c r="D237" i="21"/>
  <c r="C237" i="21"/>
  <c r="B237" i="21"/>
  <c r="P236" i="21"/>
  <c r="O236" i="21"/>
  <c r="N236" i="21"/>
  <c r="M236" i="21"/>
  <c r="L236" i="21"/>
  <c r="K236" i="21"/>
  <c r="J236" i="21"/>
  <c r="I236" i="21"/>
  <c r="H236" i="21"/>
  <c r="G236" i="21"/>
  <c r="F236" i="21"/>
  <c r="C236" i="21"/>
  <c r="B236" i="21"/>
  <c r="P235" i="21"/>
  <c r="O235" i="21"/>
  <c r="N235" i="21"/>
  <c r="M235" i="21"/>
  <c r="L235" i="21"/>
  <c r="K235" i="21"/>
  <c r="J235" i="21"/>
  <c r="I235" i="21"/>
  <c r="H235" i="21"/>
  <c r="G235" i="21"/>
  <c r="F235" i="21"/>
  <c r="D235" i="21"/>
  <c r="C235" i="21"/>
  <c r="B235" i="21"/>
  <c r="P234" i="21"/>
  <c r="O234" i="21"/>
  <c r="N234" i="21"/>
  <c r="M234" i="21"/>
  <c r="L234" i="21"/>
  <c r="K234" i="21"/>
  <c r="J234" i="21"/>
  <c r="I234" i="21"/>
  <c r="H234" i="21"/>
  <c r="G234" i="21"/>
  <c r="F234" i="21"/>
  <c r="D234" i="21"/>
  <c r="C234" i="21"/>
  <c r="B234" i="21"/>
  <c r="P233" i="21"/>
  <c r="O233" i="21"/>
  <c r="N233" i="21"/>
  <c r="M233" i="21"/>
  <c r="L233" i="21"/>
  <c r="K233" i="21"/>
  <c r="J233" i="21"/>
  <c r="I233" i="21"/>
  <c r="H233" i="21"/>
  <c r="G233" i="21"/>
  <c r="F233" i="21"/>
  <c r="D233" i="21"/>
  <c r="C233" i="21"/>
  <c r="B233" i="21"/>
  <c r="P232" i="21"/>
  <c r="O232" i="21"/>
  <c r="N232" i="21"/>
  <c r="M232" i="21"/>
  <c r="L232" i="21"/>
  <c r="K232" i="21"/>
  <c r="J232" i="21"/>
  <c r="I232" i="21"/>
  <c r="H232" i="21"/>
  <c r="G232" i="21"/>
  <c r="F232" i="21"/>
  <c r="D232" i="21"/>
  <c r="C232" i="21"/>
  <c r="B232" i="21"/>
  <c r="P231" i="21"/>
  <c r="O231" i="21"/>
  <c r="N231" i="21"/>
  <c r="M231" i="21"/>
  <c r="L231" i="21"/>
  <c r="K231" i="21"/>
  <c r="J231" i="21"/>
  <c r="I231" i="21"/>
  <c r="H231" i="21"/>
  <c r="G231" i="21"/>
  <c r="F231" i="21"/>
  <c r="E231" i="21"/>
  <c r="D231" i="21"/>
  <c r="C231" i="21"/>
  <c r="B231" i="21"/>
  <c r="P230" i="21"/>
  <c r="O230" i="21"/>
  <c r="N230" i="21"/>
  <c r="M230" i="21"/>
  <c r="L230" i="21"/>
  <c r="K230" i="21"/>
  <c r="J230" i="21"/>
  <c r="I230" i="21"/>
  <c r="H230" i="21"/>
  <c r="G230" i="21"/>
  <c r="F230" i="21"/>
  <c r="E230" i="21"/>
  <c r="D230" i="21"/>
  <c r="C230" i="21"/>
  <c r="B230" i="21"/>
  <c r="P229" i="21"/>
  <c r="O229" i="21"/>
  <c r="N229" i="21"/>
  <c r="M229" i="21"/>
  <c r="L229" i="21"/>
  <c r="K229" i="21"/>
  <c r="J229" i="21"/>
  <c r="I229" i="21"/>
  <c r="H229" i="21"/>
  <c r="G229" i="21"/>
  <c r="F229" i="21"/>
  <c r="E229" i="21"/>
  <c r="D229" i="21"/>
  <c r="C229" i="21"/>
  <c r="B229" i="21"/>
  <c r="P228" i="21"/>
  <c r="O228" i="21"/>
  <c r="N228" i="21"/>
  <c r="M228" i="21"/>
  <c r="L228" i="21"/>
  <c r="K228" i="21"/>
  <c r="J228" i="21"/>
  <c r="I228" i="21"/>
  <c r="H228" i="21"/>
  <c r="G228" i="21"/>
  <c r="F228" i="21"/>
  <c r="E228" i="21"/>
  <c r="D228" i="21"/>
  <c r="C228" i="21"/>
  <c r="B228" i="21"/>
  <c r="P227" i="21"/>
  <c r="O227" i="21"/>
  <c r="N227" i="21"/>
  <c r="M227" i="21"/>
  <c r="L227" i="21"/>
  <c r="K227" i="21"/>
  <c r="J227" i="21"/>
  <c r="I227" i="21"/>
  <c r="H227" i="21"/>
  <c r="G227" i="21"/>
  <c r="F227" i="21"/>
  <c r="E227" i="21"/>
  <c r="D227" i="21"/>
  <c r="C227" i="21"/>
  <c r="B227" i="21"/>
  <c r="P226" i="21"/>
  <c r="O226" i="21"/>
  <c r="N226" i="21"/>
  <c r="M226" i="21"/>
  <c r="L226" i="21"/>
  <c r="K226" i="21"/>
  <c r="J226" i="21"/>
  <c r="I226" i="21"/>
  <c r="H226" i="21"/>
  <c r="G226" i="21"/>
  <c r="F226" i="21"/>
  <c r="D226" i="21"/>
  <c r="C226" i="21"/>
  <c r="B226" i="21"/>
  <c r="P225" i="21"/>
  <c r="O225" i="21"/>
  <c r="N225" i="21"/>
  <c r="M225" i="21"/>
  <c r="L225" i="21"/>
  <c r="K225" i="21"/>
  <c r="J225" i="21"/>
  <c r="I225" i="21"/>
  <c r="H225" i="21"/>
  <c r="G225" i="21"/>
  <c r="F225" i="21"/>
  <c r="E225" i="21"/>
  <c r="D225" i="21"/>
  <c r="C225" i="21"/>
  <c r="B225" i="21"/>
  <c r="P224" i="21"/>
  <c r="O224" i="21"/>
  <c r="N224" i="21"/>
  <c r="M224" i="21"/>
  <c r="L224" i="21"/>
  <c r="K224" i="21"/>
  <c r="J224" i="21"/>
  <c r="I224" i="21"/>
  <c r="H224" i="21"/>
  <c r="G224" i="21"/>
  <c r="F224" i="21"/>
  <c r="E224" i="21"/>
  <c r="D224" i="21"/>
  <c r="C224" i="21"/>
  <c r="B224" i="21"/>
  <c r="P223" i="21"/>
  <c r="O223" i="21"/>
  <c r="N223" i="21"/>
  <c r="M223" i="21"/>
  <c r="L223" i="21"/>
  <c r="K223" i="21"/>
  <c r="J223" i="21"/>
  <c r="I223" i="21"/>
  <c r="H223" i="21"/>
  <c r="G223" i="21"/>
  <c r="F223" i="21"/>
  <c r="E223" i="21"/>
  <c r="D223" i="21"/>
  <c r="C223" i="21"/>
  <c r="B223" i="21"/>
  <c r="P222" i="21"/>
  <c r="O222" i="21"/>
  <c r="N222" i="21"/>
  <c r="M222" i="21"/>
  <c r="L222" i="21"/>
  <c r="K222" i="21"/>
  <c r="J222" i="21"/>
  <c r="I222" i="21"/>
  <c r="H222" i="21"/>
  <c r="G222" i="21"/>
  <c r="F222" i="21"/>
  <c r="E222" i="21"/>
  <c r="D222" i="21"/>
  <c r="C222" i="21"/>
  <c r="B222" i="21"/>
  <c r="P221" i="21"/>
  <c r="O221" i="21"/>
  <c r="N221" i="21"/>
  <c r="M221" i="21"/>
  <c r="L221" i="21"/>
  <c r="K221" i="21"/>
  <c r="J221" i="21"/>
  <c r="I221" i="21"/>
  <c r="H221" i="21"/>
  <c r="G221" i="21"/>
  <c r="F221" i="21"/>
  <c r="E221" i="21"/>
  <c r="D221" i="21"/>
  <c r="C221" i="21"/>
  <c r="B221" i="21"/>
  <c r="P220" i="21"/>
  <c r="O220" i="21"/>
  <c r="N220" i="21"/>
  <c r="M220" i="21"/>
  <c r="L220" i="21"/>
  <c r="K220" i="21"/>
  <c r="J220" i="21"/>
  <c r="I220" i="21"/>
  <c r="H220" i="21"/>
  <c r="G220" i="21"/>
  <c r="F220" i="21"/>
  <c r="E220" i="21"/>
  <c r="D220" i="21"/>
  <c r="C220" i="21"/>
  <c r="B220" i="21"/>
  <c r="P219" i="21"/>
  <c r="O219" i="21"/>
  <c r="N219" i="21"/>
  <c r="M219" i="21"/>
  <c r="L219" i="21"/>
  <c r="K219" i="21"/>
  <c r="J219" i="21"/>
  <c r="I219" i="21"/>
  <c r="H219" i="21"/>
  <c r="G219" i="21"/>
  <c r="F219" i="21"/>
  <c r="E219" i="21"/>
  <c r="D219" i="21"/>
  <c r="C219" i="21"/>
  <c r="B219" i="21"/>
  <c r="P218" i="21"/>
  <c r="O218" i="21"/>
  <c r="N218" i="21"/>
  <c r="M218" i="21"/>
  <c r="L218" i="21"/>
  <c r="K218" i="21"/>
  <c r="J218" i="21"/>
  <c r="I218" i="21"/>
  <c r="H218" i="21"/>
  <c r="G218" i="21"/>
  <c r="F218" i="21"/>
  <c r="E218" i="21"/>
  <c r="D218" i="21"/>
  <c r="C218" i="21"/>
  <c r="B218" i="21"/>
  <c r="P217" i="21"/>
  <c r="O217" i="21"/>
  <c r="N217" i="21"/>
  <c r="M217" i="21"/>
  <c r="L217" i="21"/>
  <c r="K217" i="21"/>
  <c r="J217" i="21"/>
  <c r="I217" i="21"/>
  <c r="H217" i="21"/>
  <c r="G217" i="21"/>
  <c r="F217" i="21"/>
  <c r="E217" i="21"/>
  <c r="D217" i="21"/>
  <c r="C217" i="21"/>
  <c r="B217" i="21"/>
  <c r="P216" i="21"/>
  <c r="O216" i="21"/>
  <c r="N216" i="21"/>
  <c r="M216" i="21"/>
  <c r="L216" i="21"/>
  <c r="K216" i="21"/>
  <c r="J216" i="21"/>
  <c r="I216" i="21"/>
  <c r="H216" i="21"/>
  <c r="G216" i="21"/>
  <c r="F216" i="21"/>
  <c r="E216" i="21"/>
  <c r="D216" i="21"/>
  <c r="C216" i="21"/>
  <c r="B216" i="21"/>
  <c r="P215" i="21"/>
  <c r="O215" i="21"/>
  <c r="N215" i="21"/>
  <c r="M215" i="21"/>
  <c r="L215" i="21"/>
  <c r="K215" i="21"/>
  <c r="J215" i="21"/>
  <c r="I215" i="21"/>
  <c r="H215" i="21"/>
  <c r="G215" i="21"/>
  <c r="F215" i="21"/>
  <c r="E215" i="21"/>
  <c r="D215" i="21"/>
  <c r="C215" i="21"/>
  <c r="B215" i="21"/>
  <c r="P214" i="21"/>
  <c r="O214" i="21"/>
  <c r="N214" i="21"/>
  <c r="M214" i="21"/>
  <c r="L214" i="21"/>
  <c r="K214" i="21"/>
  <c r="J214" i="21"/>
  <c r="I214" i="21"/>
  <c r="H214" i="21"/>
  <c r="G214" i="21"/>
  <c r="F214" i="21"/>
  <c r="E214" i="21"/>
  <c r="D214" i="21"/>
  <c r="C214" i="21"/>
  <c r="B214" i="21"/>
  <c r="P213" i="21"/>
  <c r="O213" i="21"/>
  <c r="N213" i="21"/>
  <c r="M213" i="21"/>
  <c r="L213" i="21"/>
  <c r="K213" i="21"/>
  <c r="J213" i="21"/>
  <c r="I213" i="21"/>
  <c r="H213" i="21"/>
  <c r="G213" i="21"/>
  <c r="F213" i="21"/>
  <c r="E213" i="21"/>
  <c r="D213" i="21"/>
  <c r="C213" i="21"/>
  <c r="B213" i="21"/>
  <c r="P212" i="21"/>
  <c r="O212" i="21"/>
  <c r="N212" i="21"/>
  <c r="M212" i="21"/>
  <c r="L212" i="21"/>
  <c r="K212" i="21"/>
  <c r="J212" i="21"/>
  <c r="I212" i="21"/>
  <c r="H212" i="21"/>
  <c r="G212" i="21"/>
  <c r="F212" i="21"/>
  <c r="E212" i="21"/>
  <c r="D212" i="21"/>
  <c r="C212" i="21"/>
  <c r="B212" i="21"/>
  <c r="P211" i="21"/>
  <c r="O211" i="21"/>
  <c r="N211" i="21"/>
  <c r="M211" i="21"/>
  <c r="L211" i="21"/>
  <c r="K211" i="21"/>
  <c r="J211" i="21"/>
  <c r="I211" i="21"/>
  <c r="H211" i="21"/>
  <c r="G211" i="21"/>
  <c r="F211" i="21"/>
  <c r="E211" i="21"/>
  <c r="D211" i="21"/>
  <c r="C211" i="21"/>
  <c r="B211" i="21"/>
  <c r="P210" i="21"/>
  <c r="O210" i="21"/>
  <c r="N210" i="21"/>
  <c r="M210" i="21"/>
  <c r="L210" i="21"/>
  <c r="K210" i="21"/>
  <c r="J210" i="21"/>
  <c r="I210" i="21"/>
  <c r="H210" i="21"/>
  <c r="G210" i="21"/>
  <c r="F210" i="21"/>
  <c r="E210" i="21"/>
  <c r="D210" i="21"/>
  <c r="C210" i="21"/>
  <c r="B210" i="21"/>
  <c r="P209" i="21"/>
  <c r="O209" i="21"/>
  <c r="N209" i="21"/>
  <c r="M209" i="21"/>
  <c r="L209" i="21"/>
  <c r="K209" i="21"/>
  <c r="J209" i="21"/>
  <c r="I209" i="21"/>
  <c r="H209" i="21"/>
  <c r="G209" i="21"/>
  <c r="F209" i="21"/>
  <c r="E209" i="21"/>
  <c r="D209" i="21"/>
  <c r="C209" i="21"/>
  <c r="B209" i="21"/>
  <c r="P208" i="21"/>
  <c r="O208" i="21"/>
  <c r="N208" i="21"/>
  <c r="M208" i="21"/>
  <c r="L208" i="21"/>
  <c r="K208" i="21"/>
  <c r="J208" i="21"/>
  <c r="I208" i="21"/>
  <c r="H208" i="21"/>
  <c r="G208" i="21"/>
  <c r="F208" i="21"/>
  <c r="E208" i="21"/>
  <c r="D208" i="21"/>
  <c r="C208" i="21"/>
  <c r="B208" i="21"/>
  <c r="P207" i="21"/>
  <c r="O207" i="21"/>
  <c r="N207" i="21"/>
  <c r="M207" i="21"/>
  <c r="L207" i="21"/>
  <c r="K207" i="21"/>
  <c r="J207" i="21"/>
  <c r="I207" i="21"/>
  <c r="H207" i="21"/>
  <c r="G207" i="21"/>
  <c r="F207" i="21"/>
  <c r="E207" i="21"/>
  <c r="D207" i="21"/>
  <c r="C207" i="21"/>
  <c r="B207" i="21"/>
  <c r="P206" i="21"/>
  <c r="O206" i="21"/>
  <c r="N206" i="21"/>
  <c r="M206" i="21"/>
  <c r="L206" i="21"/>
  <c r="K206" i="21"/>
  <c r="J206" i="21"/>
  <c r="I206" i="21"/>
  <c r="H206" i="21"/>
  <c r="G206" i="21"/>
  <c r="F206" i="21"/>
  <c r="E206" i="21"/>
  <c r="D206" i="21"/>
  <c r="C206" i="21"/>
  <c r="B206" i="21"/>
  <c r="P205" i="21"/>
  <c r="O205" i="21"/>
  <c r="N205" i="21"/>
  <c r="M205" i="21"/>
  <c r="L205" i="21"/>
  <c r="K205" i="21"/>
  <c r="J205" i="21"/>
  <c r="I205" i="21"/>
  <c r="H205" i="21"/>
  <c r="G205" i="21"/>
  <c r="F205" i="21"/>
  <c r="E205" i="21"/>
  <c r="D205" i="21"/>
  <c r="C205" i="21"/>
  <c r="B205" i="21"/>
  <c r="P204" i="21"/>
  <c r="O204" i="21"/>
  <c r="N204" i="21"/>
  <c r="M204" i="21"/>
  <c r="L204" i="21"/>
  <c r="K204" i="21"/>
  <c r="J204" i="21"/>
  <c r="I204" i="21"/>
  <c r="H204" i="21"/>
  <c r="G204" i="21"/>
  <c r="F204" i="21"/>
  <c r="E204" i="21"/>
  <c r="D204" i="21"/>
  <c r="C204" i="21"/>
  <c r="B204" i="21"/>
  <c r="P203" i="21"/>
  <c r="O203" i="21"/>
  <c r="N203" i="21"/>
  <c r="M203" i="21"/>
  <c r="L203" i="21"/>
  <c r="K203" i="21"/>
  <c r="J203" i="21"/>
  <c r="I203" i="21"/>
  <c r="H203" i="21"/>
  <c r="G203" i="21"/>
  <c r="F203" i="21"/>
  <c r="E203" i="21"/>
  <c r="D203" i="21"/>
  <c r="C203" i="21"/>
  <c r="B203" i="21"/>
  <c r="P202" i="21"/>
  <c r="O202" i="21"/>
  <c r="N202" i="21"/>
  <c r="M202" i="21"/>
  <c r="L202" i="21"/>
  <c r="K202" i="21"/>
  <c r="J202" i="21"/>
  <c r="I202" i="21"/>
  <c r="H202" i="21"/>
  <c r="G202" i="21"/>
  <c r="F202" i="21"/>
  <c r="E202" i="21"/>
  <c r="D202" i="21"/>
  <c r="C202" i="21"/>
  <c r="B202" i="21"/>
  <c r="P201" i="21"/>
  <c r="O201" i="21"/>
  <c r="N201" i="21"/>
  <c r="M201" i="21"/>
  <c r="L201" i="21"/>
  <c r="K201" i="21"/>
  <c r="J201" i="21"/>
  <c r="I201" i="21"/>
  <c r="H201" i="21"/>
  <c r="G201" i="21"/>
  <c r="F201" i="21"/>
  <c r="E201" i="21"/>
  <c r="D201" i="21"/>
  <c r="C201" i="21"/>
  <c r="B201" i="21"/>
  <c r="P200" i="21"/>
  <c r="O200" i="21"/>
  <c r="N200" i="21"/>
  <c r="M200" i="21"/>
  <c r="L200" i="21"/>
  <c r="K200" i="21"/>
  <c r="J200" i="21"/>
  <c r="I200" i="21"/>
  <c r="H200" i="21"/>
  <c r="G200" i="21"/>
  <c r="F200" i="21"/>
  <c r="E200" i="21"/>
  <c r="D200" i="21"/>
  <c r="C200" i="21"/>
  <c r="B200" i="21"/>
  <c r="P199" i="21"/>
  <c r="O199" i="21"/>
  <c r="N199" i="21"/>
  <c r="M199" i="21"/>
  <c r="L199" i="21"/>
  <c r="K199" i="21"/>
  <c r="J199" i="21"/>
  <c r="I199" i="21"/>
  <c r="H199" i="21"/>
  <c r="G199" i="21"/>
  <c r="F199" i="21"/>
  <c r="E199" i="21"/>
  <c r="D199" i="21"/>
  <c r="C199" i="21"/>
  <c r="B199" i="21"/>
  <c r="P198" i="21"/>
  <c r="O198" i="21"/>
  <c r="N198" i="21"/>
  <c r="M198" i="21"/>
  <c r="L198" i="21"/>
  <c r="K198" i="21"/>
  <c r="J198" i="21"/>
  <c r="I198" i="21"/>
  <c r="H198" i="21"/>
  <c r="G198" i="21"/>
  <c r="F198" i="21"/>
  <c r="E198" i="21"/>
  <c r="D198" i="21"/>
  <c r="C198" i="21"/>
  <c r="B198" i="21"/>
  <c r="P197" i="21"/>
  <c r="O197" i="21"/>
  <c r="N197" i="21"/>
  <c r="M197" i="21"/>
  <c r="L197" i="21"/>
  <c r="K197" i="21"/>
  <c r="J197" i="21"/>
  <c r="I197" i="21"/>
  <c r="H197" i="21"/>
  <c r="G197" i="21"/>
  <c r="F197" i="21"/>
  <c r="E197" i="21"/>
  <c r="D197" i="21"/>
  <c r="C197" i="21"/>
  <c r="B197" i="21"/>
  <c r="P196" i="21"/>
  <c r="O196" i="21"/>
  <c r="N196" i="21"/>
  <c r="M196" i="21"/>
  <c r="L196" i="21"/>
  <c r="K196" i="21"/>
  <c r="J196" i="21"/>
  <c r="I196" i="21"/>
  <c r="H196" i="21"/>
  <c r="G196" i="21"/>
  <c r="F196" i="21"/>
  <c r="E196" i="21"/>
  <c r="D196" i="21"/>
  <c r="C196" i="21"/>
  <c r="B196" i="21"/>
  <c r="P195" i="21"/>
  <c r="O195" i="21"/>
  <c r="N195" i="21"/>
  <c r="M195" i="21"/>
  <c r="L195" i="21"/>
  <c r="K195" i="21"/>
  <c r="J195" i="21"/>
  <c r="I195" i="21"/>
  <c r="H195" i="21"/>
  <c r="G195" i="21"/>
  <c r="F195" i="21"/>
  <c r="E195" i="21"/>
  <c r="D195" i="21"/>
  <c r="C195" i="21"/>
  <c r="B195" i="21"/>
  <c r="P194" i="21"/>
  <c r="O194" i="21"/>
  <c r="N194" i="21"/>
  <c r="M194" i="21"/>
  <c r="L194" i="21"/>
  <c r="K194" i="21"/>
  <c r="J194" i="21"/>
  <c r="I194" i="21"/>
  <c r="H194" i="21"/>
  <c r="G194" i="21"/>
  <c r="F194" i="21"/>
  <c r="E194" i="21"/>
  <c r="D194" i="21"/>
  <c r="C194" i="21"/>
  <c r="B194" i="21"/>
  <c r="P193" i="21"/>
  <c r="O193" i="21"/>
  <c r="N193" i="21"/>
  <c r="M193" i="21"/>
  <c r="L193" i="21"/>
  <c r="K193" i="21"/>
  <c r="J193" i="21"/>
  <c r="I193" i="21"/>
  <c r="H193" i="21"/>
  <c r="G193" i="21"/>
  <c r="F193" i="21"/>
  <c r="E193" i="21"/>
  <c r="D193" i="21"/>
  <c r="C193" i="21"/>
  <c r="B193" i="21"/>
  <c r="P192" i="21"/>
  <c r="O192" i="21"/>
  <c r="N192" i="21"/>
  <c r="M192" i="21"/>
  <c r="L192" i="21"/>
  <c r="K192" i="21"/>
  <c r="J192" i="21"/>
  <c r="I192" i="21"/>
  <c r="H192" i="21"/>
  <c r="G192" i="21"/>
  <c r="F192" i="21"/>
  <c r="E192" i="21"/>
  <c r="D192" i="21"/>
  <c r="C192" i="21"/>
  <c r="B192" i="21"/>
  <c r="P191" i="21"/>
  <c r="O191" i="21"/>
  <c r="N191" i="21"/>
  <c r="M191" i="21"/>
  <c r="L191" i="21"/>
  <c r="K191" i="21"/>
  <c r="J191" i="21"/>
  <c r="I191" i="21"/>
  <c r="H191" i="21"/>
  <c r="G191" i="21"/>
  <c r="F191" i="21"/>
  <c r="E191" i="21"/>
  <c r="D191" i="21"/>
  <c r="C191" i="21"/>
  <c r="B191" i="21"/>
  <c r="P190" i="21"/>
  <c r="O190" i="21"/>
  <c r="N190" i="21"/>
  <c r="M190" i="21"/>
  <c r="L190" i="21"/>
  <c r="K190" i="21"/>
  <c r="J190" i="21"/>
  <c r="I190" i="21"/>
  <c r="H190" i="21"/>
  <c r="G190" i="21"/>
  <c r="F190" i="21"/>
  <c r="E190" i="21"/>
  <c r="D190" i="21"/>
  <c r="C190" i="21"/>
  <c r="B190" i="21"/>
  <c r="P189" i="21"/>
  <c r="O189" i="21"/>
  <c r="N189" i="21"/>
  <c r="M189" i="21"/>
  <c r="L189" i="21"/>
  <c r="K189" i="21"/>
  <c r="J189" i="21"/>
  <c r="I189" i="21"/>
  <c r="H189" i="21"/>
  <c r="G189" i="21"/>
  <c r="F189" i="21"/>
  <c r="E189" i="21"/>
  <c r="D189" i="21"/>
  <c r="C189" i="21"/>
  <c r="B189" i="21"/>
  <c r="P188" i="21"/>
  <c r="O188" i="21"/>
  <c r="N188" i="21"/>
  <c r="M188" i="21"/>
  <c r="L188" i="21"/>
  <c r="K188" i="21"/>
  <c r="J188" i="21"/>
  <c r="I188" i="21"/>
  <c r="H188" i="21"/>
  <c r="G188" i="21"/>
  <c r="F188" i="21"/>
  <c r="E188" i="21"/>
  <c r="D188" i="21"/>
  <c r="C188" i="21"/>
  <c r="B188" i="21"/>
  <c r="P187" i="21"/>
  <c r="O187" i="21"/>
  <c r="N187" i="21"/>
  <c r="M187" i="21"/>
  <c r="L187" i="21"/>
  <c r="K187" i="21"/>
  <c r="J187" i="21"/>
  <c r="I187" i="21"/>
  <c r="H187" i="21"/>
  <c r="G187" i="21"/>
  <c r="F187" i="21"/>
  <c r="E187" i="21"/>
  <c r="D187" i="21"/>
  <c r="C187" i="21"/>
  <c r="B187" i="21"/>
  <c r="P186" i="21"/>
  <c r="O186" i="21"/>
  <c r="N186" i="21"/>
  <c r="M186" i="21"/>
  <c r="L186" i="21"/>
  <c r="K186" i="21"/>
  <c r="J186" i="21"/>
  <c r="I186" i="21"/>
  <c r="H186" i="21"/>
  <c r="G186" i="21"/>
  <c r="F186" i="21"/>
  <c r="E186" i="21"/>
  <c r="D186" i="21"/>
  <c r="C186" i="21"/>
  <c r="B186" i="21"/>
  <c r="P185" i="21"/>
  <c r="O185" i="21"/>
  <c r="N185" i="21"/>
  <c r="M185" i="21"/>
  <c r="L185" i="21"/>
  <c r="K185" i="21"/>
  <c r="J185" i="21"/>
  <c r="I185" i="21"/>
  <c r="H185" i="21"/>
  <c r="G185" i="21"/>
  <c r="F185" i="21"/>
  <c r="E185" i="21"/>
  <c r="D185" i="21"/>
  <c r="C185" i="21"/>
  <c r="B185" i="21"/>
  <c r="P184" i="21"/>
  <c r="O184" i="21"/>
  <c r="N184" i="21"/>
  <c r="M184" i="21"/>
  <c r="L184" i="21"/>
  <c r="K184" i="21"/>
  <c r="J184" i="21"/>
  <c r="I184" i="21"/>
  <c r="H184" i="21"/>
  <c r="G184" i="21"/>
  <c r="F184" i="21"/>
  <c r="E184" i="21"/>
  <c r="D184" i="21"/>
  <c r="C184" i="21"/>
  <c r="B184" i="21"/>
  <c r="P183" i="21"/>
  <c r="O183" i="21"/>
  <c r="N183" i="21"/>
  <c r="M183" i="21"/>
  <c r="L183" i="21"/>
  <c r="K183" i="21"/>
  <c r="J183" i="21"/>
  <c r="I183" i="21"/>
  <c r="H183" i="21"/>
  <c r="G183" i="21"/>
  <c r="F183" i="21"/>
  <c r="E183" i="21"/>
  <c r="D183" i="21"/>
  <c r="C183" i="21"/>
  <c r="B183" i="21"/>
  <c r="P182" i="21"/>
  <c r="O182" i="21"/>
  <c r="N182" i="21"/>
  <c r="M182" i="21"/>
  <c r="L182" i="21"/>
  <c r="K182" i="21"/>
  <c r="J182" i="21"/>
  <c r="I182" i="21"/>
  <c r="H182" i="21"/>
  <c r="G182" i="21"/>
  <c r="F182" i="21"/>
  <c r="E182" i="21"/>
  <c r="D182" i="21"/>
  <c r="C182" i="21"/>
  <c r="B182" i="21"/>
  <c r="P181" i="21"/>
  <c r="O181" i="21"/>
  <c r="N181" i="21"/>
  <c r="M181" i="21"/>
  <c r="L181" i="21"/>
  <c r="K181" i="21"/>
  <c r="J181" i="21"/>
  <c r="I181" i="21"/>
  <c r="H181" i="21"/>
  <c r="G181" i="21"/>
  <c r="F181" i="21"/>
  <c r="E181" i="21"/>
  <c r="D181" i="21"/>
  <c r="C181" i="21"/>
  <c r="B181" i="21"/>
  <c r="P180" i="21"/>
  <c r="O180" i="21"/>
  <c r="N180" i="21"/>
  <c r="M180" i="21"/>
  <c r="L180" i="21"/>
  <c r="K180" i="21"/>
  <c r="J180" i="21"/>
  <c r="I180" i="21"/>
  <c r="H180" i="21"/>
  <c r="G180" i="21"/>
  <c r="F180" i="21"/>
  <c r="E180" i="21"/>
  <c r="D180" i="21"/>
  <c r="C180" i="21"/>
  <c r="B180" i="21"/>
  <c r="P179" i="21"/>
  <c r="O179" i="21"/>
  <c r="N179" i="21"/>
  <c r="M179" i="21"/>
  <c r="L179" i="21"/>
  <c r="K179" i="21"/>
  <c r="J179" i="21"/>
  <c r="I179" i="21"/>
  <c r="H179" i="21"/>
  <c r="G179" i="21"/>
  <c r="F179" i="21"/>
  <c r="E179" i="21"/>
  <c r="D179" i="21"/>
  <c r="C179" i="21"/>
  <c r="B179" i="21"/>
  <c r="P178" i="21"/>
  <c r="O178" i="21"/>
  <c r="N178" i="21"/>
  <c r="M178" i="21"/>
  <c r="L178" i="21"/>
  <c r="K178" i="21"/>
  <c r="J178" i="21"/>
  <c r="I178" i="21"/>
  <c r="H178" i="21"/>
  <c r="G178" i="21"/>
  <c r="F178" i="21"/>
  <c r="E178" i="21"/>
  <c r="D178" i="21"/>
  <c r="C178" i="21"/>
  <c r="B178" i="21"/>
  <c r="P177" i="21"/>
  <c r="O177" i="21"/>
  <c r="N177" i="21"/>
  <c r="M177" i="21"/>
  <c r="L177" i="21"/>
  <c r="K177" i="21"/>
  <c r="J177" i="21"/>
  <c r="I177" i="21"/>
  <c r="H177" i="21"/>
  <c r="G177" i="21"/>
  <c r="F177" i="21"/>
  <c r="E177" i="21"/>
  <c r="D177" i="21"/>
  <c r="C177" i="21"/>
  <c r="B177" i="21"/>
  <c r="P176" i="21"/>
  <c r="O176" i="21"/>
  <c r="N176" i="21"/>
  <c r="M176" i="21"/>
  <c r="L176" i="21"/>
  <c r="K176" i="21"/>
  <c r="J176" i="21"/>
  <c r="I176" i="21"/>
  <c r="H176" i="21"/>
  <c r="G176" i="21"/>
  <c r="F176" i="21"/>
  <c r="E176" i="21"/>
  <c r="D176" i="21"/>
  <c r="C176" i="21"/>
  <c r="B176" i="21"/>
  <c r="P175" i="21"/>
  <c r="O175" i="21"/>
  <c r="N175" i="21"/>
  <c r="M175" i="21"/>
  <c r="L175" i="21"/>
  <c r="K175" i="21"/>
  <c r="J175" i="21"/>
  <c r="I175" i="21"/>
  <c r="H175" i="21"/>
  <c r="G175" i="21"/>
  <c r="F175" i="21"/>
  <c r="E175" i="21"/>
  <c r="D175" i="21"/>
  <c r="C175" i="21"/>
  <c r="B175" i="21"/>
  <c r="P174" i="21"/>
  <c r="O174" i="21"/>
  <c r="N174" i="21"/>
  <c r="M174" i="21"/>
  <c r="L174" i="21"/>
  <c r="K174" i="21"/>
  <c r="J174" i="21"/>
  <c r="I174" i="21"/>
  <c r="H174" i="21"/>
  <c r="G174" i="21"/>
  <c r="F174" i="21"/>
  <c r="E174" i="21"/>
  <c r="D174" i="21"/>
  <c r="C174" i="21"/>
  <c r="B174" i="21"/>
  <c r="P173" i="21"/>
  <c r="O173" i="21"/>
  <c r="N173" i="21"/>
  <c r="M173" i="21"/>
  <c r="L173" i="21"/>
  <c r="K173" i="21"/>
  <c r="J173" i="21"/>
  <c r="I173" i="21"/>
  <c r="H173" i="21"/>
  <c r="G173" i="21"/>
  <c r="F173" i="21"/>
  <c r="E173" i="21"/>
  <c r="D173" i="21"/>
  <c r="C173" i="21"/>
  <c r="B173" i="21"/>
  <c r="P172" i="21"/>
  <c r="O172" i="21"/>
  <c r="N172" i="21"/>
  <c r="M172" i="21"/>
  <c r="L172" i="21"/>
  <c r="K172" i="21"/>
  <c r="J172" i="21"/>
  <c r="I172" i="21"/>
  <c r="H172" i="21"/>
  <c r="G172" i="21"/>
  <c r="F172" i="21"/>
  <c r="E172" i="21"/>
  <c r="D172" i="21"/>
  <c r="C172" i="21"/>
  <c r="B172" i="21"/>
  <c r="P171" i="21"/>
  <c r="O171" i="21"/>
  <c r="N171" i="21"/>
  <c r="M171" i="21"/>
  <c r="L171" i="21"/>
  <c r="K171" i="21"/>
  <c r="J171" i="21"/>
  <c r="I171" i="21"/>
  <c r="H171" i="21"/>
  <c r="G171" i="21"/>
  <c r="F171" i="21"/>
  <c r="E171" i="21"/>
  <c r="D171" i="21"/>
  <c r="C171" i="21"/>
  <c r="B171" i="21"/>
  <c r="P170" i="21"/>
  <c r="O170" i="21"/>
  <c r="N170" i="21"/>
  <c r="M170" i="21"/>
  <c r="L170" i="21"/>
  <c r="K170" i="21"/>
  <c r="J170" i="21"/>
  <c r="I170" i="21"/>
  <c r="H170" i="21"/>
  <c r="G170" i="21"/>
  <c r="F170" i="21"/>
  <c r="E170" i="21"/>
  <c r="D170" i="21"/>
  <c r="C170" i="21"/>
  <c r="B170" i="21"/>
  <c r="P169" i="21"/>
  <c r="O169" i="21"/>
  <c r="N169" i="21"/>
  <c r="M169" i="21"/>
  <c r="L169" i="21"/>
  <c r="K169" i="21"/>
  <c r="J169" i="21"/>
  <c r="I169" i="21"/>
  <c r="H169" i="21"/>
  <c r="G169" i="21"/>
  <c r="F169" i="21"/>
  <c r="E169" i="21"/>
  <c r="D169" i="21"/>
  <c r="C169" i="21"/>
  <c r="B169" i="21"/>
  <c r="P168" i="21"/>
  <c r="O168" i="21"/>
  <c r="N168" i="21"/>
  <c r="M168" i="21"/>
  <c r="L168" i="21"/>
  <c r="K168" i="21"/>
  <c r="J168" i="21"/>
  <c r="I168" i="21"/>
  <c r="H168" i="21"/>
  <c r="G168" i="21"/>
  <c r="F168" i="21"/>
  <c r="E168" i="21"/>
  <c r="D168" i="21"/>
  <c r="C168" i="21"/>
  <c r="B168" i="21"/>
  <c r="P167" i="21"/>
  <c r="O167" i="21"/>
  <c r="N167" i="21"/>
  <c r="M167" i="21"/>
  <c r="L167" i="21"/>
  <c r="K167" i="21"/>
  <c r="J167" i="21"/>
  <c r="I167" i="21"/>
  <c r="H167" i="21"/>
  <c r="G167" i="21"/>
  <c r="F167" i="21"/>
  <c r="E167" i="21"/>
  <c r="D167" i="21"/>
  <c r="C167" i="21"/>
  <c r="B167" i="21"/>
  <c r="P166" i="21"/>
  <c r="O166" i="21"/>
  <c r="N166" i="21"/>
  <c r="M166" i="21"/>
  <c r="L166" i="21"/>
  <c r="K166" i="21"/>
  <c r="J166" i="21"/>
  <c r="I166" i="21"/>
  <c r="H166" i="21"/>
  <c r="G166" i="21"/>
  <c r="F166" i="21"/>
  <c r="E166" i="21"/>
  <c r="D166" i="21"/>
  <c r="C166" i="21"/>
  <c r="B166" i="21"/>
  <c r="P165" i="21"/>
  <c r="O165" i="21"/>
  <c r="N165" i="21"/>
  <c r="M165" i="21"/>
  <c r="L165" i="21"/>
  <c r="K165" i="21"/>
  <c r="J165" i="21"/>
  <c r="I165" i="21"/>
  <c r="H165" i="21"/>
  <c r="G165" i="21"/>
  <c r="F165" i="21"/>
  <c r="E165" i="21"/>
  <c r="D165" i="21"/>
  <c r="C165" i="21"/>
  <c r="B165" i="21"/>
  <c r="P164" i="21"/>
  <c r="O164" i="21"/>
  <c r="N164" i="21"/>
  <c r="M164" i="21"/>
  <c r="L164" i="21"/>
  <c r="K164" i="21"/>
  <c r="J164" i="21"/>
  <c r="I164" i="21"/>
  <c r="H164" i="21"/>
  <c r="G164" i="21"/>
  <c r="F164" i="21"/>
  <c r="E164" i="21"/>
  <c r="D164" i="21"/>
  <c r="C164" i="21"/>
  <c r="B164" i="21"/>
  <c r="P163" i="21"/>
  <c r="O163" i="21"/>
  <c r="N163" i="21"/>
  <c r="M163" i="21"/>
  <c r="L163" i="21"/>
  <c r="K163" i="21"/>
  <c r="J163" i="21"/>
  <c r="I163" i="21"/>
  <c r="H163" i="21"/>
  <c r="G163" i="21"/>
  <c r="F163" i="21"/>
  <c r="E163" i="21"/>
  <c r="D163" i="21"/>
  <c r="C163" i="21"/>
  <c r="B163" i="21"/>
  <c r="P162" i="21"/>
  <c r="O162" i="21"/>
  <c r="N162" i="21"/>
  <c r="M162" i="21"/>
  <c r="L162" i="21"/>
  <c r="K162" i="21"/>
  <c r="J162" i="21"/>
  <c r="I162" i="21"/>
  <c r="H162" i="21"/>
  <c r="G162" i="21"/>
  <c r="F162" i="21"/>
  <c r="E162" i="21"/>
  <c r="D162" i="21"/>
  <c r="C162" i="21"/>
  <c r="B162" i="21"/>
  <c r="P161" i="21"/>
  <c r="O161" i="21"/>
  <c r="N161" i="21"/>
  <c r="M161" i="21"/>
  <c r="L161" i="21"/>
  <c r="K161" i="21"/>
  <c r="J161" i="21"/>
  <c r="I161" i="21"/>
  <c r="H161" i="21"/>
  <c r="G161" i="21"/>
  <c r="F161" i="21"/>
  <c r="E161" i="21"/>
  <c r="D161" i="21"/>
  <c r="C161" i="21"/>
  <c r="B161" i="21"/>
  <c r="P160" i="21"/>
  <c r="O160" i="21"/>
  <c r="N160" i="21"/>
  <c r="M160" i="21"/>
  <c r="L160" i="21"/>
  <c r="K160" i="21"/>
  <c r="J160" i="21"/>
  <c r="I160" i="21"/>
  <c r="H160" i="21"/>
  <c r="G160" i="21"/>
  <c r="F160" i="21"/>
  <c r="E160" i="21"/>
  <c r="D160" i="21"/>
  <c r="C160" i="21"/>
  <c r="B160" i="21"/>
  <c r="P159" i="21"/>
  <c r="O159" i="21"/>
  <c r="N159" i="21"/>
  <c r="M159" i="21"/>
  <c r="L159" i="21"/>
  <c r="K159" i="21"/>
  <c r="J159" i="21"/>
  <c r="I159" i="21"/>
  <c r="H159" i="21"/>
  <c r="G159" i="21"/>
  <c r="F159" i="21"/>
  <c r="E159" i="21"/>
  <c r="D159" i="21"/>
  <c r="C159" i="21"/>
  <c r="B159" i="21"/>
  <c r="P158" i="21"/>
  <c r="O158" i="21"/>
  <c r="N158" i="21"/>
  <c r="M158" i="21"/>
  <c r="L158" i="21"/>
  <c r="K158" i="21"/>
  <c r="J158" i="21"/>
  <c r="I158" i="21"/>
  <c r="H158" i="21"/>
  <c r="G158" i="21"/>
  <c r="F158" i="21"/>
  <c r="E158" i="21"/>
  <c r="D158" i="21"/>
  <c r="C158" i="21"/>
  <c r="B158" i="21"/>
  <c r="P157" i="21"/>
  <c r="O157" i="21"/>
  <c r="N157" i="21"/>
  <c r="M157" i="21"/>
  <c r="L157" i="21"/>
  <c r="K157" i="21"/>
  <c r="J157" i="21"/>
  <c r="I157" i="21"/>
  <c r="H157" i="21"/>
  <c r="G157" i="21"/>
  <c r="F157" i="21"/>
  <c r="E157" i="21"/>
  <c r="D157" i="21"/>
  <c r="C157" i="21"/>
  <c r="B157" i="21"/>
  <c r="T155" i="21"/>
  <c r="S155" i="21"/>
  <c r="R155" i="21"/>
  <c r="Q155" i="21"/>
  <c r="P155" i="21"/>
  <c r="O155" i="21"/>
  <c r="N155" i="21"/>
  <c r="M155" i="21"/>
  <c r="L155" i="21"/>
  <c r="K155" i="21"/>
  <c r="J155" i="21"/>
  <c r="I155" i="21"/>
  <c r="H155" i="21"/>
  <c r="G155" i="21"/>
  <c r="F155" i="21"/>
  <c r="E155" i="21"/>
  <c r="C155" i="21"/>
  <c r="B155" i="21"/>
  <c r="T154" i="21"/>
  <c r="S154" i="21"/>
  <c r="R154" i="21"/>
  <c r="Q154" i="21"/>
  <c r="P154" i="21"/>
  <c r="O154" i="21"/>
  <c r="N154" i="21"/>
  <c r="M154" i="21"/>
  <c r="L154" i="21"/>
  <c r="K154" i="21"/>
  <c r="J154" i="21"/>
  <c r="I154" i="21"/>
  <c r="H154" i="21"/>
  <c r="G154" i="21"/>
  <c r="F154" i="21"/>
  <c r="E154" i="21"/>
  <c r="D154" i="21"/>
  <c r="C154" i="21"/>
  <c r="B154" i="21"/>
  <c r="T153" i="21"/>
  <c r="S153" i="21"/>
  <c r="R153" i="21"/>
  <c r="Q153" i="21"/>
  <c r="P153" i="21"/>
  <c r="O153" i="21"/>
  <c r="N153" i="21"/>
  <c r="M153" i="21"/>
  <c r="L153" i="21"/>
  <c r="K153" i="21"/>
  <c r="J153" i="21"/>
  <c r="I153" i="21"/>
  <c r="H153" i="21"/>
  <c r="G153" i="21"/>
  <c r="F153" i="21"/>
  <c r="E153" i="21"/>
  <c r="D153" i="21"/>
  <c r="C153" i="21"/>
  <c r="B153" i="21"/>
  <c r="T152" i="21"/>
  <c r="S152" i="21"/>
  <c r="R152" i="21"/>
  <c r="Q152" i="21"/>
  <c r="P152" i="21"/>
  <c r="O152" i="21"/>
  <c r="N152" i="21"/>
  <c r="M152" i="21"/>
  <c r="L152" i="21"/>
  <c r="K152" i="21"/>
  <c r="J152" i="21"/>
  <c r="I152" i="21"/>
  <c r="H152" i="21"/>
  <c r="G152" i="21"/>
  <c r="F152" i="21"/>
  <c r="E152" i="21"/>
  <c r="D152" i="21"/>
  <c r="C152" i="21"/>
  <c r="B152" i="21"/>
  <c r="T151" i="21"/>
  <c r="S151" i="21"/>
  <c r="R151" i="21"/>
  <c r="Q151" i="21"/>
  <c r="P151" i="21"/>
  <c r="O151" i="21"/>
  <c r="N151" i="21"/>
  <c r="M151" i="21"/>
  <c r="L151" i="21"/>
  <c r="K151" i="21"/>
  <c r="J151" i="21"/>
  <c r="I151" i="21"/>
  <c r="H151" i="21"/>
  <c r="G151" i="21"/>
  <c r="F151" i="21"/>
  <c r="E151" i="21"/>
  <c r="D151" i="21"/>
  <c r="C151" i="21"/>
  <c r="B151" i="21"/>
  <c r="T150" i="21"/>
  <c r="S150" i="21"/>
  <c r="R150" i="21"/>
  <c r="Q150" i="21"/>
  <c r="P150" i="21"/>
  <c r="O150" i="21"/>
  <c r="N150" i="21"/>
  <c r="M150" i="21"/>
  <c r="L150" i="21"/>
  <c r="K150" i="21"/>
  <c r="J150" i="21"/>
  <c r="I150" i="21"/>
  <c r="H150" i="21"/>
  <c r="G150" i="21"/>
  <c r="F150" i="21"/>
  <c r="E150" i="21"/>
  <c r="C150" i="21"/>
  <c r="B150" i="21"/>
  <c r="T149" i="21"/>
  <c r="S149" i="21"/>
  <c r="R149" i="21"/>
  <c r="Q149" i="21"/>
  <c r="P149" i="21"/>
  <c r="O149" i="21"/>
  <c r="N149" i="21"/>
  <c r="M149" i="21"/>
  <c r="L149" i="21"/>
  <c r="K149" i="21"/>
  <c r="J149" i="21"/>
  <c r="I149" i="21"/>
  <c r="H149" i="21"/>
  <c r="G149" i="21"/>
  <c r="F149" i="21"/>
  <c r="E149" i="21"/>
  <c r="D149" i="21"/>
  <c r="C149" i="21"/>
  <c r="B149" i="21"/>
  <c r="T148" i="21"/>
  <c r="S148" i="21"/>
  <c r="R148" i="21"/>
  <c r="Q148" i="21"/>
  <c r="P148" i="21"/>
  <c r="O148" i="21"/>
  <c r="N148" i="21"/>
  <c r="M148" i="21"/>
  <c r="L148" i="21"/>
  <c r="K148" i="21"/>
  <c r="J148" i="21"/>
  <c r="I148" i="21"/>
  <c r="H148" i="21"/>
  <c r="G148" i="21"/>
  <c r="F148" i="21"/>
  <c r="E148" i="21"/>
  <c r="D148" i="21"/>
  <c r="C148" i="21"/>
  <c r="B148" i="21"/>
  <c r="T147" i="21"/>
  <c r="S147" i="21"/>
  <c r="R147" i="21"/>
  <c r="Q147" i="21"/>
  <c r="P147" i="21"/>
  <c r="O147" i="21"/>
  <c r="N147" i="21"/>
  <c r="M147" i="21"/>
  <c r="L147" i="21"/>
  <c r="K147" i="21"/>
  <c r="J147" i="21"/>
  <c r="I147" i="21"/>
  <c r="H147" i="21"/>
  <c r="G147" i="21"/>
  <c r="F147" i="21"/>
  <c r="E147" i="21"/>
  <c r="D147" i="21"/>
  <c r="C147" i="21"/>
  <c r="B147" i="21"/>
  <c r="T146" i="21"/>
  <c r="S146" i="21"/>
  <c r="R146" i="21"/>
  <c r="Q146" i="21"/>
  <c r="P146" i="21"/>
  <c r="O146" i="21"/>
  <c r="N146" i="21"/>
  <c r="M146" i="21"/>
  <c r="L146" i="21"/>
  <c r="K146" i="21"/>
  <c r="J146" i="21"/>
  <c r="I146" i="21"/>
  <c r="H146" i="21"/>
  <c r="G146" i="21"/>
  <c r="F146" i="21"/>
  <c r="E146" i="21"/>
  <c r="D146" i="21"/>
  <c r="C146" i="21"/>
  <c r="B146" i="21"/>
  <c r="T145" i="21"/>
  <c r="S145" i="21"/>
  <c r="R145" i="21"/>
  <c r="Q145" i="21"/>
  <c r="P145" i="21"/>
  <c r="O145" i="21"/>
  <c r="N145" i="21"/>
  <c r="M145" i="21"/>
  <c r="L145" i="21"/>
  <c r="K145" i="21"/>
  <c r="J145" i="21"/>
  <c r="I145" i="21"/>
  <c r="H145" i="21"/>
  <c r="G145" i="21"/>
  <c r="F145" i="21"/>
  <c r="E145" i="21"/>
  <c r="C145" i="21"/>
  <c r="B145" i="21"/>
  <c r="T144" i="21"/>
  <c r="S144" i="21"/>
  <c r="R144" i="21"/>
  <c r="Q144" i="21"/>
  <c r="P144" i="21"/>
  <c r="O144" i="21"/>
  <c r="N144" i="21"/>
  <c r="M144" i="21"/>
  <c r="L144" i="21"/>
  <c r="K144" i="21"/>
  <c r="J144" i="21"/>
  <c r="I144" i="21"/>
  <c r="H144" i="21"/>
  <c r="G144" i="21"/>
  <c r="F144" i="21"/>
  <c r="E144" i="21"/>
  <c r="D144" i="21"/>
  <c r="C144" i="21"/>
  <c r="B144" i="21"/>
  <c r="T143" i="21"/>
  <c r="S143" i="21"/>
  <c r="R143" i="21"/>
  <c r="Q143" i="21"/>
  <c r="P143" i="21"/>
  <c r="O143" i="21"/>
  <c r="N143" i="21"/>
  <c r="M143" i="21"/>
  <c r="L143" i="21"/>
  <c r="K143" i="21"/>
  <c r="J143" i="21"/>
  <c r="I143" i="21"/>
  <c r="H143" i="21"/>
  <c r="G143" i="21"/>
  <c r="F143" i="21"/>
  <c r="E143" i="21"/>
  <c r="D143" i="21"/>
  <c r="C143" i="21"/>
  <c r="B143" i="21"/>
  <c r="T142" i="21"/>
  <c r="S142" i="21"/>
  <c r="R142" i="21"/>
  <c r="Q142" i="21"/>
  <c r="P142" i="21"/>
  <c r="O142" i="21"/>
  <c r="N142" i="21"/>
  <c r="M142" i="21"/>
  <c r="L142" i="21"/>
  <c r="K142" i="21"/>
  <c r="J142" i="21"/>
  <c r="I142" i="21"/>
  <c r="H142" i="21"/>
  <c r="G142" i="21"/>
  <c r="F142" i="21"/>
  <c r="E142" i="21"/>
  <c r="D142" i="21"/>
  <c r="C142" i="21"/>
  <c r="B142" i="21"/>
  <c r="T141" i="21"/>
  <c r="S141" i="21"/>
  <c r="R141" i="21"/>
  <c r="Q141" i="21"/>
  <c r="P141" i="21"/>
  <c r="O141" i="21"/>
  <c r="N141" i="21"/>
  <c r="M141" i="21"/>
  <c r="L141" i="21"/>
  <c r="K141" i="21"/>
  <c r="J141" i="21"/>
  <c r="I141" i="21"/>
  <c r="H141" i="21"/>
  <c r="G141" i="21"/>
  <c r="F141" i="21"/>
  <c r="E141" i="21"/>
  <c r="D141" i="21"/>
  <c r="C141" i="21"/>
  <c r="B141" i="21"/>
  <c r="T140" i="21"/>
  <c r="S140" i="21"/>
  <c r="R140" i="21"/>
  <c r="Q140" i="21"/>
  <c r="P140" i="21"/>
  <c r="O140" i="21"/>
  <c r="N140" i="21"/>
  <c r="M140" i="21"/>
  <c r="L140" i="21"/>
  <c r="K140" i="21"/>
  <c r="J140" i="21"/>
  <c r="I140" i="21"/>
  <c r="H140" i="21"/>
  <c r="G140" i="21"/>
  <c r="F140" i="21"/>
  <c r="E140" i="21"/>
  <c r="C140" i="21"/>
  <c r="B140" i="21"/>
  <c r="T139" i="21"/>
  <c r="S139" i="21"/>
  <c r="R139" i="21"/>
  <c r="Q139" i="21"/>
  <c r="P139" i="21"/>
  <c r="O139" i="21"/>
  <c r="N139" i="21"/>
  <c r="M139" i="21"/>
  <c r="L139" i="21"/>
  <c r="K139" i="21"/>
  <c r="J139" i="21"/>
  <c r="I139" i="21"/>
  <c r="H139" i="21"/>
  <c r="G139" i="21"/>
  <c r="F139" i="21"/>
  <c r="E139" i="21"/>
  <c r="D139" i="21"/>
  <c r="C139" i="21"/>
  <c r="B139" i="21"/>
  <c r="T138" i="21"/>
  <c r="S138" i="21"/>
  <c r="R138" i="21"/>
  <c r="Q138" i="21"/>
  <c r="P138" i="21"/>
  <c r="O138" i="21"/>
  <c r="N138" i="21"/>
  <c r="M138" i="21"/>
  <c r="L138" i="21"/>
  <c r="K138" i="21"/>
  <c r="J138" i="21"/>
  <c r="I138" i="21"/>
  <c r="H138" i="21"/>
  <c r="G138" i="21"/>
  <c r="F138" i="21"/>
  <c r="E138" i="21"/>
  <c r="D138" i="21"/>
  <c r="C138" i="21"/>
  <c r="B138" i="21"/>
  <c r="T137" i="21"/>
  <c r="S137" i="21"/>
  <c r="R137" i="21"/>
  <c r="Q137" i="21"/>
  <c r="P137" i="21"/>
  <c r="O137" i="21"/>
  <c r="N137" i="21"/>
  <c r="M137" i="21"/>
  <c r="L137" i="21"/>
  <c r="K137" i="21"/>
  <c r="J137" i="21"/>
  <c r="I137" i="21"/>
  <c r="H137" i="21"/>
  <c r="G137" i="21"/>
  <c r="F137" i="21"/>
  <c r="E137" i="21"/>
  <c r="D137" i="21"/>
  <c r="C137" i="21"/>
  <c r="B137" i="21"/>
  <c r="T136" i="21"/>
  <c r="S136" i="21"/>
  <c r="R136" i="21"/>
  <c r="Q136" i="21"/>
  <c r="P136" i="21"/>
  <c r="O136" i="21"/>
  <c r="N136" i="21"/>
  <c r="M136" i="21"/>
  <c r="L136" i="21"/>
  <c r="K136" i="21"/>
  <c r="J136" i="21"/>
  <c r="I136" i="21"/>
  <c r="H136" i="21"/>
  <c r="G136" i="21"/>
  <c r="F136" i="21"/>
  <c r="E136" i="21"/>
  <c r="D136" i="21"/>
  <c r="C136" i="21"/>
  <c r="B136" i="21"/>
  <c r="T135" i="21"/>
  <c r="S135" i="21"/>
  <c r="R135" i="21"/>
  <c r="Q135" i="21"/>
  <c r="P135" i="21"/>
  <c r="O135" i="21"/>
  <c r="N135" i="21"/>
  <c r="M135" i="21"/>
  <c r="L135" i="21"/>
  <c r="K135" i="21"/>
  <c r="J135" i="21"/>
  <c r="I135" i="21"/>
  <c r="H135" i="21"/>
  <c r="G135" i="21"/>
  <c r="F135" i="21"/>
  <c r="E135" i="21"/>
  <c r="C135" i="21"/>
  <c r="B135" i="21"/>
  <c r="T134" i="21"/>
  <c r="S134" i="21"/>
  <c r="R134" i="21"/>
  <c r="Q134" i="21"/>
  <c r="P134" i="21"/>
  <c r="O134" i="21"/>
  <c r="N134" i="21"/>
  <c r="M134" i="21"/>
  <c r="L134" i="21"/>
  <c r="K134" i="21"/>
  <c r="J134" i="21"/>
  <c r="I134" i="21"/>
  <c r="H134" i="21"/>
  <c r="G134" i="21"/>
  <c r="F134" i="21"/>
  <c r="E134" i="21"/>
  <c r="D134" i="21"/>
  <c r="C134" i="21"/>
  <c r="B134" i="21"/>
  <c r="T133" i="21"/>
  <c r="S133" i="21"/>
  <c r="R133" i="21"/>
  <c r="Q133" i="21"/>
  <c r="P133" i="21"/>
  <c r="O133" i="21"/>
  <c r="N133" i="21"/>
  <c r="M133" i="21"/>
  <c r="L133" i="21"/>
  <c r="K133" i="21"/>
  <c r="J133" i="21"/>
  <c r="I133" i="21"/>
  <c r="H133" i="21"/>
  <c r="G133" i="21"/>
  <c r="F133" i="21"/>
  <c r="E133" i="21"/>
  <c r="D133" i="21"/>
  <c r="C133" i="21"/>
  <c r="B133" i="21"/>
  <c r="T132" i="21"/>
  <c r="S132" i="21"/>
  <c r="R132" i="21"/>
  <c r="Q132" i="21"/>
  <c r="P132" i="21"/>
  <c r="O132" i="21"/>
  <c r="N132" i="21"/>
  <c r="M132" i="21"/>
  <c r="L132" i="21"/>
  <c r="K132" i="21"/>
  <c r="J132" i="21"/>
  <c r="I132" i="21"/>
  <c r="H132" i="21"/>
  <c r="G132" i="21"/>
  <c r="F132" i="21"/>
  <c r="E132" i="21"/>
  <c r="D132" i="21"/>
  <c r="C132" i="21"/>
  <c r="B132" i="21"/>
  <c r="T131" i="21"/>
  <c r="S131" i="21"/>
  <c r="R131" i="21"/>
  <c r="Q131" i="21"/>
  <c r="P131" i="21"/>
  <c r="O131" i="21"/>
  <c r="N131" i="21"/>
  <c r="M131" i="21"/>
  <c r="L131" i="21"/>
  <c r="K131" i="21"/>
  <c r="J131" i="21"/>
  <c r="I131" i="21"/>
  <c r="H131" i="21"/>
  <c r="G131" i="21"/>
  <c r="F131" i="21"/>
  <c r="E131" i="21"/>
  <c r="D131" i="21"/>
  <c r="C131" i="21"/>
  <c r="B131" i="21"/>
  <c r="T130" i="21"/>
  <c r="S130" i="21"/>
  <c r="R130" i="21"/>
  <c r="Q130" i="21"/>
  <c r="P130" i="21"/>
  <c r="O130" i="21"/>
  <c r="N130" i="21"/>
  <c r="M130" i="21"/>
  <c r="L130" i="21"/>
  <c r="K130" i="21"/>
  <c r="J130" i="21"/>
  <c r="I130" i="21"/>
  <c r="H130" i="21"/>
  <c r="G130" i="21"/>
  <c r="F130" i="21"/>
  <c r="E130" i="21"/>
  <c r="C130" i="21"/>
  <c r="B130" i="21"/>
  <c r="T129" i="21"/>
  <c r="S129" i="21"/>
  <c r="R129" i="21"/>
  <c r="Q129" i="21"/>
  <c r="P129" i="21"/>
  <c r="O129" i="21"/>
  <c r="N129" i="21"/>
  <c r="M129" i="21"/>
  <c r="L129" i="21"/>
  <c r="K129" i="21"/>
  <c r="J129" i="21"/>
  <c r="I129" i="21"/>
  <c r="H129" i="21"/>
  <c r="G129" i="21"/>
  <c r="F129" i="21"/>
  <c r="E129" i="21"/>
  <c r="D129" i="21"/>
  <c r="C129" i="21"/>
  <c r="B129" i="21"/>
  <c r="T128" i="21"/>
  <c r="S128" i="21"/>
  <c r="R128" i="21"/>
  <c r="Q128" i="21"/>
  <c r="P128" i="21"/>
  <c r="O128" i="21"/>
  <c r="N128" i="21"/>
  <c r="M128" i="21"/>
  <c r="L128" i="21"/>
  <c r="K128" i="21"/>
  <c r="J128" i="21"/>
  <c r="I128" i="21"/>
  <c r="H128" i="21"/>
  <c r="G128" i="21"/>
  <c r="F128" i="21"/>
  <c r="E128" i="21"/>
  <c r="D128" i="21"/>
  <c r="C128" i="21"/>
  <c r="B128" i="21"/>
  <c r="T127" i="21"/>
  <c r="S127" i="21"/>
  <c r="R127" i="21"/>
  <c r="Q127" i="21"/>
  <c r="P127" i="21"/>
  <c r="O127" i="21"/>
  <c r="N127" i="21"/>
  <c r="M127" i="21"/>
  <c r="L127" i="21"/>
  <c r="K127" i="21"/>
  <c r="J127" i="21"/>
  <c r="I127" i="21"/>
  <c r="H127" i="21"/>
  <c r="G127" i="21"/>
  <c r="F127" i="21"/>
  <c r="E127" i="21"/>
  <c r="D127" i="21"/>
  <c r="C127" i="21"/>
  <c r="B127" i="21"/>
  <c r="T126" i="21"/>
  <c r="S126" i="21"/>
  <c r="R126" i="21"/>
  <c r="Q126" i="21"/>
  <c r="P126" i="21"/>
  <c r="O126" i="21"/>
  <c r="N126" i="21"/>
  <c r="M126" i="21"/>
  <c r="L126" i="21"/>
  <c r="K126" i="21"/>
  <c r="J126" i="21"/>
  <c r="I126" i="21"/>
  <c r="H126" i="21"/>
  <c r="G126" i="21"/>
  <c r="F126" i="21"/>
  <c r="E126" i="21"/>
  <c r="D126" i="21"/>
  <c r="C126" i="21"/>
  <c r="B126" i="21"/>
  <c r="T125" i="21"/>
  <c r="S125" i="21"/>
  <c r="R125" i="21"/>
  <c r="Q125" i="21"/>
  <c r="P125" i="21"/>
  <c r="O125" i="21"/>
  <c r="N125" i="21"/>
  <c r="M125" i="21"/>
  <c r="L125" i="21"/>
  <c r="K125" i="21"/>
  <c r="J125" i="21"/>
  <c r="I125" i="21"/>
  <c r="H125" i="21"/>
  <c r="G125" i="21"/>
  <c r="F125" i="21"/>
  <c r="E125" i="21"/>
  <c r="C125" i="21"/>
  <c r="B125" i="21"/>
  <c r="T124" i="21"/>
  <c r="S124" i="21"/>
  <c r="R124" i="21"/>
  <c r="Q124" i="21"/>
  <c r="P124" i="21"/>
  <c r="O124" i="21"/>
  <c r="N124" i="21"/>
  <c r="M124" i="21"/>
  <c r="L124" i="21"/>
  <c r="K124" i="21"/>
  <c r="J124" i="21"/>
  <c r="I124" i="21"/>
  <c r="H124" i="21"/>
  <c r="G124" i="21"/>
  <c r="F124" i="21"/>
  <c r="E124" i="21"/>
  <c r="D124" i="21"/>
  <c r="C124" i="21"/>
  <c r="B124" i="21"/>
  <c r="T123" i="21"/>
  <c r="S123" i="21"/>
  <c r="R123" i="21"/>
  <c r="Q123" i="21"/>
  <c r="P123" i="21"/>
  <c r="O123" i="21"/>
  <c r="N123" i="21"/>
  <c r="M123" i="21"/>
  <c r="L123" i="21"/>
  <c r="K123" i="21"/>
  <c r="J123" i="21"/>
  <c r="I123" i="21"/>
  <c r="H123" i="21"/>
  <c r="G123" i="21"/>
  <c r="F123" i="21"/>
  <c r="E123" i="21"/>
  <c r="D123" i="21"/>
  <c r="C123" i="21"/>
  <c r="B123" i="21"/>
  <c r="T122" i="21"/>
  <c r="S122" i="21"/>
  <c r="R122" i="21"/>
  <c r="Q122" i="21"/>
  <c r="P122" i="21"/>
  <c r="O122" i="21"/>
  <c r="N122" i="21"/>
  <c r="M122" i="21"/>
  <c r="L122" i="21"/>
  <c r="K122" i="21"/>
  <c r="J122" i="21"/>
  <c r="I122" i="21"/>
  <c r="H122" i="21"/>
  <c r="G122" i="21"/>
  <c r="F122" i="21"/>
  <c r="E122" i="21"/>
  <c r="D122" i="21"/>
  <c r="C122" i="21"/>
  <c r="B122" i="21"/>
  <c r="T121" i="21"/>
  <c r="S121" i="21"/>
  <c r="R121" i="21"/>
  <c r="Q121" i="21"/>
  <c r="P121" i="21"/>
  <c r="O121" i="21"/>
  <c r="N121" i="21"/>
  <c r="M121" i="21"/>
  <c r="L121" i="21"/>
  <c r="K121" i="21"/>
  <c r="J121" i="21"/>
  <c r="I121" i="21"/>
  <c r="H121" i="21"/>
  <c r="G121" i="21"/>
  <c r="F121" i="21"/>
  <c r="E121" i="21"/>
  <c r="D121" i="21"/>
  <c r="C121" i="21"/>
  <c r="B121" i="21"/>
  <c r="T120" i="21"/>
  <c r="S120" i="21"/>
  <c r="R120" i="21"/>
  <c r="Q120" i="21"/>
  <c r="P120" i="21"/>
  <c r="O120" i="21"/>
  <c r="N120" i="21"/>
  <c r="M120" i="21"/>
  <c r="L120" i="21"/>
  <c r="K120" i="21"/>
  <c r="J120" i="21"/>
  <c r="I120" i="21"/>
  <c r="H120" i="21"/>
  <c r="G120" i="21"/>
  <c r="F120" i="21"/>
  <c r="E120" i="21"/>
  <c r="C120" i="21"/>
  <c r="B120" i="21"/>
  <c r="T119" i="21"/>
  <c r="S119" i="21"/>
  <c r="R119" i="21"/>
  <c r="Q119" i="21"/>
  <c r="P119" i="21"/>
  <c r="O119" i="21"/>
  <c r="N119" i="21"/>
  <c r="M119" i="21"/>
  <c r="L119" i="21"/>
  <c r="K119" i="21"/>
  <c r="J119" i="21"/>
  <c r="I119" i="21"/>
  <c r="H119" i="21"/>
  <c r="G119" i="21"/>
  <c r="F119" i="21"/>
  <c r="E119" i="21"/>
  <c r="D119" i="21"/>
  <c r="C119" i="21"/>
  <c r="B119" i="21"/>
  <c r="T118" i="21"/>
  <c r="S118" i="21"/>
  <c r="R118" i="21"/>
  <c r="Q118" i="21"/>
  <c r="P118" i="21"/>
  <c r="O118" i="21"/>
  <c r="N118" i="21"/>
  <c r="M118" i="21"/>
  <c r="L118" i="21"/>
  <c r="K118" i="21"/>
  <c r="J118" i="21"/>
  <c r="I118" i="21"/>
  <c r="H118" i="21"/>
  <c r="G118" i="21"/>
  <c r="F118" i="21"/>
  <c r="E118" i="21"/>
  <c r="D118" i="21"/>
  <c r="C118" i="21"/>
  <c r="B118" i="21"/>
  <c r="T117" i="21"/>
  <c r="S117" i="21"/>
  <c r="R117" i="21"/>
  <c r="Q117" i="21"/>
  <c r="P117" i="21"/>
  <c r="O117" i="21"/>
  <c r="N117" i="21"/>
  <c r="M117" i="21"/>
  <c r="L117" i="21"/>
  <c r="K117" i="21"/>
  <c r="J117" i="21"/>
  <c r="I117" i="21"/>
  <c r="H117" i="21"/>
  <c r="G117" i="21"/>
  <c r="F117" i="21"/>
  <c r="E117" i="21"/>
  <c r="D117" i="21"/>
  <c r="C117" i="21"/>
  <c r="B117" i="21"/>
  <c r="T116" i="21"/>
  <c r="S116" i="21"/>
  <c r="R116" i="21"/>
  <c r="Q116" i="21"/>
  <c r="P116" i="21"/>
  <c r="O116" i="21"/>
  <c r="N116" i="21"/>
  <c r="M116" i="21"/>
  <c r="L116" i="21"/>
  <c r="K116" i="21"/>
  <c r="J116" i="21"/>
  <c r="I116" i="21"/>
  <c r="H116" i="21"/>
  <c r="G116" i="21"/>
  <c r="F116" i="21"/>
  <c r="E116" i="21"/>
  <c r="D116" i="21"/>
  <c r="C116" i="21"/>
  <c r="B116" i="21"/>
  <c r="T115" i="21"/>
  <c r="S115" i="21"/>
  <c r="R115" i="21"/>
  <c r="Q115" i="21"/>
  <c r="P115" i="21"/>
  <c r="O115" i="21"/>
  <c r="N115" i="21"/>
  <c r="M115" i="21"/>
  <c r="L115" i="21"/>
  <c r="K115" i="21"/>
  <c r="J115" i="21"/>
  <c r="I115" i="21"/>
  <c r="H115" i="21"/>
  <c r="G115" i="21"/>
  <c r="F115" i="21"/>
  <c r="E115" i="21"/>
  <c r="D115" i="21"/>
  <c r="C115" i="21"/>
  <c r="B115" i="21"/>
  <c r="T114" i="21"/>
  <c r="S114" i="21"/>
  <c r="R114" i="21"/>
  <c r="Q114" i="21"/>
  <c r="P114" i="21"/>
  <c r="O114" i="21"/>
  <c r="N114" i="21"/>
  <c r="M114" i="21"/>
  <c r="L114" i="21"/>
  <c r="K114" i="21"/>
  <c r="J114" i="21"/>
  <c r="I114" i="21"/>
  <c r="H114" i="21"/>
  <c r="G114" i="21"/>
  <c r="F114" i="21"/>
  <c r="E114" i="21"/>
  <c r="D114" i="21"/>
  <c r="C114" i="21"/>
  <c r="B114" i="21"/>
  <c r="T113" i="21"/>
  <c r="S113" i="21"/>
  <c r="R113" i="21"/>
  <c r="Q113" i="21"/>
  <c r="P113" i="21"/>
  <c r="O113" i="21"/>
  <c r="N113" i="21"/>
  <c r="M113" i="21"/>
  <c r="L113" i="21"/>
  <c r="K113" i="21"/>
  <c r="J113" i="21"/>
  <c r="I113" i="21"/>
  <c r="H113" i="21"/>
  <c r="G113" i="21"/>
  <c r="F113" i="21"/>
  <c r="E113" i="21"/>
  <c r="C113" i="21"/>
  <c r="B113" i="21"/>
  <c r="T112" i="21"/>
  <c r="S112" i="21"/>
  <c r="R112" i="21"/>
  <c r="Q112" i="21"/>
  <c r="P112" i="21"/>
  <c r="O112" i="21"/>
  <c r="N112" i="21"/>
  <c r="M112" i="21"/>
  <c r="L112" i="21"/>
  <c r="K112" i="21"/>
  <c r="J112" i="21"/>
  <c r="I112" i="21"/>
  <c r="H112" i="21"/>
  <c r="G112" i="21"/>
  <c r="F112" i="21"/>
  <c r="E112" i="21"/>
  <c r="D112" i="21"/>
  <c r="C112" i="21"/>
  <c r="B112" i="21"/>
  <c r="T111" i="21"/>
  <c r="S111" i="21"/>
  <c r="R111" i="21"/>
  <c r="Q111" i="21"/>
  <c r="P111" i="21"/>
  <c r="O111" i="21"/>
  <c r="N111" i="21"/>
  <c r="M111" i="21"/>
  <c r="L111" i="21"/>
  <c r="K111" i="21"/>
  <c r="J111" i="21"/>
  <c r="I111" i="21"/>
  <c r="H111" i="21"/>
  <c r="G111" i="21"/>
  <c r="F111" i="21"/>
  <c r="E111" i="21"/>
  <c r="D111" i="21"/>
  <c r="C111" i="21"/>
  <c r="B111" i="21"/>
  <c r="T110" i="21"/>
  <c r="S110" i="21"/>
  <c r="R110" i="21"/>
  <c r="Q110" i="21"/>
  <c r="P110" i="21"/>
  <c r="O110" i="21"/>
  <c r="N110" i="21"/>
  <c r="M110" i="21"/>
  <c r="L110" i="21"/>
  <c r="K110" i="21"/>
  <c r="J110" i="21"/>
  <c r="I110" i="21"/>
  <c r="H110" i="21"/>
  <c r="G110" i="21"/>
  <c r="E110" i="21"/>
  <c r="D110" i="21"/>
  <c r="C110" i="21"/>
  <c r="B110" i="21"/>
  <c r="E109" i="21"/>
  <c r="B109" i="21"/>
  <c r="T102" i="21"/>
  <c r="S102" i="21"/>
  <c r="R102" i="21"/>
  <c r="Q102" i="21"/>
  <c r="P102" i="21"/>
  <c r="O102" i="21"/>
  <c r="N102" i="21"/>
  <c r="M102" i="21"/>
  <c r="L102" i="21"/>
  <c r="K102" i="21"/>
  <c r="J102" i="21"/>
  <c r="I102" i="21"/>
  <c r="H102" i="21"/>
  <c r="G102" i="21"/>
  <c r="F102" i="21"/>
  <c r="E102" i="21"/>
  <c r="D102" i="21"/>
  <c r="C102" i="21"/>
  <c r="B102" i="21"/>
  <c r="T101" i="21"/>
  <c r="S101" i="21"/>
  <c r="R101" i="21"/>
  <c r="Q101" i="21"/>
  <c r="P101" i="21"/>
  <c r="O101" i="21"/>
  <c r="N101" i="21"/>
  <c r="M101" i="21"/>
  <c r="L101" i="21"/>
  <c r="K101" i="21"/>
  <c r="J101" i="21"/>
  <c r="I101" i="21"/>
  <c r="H101" i="21"/>
  <c r="G101" i="21"/>
  <c r="F101" i="21"/>
  <c r="E101" i="21"/>
  <c r="D101" i="21"/>
  <c r="C101" i="21"/>
  <c r="B101" i="21"/>
  <c r="T100" i="21"/>
  <c r="S100" i="21"/>
  <c r="R100" i="21"/>
  <c r="Q100" i="21"/>
  <c r="P100" i="21"/>
  <c r="O100" i="21"/>
  <c r="N100" i="21"/>
  <c r="M100" i="21"/>
  <c r="L100" i="21"/>
  <c r="K100" i="21"/>
  <c r="J100" i="21"/>
  <c r="I100" i="21"/>
  <c r="H100" i="21"/>
  <c r="G100" i="21"/>
  <c r="F100" i="21"/>
  <c r="E100" i="21"/>
  <c r="D100" i="21"/>
  <c r="C100" i="21"/>
  <c r="B100" i="21"/>
  <c r="T99" i="21"/>
  <c r="S99" i="21"/>
  <c r="R99" i="21"/>
  <c r="Q99" i="21"/>
  <c r="P99" i="21"/>
  <c r="O99" i="21"/>
  <c r="M99" i="21"/>
  <c r="L99" i="21"/>
  <c r="K99" i="21"/>
  <c r="J99" i="21"/>
  <c r="I99" i="21"/>
  <c r="H99" i="21"/>
  <c r="G99" i="21"/>
  <c r="F99" i="21"/>
  <c r="E99" i="21"/>
  <c r="D99" i="21"/>
  <c r="C99" i="21"/>
  <c r="B99" i="21"/>
  <c r="T98" i="21"/>
  <c r="S98" i="21"/>
  <c r="R98" i="21"/>
  <c r="Q98" i="21"/>
  <c r="P98" i="21"/>
  <c r="O98" i="21"/>
  <c r="N98" i="21"/>
  <c r="M98" i="21"/>
  <c r="L98" i="21"/>
  <c r="K98" i="21"/>
  <c r="J98" i="21"/>
  <c r="I98" i="21"/>
  <c r="H98" i="21"/>
  <c r="G98" i="21"/>
  <c r="F98" i="21"/>
  <c r="E98" i="21"/>
  <c r="D98" i="21"/>
  <c r="C98" i="21"/>
  <c r="B98" i="21"/>
  <c r="T97" i="21"/>
  <c r="S97" i="21"/>
  <c r="R97" i="21"/>
  <c r="Q97" i="21"/>
  <c r="P97" i="21"/>
  <c r="O97" i="21"/>
  <c r="N97" i="21"/>
  <c r="M97" i="21"/>
  <c r="L97" i="21"/>
  <c r="K97" i="21"/>
  <c r="J97" i="21"/>
  <c r="I97" i="21"/>
  <c r="H97" i="21"/>
  <c r="G97" i="21"/>
  <c r="F97" i="21"/>
  <c r="E97" i="21"/>
  <c r="D97" i="21"/>
  <c r="C97" i="21"/>
  <c r="B97" i="21"/>
  <c r="T96" i="21"/>
  <c r="S96" i="21"/>
  <c r="R96" i="21"/>
  <c r="Q96" i="21"/>
  <c r="P96" i="21"/>
  <c r="O96" i="21"/>
  <c r="N96" i="21"/>
  <c r="M96" i="21"/>
  <c r="L96" i="21"/>
  <c r="K96" i="21"/>
  <c r="J96" i="21"/>
  <c r="H96" i="21"/>
  <c r="G96" i="21"/>
  <c r="F96" i="21"/>
  <c r="E96" i="21"/>
  <c r="D96" i="21"/>
  <c r="C96" i="21"/>
  <c r="B96" i="21"/>
  <c r="T95" i="21"/>
  <c r="S95" i="21"/>
  <c r="R95" i="21"/>
  <c r="Q95" i="21"/>
  <c r="P95" i="21"/>
  <c r="O95" i="21"/>
  <c r="N95" i="21"/>
  <c r="M95" i="21"/>
  <c r="L95" i="21"/>
  <c r="K95" i="21"/>
  <c r="J95" i="21"/>
  <c r="I95" i="21"/>
  <c r="B95" i="21"/>
  <c r="T94" i="21"/>
  <c r="S94" i="21"/>
  <c r="R94" i="21"/>
  <c r="Q94" i="21"/>
  <c r="P94" i="21"/>
  <c r="O94" i="21"/>
  <c r="N94" i="21"/>
  <c r="M94" i="21"/>
  <c r="L94" i="21"/>
  <c r="K94" i="21"/>
  <c r="J94" i="21"/>
  <c r="I94" i="21"/>
  <c r="B94" i="21"/>
  <c r="T93" i="21"/>
  <c r="S93" i="21"/>
  <c r="R93" i="21"/>
  <c r="Q93" i="21"/>
  <c r="P93" i="21"/>
  <c r="O93" i="21"/>
  <c r="N93" i="21"/>
  <c r="M93" i="21"/>
  <c r="L93" i="21"/>
  <c r="K93" i="21"/>
  <c r="J93" i="21"/>
  <c r="I93" i="21"/>
  <c r="B93" i="21"/>
  <c r="T92" i="21"/>
  <c r="S92" i="21"/>
  <c r="R92" i="21"/>
  <c r="Q92" i="21"/>
  <c r="P92" i="21"/>
  <c r="O92" i="21"/>
  <c r="N92" i="21"/>
  <c r="M92" i="21"/>
  <c r="L92" i="21"/>
  <c r="K92" i="21"/>
  <c r="J92" i="21"/>
  <c r="I92" i="21"/>
  <c r="B92" i="21"/>
  <c r="T91" i="21"/>
  <c r="S91" i="21"/>
  <c r="R91" i="21"/>
  <c r="Q91" i="21"/>
  <c r="P91" i="21"/>
  <c r="O91" i="21"/>
  <c r="N91" i="21"/>
  <c r="M91" i="21"/>
  <c r="L91" i="21"/>
  <c r="K91" i="21"/>
  <c r="J91" i="21"/>
  <c r="I91" i="21"/>
  <c r="B91" i="21"/>
  <c r="T90" i="21"/>
  <c r="S90" i="21"/>
  <c r="R90" i="21"/>
  <c r="Q90" i="21"/>
  <c r="P90" i="21"/>
  <c r="O90" i="21"/>
  <c r="N90" i="21"/>
  <c r="M90" i="21"/>
  <c r="L90" i="21"/>
  <c r="K90" i="21"/>
  <c r="J90" i="21"/>
  <c r="I90" i="21"/>
  <c r="B90" i="21"/>
  <c r="T89" i="21"/>
  <c r="S89" i="21"/>
  <c r="R89" i="21"/>
  <c r="Q89" i="21"/>
  <c r="P89" i="21"/>
  <c r="O89" i="21"/>
  <c r="N89" i="21"/>
  <c r="M89" i="21"/>
  <c r="L89" i="21"/>
  <c r="K89" i="21"/>
  <c r="J89" i="21"/>
  <c r="I89" i="21"/>
  <c r="B89" i="21"/>
  <c r="T88" i="21"/>
  <c r="S88" i="21"/>
  <c r="R88" i="21"/>
  <c r="Q88" i="21"/>
  <c r="P88" i="21"/>
  <c r="O88" i="21"/>
  <c r="N88" i="21"/>
  <c r="M88" i="21"/>
  <c r="L88" i="21"/>
  <c r="K88" i="21"/>
  <c r="J88" i="21"/>
  <c r="I88" i="21"/>
  <c r="H88" i="21"/>
  <c r="G88" i="21"/>
  <c r="F88" i="21"/>
  <c r="E88" i="21"/>
  <c r="D88" i="21"/>
  <c r="C88" i="21"/>
  <c r="B88" i="21"/>
  <c r="T87" i="21"/>
  <c r="S87" i="21"/>
  <c r="R87" i="21"/>
  <c r="Q87" i="21"/>
  <c r="P87" i="21"/>
  <c r="O87" i="21"/>
  <c r="N87" i="21"/>
  <c r="M87" i="21"/>
  <c r="L87" i="21"/>
  <c r="K87" i="21"/>
  <c r="J87" i="21"/>
  <c r="I87" i="21"/>
  <c r="H87" i="21"/>
  <c r="G87" i="21"/>
  <c r="F87" i="21"/>
  <c r="E87" i="21"/>
  <c r="D87" i="21"/>
  <c r="C87" i="21"/>
  <c r="B87" i="21"/>
  <c r="T86" i="21"/>
  <c r="S86" i="21"/>
  <c r="R86" i="21"/>
  <c r="Q86" i="21"/>
  <c r="P86" i="21"/>
  <c r="O86" i="21"/>
  <c r="N86" i="21"/>
  <c r="M86" i="21"/>
  <c r="L86" i="21"/>
  <c r="K86" i="21"/>
  <c r="J86" i="21"/>
  <c r="I86" i="21"/>
  <c r="H86" i="21"/>
  <c r="G86" i="21"/>
  <c r="F86" i="21"/>
  <c r="E86" i="21"/>
  <c r="D86" i="21"/>
  <c r="C86" i="21"/>
  <c r="B86" i="21"/>
  <c r="T85" i="21"/>
  <c r="S85" i="21"/>
  <c r="R85" i="21"/>
  <c r="Q85" i="21"/>
  <c r="P85" i="21"/>
  <c r="O85" i="21"/>
  <c r="N85" i="21"/>
  <c r="M85" i="21"/>
  <c r="L85" i="21"/>
  <c r="K85" i="21"/>
  <c r="J85" i="21"/>
  <c r="I85" i="21"/>
  <c r="H85" i="21"/>
  <c r="G85" i="21"/>
  <c r="F85" i="21"/>
  <c r="E85" i="21"/>
  <c r="D85" i="21"/>
  <c r="C85" i="21"/>
  <c r="B85" i="21"/>
  <c r="T84" i="21"/>
  <c r="S84" i="21"/>
  <c r="R84" i="21"/>
  <c r="Q84" i="21"/>
  <c r="P84" i="21"/>
  <c r="O84" i="21"/>
  <c r="N84" i="21"/>
  <c r="M84" i="21"/>
  <c r="L84" i="21"/>
  <c r="K84" i="21"/>
  <c r="J84" i="21"/>
  <c r="I84" i="21"/>
  <c r="H84" i="21"/>
  <c r="G84" i="21"/>
  <c r="F84" i="21"/>
  <c r="E84" i="21"/>
  <c r="D84" i="21"/>
  <c r="C84" i="21"/>
  <c r="B84" i="21"/>
  <c r="T83" i="21"/>
  <c r="S83" i="21"/>
  <c r="R83" i="21"/>
  <c r="Q83" i="21"/>
  <c r="P83" i="21"/>
  <c r="O83" i="21"/>
  <c r="M83" i="21"/>
  <c r="L83" i="21"/>
  <c r="K83" i="21"/>
  <c r="J83" i="21"/>
  <c r="I83" i="21"/>
  <c r="H83" i="21"/>
  <c r="G83" i="21"/>
  <c r="F83" i="21"/>
  <c r="E83" i="21"/>
  <c r="D83" i="21"/>
  <c r="C83" i="21"/>
  <c r="B83" i="21"/>
  <c r="T82" i="21"/>
  <c r="S82" i="21"/>
  <c r="R82" i="21"/>
  <c r="Q82" i="21"/>
  <c r="P82" i="21"/>
  <c r="O82" i="21"/>
  <c r="N82" i="21"/>
  <c r="M82" i="21"/>
  <c r="L82" i="21"/>
  <c r="K82" i="21"/>
  <c r="J82" i="21"/>
  <c r="I82" i="21"/>
  <c r="H82" i="21"/>
  <c r="G82" i="21"/>
  <c r="F82" i="21"/>
  <c r="E82" i="21"/>
  <c r="D82" i="21"/>
  <c r="C82" i="21"/>
  <c r="B82" i="21"/>
  <c r="T81" i="21"/>
  <c r="S81" i="21"/>
  <c r="R81" i="21"/>
  <c r="Q81" i="21"/>
  <c r="P81" i="21"/>
  <c r="O81" i="21"/>
  <c r="N81" i="21"/>
  <c r="M81" i="21"/>
  <c r="L81" i="21"/>
  <c r="K81" i="21"/>
  <c r="J81" i="21"/>
  <c r="I81" i="21"/>
  <c r="H81" i="21"/>
  <c r="G81" i="21"/>
  <c r="F81" i="21"/>
  <c r="E81" i="21"/>
  <c r="D81" i="21"/>
  <c r="C81" i="21"/>
  <c r="B81" i="21"/>
  <c r="T80" i="21"/>
  <c r="S80" i="21"/>
  <c r="R80" i="21"/>
  <c r="Q80" i="21"/>
  <c r="P80" i="21"/>
  <c r="O80" i="21"/>
  <c r="N80" i="21"/>
  <c r="M80" i="21"/>
  <c r="L80" i="21"/>
  <c r="K80" i="21"/>
  <c r="J80" i="21"/>
  <c r="H80" i="21"/>
  <c r="G80" i="21"/>
  <c r="F80" i="21"/>
  <c r="E80" i="21"/>
  <c r="D80" i="21"/>
  <c r="C80" i="21"/>
  <c r="B80" i="21"/>
  <c r="T79" i="21"/>
  <c r="S79" i="21"/>
  <c r="R79" i="21"/>
  <c r="Q79" i="21"/>
  <c r="P79" i="21"/>
  <c r="O79" i="21"/>
  <c r="N79" i="21"/>
  <c r="M79" i="21"/>
  <c r="L79" i="21"/>
  <c r="K79" i="21"/>
  <c r="J79" i="21"/>
  <c r="I79" i="21"/>
  <c r="B79" i="21"/>
  <c r="T78" i="21"/>
  <c r="S78" i="21"/>
  <c r="R78" i="21"/>
  <c r="Q78" i="21"/>
  <c r="P78" i="21"/>
  <c r="O78" i="21"/>
  <c r="N78" i="21"/>
  <c r="M78" i="21"/>
  <c r="L78" i="21"/>
  <c r="K78" i="21"/>
  <c r="J78" i="21"/>
  <c r="I78" i="21"/>
  <c r="B78" i="21"/>
  <c r="T77" i="21"/>
  <c r="S77" i="21"/>
  <c r="R77" i="21"/>
  <c r="Q77" i="21"/>
  <c r="P77" i="21"/>
  <c r="O77" i="21"/>
  <c r="N77" i="21"/>
  <c r="M77" i="21"/>
  <c r="L77" i="21"/>
  <c r="K77" i="21"/>
  <c r="J77" i="21"/>
  <c r="I77" i="21"/>
  <c r="B77" i="21"/>
  <c r="T76" i="21"/>
  <c r="S76" i="21"/>
  <c r="R76" i="21"/>
  <c r="Q76" i="21"/>
  <c r="P76" i="21"/>
  <c r="O76" i="21"/>
  <c r="N76" i="21"/>
  <c r="M76" i="21"/>
  <c r="L76" i="21"/>
  <c r="K76" i="21"/>
  <c r="J76" i="21"/>
  <c r="I76" i="21"/>
  <c r="B76" i="21"/>
  <c r="T75" i="21"/>
  <c r="S75" i="21"/>
  <c r="R75" i="21"/>
  <c r="Q75" i="21"/>
  <c r="P75" i="21"/>
  <c r="O75" i="21"/>
  <c r="N75" i="21"/>
  <c r="M75" i="21"/>
  <c r="L75" i="21"/>
  <c r="K75" i="21"/>
  <c r="J75" i="21"/>
  <c r="I75" i="21"/>
  <c r="B75" i="21"/>
  <c r="T74" i="21"/>
  <c r="S74" i="21"/>
  <c r="R74" i="21"/>
  <c r="Q74" i="21"/>
  <c r="P74" i="21"/>
  <c r="O74" i="21"/>
  <c r="N74" i="21"/>
  <c r="M74" i="21"/>
  <c r="L74" i="21"/>
  <c r="K74" i="21"/>
  <c r="J74" i="21"/>
  <c r="I74" i="21"/>
  <c r="B74" i="21"/>
  <c r="T73" i="21"/>
  <c r="S73" i="21"/>
  <c r="R73" i="21"/>
  <c r="Q73" i="21"/>
  <c r="P73" i="21"/>
  <c r="O73" i="21"/>
  <c r="N73" i="21"/>
  <c r="M73" i="21"/>
  <c r="L73" i="21"/>
  <c r="K73" i="21"/>
  <c r="J73" i="21"/>
  <c r="I73" i="21"/>
  <c r="B73" i="21"/>
  <c r="T72" i="21"/>
  <c r="S72" i="21"/>
  <c r="R72" i="21"/>
  <c r="Q72" i="21"/>
  <c r="P72" i="21"/>
  <c r="O72" i="21"/>
  <c r="N72" i="21"/>
  <c r="M72" i="21"/>
  <c r="L72" i="21"/>
  <c r="K72" i="21"/>
  <c r="J72" i="21"/>
  <c r="I72" i="21"/>
  <c r="H72" i="21"/>
  <c r="G72" i="21"/>
  <c r="F72" i="21"/>
  <c r="E72" i="21"/>
  <c r="D72" i="21"/>
  <c r="C72" i="21"/>
  <c r="B72" i="21"/>
  <c r="T71" i="21"/>
  <c r="S71" i="21"/>
  <c r="R71" i="21"/>
  <c r="Q71" i="21"/>
  <c r="P71" i="21"/>
  <c r="O71" i="21"/>
  <c r="N71" i="21"/>
  <c r="M71" i="21"/>
  <c r="L71" i="21"/>
  <c r="K71" i="21"/>
  <c r="J71" i="21"/>
  <c r="I71" i="21"/>
  <c r="H71" i="21"/>
  <c r="G71" i="21"/>
  <c r="F71" i="21"/>
  <c r="E71" i="21"/>
  <c r="D71" i="21"/>
  <c r="C71" i="21"/>
  <c r="B71" i="21"/>
  <c r="T70" i="21"/>
  <c r="S70" i="21"/>
  <c r="R70" i="21"/>
  <c r="Q70" i="21"/>
  <c r="P70" i="21"/>
  <c r="O70" i="21"/>
  <c r="N70" i="21"/>
  <c r="M70" i="21"/>
  <c r="L70" i="21"/>
  <c r="K70" i="21"/>
  <c r="J70" i="21"/>
  <c r="I70" i="21"/>
  <c r="H70" i="21"/>
  <c r="G70" i="21"/>
  <c r="F70" i="21"/>
  <c r="E70" i="21"/>
  <c r="D70" i="21"/>
  <c r="C70" i="21"/>
  <c r="B70" i="21"/>
  <c r="T69" i="21"/>
  <c r="S69" i="21"/>
  <c r="R69" i="21"/>
  <c r="Q69" i="21"/>
  <c r="P69" i="21"/>
  <c r="O69" i="21"/>
  <c r="M69" i="21"/>
  <c r="L69" i="21"/>
  <c r="K69" i="21"/>
  <c r="J69" i="21"/>
  <c r="I69" i="21"/>
  <c r="H69" i="21"/>
  <c r="G69" i="21"/>
  <c r="F69" i="21"/>
  <c r="E69" i="21"/>
  <c r="D69" i="21"/>
  <c r="C69" i="21"/>
  <c r="B69" i="21"/>
  <c r="T68" i="21"/>
  <c r="S68" i="21"/>
  <c r="R68" i="21"/>
  <c r="Q68" i="21"/>
  <c r="P68" i="21"/>
  <c r="O68" i="21"/>
  <c r="N68" i="21"/>
  <c r="M68" i="21"/>
  <c r="L68" i="21"/>
  <c r="K68" i="21"/>
  <c r="J68" i="21"/>
  <c r="H68" i="21"/>
  <c r="G68" i="21"/>
  <c r="F68" i="21"/>
  <c r="E68" i="21"/>
  <c r="D68" i="21"/>
  <c r="C68" i="21"/>
  <c r="B68" i="21"/>
  <c r="T67" i="21"/>
  <c r="S67" i="21"/>
  <c r="R67" i="21"/>
  <c r="Q67" i="21"/>
  <c r="P67" i="21"/>
  <c r="O67" i="21"/>
  <c r="N67" i="21"/>
  <c r="M67" i="21"/>
  <c r="L67" i="21"/>
  <c r="K67" i="21"/>
  <c r="J67" i="21"/>
  <c r="I67" i="21"/>
  <c r="B67" i="21"/>
  <c r="T66" i="21"/>
  <c r="S66" i="21"/>
  <c r="R66" i="21"/>
  <c r="Q66" i="21"/>
  <c r="P66" i="21"/>
  <c r="O66" i="21"/>
  <c r="N66" i="21"/>
  <c r="M66" i="21"/>
  <c r="L66" i="21"/>
  <c r="K66" i="21"/>
  <c r="J66" i="21"/>
  <c r="I66" i="21"/>
  <c r="B66" i="21"/>
  <c r="T65" i="21"/>
  <c r="S65" i="21"/>
  <c r="R65" i="21"/>
  <c r="Q65" i="21"/>
  <c r="P65" i="21"/>
  <c r="O65" i="21"/>
  <c r="N65" i="21"/>
  <c r="M65" i="21"/>
  <c r="L65" i="21"/>
  <c r="K65" i="21"/>
  <c r="J65" i="21"/>
  <c r="I65" i="21"/>
  <c r="B65" i="21"/>
  <c r="T64" i="21"/>
  <c r="S64" i="21"/>
  <c r="R64" i="21"/>
  <c r="Q64" i="21"/>
  <c r="P64" i="21"/>
  <c r="O64" i="21"/>
  <c r="N64" i="21"/>
  <c r="M64" i="21"/>
  <c r="L64" i="21"/>
  <c r="K64" i="21"/>
  <c r="J64" i="21"/>
  <c r="I64" i="21"/>
  <c r="B64" i="21"/>
  <c r="T63" i="21"/>
  <c r="S63" i="21"/>
  <c r="R63" i="21"/>
  <c r="Q63" i="21"/>
  <c r="P63" i="21"/>
  <c r="O63" i="21"/>
  <c r="N63" i="21"/>
  <c r="M63" i="21"/>
  <c r="L63" i="21"/>
  <c r="K63" i="21"/>
  <c r="J63" i="21"/>
  <c r="I63" i="21"/>
  <c r="B63" i="21"/>
  <c r="T62" i="21"/>
  <c r="S62" i="21"/>
  <c r="R62" i="21"/>
  <c r="Q62" i="21"/>
  <c r="P62" i="21"/>
  <c r="O62" i="21"/>
  <c r="N62" i="21"/>
  <c r="M62" i="21"/>
  <c r="L62" i="21"/>
  <c r="K62" i="21"/>
  <c r="J62" i="21"/>
  <c r="I62" i="21"/>
  <c r="B62" i="21"/>
  <c r="T61" i="21"/>
  <c r="S61" i="21"/>
  <c r="R61" i="21"/>
  <c r="Q61" i="21"/>
  <c r="P61" i="21"/>
  <c r="O61" i="21"/>
  <c r="N61" i="21"/>
  <c r="M61" i="21"/>
  <c r="L61" i="21"/>
  <c r="K61" i="21"/>
  <c r="J61" i="21"/>
  <c r="I61" i="21"/>
  <c r="B61" i="21"/>
  <c r="T60" i="21"/>
  <c r="S60" i="21"/>
  <c r="R60" i="21"/>
  <c r="Q60" i="21"/>
  <c r="P60" i="21"/>
  <c r="O60" i="21"/>
  <c r="N60" i="21"/>
  <c r="M60" i="21"/>
  <c r="L60" i="21"/>
  <c r="K60" i="21"/>
  <c r="J60" i="21"/>
  <c r="I60" i="21"/>
  <c r="B60" i="21"/>
  <c r="T59" i="21"/>
  <c r="S59" i="21"/>
  <c r="R59" i="21"/>
  <c r="Q59" i="21"/>
  <c r="P59" i="21"/>
  <c r="O59" i="21"/>
  <c r="N59" i="21"/>
  <c r="M59" i="21"/>
  <c r="L59" i="21"/>
  <c r="K59" i="21"/>
  <c r="J59" i="21"/>
  <c r="I59" i="21"/>
  <c r="B59" i="21"/>
  <c r="T58" i="21"/>
  <c r="S58" i="21"/>
  <c r="R58" i="21"/>
  <c r="Q58" i="21"/>
  <c r="P58" i="21"/>
  <c r="O58" i="21"/>
  <c r="N58" i="21"/>
  <c r="M58" i="21"/>
  <c r="L58" i="21"/>
  <c r="K58" i="21"/>
  <c r="J58" i="21"/>
  <c r="I58" i="21"/>
  <c r="H58" i="21"/>
  <c r="G58" i="21"/>
  <c r="F58" i="21"/>
  <c r="E58" i="21"/>
  <c r="D58" i="21"/>
  <c r="C58" i="21"/>
  <c r="B58" i="21"/>
  <c r="T57" i="21"/>
  <c r="S57" i="21"/>
  <c r="R57" i="21"/>
  <c r="Q57" i="21"/>
  <c r="P57" i="21"/>
  <c r="O57" i="21"/>
  <c r="N57" i="21"/>
  <c r="M57" i="21"/>
  <c r="L57" i="21"/>
  <c r="K57" i="21"/>
  <c r="J57" i="21"/>
  <c r="I57" i="21"/>
  <c r="H57" i="21"/>
  <c r="G57" i="21"/>
  <c r="F57" i="21"/>
  <c r="E57" i="21"/>
  <c r="D57" i="21"/>
  <c r="C57" i="21"/>
  <c r="B57" i="21"/>
  <c r="T56" i="21"/>
  <c r="S56" i="21"/>
  <c r="R56" i="21"/>
  <c r="Q56" i="21"/>
  <c r="P56" i="21"/>
  <c r="O56" i="21"/>
  <c r="N56" i="21"/>
  <c r="M56" i="21"/>
  <c r="L56" i="21"/>
  <c r="K56" i="21"/>
  <c r="J56" i="21"/>
  <c r="I56" i="21"/>
  <c r="H56" i="21"/>
  <c r="G56" i="21"/>
  <c r="F56" i="21"/>
  <c r="E56" i="21"/>
  <c r="D56" i="21"/>
  <c r="C56" i="21"/>
  <c r="B56" i="21"/>
  <c r="T55" i="21"/>
  <c r="S55" i="21"/>
  <c r="R55" i="21"/>
  <c r="Q55" i="21"/>
  <c r="P55" i="21"/>
  <c r="O55" i="21"/>
  <c r="N55" i="21"/>
  <c r="M55" i="21"/>
  <c r="L55" i="21"/>
  <c r="K55" i="21"/>
  <c r="J55" i="21"/>
  <c r="I55" i="21"/>
  <c r="H55" i="21"/>
  <c r="G55" i="21"/>
  <c r="F55" i="21"/>
  <c r="E55" i="21"/>
  <c r="D55" i="21"/>
  <c r="C55" i="21"/>
  <c r="B55" i="21"/>
  <c r="T54" i="21"/>
  <c r="S54" i="21"/>
  <c r="R54" i="21"/>
  <c r="Q54" i="21"/>
  <c r="P54" i="21"/>
  <c r="O54" i="21"/>
  <c r="N54" i="21"/>
  <c r="M54" i="21"/>
  <c r="L54" i="21"/>
  <c r="K54" i="21"/>
  <c r="J54" i="21"/>
  <c r="I54" i="21"/>
  <c r="H54" i="21"/>
  <c r="G54" i="21"/>
  <c r="F54" i="21"/>
  <c r="E54" i="21"/>
  <c r="D54" i="21"/>
  <c r="C54" i="21"/>
  <c r="B54" i="21"/>
  <c r="T53" i="21"/>
  <c r="S53" i="21"/>
  <c r="R53" i="21"/>
  <c r="Q53" i="21"/>
  <c r="P53" i="21"/>
  <c r="O53" i="21"/>
  <c r="N53" i="21"/>
  <c r="M53" i="21"/>
  <c r="L53" i="21"/>
  <c r="K53" i="21"/>
  <c r="J53" i="21"/>
  <c r="I53" i="21"/>
  <c r="H53" i="21"/>
  <c r="G53" i="21"/>
  <c r="F53" i="21"/>
  <c r="E53" i="21"/>
  <c r="D53" i="21"/>
  <c r="C53" i="21"/>
  <c r="B53" i="21"/>
  <c r="T52" i="21"/>
  <c r="S52" i="21"/>
  <c r="L52" i="21"/>
  <c r="K52" i="21"/>
  <c r="J52" i="21"/>
  <c r="I52" i="21"/>
  <c r="B52" i="21"/>
  <c r="T51" i="21"/>
  <c r="L51" i="21"/>
  <c r="K51" i="21"/>
  <c r="J51" i="21"/>
  <c r="B51" i="21"/>
  <c r="L50" i="21"/>
  <c r="K50" i="21"/>
  <c r="H50" i="21"/>
  <c r="G50" i="21"/>
  <c r="F50" i="21"/>
  <c r="E50" i="21"/>
  <c r="D50" i="21"/>
  <c r="C50" i="21"/>
  <c r="B50" i="21"/>
  <c r="L49" i="21"/>
  <c r="K49" i="21"/>
  <c r="H49" i="21"/>
  <c r="G49" i="21"/>
  <c r="F49" i="21"/>
  <c r="E49" i="21"/>
  <c r="D49" i="21"/>
  <c r="C49" i="21"/>
  <c r="B49" i="21"/>
  <c r="L48" i="21"/>
  <c r="K48" i="21"/>
  <c r="H48" i="21"/>
  <c r="G48" i="21"/>
  <c r="F48" i="21"/>
  <c r="E48" i="21"/>
  <c r="D48" i="21"/>
  <c r="C48" i="21"/>
  <c r="B48" i="21"/>
  <c r="L47" i="21"/>
  <c r="K47" i="21"/>
  <c r="H47" i="21"/>
  <c r="G47" i="21"/>
  <c r="F47" i="21"/>
  <c r="E47" i="21"/>
  <c r="D47" i="21"/>
  <c r="C47" i="21"/>
  <c r="B47" i="21"/>
  <c r="L46" i="21"/>
  <c r="K46" i="21"/>
  <c r="H46" i="21"/>
  <c r="G46" i="21"/>
  <c r="F46" i="21"/>
  <c r="E46" i="21"/>
  <c r="D46" i="21"/>
  <c r="C46" i="21"/>
  <c r="B46" i="21"/>
  <c r="L45" i="21"/>
  <c r="K45" i="21"/>
  <c r="H45" i="21"/>
  <c r="G45" i="21"/>
  <c r="F45" i="21"/>
  <c r="E45" i="21"/>
  <c r="D45" i="21"/>
  <c r="C45" i="21"/>
  <c r="B45" i="21"/>
  <c r="L44" i="21"/>
  <c r="K44" i="21"/>
  <c r="H44" i="21"/>
  <c r="G44" i="21"/>
  <c r="F44" i="21"/>
  <c r="E44" i="21"/>
  <c r="D44" i="21"/>
  <c r="C44" i="21"/>
  <c r="B44" i="21"/>
  <c r="T43" i="21"/>
  <c r="S43" i="21"/>
  <c r="R43" i="21"/>
  <c r="Q43" i="21"/>
  <c r="P43" i="21"/>
  <c r="O43" i="21"/>
  <c r="N43" i="21"/>
  <c r="M43" i="21"/>
  <c r="L43" i="21"/>
  <c r="K43" i="21"/>
  <c r="J43" i="21"/>
  <c r="I43" i="21"/>
  <c r="H43" i="21"/>
  <c r="G43" i="21"/>
  <c r="F43" i="21"/>
  <c r="E43" i="21"/>
  <c r="D43" i="21"/>
  <c r="C43" i="21"/>
  <c r="B43" i="21"/>
  <c r="T42" i="21"/>
  <c r="S42" i="21"/>
  <c r="R42" i="21"/>
  <c r="Q42" i="21"/>
  <c r="P42" i="21"/>
  <c r="O42" i="21"/>
  <c r="N42" i="21"/>
  <c r="M42" i="21"/>
  <c r="L42" i="21"/>
  <c r="K42" i="21"/>
  <c r="J42" i="21"/>
  <c r="I42" i="21"/>
  <c r="H42" i="21"/>
  <c r="G42" i="21"/>
  <c r="F42" i="21"/>
  <c r="E42" i="21"/>
  <c r="D42" i="21"/>
  <c r="C42" i="21"/>
  <c r="B42" i="21"/>
  <c r="T41" i="21"/>
  <c r="S41" i="21"/>
  <c r="R41" i="21"/>
  <c r="Q41" i="21"/>
  <c r="P41" i="21"/>
  <c r="O41" i="21"/>
  <c r="N41" i="21"/>
  <c r="M41" i="21"/>
  <c r="L41" i="21"/>
  <c r="K41" i="21"/>
  <c r="J41" i="21"/>
  <c r="I41" i="21"/>
  <c r="H41" i="21"/>
  <c r="G41" i="21"/>
  <c r="F41" i="21"/>
  <c r="E41" i="21"/>
  <c r="D41" i="21"/>
  <c r="C41" i="21"/>
  <c r="B41" i="21"/>
  <c r="T40" i="21"/>
  <c r="S40" i="21"/>
  <c r="R40" i="21"/>
  <c r="Q40" i="21"/>
  <c r="P40" i="21"/>
  <c r="O40" i="21"/>
  <c r="N40" i="21"/>
  <c r="M40" i="21"/>
  <c r="L40" i="21"/>
  <c r="K40" i="21"/>
  <c r="J40" i="21"/>
  <c r="I40" i="21"/>
  <c r="H40" i="21"/>
  <c r="G40" i="21"/>
  <c r="F40" i="21"/>
  <c r="E40" i="21"/>
  <c r="D40" i="21"/>
  <c r="C40" i="21"/>
  <c r="B40" i="21"/>
  <c r="L39" i="21"/>
  <c r="K39" i="21"/>
  <c r="J39" i="21"/>
  <c r="I39" i="21"/>
  <c r="H39" i="21"/>
  <c r="G39" i="21"/>
  <c r="F39" i="21"/>
  <c r="E39" i="21"/>
  <c r="D39" i="21"/>
  <c r="C39" i="21"/>
  <c r="B39" i="21"/>
  <c r="T38" i="21"/>
  <c r="S38" i="21"/>
  <c r="R38" i="21"/>
  <c r="Q38" i="21"/>
  <c r="P38" i="21"/>
  <c r="O38" i="21"/>
  <c r="N38" i="21"/>
  <c r="M38" i="21"/>
  <c r="L38" i="21"/>
  <c r="K38" i="21"/>
  <c r="J38" i="21"/>
  <c r="I38" i="21"/>
  <c r="H38" i="21"/>
  <c r="G38" i="21"/>
  <c r="F38" i="21"/>
  <c r="E38" i="21"/>
  <c r="D38" i="21"/>
  <c r="C38" i="21"/>
  <c r="B38" i="21"/>
  <c r="T37" i="21"/>
  <c r="S37" i="21"/>
  <c r="R37" i="21"/>
  <c r="Q37" i="21"/>
  <c r="P37" i="21"/>
  <c r="O37" i="21"/>
  <c r="N37" i="21"/>
  <c r="M37" i="21"/>
  <c r="L37" i="21"/>
  <c r="K37" i="21"/>
  <c r="J37" i="21"/>
  <c r="I37" i="21"/>
  <c r="H37" i="21"/>
  <c r="G37" i="21"/>
  <c r="F37" i="21"/>
  <c r="E37" i="21"/>
  <c r="D37" i="21"/>
  <c r="C37" i="21"/>
  <c r="B37" i="21"/>
  <c r="T36" i="21"/>
  <c r="S36" i="21"/>
  <c r="R36" i="21"/>
  <c r="Q36" i="21"/>
  <c r="P36" i="21"/>
  <c r="O36" i="21"/>
  <c r="N36" i="21"/>
  <c r="M36" i="21"/>
  <c r="L36" i="21"/>
  <c r="K36" i="21"/>
  <c r="J36" i="21"/>
  <c r="I36" i="21"/>
  <c r="H36" i="21"/>
  <c r="G36" i="21"/>
  <c r="F36" i="21"/>
  <c r="E36" i="21"/>
  <c r="D36" i="21"/>
  <c r="C36" i="21"/>
  <c r="B36" i="21"/>
  <c r="T35" i="21"/>
  <c r="S35" i="21"/>
  <c r="R35" i="21"/>
  <c r="Q35" i="21"/>
  <c r="P35" i="21"/>
  <c r="O35" i="21"/>
  <c r="N35" i="21"/>
  <c r="M35" i="21"/>
  <c r="L35" i="21"/>
  <c r="K35" i="21"/>
  <c r="J35" i="21"/>
  <c r="I35" i="21"/>
  <c r="H35" i="21"/>
  <c r="G35" i="21"/>
  <c r="F35" i="21"/>
  <c r="E35" i="21"/>
  <c r="D35" i="21"/>
  <c r="C35" i="21"/>
  <c r="B35" i="21"/>
  <c r="T34" i="21"/>
  <c r="S34" i="21"/>
  <c r="L34" i="21"/>
  <c r="K34" i="21"/>
  <c r="J34" i="21"/>
  <c r="I34" i="21"/>
  <c r="B34" i="21"/>
  <c r="T33" i="21"/>
  <c r="L33" i="21"/>
  <c r="K33" i="21"/>
  <c r="J33" i="21"/>
  <c r="B33" i="21"/>
  <c r="L32" i="21"/>
  <c r="K32" i="21"/>
  <c r="H32" i="21"/>
  <c r="G32" i="21"/>
  <c r="F32" i="21"/>
  <c r="E32" i="21"/>
  <c r="D32" i="21"/>
  <c r="C32" i="21"/>
  <c r="B32" i="21"/>
  <c r="L31" i="21"/>
  <c r="K31" i="21"/>
  <c r="H31" i="21"/>
  <c r="G31" i="21"/>
  <c r="F31" i="21"/>
  <c r="E31" i="21"/>
  <c r="D31" i="21"/>
  <c r="C31" i="21"/>
  <c r="B31" i="21"/>
  <c r="L30" i="21"/>
  <c r="K30" i="21"/>
  <c r="H30" i="21"/>
  <c r="G30" i="21"/>
  <c r="F30" i="21"/>
  <c r="E30" i="21"/>
  <c r="D30" i="21"/>
  <c r="C30" i="21"/>
  <c r="B30" i="21"/>
  <c r="L29" i="21"/>
  <c r="K29" i="21"/>
  <c r="H29" i="21"/>
  <c r="G29" i="21"/>
  <c r="F29" i="21"/>
  <c r="E29" i="21"/>
  <c r="D29" i="21"/>
  <c r="C29" i="21"/>
  <c r="B29" i="21"/>
  <c r="L28" i="21"/>
  <c r="K28" i="21"/>
  <c r="H28" i="21"/>
  <c r="G28" i="21"/>
  <c r="F28" i="21"/>
  <c r="E28" i="21"/>
  <c r="D28" i="21"/>
  <c r="C28" i="21"/>
  <c r="B28" i="21"/>
  <c r="L27" i="21"/>
  <c r="K27" i="21"/>
  <c r="H27" i="21"/>
  <c r="G27" i="21"/>
  <c r="F27" i="21"/>
  <c r="E27" i="21"/>
  <c r="D27" i="21"/>
  <c r="C27" i="21"/>
  <c r="B27" i="21"/>
  <c r="L26" i="21"/>
  <c r="K26" i="21"/>
  <c r="H26" i="21"/>
  <c r="G26" i="21"/>
  <c r="F26" i="21"/>
  <c r="E26" i="21"/>
  <c r="D26" i="21"/>
  <c r="C26" i="21"/>
  <c r="B26" i="21"/>
  <c r="T25" i="21"/>
  <c r="S25" i="21"/>
  <c r="R25" i="21"/>
  <c r="Q25" i="21"/>
  <c r="P25" i="21"/>
  <c r="O25" i="21"/>
  <c r="N25" i="21"/>
  <c r="M25" i="21"/>
  <c r="L25" i="21"/>
  <c r="K25" i="21"/>
  <c r="J25" i="21"/>
  <c r="I25" i="21"/>
  <c r="H25" i="21"/>
  <c r="G25" i="21"/>
  <c r="F25" i="21"/>
  <c r="E25" i="21"/>
  <c r="D25" i="21"/>
  <c r="C25" i="21"/>
  <c r="B25" i="21"/>
  <c r="T24" i="21"/>
  <c r="S24" i="21"/>
  <c r="R24" i="21"/>
  <c r="Q24" i="21"/>
  <c r="P24" i="21"/>
  <c r="O24" i="21"/>
  <c r="N24" i="21"/>
  <c r="M24" i="21"/>
  <c r="L24" i="21"/>
  <c r="K24" i="21"/>
  <c r="J24" i="21"/>
  <c r="I24" i="21"/>
  <c r="H24" i="21"/>
  <c r="G24" i="21"/>
  <c r="F24" i="21"/>
  <c r="E24" i="21"/>
  <c r="D24" i="21"/>
  <c r="C24" i="21"/>
  <c r="B24" i="21"/>
  <c r="T23" i="21"/>
  <c r="S23" i="21"/>
  <c r="R23" i="21"/>
  <c r="Q23" i="21"/>
  <c r="P23" i="21"/>
  <c r="O23" i="21"/>
  <c r="N23" i="21"/>
  <c r="M23" i="21"/>
  <c r="L23" i="21"/>
  <c r="K23" i="21"/>
  <c r="J23" i="21"/>
  <c r="I23" i="21"/>
  <c r="H23" i="21"/>
  <c r="G23" i="21"/>
  <c r="F23" i="21"/>
  <c r="E23" i="21"/>
  <c r="D23" i="21"/>
  <c r="C23" i="21"/>
  <c r="B23" i="21"/>
  <c r="T22" i="21"/>
  <c r="S22" i="21"/>
  <c r="R22" i="21"/>
  <c r="Q22" i="21"/>
  <c r="P22" i="21"/>
  <c r="O22" i="21"/>
  <c r="N22" i="21"/>
  <c r="M22" i="21"/>
  <c r="L22" i="21"/>
  <c r="K22" i="21"/>
  <c r="J22" i="21"/>
  <c r="I22" i="21"/>
  <c r="H22" i="21"/>
  <c r="G22" i="21"/>
  <c r="F22" i="21"/>
  <c r="E22" i="21"/>
  <c r="D22" i="21"/>
  <c r="C22" i="21"/>
  <c r="B22" i="21"/>
  <c r="T21" i="21"/>
  <c r="S21" i="21"/>
  <c r="L21" i="21"/>
  <c r="K21" i="21"/>
  <c r="J21" i="21"/>
  <c r="I21" i="21"/>
  <c r="B21" i="21"/>
  <c r="T20" i="21"/>
  <c r="L20" i="21"/>
  <c r="K20" i="21"/>
  <c r="J20" i="21"/>
  <c r="B20" i="21"/>
  <c r="L19" i="21"/>
  <c r="K19" i="21"/>
  <c r="H19" i="21"/>
  <c r="G19" i="21"/>
  <c r="F19" i="21"/>
  <c r="E19" i="21"/>
  <c r="D19" i="21"/>
  <c r="C19" i="21"/>
  <c r="B19" i="21"/>
  <c r="L18" i="21"/>
  <c r="K18" i="21"/>
  <c r="H18" i="21"/>
  <c r="G18" i="21"/>
  <c r="F18" i="21"/>
  <c r="E18" i="21"/>
  <c r="D18" i="21"/>
  <c r="C18" i="21"/>
  <c r="B18" i="21"/>
  <c r="L17" i="21"/>
  <c r="K17" i="21"/>
  <c r="H17" i="21"/>
  <c r="G17" i="21"/>
  <c r="F17" i="21"/>
  <c r="E17" i="21"/>
  <c r="D17" i="21"/>
  <c r="C17" i="21"/>
  <c r="B17" i="21"/>
  <c r="L16" i="21"/>
  <c r="K16" i="21"/>
  <c r="H16" i="21"/>
  <c r="G16" i="21"/>
  <c r="F16" i="21"/>
  <c r="E16" i="21"/>
  <c r="D16" i="21"/>
  <c r="C16" i="21"/>
  <c r="B16" i="21"/>
  <c r="L15" i="21"/>
  <c r="K15" i="21"/>
  <c r="H15" i="21"/>
  <c r="G15" i="21"/>
  <c r="F15" i="21"/>
  <c r="E15" i="21"/>
  <c r="D15" i="21"/>
  <c r="C15" i="21"/>
  <c r="B15" i="21"/>
  <c r="L14" i="21"/>
  <c r="K14" i="21"/>
  <c r="H14" i="21"/>
  <c r="G14" i="21"/>
  <c r="F14" i="21"/>
  <c r="E14" i="21"/>
  <c r="D14" i="21"/>
  <c r="C14" i="21"/>
  <c r="B14" i="21"/>
  <c r="L13" i="21"/>
  <c r="K13" i="21"/>
  <c r="H13" i="21"/>
  <c r="G13" i="21"/>
  <c r="F13" i="21"/>
  <c r="E13" i="21"/>
  <c r="D13" i="21"/>
  <c r="C13" i="21"/>
  <c r="B13" i="21"/>
  <c r="L12" i="21"/>
  <c r="K12" i="21"/>
  <c r="H12" i="21"/>
  <c r="G12" i="21"/>
  <c r="F12" i="21"/>
  <c r="E12" i="21"/>
  <c r="D12" i="21"/>
  <c r="C12" i="21"/>
  <c r="B12" i="21"/>
  <c r="L11" i="21"/>
  <c r="K11" i="21"/>
  <c r="H11" i="21"/>
  <c r="G11" i="21"/>
  <c r="F11" i="21"/>
  <c r="E11" i="21"/>
  <c r="D11" i="21"/>
  <c r="C11" i="21"/>
  <c r="B11" i="21"/>
  <c r="T10" i="21"/>
  <c r="S10" i="21"/>
  <c r="R10" i="21"/>
  <c r="Q10" i="21"/>
  <c r="P10" i="21"/>
  <c r="O10" i="21"/>
  <c r="N10" i="21"/>
  <c r="M10" i="21"/>
  <c r="L10" i="21"/>
  <c r="K10" i="21"/>
  <c r="J10" i="21"/>
  <c r="I10" i="21"/>
  <c r="H10" i="21"/>
  <c r="G10" i="21"/>
  <c r="F10" i="21"/>
  <c r="E10" i="21"/>
  <c r="D10" i="21"/>
  <c r="C10" i="21"/>
  <c r="B10" i="21"/>
  <c r="T9" i="21"/>
  <c r="S9" i="21"/>
  <c r="R9" i="21"/>
  <c r="Q9" i="21"/>
  <c r="P9" i="21"/>
  <c r="O9" i="21"/>
  <c r="N9" i="21"/>
  <c r="M9" i="21"/>
  <c r="L9" i="21"/>
  <c r="K9" i="21"/>
  <c r="J9" i="21"/>
  <c r="I9" i="21"/>
  <c r="H9" i="21"/>
  <c r="G9" i="21"/>
  <c r="F9" i="21"/>
  <c r="E9" i="21"/>
  <c r="D9" i="21"/>
  <c r="C9" i="21"/>
  <c r="B9" i="21"/>
  <c r="T8" i="21"/>
  <c r="S8" i="21"/>
  <c r="R8" i="21"/>
  <c r="Q8" i="21"/>
  <c r="P8" i="21"/>
  <c r="O8" i="21"/>
  <c r="N8" i="21"/>
  <c r="M8" i="21"/>
  <c r="L8" i="21"/>
  <c r="K8" i="21"/>
  <c r="J8" i="21"/>
  <c r="I8" i="21"/>
  <c r="H8" i="21"/>
  <c r="G8" i="21"/>
  <c r="F8" i="21"/>
  <c r="E8" i="21"/>
  <c r="D8" i="21"/>
  <c r="C8" i="21"/>
  <c r="B8" i="21"/>
  <c r="T7" i="21"/>
  <c r="S7" i="21"/>
  <c r="R7" i="21"/>
  <c r="Q7" i="21"/>
  <c r="P7" i="21"/>
  <c r="O7" i="21"/>
  <c r="N7" i="21"/>
  <c r="M7" i="21"/>
  <c r="L7" i="21"/>
  <c r="K7" i="21"/>
  <c r="J7" i="21"/>
  <c r="I7" i="21"/>
  <c r="H7" i="21"/>
  <c r="G7" i="21"/>
  <c r="F7" i="21"/>
  <c r="E7" i="21"/>
  <c r="D7" i="21"/>
  <c r="C7" i="21"/>
  <c r="B7" i="21"/>
  <c r="T6" i="21"/>
  <c r="S6" i="21"/>
  <c r="R6" i="21"/>
  <c r="Q6" i="21"/>
  <c r="P6" i="21"/>
  <c r="O6" i="21"/>
  <c r="N6" i="21"/>
  <c r="M6" i="21"/>
  <c r="L6" i="21"/>
  <c r="K6" i="21"/>
  <c r="J6" i="21"/>
  <c r="I6" i="21"/>
  <c r="H6" i="21"/>
  <c r="G6" i="21"/>
  <c r="F6" i="21"/>
  <c r="E6" i="21"/>
  <c r="D6" i="21"/>
  <c r="C6" i="21"/>
  <c r="B6" i="21"/>
  <c r="T5" i="21"/>
  <c r="S5" i="21"/>
  <c r="R5" i="21"/>
  <c r="Q5" i="21"/>
  <c r="P5" i="21"/>
  <c r="O5" i="21"/>
  <c r="N5" i="21"/>
  <c r="M5" i="21"/>
  <c r="L5" i="21"/>
  <c r="K5" i="21"/>
  <c r="J5" i="21"/>
  <c r="I5" i="21"/>
  <c r="H5" i="21"/>
  <c r="G5" i="21"/>
  <c r="F5" i="21"/>
  <c r="E5" i="21"/>
  <c r="D5" i="21"/>
  <c r="C5" i="21"/>
  <c r="B5" i="21"/>
  <c r="T4" i="21"/>
  <c r="S4" i="21"/>
  <c r="R4" i="21"/>
  <c r="Q4" i="21"/>
  <c r="P4" i="21"/>
  <c r="O4" i="21"/>
  <c r="N4" i="21"/>
  <c r="M4" i="21"/>
  <c r="L4" i="21"/>
  <c r="K4" i="21"/>
  <c r="J4" i="21"/>
  <c r="I4" i="21"/>
  <c r="H4" i="21"/>
  <c r="G4" i="21"/>
  <c r="F4" i="21"/>
  <c r="E4" i="21"/>
  <c r="D4" i="21"/>
  <c r="C4" i="21"/>
  <c r="B4" i="21"/>
  <c r="F37" i="11" l="1"/>
  <c r="F1987" i="21" s="1"/>
  <c r="F35" i="11"/>
  <c r="F1985" i="21" s="1"/>
  <c r="I29" i="2" l="1"/>
  <c r="I31" i="21" s="1"/>
  <c r="N89" i="3" l="1"/>
  <c r="N245" i="21" s="1"/>
  <c r="H49" i="2" l="1"/>
  <c r="H51" i="21" s="1"/>
  <c r="G49" i="2"/>
  <c r="G51" i="21" s="1"/>
  <c r="F49" i="2"/>
  <c r="F51" i="21" s="1"/>
  <c r="E49" i="2"/>
  <c r="E51" i="21" s="1"/>
  <c r="D49" i="2"/>
  <c r="D51" i="21" s="1"/>
  <c r="C49" i="2"/>
  <c r="C51" i="21" s="1"/>
  <c r="H31" i="2"/>
  <c r="H33" i="21" s="1"/>
  <c r="G31" i="2"/>
  <c r="G33" i="21" s="1"/>
  <c r="F31" i="2"/>
  <c r="F33" i="21" s="1"/>
  <c r="E31" i="2"/>
  <c r="E33" i="21" s="1"/>
  <c r="D31" i="2"/>
  <c r="D33" i="21" s="1"/>
  <c r="C31" i="2"/>
  <c r="C33" i="21" s="1"/>
  <c r="C18" i="2"/>
  <c r="C20" i="21" s="1"/>
  <c r="D18" i="2"/>
  <c r="D20" i="21" s="1"/>
  <c r="E18" i="2"/>
  <c r="E20" i="21" s="1"/>
  <c r="F18" i="2"/>
  <c r="F20" i="21" s="1"/>
  <c r="G18" i="2"/>
  <c r="G20" i="21" s="1"/>
  <c r="H18" i="2"/>
  <c r="H20" i="21" s="1"/>
  <c r="I9" i="2"/>
  <c r="I11" i="21" s="1"/>
  <c r="I47" i="2"/>
  <c r="I49" i="21" s="1"/>
  <c r="I42" i="2"/>
  <c r="I44" i="21" s="1"/>
  <c r="I24" i="2"/>
  <c r="I26" i="21" s="1"/>
  <c r="I14" i="2"/>
  <c r="I16" i="21" s="1"/>
  <c r="AC10" i="9"/>
  <c r="AC11" i="9"/>
  <c r="AC9" i="9"/>
  <c r="AC8" i="9"/>
  <c r="AC7" i="9"/>
  <c r="AC6" i="9"/>
  <c r="AC5" i="9"/>
  <c r="FS1" i="9"/>
  <c r="GG37" i="9" s="1"/>
  <c r="GB33" i="9"/>
  <c r="FX31" i="9"/>
  <c r="FT29" i="9"/>
  <c r="GJ27" i="9"/>
  <c r="GH26" i="9"/>
  <c r="GO25" i="9"/>
  <c r="FY25" i="9"/>
  <c r="GM24" i="9"/>
  <c r="FW24" i="9"/>
  <c r="GK23" i="9"/>
  <c r="FU23" i="9"/>
  <c r="GI22" i="9"/>
  <c r="FS22" i="9"/>
  <c r="GG21" i="9"/>
  <c r="GU20" i="9"/>
  <c r="GE20" i="9"/>
  <c r="GS19" i="9"/>
  <c r="GC19" i="9"/>
  <c r="GQ18" i="9"/>
  <c r="GA18" i="9"/>
  <c r="GU17" i="9"/>
  <c r="GM17" i="9"/>
  <c r="GG17" i="9"/>
  <c r="GA17" i="9"/>
  <c r="FV17" i="9"/>
  <c r="GU16" i="9"/>
  <c r="GO16" i="9"/>
  <c r="GK16" i="9"/>
  <c r="GG16" i="9"/>
  <c r="GC16" i="9"/>
  <c r="FY16" i="9"/>
  <c r="FU16" i="9"/>
  <c r="GU15" i="9"/>
  <c r="GQ15" i="9"/>
  <c r="GM15" i="9"/>
  <c r="GI15" i="9"/>
  <c r="GE15" i="9"/>
  <c r="GA15" i="9"/>
  <c r="FW15" i="9"/>
  <c r="FS15" i="9"/>
  <c r="GS14" i="9"/>
  <c r="GO14" i="9"/>
  <c r="GK14" i="9"/>
  <c r="GG14" i="9"/>
  <c r="GC14" i="9"/>
  <c r="FY14" i="9"/>
  <c r="FU14" i="9"/>
  <c r="GU13" i="9"/>
  <c r="GQ13" i="9"/>
  <c r="GM13" i="9"/>
  <c r="GI13" i="9"/>
  <c r="GE13" i="9"/>
  <c r="GA13" i="9"/>
  <c r="FW13" i="9"/>
  <c r="FS13" i="9"/>
  <c r="GS12" i="9"/>
  <c r="GO12" i="9"/>
  <c r="GK12" i="9"/>
  <c r="GG12" i="9"/>
  <c r="GC12" i="9"/>
  <c r="FY12" i="9"/>
  <c r="FU12" i="9"/>
  <c r="GU11" i="9"/>
  <c r="GQ11" i="9"/>
  <c r="GM11" i="9"/>
  <c r="GI11" i="9"/>
  <c r="GE11" i="9"/>
  <c r="GA11" i="9"/>
  <c r="FW11" i="9"/>
  <c r="FS11" i="9"/>
  <c r="GS10" i="9"/>
  <c r="GO10" i="9"/>
  <c r="GK10" i="9"/>
  <c r="GG10" i="9"/>
  <c r="GC10" i="9"/>
  <c r="FY10" i="9"/>
  <c r="FU10" i="9"/>
  <c r="GU9" i="9"/>
  <c r="GQ9" i="9"/>
  <c r="GM9" i="9"/>
  <c r="GI9" i="9"/>
  <c r="GE9" i="9"/>
  <c r="GA9" i="9"/>
  <c r="FW9" i="9"/>
  <c r="FS9" i="9"/>
  <c r="GS8" i="9"/>
  <c r="GO8" i="9"/>
  <c r="GK8" i="9"/>
  <c r="GG8" i="9"/>
  <c r="GC8" i="9"/>
  <c r="FY8" i="9"/>
  <c r="FU8" i="9"/>
  <c r="GU7" i="9"/>
  <c r="GQ7" i="9"/>
  <c r="GM7" i="9"/>
  <c r="GI7" i="9"/>
  <c r="GE7" i="9"/>
  <c r="GA7" i="9"/>
  <c r="FW7" i="9"/>
  <c r="FS7" i="9"/>
  <c r="GS6" i="9"/>
  <c r="GO6" i="9"/>
  <c r="GK6" i="9"/>
  <c r="GG6" i="9"/>
  <c r="GC6" i="9"/>
  <c r="FY6" i="9"/>
  <c r="FU6" i="9"/>
  <c r="GU5" i="9"/>
  <c r="GQ5" i="9"/>
  <c r="GM5" i="9"/>
  <c r="GI5" i="9"/>
  <c r="GE5" i="9"/>
  <c r="GA5" i="9"/>
  <c r="FW5" i="9"/>
  <c r="FS5" i="9"/>
  <c r="GR2" i="9"/>
  <c r="GM2" i="9"/>
  <c r="GH2" i="9"/>
  <c r="GC2" i="9"/>
  <c r="FX2" i="9"/>
  <c r="FS2" i="9"/>
  <c r="AF1" i="9"/>
  <c r="AY22" i="9" s="1"/>
  <c r="AG21" i="9"/>
  <c r="AO17" i="9"/>
  <c r="BC16" i="9"/>
  <c r="AM16" i="9"/>
  <c r="BA15" i="9"/>
  <c r="AK15" i="9"/>
  <c r="AY14" i="9"/>
  <c r="AI14" i="9"/>
  <c r="AW13" i="9"/>
  <c r="AG13" i="9"/>
  <c r="AU12" i="9"/>
  <c r="BI11" i="9"/>
  <c r="AS11" i="9"/>
  <c r="BG10" i="9"/>
  <c r="AQ10" i="9"/>
  <c r="BE9" i="9"/>
  <c r="AO9" i="9"/>
  <c r="BC8" i="9"/>
  <c r="AM8" i="9"/>
  <c r="BA7" i="9"/>
  <c r="AK7" i="9"/>
  <c r="AY6" i="9"/>
  <c r="AI6" i="9"/>
  <c r="AW5" i="9"/>
  <c r="AG5" i="9"/>
  <c r="BE2" i="9"/>
  <c r="AZ2" i="9"/>
  <c r="AU2" i="9"/>
  <c r="AP2" i="9"/>
  <c r="AK2" i="9"/>
  <c r="AF2" i="9"/>
  <c r="BH23" i="9"/>
  <c r="BK1" i="9"/>
  <c r="CP1" i="9"/>
  <c r="DU1" i="9"/>
  <c r="ET1" i="9"/>
  <c r="GX1" i="9"/>
  <c r="BG18" i="9" l="1"/>
  <c r="BE17" i="9"/>
  <c r="AM5" i="9"/>
  <c r="GT44" i="9"/>
  <c r="GP44" i="9"/>
  <c r="GL44" i="9"/>
  <c r="GH44" i="9"/>
  <c r="GD44" i="9"/>
  <c r="FZ44" i="9"/>
  <c r="FV44" i="9"/>
  <c r="GV43" i="9"/>
  <c r="GR43" i="9"/>
  <c r="GN43" i="9"/>
  <c r="GJ43" i="9"/>
  <c r="GF43" i="9"/>
  <c r="GB43" i="9"/>
  <c r="FX43" i="9"/>
  <c r="FT43" i="9"/>
  <c r="GT42" i="9"/>
  <c r="GP42" i="9"/>
  <c r="GL42" i="9"/>
  <c r="GH42" i="9"/>
  <c r="GD42" i="9"/>
  <c r="FZ42" i="9"/>
  <c r="FV42" i="9"/>
  <c r="GV41" i="9"/>
  <c r="GR41" i="9"/>
  <c r="GN41" i="9"/>
  <c r="GJ41" i="9"/>
  <c r="GF41" i="9"/>
  <c r="GB41" i="9"/>
  <c r="FX41" i="9"/>
  <c r="FT41" i="9"/>
  <c r="GT40" i="9"/>
  <c r="GP40" i="9"/>
  <c r="GL40" i="9"/>
  <c r="GH40" i="9"/>
  <c r="GD40" i="9"/>
  <c r="FZ40" i="9"/>
  <c r="FV40" i="9"/>
  <c r="GV39" i="9"/>
  <c r="GR39" i="9"/>
  <c r="GN39" i="9"/>
  <c r="GJ39" i="9"/>
  <c r="GF39" i="9"/>
  <c r="GB39" i="9"/>
  <c r="FX39" i="9"/>
  <c r="FT39" i="9"/>
  <c r="GT38" i="9"/>
  <c r="GP38" i="9"/>
  <c r="GL38" i="9"/>
  <c r="GH38" i="9"/>
  <c r="GD38" i="9"/>
  <c r="FZ38" i="9"/>
  <c r="FV38" i="9"/>
  <c r="GV37" i="9"/>
  <c r="GR37" i="9"/>
  <c r="GN37" i="9"/>
  <c r="GJ37" i="9"/>
  <c r="GF37" i="9"/>
  <c r="GB37" i="9"/>
  <c r="FX37" i="9"/>
  <c r="FT37" i="9"/>
  <c r="GT36" i="9"/>
  <c r="GP36" i="9"/>
  <c r="GL36" i="9"/>
  <c r="GH36" i="9"/>
  <c r="GD36" i="9"/>
  <c r="FZ36" i="9"/>
  <c r="FV36" i="9"/>
  <c r="GV35" i="9"/>
  <c r="GR35" i="9"/>
  <c r="GN35" i="9"/>
  <c r="GJ35" i="9"/>
  <c r="GF35" i="9"/>
  <c r="GB35" i="9"/>
  <c r="FX35" i="9"/>
  <c r="FT35" i="9"/>
  <c r="GT34" i="9"/>
  <c r="GP34" i="9"/>
  <c r="GS44" i="9"/>
  <c r="GO44" i="9"/>
  <c r="GK44" i="9"/>
  <c r="GG44" i="9"/>
  <c r="GC44" i="9"/>
  <c r="FY44" i="9"/>
  <c r="FU44" i="9"/>
  <c r="GU43" i="9"/>
  <c r="GQ43" i="9"/>
  <c r="GM43" i="9"/>
  <c r="GI43" i="9"/>
  <c r="GE43" i="9"/>
  <c r="GA43" i="9"/>
  <c r="FW43" i="9"/>
  <c r="FS43" i="9"/>
  <c r="GS42" i="9"/>
  <c r="GO42" i="9"/>
  <c r="GK42" i="9"/>
  <c r="GG42" i="9"/>
  <c r="GC42" i="9"/>
  <c r="FY42" i="9"/>
  <c r="FU42" i="9"/>
  <c r="GU41" i="9"/>
  <c r="GQ41" i="9"/>
  <c r="GM41" i="9"/>
  <c r="GI41" i="9"/>
  <c r="GE41" i="9"/>
  <c r="GA41" i="9"/>
  <c r="FW41" i="9"/>
  <c r="FS41" i="9"/>
  <c r="GS40" i="9"/>
  <c r="GO40" i="9"/>
  <c r="GK40" i="9"/>
  <c r="GG40" i="9"/>
  <c r="GC40" i="9"/>
  <c r="FY40" i="9"/>
  <c r="FU40" i="9"/>
  <c r="GU39" i="9"/>
  <c r="GQ39" i="9"/>
  <c r="GM39" i="9"/>
  <c r="GI39" i="9"/>
  <c r="GE39" i="9"/>
  <c r="GA39" i="9"/>
  <c r="FW39" i="9"/>
  <c r="FS39" i="9"/>
  <c r="GS38" i="9"/>
  <c r="GO38" i="9"/>
  <c r="GK38" i="9"/>
  <c r="GG38" i="9"/>
  <c r="GC38" i="9"/>
  <c r="FY38" i="9"/>
  <c r="FU38" i="9"/>
  <c r="GU37" i="9"/>
  <c r="GQ37" i="9"/>
  <c r="GM37" i="9"/>
  <c r="GI37" i="9"/>
  <c r="GE37" i="9"/>
  <c r="GA37" i="9"/>
  <c r="FW37" i="9"/>
  <c r="FS37" i="9"/>
  <c r="GS36" i="9"/>
  <c r="GO36" i="9"/>
  <c r="GK36" i="9"/>
  <c r="GG36" i="9"/>
  <c r="GC36" i="9"/>
  <c r="FY36" i="9"/>
  <c r="FU36" i="9"/>
  <c r="GU35" i="9"/>
  <c r="GQ35" i="9"/>
  <c r="GM35" i="9"/>
  <c r="GI35" i="9"/>
  <c r="GE35" i="9"/>
  <c r="GA35" i="9"/>
  <c r="FW35" i="9"/>
  <c r="FS35" i="9"/>
  <c r="GV44" i="9"/>
  <c r="GR44" i="9"/>
  <c r="GN44" i="9"/>
  <c r="GJ44" i="9"/>
  <c r="GF44" i="9"/>
  <c r="GB44" i="9"/>
  <c r="FX44" i="9"/>
  <c r="FT44" i="9"/>
  <c r="GT43" i="9"/>
  <c r="GP43" i="9"/>
  <c r="GL43" i="9"/>
  <c r="GH43" i="9"/>
  <c r="GD43" i="9"/>
  <c r="FZ43" i="9"/>
  <c r="FV43" i="9"/>
  <c r="GV42" i="9"/>
  <c r="GR42" i="9"/>
  <c r="GN42" i="9"/>
  <c r="GJ42" i="9"/>
  <c r="GF42" i="9"/>
  <c r="GB42" i="9"/>
  <c r="FX42" i="9"/>
  <c r="FT42" i="9"/>
  <c r="GT41" i="9"/>
  <c r="GP41" i="9"/>
  <c r="GL41" i="9"/>
  <c r="GH41" i="9"/>
  <c r="GD41" i="9"/>
  <c r="FZ41" i="9"/>
  <c r="FV41" i="9"/>
  <c r="GV40" i="9"/>
  <c r="GR40" i="9"/>
  <c r="GN40" i="9"/>
  <c r="GJ40" i="9"/>
  <c r="GF40" i="9"/>
  <c r="GB40" i="9"/>
  <c r="FX40" i="9"/>
  <c r="FT40" i="9"/>
  <c r="GT39" i="9"/>
  <c r="GP39" i="9"/>
  <c r="GL39" i="9"/>
  <c r="GH39" i="9"/>
  <c r="GD39" i="9"/>
  <c r="FZ39" i="9"/>
  <c r="FV39" i="9"/>
  <c r="GV38" i="9"/>
  <c r="GR38" i="9"/>
  <c r="GN38" i="9"/>
  <c r="GJ38" i="9"/>
  <c r="GF38" i="9"/>
  <c r="GB38" i="9"/>
  <c r="FX38" i="9"/>
  <c r="FT38" i="9"/>
  <c r="GT37" i="9"/>
  <c r="GP37" i="9"/>
  <c r="GL37" i="9"/>
  <c r="GH37" i="9"/>
  <c r="GD37" i="9"/>
  <c r="FZ37" i="9"/>
  <c r="FV37" i="9"/>
  <c r="GV36" i="9"/>
  <c r="GR36" i="9"/>
  <c r="GN36" i="9"/>
  <c r="GJ36" i="9"/>
  <c r="GF36" i="9"/>
  <c r="GB36" i="9"/>
  <c r="FX36" i="9"/>
  <c r="FT36" i="9"/>
  <c r="GT35" i="9"/>
  <c r="GP35" i="9"/>
  <c r="GL35" i="9"/>
  <c r="GH35" i="9"/>
  <c r="GD35" i="9"/>
  <c r="FZ35" i="9"/>
  <c r="FV35" i="9"/>
  <c r="GV34" i="9"/>
  <c r="GR34" i="9"/>
  <c r="GN34" i="9"/>
  <c r="GQ44" i="9"/>
  <c r="GA44" i="9"/>
  <c r="GO43" i="9"/>
  <c r="FY43" i="9"/>
  <c r="GM42" i="9"/>
  <c r="FW42" i="9"/>
  <c r="GK41" i="9"/>
  <c r="FU41" i="9"/>
  <c r="GI40" i="9"/>
  <c r="FS40" i="9"/>
  <c r="GG39" i="9"/>
  <c r="GU38" i="9"/>
  <c r="GE38" i="9"/>
  <c r="GS37" i="9"/>
  <c r="GC37" i="9"/>
  <c r="GQ36" i="9"/>
  <c r="GA36" i="9"/>
  <c r="GO35" i="9"/>
  <c r="FY35" i="9"/>
  <c r="GQ34" i="9"/>
  <c r="GK34" i="9"/>
  <c r="GG34" i="9"/>
  <c r="GC34" i="9"/>
  <c r="FY34" i="9"/>
  <c r="FU34" i="9"/>
  <c r="GU33" i="9"/>
  <c r="GQ33" i="9"/>
  <c r="GM33" i="9"/>
  <c r="GI33" i="9"/>
  <c r="GE33" i="9"/>
  <c r="GA33" i="9"/>
  <c r="FW33" i="9"/>
  <c r="FS33" i="9"/>
  <c r="GS32" i="9"/>
  <c r="GO32" i="9"/>
  <c r="GK32" i="9"/>
  <c r="GG32" i="9"/>
  <c r="GC32" i="9"/>
  <c r="FY32" i="9"/>
  <c r="FU32" i="9"/>
  <c r="GU31" i="9"/>
  <c r="GQ31" i="9"/>
  <c r="GM31" i="9"/>
  <c r="GI31" i="9"/>
  <c r="GE31" i="9"/>
  <c r="GA31" i="9"/>
  <c r="FW31" i="9"/>
  <c r="FS31" i="9"/>
  <c r="GS30" i="9"/>
  <c r="GO30" i="9"/>
  <c r="GK30" i="9"/>
  <c r="GG30" i="9"/>
  <c r="GC30" i="9"/>
  <c r="FY30" i="9"/>
  <c r="FU30" i="9"/>
  <c r="GU29" i="9"/>
  <c r="GQ29" i="9"/>
  <c r="GM29" i="9"/>
  <c r="GI29" i="9"/>
  <c r="GE29" i="9"/>
  <c r="GA29" i="9"/>
  <c r="FW29" i="9"/>
  <c r="FS29" i="9"/>
  <c r="GS28" i="9"/>
  <c r="GO28" i="9"/>
  <c r="GK28" i="9"/>
  <c r="GG28" i="9"/>
  <c r="GC28" i="9"/>
  <c r="FY28" i="9"/>
  <c r="FU28" i="9"/>
  <c r="GU27" i="9"/>
  <c r="GQ27" i="9"/>
  <c r="GM27" i="9"/>
  <c r="GI27" i="9"/>
  <c r="GE27" i="9"/>
  <c r="GA27" i="9"/>
  <c r="FW27" i="9"/>
  <c r="FS27" i="9"/>
  <c r="GS26" i="9"/>
  <c r="GO26" i="9"/>
  <c r="GK26" i="9"/>
  <c r="GG26" i="9"/>
  <c r="GC26" i="9"/>
  <c r="FY26" i="9"/>
  <c r="FU26" i="9"/>
  <c r="GU25" i="9"/>
  <c r="GM44" i="9"/>
  <c r="FW44" i="9"/>
  <c r="GK43" i="9"/>
  <c r="FU43" i="9"/>
  <c r="GI42" i="9"/>
  <c r="FS42" i="9"/>
  <c r="GG41" i="9"/>
  <c r="GU40" i="9"/>
  <c r="GE40" i="9"/>
  <c r="GS39" i="9"/>
  <c r="GC39" i="9"/>
  <c r="GQ38" i="9"/>
  <c r="GA38" i="9"/>
  <c r="GO37" i="9"/>
  <c r="FY37" i="9"/>
  <c r="GM36" i="9"/>
  <c r="FW36" i="9"/>
  <c r="GK35" i="9"/>
  <c r="FU35" i="9"/>
  <c r="GO34" i="9"/>
  <c r="GJ34" i="9"/>
  <c r="GF34" i="9"/>
  <c r="GB34" i="9"/>
  <c r="FX34" i="9"/>
  <c r="FT34" i="9"/>
  <c r="GT33" i="9"/>
  <c r="GP33" i="9"/>
  <c r="GL33" i="9"/>
  <c r="GH33" i="9"/>
  <c r="GD33" i="9"/>
  <c r="FZ33" i="9"/>
  <c r="FV33" i="9"/>
  <c r="GV32" i="9"/>
  <c r="GR32" i="9"/>
  <c r="GN32" i="9"/>
  <c r="GJ32" i="9"/>
  <c r="GF32" i="9"/>
  <c r="GB32" i="9"/>
  <c r="FX32" i="9"/>
  <c r="FT32" i="9"/>
  <c r="GT31" i="9"/>
  <c r="GP31" i="9"/>
  <c r="GL31" i="9"/>
  <c r="GH31" i="9"/>
  <c r="GD31" i="9"/>
  <c r="FZ31" i="9"/>
  <c r="FV31" i="9"/>
  <c r="GV30" i="9"/>
  <c r="GR30" i="9"/>
  <c r="GN30" i="9"/>
  <c r="GJ30" i="9"/>
  <c r="GF30" i="9"/>
  <c r="GB30" i="9"/>
  <c r="FX30" i="9"/>
  <c r="FT30" i="9"/>
  <c r="GT29" i="9"/>
  <c r="GP29" i="9"/>
  <c r="GL29" i="9"/>
  <c r="GH29" i="9"/>
  <c r="GD29" i="9"/>
  <c r="FZ29" i="9"/>
  <c r="FV29" i="9"/>
  <c r="GV28" i="9"/>
  <c r="GR28" i="9"/>
  <c r="GN28" i="9"/>
  <c r="GJ28" i="9"/>
  <c r="GF28" i="9"/>
  <c r="GB28" i="9"/>
  <c r="GI44" i="9"/>
  <c r="FS44" i="9"/>
  <c r="GG43" i="9"/>
  <c r="GU42" i="9"/>
  <c r="GE42" i="9"/>
  <c r="GS41" i="9"/>
  <c r="GC41" i="9"/>
  <c r="GQ40" i="9"/>
  <c r="GA40" i="9"/>
  <c r="GO39" i="9"/>
  <c r="FY39" i="9"/>
  <c r="GM38" i="9"/>
  <c r="FW38" i="9"/>
  <c r="GK37" i="9"/>
  <c r="FU37" i="9"/>
  <c r="GI36" i="9"/>
  <c r="FS36" i="9"/>
  <c r="GG35" i="9"/>
  <c r="GU34" i="9"/>
  <c r="GM34" i="9"/>
  <c r="GI34" i="9"/>
  <c r="GE34" i="9"/>
  <c r="GA34" i="9"/>
  <c r="FW34" i="9"/>
  <c r="FS34" i="9"/>
  <c r="GS33" i="9"/>
  <c r="GO33" i="9"/>
  <c r="GK33" i="9"/>
  <c r="GG33" i="9"/>
  <c r="GC33" i="9"/>
  <c r="FY33" i="9"/>
  <c r="FU33" i="9"/>
  <c r="GU32" i="9"/>
  <c r="GQ32" i="9"/>
  <c r="GM32" i="9"/>
  <c r="GI32" i="9"/>
  <c r="GE32" i="9"/>
  <c r="GA32" i="9"/>
  <c r="FW32" i="9"/>
  <c r="FS32" i="9"/>
  <c r="GS31" i="9"/>
  <c r="GO31" i="9"/>
  <c r="GK31" i="9"/>
  <c r="GG31" i="9"/>
  <c r="GC31" i="9"/>
  <c r="FY31" i="9"/>
  <c r="FU31" i="9"/>
  <c r="GU30" i="9"/>
  <c r="GQ30" i="9"/>
  <c r="GM30" i="9"/>
  <c r="GI30" i="9"/>
  <c r="GE30" i="9"/>
  <c r="GA30" i="9"/>
  <c r="FW30" i="9"/>
  <c r="FS30" i="9"/>
  <c r="GS29" i="9"/>
  <c r="GO29" i="9"/>
  <c r="GK29" i="9"/>
  <c r="GG29" i="9"/>
  <c r="GC29" i="9"/>
  <c r="FY29" i="9"/>
  <c r="FU29" i="9"/>
  <c r="GU28" i="9"/>
  <c r="GQ28" i="9"/>
  <c r="GM28" i="9"/>
  <c r="GI28" i="9"/>
  <c r="GE28" i="9"/>
  <c r="GA28" i="9"/>
  <c r="FW28" i="9"/>
  <c r="FS28" i="9"/>
  <c r="GS27" i="9"/>
  <c r="GO27" i="9"/>
  <c r="GK27" i="9"/>
  <c r="GG27" i="9"/>
  <c r="GC27" i="9"/>
  <c r="FY27" i="9"/>
  <c r="FU27" i="9"/>
  <c r="GU26" i="9"/>
  <c r="GQ26" i="9"/>
  <c r="GM26" i="9"/>
  <c r="GI26" i="9"/>
  <c r="GE26" i="9"/>
  <c r="GA26" i="9"/>
  <c r="GC43" i="9"/>
  <c r="FY41" i="9"/>
  <c r="FU39" i="9"/>
  <c r="GU36" i="9"/>
  <c r="GS34" i="9"/>
  <c r="FZ34" i="9"/>
  <c r="GN33" i="9"/>
  <c r="FX33" i="9"/>
  <c r="GL32" i="9"/>
  <c r="FV32" i="9"/>
  <c r="GJ31" i="9"/>
  <c r="FT31" i="9"/>
  <c r="GH30" i="9"/>
  <c r="GV29" i="9"/>
  <c r="GF29" i="9"/>
  <c r="GT28" i="9"/>
  <c r="GD28" i="9"/>
  <c r="FT28" i="9"/>
  <c r="GP27" i="9"/>
  <c r="GH27" i="9"/>
  <c r="FZ27" i="9"/>
  <c r="GV26" i="9"/>
  <c r="GN26" i="9"/>
  <c r="GF26" i="9"/>
  <c r="FX26" i="9"/>
  <c r="FS26" i="9"/>
  <c r="GR25" i="9"/>
  <c r="GN25" i="9"/>
  <c r="GJ25" i="9"/>
  <c r="GF25" i="9"/>
  <c r="GB25" i="9"/>
  <c r="FX25" i="9"/>
  <c r="FT25" i="9"/>
  <c r="GT24" i="9"/>
  <c r="GP24" i="9"/>
  <c r="GL24" i="9"/>
  <c r="GH24" i="9"/>
  <c r="GD24" i="9"/>
  <c r="FZ24" i="9"/>
  <c r="FV24" i="9"/>
  <c r="GV23" i="9"/>
  <c r="GR23" i="9"/>
  <c r="GN23" i="9"/>
  <c r="GJ23" i="9"/>
  <c r="GF23" i="9"/>
  <c r="GB23" i="9"/>
  <c r="FX23" i="9"/>
  <c r="FT23" i="9"/>
  <c r="GT22" i="9"/>
  <c r="GP22" i="9"/>
  <c r="GL22" i="9"/>
  <c r="GH22" i="9"/>
  <c r="GD22" i="9"/>
  <c r="FZ22" i="9"/>
  <c r="FV22" i="9"/>
  <c r="GV21" i="9"/>
  <c r="GR21" i="9"/>
  <c r="GN21" i="9"/>
  <c r="GJ21" i="9"/>
  <c r="GF21" i="9"/>
  <c r="GB21" i="9"/>
  <c r="FX21" i="9"/>
  <c r="FT21" i="9"/>
  <c r="GT20" i="9"/>
  <c r="GP20" i="9"/>
  <c r="GL20" i="9"/>
  <c r="GH20" i="9"/>
  <c r="GD20" i="9"/>
  <c r="FZ20" i="9"/>
  <c r="FV20" i="9"/>
  <c r="GV19" i="9"/>
  <c r="GR19" i="9"/>
  <c r="GN19" i="9"/>
  <c r="GJ19" i="9"/>
  <c r="GF19" i="9"/>
  <c r="GB19" i="9"/>
  <c r="FX19" i="9"/>
  <c r="FT19" i="9"/>
  <c r="GT18" i="9"/>
  <c r="GP18" i="9"/>
  <c r="GL18" i="9"/>
  <c r="GH18" i="9"/>
  <c r="GD18" i="9"/>
  <c r="FZ18" i="9"/>
  <c r="FV18" i="9"/>
  <c r="GV17" i="9"/>
  <c r="GR17" i="9"/>
  <c r="GN17" i="9"/>
  <c r="GJ17" i="9"/>
  <c r="GF17" i="9"/>
  <c r="GB17" i="9"/>
  <c r="FX17" i="9"/>
  <c r="FT17" i="9"/>
  <c r="GT16" i="9"/>
  <c r="GP16" i="9"/>
  <c r="GU44" i="9"/>
  <c r="GQ42" i="9"/>
  <c r="GM40" i="9"/>
  <c r="GI38" i="9"/>
  <c r="GE36" i="9"/>
  <c r="GL34" i="9"/>
  <c r="FV34" i="9"/>
  <c r="GJ33" i="9"/>
  <c r="FT33" i="9"/>
  <c r="GH32" i="9"/>
  <c r="GV31" i="9"/>
  <c r="GF31" i="9"/>
  <c r="GT30" i="9"/>
  <c r="GD30" i="9"/>
  <c r="GR29" i="9"/>
  <c r="GB29" i="9"/>
  <c r="GP28" i="9"/>
  <c r="FZ28" i="9"/>
  <c r="GV27" i="9"/>
  <c r="GN27" i="9"/>
  <c r="GF27" i="9"/>
  <c r="FX27" i="9"/>
  <c r="GT26" i="9"/>
  <c r="GL26" i="9"/>
  <c r="GD26" i="9"/>
  <c r="FW26" i="9"/>
  <c r="GV25" i="9"/>
  <c r="GQ25" i="9"/>
  <c r="GM25" i="9"/>
  <c r="GI25" i="9"/>
  <c r="GE25" i="9"/>
  <c r="GA25" i="9"/>
  <c r="FW25" i="9"/>
  <c r="FS25" i="9"/>
  <c r="GS24" i="9"/>
  <c r="GO24" i="9"/>
  <c r="GK24" i="9"/>
  <c r="GG24" i="9"/>
  <c r="GC24" i="9"/>
  <c r="FY24" i="9"/>
  <c r="FU24" i="9"/>
  <c r="GU23" i="9"/>
  <c r="GQ23" i="9"/>
  <c r="GM23" i="9"/>
  <c r="GI23" i="9"/>
  <c r="GE23" i="9"/>
  <c r="GA23" i="9"/>
  <c r="FW23" i="9"/>
  <c r="FS23" i="9"/>
  <c r="GS22" i="9"/>
  <c r="GO22" i="9"/>
  <c r="GK22" i="9"/>
  <c r="GG22" i="9"/>
  <c r="GC22" i="9"/>
  <c r="FY22" i="9"/>
  <c r="FU22" i="9"/>
  <c r="GU21" i="9"/>
  <c r="GQ21" i="9"/>
  <c r="GM21" i="9"/>
  <c r="GI21" i="9"/>
  <c r="GE21" i="9"/>
  <c r="GA21" i="9"/>
  <c r="FW21" i="9"/>
  <c r="FS21" i="9"/>
  <c r="GS20" i="9"/>
  <c r="GO20" i="9"/>
  <c r="GK20" i="9"/>
  <c r="GG20" i="9"/>
  <c r="GC20" i="9"/>
  <c r="FY20" i="9"/>
  <c r="FU20" i="9"/>
  <c r="GU19" i="9"/>
  <c r="GQ19" i="9"/>
  <c r="GM19" i="9"/>
  <c r="GI19" i="9"/>
  <c r="GE19" i="9"/>
  <c r="GA19" i="9"/>
  <c r="FW19" i="9"/>
  <c r="FS19" i="9"/>
  <c r="GS18" i="9"/>
  <c r="GO18" i="9"/>
  <c r="GK18" i="9"/>
  <c r="GG18" i="9"/>
  <c r="GC18" i="9"/>
  <c r="FY18" i="9"/>
  <c r="GE44" i="9"/>
  <c r="GA42" i="9"/>
  <c r="FW40" i="9"/>
  <c r="FS38" i="9"/>
  <c r="GS35" i="9"/>
  <c r="GH34" i="9"/>
  <c r="GV33" i="9"/>
  <c r="GF33" i="9"/>
  <c r="GT32" i="9"/>
  <c r="GD32" i="9"/>
  <c r="GR31" i="9"/>
  <c r="GB31" i="9"/>
  <c r="GP30" i="9"/>
  <c r="FZ30" i="9"/>
  <c r="GN29" i="9"/>
  <c r="FX29" i="9"/>
  <c r="GL28" i="9"/>
  <c r="FX28" i="9"/>
  <c r="GT27" i="9"/>
  <c r="GL27" i="9"/>
  <c r="GD27" i="9"/>
  <c r="FV27" i="9"/>
  <c r="GR26" i="9"/>
  <c r="GJ26" i="9"/>
  <c r="GB26" i="9"/>
  <c r="FV26" i="9"/>
  <c r="GT25" i="9"/>
  <c r="GP25" i="9"/>
  <c r="GL25" i="9"/>
  <c r="GH25" i="9"/>
  <c r="GD25" i="9"/>
  <c r="FZ25" i="9"/>
  <c r="FV25" i="9"/>
  <c r="GV24" i="9"/>
  <c r="GR24" i="9"/>
  <c r="GN24" i="9"/>
  <c r="GJ24" i="9"/>
  <c r="GF24" i="9"/>
  <c r="GB24" i="9"/>
  <c r="FX24" i="9"/>
  <c r="FT24" i="9"/>
  <c r="GT23" i="9"/>
  <c r="GP23" i="9"/>
  <c r="GL23" i="9"/>
  <c r="GH23" i="9"/>
  <c r="GD23" i="9"/>
  <c r="FZ23" i="9"/>
  <c r="FV23" i="9"/>
  <c r="GV22" i="9"/>
  <c r="GR22" i="9"/>
  <c r="GN22" i="9"/>
  <c r="GJ22" i="9"/>
  <c r="GF22" i="9"/>
  <c r="GB22" i="9"/>
  <c r="FX22" i="9"/>
  <c r="FT22" i="9"/>
  <c r="GT21" i="9"/>
  <c r="GP21" i="9"/>
  <c r="GL21" i="9"/>
  <c r="GH21" i="9"/>
  <c r="GD21" i="9"/>
  <c r="FZ21" i="9"/>
  <c r="FV21" i="9"/>
  <c r="GV20" i="9"/>
  <c r="GR20" i="9"/>
  <c r="GN20" i="9"/>
  <c r="GJ20" i="9"/>
  <c r="GF20" i="9"/>
  <c r="GB20" i="9"/>
  <c r="FX20" i="9"/>
  <c r="FT20" i="9"/>
  <c r="GT19" i="9"/>
  <c r="GP19" i="9"/>
  <c r="GL19" i="9"/>
  <c r="GH19" i="9"/>
  <c r="GD19" i="9"/>
  <c r="FZ19" i="9"/>
  <c r="FV19" i="9"/>
  <c r="GV18" i="9"/>
  <c r="GR18" i="9"/>
  <c r="GN18" i="9"/>
  <c r="GJ18" i="9"/>
  <c r="GF18" i="9"/>
  <c r="GB18" i="9"/>
  <c r="FX18" i="9"/>
  <c r="FT18" i="9"/>
  <c r="GT17" i="9"/>
  <c r="GP17" i="9"/>
  <c r="GL17" i="9"/>
  <c r="FT5" i="9"/>
  <c r="FX5" i="9"/>
  <c r="GB5" i="9"/>
  <c r="GF5" i="9"/>
  <c r="GJ5" i="9"/>
  <c r="GN5" i="9"/>
  <c r="GR5" i="9"/>
  <c r="GV5" i="9"/>
  <c r="FV6" i="9"/>
  <c r="FZ6" i="9"/>
  <c r="GD6" i="9"/>
  <c r="GH6" i="9"/>
  <c r="GL6" i="9"/>
  <c r="GP6" i="9"/>
  <c r="GT6" i="9"/>
  <c r="FT7" i="9"/>
  <c r="FX7" i="9"/>
  <c r="GB7" i="9"/>
  <c r="GF7" i="9"/>
  <c r="GJ7" i="9"/>
  <c r="GN7" i="9"/>
  <c r="GR7" i="9"/>
  <c r="GV7" i="9"/>
  <c r="FV8" i="9"/>
  <c r="FZ8" i="9"/>
  <c r="GD8" i="9"/>
  <c r="GH8" i="9"/>
  <c r="GL8" i="9"/>
  <c r="GP8" i="9"/>
  <c r="GT8" i="9"/>
  <c r="FT9" i="9"/>
  <c r="FX9" i="9"/>
  <c r="GB9" i="9"/>
  <c r="GF9" i="9"/>
  <c r="GJ9" i="9"/>
  <c r="GN9" i="9"/>
  <c r="GR9" i="9"/>
  <c r="GV9" i="9"/>
  <c r="FV10" i="9"/>
  <c r="FZ10" i="9"/>
  <c r="GD10" i="9"/>
  <c r="GH10" i="9"/>
  <c r="GL10" i="9"/>
  <c r="GP10" i="9"/>
  <c r="GT10" i="9"/>
  <c r="FT11" i="9"/>
  <c r="FX11" i="9"/>
  <c r="GB11" i="9"/>
  <c r="GF11" i="9"/>
  <c r="GJ11" i="9"/>
  <c r="GN11" i="9"/>
  <c r="GR11" i="9"/>
  <c r="GV11" i="9"/>
  <c r="FV12" i="9"/>
  <c r="FZ12" i="9"/>
  <c r="GD12" i="9"/>
  <c r="GH12" i="9"/>
  <c r="GL12" i="9"/>
  <c r="GP12" i="9"/>
  <c r="GT12" i="9"/>
  <c r="FT13" i="9"/>
  <c r="FX13" i="9"/>
  <c r="GB13" i="9"/>
  <c r="GF13" i="9"/>
  <c r="GJ13" i="9"/>
  <c r="GN13" i="9"/>
  <c r="GR13" i="9"/>
  <c r="GV13" i="9"/>
  <c r="FV14" i="9"/>
  <c r="FZ14" i="9"/>
  <c r="GD14" i="9"/>
  <c r="GH14" i="9"/>
  <c r="GL14" i="9"/>
  <c r="GP14" i="9"/>
  <c r="GT14" i="9"/>
  <c r="FT15" i="9"/>
  <c r="FX15" i="9"/>
  <c r="GB15" i="9"/>
  <c r="GF15" i="9"/>
  <c r="GJ15" i="9"/>
  <c r="GN15" i="9"/>
  <c r="GR15" i="9"/>
  <c r="GV15" i="9"/>
  <c r="FV16" i="9"/>
  <c r="FZ16" i="9"/>
  <c r="GD16" i="9"/>
  <c r="GH16" i="9"/>
  <c r="GL16" i="9"/>
  <c r="GQ16" i="9"/>
  <c r="GV16" i="9"/>
  <c r="FW17" i="9"/>
  <c r="GC17" i="9"/>
  <c r="GH17" i="9"/>
  <c r="GO17" i="9"/>
  <c r="FS18" i="9"/>
  <c r="GE18" i="9"/>
  <c r="GU18" i="9"/>
  <c r="GG19" i="9"/>
  <c r="FS20" i="9"/>
  <c r="GI20" i="9"/>
  <c r="FU21" i="9"/>
  <c r="GK21" i="9"/>
  <c r="FW22" i="9"/>
  <c r="GM22" i="9"/>
  <c r="FY23" i="9"/>
  <c r="GO23" i="9"/>
  <c r="GA24" i="9"/>
  <c r="GQ24" i="9"/>
  <c r="GC25" i="9"/>
  <c r="GS25" i="9"/>
  <c r="GP26" i="9"/>
  <c r="GR27" i="9"/>
  <c r="GJ29" i="9"/>
  <c r="GN31" i="9"/>
  <c r="GR33" i="9"/>
  <c r="GK39" i="9"/>
  <c r="FU5" i="9"/>
  <c r="FY5" i="9"/>
  <c r="GC5" i="9"/>
  <c r="GG5" i="9"/>
  <c r="GK5" i="9"/>
  <c r="GO5" i="9"/>
  <c r="GS5" i="9"/>
  <c r="FS6" i="9"/>
  <c r="FW6" i="9"/>
  <c r="GA6" i="9"/>
  <c r="GE6" i="9"/>
  <c r="GI6" i="9"/>
  <c r="GM6" i="9"/>
  <c r="GQ6" i="9"/>
  <c r="GU6" i="9"/>
  <c r="FU7" i="9"/>
  <c r="FY7" i="9"/>
  <c r="GC7" i="9"/>
  <c r="GG7" i="9"/>
  <c r="GK7" i="9"/>
  <c r="GO7" i="9"/>
  <c r="GS7" i="9"/>
  <c r="FS8" i="9"/>
  <c r="FW8" i="9"/>
  <c r="GA8" i="9"/>
  <c r="GE8" i="9"/>
  <c r="GI8" i="9"/>
  <c r="GM8" i="9"/>
  <c r="GQ8" i="9"/>
  <c r="GU8" i="9"/>
  <c r="FU9" i="9"/>
  <c r="FY9" i="9"/>
  <c r="GC9" i="9"/>
  <c r="GG9" i="9"/>
  <c r="GK9" i="9"/>
  <c r="GO9" i="9"/>
  <c r="GS9" i="9"/>
  <c r="FS10" i="9"/>
  <c r="FW10" i="9"/>
  <c r="GA10" i="9"/>
  <c r="GE10" i="9"/>
  <c r="GI10" i="9"/>
  <c r="GM10" i="9"/>
  <c r="GQ10" i="9"/>
  <c r="GU10" i="9"/>
  <c r="FU11" i="9"/>
  <c r="FY11" i="9"/>
  <c r="GC11" i="9"/>
  <c r="GG11" i="9"/>
  <c r="GK11" i="9"/>
  <c r="GO11" i="9"/>
  <c r="GS11" i="9"/>
  <c r="FS12" i="9"/>
  <c r="FW12" i="9"/>
  <c r="GA12" i="9"/>
  <c r="GE12" i="9"/>
  <c r="GI12" i="9"/>
  <c r="GM12" i="9"/>
  <c r="GQ12" i="9"/>
  <c r="GU12" i="9"/>
  <c r="FU13" i="9"/>
  <c r="FY13" i="9"/>
  <c r="GC13" i="9"/>
  <c r="GG13" i="9"/>
  <c r="GK13" i="9"/>
  <c r="GO13" i="9"/>
  <c r="GS13" i="9"/>
  <c r="FS14" i="9"/>
  <c r="FW14" i="9"/>
  <c r="GA14" i="9"/>
  <c r="GE14" i="9"/>
  <c r="GI14" i="9"/>
  <c r="GM14" i="9"/>
  <c r="GQ14" i="9"/>
  <c r="GU14" i="9"/>
  <c r="FU15" i="9"/>
  <c r="FY15" i="9"/>
  <c r="GC15" i="9"/>
  <c r="GG15" i="9"/>
  <c r="GK15" i="9"/>
  <c r="GO15" i="9"/>
  <c r="GS15" i="9"/>
  <c r="FS16" i="9"/>
  <c r="FW16" i="9"/>
  <c r="GA16" i="9"/>
  <c r="GE16" i="9"/>
  <c r="GI16" i="9"/>
  <c r="GM16" i="9"/>
  <c r="GR16" i="9"/>
  <c r="FS17" i="9"/>
  <c r="FY17" i="9"/>
  <c r="GD17" i="9"/>
  <c r="GI17" i="9"/>
  <c r="GQ17" i="9"/>
  <c r="FU18" i="9"/>
  <c r="GI18" i="9"/>
  <c r="FU19" i="9"/>
  <c r="GK19" i="9"/>
  <c r="FW20" i="9"/>
  <c r="GM20" i="9"/>
  <c r="FY21" i="9"/>
  <c r="GO21" i="9"/>
  <c r="GA22" i="9"/>
  <c r="GQ22" i="9"/>
  <c r="GC23" i="9"/>
  <c r="GS23" i="9"/>
  <c r="GE24" i="9"/>
  <c r="GU24" i="9"/>
  <c r="GG25" i="9"/>
  <c r="FT26" i="9"/>
  <c r="FT27" i="9"/>
  <c r="FV28" i="9"/>
  <c r="FV30" i="9"/>
  <c r="FZ32" i="9"/>
  <c r="GD34" i="9"/>
  <c r="GO41" i="9"/>
  <c r="FV5" i="9"/>
  <c r="FZ5" i="9"/>
  <c r="GD5" i="9"/>
  <c r="GH5" i="9"/>
  <c r="GL5" i="9"/>
  <c r="GP5" i="9"/>
  <c r="GT5" i="9"/>
  <c r="FT6" i="9"/>
  <c r="FX6" i="9"/>
  <c r="GB6" i="9"/>
  <c r="GF6" i="9"/>
  <c r="GJ6" i="9"/>
  <c r="GN6" i="9"/>
  <c r="GR6" i="9"/>
  <c r="GV6" i="9"/>
  <c r="FV7" i="9"/>
  <c r="FZ7" i="9"/>
  <c r="GD7" i="9"/>
  <c r="GH7" i="9"/>
  <c r="GL7" i="9"/>
  <c r="GP7" i="9"/>
  <c r="GT7" i="9"/>
  <c r="FT8" i="9"/>
  <c r="FX8" i="9"/>
  <c r="GB8" i="9"/>
  <c r="GF8" i="9"/>
  <c r="GJ8" i="9"/>
  <c r="GN8" i="9"/>
  <c r="GR8" i="9"/>
  <c r="GV8" i="9"/>
  <c r="FV9" i="9"/>
  <c r="FZ9" i="9"/>
  <c r="GD9" i="9"/>
  <c r="GH9" i="9"/>
  <c r="GL9" i="9"/>
  <c r="GP9" i="9"/>
  <c r="GT9" i="9"/>
  <c r="FT10" i="9"/>
  <c r="FX10" i="9"/>
  <c r="GB10" i="9"/>
  <c r="GF10" i="9"/>
  <c r="GJ10" i="9"/>
  <c r="GN10" i="9"/>
  <c r="GR10" i="9"/>
  <c r="GV10" i="9"/>
  <c r="FV11" i="9"/>
  <c r="FZ11" i="9"/>
  <c r="GD11" i="9"/>
  <c r="GH11" i="9"/>
  <c r="GL11" i="9"/>
  <c r="GP11" i="9"/>
  <c r="GT11" i="9"/>
  <c r="FT12" i="9"/>
  <c r="FX12" i="9"/>
  <c r="GB12" i="9"/>
  <c r="GF12" i="9"/>
  <c r="GJ12" i="9"/>
  <c r="GN12" i="9"/>
  <c r="GR12" i="9"/>
  <c r="GV12" i="9"/>
  <c r="FV13" i="9"/>
  <c r="FZ13" i="9"/>
  <c r="GD13" i="9"/>
  <c r="GH13" i="9"/>
  <c r="GL13" i="9"/>
  <c r="GP13" i="9"/>
  <c r="GT13" i="9"/>
  <c r="FT14" i="9"/>
  <c r="FX14" i="9"/>
  <c r="GB14" i="9"/>
  <c r="GF14" i="9"/>
  <c r="GJ14" i="9"/>
  <c r="GN14" i="9"/>
  <c r="GR14" i="9"/>
  <c r="GV14" i="9"/>
  <c r="FV15" i="9"/>
  <c r="FZ15" i="9"/>
  <c r="GD15" i="9"/>
  <c r="GH15" i="9"/>
  <c r="GL15" i="9"/>
  <c r="GP15" i="9"/>
  <c r="GT15" i="9"/>
  <c r="FT16" i="9"/>
  <c r="FX16" i="9"/>
  <c r="GB16" i="9"/>
  <c r="GF16" i="9"/>
  <c r="GJ16" i="9"/>
  <c r="GN16" i="9"/>
  <c r="GS16" i="9"/>
  <c r="FU17" i="9"/>
  <c r="FZ17" i="9"/>
  <c r="GE17" i="9"/>
  <c r="GK17" i="9"/>
  <c r="GS17" i="9"/>
  <c r="FW18" i="9"/>
  <c r="GM18" i="9"/>
  <c r="GM45" i="9" s="1"/>
  <c r="Q14" i="2" s="1"/>
  <c r="FY19" i="9"/>
  <c r="GO19" i="9"/>
  <c r="GA20" i="9"/>
  <c r="GQ20" i="9"/>
  <c r="GC21" i="9"/>
  <c r="GS21" i="9"/>
  <c r="GE22" i="9"/>
  <c r="GU22" i="9"/>
  <c r="GG23" i="9"/>
  <c r="FS24" i="9"/>
  <c r="GI24" i="9"/>
  <c r="FU25" i="9"/>
  <c r="GK25" i="9"/>
  <c r="FZ26" i="9"/>
  <c r="GB27" i="9"/>
  <c r="GH28" i="9"/>
  <c r="GL30" i="9"/>
  <c r="GP32" i="9"/>
  <c r="GC35" i="9"/>
  <c r="GS43" i="9"/>
  <c r="AS19" i="9"/>
  <c r="AW21" i="9"/>
  <c r="BI19" i="9"/>
  <c r="AI22" i="9"/>
  <c r="AQ18" i="9"/>
  <c r="AU20" i="9"/>
  <c r="AK23" i="9"/>
  <c r="BA23" i="9"/>
  <c r="AK5" i="9"/>
  <c r="BC6" i="9"/>
  <c r="AO7" i="9"/>
  <c r="BE7" i="9"/>
  <c r="AQ8" i="9"/>
  <c r="BG8" i="9"/>
  <c r="AS9" i="9"/>
  <c r="BI9" i="9"/>
  <c r="AU10" i="9"/>
  <c r="AG11" i="9"/>
  <c r="AW11" i="9"/>
  <c r="AI12" i="9"/>
  <c r="AY12" i="9"/>
  <c r="AK13" i="9"/>
  <c r="BA13" i="9"/>
  <c r="AM14" i="9"/>
  <c r="BC14" i="9"/>
  <c r="AO15" i="9"/>
  <c r="BE15" i="9"/>
  <c r="AQ16" i="9"/>
  <c r="BG16" i="9"/>
  <c r="AS17" i="9"/>
  <c r="BI17" i="9"/>
  <c r="AU18" i="9"/>
  <c r="AG19" i="9"/>
  <c r="AW19" i="9"/>
  <c r="AI20" i="9"/>
  <c r="AY20" i="9"/>
  <c r="AK21" i="9"/>
  <c r="BA21" i="9"/>
  <c r="AM22" i="9"/>
  <c r="BC22" i="9"/>
  <c r="AO23" i="9"/>
  <c r="BG44" i="9"/>
  <c r="BC44" i="9"/>
  <c r="AY44" i="9"/>
  <c r="AU44" i="9"/>
  <c r="AQ44" i="9"/>
  <c r="AM44" i="9"/>
  <c r="AI44" i="9"/>
  <c r="BI43" i="9"/>
  <c r="BE43" i="9"/>
  <c r="BA43" i="9"/>
  <c r="AW43" i="9"/>
  <c r="AS43" i="9"/>
  <c r="AO43" i="9"/>
  <c r="AK43" i="9"/>
  <c r="AG43" i="9"/>
  <c r="BG42" i="9"/>
  <c r="BC42" i="9"/>
  <c r="AY42" i="9"/>
  <c r="AU42" i="9"/>
  <c r="AQ42" i="9"/>
  <c r="AM42" i="9"/>
  <c r="AI42" i="9"/>
  <c r="BI41" i="9"/>
  <c r="BE41" i="9"/>
  <c r="BA41" i="9"/>
  <c r="AW41" i="9"/>
  <c r="AS41" i="9"/>
  <c r="AO41" i="9"/>
  <c r="AK41" i="9"/>
  <c r="AG41" i="9"/>
  <c r="BG40" i="9"/>
  <c r="BC40" i="9"/>
  <c r="AY40" i="9"/>
  <c r="AU40" i="9"/>
  <c r="AQ40" i="9"/>
  <c r="AM40" i="9"/>
  <c r="AI40" i="9"/>
  <c r="BI39" i="9"/>
  <c r="BE39" i="9"/>
  <c r="BF44" i="9"/>
  <c r="BB44" i="9"/>
  <c r="AX44" i="9"/>
  <c r="AT44" i="9"/>
  <c r="AP44" i="9"/>
  <c r="AL44" i="9"/>
  <c r="AH44" i="9"/>
  <c r="BH43" i="9"/>
  <c r="BD43" i="9"/>
  <c r="AZ43" i="9"/>
  <c r="AV43" i="9"/>
  <c r="AR43" i="9"/>
  <c r="AN43" i="9"/>
  <c r="AJ43" i="9"/>
  <c r="AF43" i="9"/>
  <c r="BF42" i="9"/>
  <c r="BB42" i="9"/>
  <c r="AX42" i="9"/>
  <c r="AT42" i="9"/>
  <c r="AP42" i="9"/>
  <c r="AL42" i="9"/>
  <c r="AH42" i="9"/>
  <c r="BH41" i="9"/>
  <c r="BD41" i="9"/>
  <c r="AZ41" i="9"/>
  <c r="AV41" i="9"/>
  <c r="AR41" i="9"/>
  <c r="AN41" i="9"/>
  <c r="AJ41" i="9"/>
  <c r="AF41" i="9"/>
  <c r="BF40" i="9"/>
  <c r="BB40" i="9"/>
  <c r="AX40" i="9"/>
  <c r="AT40" i="9"/>
  <c r="AP40" i="9"/>
  <c r="AL40" i="9"/>
  <c r="AH40" i="9"/>
  <c r="BH39" i="9"/>
  <c r="BD39" i="9"/>
  <c r="BI44" i="9"/>
  <c r="BE44" i="9"/>
  <c r="BA44" i="9"/>
  <c r="AW44" i="9"/>
  <c r="AS44" i="9"/>
  <c r="AO44" i="9"/>
  <c r="AK44" i="9"/>
  <c r="AG44" i="9"/>
  <c r="BG43" i="9"/>
  <c r="BC43" i="9"/>
  <c r="AY43" i="9"/>
  <c r="AU43" i="9"/>
  <c r="AQ43" i="9"/>
  <c r="AM43" i="9"/>
  <c r="AI43" i="9"/>
  <c r="BI42" i="9"/>
  <c r="BE42" i="9"/>
  <c r="BA42" i="9"/>
  <c r="AW42" i="9"/>
  <c r="AS42" i="9"/>
  <c r="AO42" i="9"/>
  <c r="AK42" i="9"/>
  <c r="AG42" i="9"/>
  <c r="BG41" i="9"/>
  <c r="BC41" i="9"/>
  <c r="AY41" i="9"/>
  <c r="AU41" i="9"/>
  <c r="AQ41" i="9"/>
  <c r="AM41" i="9"/>
  <c r="AI41" i="9"/>
  <c r="BI40" i="9"/>
  <c r="BE40" i="9"/>
  <c r="BA40" i="9"/>
  <c r="AW40" i="9"/>
  <c r="AS40" i="9"/>
  <c r="AO40" i="9"/>
  <c r="AK40" i="9"/>
  <c r="AG40" i="9"/>
  <c r="BG39" i="9"/>
  <c r="BC39" i="9"/>
  <c r="AY39" i="9"/>
  <c r="AU39" i="9"/>
  <c r="AQ39" i="9"/>
  <c r="AM39" i="9"/>
  <c r="AI39" i="9"/>
  <c r="BI38" i="9"/>
  <c r="BE38" i="9"/>
  <c r="BA38" i="9"/>
  <c r="AW38" i="9"/>
  <c r="AS38" i="9"/>
  <c r="AO38" i="9"/>
  <c r="AK38" i="9"/>
  <c r="AG38" i="9"/>
  <c r="BG37" i="9"/>
  <c r="BC37" i="9"/>
  <c r="AY37" i="9"/>
  <c r="AU37" i="9"/>
  <c r="AQ37" i="9"/>
  <c r="AM37" i="9"/>
  <c r="AI37" i="9"/>
  <c r="BI36" i="9"/>
  <c r="BE36" i="9"/>
  <c r="BA36" i="9"/>
  <c r="AW36" i="9"/>
  <c r="AS36" i="9"/>
  <c r="AO36" i="9"/>
  <c r="AK36" i="9"/>
  <c r="AG36" i="9"/>
  <c r="BG35" i="9"/>
  <c r="BC35" i="9"/>
  <c r="AY35" i="9"/>
  <c r="AU35" i="9"/>
  <c r="AQ35" i="9"/>
  <c r="AM35" i="9"/>
  <c r="AI35" i="9"/>
  <c r="BI34" i="9"/>
  <c r="BE34" i="9"/>
  <c r="BA34" i="9"/>
  <c r="BD44" i="9"/>
  <c r="AN44" i="9"/>
  <c r="BB43" i="9"/>
  <c r="AL43" i="9"/>
  <c r="AZ42" i="9"/>
  <c r="AJ42" i="9"/>
  <c r="AX41" i="9"/>
  <c r="AH41" i="9"/>
  <c r="AV40" i="9"/>
  <c r="AF40" i="9"/>
  <c r="AZ39" i="9"/>
  <c r="AT39" i="9"/>
  <c r="AO39" i="9"/>
  <c r="AJ39" i="9"/>
  <c r="BH38" i="9"/>
  <c r="BC38" i="9"/>
  <c r="AX38" i="9"/>
  <c r="AR38" i="9"/>
  <c r="AM38" i="9"/>
  <c r="AH38" i="9"/>
  <c r="BF37" i="9"/>
  <c r="BA37" i="9"/>
  <c r="AV37" i="9"/>
  <c r="AP37" i="9"/>
  <c r="AK37" i="9"/>
  <c r="AF37" i="9"/>
  <c r="BD36" i="9"/>
  <c r="AY36" i="9"/>
  <c r="AT36" i="9"/>
  <c r="AN36" i="9"/>
  <c r="AI36" i="9"/>
  <c r="BH35" i="9"/>
  <c r="BB35" i="9"/>
  <c r="AW35" i="9"/>
  <c r="AR35" i="9"/>
  <c r="AL35" i="9"/>
  <c r="AG35" i="9"/>
  <c r="BF34" i="9"/>
  <c r="AZ34" i="9"/>
  <c r="AV34" i="9"/>
  <c r="AR34" i="9"/>
  <c r="AN34" i="9"/>
  <c r="AJ34" i="9"/>
  <c r="AF34" i="9"/>
  <c r="BF33" i="9"/>
  <c r="BB33" i="9"/>
  <c r="AX33" i="9"/>
  <c r="AT33" i="9"/>
  <c r="AP33" i="9"/>
  <c r="AL33" i="9"/>
  <c r="AH33" i="9"/>
  <c r="BH32" i="9"/>
  <c r="BD32" i="9"/>
  <c r="AZ32" i="9"/>
  <c r="AV32" i="9"/>
  <c r="AR32" i="9"/>
  <c r="AN32" i="9"/>
  <c r="AJ32" i="9"/>
  <c r="AF32" i="9"/>
  <c r="BF31" i="9"/>
  <c r="BB31" i="9"/>
  <c r="AX31" i="9"/>
  <c r="AT31" i="9"/>
  <c r="AP31" i="9"/>
  <c r="AL31" i="9"/>
  <c r="AH31" i="9"/>
  <c r="BH30" i="9"/>
  <c r="BD30" i="9"/>
  <c r="AZ30" i="9"/>
  <c r="AV30" i="9"/>
  <c r="AR30" i="9"/>
  <c r="AN30" i="9"/>
  <c r="AJ30" i="9"/>
  <c r="AF30" i="9"/>
  <c r="BF29" i="9"/>
  <c r="BB29" i="9"/>
  <c r="AX29" i="9"/>
  <c r="AT29" i="9"/>
  <c r="AP29" i="9"/>
  <c r="AL29" i="9"/>
  <c r="AH29" i="9"/>
  <c r="BH28" i="9"/>
  <c r="BD28" i="9"/>
  <c r="AZ44" i="9"/>
  <c r="AJ44" i="9"/>
  <c r="AX43" i="9"/>
  <c r="AH43" i="9"/>
  <c r="AV42" i="9"/>
  <c r="AF42" i="9"/>
  <c r="AT41" i="9"/>
  <c r="BH40" i="9"/>
  <c r="AR40" i="9"/>
  <c r="BF39" i="9"/>
  <c r="AX39" i="9"/>
  <c r="AS39" i="9"/>
  <c r="AN39" i="9"/>
  <c r="AH39" i="9"/>
  <c r="BG38" i="9"/>
  <c r="BB38" i="9"/>
  <c r="AV38" i="9"/>
  <c r="AQ38" i="9"/>
  <c r="AL38" i="9"/>
  <c r="AF38" i="9"/>
  <c r="BE37" i="9"/>
  <c r="AZ37" i="9"/>
  <c r="AT37" i="9"/>
  <c r="AO37" i="9"/>
  <c r="AJ37" i="9"/>
  <c r="BH36" i="9"/>
  <c r="BC36" i="9"/>
  <c r="AX36" i="9"/>
  <c r="AR36" i="9"/>
  <c r="AM36" i="9"/>
  <c r="AH36" i="9"/>
  <c r="BF35" i="9"/>
  <c r="BA35" i="9"/>
  <c r="AV35" i="9"/>
  <c r="AP35" i="9"/>
  <c r="AK35" i="9"/>
  <c r="AF35" i="9"/>
  <c r="BD34" i="9"/>
  <c r="AY34" i="9"/>
  <c r="AU34" i="9"/>
  <c r="AQ34" i="9"/>
  <c r="AM34" i="9"/>
  <c r="AI34" i="9"/>
  <c r="BI33" i="9"/>
  <c r="BE33" i="9"/>
  <c r="BA33" i="9"/>
  <c r="AW33" i="9"/>
  <c r="AS33" i="9"/>
  <c r="AO33" i="9"/>
  <c r="AK33" i="9"/>
  <c r="AG33" i="9"/>
  <c r="BG32" i="9"/>
  <c r="BC32" i="9"/>
  <c r="AY32" i="9"/>
  <c r="AU32" i="9"/>
  <c r="AQ32" i="9"/>
  <c r="AM32" i="9"/>
  <c r="AI32" i="9"/>
  <c r="BI31" i="9"/>
  <c r="BE31" i="9"/>
  <c r="AV44" i="9"/>
  <c r="AT43" i="9"/>
  <c r="AR42" i="9"/>
  <c r="AP41" i="9"/>
  <c r="AN40" i="9"/>
  <c r="AW39" i="9"/>
  <c r="AL39" i="9"/>
  <c r="BF38" i="9"/>
  <c r="AU38" i="9"/>
  <c r="AJ38" i="9"/>
  <c r="BD37" i="9"/>
  <c r="AS37" i="9"/>
  <c r="AH37" i="9"/>
  <c r="BB36" i="9"/>
  <c r="AQ36" i="9"/>
  <c r="AF36" i="9"/>
  <c r="AZ35" i="9"/>
  <c r="AO35" i="9"/>
  <c r="BH34" i="9"/>
  <c r="AX34" i="9"/>
  <c r="AP34" i="9"/>
  <c r="AH34" i="9"/>
  <c r="BD33" i="9"/>
  <c r="AV33" i="9"/>
  <c r="AN33" i="9"/>
  <c r="AF33" i="9"/>
  <c r="BB32" i="9"/>
  <c r="AT32" i="9"/>
  <c r="AL32" i="9"/>
  <c r="BH31" i="9"/>
  <c r="BA31" i="9"/>
  <c r="AV31" i="9"/>
  <c r="AQ31" i="9"/>
  <c r="AK31" i="9"/>
  <c r="AF31" i="9"/>
  <c r="BE30" i="9"/>
  <c r="AY30" i="9"/>
  <c r="AT30" i="9"/>
  <c r="AO30" i="9"/>
  <c r="AI30" i="9"/>
  <c r="BH29" i="9"/>
  <c r="BC29" i="9"/>
  <c r="AW29" i="9"/>
  <c r="AR29" i="9"/>
  <c r="AM29" i="9"/>
  <c r="AG29" i="9"/>
  <c r="BF28" i="9"/>
  <c r="BA28" i="9"/>
  <c r="AW28" i="9"/>
  <c r="AS28" i="9"/>
  <c r="AO28" i="9"/>
  <c r="AK28" i="9"/>
  <c r="AG28" i="9"/>
  <c r="BG27" i="9"/>
  <c r="BC27" i="9"/>
  <c r="AY27" i="9"/>
  <c r="AU27" i="9"/>
  <c r="AQ27" i="9"/>
  <c r="AM27" i="9"/>
  <c r="AI27" i="9"/>
  <c r="BI26" i="9"/>
  <c r="BE26" i="9"/>
  <c r="BA26" i="9"/>
  <c r="AW26" i="9"/>
  <c r="AS26" i="9"/>
  <c r="AO26" i="9"/>
  <c r="AK26" i="9"/>
  <c r="AG26" i="9"/>
  <c r="BG25" i="9"/>
  <c r="BC25" i="9"/>
  <c r="AY25" i="9"/>
  <c r="AU25" i="9"/>
  <c r="AQ25" i="9"/>
  <c r="AM25" i="9"/>
  <c r="AI25" i="9"/>
  <c r="BI24" i="9"/>
  <c r="BE24" i="9"/>
  <c r="BA24" i="9"/>
  <c r="AW24" i="9"/>
  <c r="AS24" i="9"/>
  <c r="AO24" i="9"/>
  <c r="AK24" i="9"/>
  <c r="AG24" i="9"/>
  <c r="BG23" i="9"/>
  <c r="AR44" i="9"/>
  <c r="AP43" i="9"/>
  <c r="AN42" i="9"/>
  <c r="AL41" i="9"/>
  <c r="AJ40" i="9"/>
  <c r="AV39" i="9"/>
  <c r="AK39" i="9"/>
  <c r="BD38" i="9"/>
  <c r="AT38" i="9"/>
  <c r="AI38" i="9"/>
  <c r="BB37" i="9"/>
  <c r="AR37" i="9"/>
  <c r="AG37" i="9"/>
  <c r="AZ36" i="9"/>
  <c r="AP36" i="9"/>
  <c r="BI35" i="9"/>
  <c r="AX35" i="9"/>
  <c r="AN35" i="9"/>
  <c r="BG34" i="9"/>
  <c r="AW34" i="9"/>
  <c r="AO34" i="9"/>
  <c r="AG34" i="9"/>
  <c r="BC33" i="9"/>
  <c r="AU33" i="9"/>
  <c r="AM33" i="9"/>
  <c r="BI32" i="9"/>
  <c r="BA32" i="9"/>
  <c r="AS32" i="9"/>
  <c r="AK32" i="9"/>
  <c r="BG31" i="9"/>
  <c r="AZ31" i="9"/>
  <c r="AU31" i="9"/>
  <c r="AO31" i="9"/>
  <c r="AJ31" i="9"/>
  <c r="BI30" i="9"/>
  <c r="BC30" i="9"/>
  <c r="AX30" i="9"/>
  <c r="AS30" i="9"/>
  <c r="AM30" i="9"/>
  <c r="AH30" i="9"/>
  <c r="BG29" i="9"/>
  <c r="BA29" i="9"/>
  <c r="AV29" i="9"/>
  <c r="AQ29" i="9"/>
  <c r="AK29" i="9"/>
  <c r="AF29" i="9"/>
  <c r="BE28" i="9"/>
  <c r="AZ28" i="9"/>
  <c r="AV28" i="9"/>
  <c r="AR28" i="9"/>
  <c r="AN28" i="9"/>
  <c r="AJ28" i="9"/>
  <c r="AF28" i="9"/>
  <c r="BF27" i="9"/>
  <c r="BB27" i="9"/>
  <c r="AX27" i="9"/>
  <c r="AT27" i="9"/>
  <c r="AP27" i="9"/>
  <c r="AL27" i="9"/>
  <c r="AH27" i="9"/>
  <c r="BH26" i="9"/>
  <c r="BD26" i="9"/>
  <c r="AZ26" i="9"/>
  <c r="AV26" i="9"/>
  <c r="AR26" i="9"/>
  <c r="AN26" i="9"/>
  <c r="AJ26" i="9"/>
  <c r="AF26" i="9"/>
  <c r="BF25" i="9"/>
  <c r="BB25" i="9"/>
  <c r="AX25" i="9"/>
  <c r="AT25" i="9"/>
  <c r="AP25" i="9"/>
  <c r="AL25" i="9"/>
  <c r="AH25" i="9"/>
  <c r="BH24" i="9"/>
  <c r="BD24" i="9"/>
  <c r="AZ24" i="9"/>
  <c r="AV24" i="9"/>
  <c r="AR24" i="9"/>
  <c r="AN24" i="9"/>
  <c r="AJ24" i="9"/>
  <c r="AF24" i="9"/>
  <c r="BF23" i="9"/>
  <c r="AF44" i="9"/>
  <c r="BH42" i="9"/>
  <c r="BF41" i="9"/>
  <c r="BD40" i="9"/>
  <c r="BB39" i="9"/>
  <c r="AR39" i="9"/>
  <c r="AG39" i="9"/>
  <c r="AZ38" i="9"/>
  <c r="AP38" i="9"/>
  <c r="BI37" i="9"/>
  <c r="AX37" i="9"/>
  <c r="AN37" i="9"/>
  <c r="BG36" i="9"/>
  <c r="AV36" i="9"/>
  <c r="AL36" i="9"/>
  <c r="BE35" i="9"/>
  <c r="AT35" i="9"/>
  <c r="AJ35" i="9"/>
  <c r="BC34" i="9"/>
  <c r="AT34" i="9"/>
  <c r="AL34" i="9"/>
  <c r="BH33" i="9"/>
  <c r="AZ33" i="9"/>
  <c r="AR33" i="9"/>
  <c r="AJ33" i="9"/>
  <c r="BF32" i="9"/>
  <c r="AX32" i="9"/>
  <c r="AP32" i="9"/>
  <c r="AH32" i="9"/>
  <c r="BD31" i="9"/>
  <c r="AY31" i="9"/>
  <c r="AS31" i="9"/>
  <c r="AN31" i="9"/>
  <c r="AI31" i="9"/>
  <c r="BG30" i="9"/>
  <c r="BB30" i="9"/>
  <c r="AW30" i="9"/>
  <c r="AQ30" i="9"/>
  <c r="AL30" i="9"/>
  <c r="AG30" i="9"/>
  <c r="BE29" i="9"/>
  <c r="AZ29" i="9"/>
  <c r="AU29" i="9"/>
  <c r="AO29" i="9"/>
  <c r="AJ29" i="9"/>
  <c r="BI28" i="9"/>
  <c r="BC28" i="9"/>
  <c r="AY28" i="9"/>
  <c r="AU28" i="9"/>
  <c r="AQ28" i="9"/>
  <c r="AM28" i="9"/>
  <c r="AI28" i="9"/>
  <c r="BI27" i="9"/>
  <c r="BE27" i="9"/>
  <c r="BA27" i="9"/>
  <c r="AW27" i="9"/>
  <c r="AS27" i="9"/>
  <c r="AO27" i="9"/>
  <c r="AK27" i="9"/>
  <c r="AG27" i="9"/>
  <c r="BG26" i="9"/>
  <c r="BC26" i="9"/>
  <c r="AY26" i="9"/>
  <c r="AU26" i="9"/>
  <c r="AQ26" i="9"/>
  <c r="AM26" i="9"/>
  <c r="AI26" i="9"/>
  <c r="BI25" i="9"/>
  <c r="BE25" i="9"/>
  <c r="BA25" i="9"/>
  <c r="AW25" i="9"/>
  <c r="AS25" i="9"/>
  <c r="AO25" i="9"/>
  <c r="AK25" i="9"/>
  <c r="AG25" i="9"/>
  <c r="BG24" i="9"/>
  <c r="BC24" i="9"/>
  <c r="AY24" i="9"/>
  <c r="AU24" i="9"/>
  <c r="AQ24" i="9"/>
  <c r="AM24" i="9"/>
  <c r="AI24" i="9"/>
  <c r="BI23" i="9"/>
  <c r="BE23" i="9"/>
  <c r="BH44" i="9"/>
  <c r="AZ40" i="9"/>
  <c r="AY38" i="9"/>
  <c r="AL37" i="9"/>
  <c r="BD35" i="9"/>
  <c r="AS34" i="9"/>
  <c r="AQ33" i="9"/>
  <c r="AO32" i="9"/>
  <c r="AR31" i="9"/>
  <c r="BA30" i="9"/>
  <c r="BI29" i="9"/>
  <c r="AN29" i="9"/>
  <c r="AX28" i="9"/>
  <c r="AH28" i="9"/>
  <c r="AV27" i="9"/>
  <c r="AF27" i="9"/>
  <c r="AT26" i="9"/>
  <c r="BH25" i="9"/>
  <c r="AR25" i="9"/>
  <c r="BF24" i="9"/>
  <c r="AP24" i="9"/>
  <c r="BD23" i="9"/>
  <c r="AZ23" i="9"/>
  <c r="AV23" i="9"/>
  <c r="AR23" i="9"/>
  <c r="AN23" i="9"/>
  <c r="AJ23" i="9"/>
  <c r="AF23" i="9"/>
  <c r="BF22" i="9"/>
  <c r="BB22" i="9"/>
  <c r="AX22" i="9"/>
  <c r="AT22" i="9"/>
  <c r="AP22" i="9"/>
  <c r="AL22" i="9"/>
  <c r="AH22" i="9"/>
  <c r="BH21" i="9"/>
  <c r="BD21" i="9"/>
  <c r="AZ21" i="9"/>
  <c r="AV21" i="9"/>
  <c r="AR21" i="9"/>
  <c r="AN21" i="9"/>
  <c r="AJ21" i="9"/>
  <c r="AF21" i="9"/>
  <c r="BF20" i="9"/>
  <c r="BB20" i="9"/>
  <c r="AX20" i="9"/>
  <c r="AT20" i="9"/>
  <c r="AP20" i="9"/>
  <c r="AL20" i="9"/>
  <c r="AH20" i="9"/>
  <c r="BH19" i="9"/>
  <c r="BD19" i="9"/>
  <c r="AZ19" i="9"/>
  <c r="AV19" i="9"/>
  <c r="AR19" i="9"/>
  <c r="AN19" i="9"/>
  <c r="AJ19" i="9"/>
  <c r="AF19" i="9"/>
  <c r="BF18" i="9"/>
  <c r="BB18" i="9"/>
  <c r="AX18" i="9"/>
  <c r="AT18" i="9"/>
  <c r="AP18" i="9"/>
  <c r="AL18" i="9"/>
  <c r="AH18" i="9"/>
  <c r="BH17" i="9"/>
  <c r="BD17" i="9"/>
  <c r="AZ17" i="9"/>
  <c r="AV17" i="9"/>
  <c r="AR17" i="9"/>
  <c r="AN17" i="9"/>
  <c r="AJ17" i="9"/>
  <c r="AF17" i="9"/>
  <c r="BF16" i="9"/>
  <c r="BB16" i="9"/>
  <c r="AX16" i="9"/>
  <c r="AT16" i="9"/>
  <c r="AP16" i="9"/>
  <c r="AL16" i="9"/>
  <c r="AH16" i="9"/>
  <c r="BH15" i="9"/>
  <c r="BD15" i="9"/>
  <c r="AZ15" i="9"/>
  <c r="AV15" i="9"/>
  <c r="AR15" i="9"/>
  <c r="AN15" i="9"/>
  <c r="AJ15" i="9"/>
  <c r="AF15" i="9"/>
  <c r="BF14" i="9"/>
  <c r="BB14" i="9"/>
  <c r="AX14" i="9"/>
  <c r="AT14" i="9"/>
  <c r="AP14" i="9"/>
  <c r="AL14" i="9"/>
  <c r="AH14" i="9"/>
  <c r="BH13" i="9"/>
  <c r="BD13" i="9"/>
  <c r="AZ13" i="9"/>
  <c r="AV13" i="9"/>
  <c r="AR13" i="9"/>
  <c r="AN13" i="9"/>
  <c r="AJ13" i="9"/>
  <c r="AF13" i="9"/>
  <c r="BF12" i="9"/>
  <c r="BB12" i="9"/>
  <c r="AX12" i="9"/>
  <c r="AT12" i="9"/>
  <c r="AP12" i="9"/>
  <c r="AL12" i="9"/>
  <c r="AH12" i="9"/>
  <c r="BH11" i="9"/>
  <c r="BD11" i="9"/>
  <c r="AZ11" i="9"/>
  <c r="AV11" i="9"/>
  <c r="AR11" i="9"/>
  <c r="AN11" i="9"/>
  <c r="AJ11" i="9"/>
  <c r="AF11" i="9"/>
  <c r="BF10" i="9"/>
  <c r="BB10" i="9"/>
  <c r="AX10" i="9"/>
  <c r="AT10" i="9"/>
  <c r="AP10" i="9"/>
  <c r="AL10" i="9"/>
  <c r="AH10" i="9"/>
  <c r="BH9" i="9"/>
  <c r="BD9" i="9"/>
  <c r="AZ9" i="9"/>
  <c r="AV9" i="9"/>
  <c r="AR9" i="9"/>
  <c r="AN9" i="9"/>
  <c r="AJ9" i="9"/>
  <c r="AF9" i="9"/>
  <c r="BF8" i="9"/>
  <c r="BB8" i="9"/>
  <c r="AX8" i="9"/>
  <c r="AT8" i="9"/>
  <c r="AP8" i="9"/>
  <c r="AL8" i="9"/>
  <c r="AH8" i="9"/>
  <c r="BH7" i="9"/>
  <c r="BD7" i="9"/>
  <c r="AZ7" i="9"/>
  <c r="AV7" i="9"/>
  <c r="AR7" i="9"/>
  <c r="AN7" i="9"/>
  <c r="AJ7" i="9"/>
  <c r="AF7" i="9"/>
  <c r="BF6" i="9"/>
  <c r="BB6" i="9"/>
  <c r="AX6" i="9"/>
  <c r="AT6" i="9"/>
  <c r="AP6" i="9"/>
  <c r="AL6" i="9"/>
  <c r="AH6" i="9"/>
  <c r="BH5" i="9"/>
  <c r="BD5" i="9"/>
  <c r="AZ5" i="9"/>
  <c r="AV5" i="9"/>
  <c r="AR5" i="9"/>
  <c r="AN5" i="9"/>
  <c r="AJ5" i="9"/>
  <c r="AF5" i="9"/>
  <c r="AW37" i="9"/>
  <c r="BB28" i="9"/>
  <c r="BF43" i="9"/>
  <c r="BA39" i="9"/>
  <c r="AN38" i="9"/>
  <c r="BF36" i="9"/>
  <c r="AS35" i="9"/>
  <c r="AK34" i="9"/>
  <c r="AI33" i="9"/>
  <c r="AG32" i="9"/>
  <c r="AM31" i="9"/>
  <c r="AU30" i="9"/>
  <c r="BD29" i="9"/>
  <c r="AI29" i="9"/>
  <c r="AT28" i="9"/>
  <c r="BH27" i="9"/>
  <c r="AR27" i="9"/>
  <c r="BF26" i="9"/>
  <c r="AP26" i="9"/>
  <c r="BD25" i="9"/>
  <c r="AN25" i="9"/>
  <c r="BB24" i="9"/>
  <c r="AL24" i="9"/>
  <c r="BC23" i="9"/>
  <c r="AY23" i="9"/>
  <c r="AU23" i="9"/>
  <c r="AQ23" i="9"/>
  <c r="AM23" i="9"/>
  <c r="AI23" i="9"/>
  <c r="BI22" i="9"/>
  <c r="BE22" i="9"/>
  <c r="BA22" i="9"/>
  <c r="AW22" i="9"/>
  <c r="AS22" i="9"/>
  <c r="AO22" i="9"/>
  <c r="AK22" i="9"/>
  <c r="AG22" i="9"/>
  <c r="BG21" i="9"/>
  <c r="BC21" i="9"/>
  <c r="AY21" i="9"/>
  <c r="AU21" i="9"/>
  <c r="AQ21" i="9"/>
  <c r="AM21" i="9"/>
  <c r="AI21" i="9"/>
  <c r="BI20" i="9"/>
  <c r="BE20" i="9"/>
  <c r="BA20" i="9"/>
  <c r="AW20" i="9"/>
  <c r="AS20" i="9"/>
  <c r="AO20" i="9"/>
  <c r="AK20" i="9"/>
  <c r="AG20" i="9"/>
  <c r="BG19" i="9"/>
  <c r="BC19" i="9"/>
  <c r="AY19" i="9"/>
  <c r="AU19" i="9"/>
  <c r="AQ19" i="9"/>
  <c r="AM19" i="9"/>
  <c r="AI19" i="9"/>
  <c r="BI18" i="9"/>
  <c r="BE18" i="9"/>
  <c r="BA18" i="9"/>
  <c r="AW18" i="9"/>
  <c r="AS18" i="9"/>
  <c r="AO18" i="9"/>
  <c r="AK18" i="9"/>
  <c r="AG18" i="9"/>
  <c r="BG17" i="9"/>
  <c r="BC17" i="9"/>
  <c r="AY17" i="9"/>
  <c r="AU17" i="9"/>
  <c r="AQ17" i="9"/>
  <c r="AM17" i="9"/>
  <c r="AI17" i="9"/>
  <c r="BI16" i="9"/>
  <c r="BE16" i="9"/>
  <c r="BA16" i="9"/>
  <c r="AW16" i="9"/>
  <c r="AS16" i="9"/>
  <c r="AO16" i="9"/>
  <c r="AK16" i="9"/>
  <c r="AG16" i="9"/>
  <c r="BG15" i="9"/>
  <c r="BC15" i="9"/>
  <c r="AY15" i="9"/>
  <c r="AU15" i="9"/>
  <c r="AQ15" i="9"/>
  <c r="AM15" i="9"/>
  <c r="AI15" i="9"/>
  <c r="BI14" i="9"/>
  <c r="BE14" i="9"/>
  <c r="BA14" i="9"/>
  <c r="AW14" i="9"/>
  <c r="AS14" i="9"/>
  <c r="AO14" i="9"/>
  <c r="AK14" i="9"/>
  <c r="AG14" i="9"/>
  <c r="BG13" i="9"/>
  <c r="BC13" i="9"/>
  <c r="AY13" i="9"/>
  <c r="AU13" i="9"/>
  <c r="AQ13" i="9"/>
  <c r="AM13" i="9"/>
  <c r="AI13" i="9"/>
  <c r="BI12" i="9"/>
  <c r="BE12" i="9"/>
  <c r="BA12" i="9"/>
  <c r="AW12" i="9"/>
  <c r="AS12" i="9"/>
  <c r="AO12" i="9"/>
  <c r="AK12" i="9"/>
  <c r="AG12" i="9"/>
  <c r="BG11" i="9"/>
  <c r="BC11" i="9"/>
  <c r="AY11" i="9"/>
  <c r="AU11" i="9"/>
  <c r="AQ11" i="9"/>
  <c r="AM11" i="9"/>
  <c r="AI11" i="9"/>
  <c r="BI10" i="9"/>
  <c r="BE10" i="9"/>
  <c r="BA10" i="9"/>
  <c r="AW10" i="9"/>
  <c r="AS10" i="9"/>
  <c r="AO10" i="9"/>
  <c r="AK10" i="9"/>
  <c r="AG10" i="9"/>
  <c r="BG9" i="9"/>
  <c r="BC9" i="9"/>
  <c r="AY9" i="9"/>
  <c r="AU9" i="9"/>
  <c r="AQ9" i="9"/>
  <c r="AM9" i="9"/>
  <c r="AI9" i="9"/>
  <c r="BI8" i="9"/>
  <c r="BE8" i="9"/>
  <c r="BA8" i="9"/>
  <c r="AW8" i="9"/>
  <c r="AS8" i="9"/>
  <c r="AO8" i="9"/>
  <c r="AK8" i="9"/>
  <c r="AG8" i="9"/>
  <c r="BG7" i="9"/>
  <c r="BC7" i="9"/>
  <c r="AY7" i="9"/>
  <c r="AU7" i="9"/>
  <c r="AQ7" i="9"/>
  <c r="AM7" i="9"/>
  <c r="AI7" i="9"/>
  <c r="BI6" i="9"/>
  <c r="BE6" i="9"/>
  <c r="BA6" i="9"/>
  <c r="AW6" i="9"/>
  <c r="AS6" i="9"/>
  <c r="AO6" i="9"/>
  <c r="AK6" i="9"/>
  <c r="AG6" i="9"/>
  <c r="BG5" i="9"/>
  <c r="BC5" i="9"/>
  <c r="AY5" i="9"/>
  <c r="AU5" i="9"/>
  <c r="AQ5" i="9"/>
  <c r="AI5" i="9"/>
  <c r="AF39" i="9"/>
  <c r="AJ36" i="9"/>
  <c r="AY33" i="9"/>
  <c r="AW31" i="9"/>
  <c r="AS29" i="9"/>
  <c r="AL28" i="9"/>
  <c r="AX26" i="9"/>
  <c r="AV25" i="9"/>
  <c r="BD42" i="9"/>
  <c r="AP39" i="9"/>
  <c r="BH37" i="9"/>
  <c r="AU36" i="9"/>
  <c r="AH35" i="9"/>
  <c r="BG33" i="9"/>
  <c r="BE32" i="9"/>
  <c r="BC31" i="9"/>
  <c r="AG31" i="9"/>
  <c r="AP30" i="9"/>
  <c r="AY29" i="9"/>
  <c r="BG28" i="9"/>
  <c r="AP28" i="9"/>
  <c r="BD27" i="9"/>
  <c r="AN27" i="9"/>
  <c r="BB26" i="9"/>
  <c r="AL26" i="9"/>
  <c r="AZ25" i="9"/>
  <c r="AJ25" i="9"/>
  <c r="AX24" i="9"/>
  <c r="AH24" i="9"/>
  <c r="BB23" i="9"/>
  <c r="AX23" i="9"/>
  <c r="AT23" i="9"/>
  <c r="AP23" i="9"/>
  <c r="AL23" i="9"/>
  <c r="AH23" i="9"/>
  <c r="BH22" i="9"/>
  <c r="BD22" i="9"/>
  <c r="AZ22" i="9"/>
  <c r="AV22" i="9"/>
  <c r="AR22" i="9"/>
  <c r="AN22" i="9"/>
  <c r="AJ22" i="9"/>
  <c r="AF22" i="9"/>
  <c r="BF21" i="9"/>
  <c r="BB21" i="9"/>
  <c r="AX21" i="9"/>
  <c r="AT21" i="9"/>
  <c r="AP21" i="9"/>
  <c r="AL21" i="9"/>
  <c r="AH21" i="9"/>
  <c r="BH20" i="9"/>
  <c r="BD20" i="9"/>
  <c r="AZ20" i="9"/>
  <c r="AV20" i="9"/>
  <c r="AR20" i="9"/>
  <c r="AN20" i="9"/>
  <c r="AJ20" i="9"/>
  <c r="AF20" i="9"/>
  <c r="BF19" i="9"/>
  <c r="BB19" i="9"/>
  <c r="AX19" i="9"/>
  <c r="AT19" i="9"/>
  <c r="AP19" i="9"/>
  <c r="AL19" i="9"/>
  <c r="AH19" i="9"/>
  <c r="BH18" i="9"/>
  <c r="BD18" i="9"/>
  <c r="AZ18" i="9"/>
  <c r="AV18" i="9"/>
  <c r="AR18" i="9"/>
  <c r="AN18" i="9"/>
  <c r="AJ18" i="9"/>
  <c r="AF18" i="9"/>
  <c r="BF17" i="9"/>
  <c r="BB17" i="9"/>
  <c r="AX17" i="9"/>
  <c r="AT17" i="9"/>
  <c r="AP17" i="9"/>
  <c r="AL17" i="9"/>
  <c r="AH17" i="9"/>
  <c r="BH16" i="9"/>
  <c r="BD16" i="9"/>
  <c r="AZ16" i="9"/>
  <c r="AV16" i="9"/>
  <c r="AR16" i="9"/>
  <c r="AN16" i="9"/>
  <c r="AJ16" i="9"/>
  <c r="AF16" i="9"/>
  <c r="BF15" i="9"/>
  <c r="BB15" i="9"/>
  <c r="AX15" i="9"/>
  <c r="AT15" i="9"/>
  <c r="AP15" i="9"/>
  <c r="AL15" i="9"/>
  <c r="AH15" i="9"/>
  <c r="BH14" i="9"/>
  <c r="BD14" i="9"/>
  <c r="AZ14" i="9"/>
  <c r="AV14" i="9"/>
  <c r="AR14" i="9"/>
  <c r="AN14" i="9"/>
  <c r="AJ14" i="9"/>
  <c r="AF14" i="9"/>
  <c r="BF13" i="9"/>
  <c r="BB13" i="9"/>
  <c r="AX13" i="9"/>
  <c r="AT13" i="9"/>
  <c r="AP13" i="9"/>
  <c r="AL13" i="9"/>
  <c r="AH13" i="9"/>
  <c r="BH12" i="9"/>
  <c r="BD12" i="9"/>
  <c r="AZ12" i="9"/>
  <c r="AV12" i="9"/>
  <c r="AR12" i="9"/>
  <c r="AN12" i="9"/>
  <c r="AJ12" i="9"/>
  <c r="AF12" i="9"/>
  <c r="BF11" i="9"/>
  <c r="BB11" i="9"/>
  <c r="AX11" i="9"/>
  <c r="AT11" i="9"/>
  <c r="AP11" i="9"/>
  <c r="AL11" i="9"/>
  <c r="AH11" i="9"/>
  <c r="BH10" i="9"/>
  <c r="BD10" i="9"/>
  <c r="AZ10" i="9"/>
  <c r="AV10" i="9"/>
  <c r="AR10" i="9"/>
  <c r="AN10" i="9"/>
  <c r="AJ10" i="9"/>
  <c r="AF10" i="9"/>
  <c r="BF9" i="9"/>
  <c r="BB9" i="9"/>
  <c r="AX9" i="9"/>
  <c r="AT9" i="9"/>
  <c r="AP9" i="9"/>
  <c r="AL9" i="9"/>
  <c r="AH9" i="9"/>
  <c r="BH8" i="9"/>
  <c r="BD8" i="9"/>
  <c r="AZ8" i="9"/>
  <c r="AV8" i="9"/>
  <c r="AR8" i="9"/>
  <c r="AN8" i="9"/>
  <c r="AJ8" i="9"/>
  <c r="AF8" i="9"/>
  <c r="BF7" i="9"/>
  <c r="BB7" i="9"/>
  <c r="AX7" i="9"/>
  <c r="AT7" i="9"/>
  <c r="AP7" i="9"/>
  <c r="AL7" i="9"/>
  <c r="AH7" i="9"/>
  <c r="BH6" i="9"/>
  <c r="BD6" i="9"/>
  <c r="AZ6" i="9"/>
  <c r="AV6" i="9"/>
  <c r="AR6" i="9"/>
  <c r="AN6" i="9"/>
  <c r="AJ6" i="9"/>
  <c r="AF6" i="9"/>
  <c r="BF5" i="9"/>
  <c r="BB5" i="9"/>
  <c r="AX5" i="9"/>
  <c r="AT5" i="9"/>
  <c r="AP5" i="9"/>
  <c r="AL5" i="9"/>
  <c r="AH5" i="9"/>
  <c r="BB41" i="9"/>
  <c r="BB34" i="9"/>
  <c r="AW32" i="9"/>
  <c r="BF30" i="9"/>
  <c r="AK30" i="9"/>
  <c r="AZ27" i="9"/>
  <c r="AJ27" i="9"/>
  <c r="AH26" i="9"/>
  <c r="BA5" i="9"/>
  <c r="BE5" i="9"/>
  <c r="BG6" i="9"/>
  <c r="BI7" i="9"/>
  <c r="AG9" i="9"/>
  <c r="AW9" i="9"/>
  <c r="AI10" i="9"/>
  <c r="AY10" i="9"/>
  <c r="AK11" i="9"/>
  <c r="BA11" i="9"/>
  <c r="AM12" i="9"/>
  <c r="BC12" i="9"/>
  <c r="AO13" i="9"/>
  <c r="BE13" i="9"/>
  <c r="AQ14" i="9"/>
  <c r="BG14" i="9"/>
  <c r="AS15" i="9"/>
  <c r="BI15" i="9"/>
  <c r="AU16" i="9"/>
  <c r="AG17" i="9"/>
  <c r="AW17" i="9"/>
  <c r="AI18" i="9"/>
  <c r="AY18" i="9"/>
  <c r="AK19" i="9"/>
  <c r="BA19" i="9"/>
  <c r="AM20" i="9"/>
  <c r="BC20" i="9"/>
  <c r="AO21" i="9"/>
  <c r="BE21" i="9"/>
  <c r="AQ22" i="9"/>
  <c r="BG22" i="9"/>
  <c r="AS23" i="9"/>
  <c r="AT24" i="9"/>
  <c r="AM6" i="9"/>
  <c r="AO5" i="9"/>
  <c r="AQ6" i="9"/>
  <c r="AS7" i="9"/>
  <c r="AU8" i="9"/>
  <c r="AS5" i="9"/>
  <c r="BI5" i="9"/>
  <c r="AU6" i="9"/>
  <c r="AG7" i="9"/>
  <c r="AW7" i="9"/>
  <c r="AI8" i="9"/>
  <c r="AY8" i="9"/>
  <c r="AK9" i="9"/>
  <c r="BA9" i="9"/>
  <c r="AM10" i="9"/>
  <c r="BC10" i="9"/>
  <c r="AO11" i="9"/>
  <c r="BE11" i="9"/>
  <c r="AQ12" i="9"/>
  <c r="BG12" i="9"/>
  <c r="AS13" i="9"/>
  <c r="BI13" i="9"/>
  <c r="AU14" i="9"/>
  <c r="AG15" i="9"/>
  <c r="AW15" i="9"/>
  <c r="AI16" i="9"/>
  <c r="AY16" i="9"/>
  <c r="AK17" i="9"/>
  <c r="BA17" i="9"/>
  <c r="AM18" i="9"/>
  <c r="BC18" i="9"/>
  <c r="AO19" i="9"/>
  <c r="BE19" i="9"/>
  <c r="AQ20" i="9"/>
  <c r="BG20" i="9"/>
  <c r="AS21" i="9"/>
  <c r="BI21" i="9"/>
  <c r="AU22" i="9"/>
  <c r="AG23" i="9"/>
  <c r="AW23" i="9"/>
  <c r="AF25" i="9"/>
  <c r="AX45" i="9" l="1"/>
  <c r="FS45" i="9"/>
  <c r="GA45" i="9"/>
  <c r="FW45" i="9"/>
  <c r="M47" i="2" s="1"/>
  <c r="GU45" i="9"/>
  <c r="GE45" i="9"/>
  <c r="O29" i="2" s="1"/>
  <c r="GI45" i="9"/>
  <c r="GQ45" i="9"/>
  <c r="Q47" i="2" s="1"/>
  <c r="GH45" i="9"/>
  <c r="P14" i="2" s="1"/>
  <c r="GJ45" i="9"/>
  <c r="P29" i="2" s="1"/>
  <c r="GT45" i="9"/>
  <c r="R29" i="2" s="1"/>
  <c r="GD45" i="9"/>
  <c r="GO45" i="9"/>
  <c r="Q29" i="2" s="1"/>
  <c r="FY45" i="9"/>
  <c r="GV45" i="9"/>
  <c r="R47" i="2" s="1"/>
  <c r="GF45" i="9"/>
  <c r="GC45" i="9"/>
  <c r="O14" i="2" s="1"/>
  <c r="FT45" i="9"/>
  <c r="GP45" i="9"/>
  <c r="FZ45" i="9"/>
  <c r="N29" i="2" s="1"/>
  <c r="GK45" i="9"/>
  <c r="FU45" i="9"/>
  <c r="M29" i="2" s="1"/>
  <c r="M31" i="21" s="1"/>
  <c r="GR45" i="9"/>
  <c r="R14" i="2" s="1"/>
  <c r="GB45" i="9"/>
  <c r="N47" i="2" s="1"/>
  <c r="GS45" i="9"/>
  <c r="GL45" i="9"/>
  <c r="P47" i="2" s="1"/>
  <c r="FV45" i="9"/>
  <c r="GG45" i="9"/>
  <c r="O47" i="2" s="1"/>
  <c r="GN45" i="9"/>
  <c r="FX45" i="9"/>
  <c r="N14" i="2" s="1"/>
  <c r="AH45" i="9"/>
  <c r="M24" i="2" s="1"/>
  <c r="M26" i="21" s="1"/>
  <c r="AW45" i="9"/>
  <c r="P24" i="2" s="1"/>
  <c r="P26" i="21" s="1"/>
  <c r="AS45" i="9"/>
  <c r="AO45" i="9"/>
  <c r="N42" i="2" s="1"/>
  <c r="AG45" i="9"/>
  <c r="BD45" i="9"/>
  <c r="Q42" i="2" s="1"/>
  <c r="AL45" i="9"/>
  <c r="BB45" i="9"/>
  <c r="Q24" i="2" s="1"/>
  <c r="Q26" i="21" s="1"/>
  <c r="AU45" i="9"/>
  <c r="P9" i="2" s="1"/>
  <c r="AR45" i="9"/>
  <c r="O24" i="2" s="1"/>
  <c r="O26" i="21" s="1"/>
  <c r="BH45" i="9"/>
  <c r="AK45" i="9"/>
  <c r="N9" i="2" s="1"/>
  <c r="BG45" i="9"/>
  <c r="R24" i="2" s="1"/>
  <c r="R26" i="21" s="1"/>
  <c r="AN45" i="9"/>
  <c r="BE45" i="9"/>
  <c r="R9" i="2" s="1"/>
  <c r="AP45" i="9"/>
  <c r="O9" i="2" s="1"/>
  <c r="BF45" i="9"/>
  <c r="AI45" i="9"/>
  <c r="AY45" i="9"/>
  <c r="P42" i="2" s="1"/>
  <c r="AF45" i="9"/>
  <c r="M9" i="2" s="1"/>
  <c r="AV45" i="9"/>
  <c r="AQ45" i="9"/>
  <c r="BI45" i="9"/>
  <c r="R42" i="2" s="1"/>
  <c r="BA45" i="9"/>
  <c r="AT45" i="9"/>
  <c r="O42" i="2" s="1"/>
  <c r="AM45" i="9"/>
  <c r="N24" i="2" s="1"/>
  <c r="N26" i="21" s="1"/>
  <c r="BC45" i="9"/>
  <c r="AJ45" i="9"/>
  <c r="M42" i="2" s="1"/>
  <c r="AZ45" i="9"/>
  <c r="Q9" i="2" s="1"/>
  <c r="D82" i="11"/>
  <c r="D2032" i="21" s="1"/>
  <c r="D83" i="11"/>
  <c r="D2033" i="21" s="1"/>
  <c r="D84" i="11"/>
  <c r="D2034" i="21" s="1"/>
  <c r="D85" i="11"/>
  <c r="D2035" i="21" s="1"/>
  <c r="D86" i="11"/>
  <c r="D2036" i="21" s="1"/>
  <c r="D87" i="11"/>
  <c r="D2037" i="21" s="1"/>
  <c r="D78" i="11"/>
  <c r="D2028" i="21" s="1"/>
  <c r="D79" i="11"/>
  <c r="D2029" i="21" s="1"/>
  <c r="D74" i="11"/>
  <c r="D2024" i="21" s="1"/>
  <c r="D75" i="11"/>
  <c r="D2025" i="21" s="1"/>
  <c r="D76" i="11"/>
  <c r="D2026" i="21" s="1"/>
  <c r="D77" i="11"/>
  <c r="D2027" i="21" s="1"/>
  <c r="AJ55" i="11"/>
  <c r="AK55" i="11"/>
  <c r="AL55" i="11"/>
  <c r="AM55" i="11"/>
  <c r="AN55" i="11"/>
  <c r="AO55" i="11"/>
  <c r="AP55" i="11"/>
  <c r="AQ55" i="11"/>
  <c r="AR55" i="11"/>
  <c r="AS55" i="11"/>
  <c r="AJ56" i="11"/>
  <c r="AK56" i="11"/>
  <c r="AL56" i="11"/>
  <c r="AM56" i="11"/>
  <c r="AN56" i="11"/>
  <c r="AO56" i="11"/>
  <c r="AP56" i="11"/>
  <c r="AQ56" i="11"/>
  <c r="AR56" i="11"/>
  <c r="AS56" i="11"/>
  <c r="AJ57" i="11"/>
  <c r="AJ2007" i="21" s="1"/>
  <c r="AK57" i="11"/>
  <c r="AL57" i="11"/>
  <c r="AM57" i="11"/>
  <c r="AN57" i="11"/>
  <c r="AN2007" i="21" s="1"/>
  <c r="AO57" i="11"/>
  <c r="AP57" i="11"/>
  <c r="AQ57" i="11"/>
  <c r="AR57" i="11"/>
  <c r="AS57" i="11"/>
  <c r="AJ58" i="11"/>
  <c r="AK58" i="11"/>
  <c r="AL58" i="11"/>
  <c r="AM58" i="11"/>
  <c r="AN58" i="11"/>
  <c r="AO58" i="11"/>
  <c r="AO2008" i="21" s="1"/>
  <c r="AP58" i="11"/>
  <c r="AQ58" i="11"/>
  <c r="AR58" i="11"/>
  <c r="AS58" i="11"/>
  <c r="AJ59" i="11"/>
  <c r="AK59" i="11"/>
  <c r="AL59" i="11"/>
  <c r="AM59" i="11"/>
  <c r="AN59" i="11"/>
  <c r="AO59" i="11"/>
  <c r="AP59" i="11"/>
  <c r="AP2009" i="21" s="1"/>
  <c r="AQ59" i="11"/>
  <c r="AR59" i="11"/>
  <c r="AS59" i="11"/>
  <c r="AJ60" i="11"/>
  <c r="AK60" i="11"/>
  <c r="AL60" i="11"/>
  <c r="AM60" i="11"/>
  <c r="AN60" i="11"/>
  <c r="AO60" i="11"/>
  <c r="AP60" i="11"/>
  <c r="AQ60" i="11"/>
  <c r="AR60" i="11"/>
  <c r="AS60" i="11"/>
  <c r="D59" i="11"/>
  <c r="D2009" i="21" s="1"/>
  <c r="D60" i="11"/>
  <c r="D2010" i="21" s="1"/>
  <c r="D55" i="11"/>
  <c r="D2005" i="21" s="1"/>
  <c r="D56" i="11"/>
  <c r="D2006" i="21" s="1"/>
  <c r="D57" i="11"/>
  <c r="D2007" i="21" s="1"/>
  <c r="D58" i="11"/>
  <c r="D2008" i="21" s="1"/>
  <c r="Q44" i="21" l="1"/>
  <c r="G87" i="2"/>
  <c r="G89" i="21" s="1"/>
  <c r="O49" i="21"/>
  <c r="E92" i="2"/>
  <c r="E94" i="21" s="1"/>
  <c r="N49" i="21"/>
  <c r="D92" i="2"/>
  <c r="D94" i="21" s="1"/>
  <c r="Q49" i="21"/>
  <c r="G92" i="2"/>
  <c r="G94" i="21" s="1"/>
  <c r="M49" i="21"/>
  <c r="S47" i="2"/>
  <c r="S49" i="21" s="1"/>
  <c r="C92" i="2"/>
  <c r="C94" i="21" s="1"/>
  <c r="Q11" i="21"/>
  <c r="G57" i="2"/>
  <c r="G59" i="21" s="1"/>
  <c r="O44" i="21"/>
  <c r="E87" i="2"/>
  <c r="E89" i="21" s="1"/>
  <c r="P11" i="21"/>
  <c r="F57" i="2"/>
  <c r="F59" i="21" s="1"/>
  <c r="R49" i="21"/>
  <c r="H92" i="2"/>
  <c r="H94" i="21" s="1"/>
  <c r="M44" i="21"/>
  <c r="C87" i="2"/>
  <c r="C89" i="21" s="1"/>
  <c r="S42" i="2"/>
  <c r="S44" i="21" s="1"/>
  <c r="M11" i="21"/>
  <c r="S9" i="2"/>
  <c r="S11" i="21" s="1"/>
  <c r="C57" i="2"/>
  <c r="C59" i="21" s="1"/>
  <c r="O11" i="21"/>
  <c r="E57" i="2"/>
  <c r="E59" i="21" s="1"/>
  <c r="N11" i="21"/>
  <c r="D57" i="2"/>
  <c r="D59" i="21" s="1"/>
  <c r="N44" i="21"/>
  <c r="D87" i="2"/>
  <c r="D89" i="21" s="1"/>
  <c r="P49" i="21"/>
  <c r="F92" i="2"/>
  <c r="F94" i="21" s="1"/>
  <c r="M14" i="2"/>
  <c r="R44" i="21"/>
  <c r="H87" i="2"/>
  <c r="H89" i="21" s="1"/>
  <c r="P44" i="21"/>
  <c r="F87" i="2"/>
  <c r="F89" i="21" s="1"/>
  <c r="R11" i="21"/>
  <c r="H57" i="2"/>
  <c r="H59" i="21" s="1"/>
  <c r="AQ2010" i="21"/>
  <c r="AL2005" i="21"/>
  <c r="AK2009" i="21"/>
  <c r="AN2008" i="21"/>
  <c r="AQ2007" i="21"/>
  <c r="AS2005" i="21"/>
  <c r="AO2005" i="21"/>
  <c r="AK2005" i="21"/>
  <c r="AS2008" i="21"/>
  <c r="AK2008" i="21"/>
  <c r="AM2006" i="21"/>
  <c r="AP2005" i="21"/>
  <c r="AP2010" i="21"/>
  <c r="AS2009" i="21"/>
  <c r="AJ2008" i="21"/>
  <c r="AM2007" i="21"/>
  <c r="AL2006" i="21"/>
  <c r="AS2010" i="21"/>
  <c r="AO2010" i="21"/>
  <c r="AK2010" i="21"/>
  <c r="AR2009" i="21"/>
  <c r="AN2009" i="21"/>
  <c r="AJ2009" i="21"/>
  <c r="AQ2008" i="21"/>
  <c r="AM2008" i="21"/>
  <c r="AP2007" i="21"/>
  <c r="AL2007" i="21"/>
  <c r="AS2006" i="21"/>
  <c r="AO2006" i="21"/>
  <c r="AK2006" i="21"/>
  <c r="AR2005" i="21"/>
  <c r="AN2005" i="21"/>
  <c r="AJ2005" i="21"/>
  <c r="AM2010" i="21"/>
  <c r="AL2009" i="21"/>
  <c r="AR2007" i="21"/>
  <c r="AQ2006" i="21"/>
  <c r="AL2010" i="21"/>
  <c r="AO2009" i="21"/>
  <c r="AR2008" i="21"/>
  <c r="AP2006" i="21"/>
  <c r="AR2010" i="21"/>
  <c r="AN2010" i="21"/>
  <c r="AJ2010" i="21"/>
  <c r="AQ2009" i="21"/>
  <c r="AM2009" i="21"/>
  <c r="AP2008" i="21"/>
  <c r="AL2008" i="21"/>
  <c r="AS2007" i="21"/>
  <c r="AO2007" i="21"/>
  <c r="AK2007" i="21"/>
  <c r="AR2006" i="21"/>
  <c r="AN2006" i="21"/>
  <c r="AJ2006" i="21"/>
  <c r="AQ2005" i="21"/>
  <c r="AM2005" i="21"/>
  <c r="D76" i="2"/>
  <c r="D78" i="21" s="1"/>
  <c r="N31" i="21"/>
  <c r="H76" i="2"/>
  <c r="H78" i="21" s="1"/>
  <c r="R31" i="21"/>
  <c r="F76" i="2"/>
  <c r="F78" i="21" s="1"/>
  <c r="P31" i="21"/>
  <c r="E76" i="2"/>
  <c r="E78" i="21" s="1"/>
  <c r="O31" i="21"/>
  <c r="G76" i="2"/>
  <c r="G78" i="21" s="1"/>
  <c r="Q31" i="21"/>
  <c r="E71" i="2"/>
  <c r="E73" i="21" s="1"/>
  <c r="F71" i="2"/>
  <c r="F73" i="21" s="1"/>
  <c r="H71" i="2"/>
  <c r="H73" i="21" s="1"/>
  <c r="C71" i="2"/>
  <c r="C73" i="21" s="1"/>
  <c r="S24" i="2"/>
  <c r="S26" i="21" s="1"/>
  <c r="D71" i="2"/>
  <c r="D73" i="21" s="1"/>
  <c r="G71" i="2"/>
  <c r="G73" i="21" s="1"/>
  <c r="C76" i="2"/>
  <c r="C78" i="21" s="1"/>
  <c r="S29" i="2"/>
  <c r="S31" i="21" s="1"/>
  <c r="P16" i="21" l="1"/>
  <c r="F62" i="2"/>
  <c r="F64" i="21" s="1"/>
  <c r="R16" i="21"/>
  <c r="H62" i="2"/>
  <c r="H64" i="21" s="1"/>
  <c r="M16" i="21"/>
  <c r="C62" i="2"/>
  <c r="C64" i="21" s="1"/>
  <c r="S14" i="2"/>
  <c r="S16" i="21" s="1"/>
  <c r="O16" i="21"/>
  <c r="E62" i="2"/>
  <c r="E64" i="21" s="1"/>
  <c r="Q16" i="21"/>
  <c r="G62" i="2"/>
  <c r="G64" i="21" s="1"/>
  <c r="N16" i="21"/>
  <c r="D62" i="2"/>
  <c r="D64" i="21" s="1"/>
  <c r="I28" i="8"/>
  <c r="H1688" i="21" s="1"/>
  <c r="I45" i="6" l="1"/>
  <c r="I46" i="6"/>
  <c r="I47" i="6"/>
  <c r="I48" i="6"/>
  <c r="I49" i="6"/>
  <c r="I50" i="6"/>
  <c r="H13" i="6"/>
  <c r="G1480" i="21" s="1"/>
  <c r="H14" i="6"/>
  <c r="G1481" i="21" s="1"/>
  <c r="H12" i="6"/>
  <c r="G1479" i="21" s="1"/>
  <c r="H1516" i="21" l="1"/>
  <c r="F59" i="11"/>
  <c r="F86" i="11" s="1"/>
  <c r="H1514" i="21"/>
  <c r="F57" i="11"/>
  <c r="H1512" i="21"/>
  <c r="F55" i="11"/>
  <c r="H1515" i="21"/>
  <c r="F58" i="11"/>
  <c r="H1517" i="21"/>
  <c r="F60" i="11"/>
  <c r="F87" i="11" s="1"/>
  <c r="H1513" i="21"/>
  <c r="F56" i="11"/>
  <c r="I10" i="2"/>
  <c r="I12" i="21" s="1"/>
  <c r="F2037" i="21" l="1"/>
  <c r="F2036" i="21"/>
  <c r="G56" i="11"/>
  <c r="F2006" i="21"/>
  <c r="G58" i="11"/>
  <c r="F2008" i="21"/>
  <c r="F2007" i="21"/>
  <c r="G57" i="11"/>
  <c r="G60" i="11"/>
  <c r="G87" i="11" s="1"/>
  <c r="F2010" i="21"/>
  <c r="G55" i="11"/>
  <c r="F2005" i="21"/>
  <c r="G59" i="11"/>
  <c r="G86" i="11" s="1"/>
  <c r="F2009" i="21"/>
  <c r="X1857" i="21"/>
  <c r="I59" i="8"/>
  <c r="H1719" i="21" s="1"/>
  <c r="I60" i="8"/>
  <c r="H1720" i="21" s="1"/>
  <c r="I67" i="8"/>
  <c r="H1727" i="21" s="1"/>
  <c r="I68" i="8"/>
  <c r="H1728" i="21" s="1"/>
  <c r="I69" i="8"/>
  <c r="H1729" i="21" s="1"/>
  <c r="I70" i="8"/>
  <c r="H1730" i="21" s="1"/>
  <c r="I71" i="8"/>
  <c r="H1731" i="21" s="1"/>
  <c r="I72" i="8"/>
  <c r="H1732" i="21" s="1"/>
  <c r="I73" i="8"/>
  <c r="H1733" i="21" s="1"/>
  <c r="I74" i="8"/>
  <c r="H1734" i="21" s="1"/>
  <c r="I75" i="8"/>
  <c r="H1735" i="21" s="1"/>
  <c r="I76" i="8"/>
  <c r="H1736" i="21" s="1"/>
  <c r="I77" i="8"/>
  <c r="H1737" i="21" s="1"/>
  <c r="I78" i="8"/>
  <c r="H1738" i="21" s="1"/>
  <c r="I66" i="8"/>
  <c r="H1726" i="21" s="1"/>
  <c r="I64" i="8"/>
  <c r="H1724" i="21" s="1"/>
  <c r="I57" i="8"/>
  <c r="H1717" i="21" s="1"/>
  <c r="I58" i="8"/>
  <c r="H1718" i="21" s="1"/>
  <c r="I61" i="8"/>
  <c r="H1721" i="21" s="1"/>
  <c r="I86" i="8"/>
  <c r="H1746" i="21" s="1"/>
  <c r="I46" i="8"/>
  <c r="H1706" i="21" s="1"/>
  <c r="I47" i="8"/>
  <c r="H1707" i="21" s="1"/>
  <c r="G2037" i="21" l="1"/>
  <c r="G2036" i="21"/>
  <c r="H55" i="11"/>
  <c r="G2005" i="21"/>
  <c r="H57" i="11"/>
  <c r="G2007" i="21"/>
  <c r="H60" i="11"/>
  <c r="H87" i="11" s="1"/>
  <c r="G2010" i="21"/>
  <c r="H59" i="11"/>
  <c r="H86" i="11" s="1"/>
  <c r="G2009" i="21"/>
  <c r="H58" i="11"/>
  <c r="G2008" i="21"/>
  <c r="H56" i="11"/>
  <c r="G2006" i="21"/>
  <c r="D53" i="9"/>
  <c r="D1849" i="21" s="1"/>
  <c r="D52" i="9"/>
  <c r="D1848" i="21" s="1"/>
  <c r="D51" i="9"/>
  <c r="D1847" i="21" s="1"/>
  <c r="H2037" i="21" l="1"/>
  <c r="H2036" i="21"/>
  <c r="I56" i="11"/>
  <c r="H2006" i="21"/>
  <c r="H2007" i="21"/>
  <c r="I57" i="11"/>
  <c r="I60" i="11"/>
  <c r="I87" i="11" s="1"/>
  <c r="H2010" i="21"/>
  <c r="I59" i="11"/>
  <c r="I86" i="11" s="1"/>
  <c r="H2009" i="21"/>
  <c r="I58" i="11"/>
  <c r="H2008" i="21"/>
  <c r="I55" i="11"/>
  <c r="H2005" i="21"/>
  <c r="Z1850" i="21"/>
  <c r="B132" i="8"/>
  <c r="I2037" i="21" l="1"/>
  <c r="I2036" i="21"/>
  <c r="J60" i="11"/>
  <c r="J87" i="11" s="1"/>
  <c r="I2010" i="21"/>
  <c r="J59" i="11"/>
  <c r="J86" i="11" s="1"/>
  <c r="I2009" i="21"/>
  <c r="I2007" i="21"/>
  <c r="J57" i="11"/>
  <c r="J55" i="11"/>
  <c r="I2005" i="21"/>
  <c r="J58" i="11"/>
  <c r="I2008" i="21"/>
  <c r="J56" i="11"/>
  <c r="I2006" i="21"/>
  <c r="X62" i="9"/>
  <c r="X1858" i="21" s="1"/>
  <c r="I44" i="2"/>
  <c r="I46" i="21" s="1"/>
  <c r="J2036" i="21" l="1"/>
  <c r="J2037" i="21"/>
  <c r="K59" i="11"/>
  <c r="K86" i="11" s="1"/>
  <c r="J2009" i="21"/>
  <c r="K55" i="11"/>
  <c r="J2005" i="21"/>
  <c r="K56" i="11"/>
  <c r="J2006" i="21"/>
  <c r="K58" i="11"/>
  <c r="J2008" i="21"/>
  <c r="K57" i="11"/>
  <c r="J2007" i="21"/>
  <c r="K60" i="11"/>
  <c r="K87" i="11" s="1"/>
  <c r="J2010" i="21"/>
  <c r="I26" i="2"/>
  <c r="I28" i="21" s="1"/>
  <c r="I12" i="2"/>
  <c r="I14" i="21" s="1"/>
  <c r="I12" i="8"/>
  <c r="H1672" i="21" s="1"/>
  <c r="K2036" i="21" l="1"/>
  <c r="K2037" i="21"/>
  <c r="L55" i="11"/>
  <c r="K2005" i="21"/>
  <c r="L56" i="11"/>
  <c r="K2006" i="21"/>
  <c r="L58" i="11"/>
  <c r="K2008" i="21"/>
  <c r="L60" i="11"/>
  <c r="L87" i="11" s="1"/>
  <c r="K2010" i="21"/>
  <c r="K2007" i="21"/>
  <c r="L57" i="11"/>
  <c r="L59" i="11"/>
  <c r="L86" i="11" s="1"/>
  <c r="K2009" i="21"/>
  <c r="V61" i="9"/>
  <c r="X53" i="9"/>
  <c r="X1849" i="21" s="1"/>
  <c r="X50" i="9"/>
  <c r="X56" i="9" l="1"/>
  <c r="X1852" i="21" s="1"/>
  <c r="X1846" i="21"/>
  <c r="L2037" i="21"/>
  <c r="L2036" i="21"/>
  <c r="V62" i="9"/>
  <c r="V1858" i="21" s="1"/>
  <c r="V1857" i="21"/>
  <c r="M59" i="11"/>
  <c r="M86" i="11" s="1"/>
  <c r="L2009" i="21"/>
  <c r="M56" i="11"/>
  <c r="L2006" i="21"/>
  <c r="M57" i="11"/>
  <c r="L2007" i="21"/>
  <c r="M58" i="11"/>
  <c r="L2008" i="21"/>
  <c r="M60" i="11"/>
  <c r="M87" i="11" s="1"/>
  <c r="L2010" i="21"/>
  <c r="M55" i="11"/>
  <c r="L2005" i="21"/>
  <c r="G124" i="8"/>
  <c r="F1784" i="21" s="1"/>
  <c r="E124" i="8"/>
  <c r="D1784" i="21" s="1"/>
  <c r="F124" i="8"/>
  <c r="E1784" i="21" s="1"/>
  <c r="X60" i="9"/>
  <c r="X1856" i="21" s="1"/>
  <c r="M2037" i="21" l="1"/>
  <c r="M2036" i="21"/>
  <c r="N55" i="11"/>
  <c r="M2005" i="21"/>
  <c r="N56" i="11"/>
  <c r="M2006" i="21"/>
  <c r="M2007" i="21"/>
  <c r="N57" i="11"/>
  <c r="N58" i="11"/>
  <c r="M2008" i="21"/>
  <c r="N60" i="11"/>
  <c r="N87" i="11" s="1"/>
  <c r="M2010" i="21"/>
  <c r="N59" i="11"/>
  <c r="N86" i="11" s="1"/>
  <c r="M2009" i="21"/>
  <c r="BT11" i="9"/>
  <c r="CJ2" i="9"/>
  <c r="CE2" i="9"/>
  <c r="BZ2" i="9"/>
  <c r="BU2" i="9"/>
  <c r="BP2" i="9"/>
  <c r="BK2" i="9"/>
  <c r="N2037" i="21" l="1"/>
  <c r="N2036" i="21"/>
  <c r="N2009" i="21"/>
  <c r="O59" i="11"/>
  <c r="O86" i="11" s="1"/>
  <c r="O57" i="11"/>
  <c r="N2007" i="21"/>
  <c r="O56" i="11"/>
  <c r="N2006" i="21"/>
  <c r="O58" i="11"/>
  <c r="N2008" i="21"/>
  <c r="O60" i="11"/>
  <c r="O87" i="11" s="1"/>
  <c r="N2010" i="21"/>
  <c r="O55" i="11"/>
  <c r="N2005" i="21"/>
  <c r="CH10" i="9"/>
  <c r="BK5" i="9"/>
  <c r="BL5" i="9"/>
  <c r="BK6" i="9"/>
  <c r="BM5" i="9"/>
  <c r="BO5" i="9"/>
  <c r="BK7" i="9"/>
  <c r="BN5" i="9"/>
  <c r="BK9" i="9"/>
  <c r="CN5" i="9"/>
  <c r="BX5" i="9"/>
  <c r="BZ6" i="9"/>
  <c r="CB11" i="9"/>
  <c r="CB7" i="9"/>
  <c r="BN8" i="9"/>
  <c r="BP9" i="9"/>
  <c r="CD8" i="9"/>
  <c r="BL7" i="9"/>
  <c r="BR10" i="9"/>
  <c r="CF9" i="9"/>
  <c r="CB5" i="9"/>
  <c r="BN6" i="9"/>
  <c r="CD6" i="9"/>
  <c r="BP7" i="9"/>
  <c r="CF7" i="9"/>
  <c r="BR8" i="9"/>
  <c r="CH8" i="9"/>
  <c r="BT9" i="9"/>
  <c r="CJ9" i="9"/>
  <c r="BV10" i="9"/>
  <c r="CL10" i="9"/>
  <c r="BX11" i="9"/>
  <c r="CH6" i="9"/>
  <c r="BV8" i="9"/>
  <c r="CN9" i="9"/>
  <c r="BL11" i="9"/>
  <c r="CN44" i="9"/>
  <c r="CJ44" i="9"/>
  <c r="CF44" i="9"/>
  <c r="CB44" i="9"/>
  <c r="BX44" i="9"/>
  <c r="BT44" i="9"/>
  <c r="BP44" i="9"/>
  <c r="BL44" i="9"/>
  <c r="CL43" i="9"/>
  <c r="CH43" i="9"/>
  <c r="CD43" i="9"/>
  <c r="BZ43" i="9"/>
  <c r="BV43" i="9"/>
  <c r="BR43" i="9"/>
  <c r="BN43" i="9"/>
  <c r="CN42" i="9"/>
  <c r="CJ42" i="9"/>
  <c r="CF42" i="9"/>
  <c r="CB42" i="9"/>
  <c r="BX42" i="9"/>
  <c r="BT42" i="9"/>
  <c r="BP42" i="9"/>
  <c r="BL42" i="9"/>
  <c r="CL41" i="9"/>
  <c r="CH41" i="9"/>
  <c r="CD41" i="9"/>
  <c r="BZ41" i="9"/>
  <c r="BV41" i="9"/>
  <c r="BR41" i="9"/>
  <c r="BN41" i="9"/>
  <c r="CN40" i="9"/>
  <c r="CJ40" i="9"/>
  <c r="CF40" i="9"/>
  <c r="CB40" i="9"/>
  <c r="BX40" i="9"/>
  <c r="BT40" i="9"/>
  <c r="BP40" i="9"/>
  <c r="BL40" i="9"/>
  <c r="CL39" i="9"/>
  <c r="CH39" i="9"/>
  <c r="CD39" i="9"/>
  <c r="BZ39" i="9"/>
  <c r="BV39" i="9"/>
  <c r="BR39" i="9"/>
  <c r="BN39" i="9"/>
  <c r="CN38" i="9"/>
  <c r="CJ38" i="9"/>
  <c r="CF38" i="9"/>
  <c r="CB38" i="9"/>
  <c r="BX38" i="9"/>
  <c r="BT38" i="9"/>
  <c r="BP38" i="9"/>
  <c r="CM44" i="9"/>
  <c r="CI44" i="9"/>
  <c r="CE44" i="9"/>
  <c r="CA44" i="9"/>
  <c r="BW44" i="9"/>
  <c r="BS44" i="9"/>
  <c r="BO44" i="9"/>
  <c r="BK44" i="9"/>
  <c r="CK43" i="9"/>
  <c r="CG43" i="9"/>
  <c r="CC43" i="9"/>
  <c r="BY43" i="9"/>
  <c r="BU43" i="9"/>
  <c r="BQ43" i="9"/>
  <c r="BM43" i="9"/>
  <c r="CM42" i="9"/>
  <c r="CI42" i="9"/>
  <c r="CE42" i="9"/>
  <c r="CA42" i="9"/>
  <c r="BW42" i="9"/>
  <c r="BS42" i="9"/>
  <c r="BO42" i="9"/>
  <c r="CL44" i="9"/>
  <c r="CH44" i="9"/>
  <c r="CD44" i="9"/>
  <c r="BZ44" i="9"/>
  <c r="BV44" i="9"/>
  <c r="BR44" i="9"/>
  <c r="BN44" i="9"/>
  <c r="CN43" i="9"/>
  <c r="CJ43" i="9"/>
  <c r="CF43" i="9"/>
  <c r="CB43" i="9"/>
  <c r="BX43" i="9"/>
  <c r="BT43" i="9"/>
  <c r="BP43" i="9"/>
  <c r="BL43" i="9"/>
  <c r="CL42" i="9"/>
  <c r="CH42" i="9"/>
  <c r="CD42" i="9"/>
  <c r="BZ42" i="9"/>
  <c r="BV42" i="9"/>
  <c r="BR42" i="9"/>
  <c r="BN42" i="9"/>
  <c r="CN41" i="9"/>
  <c r="CJ41" i="9"/>
  <c r="CF41" i="9"/>
  <c r="CB41" i="9"/>
  <c r="BX41" i="9"/>
  <c r="BT41" i="9"/>
  <c r="BP41" i="9"/>
  <c r="BL41" i="9"/>
  <c r="CL40" i="9"/>
  <c r="CH40" i="9"/>
  <c r="CD40" i="9"/>
  <c r="BZ40" i="9"/>
  <c r="BV40" i="9"/>
  <c r="BR40" i="9"/>
  <c r="BN40" i="9"/>
  <c r="CN39" i="9"/>
  <c r="CJ39" i="9"/>
  <c r="CF39" i="9"/>
  <c r="CB39" i="9"/>
  <c r="BX39" i="9"/>
  <c r="BT39" i="9"/>
  <c r="BP39" i="9"/>
  <c r="BY44" i="9"/>
  <c r="CM43" i="9"/>
  <c r="BW43" i="9"/>
  <c r="CK42" i="9"/>
  <c r="BU42" i="9"/>
  <c r="CM41" i="9"/>
  <c r="CE41" i="9"/>
  <c r="BW41" i="9"/>
  <c r="BO41" i="9"/>
  <c r="CK40" i="9"/>
  <c r="CC40" i="9"/>
  <c r="BU40" i="9"/>
  <c r="BM40" i="9"/>
  <c r="CI39" i="9"/>
  <c r="CA39" i="9"/>
  <c r="BS39" i="9"/>
  <c r="BL39" i="9"/>
  <c r="CK38" i="9"/>
  <c r="CE38" i="9"/>
  <c r="BZ38" i="9"/>
  <c r="BU38" i="9"/>
  <c r="BO38" i="9"/>
  <c r="BK38" i="9"/>
  <c r="CK37" i="9"/>
  <c r="CG37" i="9"/>
  <c r="CC37" i="9"/>
  <c r="BY37" i="9"/>
  <c r="BU37" i="9"/>
  <c r="BQ37" i="9"/>
  <c r="BM37" i="9"/>
  <c r="CM36" i="9"/>
  <c r="CI36" i="9"/>
  <c r="CE36" i="9"/>
  <c r="CA36" i="9"/>
  <c r="BW36" i="9"/>
  <c r="BS36" i="9"/>
  <c r="BO36" i="9"/>
  <c r="BK36" i="9"/>
  <c r="CK35" i="9"/>
  <c r="CG35" i="9"/>
  <c r="CC35" i="9"/>
  <c r="BY35" i="9"/>
  <c r="BU35" i="9"/>
  <c r="BQ35" i="9"/>
  <c r="BM35" i="9"/>
  <c r="CM34" i="9"/>
  <c r="CI34" i="9"/>
  <c r="CE34" i="9"/>
  <c r="CA34" i="9"/>
  <c r="BW34" i="9"/>
  <c r="BS34" i="9"/>
  <c r="BO34" i="9"/>
  <c r="BK34" i="9"/>
  <c r="CK33" i="9"/>
  <c r="CG33" i="9"/>
  <c r="CC33" i="9"/>
  <c r="BY33" i="9"/>
  <c r="BU33" i="9"/>
  <c r="BQ33" i="9"/>
  <c r="BM33" i="9"/>
  <c r="CM32" i="9"/>
  <c r="CI32" i="9"/>
  <c r="CE32" i="9"/>
  <c r="CA32" i="9"/>
  <c r="BW32" i="9"/>
  <c r="BS32" i="9"/>
  <c r="BO32" i="9"/>
  <c r="BK32" i="9"/>
  <c r="CK31" i="9"/>
  <c r="CG31" i="9"/>
  <c r="CC31" i="9"/>
  <c r="BY31" i="9"/>
  <c r="BU31" i="9"/>
  <c r="BQ31" i="9"/>
  <c r="BM31" i="9"/>
  <c r="CM30" i="9"/>
  <c r="CI30" i="9"/>
  <c r="CE30" i="9"/>
  <c r="CA30" i="9"/>
  <c r="BW30" i="9"/>
  <c r="BS30" i="9"/>
  <c r="BO30" i="9"/>
  <c r="BK30" i="9"/>
  <c r="CK29" i="9"/>
  <c r="CG29" i="9"/>
  <c r="CC29" i="9"/>
  <c r="BY29" i="9"/>
  <c r="BU29" i="9"/>
  <c r="BQ29" i="9"/>
  <c r="BM29" i="9"/>
  <c r="CM28" i="9"/>
  <c r="CI28" i="9"/>
  <c r="CE28" i="9"/>
  <c r="CA28" i="9"/>
  <c r="BW28" i="9"/>
  <c r="BS28" i="9"/>
  <c r="BO28" i="9"/>
  <c r="BK28" i="9"/>
  <c r="CK27" i="9"/>
  <c r="CG27" i="9"/>
  <c r="CC27" i="9"/>
  <c r="BY27" i="9"/>
  <c r="BU27" i="9"/>
  <c r="BQ27" i="9"/>
  <c r="BM27" i="9"/>
  <c r="CM26" i="9"/>
  <c r="CI26" i="9"/>
  <c r="CE26" i="9"/>
  <c r="CA26" i="9"/>
  <c r="BW26" i="9"/>
  <c r="BS26" i="9"/>
  <c r="BO26" i="9"/>
  <c r="BK26" i="9"/>
  <c r="CK25" i="9"/>
  <c r="CG25" i="9"/>
  <c r="CC25" i="9"/>
  <c r="BY25" i="9"/>
  <c r="BU25" i="9"/>
  <c r="BQ25" i="9"/>
  <c r="BM25" i="9"/>
  <c r="CM24" i="9"/>
  <c r="CI24" i="9"/>
  <c r="CE24" i="9"/>
  <c r="CA24" i="9"/>
  <c r="BW24" i="9"/>
  <c r="BS24" i="9"/>
  <c r="BO24" i="9"/>
  <c r="BK24" i="9"/>
  <c r="CK23" i="9"/>
  <c r="CG23" i="9"/>
  <c r="CC23" i="9"/>
  <c r="BY23" i="9"/>
  <c r="BU23" i="9"/>
  <c r="BQ23" i="9"/>
  <c r="BM23" i="9"/>
  <c r="CM22" i="9"/>
  <c r="CI22" i="9"/>
  <c r="CE22" i="9"/>
  <c r="CA22" i="9"/>
  <c r="BW22" i="9"/>
  <c r="BS22" i="9"/>
  <c r="BO22" i="9"/>
  <c r="BK22" i="9"/>
  <c r="CK21" i="9"/>
  <c r="CG21" i="9"/>
  <c r="CC21" i="9"/>
  <c r="BY21" i="9"/>
  <c r="BU21" i="9"/>
  <c r="BQ21" i="9"/>
  <c r="BM21" i="9"/>
  <c r="CM20" i="9"/>
  <c r="CI20" i="9"/>
  <c r="CE20" i="9"/>
  <c r="CA20" i="9"/>
  <c r="BW20" i="9"/>
  <c r="BS20" i="9"/>
  <c r="BO20" i="9"/>
  <c r="BK20" i="9"/>
  <c r="CK19" i="9"/>
  <c r="CG19" i="9"/>
  <c r="CC19" i="9"/>
  <c r="BY19" i="9"/>
  <c r="BU19" i="9"/>
  <c r="BQ19" i="9"/>
  <c r="BM19" i="9"/>
  <c r="CM18" i="9"/>
  <c r="CI18" i="9"/>
  <c r="CK44" i="9"/>
  <c r="BU44" i="9"/>
  <c r="CI43" i="9"/>
  <c r="BS43" i="9"/>
  <c r="CG42" i="9"/>
  <c r="BQ42" i="9"/>
  <c r="CK41" i="9"/>
  <c r="CC41" i="9"/>
  <c r="BU41" i="9"/>
  <c r="BM41" i="9"/>
  <c r="CI40" i="9"/>
  <c r="CA40" i="9"/>
  <c r="BS40" i="9"/>
  <c r="BK40" i="9"/>
  <c r="CG39" i="9"/>
  <c r="BY39" i="9"/>
  <c r="BQ39" i="9"/>
  <c r="BK39" i="9"/>
  <c r="CI38" i="9"/>
  <c r="CD38" i="9"/>
  <c r="BY38" i="9"/>
  <c r="BS38" i="9"/>
  <c r="BN38" i="9"/>
  <c r="CN37" i="9"/>
  <c r="CJ37" i="9"/>
  <c r="CF37" i="9"/>
  <c r="CB37" i="9"/>
  <c r="BX37" i="9"/>
  <c r="BT37" i="9"/>
  <c r="BP37" i="9"/>
  <c r="BL37" i="9"/>
  <c r="CL36" i="9"/>
  <c r="CH36" i="9"/>
  <c r="CD36" i="9"/>
  <c r="BZ36" i="9"/>
  <c r="BV36" i="9"/>
  <c r="BR36" i="9"/>
  <c r="BN36" i="9"/>
  <c r="CN35" i="9"/>
  <c r="CJ35" i="9"/>
  <c r="CF35" i="9"/>
  <c r="CB35" i="9"/>
  <c r="BX35" i="9"/>
  <c r="BT35" i="9"/>
  <c r="BP35" i="9"/>
  <c r="BL35" i="9"/>
  <c r="CL34" i="9"/>
  <c r="CH34" i="9"/>
  <c r="CD34" i="9"/>
  <c r="BZ34" i="9"/>
  <c r="BV34" i="9"/>
  <c r="BR34" i="9"/>
  <c r="BN34" i="9"/>
  <c r="CN33" i="9"/>
  <c r="CJ33" i="9"/>
  <c r="CF33" i="9"/>
  <c r="CB33" i="9"/>
  <c r="BX33" i="9"/>
  <c r="BT33" i="9"/>
  <c r="BP33" i="9"/>
  <c r="BL33" i="9"/>
  <c r="CL32" i="9"/>
  <c r="CH32" i="9"/>
  <c r="CD32" i="9"/>
  <c r="BZ32" i="9"/>
  <c r="BV32" i="9"/>
  <c r="BR32" i="9"/>
  <c r="BN32" i="9"/>
  <c r="CN31" i="9"/>
  <c r="CJ31" i="9"/>
  <c r="CF31" i="9"/>
  <c r="CB31" i="9"/>
  <c r="BX31" i="9"/>
  <c r="BT31" i="9"/>
  <c r="BP31" i="9"/>
  <c r="BL31" i="9"/>
  <c r="CL30" i="9"/>
  <c r="CH30" i="9"/>
  <c r="CD30" i="9"/>
  <c r="BZ30" i="9"/>
  <c r="BV30" i="9"/>
  <c r="BR30" i="9"/>
  <c r="BN30" i="9"/>
  <c r="CN29" i="9"/>
  <c r="CJ29" i="9"/>
  <c r="CF29" i="9"/>
  <c r="CB29" i="9"/>
  <c r="BX29" i="9"/>
  <c r="BT29" i="9"/>
  <c r="BP29" i="9"/>
  <c r="BL29" i="9"/>
  <c r="CL28" i="9"/>
  <c r="CH28" i="9"/>
  <c r="CD28" i="9"/>
  <c r="BZ28" i="9"/>
  <c r="BV28" i="9"/>
  <c r="BR28" i="9"/>
  <c r="BN28" i="9"/>
  <c r="CN27" i="9"/>
  <c r="CJ27" i="9"/>
  <c r="CF27" i="9"/>
  <c r="CB27" i="9"/>
  <c r="BX27" i="9"/>
  <c r="BT27" i="9"/>
  <c r="BP27" i="9"/>
  <c r="BL27" i="9"/>
  <c r="CL26" i="9"/>
  <c r="CH26" i="9"/>
  <c r="CD26" i="9"/>
  <c r="BZ26" i="9"/>
  <c r="BV26" i="9"/>
  <c r="BR26" i="9"/>
  <c r="BN26" i="9"/>
  <c r="CN25" i="9"/>
  <c r="CJ25" i="9"/>
  <c r="CF25" i="9"/>
  <c r="CB25" i="9"/>
  <c r="BX25" i="9"/>
  <c r="BT25" i="9"/>
  <c r="BP25" i="9"/>
  <c r="BL25" i="9"/>
  <c r="CL24" i="9"/>
  <c r="CH24" i="9"/>
  <c r="CD24" i="9"/>
  <c r="BZ24" i="9"/>
  <c r="BV24" i="9"/>
  <c r="BR24" i="9"/>
  <c r="BN24" i="9"/>
  <c r="CN23" i="9"/>
  <c r="CJ23" i="9"/>
  <c r="CF23" i="9"/>
  <c r="CB23" i="9"/>
  <c r="BX23" i="9"/>
  <c r="BT23" i="9"/>
  <c r="BP23" i="9"/>
  <c r="BL23" i="9"/>
  <c r="CL22" i="9"/>
  <c r="CH22" i="9"/>
  <c r="CD22" i="9"/>
  <c r="BZ22" i="9"/>
  <c r="BV22" i="9"/>
  <c r="BR22" i="9"/>
  <c r="BN22" i="9"/>
  <c r="CN21" i="9"/>
  <c r="CJ21" i="9"/>
  <c r="CF21" i="9"/>
  <c r="CG44" i="9"/>
  <c r="BQ44" i="9"/>
  <c r="CE43" i="9"/>
  <c r="BO43" i="9"/>
  <c r="CC42" i="9"/>
  <c r="BM42" i="9"/>
  <c r="CI41" i="9"/>
  <c r="CA41" i="9"/>
  <c r="BS41" i="9"/>
  <c r="BK41" i="9"/>
  <c r="CG40" i="9"/>
  <c r="BY40" i="9"/>
  <c r="BQ40" i="9"/>
  <c r="CM39" i="9"/>
  <c r="CE39" i="9"/>
  <c r="BW39" i="9"/>
  <c r="BO39" i="9"/>
  <c r="CM38" i="9"/>
  <c r="CH38" i="9"/>
  <c r="CC38" i="9"/>
  <c r="BW38" i="9"/>
  <c r="BR38" i="9"/>
  <c r="BM38" i="9"/>
  <c r="CM37" i="9"/>
  <c r="CI37" i="9"/>
  <c r="CE37" i="9"/>
  <c r="CA37" i="9"/>
  <c r="BW37" i="9"/>
  <c r="BS37" i="9"/>
  <c r="BO37" i="9"/>
  <c r="BK37" i="9"/>
  <c r="CK36" i="9"/>
  <c r="CG36" i="9"/>
  <c r="CC36" i="9"/>
  <c r="BY36" i="9"/>
  <c r="BU36" i="9"/>
  <c r="BQ36" i="9"/>
  <c r="BM36" i="9"/>
  <c r="CM35" i="9"/>
  <c r="CI35" i="9"/>
  <c r="CE35" i="9"/>
  <c r="CA35" i="9"/>
  <c r="BW35" i="9"/>
  <c r="BS35" i="9"/>
  <c r="BO35" i="9"/>
  <c r="BK35" i="9"/>
  <c r="CK34" i="9"/>
  <c r="CG34" i="9"/>
  <c r="CC34" i="9"/>
  <c r="BY34" i="9"/>
  <c r="BU34" i="9"/>
  <c r="BQ34" i="9"/>
  <c r="BM34" i="9"/>
  <c r="CM33" i="9"/>
  <c r="CI33" i="9"/>
  <c r="CE33" i="9"/>
  <c r="CA33" i="9"/>
  <c r="BW33" i="9"/>
  <c r="BS33" i="9"/>
  <c r="BO33" i="9"/>
  <c r="BK33" i="9"/>
  <c r="CK32" i="9"/>
  <c r="CG32" i="9"/>
  <c r="CC32" i="9"/>
  <c r="BY32" i="9"/>
  <c r="BU32" i="9"/>
  <c r="BQ32" i="9"/>
  <c r="BM32" i="9"/>
  <c r="CM31" i="9"/>
  <c r="CI31" i="9"/>
  <c r="CE31" i="9"/>
  <c r="CA31" i="9"/>
  <c r="BW31" i="9"/>
  <c r="BS31" i="9"/>
  <c r="BO31" i="9"/>
  <c r="BK31" i="9"/>
  <c r="CK30" i="9"/>
  <c r="CG30" i="9"/>
  <c r="CC30" i="9"/>
  <c r="BY30" i="9"/>
  <c r="BU30" i="9"/>
  <c r="BQ30" i="9"/>
  <c r="BM30" i="9"/>
  <c r="CM29" i="9"/>
  <c r="CI29" i="9"/>
  <c r="CE29" i="9"/>
  <c r="CA29" i="9"/>
  <c r="BW29" i="9"/>
  <c r="BS29" i="9"/>
  <c r="BO29" i="9"/>
  <c r="BK29" i="9"/>
  <c r="CK28" i="9"/>
  <c r="CG28" i="9"/>
  <c r="CC28" i="9"/>
  <c r="BY28" i="9"/>
  <c r="BU28" i="9"/>
  <c r="BQ28" i="9"/>
  <c r="BM28" i="9"/>
  <c r="CM27" i="9"/>
  <c r="CI27" i="9"/>
  <c r="CE27" i="9"/>
  <c r="CA27" i="9"/>
  <c r="BW27" i="9"/>
  <c r="BS27" i="9"/>
  <c r="BO27" i="9"/>
  <c r="BK27" i="9"/>
  <c r="CK26" i="9"/>
  <c r="CG26" i="9"/>
  <c r="CC26" i="9"/>
  <c r="BY26" i="9"/>
  <c r="BU26" i="9"/>
  <c r="BQ26" i="9"/>
  <c r="BM26" i="9"/>
  <c r="CM25" i="9"/>
  <c r="CI25" i="9"/>
  <c r="CE25" i="9"/>
  <c r="CA25" i="9"/>
  <c r="BW25" i="9"/>
  <c r="BS25" i="9"/>
  <c r="BO25" i="9"/>
  <c r="BK25" i="9"/>
  <c r="CK24" i="9"/>
  <c r="CG24" i="9"/>
  <c r="CC24" i="9"/>
  <c r="BY24" i="9"/>
  <c r="BU24" i="9"/>
  <c r="BQ24" i="9"/>
  <c r="BM24" i="9"/>
  <c r="CM23" i="9"/>
  <c r="CI23" i="9"/>
  <c r="CE23" i="9"/>
  <c r="CA23" i="9"/>
  <c r="BW23" i="9"/>
  <c r="BS23" i="9"/>
  <c r="BO23" i="9"/>
  <c r="BK23" i="9"/>
  <c r="CK22" i="9"/>
  <c r="CG22" i="9"/>
  <c r="CC22" i="9"/>
  <c r="BY22" i="9"/>
  <c r="BU22" i="9"/>
  <c r="BQ22" i="9"/>
  <c r="BM22" i="9"/>
  <c r="CM21" i="9"/>
  <c r="CI21" i="9"/>
  <c r="CE21" i="9"/>
  <c r="CA21" i="9"/>
  <c r="BW21" i="9"/>
  <c r="BS21" i="9"/>
  <c r="BO21" i="9"/>
  <c r="BK21" i="9"/>
  <c r="CK20" i="9"/>
  <c r="CG20" i="9"/>
  <c r="CC20" i="9"/>
  <c r="BY20" i="9"/>
  <c r="BU20" i="9"/>
  <c r="BQ20" i="9"/>
  <c r="BM20" i="9"/>
  <c r="CM19" i="9"/>
  <c r="CI19" i="9"/>
  <c r="CE19" i="9"/>
  <c r="CA19" i="9"/>
  <c r="BW19" i="9"/>
  <c r="BS19" i="9"/>
  <c r="BO19" i="9"/>
  <c r="BK19" i="9"/>
  <c r="CK18" i="9"/>
  <c r="BM44" i="9"/>
  <c r="BK42" i="9"/>
  <c r="CM40" i="9"/>
  <c r="CK39" i="9"/>
  <c r="CL38" i="9"/>
  <c r="BQ38" i="9"/>
  <c r="CD37" i="9"/>
  <c r="BN37" i="9"/>
  <c r="CB36" i="9"/>
  <c r="BL36" i="9"/>
  <c r="BZ35" i="9"/>
  <c r="CN34" i="9"/>
  <c r="BX34" i="9"/>
  <c r="CL33" i="9"/>
  <c r="BV33" i="9"/>
  <c r="CJ32" i="9"/>
  <c r="BT32" i="9"/>
  <c r="CH31" i="9"/>
  <c r="BR31" i="9"/>
  <c r="CF30" i="9"/>
  <c r="BP30" i="9"/>
  <c r="CD29" i="9"/>
  <c r="BN29" i="9"/>
  <c r="CB28" i="9"/>
  <c r="BL28" i="9"/>
  <c r="BZ27" i="9"/>
  <c r="CN26" i="9"/>
  <c r="BX26" i="9"/>
  <c r="CL25" i="9"/>
  <c r="BV25" i="9"/>
  <c r="CJ24" i="9"/>
  <c r="BT24" i="9"/>
  <c r="CH23" i="9"/>
  <c r="BR23" i="9"/>
  <c r="CF22" i="9"/>
  <c r="BP22" i="9"/>
  <c r="CD21" i="9"/>
  <c r="BV21" i="9"/>
  <c r="BN21" i="9"/>
  <c r="CJ20" i="9"/>
  <c r="CB20" i="9"/>
  <c r="BT20" i="9"/>
  <c r="BL20" i="9"/>
  <c r="CH19" i="9"/>
  <c r="BZ19" i="9"/>
  <c r="BR19" i="9"/>
  <c r="CN18" i="9"/>
  <c r="CG18" i="9"/>
  <c r="CC18" i="9"/>
  <c r="BY18" i="9"/>
  <c r="BU18" i="9"/>
  <c r="BQ18" i="9"/>
  <c r="BM18" i="9"/>
  <c r="CM17" i="9"/>
  <c r="CI17" i="9"/>
  <c r="CE17" i="9"/>
  <c r="CA17" i="9"/>
  <c r="BW17" i="9"/>
  <c r="BS17" i="9"/>
  <c r="BO17" i="9"/>
  <c r="BK17" i="9"/>
  <c r="CK16" i="9"/>
  <c r="CG16" i="9"/>
  <c r="CC16" i="9"/>
  <c r="BY16" i="9"/>
  <c r="BU16" i="9"/>
  <c r="BQ16" i="9"/>
  <c r="BM16" i="9"/>
  <c r="CM15" i="9"/>
  <c r="CI15" i="9"/>
  <c r="CE15" i="9"/>
  <c r="CA15" i="9"/>
  <c r="BW15" i="9"/>
  <c r="BS15" i="9"/>
  <c r="BO15" i="9"/>
  <c r="BK15" i="9"/>
  <c r="CK14" i="9"/>
  <c r="CG14" i="9"/>
  <c r="CC14" i="9"/>
  <c r="BY14" i="9"/>
  <c r="BU14" i="9"/>
  <c r="BQ14" i="9"/>
  <c r="BM14" i="9"/>
  <c r="CM13" i="9"/>
  <c r="CI13" i="9"/>
  <c r="CE13" i="9"/>
  <c r="CA13" i="9"/>
  <c r="BW13" i="9"/>
  <c r="BS13" i="9"/>
  <c r="BO13" i="9"/>
  <c r="BK13" i="9"/>
  <c r="CK12" i="9"/>
  <c r="CG12" i="9"/>
  <c r="CC12" i="9"/>
  <c r="BY12" i="9"/>
  <c r="BU12" i="9"/>
  <c r="BQ12" i="9"/>
  <c r="BM12" i="9"/>
  <c r="CM11" i="9"/>
  <c r="CI11" i="9"/>
  <c r="CE11" i="9"/>
  <c r="CA11" i="9"/>
  <c r="BW11" i="9"/>
  <c r="BS11" i="9"/>
  <c r="BO11" i="9"/>
  <c r="BK11" i="9"/>
  <c r="CK10" i="9"/>
  <c r="CG10" i="9"/>
  <c r="CC10" i="9"/>
  <c r="BY10" i="9"/>
  <c r="BU10" i="9"/>
  <c r="BQ10" i="9"/>
  <c r="BM10" i="9"/>
  <c r="CM9" i="9"/>
  <c r="CI9" i="9"/>
  <c r="CE9" i="9"/>
  <c r="CA9" i="9"/>
  <c r="BW9" i="9"/>
  <c r="BS9" i="9"/>
  <c r="BO9" i="9"/>
  <c r="CK8" i="9"/>
  <c r="CG8" i="9"/>
  <c r="CC8" i="9"/>
  <c r="BY8" i="9"/>
  <c r="BU8" i="9"/>
  <c r="BQ8" i="9"/>
  <c r="BM8" i="9"/>
  <c r="CM7" i="9"/>
  <c r="CI7" i="9"/>
  <c r="CE7" i="9"/>
  <c r="CA7" i="9"/>
  <c r="BW7" i="9"/>
  <c r="BS7" i="9"/>
  <c r="BO7" i="9"/>
  <c r="CK6" i="9"/>
  <c r="CG6" i="9"/>
  <c r="CC6" i="9"/>
  <c r="BY6" i="9"/>
  <c r="BU6" i="9"/>
  <c r="BQ6" i="9"/>
  <c r="BM6" i="9"/>
  <c r="CM5" i="9"/>
  <c r="CI5" i="9"/>
  <c r="CE5" i="9"/>
  <c r="CA5" i="9"/>
  <c r="BW5" i="9"/>
  <c r="BS5" i="9"/>
  <c r="BX6" i="9"/>
  <c r="BP6" i="9"/>
  <c r="CL5" i="9"/>
  <c r="CD5" i="9"/>
  <c r="BV5" i="9"/>
  <c r="BR5" i="9"/>
  <c r="CH37" i="9"/>
  <c r="CF36" i="9"/>
  <c r="BN35" i="9"/>
  <c r="BL34" i="9"/>
  <c r="CN32" i="9"/>
  <c r="BV31" i="9"/>
  <c r="BT30" i="9"/>
  <c r="CF28" i="9"/>
  <c r="CD27" i="9"/>
  <c r="BL26" i="9"/>
  <c r="CN24" i="9"/>
  <c r="CL23" i="9"/>
  <c r="BT22" i="9"/>
  <c r="BX21" i="9"/>
  <c r="CD20" i="9"/>
  <c r="BN20" i="9"/>
  <c r="BT19" i="9"/>
  <c r="BZ18" i="9"/>
  <c r="BR18" i="9"/>
  <c r="CJ17" i="9"/>
  <c r="CB17" i="9"/>
  <c r="BP17" i="9"/>
  <c r="CH16" i="9"/>
  <c r="BZ16" i="9"/>
  <c r="BN16" i="9"/>
  <c r="CF15" i="9"/>
  <c r="BX15" i="9"/>
  <c r="BL15" i="9"/>
  <c r="CD14" i="9"/>
  <c r="BR14" i="9"/>
  <c r="CJ13" i="9"/>
  <c r="BX13" i="9"/>
  <c r="CL12" i="9"/>
  <c r="BZ12" i="9"/>
  <c r="BN12" i="9"/>
  <c r="CF11" i="9"/>
  <c r="CA43" i="9"/>
  <c r="CG41" i="9"/>
  <c r="CE40" i="9"/>
  <c r="CC39" i="9"/>
  <c r="CG38" i="9"/>
  <c r="BL38" i="9"/>
  <c r="BZ37" i="9"/>
  <c r="CN36" i="9"/>
  <c r="BX36" i="9"/>
  <c r="CL35" i="9"/>
  <c r="BV35" i="9"/>
  <c r="CJ34" i="9"/>
  <c r="BT34" i="9"/>
  <c r="CH33" i="9"/>
  <c r="BR33" i="9"/>
  <c r="CF32" i="9"/>
  <c r="BP32" i="9"/>
  <c r="CD31" i="9"/>
  <c r="BN31" i="9"/>
  <c r="CB30" i="9"/>
  <c r="BL30" i="9"/>
  <c r="BZ29" i="9"/>
  <c r="CN28" i="9"/>
  <c r="BX28" i="9"/>
  <c r="CL27" i="9"/>
  <c r="BV27" i="9"/>
  <c r="CJ26" i="9"/>
  <c r="BT26" i="9"/>
  <c r="CH25" i="9"/>
  <c r="BR25" i="9"/>
  <c r="CF24" i="9"/>
  <c r="BP24" i="9"/>
  <c r="CD23" i="9"/>
  <c r="BN23" i="9"/>
  <c r="CB22" i="9"/>
  <c r="BL22" i="9"/>
  <c r="CB21" i="9"/>
  <c r="BT21" i="9"/>
  <c r="BL21" i="9"/>
  <c r="CH20" i="9"/>
  <c r="BZ20" i="9"/>
  <c r="BR20" i="9"/>
  <c r="CN19" i="9"/>
  <c r="CF19" i="9"/>
  <c r="BX19" i="9"/>
  <c r="BP19" i="9"/>
  <c r="CL18" i="9"/>
  <c r="CF18" i="9"/>
  <c r="CB18" i="9"/>
  <c r="BX18" i="9"/>
  <c r="BT18" i="9"/>
  <c r="BP18" i="9"/>
  <c r="BL18" i="9"/>
  <c r="CL17" i="9"/>
  <c r="CH17" i="9"/>
  <c r="CD17" i="9"/>
  <c r="BZ17" i="9"/>
  <c r="BV17" i="9"/>
  <c r="BR17" i="9"/>
  <c r="BN17" i="9"/>
  <c r="CN16" i="9"/>
  <c r="CJ16" i="9"/>
  <c r="CF16" i="9"/>
  <c r="CB16" i="9"/>
  <c r="BX16" i="9"/>
  <c r="BT16" i="9"/>
  <c r="BP16" i="9"/>
  <c r="BL16" i="9"/>
  <c r="CL15" i="9"/>
  <c r="CH15" i="9"/>
  <c r="CD15" i="9"/>
  <c r="BZ15" i="9"/>
  <c r="BV15" i="9"/>
  <c r="BR15" i="9"/>
  <c r="BN15" i="9"/>
  <c r="CN14" i="9"/>
  <c r="CJ14" i="9"/>
  <c r="CF14" i="9"/>
  <c r="CB14" i="9"/>
  <c r="BX14" i="9"/>
  <c r="BT14" i="9"/>
  <c r="BP14" i="9"/>
  <c r="BL14" i="9"/>
  <c r="CL13" i="9"/>
  <c r="CH13" i="9"/>
  <c r="CD13" i="9"/>
  <c r="BZ13" i="9"/>
  <c r="BV13" i="9"/>
  <c r="BR13" i="9"/>
  <c r="BN13" i="9"/>
  <c r="CN12" i="9"/>
  <c r="CJ12" i="9"/>
  <c r="CF12" i="9"/>
  <c r="CB12" i="9"/>
  <c r="BX12" i="9"/>
  <c r="BT12" i="9"/>
  <c r="BP12" i="9"/>
  <c r="BL12" i="9"/>
  <c r="CL11" i="9"/>
  <c r="CH11" i="9"/>
  <c r="CD11" i="9"/>
  <c r="BZ11" i="9"/>
  <c r="BV11" i="9"/>
  <c r="BR11" i="9"/>
  <c r="BN11" i="9"/>
  <c r="CN10" i="9"/>
  <c r="CJ10" i="9"/>
  <c r="CF10" i="9"/>
  <c r="CB10" i="9"/>
  <c r="BX10" i="9"/>
  <c r="BT10" i="9"/>
  <c r="BP10" i="9"/>
  <c r="BL10" i="9"/>
  <c r="CL9" i="9"/>
  <c r="CH9" i="9"/>
  <c r="CD9" i="9"/>
  <c r="BZ9" i="9"/>
  <c r="BV9" i="9"/>
  <c r="BR9" i="9"/>
  <c r="BN9" i="9"/>
  <c r="CN8" i="9"/>
  <c r="CJ8" i="9"/>
  <c r="CF8" i="9"/>
  <c r="CB8" i="9"/>
  <c r="BX8" i="9"/>
  <c r="BT8" i="9"/>
  <c r="BP8" i="9"/>
  <c r="BL8" i="9"/>
  <c r="CL7" i="9"/>
  <c r="CH7" i="9"/>
  <c r="CD7" i="9"/>
  <c r="BZ7" i="9"/>
  <c r="BV7" i="9"/>
  <c r="BR7" i="9"/>
  <c r="BN7" i="9"/>
  <c r="CN6" i="9"/>
  <c r="CJ6" i="9"/>
  <c r="CF6" i="9"/>
  <c r="CB6" i="9"/>
  <c r="BT6" i="9"/>
  <c r="BL6" i="9"/>
  <c r="CH5" i="9"/>
  <c r="BZ5" i="9"/>
  <c r="BM39" i="9"/>
  <c r="CD35" i="9"/>
  <c r="BX32" i="9"/>
  <c r="BR29" i="9"/>
  <c r="CB26" i="9"/>
  <c r="BV23" i="9"/>
  <c r="CL20" i="9"/>
  <c r="CB19" i="9"/>
  <c r="CH18" i="9"/>
  <c r="BN18" i="9"/>
  <c r="CF17" i="9"/>
  <c r="BT17" i="9"/>
  <c r="CL16" i="9"/>
  <c r="BR16" i="9"/>
  <c r="CJ15" i="9"/>
  <c r="BT15" i="9"/>
  <c r="CH14" i="9"/>
  <c r="BV14" i="9"/>
  <c r="CN13" i="9"/>
  <c r="CB13" i="9"/>
  <c r="BP13" i="9"/>
  <c r="CH12" i="9"/>
  <c r="BV12" i="9"/>
  <c r="CN11" i="9"/>
  <c r="BK43" i="9"/>
  <c r="BY41" i="9"/>
  <c r="BW40" i="9"/>
  <c r="BU39" i="9"/>
  <c r="CA38" i="9"/>
  <c r="CL37" i="9"/>
  <c r="BV37" i="9"/>
  <c r="CJ36" i="9"/>
  <c r="BT36" i="9"/>
  <c r="CH35" i="9"/>
  <c r="BR35" i="9"/>
  <c r="CF34" i="9"/>
  <c r="BP34" i="9"/>
  <c r="CD33" i="9"/>
  <c r="BN33" i="9"/>
  <c r="CB32" i="9"/>
  <c r="BL32" i="9"/>
  <c r="BZ31" i="9"/>
  <c r="CN30" i="9"/>
  <c r="BX30" i="9"/>
  <c r="CL29" i="9"/>
  <c r="BV29" i="9"/>
  <c r="CJ28" i="9"/>
  <c r="BT28" i="9"/>
  <c r="CH27" i="9"/>
  <c r="BR27" i="9"/>
  <c r="CF26" i="9"/>
  <c r="BP26" i="9"/>
  <c r="CD25" i="9"/>
  <c r="BN25" i="9"/>
  <c r="CB24" i="9"/>
  <c r="BL24" i="9"/>
  <c r="BZ23" i="9"/>
  <c r="CN22" i="9"/>
  <c r="BX22" i="9"/>
  <c r="CL21" i="9"/>
  <c r="BZ21" i="9"/>
  <c r="BR21" i="9"/>
  <c r="CN20" i="9"/>
  <c r="CF20" i="9"/>
  <c r="BX20" i="9"/>
  <c r="BP20" i="9"/>
  <c r="CL19" i="9"/>
  <c r="CD19" i="9"/>
  <c r="BV19" i="9"/>
  <c r="BN19" i="9"/>
  <c r="CJ18" i="9"/>
  <c r="CE18" i="9"/>
  <c r="CA18" i="9"/>
  <c r="BW18" i="9"/>
  <c r="BS18" i="9"/>
  <c r="BO18" i="9"/>
  <c r="BK18" i="9"/>
  <c r="CK17" i="9"/>
  <c r="CG17" i="9"/>
  <c r="CC17" i="9"/>
  <c r="BY17" i="9"/>
  <c r="BU17" i="9"/>
  <c r="BQ17" i="9"/>
  <c r="BM17" i="9"/>
  <c r="CM16" i="9"/>
  <c r="CI16" i="9"/>
  <c r="CE16" i="9"/>
  <c r="CA16" i="9"/>
  <c r="BW16" i="9"/>
  <c r="BS16" i="9"/>
  <c r="BO16" i="9"/>
  <c r="BK16" i="9"/>
  <c r="CK15" i="9"/>
  <c r="CG15" i="9"/>
  <c r="CC15" i="9"/>
  <c r="BY15" i="9"/>
  <c r="BU15" i="9"/>
  <c r="BQ15" i="9"/>
  <c r="BM15" i="9"/>
  <c r="CM14" i="9"/>
  <c r="CI14" i="9"/>
  <c r="CE14" i="9"/>
  <c r="CA14" i="9"/>
  <c r="BW14" i="9"/>
  <c r="BS14" i="9"/>
  <c r="BO14" i="9"/>
  <c r="BK14" i="9"/>
  <c r="CK13" i="9"/>
  <c r="CG13" i="9"/>
  <c r="CC13" i="9"/>
  <c r="BY13" i="9"/>
  <c r="BU13" i="9"/>
  <c r="BQ13" i="9"/>
  <c r="BM13" i="9"/>
  <c r="CM12" i="9"/>
  <c r="CI12" i="9"/>
  <c r="CE12" i="9"/>
  <c r="CA12" i="9"/>
  <c r="BW12" i="9"/>
  <c r="BS12" i="9"/>
  <c r="BO12" i="9"/>
  <c r="BK12" i="9"/>
  <c r="CK11" i="9"/>
  <c r="CG11" i="9"/>
  <c r="CC11" i="9"/>
  <c r="BY11" i="9"/>
  <c r="BU11" i="9"/>
  <c r="BQ11" i="9"/>
  <c r="BM11" i="9"/>
  <c r="CM10" i="9"/>
  <c r="CI10" i="9"/>
  <c r="CE10" i="9"/>
  <c r="CA10" i="9"/>
  <c r="BW10" i="9"/>
  <c r="BS10" i="9"/>
  <c r="BO10" i="9"/>
  <c r="BK10" i="9"/>
  <c r="CK9" i="9"/>
  <c r="CG9" i="9"/>
  <c r="CC9" i="9"/>
  <c r="BY9" i="9"/>
  <c r="BU9" i="9"/>
  <c r="BQ9" i="9"/>
  <c r="BM9" i="9"/>
  <c r="CM8" i="9"/>
  <c r="CI8" i="9"/>
  <c r="CE8" i="9"/>
  <c r="CA8" i="9"/>
  <c r="BW8" i="9"/>
  <c r="BS8" i="9"/>
  <c r="BO8" i="9"/>
  <c r="BK8" i="9"/>
  <c r="CK7" i="9"/>
  <c r="CG7" i="9"/>
  <c r="CC7" i="9"/>
  <c r="BY7" i="9"/>
  <c r="BU7" i="9"/>
  <c r="BQ7" i="9"/>
  <c r="BM7" i="9"/>
  <c r="CM6" i="9"/>
  <c r="CI6" i="9"/>
  <c r="CE6" i="9"/>
  <c r="CA6" i="9"/>
  <c r="BW6" i="9"/>
  <c r="BS6" i="9"/>
  <c r="BO6" i="9"/>
  <c r="CK5" i="9"/>
  <c r="CG5" i="9"/>
  <c r="CC5" i="9"/>
  <c r="BY5" i="9"/>
  <c r="BU5" i="9"/>
  <c r="BQ5" i="9"/>
  <c r="CC44" i="9"/>
  <c r="BY42" i="9"/>
  <c r="BQ41" i="9"/>
  <c r="BO40" i="9"/>
  <c r="BV38" i="9"/>
  <c r="BR37" i="9"/>
  <c r="BP36" i="9"/>
  <c r="CB34" i="9"/>
  <c r="BZ33" i="9"/>
  <c r="CL31" i="9"/>
  <c r="CJ30" i="9"/>
  <c r="CH29" i="9"/>
  <c r="BP28" i="9"/>
  <c r="BN27" i="9"/>
  <c r="BZ25" i="9"/>
  <c r="BX24" i="9"/>
  <c r="CJ22" i="9"/>
  <c r="CH21" i="9"/>
  <c r="BP21" i="9"/>
  <c r="BV20" i="9"/>
  <c r="CJ19" i="9"/>
  <c r="BL19" i="9"/>
  <c r="CD18" i="9"/>
  <c r="BV18" i="9"/>
  <c r="CN17" i="9"/>
  <c r="BX17" i="9"/>
  <c r="BL17" i="9"/>
  <c r="CD16" i="9"/>
  <c r="BV16" i="9"/>
  <c r="CN15" i="9"/>
  <c r="CB15" i="9"/>
  <c r="BP15" i="9"/>
  <c r="CL14" i="9"/>
  <c r="BZ14" i="9"/>
  <c r="BN14" i="9"/>
  <c r="CF13" i="9"/>
  <c r="BT13" i="9"/>
  <c r="BL13" i="9"/>
  <c r="CD12" i="9"/>
  <c r="BR12" i="9"/>
  <c r="CJ11" i="9"/>
  <c r="BP5" i="9"/>
  <c r="CF5" i="9"/>
  <c r="BR6" i="9"/>
  <c r="BT7" i="9"/>
  <c r="CJ7" i="9"/>
  <c r="CL8" i="9"/>
  <c r="BX9" i="9"/>
  <c r="BZ10" i="9"/>
  <c r="BT5" i="9"/>
  <c r="CJ5" i="9"/>
  <c r="BV6" i="9"/>
  <c r="CL6" i="9"/>
  <c r="BX7" i="9"/>
  <c r="CN7" i="9"/>
  <c r="BZ8" i="9"/>
  <c r="BL9" i="9"/>
  <c r="CB9" i="9"/>
  <c r="BN10" i="9"/>
  <c r="CD10" i="9"/>
  <c r="BP11" i="9"/>
  <c r="O2037" i="21" l="1"/>
  <c r="O2036" i="21"/>
  <c r="O2008" i="21"/>
  <c r="P58" i="11"/>
  <c r="P56" i="11"/>
  <c r="O2006" i="21"/>
  <c r="P55" i="11"/>
  <c r="O2005" i="21"/>
  <c r="P57" i="11"/>
  <c r="O2007" i="21"/>
  <c r="P59" i="11"/>
  <c r="P86" i="11" s="1"/>
  <c r="O2009" i="21"/>
  <c r="P60" i="11"/>
  <c r="P87" i="11" s="1"/>
  <c r="O2010" i="21"/>
  <c r="BK45" i="9"/>
  <c r="M10" i="2" s="1"/>
  <c r="BM45" i="9"/>
  <c r="M25" i="2" s="1"/>
  <c r="M27" i="21" s="1"/>
  <c r="CC45" i="9"/>
  <c r="P37" i="2" s="1"/>
  <c r="P39" i="21" s="1"/>
  <c r="CN45" i="9"/>
  <c r="R43" i="2" s="1"/>
  <c r="BX45" i="9"/>
  <c r="O37" i="2" s="1"/>
  <c r="O39" i="21" s="1"/>
  <c r="CJ45" i="9"/>
  <c r="R10" i="2" s="1"/>
  <c r="CF45" i="9"/>
  <c r="BQ45" i="9"/>
  <c r="CG45" i="9"/>
  <c r="Q25" i="2" s="1"/>
  <c r="Q27" i="21" s="1"/>
  <c r="CL45" i="9"/>
  <c r="R25" i="2" s="1"/>
  <c r="R27" i="21" s="1"/>
  <c r="BO45" i="9"/>
  <c r="M43" i="2" s="1"/>
  <c r="CE45" i="9"/>
  <c r="Q10" i="2" s="1"/>
  <c r="CD45" i="9"/>
  <c r="P43" i="2" s="1"/>
  <c r="BT45" i="9"/>
  <c r="N43" i="2" s="1"/>
  <c r="BP45" i="9"/>
  <c r="N10" i="2" s="1"/>
  <c r="BU45" i="9"/>
  <c r="O10" i="2" s="1"/>
  <c r="CK45" i="9"/>
  <c r="BN45" i="9"/>
  <c r="M37" i="2" s="1"/>
  <c r="M39" i="21" s="1"/>
  <c r="BR45" i="9"/>
  <c r="N25" i="2" s="1"/>
  <c r="N27" i="21" s="1"/>
  <c r="BS45" i="9"/>
  <c r="N37" i="2" s="1"/>
  <c r="N39" i="21" s="1"/>
  <c r="CI45" i="9"/>
  <c r="Q43" i="2" s="1"/>
  <c r="CB45" i="9"/>
  <c r="P25" i="2" s="1"/>
  <c r="P27" i="21" s="1"/>
  <c r="CH45" i="9"/>
  <c r="Q37" i="2" s="1"/>
  <c r="Q39" i="21" s="1"/>
  <c r="CA45" i="9"/>
  <c r="BY45" i="9"/>
  <c r="O43" i="2" s="1"/>
  <c r="BZ45" i="9"/>
  <c r="P10" i="2" s="1"/>
  <c r="BV45" i="9"/>
  <c r="BW45" i="9"/>
  <c r="O25" i="2" s="1"/>
  <c r="O27" i="21" s="1"/>
  <c r="CM45" i="9"/>
  <c r="R37" i="2" s="1"/>
  <c r="R39" i="21" s="1"/>
  <c r="BL45" i="9"/>
  <c r="P2037" i="21" l="1"/>
  <c r="P2036" i="21"/>
  <c r="O12" i="21"/>
  <c r="E58" i="2"/>
  <c r="E60" i="21" s="1"/>
  <c r="Q12" i="21"/>
  <c r="G58" i="2"/>
  <c r="G60" i="21" s="1"/>
  <c r="R45" i="21"/>
  <c r="H88" i="2"/>
  <c r="H90" i="21" s="1"/>
  <c r="P12" i="21"/>
  <c r="F58" i="2"/>
  <c r="F60" i="21" s="1"/>
  <c r="N12" i="21"/>
  <c r="D58" i="2"/>
  <c r="D60" i="21" s="1"/>
  <c r="M45" i="21"/>
  <c r="C88" i="2"/>
  <c r="C90" i="21" s="1"/>
  <c r="N45" i="21"/>
  <c r="D88" i="2"/>
  <c r="D90" i="21" s="1"/>
  <c r="R12" i="21"/>
  <c r="H58" i="2"/>
  <c r="H60" i="21" s="1"/>
  <c r="O45" i="21"/>
  <c r="E88" i="2"/>
  <c r="E90" i="21" s="1"/>
  <c r="Q45" i="21"/>
  <c r="G88" i="2"/>
  <c r="G90" i="21" s="1"/>
  <c r="P45" i="21"/>
  <c r="F88" i="2"/>
  <c r="F90" i="21" s="1"/>
  <c r="M12" i="21"/>
  <c r="C58" i="2"/>
  <c r="C60" i="21" s="1"/>
  <c r="S10" i="2"/>
  <c r="S12" i="21" s="1"/>
  <c r="Q55" i="11"/>
  <c r="P2005" i="21"/>
  <c r="Q58" i="11"/>
  <c r="P2008" i="21"/>
  <c r="Q60" i="11"/>
  <c r="Q87" i="11" s="1"/>
  <c r="P2010" i="21"/>
  <c r="Q56" i="11"/>
  <c r="P2006" i="21"/>
  <c r="P2007" i="21"/>
  <c r="Q57" i="11"/>
  <c r="Q59" i="11"/>
  <c r="Q86" i="11" s="1"/>
  <c r="P2009" i="21"/>
  <c r="C72" i="2"/>
  <c r="C74" i="21" s="1"/>
  <c r="S37" i="2"/>
  <c r="S39" i="21" s="1"/>
  <c r="E81" i="11"/>
  <c r="Q2036" i="21" l="1"/>
  <c r="Q2037" i="21"/>
  <c r="R60" i="11"/>
  <c r="R87" i="11" s="1"/>
  <c r="Q2010" i="21"/>
  <c r="R59" i="11"/>
  <c r="R86" i="11" s="1"/>
  <c r="Q2009" i="21"/>
  <c r="R58" i="11"/>
  <c r="Q2008" i="21"/>
  <c r="R57" i="11"/>
  <c r="Q2007" i="21"/>
  <c r="R56" i="11"/>
  <c r="Q2006" i="21"/>
  <c r="R55" i="11"/>
  <c r="Q2005" i="21"/>
  <c r="E2031" i="21"/>
  <c r="AJ54" i="11"/>
  <c r="AK54" i="11"/>
  <c r="AL54" i="11"/>
  <c r="AM54" i="11"/>
  <c r="AN54" i="11"/>
  <c r="AO54" i="11"/>
  <c r="AP54" i="11"/>
  <c r="AQ54" i="11"/>
  <c r="AR54" i="11"/>
  <c r="AS54" i="11"/>
  <c r="E82" i="11"/>
  <c r="E83" i="11"/>
  <c r="E84" i="11"/>
  <c r="E85" i="11"/>
  <c r="E2035" i="21" l="1"/>
  <c r="F85" i="11"/>
  <c r="E2034" i="21"/>
  <c r="F84" i="11"/>
  <c r="E2033" i="21"/>
  <c r="F83" i="11"/>
  <c r="R2037" i="21"/>
  <c r="AO2004" i="21"/>
  <c r="AO76" i="11"/>
  <c r="AO2026" i="21" s="1"/>
  <c r="AO78" i="11"/>
  <c r="AO2028" i="21" s="1"/>
  <c r="AO73" i="11"/>
  <c r="AO75" i="11"/>
  <c r="AO2025" i="21" s="1"/>
  <c r="AO77" i="11"/>
  <c r="AO2027" i="21" s="1"/>
  <c r="AO79" i="11"/>
  <c r="AO2029" i="21" s="1"/>
  <c r="AO74" i="11"/>
  <c r="AO2024" i="21" s="1"/>
  <c r="AP2004" i="21"/>
  <c r="AP74" i="11"/>
  <c r="AP2024" i="21" s="1"/>
  <c r="AP76" i="11"/>
  <c r="AP2026" i="21" s="1"/>
  <c r="AP78" i="11"/>
  <c r="AP2028" i="21" s="1"/>
  <c r="AP73" i="11"/>
  <c r="AP75" i="11"/>
  <c r="AP2025" i="21" s="1"/>
  <c r="AP77" i="11"/>
  <c r="AP2027" i="21" s="1"/>
  <c r="AP79" i="11"/>
  <c r="AP2029" i="21" s="1"/>
  <c r="AL2004" i="21"/>
  <c r="AL74" i="11"/>
  <c r="AL2024" i="21" s="1"/>
  <c r="AL76" i="11"/>
  <c r="AL2026" i="21" s="1"/>
  <c r="AL78" i="11"/>
  <c r="AL2028" i="21" s="1"/>
  <c r="AL73" i="11"/>
  <c r="AL75" i="11"/>
  <c r="AL2025" i="21" s="1"/>
  <c r="AL77" i="11"/>
  <c r="AL2027" i="21" s="1"/>
  <c r="AL79" i="11"/>
  <c r="AL2029" i="21" s="1"/>
  <c r="R2036" i="21"/>
  <c r="AK2004" i="21"/>
  <c r="AK73" i="11"/>
  <c r="AK75" i="11"/>
  <c r="AK2025" i="21" s="1"/>
  <c r="AK77" i="11"/>
  <c r="AK2027" i="21" s="1"/>
  <c r="AK79" i="11"/>
  <c r="AK2029" i="21" s="1"/>
  <c r="AK74" i="11"/>
  <c r="AK2024" i="21" s="1"/>
  <c r="AK76" i="11"/>
  <c r="AK2026" i="21" s="1"/>
  <c r="AK78" i="11"/>
  <c r="AK2028" i="21" s="1"/>
  <c r="AJ2004" i="21"/>
  <c r="AJ73" i="11"/>
  <c r="AJ75" i="11"/>
  <c r="AJ2025" i="21" s="1"/>
  <c r="AJ77" i="11"/>
  <c r="AJ2027" i="21" s="1"/>
  <c r="AJ79" i="11"/>
  <c r="AJ2029" i="21" s="1"/>
  <c r="AJ74" i="11"/>
  <c r="AJ2024" i="21" s="1"/>
  <c r="AJ76" i="11"/>
  <c r="AJ2026" i="21" s="1"/>
  <c r="AJ78" i="11"/>
  <c r="AJ2028" i="21" s="1"/>
  <c r="AS2004" i="21"/>
  <c r="AS74" i="11"/>
  <c r="AS2024" i="21" s="1"/>
  <c r="AS73" i="11"/>
  <c r="AS75" i="11"/>
  <c r="AS2025" i="21" s="1"/>
  <c r="AS77" i="11"/>
  <c r="AS2027" i="21" s="1"/>
  <c r="AS79" i="11"/>
  <c r="AS2029" i="21" s="1"/>
  <c r="AS76" i="11"/>
  <c r="AS2026" i="21" s="1"/>
  <c r="AS78" i="11"/>
  <c r="AS2028" i="21" s="1"/>
  <c r="AR2004" i="21"/>
  <c r="AR73" i="11"/>
  <c r="AR75" i="11"/>
  <c r="AR2025" i="21" s="1"/>
  <c r="AR77" i="11"/>
  <c r="AR2027" i="21" s="1"/>
  <c r="AR79" i="11"/>
  <c r="AR2029" i="21" s="1"/>
  <c r="AR74" i="11"/>
  <c r="AR2024" i="21" s="1"/>
  <c r="AR76" i="11"/>
  <c r="AR2026" i="21" s="1"/>
  <c r="AR78" i="11"/>
  <c r="AR2028" i="21" s="1"/>
  <c r="AN2004" i="21"/>
  <c r="AN73" i="11"/>
  <c r="AN75" i="11"/>
  <c r="AN2025" i="21" s="1"/>
  <c r="AN77" i="11"/>
  <c r="AN2027" i="21" s="1"/>
  <c r="AN79" i="11"/>
  <c r="AN2029" i="21" s="1"/>
  <c r="AN74" i="11"/>
  <c r="AN2024" i="21" s="1"/>
  <c r="AN76" i="11"/>
  <c r="AN2026" i="21" s="1"/>
  <c r="AN78" i="11"/>
  <c r="AN2028" i="21" s="1"/>
  <c r="AQ2004" i="21"/>
  <c r="AQ73" i="11"/>
  <c r="AQ77" i="11"/>
  <c r="AQ2027" i="21" s="1"/>
  <c r="AQ79" i="11"/>
  <c r="AQ2029" i="21" s="1"/>
  <c r="AQ74" i="11"/>
  <c r="AQ2024" i="21" s="1"/>
  <c r="AQ76" i="11"/>
  <c r="AQ2026" i="21" s="1"/>
  <c r="AQ78" i="11"/>
  <c r="AQ2028" i="21" s="1"/>
  <c r="AQ75" i="11"/>
  <c r="AQ2025" i="21" s="1"/>
  <c r="AM2004" i="21"/>
  <c r="AM75" i="11"/>
  <c r="AM2025" i="21" s="1"/>
  <c r="AM74" i="11"/>
  <c r="AM2024" i="21" s="1"/>
  <c r="AM76" i="11"/>
  <c r="AM2026" i="21" s="1"/>
  <c r="AM78" i="11"/>
  <c r="AM2028" i="21" s="1"/>
  <c r="AM77" i="11"/>
  <c r="AM2027" i="21" s="1"/>
  <c r="AM79" i="11"/>
  <c r="AM2029" i="21" s="1"/>
  <c r="AM73" i="11"/>
  <c r="S55" i="11"/>
  <c r="R2005" i="21"/>
  <c r="S58" i="11"/>
  <c r="R2008" i="21"/>
  <c r="R2007" i="21"/>
  <c r="S57" i="11"/>
  <c r="S59" i="11"/>
  <c r="S86" i="11" s="1"/>
  <c r="R2009" i="21"/>
  <c r="S56" i="11"/>
  <c r="R2006" i="21"/>
  <c r="S60" i="11"/>
  <c r="S87" i="11" s="1"/>
  <c r="R2010" i="21"/>
  <c r="E2032" i="21"/>
  <c r="F82" i="11"/>
  <c r="F49" i="8"/>
  <c r="E1709" i="21" s="1"/>
  <c r="F2034" i="21" l="1"/>
  <c r="G84" i="11"/>
  <c r="F2033" i="21"/>
  <c r="G83" i="11"/>
  <c r="G85" i="11"/>
  <c r="F2035" i="21"/>
  <c r="S2037" i="21"/>
  <c r="S2036" i="21"/>
  <c r="T60" i="11"/>
  <c r="T87" i="11" s="1"/>
  <c r="S2010" i="21"/>
  <c r="S2008" i="21"/>
  <c r="T58" i="11"/>
  <c r="T59" i="11"/>
  <c r="T86" i="11" s="1"/>
  <c r="S2009" i="21"/>
  <c r="S2007" i="21"/>
  <c r="T57" i="11"/>
  <c r="T56" i="11"/>
  <c r="S2006" i="21"/>
  <c r="T55" i="11"/>
  <c r="S2005" i="21"/>
  <c r="G82" i="11"/>
  <c r="F2032" i="21"/>
  <c r="H8" i="6"/>
  <c r="G1475" i="21" s="1"/>
  <c r="I44" i="6"/>
  <c r="H85" i="11" l="1"/>
  <c r="G2035" i="21"/>
  <c r="G2034" i="21"/>
  <c r="H84" i="11"/>
  <c r="G2033" i="21"/>
  <c r="H83" i="11"/>
  <c r="T2036" i="21"/>
  <c r="T2037" i="21"/>
  <c r="U55" i="11"/>
  <c r="T2005" i="21"/>
  <c r="U57" i="11"/>
  <c r="T2007" i="21"/>
  <c r="U59" i="11"/>
  <c r="U86" i="11" s="1"/>
  <c r="T2009" i="21"/>
  <c r="U56" i="11"/>
  <c r="T2006" i="21"/>
  <c r="T2008" i="21"/>
  <c r="U58" i="11"/>
  <c r="U60" i="11"/>
  <c r="U87" i="11" s="1"/>
  <c r="T2010" i="21"/>
  <c r="H1511" i="21"/>
  <c r="F54" i="11"/>
  <c r="H82" i="11"/>
  <c r="G2032" i="21"/>
  <c r="H9" i="6"/>
  <c r="G1476" i="21" s="1"/>
  <c r="H2033" i="21" l="1"/>
  <c r="I83" i="11"/>
  <c r="I85" i="11"/>
  <c r="H2035" i="21"/>
  <c r="H2034" i="21"/>
  <c r="I84" i="11"/>
  <c r="U2036" i="21"/>
  <c r="U2037" i="21"/>
  <c r="V60" i="11"/>
  <c r="V87" i="11" s="1"/>
  <c r="U2010" i="21"/>
  <c r="V59" i="11"/>
  <c r="V86" i="11" s="1"/>
  <c r="U2009" i="21"/>
  <c r="U2008" i="21"/>
  <c r="V58" i="11"/>
  <c r="V56" i="11"/>
  <c r="U2006" i="21"/>
  <c r="V57" i="11"/>
  <c r="U2007" i="21"/>
  <c r="V55" i="11"/>
  <c r="U2005" i="21"/>
  <c r="F2004" i="21"/>
  <c r="G54" i="11"/>
  <c r="F81" i="11"/>
  <c r="F2031" i="21" s="1"/>
  <c r="I82" i="11"/>
  <c r="H2032" i="21"/>
  <c r="F80" i="8"/>
  <c r="E1740" i="21" s="1"/>
  <c r="F16" i="8"/>
  <c r="E1676" i="21" s="1"/>
  <c r="J84" i="11" l="1"/>
  <c r="I2034" i="21"/>
  <c r="J85" i="11"/>
  <c r="I2035" i="21"/>
  <c r="J83" i="11"/>
  <c r="I2033" i="21"/>
  <c r="V2037" i="21"/>
  <c r="V2036" i="21"/>
  <c r="W59" i="11"/>
  <c r="W86" i="11" s="1"/>
  <c r="V2009" i="21"/>
  <c r="W56" i="11"/>
  <c r="V2006" i="21"/>
  <c r="W55" i="11"/>
  <c r="V2005" i="21"/>
  <c r="V2007" i="21"/>
  <c r="W57" i="11"/>
  <c r="V2008" i="21"/>
  <c r="W58" i="11"/>
  <c r="W60" i="11"/>
  <c r="W87" i="11" s="1"/>
  <c r="V2010" i="21"/>
  <c r="G2004" i="21"/>
  <c r="H54" i="11"/>
  <c r="J82" i="11"/>
  <c r="I2032" i="21"/>
  <c r="I24" i="8"/>
  <c r="H1684" i="21" s="1"/>
  <c r="I25" i="8"/>
  <c r="H1685" i="21" s="1"/>
  <c r="I26" i="8"/>
  <c r="H1686" i="21" s="1"/>
  <c r="I27" i="8"/>
  <c r="H1687" i="21" s="1"/>
  <c r="E27" i="8"/>
  <c r="D1687" i="21" s="1"/>
  <c r="I29" i="8"/>
  <c r="H1689" i="21" s="1"/>
  <c r="J2035" i="21" l="1"/>
  <c r="K85" i="11"/>
  <c r="J2033" i="21"/>
  <c r="K83" i="11"/>
  <c r="K84" i="11"/>
  <c r="J2034" i="21"/>
  <c r="W2036" i="21"/>
  <c r="W2037" i="21"/>
  <c r="X56" i="11"/>
  <c r="W2006" i="21"/>
  <c r="X58" i="11"/>
  <c r="W2008" i="21"/>
  <c r="X55" i="11"/>
  <c r="W2005" i="21"/>
  <c r="X57" i="11"/>
  <c r="W2007" i="21"/>
  <c r="X60" i="11"/>
  <c r="X87" i="11" s="1"/>
  <c r="W2010" i="21"/>
  <c r="X59" i="11"/>
  <c r="X86" i="11" s="1"/>
  <c r="W2009" i="21"/>
  <c r="H2004" i="21"/>
  <c r="I54" i="11"/>
  <c r="K82" i="11"/>
  <c r="J2032" i="21"/>
  <c r="G81" i="11"/>
  <c r="G2031" i="21" s="1"/>
  <c r="L85" i="11" l="1"/>
  <c r="K2035" i="21"/>
  <c r="L84" i="11"/>
  <c r="K2034" i="21"/>
  <c r="K2033" i="21"/>
  <c r="L83" i="11"/>
  <c r="X2036" i="21"/>
  <c r="X2037" i="21"/>
  <c r="Y59" i="11"/>
  <c r="Y86" i="11" s="1"/>
  <c r="X2009" i="21"/>
  <c r="X2008" i="21"/>
  <c r="Y58" i="11"/>
  <c r="X2007" i="21"/>
  <c r="Y57" i="11"/>
  <c r="Y55" i="11"/>
  <c r="X2005" i="21"/>
  <c r="Y60" i="11"/>
  <c r="Y87" i="11" s="1"/>
  <c r="X2010" i="21"/>
  <c r="Y56" i="11"/>
  <c r="X2006" i="21"/>
  <c r="I2004" i="21"/>
  <c r="J54" i="11"/>
  <c r="L82" i="11"/>
  <c r="K2032" i="21"/>
  <c r="H81" i="11"/>
  <c r="M84" i="11" l="1"/>
  <c r="L2034" i="21"/>
  <c r="L2033" i="21"/>
  <c r="M83" i="11"/>
  <c r="L2035" i="21"/>
  <c r="M85" i="11"/>
  <c r="Y2036" i="21"/>
  <c r="Y2037" i="21"/>
  <c r="Z56" i="11"/>
  <c r="Y2006" i="21"/>
  <c r="Y2007" i="21"/>
  <c r="Z57" i="11"/>
  <c r="Z55" i="11"/>
  <c r="Y2005" i="21"/>
  <c r="Z60" i="11"/>
  <c r="Z87" i="11" s="1"/>
  <c r="Y2010" i="21"/>
  <c r="Z58" i="11"/>
  <c r="Y2008" i="21"/>
  <c r="Z59" i="11"/>
  <c r="Z86" i="11" s="1"/>
  <c r="Y2009" i="21"/>
  <c r="J2004" i="21"/>
  <c r="K54" i="11"/>
  <c r="M82" i="11"/>
  <c r="L2032" i="21"/>
  <c r="I81" i="11"/>
  <c r="H2031" i="21"/>
  <c r="D81" i="11"/>
  <c r="D2031" i="21" s="1"/>
  <c r="M2035" i="21" l="1"/>
  <c r="N85" i="11"/>
  <c r="M2033" i="21"/>
  <c r="N83" i="11"/>
  <c r="M2034" i="21"/>
  <c r="N84" i="11"/>
  <c r="Z2037" i="21"/>
  <c r="Z2036" i="21"/>
  <c r="AA55" i="11"/>
  <c r="Z2005" i="21"/>
  <c r="AA60" i="11"/>
  <c r="AA87" i="11" s="1"/>
  <c r="Z2010" i="21"/>
  <c r="AA57" i="11"/>
  <c r="Z2007" i="21"/>
  <c r="AA59" i="11"/>
  <c r="AA86" i="11" s="1"/>
  <c r="Z2009" i="21"/>
  <c r="Z2008" i="21"/>
  <c r="AA58" i="11"/>
  <c r="AA56" i="11"/>
  <c r="Z2006" i="21"/>
  <c r="K2004" i="21"/>
  <c r="L54" i="11"/>
  <c r="N82" i="11"/>
  <c r="M2032" i="21"/>
  <c r="J81" i="11"/>
  <c r="I2031" i="21"/>
  <c r="F88" i="11"/>
  <c r="F2038" i="21" s="1"/>
  <c r="O84" i="11" l="1"/>
  <c r="N2034" i="21"/>
  <c r="O85" i="11"/>
  <c r="N2035" i="21"/>
  <c r="N2033" i="21"/>
  <c r="O83" i="11"/>
  <c r="AA2036" i="21"/>
  <c r="AB87" i="11"/>
  <c r="AA2037" i="21"/>
  <c r="AB56" i="11"/>
  <c r="AA2006" i="21"/>
  <c r="AB57" i="11"/>
  <c r="AA2007" i="21"/>
  <c r="AB58" i="11"/>
  <c r="AA2008" i="21"/>
  <c r="AB60" i="11"/>
  <c r="AA2010" i="21"/>
  <c r="AB59" i="11"/>
  <c r="AB86" i="11" s="1"/>
  <c r="AA2009" i="21"/>
  <c r="AB55" i="11"/>
  <c r="AA2005" i="21"/>
  <c r="L2004" i="21"/>
  <c r="M54" i="11"/>
  <c r="O82" i="11"/>
  <c r="N2032" i="21"/>
  <c r="K81" i="11"/>
  <c r="J2031" i="21"/>
  <c r="G88" i="11"/>
  <c r="G2038" i="21" s="1"/>
  <c r="P85" i="11" l="1"/>
  <c r="O2035" i="21"/>
  <c r="P83" i="11"/>
  <c r="O2033" i="21"/>
  <c r="P84" i="11"/>
  <c r="O2034" i="21"/>
  <c r="AB2036" i="21"/>
  <c r="AB2037" i="21"/>
  <c r="AC55" i="11"/>
  <c r="AB2005" i="21"/>
  <c r="AC57" i="11"/>
  <c r="AB2007" i="21"/>
  <c r="AB2008" i="21"/>
  <c r="AC58" i="11"/>
  <c r="AC60" i="11"/>
  <c r="AC87" i="11" s="1"/>
  <c r="AB2010" i="21"/>
  <c r="AC59" i="11"/>
  <c r="AC86" i="11" s="1"/>
  <c r="AB2009" i="21"/>
  <c r="AC56" i="11"/>
  <c r="AB2006" i="21"/>
  <c r="M2004" i="21"/>
  <c r="N54" i="11"/>
  <c r="P82" i="11"/>
  <c r="O2032" i="21"/>
  <c r="L81" i="11"/>
  <c r="K2031" i="21"/>
  <c r="F122" i="8"/>
  <c r="E1782" i="21" s="1"/>
  <c r="P2033" i="21" l="1"/>
  <c r="Q83" i="11"/>
  <c r="P2034" i="21"/>
  <c r="Q84" i="11"/>
  <c r="P2035" i="21"/>
  <c r="Q85" i="11"/>
  <c r="AC2036" i="21"/>
  <c r="AC2037" i="21"/>
  <c r="AD56" i="11"/>
  <c r="AC2006" i="21"/>
  <c r="AD57" i="11"/>
  <c r="AC2007" i="21"/>
  <c r="AD59" i="11"/>
  <c r="AD86" i="11" s="1"/>
  <c r="AC2009" i="21"/>
  <c r="AD60" i="11"/>
  <c r="AD87" i="11" s="1"/>
  <c r="AC2010" i="21"/>
  <c r="AD58" i="11"/>
  <c r="AC2008" i="21"/>
  <c r="AD55" i="11"/>
  <c r="AC2005" i="21"/>
  <c r="N2004" i="21"/>
  <c r="O54" i="11"/>
  <c r="Q82" i="11"/>
  <c r="P2032" i="21"/>
  <c r="M81" i="11"/>
  <c r="L2031" i="21"/>
  <c r="D73" i="11"/>
  <c r="D2023" i="21" s="1"/>
  <c r="F111" i="8"/>
  <c r="E1771" i="21" s="1"/>
  <c r="Q2034" i="21" l="1"/>
  <c r="R84" i="11"/>
  <c r="R85" i="11"/>
  <c r="Q2035" i="21"/>
  <c r="Q2033" i="21"/>
  <c r="R83" i="11"/>
  <c r="AD2036" i="21"/>
  <c r="AD2037" i="21"/>
  <c r="AD2009" i="21"/>
  <c r="AE59" i="11"/>
  <c r="AE86" i="11" s="1"/>
  <c r="AE58" i="11"/>
  <c r="AD2008" i="21"/>
  <c r="AE60" i="11"/>
  <c r="AE87" i="11" s="1"/>
  <c r="AD2010" i="21"/>
  <c r="AE56" i="11"/>
  <c r="AD2006" i="21"/>
  <c r="AE55" i="11"/>
  <c r="AD2005" i="21"/>
  <c r="AE57" i="11"/>
  <c r="AD2007" i="21"/>
  <c r="O2004" i="21"/>
  <c r="P54" i="11"/>
  <c r="R82" i="11"/>
  <c r="Q2032" i="21"/>
  <c r="N81" i="11"/>
  <c r="M2031" i="21"/>
  <c r="AE115" i="7"/>
  <c r="AE1655" i="21" s="1"/>
  <c r="F110" i="7"/>
  <c r="J109" i="7"/>
  <c r="J1649" i="21" s="1"/>
  <c r="S85" i="11" l="1"/>
  <c r="R2035" i="21"/>
  <c r="J110" i="7"/>
  <c r="J1650" i="21" s="1"/>
  <c r="F1650" i="21"/>
  <c r="R2033" i="21"/>
  <c r="S83" i="11"/>
  <c r="S84" i="11"/>
  <c r="R2034" i="21"/>
  <c r="AF87" i="11"/>
  <c r="AE2037" i="21"/>
  <c r="AE2036" i="21"/>
  <c r="AF57" i="11"/>
  <c r="AE2007" i="21"/>
  <c r="AF60" i="11"/>
  <c r="AE2010" i="21"/>
  <c r="AF58" i="11"/>
  <c r="AE2008" i="21"/>
  <c r="AF56" i="11"/>
  <c r="AE2006" i="21"/>
  <c r="AE2009" i="21"/>
  <c r="AF59" i="11"/>
  <c r="AF86" i="11" s="1"/>
  <c r="AF55" i="11"/>
  <c r="AE2005" i="21"/>
  <c r="P2004" i="21"/>
  <c r="Q54" i="11"/>
  <c r="S82" i="11"/>
  <c r="R2032" i="21"/>
  <c r="O81" i="11"/>
  <c r="N2031" i="21"/>
  <c r="J113" i="7"/>
  <c r="J1653" i="21" s="1"/>
  <c r="J112" i="7"/>
  <c r="J1652" i="21" s="1"/>
  <c r="J111" i="7"/>
  <c r="J1651" i="21" s="1"/>
  <c r="S2034" i="21" l="1"/>
  <c r="T84" i="11"/>
  <c r="S2033" i="21"/>
  <c r="T83" i="11"/>
  <c r="T85" i="11"/>
  <c r="S2035" i="21"/>
  <c r="AF2036" i="21"/>
  <c r="AF2037" i="21"/>
  <c r="AF2009" i="21"/>
  <c r="AG59" i="11"/>
  <c r="AG86" i="11" s="1"/>
  <c r="AF2008" i="21"/>
  <c r="AG58" i="11"/>
  <c r="AG60" i="11"/>
  <c r="AG87" i="11" s="1"/>
  <c r="AF2010" i="21"/>
  <c r="AG56" i="11"/>
  <c r="AF2006" i="21"/>
  <c r="AG55" i="11"/>
  <c r="AF2005" i="21"/>
  <c r="AG57" i="11"/>
  <c r="AF2007" i="21"/>
  <c r="Q2004" i="21"/>
  <c r="R54" i="11"/>
  <c r="T82" i="11"/>
  <c r="S2032" i="21"/>
  <c r="P81" i="11"/>
  <c r="O2031" i="21"/>
  <c r="AF92" i="7"/>
  <c r="AF1632" i="21" s="1"/>
  <c r="AF91" i="7"/>
  <c r="AF1631" i="21" s="1"/>
  <c r="AF90" i="7"/>
  <c r="AF1630" i="21" s="1"/>
  <c r="AF89" i="7"/>
  <c r="AF1629" i="21" s="1"/>
  <c r="AF88" i="7"/>
  <c r="AF1628" i="21" s="1"/>
  <c r="AF87" i="7"/>
  <c r="AF1627" i="21" s="1"/>
  <c r="AF86" i="7"/>
  <c r="AF1626" i="21" s="1"/>
  <c r="AF85" i="7"/>
  <c r="AF1625" i="21" s="1"/>
  <c r="AF84" i="7"/>
  <c r="AF1624" i="21" s="1"/>
  <c r="AF83" i="7"/>
  <c r="AF1623" i="21" s="1"/>
  <c r="AF82" i="7"/>
  <c r="AF1622" i="21" s="1"/>
  <c r="AF81" i="7"/>
  <c r="AF1621" i="21" s="1"/>
  <c r="AF80" i="7"/>
  <c r="AF1620" i="21" s="1"/>
  <c r="AF79" i="7"/>
  <c r="AF1619" i="21" s="1"/>
  <c r="AF78" i="7"/>
  <c r="AF1618" i="21" s="1"/>
  <c r="AB92" i="7"/>
  <c r="AB1632" i="21" s="1"/>
  <c r="AB91" i="7"/>
  <c r="AB1631" i="21" s="1"/>
  <c r="AB90" i="7"/>
  <c r="AB1630" i="21" s="1"/>
  <c r="AB89" i="7"/>
  <c r="AB1629" i="21" s="1"/>
  <c r="AB88" i="7"/>
  <c r="AB1628" i="21" s="1"/>
  <c r="AB87" i="7"/>
  <c r="AB1627" i="21" s="1"/>
  <c r="AB86" i="7"/>
  <c r="AB1626" i="21" s="1"/>
  <c r="AB85" i="7"/>
  <c r="AB1625" i="21" s="1"/>
  <c r="AB84" i="7"/>
  <c r="AB1624" i="21" s="1"/>
  <c r="AB83" i="7"/>
  <c r="AB1623" i="21" s="1"/>
  <c r="AB82" i="7"/>
  <c r="AB1622" i="21" s="1"/>
  <c r="AB81" i="7"/>
  <c r="AB1621" i="21" s="1"/>
  <c r="AB80" i="7"/>
  <c r="AB1620" i="21" s="1"/>
  <c r="AB79" i="7"/>
  <c r="AB1619" i="21" s="1"/>
  <c r="AB78" i="7"/>
  <c r="AB1618" i="21" s="1"/>
  <c r="T92" i="7"/>
  <c r="T1632" i="21" s="1"/>
  <c r="T91" i="7"/>
  <c r="T1631" i="21" s="1"/>
  <c r="T90" i="7"/>
  <c r="T1630" i="21" s="1"/>
  <c r="T89" i="7"/>
  <c r="T1629" i="21" s="1"/>
  <c r="T88" i="7"/>
  <c r="T1628" i="21" s="1"/>
  <c r="T87" i="7"/>
  <c r="T1627" i="21" s="1"/>
  <c r="T86" i="7"/>
  <c r="T1626" i="21" s="1"/>
  <c r="T85" i="7"/>
  <c r="T1625" i="21" s="1"/>
  <c r="T84" i="7"/>
  <c r="T1624" i="21" s="1"/>
  <c r="T83" i="7"/>
  <c r="T1623" i="21" s="1"/>
  <c r="T82" i="7"/>
  <c r="T1622" i="21" s="1"/>
  <c r="T81" i="7"/>
  <c r="T1621" i="21" s="1"/>
  <c r="T80" i="7"/>
  <c r="T1620" i="21" s="1"/>
  <c r="T79" i="7"/>
  <c r="T1619" i="21" s="1"/>
  <c r="T78" i="7"/>
  <c r="T1618" i="21" s="1"/>
  <c r="P92" i="7"/>
  <c r="P1632" i="21" s="1"/>
  <c r="P91" i="7"/>
  <c r="P1631" i="21" s="1"/>
  <c r="P90" i="7"/>
  <c r="P1630" i="21" s="1"/>
  <c r="P89" i="7"/>
  <c r="P1629" i="21" s="1"/>
  <c r="P88" i="7"/>
  <c r="P1628" i="21" s="1"/>
  <c r="P87" i="7"/>
  <c r="P1627" i="21" s="1"/>
  <c r="P86" i="7"/>
  <c r="P1626" i="21" s="1"/>
  <c r="P85" i="7"/>
  <c r="P1625" i="21" s="1"/>
  <c r="P84" i="7"/>
  <c r="P1624" i="21" s="1"/>
  <c r="P83" i="7"/>
  <c r="P1623" i="21" s="1"/>
  <c r="P82" i="7"/>
  <c r="P1622" i="21" s="1"/>
  <c r="P81" i="7"/>
  <c r="P1621" i="21" s="1"/>
  <c r="P80" i="7"/>
  <c r="P1620" i="21" s="1"/>
  <c r="P79" i="7"/>
  <c r="P1619" i="21" s="1"/>
  <c r="P78" i="7"/>
  <c r="P1618" i="21" s="1"/>
  <c r="L92" i="7"/>
  <c r="L1632" i="21" s="1"/>
  <c r="L91" i="7"/>
  <c r="L1631" i="21" s="1"/>
  <c r="L90" i="7"/>
  <c r="L1630" i="21" s="1"/>
  <c r="L89" i="7"/>
  <c r="L1629" i="21" s="1"/>
  <c r="L88" i="7"/>
  <c r="L1628" i="21" s="1"/>
  <c r="L87" i="7"/>
  <c r="L1627" i="21" s="1"/>
  <c r="L86" i="7"/>
  <c r="L1626" i="21" s="1"/>
  <c r="L85" i="7"/>
  <c r="L1625" i="21" s="1"/>
  <c r="L84" i="7"/>
  <c r="L1624" i="21" s="1"/>
  <c r="L83" i="7"/>
  <c r="L1623" i="21" s="1"/>
  <c r="L82" i="7"/>
  <c r="L1622" i="21" s="1"/>
  <c r="L81" i="7"/>
  <c r="L1621" i="21" s="1"/>
  <c r="L80" i="7"/>
  <c r="L1620" i="21" s="1"/>
  <c r="L79" i="7"/>
  <c r="L1619" i="21" s="1"/>
  <c r="L78" i="7"/>
  <c r="L1618" i="21" s="1"/>
  <c r="AB74" i="7"/>
  <c r="AB1614" i="21" s="1"/>
  <c r="AB73" i="7"/>
  <c r="AB1613" i="21" s="1"/>
  <c r="AB72" i="7"/>
  <c r="AB1612" i="21" s="1"/>
  <c r="T74" i="7"/>
  <c r="T1614" i="21" s="1"/>
  <c r="T73" i="7"/>
  <c r="T1613" i="21" s="1"/>
  <c r="T72" i="7"/>
  <c r="T1612" i="21" s="1"/>
  <c r="P74" i="7"/>
  <c r="P1614" i="21" s="1"/>
  <c r="P73" i="7"/>
  <c r="P1613" i="21" s="1"/>
  <c r="P72" i="7"/>
  <c r="P1612" i="21" s="1"/>
  <c r="L74" i="7"/>
  <c r="L1614" i="21" s="1"/>
  <c r="L73" i="7"/>
  <c r="L1613" i="21" s="1"/>
  <c r="L72" i="7"/>
  <c r="L1612" i="21" s="1"/>
  <c r="AF68" i="7"/>
  <c r="AF1608" i="21" s="1"/>
  <c r="AF67" i="7"/>
  <c r="AF1607" i="21" s="1"/>
  <c r="AF66" i="7"/>
  <c r="AF1606" i="21" s="1"/>
  <c r="AF65" i="7"/>
  <c r="AF1605" i="21" s="1"/>
  <c r="AF64" i="7"/>
  <c r="AF1604" i="21" s="1"/>
  <c r="AF63" i="7"/>
  <c r="AF1603" i="21" s="1"/>
  <c r="AF62" i="7"/>
  <c r="AF1602" i="21" s="1"/>
  <c r="AF61" i="7"/>
  <c r="AF1601" i="21" s="1"/>
  <c r="AF60" i="7"/>
  <c r="AF1600" i="21" s="1"/>
  <c r="AF59" i="7"/>
  <c r="AF1599" i="21" s="1"/>
  <c r="AF58" i="7"/>
  <c r="AF1598" i="21" s="1"/>
  <c r="AF57" i="7"/>
  <c r="AF1597" i="21" s="1"/>
  <c r="AF56" i="7"/>
  <c r="AF1596" i="21" s="1"/>
  <c r="AF55" i="7"/>
  <c r="AF1595" i="21" s="1"/>
  <c r="AF54" i="7"/>
  <c r="AF1594" i="21" s="1"/>
  <c r="AF53" i="7"/>
  <c r="AF1593" i="21" s="1"/>
  <c r="AF52" i="7"/>
  <c r="AF1592" i="21" s="1"/>
  <c r="AF51" i="7"/>
  <c r="AF1591" i="21" s="1"/>
  <c r="AF50" i="7"/>
  <c r="AF1590" i="21" s="1"/>
  <c r="AF49" i="7"/>
  <c r="AF1589" i="21" s="1"/>
  <c r="AF48" i="7"/>
  <c r="AF1588" i="21" s="1"/>
  <c r="AF47" i="7"/>
  <c r="AF1587" i="21" s="1"/>
  <c r="AF46" i="7"/>
  <c r="AF1586" i="21" s="1"/>
  <c r="AF45" i="7"/>
  <c r="AF1585" i="21" s="1"/>
  <c r="AF44" i="7"/>
  <c r="AF1584" i="21" s="1"/>
  <c r="AF43" i="7"/>
  <c r="AF1583" i="21" s="1"/>
  <c r="AF42" i="7"/>
  <c r="AF1582" i="21" s="1"/>
  <c r="AF41" i="7"/>
  <c r="AF1581" i="21" s="1"/>
  <c r="AF40" i="7"/>
  <c r="AF1580" i="21" s="1"/>
  <c r="AF39" i="7"/>
  <c r="AF1579" i="21" s="1"/>
  <c r="AF38" i="7"/>
  <c r="AF1578" i="21" s="1"/>
  <c r="AF37" i="7"/>
  <c r="AF1577" i="21" s="1"/>
  <c r="AF36" i="7"/>
  <c r="AF1576" i="21" s="1"/>
  <c r="AF35" i="7"/>
  <c r="AF1575" i="21" s="1"/>
  <c r="AF34" i="7"/>
  <c r="AF1574" i="21" s="1"/>
  <c r="AF33" i="7"/>
  <c r="AF1573" i="21" s="1"/>
  <c r="AB68" i="7"/>
  <c r="AB1608" i="21" s="1"/>
  <c r="AB67" i="7"/>
  <c r="AB1607" i="21" s="1"/>
  <c r="AB66" i="7"/>
  <c r="AB1606" i="21" s="1"/>
  <c r="AB65" i="7"/>
  <c r="AB1605" i="21" s="1"/>
  <c r="AB64" i="7"/>
  <c r="AB1604" i="21" s="1"/>
  <c r="AB63" i="7"/>
  <c r="AB1603" i="21" s="1"/>
  <c r="AB62" i="7"/>
  <c r="AB1602" i="21" s="1"/>
  <c r="AB61" i="7"/>
  <c r="AB1601" i="21" s="1"/>
  <c r="AB60" i="7"/>
  <c r="AB1600" i="21" s="1"/>
  <c r="AB59" i="7"/>
  <c r="AB1599" i="21" s="1"/>
  <c r="AB58" i="7"/>
  <c r="AB1598" i="21" s="1"/>
  <c r="AB57" i="7"/>
  <c r="AB1597" i="21" s="1"/>
  <c r="AB56" i="7"/>
  <c r="AB1596" i="21" s="1"/>
  <c r="AB55" i="7"/>
  <c r="AB1595" i="21" s="1"/>
  <c r="AB54" i="7"/>
  <c r="AB1594" i="21" s="1"/>
  <c r="AB53" i="7"/>
  <c r="AB1593" i="21" s="1"/>
  <c r="AB52" i="7"/>
  <c r="AB1592" i="21" s="1"/>
  <c r="AB51" i="7"/>
  <c r="AB1591" i="21" s="1"/>
  <c r="AB50" i="7"/>
  <c r="AB1590" i="21" s="1"/>
  <c r="AB49" i="7"/>
  <c r="AB1589" i="21" s="1"/>
  <c r="AB48" i="7"/>
  <c r="AB1588" i="21" s="1"/>
  <c r="AB47" i="7"/>
  <c r="AB1587" i="21" s="1"/>
  <c r="AB46" i="7"/>
  <c r="AB1586" i="21" s="1"/>
  <c r="AB45" i="7"/>
  <c r="AB1585" i="21" s="1"/>
  <c r="AB44" i="7"/>
  <c r="AB1584" i="21" s="1"/>
  <c r="AB43" i="7"/>
  <c r="AB1583" i="21" s="1"/>
  <c r="AB42" i="7"/>
  <c r="AB1582" i="21" s="1"/>
  <c r="AB41" i="7"/>
  <c r="AB1581" i="21" s="1"/>
  <c r="AB40" i="7"/>
  <c r="AB1580" i="21" s="1"/>
  <c r="AB39" i="7"/>
  <c r="AB1579" i="21" s="1"/>
  <c r="AB38" i="7"/>
  <c r="AB1578" i="21" s="1"/>
  <c r="AB37" i="7"/>
  <c r="AB1577" i="21" s="1"/>
  <c r="AB36" i="7"/>
  <c r="AB1576" i="21" s="1"/>
  <c r="AB35" i="7"/>
  <c r="AB1575" i="21" s="1"/>
  <c r="AB34" i="7"/>
  <c r="AB1574" i="21" s="1"/>
  <c r="AB33" i="7"/>
  <c r="AB1573" i="21" s="1"/>
  <c r="T68" i="7"/>
  <c r="T1608" i="21" s="1"/>
  <c r="T67" i="7"/>
  <c r="T1607" i="21" s="1"/>
  <c r="T66" i="7"/>
  <c r="T1606" i="21" s="1"/>
  <c r="T65" i="7"/>
  <c r="T1605" i="21" s="1"/>
  <c r="T64" i="7"/>
  <c r="T1604" i="21" s="1"/>
  <c r="T63" i="7"/>
  <c r="T1603" i="21" s="1"/>
  <c r="T62" i="7"/>
  <c r="T1602" i="21" s="1"/>
  <c r="T61" i="7"/>
  <c r="T1601" i="21" s="1"/>
  <c r="T60" i="7"/>
  <c r="T1600" i="21" s="1"/>
  <c r="T59" i="7"/>
  <c r="T1599" i="21" s="1"/>
  <c r="T58" i="7"/>
  <c r="T1598" i="21" s="1"/>
  <c r="T57" i="7"/>
  <c r="T1597" i="21" s="1"/>
  <c r="T56" i="7"/>
  <c r="T1596" i="21" s="1"/>
  <c r="T55" i="7"/>
  <c r="T1595" i="21" s="1"/>
  <c r="T54" i="7"/>
  <c r="T1594" i="21" s="1"/>
  <c r="T53" i="7"/>
  <c r="T1593" i="21" s="1"/>
  <c r="T52" i="7"/>
  <c r="T1592" i="21" s="1"/>
  <c r="T51" i="7"/>
  <c r="T1591" i="21" s="1"/>
  <c r="T50" i="7"/>
  <c r="T1590" i="21" s="1"/>
  <c r="T49" i="7"/>
  <c r="T1589" i="21" s="1"/>
  <c r="T48" i="7"/>
  <c r="T1588" i="21" s="1"/>
  <c r="T47" i="7"/>
  <c r="T1587" i="21" s="1"/>
  <c r="T46" i="7"/>
  <c r="T1586" i="21" s="1"/>
  <c r="T45" i="7"/>
  <c r="T1585" i="21" s="1"/>
  <c r="T44" i="7"/>
  <c r="T1584" i="21" s="1"/>
  <c r="T43" i="7"/>
  <c r="T1583" i="21" s="1"/>
  <c r="T42" i="7"/>
  <c r="T1582" i="21" s="1"/>
  <c r="T41" i="7"/>
  <c r="T1581" i="21" s="1"/>
  <c r="T40" i="7"/>
  <c r="T1580" i="21" s="1"/>
  <c r="T39" i="7"/>
  <c r="T1579" i="21" s="1"/>
  <c r="T38" i="7"/>
  <c r="T1578" i="21" s="1"/>
  <c r="T37" i="7"/>
  <c r="T1577" i="21" s="1"/>
  <c r="T36" i="7"/>
  <c r="T1576" i="21" s="1"/>
  <c r="T35" i="7"/>
  <c r="T1575" i="21" s="1"/>
  <c r="T34" i="7"/>
  <c r="T1574" i="21" s="1"/>
  <c r="T33" i="7"/>
  <c r="T1573" i="21" s="1"/>
  <c r="P68" i="7"/>
  <c r="P1608" i="21" s="1"/>
  <c r="P67" i="7"/>
  <c r="P1607" i="21" s="1"/>
  <c r="P66" i="7"/>
  <c r="P1606" i="21" s="1"/>
  <c r="P65" i="7"/>
  <c r="P1605" i="21" s="1"/>
  <c r="P64" i="7"/>
  <c r="P1604" i="21" s="1"/>
  <c r="P63" i="7"/>
  <c r="P1603" i="21" s="1"/>
  <c r="P62" i="7"/>
  <c r="P1602" i="21" s="1"/>
  <c r="P61" i="7"/>
  <c r="P1601" i="21" s="1"/>
  <c r="P60" i="7"/>
  <c r="P1600" i="21" s="1"/>
  <c r="P59" i="7"/>
  <c r="P1599" i="21" s="1"/>
  <c r="P58" i="7"/>
  <c r="P1598" i="21" s="1"/>
  <c r="P57" i="7"/>
  <c r="P1597" i="21" s="1"/>
  <c r="P56" i="7"/>
  <c r="P1596" i="21" s="1"/>
  <c r="P55" i="7"/>
  <c r="P1595" i="21" s="1"/>
  <c r="P54" i="7"/>
  <c r="P1594" i="21" s="1"/>
  <c r="P53" i="7"/>
  <c r="P1593" i="21" s="1"/>
  <c r="P52" i="7"/>
  <c r="P1592" i="21" s="1"/>
  <c r="P51" i="7"/>
  <c r="P1591" i="21" s="1"/>
  <c r="P50" i="7"/>
  <c r="P1590" i="21" s="1"/>
  <c r="P49" i="7"/>
  <c r="P1589" i="21" s="1"/>
  <c r="P48" i="7"/>
  <c r="P1588" i="21" s="1"/>
  <c r="P47" i="7"/>
  <c r="P1587" i="21" s="1"/>
  <c r="P46" i="7"/>
  <c r="P1586" i="21" s="1"/>
  <c r="P45" i="7"/>
  <c r="P1585" i="21" s="1"/>
  <c r="P44" i="7"/>
  <c r="P1584" i="21" s="1"/>
  <c r="P43" i="7"/>
  <c r="P1583" i="21" s="1"/>
  <c r="P42" i="7"/>
  <c r="P1582" i="21" s="1"/>
  <c r="P41" i="7"/>
  <c r="P1581" i="21" s="1"/>
  <c r="P40" i="7"/>
  <c r="P1580" i="21" s="1"/>
  <c r="P39" i="7"/>
  <c r="P1579" i="21" s="1"/>
  <c r="P38" i="7"/>
  <c r="P1578" i="21" s="1"/>
  <c r="P37" i="7"/>
  <c r="P1577" i="21" s="1"/>
  <c r="P36" i="7"/>
  <c r="P1576" i="21" s="1"/>
  <c r="P35" i="7"/>
  <c r="P1575" i="21" s="1"/>
  <c r="P34" i="7"/>
  <c r="P1574" i="21" s="1"/>
  <c r="P33" i="7"/>
  <c r="P1573" i="21" s="1"/>
  <c r="L68" i="7"/>
  <c r="L1608" i="21" s="1"/>
  <c r="L67" i="7"/>
  <c r="L1607" i="21" s="1"/>
  <c r="L66" i="7"/>
  <c r="L1606" i="21" s="1"/>
  <c r="L65" i="7"/>
  <c r="L1605" i="21" s="1"/>
  <c r="L64" i="7"/>
  <c r="L1604" i="21" s="1"/>
  <c r="L63" i="7"/>
  <c r="L1603" i="21" s="1"/>
  <c r="L62" i="7"/>
  <c r="L1602" i="21" s="1"/>
  <c r="L61" i="7"/>
  <c r="L1601" i="21" s="1"/>
  <c r="L60" i="7"/>
  <c r="L1600" i="21" s="1"/>
  <c r="L59" i="7"/>
  <c r="L1599" i="21" s="1"/>
  <c r="L58" i="7"/>
  <c r="L1598" i="21" s="1"/>
  <c r="L57" i="7"/>
  <c r="L1597" i="21" s="1"/>
  <c r="L56" i="7"/>
  <c r="L1596" i="21" s="1"/>
  <c r="L55" i="7"/>
  <c r="L1595" i="21" s="1"/>
  <c r="L54" i="7"/>
  <c r="L1594" i="21" s="1"/>
  <c r="L53" i="7"/>
  <c r="L1593" i="21" s="1"/>
  <c r="L52" i="7"/>
  <c r="L1592" i="21" s="1"/>
  <c r="L51" i="7"/>
  <c r="L1591" i="21" s="1"/>
  <c r="L50" i="7"/>
  <c r="L1590" i="21" s="1"/>
  <c r="L49" i="7"/>
  <c r="L1589" i="21" s="1"/>
  <c r="L48" i="7"/>
  <c r="L1588" i="21" s="1"/>
  <c r="L47" i="7"/>
  <c r="L1587" i="21" s="1"/>
  <c r="L46" i="7"/>
  <c r="L1586" i="21" s="1"/>
  <c r="L45" i="7"/>
  <c r="L1585" i="21" s="1"/>
  <c r="L44" i="7"/>
  <c r="L1584" i="21" s="1"/>
  <c r="L43" i="7"/>
  <c r="L1583" i="21" s="1"/>
  <c r="L42" i="7"/>
  <c r="L1582" i="21" s="1"/>
  <c r="L41" i="7"/>
  <c r="L1581" i="21" s="1"/>
  <c r="L40" i="7"/>
  <c r="L1580" i="21" s="1"/>
  <c r="L39" i="7"/>
  <c r="L1579" i="21" s="1"/>
  <c r="L38" i="7"/>
  <c r="L1578" i="21" s="1"/>
  <c r="L37" i="7"/>
  <c r="L1577" i="21" s="1"/>
  <c r="L36" i="7"/>
  <c r="L1576" i="21" s="1"/>
  <c r="L35" i="7"/>
  <c r="L1575" i="21" s="1"/>
  <c r="L34" i="7"/>
  <c r="L1574" i="21" s="1"/>
  <c r="L33" i="7"/>
  <c r="L1573" i="21" s="1"/>
  <c r="H92" i="7"/>
  <c r="H1632" i="21" s="1"/>
  <c r="H91" i="7"/>
  <c r="H1631" i="21" s="1"/>
  <c r="H90" i="7"/>
  <c r="H1630" i="21" s="1"/>
  <c r="H89" i="7"/>
  <c r="H1629" i="21" s="1"/>
  <c r="H88" i="7"/>
  <c r="H1628" i="21" s="1"/>
  <c r="H86" i="7"/>
  <c r="H1626" i="21" s="1"/>
  <c r="H85" i="7"/>
  <c r="H1625" i="21" s="1"/>
  <c r="H84" i="7"/>
  <c r="H1624" i="21" s="1"/>
  <c r="H83" i="7"/>
  <c r="H1623" i="21" s="1"/>
  <c r="H82" i="7"/>
  <c r="H1622" i="21" s="1"/>
  <c r="H81" i="7"/>
  <c r="H1621" i="21" s="1"/>
  <c r="H68" i="7"/>
  <c r="H1608" i="21" s="1"/>
  <c r="H67" i="7"/>
  <c r="H1607" i="21" s="1"/>
  <c r="H66" i="7"/>
  <c r="H1606" i="21" s="1"/>
  <c r="H65" i="7"/>
  <c r="H1605" i="21" s="1"/>
  <c r="H64" i="7"/>
  <c r="H1604" i="21" s="1"/>
  <c r="H63" i="7"/>
  <c r="H1603" i="21" s="1"/>
  <c r="H62" i="7"/>
  <c r="H1602" i="21" s="1"/>
  <c r="H61" i="7"/>
  <c r="H1601" i="21" s="1"/>
  <c r="H60" i="7"/>
  <c r="H1600" i="21" s="1"/>
  <c r="H59" i="7"/>
  <c r="H1599" i="21" s="1"/>
  <c r="H58" i="7"/>
  <c r="H1598" i="21" s="1"/>
  <c r="H57" i="7"/>
  <c r="H1597" i="21" s="1"/>
  <c r="H56" i="7"/>
  <c r="H1596" i="21" s="1"/>
  <c r="H55" i="7"/>
  <c r="H1595" i="21" s="1"/>
  <c r="H54" i="7"/>
  <c r="H1594" i="21" s="1"/>
  <c r="H53" i="7"/>
  <c r="H1593" i="21" s="1"/>
  <c r="H52" i="7"/>
  <c r="H1592" i="21" s="1"/>
  <c r="H51" i="7"/>
  <c r="H1591" i="21" s="1"/>
  <c r="H50" i="7"/>
  <c r="H1590" i="21" s="1"/>
  <c r="H49" i="7"/>
  <c r="H1589" i="21" s="1"/>
  <c r="H48" i="7"/>
  <c r="H1588" i="21" s="1"/>
  <c r="H47" i="7"/>
  <c r="H1587" i="21" s="1"/>
  <c r="H46" i="7"/>
  <c r="H1586" i="21" s="1"/>
  <c r="H45" i="7"/>
  <c r="H1585" i="21" s="1"/>
  <c r="H44" i="7"/>
  <c r="H1584" i="21" s="1"/>
  <c r="H43" i="7"/>
  <c r="H1583" i="21" s="1"/>
  <c r="H42" i="7"/>
  <c r="H1582" i="21" s="1"/>
  <c r="H41" i="7"/>
  <c r="H1581" i="21" s="1"/>
  <c r="H40" i="7"/>
  <c r="H1580" i="21" s="1"/>
  <c r="H39" i="7"/>
  <c r="H1579" i="21" s="1"/>
  <c r="H38" i="7"/>
  <c r="H1578" i="21" s="1"/>
  <c r="H37" i="7"/>
  <c r="H1577" i="21" s="1"/>
  <c r="AF29" i="7"/>
  <c r="AF1569" i="21" s="1"/>
  <c r="AF28" i="7"/>
  <c r="AF1568" i="21" s="1"/>
  <c r="AF27" i="7"/>
  <c r="AF1567" i="21" s="1"/>
  <c r="AF26" i="7"/>
  <c r="AF1566" i="21" s="1"/>
  <c r="AF25" i="7"/>
  <c r="AF1565" i="21" s="1"/>
  <c r="AF24" i="7"/>
  <c r="AF1564" i="21" s="1"/>
  <c r="AF23" i="7"/>
  <c r="AF1563" i="21" s="1"/>
  <c r="AB29" i="7"/>
  <c r="AB1569" i="21" s="1"/>
  <c r="AB28" i="7"/>
  <c r="AB1568" i="21" s="1"/>
  <c r="AB27" i="7"/>
  <c r="AB1567" i="21" s="1"/>
  <c r="AB26" i="7"/>
  <c r="AB1566" i="21" s="1"/>
  <c r="AB25" i="7"/>
  <c r="AB1565" i="21" s="1"/>
  <c r="AB24" i="7"/>
  <c r="AB1564" i="21" s="1"/>
  <c r="AB23" i="7"/>
  <c r="AB1563" i="21" s="1"/>
  <c r="AA23" i="7"/>
  <c r="AA1563" i="21" s="1"/>
  <c r="AE23" i="7"/>
  <c r="AE1563" i="21" s="1"/>
  <c r="AA24" i="7"/>
  <c r="AA1564" i="21" s="1"/>
  <c r="AE24" i="7"/>
  <c r="AE1564" i="21" s="1"/>
  <c r="AA25" i="7"/>
  <c r="AA1565" i="21" s="1"/>
  <c r="AE25" i="7"/>
  <c r="AE1565" i="21" s="1"/>
  <c r="AA26" i="7"/>
  <c r="AA1566" i="21" s="1"/>
  <c r="AE26" i="7"/>
  <c r="AE1566" i="21" s="1"/>
  <c r="AA27" i="7"/>
  <c r="AA1567" i="21" s="1"/>
  <c r="AE27" i="7"/>
  <c r="AE1567" i="21" s="1"/>
  <c r="AA28" i="7"/>
  <c r="AA1568" i="21" s="1"/>
  <c r="AE28" i="7"/>
  <c r="AE1568" i="21" s="1"/>
  <c r="AA29" i="7"/>
  <c r="AA1569" i="21" s="1"/>
  <c r="AE29" i="7"/>
  <c r="AE1569" i="21" s="1"/>
  <c r="Z30" i="7"/>
  <c r="AD30" i="7"/>
  <c r="T29" i="7"/>
  <c r="T1569" i="21" s="1"/>
  <c r="T28" i="7"/>
  <c r="T1568" i="21" s="1"/>
  <c r="T27" i="7"/>
  <c r="T1567" i="21" s="1"/>
  <c r="T26" i="7"/>
  <c r="T1566" i="21" s="1"/>
  <c r="T25" i="7"/>
  <c r="T1565" i="21" s="1"/>
  <c r="T24" i="7"/>
  <c r="T1564" i="21" s="1"/>
  <c r="T23" i="7"/>
  <c r="T1563" i="21" s="1"/>
  <c r="P29" i="7"/>
  <c r="P1569" i="21" s="1"/>
  <c r="P28" i="7"/>
  <c r="P1568" i="21" s="1"/>
  <c r="P27" i="7"/>
  <c r="P1567" i="21" s="1"/>
  <c r="P26" i="7"/>
  <c r="P1566" i="21" s="1"/>
  <c r="P25" i="7"/>
  <c r="P1565" i="21" s="1"/>
  <c r="P24" i="7"/>
  <c r="P1564" i="21" s="1"/>
  <c r="P23" i="7"/>
  <c r="P1563" i="21" s="1"/>
  <c r="L29" i="7"/>
  <c r="L1569" i="21" s="1"/>
  <c r="L28" i="7"/>
  <c r="L1568" i="21" s="1"/>
  <c r="L27" i="7"/>
  <c r="L1567" i="21" s="1"/>
  <c r="L26" i="7"/>
  <c r="L1566" i="21" s="1"/>
  <c r="L25" i="7"/>
  <c r="L1565" i="21" s="1"/>
  <c r="L24" i="7"/>
  <c r="L1564" i="21" s="1"/>
  <c r="L23" i="7"/>
  <c r="L1563" i="21" s="1"/>
  <c r="O23" i="7"/>
  <c r="O1563" i="21" s="1"/>
  <c r="S23" i="7"/>
  <c r="S1563" i="21" s="1"/>
  <c r="O24" i="7"/>
  <c r="O1564" i="21" s="1"/>
  <c r="S24" i="7"/>
  <c r="S1564" i="21" s="1"/>
  <c r="O25" i="7"/>
  <c r="O1565" i="21" s="1"/>
  <c r="S25" i="7"/>
  <c r="S1565" i="21" s="1"/>
  <c r="O26" i="7"/>
  <c r="O1566" i="21" s="1"/>
  <c r="S26" i="7"/>
  <c r="S1566" i="21" s="1"/>
  <c r="O27" i="7"/>
  <c r="O1567" i="21" s="1"/>
  <c r="S27" i="7"/>
  <c r="S1567" i="21" s="1"/>
  <c r="O28" i="7"/>
  <c r="O1568" i="21" s="1"/>
  <c r="S28" i="7"/>
  <c r="S1568" i="21" s="1"/>
  <c r="O29" i="7"/>
  <c r="O1569" i="21" s="1"/>
  <c r="S29" i="7"/>
  <c r="S1569" i="21" s="1"/>
  <c r="N30" i="7"/>
  <c r="R30" i="7"/>
  <c r="AA30" i="7" l="1"/>
  <c r="AA1570" i="21" s="1"/>
  <c r="Z1570" i="21"/>
  <c r="T2034" i="21"/>
  <c r="U84" i="11"/>
  <c r="T30" i="7"/>
  <c r="T1570" i="21" s="1"/>
  <c r="R1570" i="21"/>
  <c r="T2035" i="21"/>
  <c r="U85" i="11"/>
  <c r="O30" i="7"/>
  <c r="O1570" i="21" s="1"/>
  <c r="N1570" i="21"/>
  <c r="AE30" i="7"/>
  <c r="AE1570" i="21" s="1"/>
  <c r="AD1570" i="21"/>
  <c r="T2033" i="21"/>
  <c r="U83" i="11"/>
  <c r="AG2037" i="21"/>
  <c r="AG2036" i="21"/>
  <c r="AH60" i="11"/>
  <c r="AH87" i="11" s="1"/>
  <c r="AG2010" i="21"/>
  <c r="AH57" i="11"/>
  <c r="AG2007" i="21"/>
  <c r="AH56" i="11"/>
  <c r="AG2006" i="21"/>
  <c r="AH58" i="11"/>
  <c r="AG2008" i="21"/>
  <c r="AH59" i="11"/>
  <c r="AH86" i="11" s="1"/>
  <c r="AG2009" i="21"/>
  <c r="AH55" i="11"/>
  <c r="AG2005" i="21"/>
  <c r="R2004" i="21"/>
  <c r="S54" i="11"/>
  <c r="U82" i="11"/>
  <c r="T2032" i="21"/>
  <c r="Q81" i="11"/>
  <c r="P2031" i="21"/>
  <c r="AB30" i="7"/>
  <c r="AB1570" i="21" s="1"/>
  <c r="AF30" i="7"/>
  <c r="AF1570" i="21" s="1"/>
  <c r="S30" i="7"/>
  <c r="S1570" i="21" s="1"/>
  <c r="P30" i="7"/>
  <c r="P1570" i="21" s="1"/>
  <c r="U2034" i="21" l="1"/>
  <c r="V84" i="11"/>
  <c r="U2033" i="21"/>
  <c r="V83" i="11"/>
  <c r="V85" i="11"/>
  <c r="U2035" i="21"/>
  <c r="AH2036" i="21"/>
  <c r="AH2037" i="21"/>
  <c r="AI55" i="11"/>
  <c r="AH2005" i="21"/>
  <c r="AI57" i="11"/>
  <c r="AH2007" i="21"/>
  <c r="AI56" i="11"/>
  <c r="AH2006" i="21"/>
  <c r="AI58" i="11"/>
  <c r="AH2008" i="21"/>
  <c r="AI59" i="11"/>
  <c r="AI86" i="11" s="1"/>
  <c r="AH2009" i="21"/>
  <c r="AI60" i="11"/>
  <c r="AI87" i="11" s="1"/>
  <c r="AH2010" i="21"/>
  <c r="S2004" i="21"/>
  <c r="T54" i="11"/>
  <c r="V82" i="11"/>
  <c r="U2032" i="21"/>
  <c r="R81" i="11"/>
  <c r="Q2031" i="21"/>
  <c r="L44" i="9"/>
  <c r="L1840" i="21" s="1"/>
  <c r="L43" i="9"/>
  <c r="L1839" i="21" s="1"/>
  <c r="L42" i="9"/>
  <c r="L1838" i="21" s="1"/>
  <c r="L41" i="9"/>
  <c r="L40" i="9"/>
  <c r="L1836" i="21" s="1"/>
  <c r="L39" i="9"/>
  <c r="L1835" i="21" s="1"/>
  <c r="L38" i="9"/>
  <c r="L1834" i="21" s="1"/>
  <c r="L37" i="9"/>
  <c r="L1833" i="21" s="1"/>
  <c r="L36" i="9"/>
  <c r="L1832" i="21" s="1"/>
  <c r="L35" i="9"/>
  <c r="L1831" i="21" s="1"/>
  <c r="L34" i="9"/>
  <c r="L1830" i="21" s="1"/>
  <c r="L33" i="9"/>
  <c r="L1829" i="21" s="1"/>
  <c r="L32" i="9"/>
  <c r="L1828" i="21" s="1"/>
  <c r="L31" i="9"/>
  <c r="L1827" i="21" s="1"/>
  <c r="L30" i="9"/>
  <c r="L29" i="9"/>
  <c r="L1825" i="21" s="1"/>
  <c r="L28" i="9"/>
  <c r="L1824" i="21" s="1"/>
  <c r="L27" i="9"/>
  <c r="L1823" i="21" s="1"/>
  <c r="L26" i="9"/>
  <c r="L1822" i="21" s="1"/>
  <c r="L25" i="9"/>
  <c r="L1821" i="21" s="1"/>
  <c r="L24" i="9"/>
  <c r="L1820" i="21" s="1"/>
  <c r="L23" i="9"/>
  <c r="L1819" i="21" s="1"/>
  <c r="L22" i="9"/>
  <c r="L1818" i="21" s="1"/>
  <c r="L21" i="9"/>
  <c r="L1817" i="21" s="1"/>
  <c r="L20" i="9"/>
  <c r="L1816" i="21" s="1"/>
  <c r="L19" i="9"/>
  <c r="L1815" i="21" s="1"/>
  <c r="L18" i="9"/>
  <c r="L1814" i="21" s="1"/>
  <c r="L17" i="9"/>
  <c r="L1813" i="21" s="1"/>
  <c r="L16" i="9"/>
  <c r="L1812" i="21" s="1"/>
  <c r="L15" i="9"/>
  <c r="L1811" i="21" s="1"/>
  <c r="L14" i="9"/>
  <c r="L1810" i="21" s="1"/>
  <c r="L13" i="9"/>
  <c r="L1809" i="21" s="1"/>
  <c r="L12" i="9"/>
  <c r="L1808" i="21" s="1"/>
  <c r="L11" i="9"/>
  <c r="L1807" i="21" s="1"/>
  <c r="L10" i="9"/>
  <c r="L1806" i="21" s="1"/>
  <c r="L9" i="9"/>
  <c r="L8" i="9"/>
  <c r="L1804" i="21" s="1"/>
  <c r="L6" i="9"/>
  <c r="L1802" i="21" s="1"/>
  <c r="L5" i="9"/>
  <c r="L1801" i="21" s="1"/>
  <c r="L7" i="9"/>
  <c r="AE92" i="7"/>
  <c r="AE1632" i="21" s="1"/>
  <c r="AE91" i="7"/>
  <c r="AE1631" i="21" s="1"/>
  <c r="AE90" i="7"/>
  <c r="AE1630" i="21" s="1"/>
  <c r="AE89" i="7"/>
  <c r="AE1629" i="21" s="1"/>
  <c r="AE88" i="7"/>
  <c r="AE1628" i="21" s="1"/>
  <c r="AE87" i="7"/>
  <c r="AE1627" i="21" s="1"/>
  <c r="AE86" i="7"/>
  <c r="AE1626" i="21" s="1"/>
  <c r="AE85" i="7"/>
  <c r="AE1625" i="21" s="1"/>
  <c r="AE84" i="7"/>
  <c r="AE1624" i="21" s="1"/>
  <c r="AE83" i="7"/>
  <c r="AE1623" i="21" s="1"/>
  <c r="AE82" i="7"/>
  <c r="AE1622" i="21" s="1"/>
  <c r="AE81" i="7"/>
  <c r="AE1621" i="21" s="1"/>
  <c r="AE80" i="7"/>
  <c r="AE1620" i="21" s="1"/>
  <c r="AE79" i="7"/>
  <c r="AE1619" i="21" s="1"/>
  <c r="AE78" i="7"/>
  <c r="AE1618" i="21" s="1"/>
  <c r="AE74" i="7"/>
  <c r="AE1614" i="21" s="1"/>
  <c r="AE73" i="7"/>
  <c r="AE1613" i="21" s="1"/>
  <c r="AE72" i="7"/>
  <c r="AE1612" i="21" s="1"/>
  <c r="AE68" i="7"/>
  <c r="AE1608" i="21" s="1"/>
  <c r="AE67" i="7"/>
  <c r="AE1607" i="21" s="1"/>
  <c r="AE66" i="7"/>
  <c r="AE1606" i="21" s="1"/>
  <c r="AE65" i="7"/>
  <c r="AE1605" i="21" s="1"/>
  <c r="AE64" i="7"/>
  <c r="AE1604" i="21" s="1"/>
  <c r="AE63" i="7"/>
  <c r="AE1603" i="21" s="1"/>
  <c r="AE62" i="7"/>
  <c r="AE1602" i="21" s="1"/>
  <c r="AE61" i="7"/>
  <c r="AE1601" i="21" s="1"/>
  <c r="AE60" i="7"/>
  <c r="AE1600" i="21" s="1"/>
  <c r="AE59" i="7"/>
  <c r="AE1599" i="21" s="1"/>
  <c r="AE58" i="7"/>
  <c r="AE1598" i="21" s="1"/>
  <c r="AE57" i="7"/>
  <c r="AE1597" i="21" s="1"/>
  <c r="AE56" i="7"/>
  <c r="AE1596" i="21" s="1"/>
  <c r="AE55" i="7"/>
  <c r="AE1595" i="21" s="1"/>
  <c r="AE54" i="7"/>
  <c r="AE1594" i="21" s="1"/>
  <c r="AE53" i="7"/>
  <c r="AE1593" i="21" s="1"/>
  <c r="AE52" i="7"/>
  <c r="AE1592" i="21" s="1"/>
  <c r="AE51" i="7"/>
  <c r="AE1591" i="21" s="1"/>
  <c r="AE50" i="7"/>
  <c r="AE1590" i="21" s="1"/>
  <c r="AE49" i="7"/>
  <c r="AE1589" i="21" s="1"/>
  <c r="AE48" i="7"/>
  <c r="AE1588" i="21" s="1"/>
  <c r="AE47" i="7"/>
  <c r="AE1587" i="21" s="1"/>
  <c r="AE46" i="7"/>
  <c r="AE1586" i="21" s="1"/>
  <c r="AE45" i="7"/>
  <c r="AE1585" i="21" s="1"/>
  <c r="AE44" i="7"/>
  <c r="AE1584" i="21" s="1"/>
  <c r="AE43" i="7"/>
  <c r="AE1583" i="21" s="1"/>
  <c r="AE42" i="7"/>
  <c r="AE1582" i="21" s="1"/>
  <c r="AE41" i="7"/>
  <c r="AE1581" i="21" s="1"/>
  <c r="AE40" i="7"/>
  <c r="AE1580" i="21" s="1"/>
  <c r="AE39" i="7"/>
  <c r="AE1579" i="21" s="1"/>
  <c r="AE38" i="7"/>
  <c r="AE1578" i="21" s="1"/>
  <c r="AE37" i="7"/>
  <c r="AE1577" i="21" s="1"/>
  <c r="AE36" i="7"/>
  <c r="AE1576" i="21" s="1"/>
  <c r="AE35" i="7"/>
  <c r="AE1575" i="21" s="1"/>
  <c r="AE34" i="7"/>
  <c r="AE1574" i="21" s="1"/>
  <c r="AE33" i="7"/>
  <c r="AE1573" i="21" s="1"/>
  <c r="AA92" i="7"/>
  <c r="AA1632" i="21" s="1"/>
  <c r="AA91" i="7"/>
  <c r="AA1631" i="21" s="1"/>
  <c r="AA90" i="7"/>
  <c r="AA1630" i="21" s="1"/>
  <c r="AA89" i="7"/>
  <c r="AA1629" i="21" s="1"/>
  <c r="AA88" i="7"/>
  <c r="AA1628" i="21" s="1"/>
  <c r="AA87" i="7"/>
  <c r="AA1627" i="21" s="1"/>
  <c r="AA86" i="7"/>
  <c r="AA1626" i="21" s="1"/>
  <c r="AA85" i="7"/>
  <c r="AA1625" i="21" s="1"/>
  <c r="AA84" i="7"/>
  <c r="AA1624" i="21" s="1"/>
  <c r="AA83" i="7"/>
  <c r="AA1623" i="21" s="1"/>
  <c r="AA82" i="7"/>
  <c r="AA1622" i="21" s="1"/>
  <c r="AA81" i="7"/>
  <c r="AA1621" i="21" s="1"/>
  <c r="AA80" i="7"/>
  <c r="AA1620" i="21" s="1"/>
  <c r="AA79" i="7"/>
  <c r="AA1619" i="21" s="1"/>
  <c r="AA78" i="7"/>
  <c r="AA1618" i="21" s="1"/>
  <c r="AA74" i="7"/>
  <c r="AA1614" i="21" s="1"/>
  <c r="AA73" i="7"/>
  <c r="AA1613" i="21" s="1"/>
  <c r="AA72" i="7"/>
  <c r="AA1612" i="21" s="1"/>
  <c r="AA68" i="7"/>
  <c r="AA1608" i="21" s="1"/>
  <c r="AA67" i="7"/>
  <c r="AA1607" i="21" s="1"/>
  <c r="AA66" i="7"/>
  <c r="AA1606" i="21" s="1"/>
  <c r="AA65" i="7"/>
  <c r="AA1605" i="21" s="1"/>
  <c r="AA64" i="7"/>
  <c r="AA1604" i="21" s="1"/>
  <c r="AA63" i="7"/>
  <c r="AA1603" i="21" s="1"/>
  <c r="AA62" i="7"/>
  <c r="AA1602" i="21" s="1"/>
  <c r="AA61" i="7"/>
  <c r="AA1601" i="21" s="1"/>
  <c r="AA60" i="7"/>
  <c r="AA1600" i="21" s="1"/>
  <c r="AA59" i="7"/>
  <c r="AA1599" i="21" s="1"/>
  <c r="AA58" i="7"/>
  <c r="AA1598" i="21" s="1"/>
  <c r="AA57" i="7"/>
  <c r="AA1597" i="21" s="1"/>
  <c r="AA56" i="7"/>
  <c r="AA1596" i="21" s="1"/>
  <c r="AA55" i="7"/>
  <c r="AA1595" i="21" s="1"/>
  <c r="AA54" i="7"/>
  <c r="AA1594" i="21" s="1"/>
  <c r="AA53" i="7"/>
  <c r="AA1593" i="21" s="1"/>
  <c r="AA52" i="7"/>
  <c r="AA1592" i="21" s="1"/>
  <c r="AA51" i="7"/>
  <c r="AA1591" i="21" s="1"/>
  <c r="AA50" i="7"/>
  <c r="AA1590" i="21" s="1"/>
  <c r="AA49" i="7"/>
  <c r="AA1589" i="21" s="1"/>
  <c r="AA48" i="7"/>
  <c r="AA1588" i="21" s="1"/>
  <c r="AA47" i="7"/>
  <c r="AA1587" i="21" s="1"/>
  <c r="AA46" i="7"/>
  <c r="AA1586" i="21" s="1"/>
  <c r="AA45" i="7"/>
  <c r="AA1585" i="21" s="1"/>
  <c r="AA44" i="7"/>
  <c r="AA1584" i="21" s="1"/>
  <c r="AA43" i="7"/>
  <c r="AA1583" i="21" s="1"/>
  <c r="AA42" i="7"/>
  <c r="AA1582" i="21" s="1"/>
  <c r="AA41" i="7"/>
  <c r="AA1581" i="21" s="1"/>
  <c r="AA40" i="7"/>
  <c r="AA1580" i="21" s="1"/>
  <c r="AA39" i="7"/>
  <c r="AA1579" i="21" s="1"/>
  <c r="AA38" i="7"/>
  <c r="AA1578" i="21" s="1"/>
  <c r="AA37" i="7"/>
  <c r="AA1577" i="21" s="1"/>
  <c r="AA36" i="7"/>
  <c r="AA1576" i="21" s="1"/>
  <c r="AA35" i="7"/>
  <c r="AA1575" i="21" s="1"/>
  <c r="AA34" i="7"/>
  <c r="AA1574" i="21" s="1"/>
  <c r="AA33" i="7"/>
  <c r="AA1573" i="21" s="1"/>
  <c r="S92" i="7"/>
  <c r="S1632" i="21" s="1"/>
  <c r="S91" i="7"/>
  <c r="S1631" i="21" s="1"/>
  <c r="S90" i="7"/>
  <c r="S1630" i="21" s="1"/>
  <c r="S89" i="7"/>
  <c r="S1629" i="21" s="1"/>
  <c r="S88" i="7"/>
  <c r="S1628" i="21" s="1"/>
  <c r="S87" i="7"/>
  <c r="S1627" i="21" s="1"/>
  <c r="S86" i="7"/>
  <c r="S1626" i="21" s="1"/>
  <c r="S85" i="7"/>
  <c r="S1625" i="21" s="1"/>
  <c r="S84" i="7"/>
  <c r="S1624" i="21" s="1"/>
  <c r="S83" i="7"/>
  <c r="S1623" i="21" s="1"/>
  <c r="S82" i="7"/>
  <c r="S1622" i="21" s="1"/>
  <c r="S81" i="7"/>
  <c r="S1621" i="21" s="1"/>
  <c r="S80" i="7"/>
  <c r="S1620" i="21" s="1"/>
  <c r="S79" i="7"/>
  <c r="S1619" i="21" s="1"/>
  <c r="S78" i="7"/>
  <c r="S1618" i="21" s="1"/>
  <c r="S74" i="7"/>
  <c r="S1614" i="21" s="1"/>
  <c r="S73" i="7"/>
  <c r="S1613" i="21" s="1"/>
  <c r="S72" i="7"/>
  <c r="S1612" i="21" s="1"/>
  <c r="S68" i="7"/>
  <c r="S1608" i="21" s="1"/>
  <c r="S67" i="7"/>
  <c r="S1607" i="21" s="1"/>
  <c r="S66" i="7"/>
  <c r="S1606" i="21" s="1"/>
  <c r="S65" i="7"/>
  <c r="S1605" i="21" s="1"/>
  <c r="S64" i="7"/>
  <c r="S1604" i="21" s="1"/>
  <c r="S63" i="7"/>
  <c r="S1603" i="21" s="1"/>
  <c r="S62" i="7"/>
  <c r="S1602" i="21" s="1"/>
  <c r="S61" i="7"/>
  <c r="S1601" i="21" s="1"/>
  <c r="S60" i="7"/>
  <c r="S1600" i="21" s="1"/>
  <c r="S59" i="7"/>
  <c r="S1599" i="21" s="1"/>
  <c r="S58" i="7"/>
  <c r="S1598" i="21" s="1"/>
  <c r="S57" i="7"/>
  <c r="S1597" i="21" s="1"/>
  <c r="S56" i="7"/>
  <c r="S1596" i="21" s="1"/>
  <c r="S55" i="7"/>
  <c r="S1595" i="21" s="1"/>
  <c r="S54" i="7"/>
  <c r="S1594" i="21" s="1"/>
  <c r="S53" i="7"/>
  <c r="S1593" i="21" s="1"/>
  <c r="S52" i="7"/>
  <c r="S1592" i="21" s="1"/>
  <c r="S51" i="7"/>
  <c r="S1591" i="21" s="1"/>
  <c r="S50" i="7"/>
  <c r="S1590" i="21" s="1"/>
  <c r="S49" i="7"/>
  <c r="S1589" i="21" s="1"/>
  <c r="S48" i="7"/>
  <c r="S1588" i="21" s="1"/>
  <c r="S47" i="7"/>
  <c r="S1587" i="21" s="1"/>
  <c r="S46" i="7"/>
  <c r="S1586" i="21" s="1"/>
  <c r="S45" i="7"/>
  <c r="S1585" i="21" s="1"/>
  <c r="S44" i="7"/>
  <c r="S1584" i="21" s="1"/>
  <c r="S43" i="7"/>
  <c r="S1583" i="21" s="1"/>
  <c r="S42" i="7"/>
  <c r="S1582" i="21" s="1"/>
  <c r="S41" i="7"/>
  <c r="S1581" i="21" s="1"/>
  <c r="S40" i="7"/>
  <c r="S1580" i="21" s="1"/>
  <c r="S39" i="7"/>
  <c r="S1579" i="21" s="1"/>
  <c r="S38" i="7"/>
  <c r="S1578" i="21" s="1"/>
  <c r="S37" i="7"/>
  <c r="S1577" i="21" s="1"/>
  <c r="S36" i="7"/>
  <c r="S1576" i="21" s="1"/>
  <c r="S35" i="7"/>
  <c r="S1575" i="21" s="1"/>
  <c r="S34" i="7"/>
  <c r="S1574" i="21" s="1"/>
  <c r="S33" i="7"/>
  <c r="S1573" i="21" s="1"/>
  <c r="O92" i="7"/>
  <c r="O1632" i="21" s="1"/>
  <c r="O91" i="7"/>
  <c r="O1631" i="21" s="1"/>
  <c r="O90" i="7"/>
  <c r="O1630" i="21" s="1"/>
  <c r="O89" i="7"/>
  <c r="O1629" i="21" s="1"/>
  <c r="O88" i="7"/>
  <c r="O1628" i="21" s="1"/>
  <c r="O87" i="7"/>
  <c r="O1627" i="21" s="1"/>
  <c r="O86" i="7"/>
  <c r="O1626" i="21" s="1"/>
  <c r="O85" i="7"/>
  <c r="O1625" i="21" s="1"/>
  <c r="O84" i="7"/>
  <c r="O1624" i="21" s="1"/>
  <c r="O83" i="7"/>
  <c r="O1623" i="21" s="1"/>
  <c r="O82" i="7"/>
  <c r="O1622" i="21" s="1"/>
  <c r="O81" i="7"/>
  <c r="O1621" i="21" s="1"/>
  <c r="O80" i="7"/>
  <c r="O1620" i="21" s="1"/>
  <c r="O79" i="7"/>
  <c r="O1619" i="21" s="1"/>
  <c r="O78" i="7"/>
  <c r="O1618" i="21" s="1"/>
  <c r="O74" i="7"/>
  <c r="O1614" i="21" s="1"/>
  <c r="O73" i="7"/>
  <c r="O1613" i="21" s="1"/>
  <c r="O72" i="7"/>
  <c r="O1612" i="21" s="1"/>
  <c r="O68" i="7"/>
  <c r="O1608" i="21" s="1"/>
  <c r="O67" i="7"/>
  <c r="O1607" i="21" s="1"/>
  <c r="O66" i="7"/>
  <c r="O1606" i="21" s="1"/>
  <c r="O65" i="7"/>
  <c r="O1605" i="21" s="1"/>
  <c r="O64" i="7"/>
  <c r="O1604" i="21" s="1"/>
  <c r="O63" i="7"/>
  <c r="O1603" i="21" s="1"/>
  <c r="O62" i="7"/>
  <c r="O1602" i="21" s="1"/>
  <c r="O61" i="7"/>
  <c r="O1601" i="21" s="1"/>
  <c r="O60" i="7"/>
  <c r="O1600" i="21" s="1"/>
  <c r="O59" i="7"/>
  <c r="O1599" i="21" s="1"/>
  <c r="O58" i="7"/>
  <c r="O1598" i="21" s="1"/>
  <c r="O57" i="7"/>
  <c r="O1597" i="21" s="1"/>
  <c r="O56" i="7"/>
  <c r="O1596" i="21" s="1"/>
  <c r="O55" i="7"/>
  <c r="O1595" i="21" s="1"/>
  <c r="O54" i="7"/>
  <c r="O1594" i="21" s="1"/>
  <c r="O53" i="7"/>
  <c r="O1593" i="21" s="1"/>
  <c r="O52" i="7"/>
  <c r="O1592" i="21" s="1"/>
  <c r="O51" i="7"/>
  <c r="O1591" i="21" s="1"/>
  <c r="O50" i="7"/>
  <c r="O1590" i="21" s="1"/>
  <c r="O49" i="7"/>
  <c r="O1589" i="21" s="1"/>
  <c r="O48" i="7"/>
  <c r="O1588" i="21" s="1"/>
  <c r="O47" i="7"/>
  <c r="O1587" i="21" s="1"/>
  <c r="O46" i="7"/>
  <c r="O1586" i="21" s="1"/>
  <c r="O45" i="7"/>
  <c r="O1585" i="21" s="1"/>
  <c r="O44" i="7"/>
  <c r="O1584" i="21" s="1"/>
  <c r="O43" i="7"/>
  <c r="O1583" i="21" s="1"/>
  <c r="O42" i="7"/>
  <c r="O1582" i="21" s="1"/>
  <c r="O41" i="7"/>
  <c r="O1581" i="21" s="1"/>
  <c r="O40" i="7"/>
  <c r="O1580" i="21" s="1"/>
  <c r="O39" i="7"/>
  <c r="O1579" i="21" s="1"/>
  <c r="O38" i="7"/>
  <c r="O1578" i="21" s="1"/>
  <c r="O37" i="7"/>
  <c r="O1577" i="21" s="1"/>
  <c r="O36" i="7"/>
  <c r="O1576" i="21" s="1"/>
  <c r="O35" i="7"/>
  <c r="O1575" i="21" s="1"/>
  <c r="O34" i="7"/>
  <c r="O1574" i="21" s="1"/>
  <c r="O33" i="7"/>
  <c r="O1573" i="21" s="1"/>
  <c r="K92" i="7"/>
  <c r="K1632" i="21" s="1"/>
  <c r="K91" i="7"/>
  <c r="K1631" i="21" s="1"/>
  <c r="K90" i="7"/>
  <c r="K1630" i="21" s="1"/>
  <c r="K89" i="7"/>
  <c r="K1629" i="21" s="1"/>
  <c r="K88" i="7"/>
  <c r="K1628" i="21" s="1"/>
  <c r="K87" i="7"/>
  <c r="K1627" i="21" s="1"/>
  <c r="K86" i="7"/>
  <c r="K1626" i="21" s="1"/>
  <c r="K85" i="7"/>
  <c r="K1625" i="21" s="1"/>
  <c r="K84" i="7"/>
  <c r="K1624" i="21" s="1"/>
  <c r="K83" i="7"/>
  <c r="K1623" i="21" s="1"/>
  <c r="K82" i="7"/>
  <c r="K1622" i="21" s="1"/>
  <c r="K81" i="7"/>
  <c r="K1621" i="21" s="1"/>
  <c r="K80" i="7"/>
  <c r="K1620" i="21" s="1"/>
  <c r="K79" i="7"/>
  <c r="K1619" i="21" s="1"/>
  <c r="K78" i="7"/>
  <c r="K1618" i="21" s="1"/>
  <c r="K74" i="7"/>
  <c r="K1614" i="21" s="1"/>
  <c r="K73" i="7"/>
  <c r="K1613" i="21" s="1"/>
  <c r="K72" i="7"/>
  <c r="K1612" i="21" s="1"/>
  <c r="K68" i="7"/>
  <c r="K1608" i="21" s="1"/>
  <c r="K67" i="7"/>
  <c r="K1607" i="21" s="1"/>
  <c r="K66" i="7"/>
  <c r="K1606" i="21" s="1"/>
  <c r="K65" i="7"/>
  <c r="K1605" i="21" s="1"/>
  <c r="K64" i="7"/>
  <c r="K1604" i="21" s="1"/>
  <c r="K63" i="7"/>
  <c r="K1603" i="21" s="1"/>
  <c r="K62" i="7"/>
  <c r="K1602" i="21" s="1"/>
  <c r="K61" i="7"/>
  <c r="K1601" i="21" s="1"/>
  <c r="K60" i="7"/>
  <c r="K1600" i="21" s="1"/>
  <c r="K59" i="7"/>
  <c r="K1599" i="21" s="1"/>
  <c r="K58" i="7"/>
  <c r="K1598" i="21" s="1"/>
  <c r="K57" i="7"/>
  <c r="K1597" i="21" s="1"/>
  <c r="K56" i="7"/>
  <c r="K1596" i="21" s="1"/>
  <c r="K55" i="7"/>
  <c r="K1595" i="21" s="1"/>
  <c r="K54" i="7"/>
  <c r="K1594" i="21" s="1"/>
  <c r="K53" i="7"/>
  <c r="K1593" i="21" s="1"/>
  <c r="K52" i="7"/>
  <c r="K1592" i="21" s="1"/>
  <c r="K51" i="7"/>
  <c r="K1591" i="21" s="1"/>
  <c r="K50" i="7"/>
  <c r="K1590" i="21" s="1"/>
  <c r="K49" i="7"/>
  <c r="K1589" i="21" s="1"/>
  <c r="K48" i="7"/>
  <c r="K1588" i="21" s="1"/>
  <c r="K47" i="7"/>
  <c r="K1587" i="21" s="1"/>
  <c r="K46" i="7"/>
  <c r="K1586" i="21" s="1"/>
  <c r="K45" i="7"/>
  <c r="K1585" i="21" s="1"/>
  <c r="K44" i="7"/>
  <c r="K1584" i="21" s="1"/>
  <c r="K43" i="7"/>
  <c r="K1583" i="21" s="1"/>
  <c r="K42" i="7"/>
  <c r="K1582" i="21" s="1"/>
  <c r="K41" i="7"/>
  <c r="K1581" i="21" s="1"/>
  <c r="K40" i="7"/>
  <c r="K1580" i="21" s="1"/>
  <c r="K39" i="7"/>
  <c r="K1579" i="21" s="1"/>
  <c r="K38" i="7"/>
  <c r="K1578" i="21" s="1"/>
  <c r="K37" i="7"/>
  <c r="K1577" i="21" s="1"/>
  <c r="K36" i="7"/>
  <c r="K1576" i="21" s="1"/>
  <c r="K35" i="7"/>
  <c r="K1575" i="21" s="1"/>
  <c r="K34" i="7"/>
  <c r="K1574" i="21" s="1"/>
  <c r="K33" i="7"/>
  <c r="K1573" i="21" s="1"/>
  <c r="K29" i="7"/>
  <c r="K1569" i="21" s="1"/>
  <c r="K28" i="7"/>
  <c r="K1568" i="21" s="1"/>
  <c r="K27" i="7"/>
  <c r="K1567" i="21" s="1"/>
  <c r="K26" i="7"/>
  <c r="K1566" i="21" s="1"/>
  <c r="K25" i="7"/>
  <c r="K1565" i="21" s="1"/>
  <c r="K24" i="7"/>
  <c r="K1564" i="21" s="1"/>
  <c r="G92" i="7"/>
  <c r="G1632" i="21" s="1"/>
  <c r="G91" i="7"/>
  <c r="G1631" i="21" s="1"/>
  <c r="G90" i="7"/>
  <c r="G1630" i="21" s="1"/>
  <c r="G89" i="7"/>
  <c r="G1629" i="21" s="1"/>
  <c r="G88" i="7"/>
  <c r="G1628" i="21" s="1"/>
  <c r="G87" i="7"/>
  <c r="G1627" i="21" s="1"/>
  <c r="G86" i="7"/>
  <c r="G1626" i="21" s="1"/>
  <c r="G85" i="7"/>
  <c r="G1625" i="21" s="1"/>
  <c r="G84" i="7"/>
  <c r="G1624" i="21" s="1"/>
  <c r="G83" i="7"/>
  <c r="G1623" i="21" s="1"/>
  <c r="G82" i="7"/>
  <c r="G1622" i="21" s="1"/>
  <c r="G81" i="7"/>
  <c r="G1621" i="21" s="1"/>
  <c r="G80" i="7"/>
  <c r="G1620" i="21" s="1"/>
  <c r="G79" i="7"/>
  <c r="G1619" i="21" s="1"/>
  <c r="G78" i="7"/>
  <c r="G1618" i="21" s="1"/>
  <c r="G74" i="7"/>
  <c r="G1614" i="21" s="1"/>
  <c r="G73" i="7"/>
  <c r="G1613" i="21" s="1"/>
  <c r="G72" i="7"/>
  <c r="G1612" i="21" s="1"/>
  <c r="G68" i="7"/>
  <c r="G1608" i="21" s="1"/>
  <c r="G67" i="7"/>
  <c r="G1607" i="21" s="1"/>
  <c r="G66" i="7"/>
  <c r="G1606" i="21" s="1"/>
  <c r="G65" i="7"/>
  <c r="G1605" i="21" s="1"/>
  <c r="G64" i="7"/>
  <c r="G1604" i="21" s="1"/>
  <c r="G63" i="7"/>
  <c r="G1603" i="21" s="1"/>
  <c r="G62" i="7"/>
  <c r="G1602" i="21" s="1"/>
  <c r="G61" i="7"/>
  <c r="G1601" i="21" s="1"/>
  <c r="G60" i="7"/>
  <c r="G1600" i="21" s="1"/>
  <c r="G59" i="7"/>
  <c r="G1599" i="21" s="1"/>
  <c r="G58" i="7"/>
  <c r="G1598" i="21" s="1"/>
  <c r="G57" i="7"/>
  <c r="G1597" i="21" s="1"/>
  <c r="G56" i="7"/>
  <c r="G1596" i="21" s="1"/>
  <c r="G55" i="7"/>
  <c r="G1595" i="21" s="1"/>
  <c r="G54" i="7"/>
  <c r="G1594" i="21" s="1"/>
  <c r="G53" i="7"/>
  <c r="G1593" i="21" s="1"/>
  <c r="G52" i="7"/>
  <c r="G1592" i="21" s="1"/>
  <c r="G51" i="7"/>
  <c r="G1591" i="21" s="1"/>
  <c r="G50" i="7"/>
  <c r="G1590" i="21" s="1"/>
  <c r="G49" i="7"/>
  <c r="G1589" i="21" s="1"/>
  <c r="G48" i="7"/>
  <c r="G1588" i="21" s="1"/>
  <c r="G47" i="7"/>
  <c r="G1587" i="21" s="1"/>
  <c r="G46" i="7"/>
  <c r="G1586" i="21" s="1"/>
  <c r="G45" i="7"/>
  <c r="G1585" i="21" s="1"/>
  <c r="G44" i="7"/>
  <c r="G1584" i="21" s="1"/>
  <c r="G43" i="7"/>
  <c r="G1583" i="21" s="1"/>
  <c r="G42" i="7"/>
  <c r="G1582" i="21" s="1"/>
  <c r="G41" i="7"/>
  <c r="G1581" i="21" s="1"/>
  <c r="G40" i="7"/>
  <c r="G1580" i="21" s="1"/>
  <c r="G39" i="7"/>
  <c r="G1579" i="21" s="1"/>
  <c r="G38" i="7"/>
  <c r="G1578" i="21" s="1"/>
  <c r="G37" i="7"/>
  <c r="G1577" i="21" s="1"/>
  <c r="G36" i="7"/>
  <c r="G1576" i="21" s="1"/>
  <c r="G35" i="7"/>
  <c r="G1575" i="21" s="1"/>
  <c r="G34" i="7"/>
  <c r="G1574" i="21" s="1"/>
  <c r="G33" i="7"/>
  <c r="G1573" i="21" s="1"/>
  <c r="G29" i="7"/>
  <c r="G1569" i="21" s="1"/>
  <c r="G28" i="7"/>
  <c r="G1568" i="21" s="1"/>
  <c r="G27" i="7"/>
  <c r="G1567" i="21" s="1"/>
  <c r="G26" i="7"/>
  <c r="G1566" i="21" s="1"/>
  <c r="G25" i="7"/>
  <c r="G1565" i="21" s="1"/>
  <c r="G24" i="7"/>
  <c r="G1564" i="21" s="1"/>
  <c r="K23" i="7"/>
  <c r="K1563" i="21" s="1"/>
  <c r="V23" i="7"/>
  <c r="V1563" i="21" s="1"/>
  <c r="V24" i="7"/>
  <c r="V1564" i="21" s="1"/>
  <c r="V25" i="7"/>
  <c r="V1565" i="21" s="1"/>
  <c r="V26" i="7"/>
  <c r="V1566" i="21" s="1"/>
  <c r="V27" i="7"/>
  <c r="V1567" i="21" s="1"/>
  <c r="V28" i="7"/>
  <c r="V1568" i="21" s="1"/>
  <c r="V29" i="7"/>
  <c r="V1569" i="21" s="1"/>
  <c r="AH30" i="7"/>
  <c r="AH1570" i="21" s="1"/>
  <c r="V33" i="7"/>
  <c r="V1573" i="21" s="1"/>
  <c r="V34" i="7"/>
  <c r="V35" i="7"/>
  <c r="V36" i="7"/>
  <c r="V37" i="7"/>
  <c r="V1577" i="21" s="1"/>
  <c r="V38" i="7"/>
  <c r="V39" i="7"/>
  <c r="V40" i="7"/>
  <c r="V1580" i="21" s="1"/>
  <c r="V41" i="7"/>
  <c r="V1581" i="21" s="1"/>
  <c r="V42" i="7"/>
  <c r="V43" i="7"/>
  <c r="V44" i="7"/>
  <c r="V1584" i="21" s="1"/>
  <c r="V45" i="7"/>
  <c r="V46" i="7"/>
  <c r="V47" i="7"/>
  <c r="V48" i="7"/>
  <c r="V1588" i="21" s="1"/>
  <c r="V49" i="7"/>
  <c r="V50" i="7"/>
  <c r="V51" i="7"/>
  <c r="V52" i="7"/>
  <c r="V53" i="7"/>
  <c r="V54" i="7"/>
  <c r="V1594" i="21" s="1"/>
  <c r="V55" i="7"/>
  <c r="V56" i="7"/>
  <c r="V57" i="7"/>
  <c r="V1597" i="21" s="1"/>
  <c r="V58" i="7"/>
  <c r="V59" i="7"/>
  <c r="V60" i="7"/>
  <c r="V61" i="7"/>
  <c r="V62" i="7"/>
  <c r="V63" i="7"/>
  <c r="V64" i="7"/>
  <c r="V65" i="7"/>
  <c r="V66" i="7"/>
  <c r="V67" i="7"/>
  <c r="V1607" i="21" s="1"/>
  <c r="V68" i="7"/>
  <c r="V1608" i="21" s="1"/>
  <c r="N69" i="7"/>
  <c r="R69" i="7"/>
  <c r="Z69" i="7"/>
  <c r="Z1609" i="21" s="1"/>
  <c r="AD69" i="7"/>
  <c r="AH69" i="7"/>
  <c r="AH1609" i="21" s="1"/>
  <c r="V72" i="7"/>
  <c r="V1612" i="21" s="1"/>
  <c r="V73" i="7"/>
  <c r="V74" i="7"/>
  <c r="V1614" i="21" s="1"/>
  <c r="N75" i="7"/>
  <c r="R75" i="7"/>
  <c r="R1615" i="21" s="1"/>
  <c r="Z75" i="7"/>
  <c r="Z1615" i="21" s="1"/>
  <c r="AD75" i="7"/>
  <c r="AD1615" i="21" s="1"/>
  <c r="AH75" i="7"/>
  <c r="AH1615" i="21" s="1"/>
  <c r="V78" i="7"/>
  <c r="V79" i="7"/>
  <c r="V80" i="7"/>
  <c r="V81" i="7"/>
  <c r="V82" i="7"/>
  <c r="V83" i="7"/>
  <c r="V84" i="7"/>
  <c r="V85" i="7"/>
  <c r="V86" i="7"/>
  <c r="V1626" i="21" s="1"/>
  <c r="V87" i="7"/>
  <c r="V88" i="7"/>
  <c r="V89" i="7"/>
  <c r="V90" i="7"/>
  <c r="V1630" i="21" s="1"/>
  <c r="V91" i="7"/>
  <c r="V92" i="7"/>
  <c r="N93" i="7"/>
  <c r="R93" i="7"/>
  <c r="R1633" i="21" s="1"/>
  <c r="Z93" i="7"/>
  <c r="Z1633" i="21" s="1"/>
  <c r="AD93" i="7"/>
  <c r="AH93" i="7"/>
  <c r="AH1633" i="21" s="1"/>
  <c r="AJ89" i="7"/>
  <c r="AJ1629" i="21" s="1"/>
  <c r="W41" i="7"/>
  <c r="W1581" i="21" s="1"/>
  <c r="AJ27" i="7"/>
  <c r="AJ57" i="7"/>
  <c r="AJ1597" i="21" s="1"/>
  <c r="I120" i="8"/>
  <c r="H1780" i="21" s="1"/>
  <c r="I121" i="8"/>
  <c r="H1781" i="21" s="1"/>
  <c r="F119" i="8"/>
  <c r="E1779" i="21" s="1"/>
  <c r="D138" i="2"/>
  <c r="D140" i="21" s="1"/>
  <c r="D133" i="2"/>
  <c r="D135" i="21" s="1"/>
  <c r="D143" i="2"/>
  <c r="D145" i="21" s="1"/>
  <c r="D148" i="2"/>
  <c r="D150" i="21" s="1"/>
  <c r="D128" i="2"/>
  <c r="D130" i="21" s="1"/>
  <c r="D123" i="2"/>
  <c r="D125" i="21" s="1"/>
  <c r="E125" i="3"/>
  <c r="E281" i="21" s="1"/>
  <c r="G124" i="3"/>
  <c r="G280" i="21" s="1"/>
  <c r="G122" i="3"/>
  <c r="G278" i="21" s="1"/>
  <c r="E123" i="3"/>
  <c r="E279" i="21" s="1"/>
  <c r="E116" i="3"/>
  <c r="E272" i="21" s="1"/>
  <c r="I79" i="8"/>
  <c r="H1739" i="21" s="1"/>
  <c r="D67" i="9"/>
  <c r="D1863" i="21" s="1"/>
  <c r="D32" i="11"/>
  <c r="D1982" i="21" s="1"/>
  <c r="D31" i="11"/>
  <c r="D1981" i="21" s="1"/>
  <c r="D30" i="11"/>
  <c r="D1980" i="21" s="1"/>
  <c r="D29" i="11"/>
  <c r="D1979" i="21" s="1"/>
  <c r="D28" i="11"/>
  <c r="D1978" i="21" s="1"/>
  <c r="F32" i="11"/>
  <c r="F1982" i="21" s="1"/>
  <c r="E57" i="10"/>
  <c r="E1924" i="21" s="1"/>
  <c r="E48" i="10"/>
  <c r="E1915" i="21" s="1"/>
  <c r="E42" i="10"/>
  <c r="E1909" i="21" s="1"/>
  <c r="E25" i="10"/>
  <c r="E1892" i="21" s="1"/>
  <c r="E16" i="10"/>
  <c r="E1883" i="21" s="1"/>
  <c r="F47" i="11"/>
  <c r="F1997" i="21" s="1"/>
  <c r="D47" i="11"/>
  <c r="D1997" i="21" s="1"/>
  <c r="D46" i="11"/>
  <c r="D1996" i="21" s="1"/>
  <c r="D45" i="11"/>
  <c r="D1995" i="21" s="1"/>
  <c r="D44" i="11"/>
  <c r="D1994" i="21" s="1"/>
  <c r="D43" i="11"/>
  <c r="D1993" i="21" s="1"/>
  <c r="D42" i="11"/>
  <c r="D1992" i="21" s="1"/>
  <c r="D41" i="11"/>
  <c r="D1991" i="21" s="1"/>
  <c r="D38" i="11"/>
  <c r="D1988" i="21" s="1"/>
  <c r="D37" i="11"/>
  <c r="D1987" i="21" s="1"/>
  <c r="D36" i="11"/>
  <c r="D1986" i="21" s="1"/>
  <c r="D35" i="11"/>
  <c r="D1985" i="21" s="1"/>
  <c r="H11" i="6"/>
  <c r="G1478" i="21" s="1"/>
  <c r="H10" i="6"/>
  <c r="G1477" i="21" s="1"/>
  <c r="F107" i="8"/>
  <c r="E1767" i="21" s="1"/>
  <c r="D111" i="2"/>
  <c r="D113" i="21" s="1"/>
  <c r="F108" i="2"/>
  <c r="F110" i="21" s="1"/>
  <c r="G115" i="3"/>
  <c r="G271" i="21" s="1"/>
  <c r="E135" i="3"/>
  <c r="E291" i="21" s="1"/>
  <c r="E128" i="3"/>
  <c r="E284" i="21" s="1"/>
  <c r="E119" i="3"/>
  <c r="E275" i="21" s="1"/>
  <c r="N5" i="9"/>
  <c r="N1801" i="21" s="1"/>
  <c r="C17" i="11"/>
  <c r="C1967" i="21" s="1"/>
  <c r="B131" i="8"/>
  <c r="B130" i="8"/>
  <c r="F93" i="8"/>
  <c r="E1753" i="21" s="1"/>
  <c r="E96" i="8"/>
  <c r="D1756" i="21" s="1"/>
  <c r="E95" i="8"/>
  <c r="D1755" i="21" s="1"/>
  <c r="I14" i="8"/>
  <c r="H1674" i="21" s="1"/>
  <c r="F93" i="7"/>
  <c r="F1633" i="21" s="1"/>
  <c r="J93" i="7"/>
  <c r="R16" i="7"/>
  <c r="R1556" i="21" s="1"/>
  <c r="N16" i="7"/>
  <c r="N1556" i="21" s="1"/>
  <c r="J16" i="7"/>
  <c r="J1556" i="21" s="1"/>
  <c r="F16" i="7"/>
  <c r="F1556" i="21" s="1"/>
  <c r="D80" i="3"/>
  <c r="J75" i="7"/>
  <c r="F75" i="7"/>
  <c r="J30" i="7"/>
  <c r="J1570" i="21" s="1"/>
  <c r="F30" i="7"/>
  <c r="F1570" i="21" s="1"/>
  <c r="J69" i="7"/>
  <c r="J1609" i="21" s="1"/>
  <c r="F69" i="7"/>
  <c r="F1609" i="21" s="1"/>
  <c r="AD16" i="7"/>
  <c r="AD1556" i="21" s="1"/>
  <c r="Z16" i="7"/>
  <c r="Z1556" i="21" s="1"/>
  <c r="D153" i="2"/>
  <c r="D155" i="21" s="1"/>
  <c r="D118" i="2"/>
  <c r="D120" i="21" s="1"/>
  <c r="I48" i="2"/>
  <c r="I50" i="21" s="1"/>
  <c r="I46" i="2"/>
  <c r="I48" i="21" s="1"/>
  <c r="I45" i="2"/>
  <c r="I47" i="21" s="1"/>
  <c r="I43" i="2"/>
  <c r="I45" i="21" s="1"/>
  <c r="I30" i="2"/>
  <c r="I32" i="21" s="1"/>
  <c r="I28" i="2"/>
  <c r="I30" i="21" s="1"/>
  <c r="I27" i="2"/>
  <c r="I29" i="21" s="1"/>
  <c r="I25" i="2"/>
  <c r="I27" i="21" s="1"/>
  <c r="I17" i="2"/>
  <c r="I19" i="21" s="1"/>
  <c r="I16" i="2"/>
  <c r="I18" i="21" s="1"/>
  <c r="I15" i="2"/>
  <c r="I17" i="21" s="1"/>
  <c r="I13" i="2"/>
  <c r="I15" i="21" s="1"/>
  <c r="I11" i="2"/>
  <c r="N97" i="2"/>
  <c r="N99" i="21" s="1"/>
  <c r="N81" i="2"/>
  <c r="N83" i="21" s="1"/>
  <c r="N67" i="2"/>
  <c r="N69" i="21" s="1"/>
  <c r="C62" i="9"/>
  <c r="C1858" i="21" s="1"/>
  <c r="C68" i="9"/>
  <c r="C1864" i="21" s="1"/>
  <c r="IV1" i="9"/>
  <c r="JB19" i="9" s="1"/>
  <c r="HW1" i="9"/>
  <c r="IG39" i="9" s="1"/>
  <c r="HO27" i="9"/>
  <c r="FQ39" i="9"/>
  <c r="DZ37" i="9"/>
  <c r="N27" i="9"/>
  <c r="N1823" i="21" s="1"/>
  <c r="I27" i="9"/>
  <c r="I1823" i="21" s="1"/>
  <c r="N30" i="9"/>
  <c r="N1826" i="21" s="1"/>
  <c r="I30" i="9"/>
  <c r="I1826" i="21" s="1"/>
  <c r="N31" i="9"/>
  <c r="N1827" i="21" s="1"/>
  <c r="I31" i="9"/>
  <c r="I1827" i="21" s="1"/>
  <c r="N29" i="9"/>
  <c r="N1825" i="21" s="1"/>
  <c r="I29" i="9"/>
  <c r="I1825" i="21" s="1"/>
  <c r="N28" i="9"/>
  <c r="N1824" i="21" s="1"/>
  <c r="I28" i="9"/>
  <c r="I1824" i="21" s="1"/>
  <c r="N26" i="9"/>
  <c r="N1822" i="21" s="1"/>
  <c r="I26" i="9"/>
  <c r="I1822" i="21" s="1"/>
  <c r="N25" i="9"/>
  <c r="N1821" i="21" s="1"/>
  <c r="I25" i="9"/>
  <c r="I1821" i="21" s="1"/>
  <c r="N24" i="9"/>
  <c r="N1820" i="21" s="1"/>
  <c r="I24" i="9"/>
  <c r="I1820" i="21" s="1"/>
  <c r="N23" i="9"/>
  <c r="N1819" i="21" s="1"/>
  <c r="I23" i="9"/>
  <c r="I1819" i="21" s="1"/>
  <c r="N22" i="9"/>
  <c r="N1818" i="21" s="1"/>
  <c r="I22" i="9"/>
  <c r="I1818" i="21" s="1"/>
  <c r="N21" i="9"/>
  <c r="N1817" i="21" s="1"/>
  <c r="I21" i="9"/>
  <c r="I1817" i="21" s="1"/>
  <c r="F47" i="12"/>
  <c r="F2087" i="21" s="1"/>
  <c r="F43" i="12"/>
  <c r="F2083" i="21" s="1"/>
  <c r="F39" i="12"/>
  <c r="F2079" i="21" s="1"/>
  <c r="F35" i="12"/>
  <c r="F2075" i="21" s="1"/>
  <c r="F31" i="12"/>
  <c r="F2071" i="21" s="1"/>
  <c r="F27" i="12"/>
  <c r="F2067" i="21" s="1"/>
  <c r="F23" i="12"/>
  <c r="F2063" i="21" s="1"/>
  <c r="F19" i="12"/>
  <c r="F2059" i="21" s="1"/>
  <c r="F15" i="12"/>
  <c r="F2055" i="21" s="1"/>
  <c r="F11" i="12"/>
  <c r="F2051" i="21" s="1"/>
  <c r="M26" i="9"/>
  <c r="M1822" i="21" s="1"/>
  <c r="M24" i="9"/>
  <c r="M1820" i="21" s="1"/>
  <c r="M23" i="9"/>
  <c r="M1819" i="21" s="1"/>
  <c r="M28" i="9"/>
  <c r="M1824" i="21" s="1"/>
  <c r="M31" i="9"/>
  <c r="M1827" i="21" s="1"/>
  <c r="JP2" i="9"/>
  <c r="JL2" i="9"/>
  <c r="JH2" i="9"/>
  <c r="JD2" i="9"/>
  <c r="IZ2" i="9"/>
  <c r="IV2" i="9"/>
  <c r="IQ2" i="9"/>
  <c r="IM2" i="9"/>
  <c r="II2" i="9"/>
  <c r="IE2" i="9"/>
  <c r="IA2" i="9"/>
  <c r="HW2" i="9"/>
  <c r="HR2" i="9"/>
  <c r="HN2" i="9"/>
  <c r="HJ2" i="9"/>
  <c r="HF2" i="9"/>
  <c r="HB2" i="9"/>
  <c r="GX2" i="9"/>
  <c r="FN2" i="9"/>
  <c r="FJ2" i="9"/>
  <c r="FF2" i="9"/>
  <c r="FB2" i="9"/>
  <c r="EX2" i="9"/>
  <c r="ET2" i="9"/>
  <c r="EO2" i="9"/>
  <c r="EK2" i="9"/>
  <c r="EG2" i="9"/>
  <c r="EC2" i="9"/>
  <c r="DY2" i="9"/>
  <c r="DU2" i="9"/>
  <c r="DO2" i="9"/>
  <c r="DJ2" i="9"/>
  <c r="DE2" i="9"/>
  <c r="CZ2" i="9"/>
  <c r="CU2" i="9"/>
  <c r="CP2" i="9"/>
  <c r="ED44" i="9"/>
  <c r="EG14" i="9"/>
  <c r="I11" i="8"/>
  <c r="H1671" i="21" s="1"/>
  <c r="N14" i="9"/>
  <c r="N1810" i="21" s="1"/>
  <c r="I14" i="9"/>
  <c r="I1810" i="21" s="1"/>
  <c r="N15" i="9"/>
  <c r="N1811" i="21" s="1"/>
  <c r="I15" i="9"/>
  <c r="I1811" i="21" s="1"/>
  <c r="N16" i="9"/>
  <c r="N1812" i="21" s="1"/>
  <c r="I16" i="9"/>
  <c r="I1812" i="21" s="1"/>
  <c r="N17" i="9"/>
  <c r="N1813" i="21" s="1"/>
  <c r="I17" i="9"/>
  <c r="I1813" i="21" s="1"/>
  <c r="AN101" i="7"/>
  <c r="AN99" i="7"/>
  <c r="AN97" i="7"/>
  <c r="M16" i="9"/>
  <c r="M1812" i="21" s="1"/>
  <c r="M15" i="9"/>
  <c r="M1811" i="21" s="1"/>
  <c r="C28" i="4"/>
  <c r="C319" i="21" s="1"/>
  <c r="N13" i="9"/>
  <c r="N1809" i="21" s="1"/>
  <c r="N6" i="9"/>
  <c r="N1802" i="21" s="1"/>
  <c r="N7" i="9"/>
  <c r="N1803" i="21" s="1"/>
  <c r="N8" i="9"/>
  <c r="N1804" i="21" s="1"/>
  <c r="N9" i="9"/>
  <c r="N1805" i="21" s="1"/>
  <c r="N10" i="9"/>
  <c r="N1806" i="21" s="1"/>
  <c r="I6" i="9"/>
  <c r="I1802" i="21" s="1"/>
  <c r="I7" i="9"/>
  <c r="I1803" i="21" s="1"/>
  <c r="I8" i="9"/>
  <c r="I9" i="9"/>
  <c r="I10" i="9"/>
  <c r="I1806" i="21" s="1"/>
  <c r="M10" i="9"/>
  <c r="M1806" i="21" s="1"/>
  <c r="M8" i="9"/>
  <c r="M1804" i="21" s="1"/>
  <c r="M6" i="9"/>
  <c r="M1802" i="21" s="1"/>
  <c r="I15" i="8"/>
  <c r="H1675" i="21" s="1"/>
  <c r="E70" i="10"/>
  <c r="E1937" i="21" s="1"/>
  <c r="E35" i="10"/>
  <c r="E1902" i="21" s="1"/>
  <c r="E15" i="6"/>
  <c r="D1482" i="21" s="1"/>
  <c r="C91" i="3"/>
  <c r="C247" i="21" s="1"/>
  <c r="I13" i="8"/>
  <c r="H1673" i="21" s="1"/>
  <c r="E70" i="3"/>
  <c r="E226" i="21" s="1"/>
  <c r="D54" i="11"/>
  <c r="D2004" i="21" s="1"/>
  <c r="F23" i="11"/>
  <c r="F1973" i="21" s="1"/>
  <c r="F20" i="11"/>
  <c r="F1970" i="21" s="1"/>
  <c r="D68" i="9"/>
  <c r="D1864" i="21" s="1"/>
  <c r="I84" i="8"/>
  <c r="H1744" i="21" s="1"/>
  <c r="I56" i="8"/>
  <c r="H1716" i="21" s="1"/>
  <c r="I83" i="8"/>
  <c r="H1743" i="21" s="1"/>
  <c r="I48" i="8"/>
  <c r="H1708" i="21" s="1"/>
  <c r="I45" i="8"/>
  <c r="H1705" i="21" s="1"/>
  <c r="I43" i="8"/>
  <c r="H1703" i="21" s="1"/>
  <c r="I87" i="8"/>
  <c r="H1747" i="21" s="1"/>
  <c r="I85" i="8"/>
  <c r="H1745" i="21" s="1"/>
  <c r="I42" i="8"/>
  <c r="H1702" i="21" s="1"/>
  <c r="I63" i="8"/>
  <c r="H1723" i="21" s="1"/>
  <c r="I41" i="8"/>
  <c r="H1701" i="21" s="1"/>
  <c r="I40" i="8"/>
  <c r="H1700" i="21" s="1"/>
  <c r="I39" i="8"/>
  <c r="H1699" i="21" s="1"/>
  <c r="I38" i="8"/>
  <c r="H1698" i="21" s="1"/>
  <c r="I37" i="8"/>
  <c r="H1697" i="21" s="1"/>
  <c r="I36" i="8"/>
  <c r="H1696" i="21" s="1"/>
  <c r="I35" i="8"/>
  <c r="H1695" i="21" s="1"/>
  <c r="I32" i="8"/>
  <c r="H1692" i="21" s="1"/>
  <c r="I34" i="8"/>
  <c r="H1694" i="21" s="1"/>
  <c r="I33" i="8"/>
  <c r="H1693" i="21" s="1"/>
  <c r="I31" i="8"/>
  <c r="H1691" i="21" s="1"/>
  <c r="I30" i="8"/>
  <c r="H1690" i="21" s="1"/>
  <c r="F13" i="11"/>
  <c r="F1963" i="21" s="1"/>
  <c r="F8" i="11"/>
  <c r="F1958" i="21" s="1"/>
  <c r="F7" i="11"/>
  <c r="F1957" i="21" s="1"/>
  <c r="F6" i="11"/>
  <c r="F1956" i="21" s="1"/>
  <c r="F5" i="11"/>
  <c r="F1955" i="21" s="1"/>
  <c r="F110" i="3"/>
  <c r="F266" i="21" s="1"/>
  <c r="F109" i="3"/>
  <c r="F265" i="21" s="1"/>
  <c r="F46" i="11"/>
  <c r="F1996" i="21" s="1"/>
  <c r="F45" i="11"/>
  <c r="F1995" i="21" s="1"/>
  <c r="F44" i="11"/>
  <c r="F1994" i="21" s="1"/>
  <c r="F43" i="11"/>
  <c r="F1993" i="21" s="1"/>
  <c r="F42" i="11"/>
  <c r="F1992" i="21" s="1"/>
  <c r="F41" i="11"/>
  <c r="F1991" i="21" s="1"/>
  <c r="F38" i="11"/>
  <c r="F1988" i="21" s="1"/>
  <c r="F36" i="11"/>
  <c r="F1986" i="21" s="1"/>
  <c r="F31" i="11"/>
  <c r="F1981" i="21" s="1"/>
  <c r="F30" i="11"/>
  <c r="F1980" i="21" s="1"/>
  <c r="F29" i="11"/>
  <c r="F1979" i="21" s="1"/>
  <c r="F28" i="11"/>
  <c r="F1978" i="21" s="1"/>
  <c r="N32" i="9"/>
  <c r="N1828" i="21" s="1"/>
  <c r="N33" i="9"/>
  <c r="N1829" i="21" s="1"/>
  <c r="N34" i="9"/>
  <c r="N1830" i="21" s="1"/>
  <c r="N35" i="9"/>
  <c r="N1831" i="21" s="1"/>
  <c r="N36" i="9"/>
  <c r="N1832" i="21" s="1"/>
  <c r="N37" i="9"/>
  <c r="N1833" i="21" s="1"/>
  <c r="N38" i="9"/>
  <c r="N1834" i="21" s="1"/>
  <c r="N39" i="9"/>
  <c r="N1835" i="21" s="1"/>
  <c r="N40" i="9"/>
  <c r="N1836" i="21" s="1"/>
  <c r="N41" i="9"/>
  <c r="N1837" i="21" s="1"/>
  <c r="N42" i="9"/>
  <c r="N1838" i="21" s="1"/>
  <c r="N43" i="9"/>
  <c r="N1839" i="21" s="1"/>
  <c r="N44" i="9"/>
  <c r="N1840" i="21" s="1"/>
  <c r="N20" i="9"/>
  <c r="N1816" i="21" s="1"/>
  <c r="N19" i="9"/>
  <c r="N1815" i="21" s="1"/>
  <c r="N18" i="9"/>
  <c r="N1814" i="21" s="1"/>
  <c r="N12" i="9"/>
  <c r="N1808" i="21" s="1"/>
  <c r="N11" i="9"/>
  <c r="N1807" i="21" s="1"/>
  <c r="I5" i="9"/>
  <c r="E45" i="9"/>
  <c r="E1841" i="21" s="1"/>
  <c r="E76" i="10"/>
  <c r="E1943" i="21" s="1"/>
  <c r="E82" i="10"/>
  <c r="E1949" i="21" s="1"/>
  <c r="I11" i="9"/>
  <c r="I12" i="9"/>
  <c r="I1808" i="21" s="1"/>
  <c r="I13" i="9"/>
  <c r="I1809" i="21" s="1"/>
  <c r="I18" i="9"/>
  <c r="I1814" i="21" s="1"/>
  <c r="I19" i="9"/>
  <c r="I1815" i="21" s="1"/>
  <c r="I20" i="9"/>
  <c r="I1816" i="21" s="1"/>
  <c r="I32" i="9"/>
  <c r="I1828" i="21" s="1"/>
  <c r="I33" i="9"/>
  <c r="I1829" i="21" s="1"/>
  <c r="I34" i="9"/>
  <c r="I1830" i="21" s="1"/>
  <c r="I35" i="9"/>
  <c r="I1831" i="21" s="1"/>
  <c r="I36" i="9"/>
  <c r="I1832" i="21" s="1"/>
  <c r="I37" i="9"/>
  <c r="I1833" i="21" s="1"/>
  <c r="I38" i="9"/>
  <c r="I1834" i="21" s="1"/>
  <c r="I39" i="9"/>
  <c r="I1835" i="21" s="1"/>
  <c r="I40" i="9"/>
  <c r="I1836" i="21" s="1"/>
  <c r="I41" i="9"/>
  <c r="I1837" i="21" s="1"/>
  <c r="I42" i="9"/>
  <c r="I1838" i="21" s="1"/>
  <c r="I43" i="9"/>
  <c r="I1839" i="21" s="1"/>
  <c r="I44" i="9"/>
  <c r="I1840" i="21" s="1"/>
  <c r="E23" i="6"/>
  <c r="D1490" i="21" s="1"/>
  <c r="E31" i="6"/>
  <c r="D1498" i="21" s="1"/>
  <c r="E51" i="6"/>
  <c r="D1518" i="21" s="1"/>
  <c r="E59" i="6"/>
  <c r="D1526" i="21" s="1"/>
  <c r="M34" i="9"/>
  <c r="M1830" i="21" s="1"/>
  <c r="M43" i="9"/>
  <c r="M1839" i="21" s="1"/>
  <c r="M39" i="9"/>
  <c r="M1835" i="21" s="1"/>
  <c r="M35" i="9"/>
  <c r="M1831" i="21" s="1"/>
  <c r="M20" i="9"/>
  <c r="M1816" i="21" s="1"/>
  <c r="M42" i="9"/>
  <c r="M1838" i="21" s="1"/>
  <c r="M38" i="9"/>
  <c r="M1834" i="21" s="1"/>
  <c r="M19" i="9"/>
  <c r="M1815" i="21" s="1"/>
  <c r="M44" i="9"/>
  <c r="M1840" i="21" s="1"/>
  <c r="M40" i="9"/>
  <c r="M1836" i="21" s="1"/>
  <c r="M36" i="9"/>
  <c r="M1832" i="21" s="1"/>
  <c r="M32" i="9"/>
  <c r="M1828" i="21" s="1"/>
  <c r="E8" i="10"/>
  <c r="E1875" i="21" s="1"/>
  <c r="E67" i="6"/>
  <c r="D1534" i="21" s="1"/>
  <c r="M12" i="9"/>
  <c r="M1808" i="21" s="1"/>
  <c r="M11" i="9"/>
  <c r="M1807" i="21" s="1"/>
  <c r="I18" i="2" l="1"/>
  <c r="I20" i="21" s="1"/>
  <c r="I13" i="21"/>
  <c r="K93" i="7"/>
  <c r="K1633" i="21" s="1"/>
  <c r="J1633" i="21"/>
  <c r="AJ91" i="7"/>
  <c r="V1631" i="21"/>
  <c r="AJ87" i="7"/>
  <c r="AJ1627" i="21" s="1"/>
  <c r="V1627" i="21"/>
  <c r="AJ83" i="7"/>
  <c r="V1623" i="21"/>
  <c r="AJ79" i="7"/>
  <c r="V1619" i="21"/>
  <c r="W73" i="7"/>
  <c r="W1613" i="21" s="1"/>
  <c r="V1613" i="21"/>
  <c r="W63" i="7"/>
  <c r="W1603" i="21" s="1"/>
  <c r="V1603" i="21"/>
  <c r="AJ59" i="7"/>
  <c r="V1599" i="21"/>
  <c r="W55" i="7"/>
  <c r="W1595" i="21" s="1"/>
  <c r="V1595" i="21"/>
  <c r="AJ51" i="7"/>
  <c r="V1591" i="21"/>
  <c r="W47" i="7"/>
  <c r="W1587" i="21" s="1"/>
  <c r="V1587" i="21"/>
  <c r="W43" i="7"/>
  <c r="W1583" i="21" s="1"/>
  <c r="V1583" i="21"/>
  <c r="AJ39" i="7"/>
  <c r="V1579" i="21"/>
  <c r="W35" i="7"/>
  <c r="W1575" i="21" s="1"/>
  <c r="V1575" i="21"/>
  <c r="M7" i="9"/>
  <c r="M1803" i="21" s="1"/>
  <c r="L1803" i="21"/>
  <c r="M9" i="9"/>
  <c r="M1805" i="21" s="1"/>
  <c r="L1805" i="21"/>
  <c r="M41" i="9"/>
  <c r="M1837" i="21" s="1"/>
  <c r="L1837" i="21"/>
  <c r="V2033" i="21"/>
  <c r="W83" i="11"/>
  <c r="G75" i="7"/>
  <c r="G1615" i="21" s="1"/>
  <c r="F1615" i="21"/>
  <c r="AJ82" i="7"/>
  <c r="V1622" i="21"/>
  <c r="AJ78" i="7"/>
  <c r="V1618" i="21"/>
  <c r="R19" i="7"/>
  <c r="R1559" i="21" s="1"/>
  <c r="R1609" i="21"/>
  <c r="W66" i="7"/>
  <c r="W1606" i="21" s="1"/>
  <c r="V1606" i="21"/>
  <c r="W62" i="7"/>
  <c r="W1602" i="21" s="1"/>
  <c r="V1602" i="21"/>
  <c r="AJ58" i="7"/>
  <c r="V1598" i="21"/>
  <c r="AJ50" i="7"/>
  <c r="V1590" i="21"/>
  <c r="W46" i="7"/>
  <c r="W1586" i="21" s="1"/>
  <c r="V1586" i="21"/>
  <c r="W42" i="7"/>
  <c r="W1582" i="21" s="1"/>
  <c r="V1582" i="21"/>
  <c r="W38" i="7"/>
  <c r="W1578" i="21" s="1"/>
  <c r="V1578" i="21"/>
  <c r="AJ34" i="7"/>
  <c r="AJ1574" i="21" s="1"/>
  <c r="V1574" i="21"/>
  <c r="M30" i="9"/>
  <c r="M1826" i="21" s="1"/>
  <c r="L1826" i="21"/>
  <c r="K9" i="9"/>
  <c r="K1805" i="21" s="1"/>
  <c r="I1805" i="21"/>
  <c r="K75" i="7"/>
  <c r="K1615" i="21" s="1"/>
  <c r="J1615" i="21"/>
  <c r="O93" i="7"/>
  <c r="O1633" i="21" s="1"/>
  <c r="N1633" i="21"/>
  <c r="W89" i="7"/>
  <c r="W1629" i="21" s="1"/>
  <c r="V1629" i="21"/>
  <c r="W85" i="7"/>
  <c r="W1625" i="21" s="1"/>
  <c r="V1625" i="21"/>
  <c r="W81" i="7"/>
  <c r="W1621" i="21" s="1"/>
  <c r="V1621" i="21"/>
  <c r="O75" i="7"/>
  <c r="O1615" i="21" s="1"/>
  <c r="N1615" i="21"/>
  <c r="P69" i="7"/>
  <c r="P1609" i="21" s="1"/>
  <c r="N1609" i="21"/>
  <c r="W65" i="7"/>
  <c r="W1605" i="21" s="1"/>
  <c r="V1605" i="21"/>
  <c r="W61" i="7"/>
  <c r="W1601" i="21" s="1"/>
  <c r="V1601" i="21"/>
  <c r="W53" i="7"/>
  <c r="W1593" i="21" s="1"/>
  <c r="V1593" i="21"/>
  <c r="AJ49" i="7"/>
  <c r="AJ1589" i="21" s="1"/>
  <c r="V1589" i="21"/>
  <c r="AJ45" i="7"/>
  <c r="AJ1585" i="21" s="1"/>
  <c r="V1585" i="21"/>
  <c r="W85" i="11"/>
  <c r="V2035" i="21"/>
  <c r="W84" i="11"/>
  <c r="V2034" i="21"/>
  <c r="K11" i="9"/>
  <c r="K1807" i="21" s="1"/>
  <c r="I1807" i="21"/>
  <c r="K8" i="9"/>
  <c r="K1804" i="21" s="1"/>
  <c r="I1804" i="21"/>
  <c r="E76" i="3"/>
  <c r="E232" i="21" s="1"/>
  <c r="D236" i="21"/>
  <c r="AL27" i="7"/>
  <c r="AL1567" i="21" s="1"/>
  <c r="AJ1567" i="21"/>
  <c r="AE93" i="7"/>
  <c r="AE1633" i="21" s="1"/>
  <c r="AD1633" i="21"/>
  <c r="AJ92" i="7"/>
  <c r="AJ1632" i="21" s="1"/>
  <c r="V1632" i="21"/>
  <c r="W88" i="7"/>
  <c r="W1628" i="21" s="1"/>
  <c r="V1628" i="21"/>
  <c r="AJ84" i="7"/>
  <c r="AJ1624" i="21" s="1"/>
  <c r="V1624" i="21"/>
  <c r="W80" i="7"/>
  <c r="W1620" i="21" s="1"/>
  <c r="V1620" i="21"/>
  <c r="AE69" i="7"/>
  <c r="AE1609" i="21" s="1"/>
  <c r="AD1609" i="21"/>
  <c r="AJ64" i="7"/>
  <c r="V1604" i="21"/>
  <c r="W60" i="7"/>
  <c r="W1600" i="21" s="1"/>
  <c r="V1600" i="21"/>
  <c r="AJ56" i="7"/>
  <c r="AJ1596" i="21" s="1"/>
  <c r="V1596" i="21"/>
  <c r="W52" i="7"/>
  <c r="W1592" i="21" s="1"/>
  <c r="V1592" i="21"/>
  <c r="W36" i="7"/>
  <c r="W1576" i="21" s="1"/>
  <c r="V1576" i="21"/>
  <c r="M5" i="9"/>
  <c r="M1801" i="21" s="1"/>
  <c r="AJ86" i="11"/>
  <c r="AI2036" i="21"/>
  <c r="AJ87" i="11"/>
  <c r="AI2037" i="21"/>
  <c r="K5" i="9"/>
  <c r="K1801" i="21" s="1"/>
  <c r="I1801" i="21"/>
  <c r="AI2010" i="21"/>
  <c r="AI2007" i="21"/>
  <c r="AI2006" i="21"/>
  <c r="AI2008" i="21"/>
  <c r="AI2009" i="21"/>
  <c r="AI2005" i="21"/>
  <c r="T2004" i="21"/>
  <c r="U54" i="11"/>
  <c r="W82" i="11"/>
  <c r="V2032" i="21"/>
  <c r="S81" i="11"/>
  <c r="R2031" i="21"/>
  <c r="H19" i="2"/>
  <c r="H21" i="21" s="1"/>
  <c r="D19" i="2"/>
  <c r="D21" i="21" s="1"/>
  <c r="E19" i="2"/>
  <c r="E21" i="21" s="1"/>
  <c r="G19" i="2"/>
  <c r="G21" i="21" s="1"/>
  <c r="C19" i="2"/>
  <c r="C21" i="21" s="1"/>
  <c r="F19" i="2"/>
  <c r="F21" i="21" s="1"/>
  <c r="I31" i="2"/>
  <c r="I33" i="21" s="1"/>
  <c r="I49" i="2"/>
  <c r="I51" i="21" s="1"/>
  <c r="IS44" i="9"/>
  <c r="IR10" i="9"/>
  <c r="IM12" i="9"/>
  <c r="HW6" i="9"/>
  <c r="IN12" i="9"/>
  <c r="HY16" i="9"/>
  <c r="IQ42" i="9"/>
  <c r="IM32" i="9"/>
  <c r="IR18" i="9"/>
  <c r="HX33" i="9"/>
  <c r="IE8" i="9"/>
  <c r="IA11" i="9"/>
  <c r="IT38" i="9"/>
  <c r="IB37" i="9"/>
  <c r="IL8" i="9"/>
  <c r="II34" i="9"/>
  <c r="HY9" i="9"/>
  <c r="IS34" i="9"/>
  <c r="IE15" i="9"/>
  <c r="IL19" i="9"/>
  <c r="IE14" i="9"/>
  <c r="IT11" i="9"/>
  <c r="HZ12" i="9"/>
  <c r="HZ39" i="9"/>
  <c r="IA13" i="9"/>
  <c r="IQ43" i="9"/>
  <c r="IB14" i="9"/>
  <c r="IR19" i="9"/>
  <c r="ID43" i="9"/>
  <c r="IC11" i="9"/>
  <c r="HY17" i="9"/>
  <c r="IM37" i="9"/>
  <c r="IR39" i="9"/>
  <c r="IO36" i="9"/>
  <c r="IT5" i="9"/>
  <c r="IL9" i="9"/>
  <c r="IM17" i="9"/>
  <c r="IH33" i="9"/>
  <c r="IH15" i="9"/>
  <c r="IH42" i="9"/>
  <c r="II17" i="9"/>
  <c r="IB8" i="9"/>
  <c r="IB15" i="9"/>
  <c r="IT33" i="9"/>
  <c r="IO5" i="9"/>
  <c r="HY12" i="9"/>
  <c r="IC19" i="9"/>
  <c r="IE41" i="9"/>
  <c r="IJ41" i="9"/>
  <c r="IS40" i="9"/>
  <c r="HW20" i="9"/>
  <c r="ID16" i="9"/>
  <c r="II43" i="9"/>
  <c r="HZ44" i="9"/>
  <c r="HZ17" i="9"/>
  <c r="IQ7" i="9"/>
  <c r="II20" i="9"/>
  <c r="IB9" i="9"/>
  <c r="IJ17" i="9"/>
  <c r="ID37" i="9"/>
  <c r="IK6" i="9"/>
  <c r="IK14" i="9"/>
  <c r="IO20" i="9"/>
  <c r="HW44" i="9"/>
  <c r="IC32" i="9"/>
  <c r="HY43" i="9"/>
  <c r="HZ10" i="9"/>
  <c r="IO10" i="9"/>
  <c r="F123" i="8"/>
  <c r="E1783" i="21" s="1"/>
  <c r="ID18" i="9"/>
  <c r="IA44" i="9"/>
  <c r="ID5" i="9"/>
  <c r="II35" i="9"/>
  <c r="IL18" i="9"/>
  <c r="IP8" i="9"/>
  <c r="IP19" i="9"/>
  <c r="ID6" i="9"/>
  <c r="IQ15" i="9"/>
  <c r="II40" i="9"/>
  <c r="IR11" i="9"/>
  <c r="IN16" i="9"/>
  <c r="IJ32" i="9"/>
  <c r="IL41" i="9"/>
  <c r="HY8" i="9"/>
  <c r="IO13" i="9"/>
  <c r="IG18" i="9"/>
  <c r="HW36" i="9"/>
  <c r="IJ35" i="9"/>
  <c r="IR43" i="9"/>
  <c r="IG44" i="9"/>
  <c r="IO42" i="9"/>
  <c r="IC40" i="9"/>
  <c r="IC38" i="9"/>
  <c r="HY36" i="9"/>
  <c r="IO33" i="9"/>
  <c r="HY32" i="9"/>
  <c r="IR42" i="9"/>
  <c r="IN40" i="9"/>
  <c r="IJ38" i="9"/>
  <c r="IN36" i="9"/>
  <c r="IJ34" i="9"/>
  <c r="HW43" i="9"/>
  <c r="IE40" i="9"/>
  <c r="HW37" i="9"/>
  <c r="IM34" i="9"/>
  <c r="IL32" i="9"/>
  <c r="HY20" i="9"/>
  <c r="HY19" i="9"/>
  <c r="IS17" i="9"/>
  <c r="IK16" i="9"/>
  <c r="IG15" i="9"/>
  <c r="IG14" i="9"/>
  <c r="HY13" i="9"/>
  <c r="IS11" i="9"/>
  <c r="IS9" i="9"/>
  <c r="IK8" i="9"/>
  <c r="IG7" i="9"/>
  <c r="IG6" i="9"/>
  <c r="HY5" i="9"/>
  <c r="IT42" i="9"/>
  <c r="IL40" i="9"/>
  <c r="IT37" i="9"/>
  <c r="IT35" i="9"/>
  <c r="IL33" i="9"/>
  <c r="IN20" i="9"/>
  <c r="IJ19" i="9"/>
  <c r="IJ18" i="9"/>
  <c r="IB17" i="9"/>
  <c r="HX16" i="9"/>
  <c r="IR14" i="9"/>
  <c r="IJ13" i="9"/>
  <c r="IJ12" i="9"/>
  <c r="IF11" i="9"/>
  <c r="IR8" i="9"/>
  <c r="IR7" i="9"/>
  <c r="II42" i="9"/>
  <c r="IQ37" i="9"/>
  <c r="IA33" i="9"/>
  <c r="IA19" i="9"/>
  <c r="IA17" i="9"/>
  <c r="IQ14" i="9"/>
  <c r="IA12" i="9"/>
  <c r="II9" i="9"/>
  <c r="IT6" i="9"/>
  <c r="IF5" i="9"/>
  <c r="IP41" i="9"/>
  <c r="IH36" i="9"/>
  <c r="IB32" i="9"/>
  <c r="IP18" i="9"/>
  <c r="HZ16" i="9"/>
  <c r="HZ14" i="9"/>
  <c r="IP11" i="9"/>
  <c r="IH7" i="9"/>
  <c r="IP5" i="9"/>
  <c r="HZ40" i="9"/>
  <c r="IT19" i="9"/>
  <c r="IT15" i="9"/>
  <c r="ID11" i="9"/>
  <c r="IE6" i="9"/>
  <c r="IQ40" i="9"/>
  <c r="IT32" i="9"/>
  <c r="IE16" i="9"/>
  <c r="IM11" i="9"/>
  <c r="HX7" i="9"/>
  <c r="IH35" i="9"/>
  <c r="IT14" i="9"/>
  <c r="HZ6" i="9"/>
  <c r="IL11" i="9"/>
  <c r="IM16" i="9"/>
  <c r="IA40" i="9"/>
  <c r="IM14" i="9"/>
  <c r="HX5" i="9"/>
  <c r="IL7" i="9"/>
  <c r="HY44" i="9"/>
  <c r="IO41" i="9"/>
  <c r="IK39" i="9"/>
  <c r="IO37" i="9"/>
  <c r="IK35" i="9"/>
  <c r="IG33" i="9"/>
  <c r="IJ44" i="9"/>
  <c r="HX42" i="9"/>
  <c r="IB40" i="9"/>
  <c r="IB38" i="9"/>
  <c r="IR35" i="9"/>
  <c r="IR33" i="9"/>
  <c r="IM42" i="9"/>
  <c r="HW39" i="9"/>
  <c r="IE36" i="9"/>
  <c r="IE34" i="9"/>
  <c r="IA32" i="9"/>
  <c r="IS19" i="9"/>
  <c r="IO18" i="9"/>
  <c r="IG17" i="9"/>
  <c r="IG16" i="9"/>
  <c r="IC15" i="9"/>
  <c r="IS13" i="9"/>
  <c r="IO12" i="9"/>
  <c r="IO11" i="9"/>
  <c r="IG9" i="9"/>
  <c r="IG8" i="9"/>
  <c r="IC7" i="9"/>
  <c r="IS5" i="9"/>
  <c r="IL44" i="9"/>
  <c r="IL42" i="9"/>
  <c r="IT39" i="9"/>
  <c r="IL37" i="9"/>
  <c r="ID35" i="9"/>
  <c r="IP32" i="9"/>
  <c r="IJ20" i="9"/>
  <c r="IF19" i="9"/>
  <c r="HX18" i="9"/>
  <c r="IR16" i="9"/>
  <c r="IR15" i="9"/>
  <c r="IJ14" i="9"/>
  <c r="IF13" i="9"/>
  <c r="IB12" i="9"/>
  <c r="IR9" i="9"/>
  <c r="IN8" i="9"/>
  <c r="IF7" i="9"/>
  <c r="IA41" i="9"/>
  <c r="IA37" i="9"/>
  <c r="ID32" i="9"/>
  <c r="IQ18" i="9"/>
  <c r="II16" i="9"/>
  <c r="IQ13" i="9"/>
  <c r="IQ11" i="9"/>
  <c r="II8" i="9"/>
  <c r="IN6" i="9"/>
  <c r="IA5" i="9"/>
  <c r="IP39" i="9"/>
  <c r="HZ35" i="9"/>
  <c r="IP20" i="9"/>
  <c r="HZ18" i="9"/>
  <c r="IP15" i="9"/>
  <c r="IH13" i="9"/>
  <c r="HZ9" i="9"/>
  <c r="IR6" i="9"/>
  <c r="IJ5" i="9"/>
  <c r="IH37" i="9"/>
  <c r="ID19" i="9"/>
  <c r="IL14" i="9"/>
  <c r="ID9" i="9"/>
  <c r="IR5" i="9"/>
  <c r="II39" i="9"/>
  <c r="IM19" i="9"/>
  <c r="HW15" i="9"/>
  <c r="HW11" i="9"/>
  <c r="IA6" i="9"/>
  <c r="IR32" i="9"/>
  <c r="ID12" i="9"/>
  <c r="IH39" i="9"/>
  <c r="IT8" i="9"/>
  <c r="HW14" i="9"/>
  <c r="II32" i="9"/>
  <c r="HW12" i="9"/>
  <c r="HW32" i="9"/>
  <c r="II41" i="9"/>
  <c r="IA36" i="9"/>
  <c r="IQ6" i="9"/>
  <c r="IF6" i="9"/>
  <c r="HZ34" i="9"/>
  <c r="ID20" i="9"/>
  <c r="HW9" i="9"/>
  <c r="HW19" i="9"/>
  <c r="HW5" i="9"/>
  <c r="ID13" i="9"/>
  <c r="IP34" i="9"/>
  <c r="IM6" i="9"/>
  <c r="IP12" i="9"/>
  <c r="IH17" i="9"/>
  <c r="IH34" i="9"/>
  <c r="HZ43" i="9"/>
  <c r="IA8" i="9"/>
  <c r="II13" i="9"/>
  <c r="II18" i="9"/>
  <c r="IA35" i="9"/>
  <c r="IB7" i="9"/>
  <c r="IJ9" i="9"/>
  <c r="IB13" i="9"/>
  <c r="IF15" i="9"/>
  <c r="IR17" i="9"/>
  <c r="IB20" i="9"/>
  <c r="IL34" i="9"/>
  <c r="ID39" i="9"/>
  <c r="ID44" i="9"/>
  <c r="IO6" i="9"/>
  <c r="IC9" i="9"/>
  <c r="IK12" i="9"/>
  <c r="IO14" i="9"/>
  <c r="IC17" i="9"/>
  <c r="IO19" i="9"/>
  <c r="IE33" i="9"/>
  <c r="IM38" i="9"/>
  <c r="IJ33" i="9"/>
  <c r="IF37" i="9"/>
  <c r="IR41" i="9"/>
  <c r="HY33" i="9"/>
  <c r="IS36" i="9"/>
  <c r="IG41" i="9"/>
  <c r="CV44" i="9"/>
  <c r="CR8" i="9"/>
  <c r="IT12" i="9"/>
  <c r="IE17" i="9"/>
  <c r="II33" i="9"/>
  <c r="HW7" i="9"/>
  <c r="IH43" i="9"/>
  <c r="IE12" i="9"/>
  <c r="IA34" i="9"/>
  <c r="IT7" i="9"/>
  <c r="IL16" i="9"/>
  <c r="IP42" i="9"/>
  <c r="HZ8" i="9"/>
  <c r="IH14" i="9"/>
  <c r="IH19" i="9"/>
  <c r="IP37" i="9"/>
  <c r="IQ5" i="9"/>
  <c r="IQ9" i="9"/>
  <c r="IA15" i="9"/>
  <c r="IA20" i="9"/>
  <c r="II38" i="9"/>
  <c r="HX8" i="9"/>
  <c r="IJ11" i="9"/>
  <c r="HX14" i="9"/>
  <c r="IB16" i="9"/>
  <c r="IN18" i="9"/>
  <c r="IE32" i="9"/>
  <c r="ID36" i="9"/>
  <c r="ID41" i="9"/>
  <c r="IG5" i="9"/>
  <c r="IO7" i="9"/>
  <c r="HY11" i="9"/>
  <c r="IG13" i="9"/>
  <c r="IO15" i="9"/>
  <c r="HY18" i="9"/>
  <c r="IK20" i="9"/>
  <c r="HW35" i="9"/>
  <c r="HW41" i="9"/>
  <c r="IR34" i="9"/>
  <c r="IB39" i="9"/>
  <c r="IF43" i="9"/>
  <c r="IO34" i="9"/>
  <c r="IG38" i="9"/>
  <c r="IS42" i="9"/>
  <c r="IH10" i="9"/>
  <c r="EI19" i="9"/>
  <c r="ED10" i="9"/>
  <c r="DZ14" i="9"/>
  <c r="IP10" i="9"/>
  <c r="EM40" i="9"/>
  <c r="EO10" i="9"/>
  <c r="HT7" i="9"/>
  <c r="HY10" i="9"/>
  <c r="HR5" i="9"/>
  <c r="EN44" i="9"/>
  <c r="ER12" i="9"/>
  <c r="B133" i="8"/>
  <c r="EO8" i="9"/>
  <c r="EL8" i="9"/>
  <c r="EA14" i="9"/>
  <c r="EK32" i="9"/>
  <c r="EG35" i="9"/>
  <c r="HQ32" i="9"/>
  <c r="HJ37" i="9"/>
  <c r="HE32" i="9"/>
  <c r="DX20" i="9"/>
  <c r="EE20" i="9"/>
  <c r="EI39" i="9"/>
  <c r="DX43" i="9"/>
  <c r="HQ6" i="9"/>
  <c r="HH14" i="9"/>
  <c r="HA39" i="9"/>
  <c r="HL41" i="9"/>
  <c r="HI43" i="9"/>
  <c r="HM37" i="9"/>
  <c r="HP19" i="9"/>
  <c r="HJ10" i="9"/>
  <c r="GY8" i="9"/>
  <c r="HR24" i="9"/>
  <c r="HD14" i="9"/>
  <c r="HI34" i="9"/>
  <c r="HM10" i="9"/>
  <c r="HU42" i="9"/>
  <c r="GZ36" i="9"/>
  <c r="HR15" i="9"/>
  <c r="HO19" i="9"/>
  <c r="HB28" i="9"/>
  <c r="HT13" i="9"/>
  <c r="HT35" i="9"/>
  <c r="HA11" i="9"/>
  <c r="HU15" i="9"/>
  <c r="HH8" i="9"/>
  <c r="HH41" i="9"/>
  <c r="HB32" i="9"/>
  <c r="HG41" i="9"/>
  <c r="HD19" i="9"/>
  <c r="HA12" i="9"/>
  <c r="HL5" i="9"/>
  <c r="HT16" i="9"/>
  <c r="HL38" i="9"/>
  <c r="HL14" i="9"/>
  <c r="HI7" i="9"/>
  <c r="HQ39" i="9"/>
  <c r="HQ13" i="9"/>
  <c r="HI35" i="9"/>
  <c r="HM5" i="9"/>
  <c r="HU11" i="9"/>
  <c r="HE17" i="9"/>
  <c r="HM33" i="9"/>
  <c r="HU38" i="9"/>
  <c r="HE44" i="9"/>
  <c r="HH10" i="9"/>
  <c r="HP15" i="9"/>
  <c r="GZ32" i="9"/>
  <c r="HH37" i="9"/>
  <c r="HP42" i="9"/>
  <c r="HJ6" i="9"/>
  <c r="HR11" i="9"/>
  <c r="HB17" i="9"/>
  <c r="HJ33" i="9"/>
  <c r="HR39" i="9"/>
  <c r="HO11" i="9"/>
  <c r="HG33" i="9"/>
  <c r="GY44" i="9"/>
  <c r="HO22" i="9"/>
  <c r="HD30" i="9"/>
  <c r="HL35" i="9"/>
  <c r="HI17" i="9"/>
  <c r="HD8" i="9"/>
  <c r="HL19" i="9"/>
  <c r="HD41" i="9"/>
  <c r="HT19" i="9"/>
  <c r="HQ12" i="9"/>
  <c r="HK44" i="9"/>
  <c r="HI16" i="9"/>
  <c r="HA38" i="9"/>
  <c r="HU6" i="9"/>
  <c r="HE13" i="9"/>
  <c r="HM18" i="9"/>
  <c r="HU34" i="9"/>
  <c r="HE40" i="9"/>
  <c r="HP5" i="9"/>
  <c r="HP11" i="9"/>
  <c r="GZ17" i="9"/>
  <c r="HH33" i="9"/>
  <c r="HP38" i="9"/>
  <c r="GZ44" i="9"/>
  <c r="HB7" i="9"/>
  <c r="HB13" i="9"/>
  <c r="HJ18" i="9"/>
  <c r="HR34" i="9"/>
  <c r="HJ42" i="9"/>
  <c r="HG14" i="9"/>
  <c r="GY36" i="9"/>
  <c r="HT25" i="9"/>
  <c r="HL6" i="9"/>
  <c r="HT40" i="9"/>
  <c r="HQ33" i="9"/>
  <c r="HL11" i="9"/>
  <c r="HD33" i="9"/>
  <c r="HT43" i="9"/>
  <c r="HD36" i="9"/>
  <c r="HA18" i="9"/>
  <c r="HA7" i="9"/>
  <c r="HA19" i="9"/>
  <c r="HQ40" i="9"/>
  <c r="HE8" i="9"/>
  <c r="HM14" i="9"/>
  <c r="HU19" i="9"/>
  <c r="HE36" i="9"/>
  <c r="HM41" i="9"/>
  <c r="GZ7" i="9"/>
  <c r="GZ13" i="9"/>
  <c r="HH18" i="9"/>
  <c r="HP34" i="9"/>
  <c r="GZ40" i="9"/>
  <c r="HB5" i="9"/>
  <c r="HB8" i="9"/>
  <c r="HJ14" i="9"/>
  <c r="HR19" i="9"/>
  <c r="HB36" i="9"/>
  <c r="HG5" i="9"/>
  <c r="GY17" i="9"/>
  <c r="HO38" i="9"/>
  <c r="GZ22" i="9"/>
  <c r="HS28" i="9"/>
  <c r="HL8" i="9"/>
  <c r="HD15" i="9"/>
  <c r="HL20" i="9"/>
  <c r="HT36" i="9"/>
  <c r="HD42" i="9"/>
  <c r="HA8" i="9"/>
  <c r="HI13" i="9"/>
  <c r="HQ18" i="9"/>
  <c r="HA35" i="9"/>
  <c r="HI40" i="9"/>
  <c r="HD6" i="9"/>
  <c r="HT8" i="9"/>
  <c r="HD12" i="9"/>
  <c r="HT14" i="9"/>
  <c r="HL17" i="9"/>
  <c r="HD20" i="9"/>
  <c r="HT33" i="9"/>
  <c r="HL36" i="9"/>
  <c r="HD39" i="9"/>
  <c r="HT41" i="9"/>
  <c r="HO44" i="9"/>
  <c r="HL10" i="9"/>
  <c r="HT15" i="9"/>
  <c r="HD32" i="9"/>
  <c r="HL37" i="9"/>
  <c r="HT42" i="9"/>
  <c r="HQ8" i="9"/>
  <c r="HA14" i="9"/>
  <c r="HI19" i="9"/>
  <c r="HQ35" i="9"/>
  <c r="HA41" i="9"/>
  <c r="HA5" i="9"/>
  <c r="HQ7" i="9"/>
  <c r="HQ11" i="9"/>
  <c r="HI14" i="9"/>
  <c r="HA17" i="9"/>
  <c r="HQ19" i="9"/>
  <c r="HI33" i="9"/>
  <c r="HA36" i="9"/>
  <c r="HQ38" i="9"/>
  <c r="HI41" i="9"/>
  <c r="HA44" i="9"/>
  <c r="HU5" i="9"/>
  <c r="HE7" i="9"/>
  <c r="HM8" i="9"/>
  <c r="HU10" i="9"/>
  <c r="HE12" i="9"/>
  <c r="HM13" i="9"/>
  <c r="HU14" i="9"/>
  <c r="HE16" i="9"/>
  <c r="HM17" i="9"/>
  <c r="HU18" i="9"/>
  <c r="HE20" i="9"/>
  <c r="HM32" i="9"/>
  <c r="HU33" i="9"/>
  <c r="HE35" i="9"/>
  <c r="HM36" i="9"/>
  <c r="HU37" i="9"/>
  <c r="HE39" i="9"/>
  <c r="HM40" i="9"/>
  <c r="HU41" i="9"/>
  <c r="HE43" i="9"/>
  <c r="HP44" i="9"/>
  <c r="GZ6" i="9"/>
  <c r="HH7" i="9"/>
  <c r="HP8" i="9"/>
  <c r="HP10" i="9"/>
  <c r="GZ12" i="9"/>
  <c r="HH13" i="9"/>
  <c r="HP14" i="9"/>
  <c r="GZ16" i="9"/>
  <c r="HH17" i="9"/>
  <c r="HP18" i="9"/>
  <c r="GZ20" i="9"/>
  <c r="HH32" i="9"/>
  <c r="HP33" i="9"/>
  <c r="GZ35" i="9"/>
  <c r="HH36" i="9"/>
  <c r="HP37" i="9"/>
  <c r="GZ39" i="9"/>
  <c r="HH40" i="9"/>
  <c r="HP41" i="9"/>
  <c r="GZ43" i="9"/>
  <c r="HI44" i="9"/>
  <c r="HF5" i="9"/>
  <c r="GX6" i="9"/>
  <c r="HN6" i="9"/>
  <c r="HF7" i="9"/>
  <c r="HJ8" i="9"/>
  <c r="HR10" i="9"/>
  <c r="HB12" i="9"/>
  <c r="HJ13" i="9"/>
  <c r="HR14" i="9"/>
  <c r="HB16" i="9"/>
  <c r="HJ17" i="9"/>
  <c r="HR18" i="9"/>
  <c r="HB20" i="9"/>
  <c r="HJ32" i="9"/>
  <c r="HR33" i="9"/>
  <c r="HB35" i="9"/>
  <c r="HJ36" i="9"/>
  <c r="HR37" i="9"/>
  <c r="HJ40" i="9"/>
  <c r="HB43" i="9"/>
  <c r="GY6" i="9"/>
  <c r="HO8" i="9"/>
  <c r="HG12" i="9"/>
  <c r="GY15" i="9"/>
  <c r="HO17" i="9"/>
  <c r="HG20" i="9"/>
  <c r="GY34" i="9"/>
  <c r="HO36" i="9"/>
  <c r="HG39" i="9"/>
  <c r="GY42" i="9"/>
  <c r="HS44" i="9"/>
  <c r="HJ24" i="9"/>
  <c r="HD21" i="9"/>
  <c r="GZ31" i="9"/>
  <c r="HH31" i="9"/>
  <c r="HR25" i="9"/>
  <c r="HC29" i="9"/>
  <c r="HD11" i="9"/>
  <c r="HL16" i="9"/>
  <c r="HT32" i="9"/>
  <c r="HD38" i="9"/>
  <c r="HL43" i="9"/>
  <c r="HI9" i="9"/>
  <c r="HQ14" i="9"/>
  <c r="HA20" i="9"/>
  <c r="HI36" i="9"/>
  <c r="HQ41" i="9"/>
  <c r="HT6" i="9"/>
  <c r="HD10" i="9"/>
  <c r="HT12" i="9"/>
  <c r="HL15" i="9"/>
  <c r="HD18" i="9"/>
  <c r="HT20" i="9"/>
  <c r="HL34" i="9"/>
  <c r="HD37" i="9"/>
  <c r="HT39" i="9"/>
  <c r="HL42" i="9"/>
  <c r="HT5" i="9"/>
  <c r="HT11" i="9"/>
  <c r="HD17" i="9"/>
  <c r="HL33" i="9"/>
  <c r="HT38" i="9"/>
  <c r="HD44" i="9"/>
  <c r="HA10" i="9"/>
  <c r="HI15" i="9"/>
  <c r="HQ20" i="9"/>
  <c r="HA37" i="9"/>
  <c r="HI42" i="9"/>
  <c r="HQ5" i="9"/>
  <c r="HI8" i="9"/>
  <c r="HI12" i="9"/>
  <c r="HA15" i="9"/>
  <c r="HQ17" i="9"/>
  <c r="HI20" i="9"/>
  <c r="HA34" i="9"/>
  <c r="HQ36" i="9"/>
  <c r="HI39" i="9"/>
  <c r="HA42" i="9"/>
  <c r="HU44" i="9"/>
  <c r="HE6" i="9"/>
  <c r="HM7" i="9"/>
  <c r="HU8" i="9"/>
  <c r="HE11" i="9"/>
  <c r="HM12" i="9"/>
  <c r="HU13" i="9"/>
  <c r="HE15" i="9"/>
  <c r="HM16" i="9"/>
  <c r="HU17" i="9"/>
  <c r="HE19" i="9"/>
  <c r="HM20" i="9"/>
  <c r="HU32" i="9"/>
  <c r="HE34" i="9"/>
  <c r="HM35" i="9"/>
  <c r="HU36" i="9"/>
  <c r="HE38" i="9"/>
  <c r="HM39" i="9"/>
  <c r="HU40" i="9"/>
  <c r="HE42" i="9"/>
  <c r="HM43" i="9"/>
  <c r="GZ5" i="9"/>
  <c r="HH6" i="9"/>
  <c r="HP7" i="9"/>
  <c r="HH9" i="9"/>
  <c r="GZ11" i="9"/>
  <c r="HH12" i="9"/>
  <c r="HP13" i="9"/>
  <c r="GZ15" i="9"/>
  <c r="HH16" i="9"/>
  <c r="HP17" i="9"/>
  <c r="GZ19" i="9"/>
  <c r="HH20" i="9"/>
  <c r="HP32" i="9"/>
  <c r="GZ34" i="9"/>
  <c r="HH35" i="9"/>
  <c r="HP36" i="9"/>
  <c r="GZ38" i="9"/>
  <c r="HH39" i="9"/>
  <c r="HP40" i="9"/>
  <c r="GZ42" i="9"/>
  <c r="HH43" i="9"/>
  <c r="HT44" i="9"/>
  <c r="HJ5" i="9"/>
  <c r="HB6" i="9"/>
  <c r="HR6" i="9"/>
  <c r="HJ7" i="9"/>
  <c r="HR8" i="9"/>
  <c r="HB11" i="9"/>
  <c r="HJ12" i="9"/>
  <c r="HR13" i="9"/>
  <c r="HB15" i="9"/>
  <c r="HJ16" i="9"/>
  <c r="HR17" i="9"/>
  <c r="HB19" i="9"/>
  <c r="HJ20" i="9"/>
  <c r="HR32" i="9"/>
  <c r="HB34" i="9"/>
  <c r="HJ35" i="9"/>
  <c r="HR36" i="9"/>
  <c r="HJ38" i="9"/>
  <c r="HB41" i="9"/>
  <c r="HR43" i="9"/>
  <c r="HO6" i="9"/>
  <c r="HG10" i="9"/>
  <c r="GY13" i="9"/>
  <c r="HO15" i="9"/>
  <c r="HG18" i="9"/>
  <c r="GY32" i="9"/>
  <c r="HO34" i="9"/>
  <c r="HG37" i="9"/>
  <c r="GY40" i="9"/>
  <c r="HO42" i="9"/>
  <c r="HR44" i="9"/>
  <c r="HK21" i="9"/>
  <c r="HL22" i="9"/>
  <c r="HM29" i="9"/>
  <c r="HM22" i="9"/>
  <c r="HJ31" i="9"/>
  <c r="HF27" i="9"/>
  <c r="HP30" i="9"/>
  <c r="GZ30" i="9"/>
  <c r="HI27" i="9"/>
  <c r="HO30" i="9"/>
  <c r="GY30" i="9"/>
  <c r="HQ30" i="9"/>
  <c r="HK27" i="9"/>
  <c r="GX30" i="9"/>
  <c r="HU30" i="9"/>
  <c r="HG27" i="9"/>
  <c r="HB30" i="9"/>
  <c r="HI31" i="9"/>
  <c r="HO29" i="9"/>
  <c r="GY29" i="9"/>
  <c r="HG31" i="9"/>
  <c r="HJ29" i="9"/>
  <c r="HN28" i="9"/>
  <c r="GX28" i="9"/>
  <c r="GX31" i="9"/>
  <c r="HP28" i="9"/>
  <c r="HS26" i="9"/>
  <c r="HC26" i="9"/>
  <c r="HK25" i="9"/>
  <c r="HU24" i="9"/>
  <c r="HE24" i="9"/>
  <c r="HC31" i="9"/>
  <c r="HT28" i="9"/>
  <c r="GY28" i="9"/>
  <c r="HF26" i="9"/>
  <c r="HN25" i="9"/>
  <c r="GX25" i="9"/>
  <c r="HH24" i="9"/>
  <c r="GY31" i="9"/>
  <c r="HH28" i="9"/>
  <c r="HU25" i="9"/>
  <c r="HG24" i="9"/>
  <c r="HK23" i="9"/>
  <c r="HR22" i="9"/>
  <c r="HB22" i="9"/>
  <c r="HJ21" i="9"/>
  <c r="HN24" i="9"/>
  <c r="HE22" i="9"/>
  <c r="HT31" i="9"/>
  <c r="HL26" i="9"/>
  <c r="HR29" i="9"/>
  <c r="HU26" i="9"/>
  <c r="HL25" i="9"/>
  <c r="HN23" i="9"/>
  <c r="GX23" i="9"/>
  <c r="HQ21" i="9"/>
  <c r="GX29" i="9"/>
  <c r="HA25" i="9"/>
  <c r="HL29" i="9"/>
  <c r="HQ23" i="9"/>
  <c r="HG22" i="9"/>
  <c r="GY21" i="9"/>
  <c r="HP21" i="9"/>
  <c r="GZ23" i="9"/>
  <c r="HR27" i="9"/>
  <c r="HB27" i="9"/>
  <c r="HL30" i="9"/>
  <c r="HU27" i="9"/>
  <c r="HE27" i="9"/>
  <c r="HK30" i="9"/>
  <c r="HT27" i="9"/>
  <c r="HI30" i="9"/>
  <c r="HC27" i="9"/>
  <c r="HP27" i="9"/>
  <c r="HM30" i="9"/>
  <c r="GY27" i="9"/>
  <c r="HU31" i="9"/>
  <c r="HE31" i="9"/>
  <c r="HK29" i="9"/>
  <c r="HU28" i="9"/>
  <c r="HB31" i="9"/>
  <c r="HE29" i="9"/>
  <c r="HJ28" i="9"/>
  <c r="HS31" i="9"/>
  <c r="HQ29" i="9"/>
  <c r="HK28" i="9"/>
  <c r="HO26" i="9"/>
  <c r="GY26" i="9"/>
  <c r="HG25" i="9"/>
  <c r="HQ24" i="9"/>
  <c r="HA24" i="9"/>
  <c r="HN29" i="9"/>
  <c r="HO28" i="9"/>
  <c r="HR26" i="9"/>
  <c r="HB26" i="9"/>
  <c r="HJ25" i="9"/>
  <c r="HT24" i="9"/>
  <c r="HD24" i="9"/>
  <c r="HT29" i="9"/>
  <c r="HP26" i="9"/>
  <c r="HM25" i="9"/>
  <c r="GY24" i="9"/>
  <c r="HG23" i="9"/>
  <c r="HN22" i="9"/>
  <c r="GX22" i="9"/>
  <c r="HF21" i="9"/>
  <c r="GX24" i="9"/>
  <c r="HU21" i="9"/>
  <c r="HF31" i="9"/>
  <c r="HN27" i="9"/>
  <c r="GX27" i="9"/>
  <c r="HH30" i="9"/>
  <c r="HQ27" i="9"/>
  <c r="HA27" i="9"/>
  <c r="HG30" i="9"/>
  <c r="HL27" i="9"/>
  <c r="HA30" i="9"/>
  <c r="HN30" i="9"/>
  <c r="HH27" i="9"/>
  <c r="HE30" i="9"/>
  <c r="HR30" i="9"/>
  <c r="HQ31" i="9"/>
  <c r="HA31" i="9"/>
  <c r="HG29" i="9"/>
  <c r="HR31" i="9"/>
  <c r="HU29" i="9"/>
  <c r="GZ29" i="9"/>
  <c r="HF28" i="9"/>
  <c r="HK31" i="9"/>
  <c r="HI29" i="9"/>
  <c r="HE28" i="9"/>
  <c r="HK26" i="9"/>
  <c r="HS25" i="9"/>
  <c r="HC25" i="9"/>
  <c r="HM24" i="9"/>
  <c r="HP31" i="9"/>
  <c r="HH29" i="9"/>
  <c r="HI28" i="9"/>
  <c r="HN26" i="9"/>
  <c r="GX26" i="9"/>
  <c r="HF25" i="9"/>
  <c r="HP24" i="9"/>
  <c r="GZ24" i="9"/>
  <c r="HF29" i="9"/>
  <c r="HH26" i="9"/>
  <c r="HE25" i="9"/>
  <c r="HS23" i="9"/>
  <c r="HC23" i="9"/>
  <c r="HJ22" i="9"/>
  <c r="HR21" i="9"/>
  <c r="HB21" i="9"/>
  <c r="HU22" i="9"/>
  <c r="HM21" i="9"/>
  <c r="HM28" i="9"/>
  <c r="HK24" i="9"/>
  <c r="HQ28" i="9"/>
  <c r="HE26" i="9"/>
  <c r="HF24" i="9"/>
  <c r="HF23" i="9"/>
  <c r="HI22" i="9"/>
  <c r="HA21" i="9"/>
  <c r="HD26" i="9"/>
  <c r="HC24" i="9"/>
  <c r="GZ25" i="9"/>
  <c r="HA23" i="9"/>
  <c r="HO21" i="9"/>
  <c r="HP22" i="9"/>
  <c r="HP23" i="9"/>
  <c r="HM27" i="9"/>
  <c r="HS27" i="9"/>
  <c r="HJ30" i="9"/>
  <c r="HL31" i="9"/>
  <c r="HD31" i="9"/>
  <c r="HO25" i="9"/>
  <c r="HA29" i="9"/>
  <c r="HB25" i="9"/>
  <c r="GZ26" i="9"/>
  <c r="HF22" i="9"/>
  <c r="HE21" i="9"/>
  <c r="HD29" i="9"/>
  <c r="HD25" i="9"/>
  <c r="HQ22" i="9"/>
  <c r="HC28" i="9"/>
  <c r="HA26" i="9"/>
  <c r="GY22" i="9"/>
  <c r="HL28" i="9"/>
  <c r="HD22" i="9"/>
  <c r="HA28" i="9"/>
  <c r="HU23" i="9"/>
  <c r="HK22" i="9"/>
  <c r="HC21" i="9"/>
  <c r="HT23" i="9"/>
  <c r="HH21" i="9"/>
  <c r="HN44" i="9"/>
  <c r="HM44" i="9"/>
  <c r="HS43" i="9"/>
  <c r="HC43" i="9"/>
  <c r="HK42" i="9"/>
  <c r="HS41" i="9"/>
  <c r="HC41" i="9"/>
  <c r="HK40" i="9"/>
  <c r="HS39" i="9"/>
  <c r="HC39" i="9"/>
  <c r="HK38" i="9"/>
  <c r="HS37" i="9"/>
  <c r="HC37" i="9"/>
  <c r="HK36" i="9"/>
  <c r="HS35" i="9"/>
  <c r="HC35" i="9"/>
  <c r="HK34" i="9"/>
  <c r="HS33" i="9"/>
  <c r="HC33" i="9"/>
  <c r="HK32" i="9"/>
  <c r="HS20" i="9"/>
  <c r="HC20" i="9"/>
  <c r="HK19" i="9"/>
  <c r="HS18" i="9"/>
  <c r="HC18" i="9"/>
  <c r="HK17" i="9"/>
  <c r="HS16" i="9"/>
  <c r="HC16" i="9"/>
  <c r="HK15" i="9"/>
  <c r="HS14" i="9"/>
  <c r="HC14" i="9"/>
  <c r="HK13" i="9"/>
  <c r="HS12" i="9"/>
  <c r="HC12" i="9"/>
  <c r="HK11" i="9"/>
  <c r="HS10" i="9"/>
  <c r="HC10" i="9"/>
  <c r="HK8" i="9"/>
  <c r="HS7" i="9"/>
  <c r="HC7" i="9"/>
  <c r="HK6" i="9"/>
  <c r="HS5" i="9"/>
  <c r="HC5" i="9"/>
  <c r="HG44" i="9"/>
  <c r="HN43" i="9"/>
  <c r="GX43" i="9"/>
  <c r="HF42" i="9"/>
  <c r="HN41" i="9"/>
  <c r="GX41" i="9"/>
  <c r="HF40" i="9"/>
  <c r="HN39" i="9"/>
  <c r="GX39" i="9"/>
  <c r="HF38" i="9"/>
  <c r="HN37" i="9"/>
  <c r="GX37" i="9"/>
  <c r="HF36" i="9"/>
  <c r="HN35" i="9"/>
  <c r="GX35" i="9"/>
  <c r="HF34" i="9"/>
  <c r="HN33" i="9"/>
  <c r="GX33" i="9"/>
  <c r="HF32" i="9"/>
  <c r="HN20" i="9"/>
  <c r="GX20" i="9"/>
  <c r="HF19" i="9"/>
  <c r="HN18" i="9"/>
  <c r="GX18" i="9"/>
  <c r="HF17" i="9"/>
  <c r="HN16" i="9"/>
  <c r="GX16" i="9"/>
  <c r="HF15" i="9"/>
  <c r="HN14" i="9"/>
  <c r="GX14" i="9"/>
  <c r="HF13" i="9"/>
  <c r="HN12" i="9"/>
  <c r="GX12" i="9"/>
  <c r="HF11" i="9"/>
  <c r="HN10" i="9"/>
  <c r="GX10" i="9"/>
  <c r="HF8" i="9"/>
  <c r="HN7" i="9"/>
  <c r="HJ27" i="9"/>
  <c r="HS30" i="9"/>
  <c r="HF30" i="9"/>
  <c r="HM31" i="9"/>
  <c r="HP29" i="9"/>
  <c r="HB29" i="9"/>
  <c r="GY25" i="9"/>
  <c r="HD28" i="9"/>
  <c r="HL24" i="9"/>
  <c r="HO24" i="9"/>
  <c r="HN21" i="9"/>
  <c r="HT26" i="9"/>
  <c r="HG28" i="9"/>
  <c r="HR23" i="9"/>
  <c r="HA22" i="9"/>
  <c r="HQ25" i="9"/>
  <c r="HB24" i="9"/>
  <c r="HG21" i="9"/>
  <c r="HH23" i="9"/>
  <c r="HT21" i="9"/>
  <c r="HQ26" i="9"/>
  <c r="HM23" i="9"/>
  <c r="HC22" i="9"/>
  <c r="HI26" i="9"/>
  <c r="HL23" i="9"/>
  <c r="GZ21" i="9"/>
  <c r="HJ44" i="9"/>
  <c r="HH44" i="9"/>
  <c r="HO43" i="9"/>
  <c r="GY43" i="9"/>
  <c r="HG42" i="9"/>
  <c r="HO41" i="9"/>
  <c r="GY41" i="9"/>
  <c r="HG40" i="9"/>
  <c r="HO39" i="9"/>
  <c r="GY39" i="9"/>
  <c r="HG38" i="9"/>
  <c r="HO37" i="9"/>
  <c r="GY37" i="9"/>
  <c r="HG36" i="9"/>
  <c r="HO35" i="9"/>
  <c r="GY35" i="9"/>
  <c r="HG34" i="9"/>
  <c r="HO33" i="9"/>
  <c r="GY33" i="9"/>
  <c r="HG32" i="9"/>
  <c r="HO20" i="9"/>
  <c r="GY20" i="9"/>
  <c r="HG19" i="9"/>
  <c r="HO18" i="9"/>
  <c r="GY18" i="9"/>
  <c r="HG17" i="9"/>
  <c r="HO16" i="9"/>
  <c r="GY16" i="9"/>
  <c r="HG15" i="9"/>
  <c r="HO14" i="9"/>
  <c r="GY14" i="9"/>
  <c r="HG13" i="9"/>
  <c r="HO12" i="9"/>
  <c r="GY12" i="9"/>
  <c r="HG11" i="9"/>
  <c r="HO10" i="9"/>
  <c r="GY10" i="9"/>
  <c r="HG8" i="9"/>
  <c r="HO7" i="9"/>
  <c r="GY7" i="9"/>
  <c r="HG6" i="9"/>
  <c r="HO5" i="9"/>
  <c r="GY5" i="9"/>
  <c r="HB44" i="9"/>
  <c r="HJ43" i="9"/>
  <c r="HR42" i="9"/>
  <c r="HB42" i="9"/>
  <c r="HJ41" i="9"/>
  <c r="HR40" i="9"/>
  <c r="HB40" i="9"/>
  <c r="HJ39" i="9"/>
  <c r="HR38" i="9"/>
  <c r="HB38" i="9"/>
  <c r="HT30" i="9"/>
  <c r="HC30" i="9"/>
  <c r="GZ27" i="9"/>
  <c r="HS29" i="9"/>
  <c r="HR28" i="9"/>
  <c r="GZ28" i="9"/>
  <c r="HI24" i="9"/>
  <c r="HJ26" i="9"/>
  <c r="HN31" i="9"/>
  <c r="HO23" i="9"/>
  <c r="GX21" i="9"/>
  <c r="HI25" i="9"/>
  <c r="HM26" i="9"/>
  <c r="HJ23" i="9"/>
  <c r="HI21" i="9"/>
  <c r="HS24" i="9"/>
  <c r="HI23" i="9"/>
  <c r="HO31" i="9"/>
  <c r="HT22" i="9"/>
  <c r="HL21" i="9"/>
  <c r="HP25" i="9"/>
  <c r="HE23" i="9"/>
  <c r="HS21" i="9"/>
  <c r="HH25" i="9"/>
  <c r="HD23" i="9"/>
  <c r="HF44" i="9"/>
  <c r="HC44" i="9"/>
  <c r="HK43" i="9"/>
  <c r="HS42" i="9"/>
  <c r="HC42" i="9"/>
  <c r="HK41" i="9"/>
  <c r="HS40" i="9"/>
  <c r="HC40" i="9"/>
  <c r="HK39" i="9"/>
  <c r="HS38" i="9"/>
  <c r="HC38" i="9"/>
  <c r="HK37" i="9"/>
  <c r="HS36" i="9"/>
  <c r="HC36" i="9"/>
  <c r="HK35" i="9"/>
  <c r="HS34" i="9"/>
  <c r="HC34" i="9"/>
  <c r="HK33" i="9"/>
  <c r="HS32" i="9"/>
  <c r="HC32" i="9"/>
  <c r="HK20" i="9"/>
  <c r="HS19" i="9"/>
  <c r="HC19" i="9"/>
  <c r="HK18" i="9"/>
  <c r="HS17" i="9"/>
  <c r="HC17" i="9"/>
  <c r="HK16" i="9"/>
  <c r="HS15" i="9"/>
  <c r="HC15" i="9"/>
  <c r="HK14" i="9"/>
  <c r="HS13" i="9"/>
  <c r="HC13" i="9"/>
  <c r="HK12" i="9"/>
  <c r="HS11" i="9"/>
  <c r="HC11" i="9"/>
  <c r="HK10" i="9"/>
  <c r="HS8" i="9"/>
  <c r="HC8" i="9"/>
  <c r="HK7" i="9"/>
  <c r="HS6" i="9"/>
  <c r="HC6" i="9"/>
  <c r="HK5" i="9"/>
  <c r="HQ44" i="9"/>
  <c r="GX44" i="9"/>
  <c r="HF43" i="9"/>
  <c r="HN42" i="9"/>
  <c r="GX42" i="9"/>
  <c r="HF41" i="9"/>
  <c r="HN40" i="9"/>
  <c r="GX40" i="9"/>
  <c r="HF39" i="9"/>
  <c r="HN38" i="9"/>
  <c r="GX38" i="9"/>
  <c r="HF37" i="9"/>
  <c r="HN36" i="9"/>
  <c r="GX36" i="9"/>
  <c r="HF35" i="9"/>
  <c r="HN34" i="9"/>
  <c r="GX34" i="9"/>
  <c r="HF33" i="9"/>
  <c r="HN32" i="9"/>
  <c r="GX32" i="9"/>
  <c r="HF20" i="9"/>
  <c r="HN19" i="9"/>
  <c r="GX19" i="9"/>
  <c r="HF18" i="9"/>
  <c r="HN17" i="9"/>
  <c r="GX17" i="9"/>
  <c r="HF16" i="9"/>
  <c r="HN15" i="9"/>
  <c r="GX15" i="9"/>
  <c r="HF14" i="9"/>
  <c r="HN13" i="9"/>
  <c r="GX13" i="9"/>
  <c r="HF12" i="9"/>
  <c r="HN11" i="9"/>
  <c r="GX11" i="9"/>
  <c r="HF10" i="9"/>
  <c r="HN8" i="9"/>
  <c r="GX8" i="9"/>
  <c r="K39" i="9"/>
  <c r="K1835" i="21" s="1"/>
  <c r="HD5" i="9"/>
  <c r="HL12" i="9"/>
  <c r="HT17" i="9"/>
  <c r="HD34" i="9"/>
  <c r="HL39" i="9"/>
  <c r="HI5" i="9"/>
  <c r="HQ10" i="9"/>
  <c r="HA16" i="9"/>
  <c r="HI32" i="9"/>
  <c r="HQ37" i="9"/>
  <c r="HQ43" i="9"/>
  <c r="HL7" i="9"/>
  <c r="HT10" i="9"/>
  <c r="HL13" i="9"/>
  <c r="HD16" i="9"/>
  <c r="HT18" i="9"/>
  <c r="HL32" i="9"/>
  <c r="HD35" i="9"/>
  <c r="HT37" i="9"/>
  <c r="HL40" i="9"/>
  <c r="HD43" i="9"/>
  <c r="HD7" i="9"/>
  <c r="HD13" i="9"/>
  <c r="HL18" i="9"/>
  <c r="HT34" i="9"/>
  <c r="HD40" i="9"/>
  <c r="HA6" i="9"/>
  <c r="HI11" i="9"/>
  <c r="HQ16" i="9"/>
  <c r="HA33" i="9"/>
  <c r="HI38" i="9"/>
  <c r="HA43" i="9"/>
  <c r="HI6" i="9"/>
  <c r="HI10" i="9"/>
  <c r="HA13" i="9"/>
  <c r="HQ15" i="9"/>
  <c r="HI18" i="9"/>
  <c r="HA32" i="9"/>
  <c r="HQ34" i="9"/>
  <c r="HI37" i="9"/>
  <c r="HA40" i="9"/>
  <c r="HQ42" i="9"/>
  <c r="HE5" i="9"/>
  <c r="HM6" i="9"/>
  <c r="HU7" i="9"/>
  <c r="HE10" i="9"/>
  <c r="HM11" i="9"/>
  <c r="HU12" i="9"/>
  <c r="HE14" i="9"/>
  <c r="HM15" i="9"/>
  <c r="HU16" i="9"/>
  <c r="HE18" i="9"/>
  <c r="HM19" i="9"/>
  <c r="HU20" i="9"/>
  <c r="HE33" i="9"/>
  <c r="HM34" i="9"/>
  <c r="HU35" i="9"/>
  <c r="HE37" i="9"/>
  <c r="HM38" i="9"/>
  <c r="HU39" i="9"/>
  <c r="HE41" i="9"/>
  <c r="HM42" i="9"/>
  <c r="HU43" i="9"/>
  <c r="HH5" i="9"/>
  <c r="HP6" i="9"/>
  <c r="GZ8" i="9"/>
  <c r="GZ10" i="9"/>
  <c r="HH11" i="9"/>
  <c r="HP12" i="9"/>
  <c r="GZ14" i="9"/>
  <c r="HH15" i="9"/>
  <c r="HP16" i="9"/>
  <c r="GZ18" i="9"/>
  <c r="HH19" i="9"/>
  <c r="HP20" i="9"/>
  <c r="GZ33" i="9"/>
  <c r="HH34" i="9"/>
  <c r="HP35" i="9"/>
  <c r="GZ37" i="9"/>
  <c r="HH38" i="9"/>
  <c r="HP39" i="9"/>
  <c r="GZ41" i="9"/>
  <c r="HH42" i="9"/>
  <c r="HP43" i="9"/>
  <c r="GX5" i="9"/>
  <c r="HN5" i="9"/>
  <c r="HF6" i="9"/>
  <c r="GX7" i="9"/>
  <c r="HR7" i="9"/>
  <c r="HB10" i="9"/>
  <c r="HJ11" i="9"/>
  <c r="HR12" i="9"/>
  <c r="HB14" i="9"/>
  <c r="HJ15" i="9"/>
  <c r="HR16" i="9"/>
  <c r="HB18" i="9"/>
  <c r="HJ19" i="9"/>
  <c r="HR20" i="9"/>
  <c r="HB33" i="9"/>
  <c r="HJ34" i="9"/>
  <c r="HR35" i="9"/>
  <c r="HB37" i="9"/>
  <c r="HB39" i="9"/>
  <c r="HR41" i="9"/>
  <c r="HL44" i="9"/>
  <c r="HG7" i="9"/>
  <c r="GY11" i="9"/>
  <c r="HO13" i="9"/>
  <c r="HG16" i="9"/>
  <c r="GY19" i="9"/>
  <c r="HO32" i="9"/>
  <c r="HG35" i="9"/>
  <c r="GY38" i="9"/>
  <c r="HO40" i="9"/>
  <c r="HG43" i="9"/>
  <c r="HS22" i="9"/>
  <c r="HH22" i="9"/>
  <c r="HB23" i="9"/>
  <c r="GY23" i="9"/>
  <c r="HG26" i="9"/>
  <c r="HD27" i="9"/>
  <c r="GZ9" i="9"/>
  <c r="HO9" i="9"/>
  <c r="HC9" i="9"/>
  <c r="HS9" i="9"/>
  <c r="HF9" i="9"/>
  <c r="M14" i="9"/>
  <c r="M1810" i="21" s="1"/>
  <c r="M22" i="9"/>
  <c r="M1818" i="21" s="1"/>
  <c r="M18" i="9"/>
  <c r="M1814" i="21" s="1"/>
  <c r="HW10" i="9"/>
  <c r="HX10" i="9"/>
  <c r="EQ32" i="9"/>
  <c r="DZ10" i="9"/>
  <c r="EJ33" i="9"/>
  <c r="EI15" i="9"/>
  <c r="EC32" i="9"/>
  <c r="EC13" i="9"/>
  <c r="DV13" i="9"/>
  <c r="EJ15" i="9"/>
  <c r="IN10" i="9"/>
  <c r="EK11" i="9"/>
  <c r="EC17" i="9"/>
  <c r="DW35" i="9"/>
  <c r="DV6" i="9"/>
  <c r="EH11" i="9"/>
  <c r="ED17" i="9"/>
  <c r="EN37" i="9"/>
  <c r="EI11" i="9"/>
  <c r="EQ16" i="9"/>
  <c r="EA34" i="9"/>
  <c r="EQ44" i="9"/>
  <c r="EO15" i="9"/>
  <c r="EE42" i="9"/>
  <c r="EL16" i="9"/>
  <c r="EJ7" i="9"/>
  <c r="EJ18" i="9"/>
  <c r="EP20" i="9"/>
  <c r="IX11" i="9"/>
  <c r="IM10" i="9"/>
  <c r="DY10" i="9"/>
  <c r="DU16" i="9"/>
  <c r="EE43" i="9"/>
  <c r="EP15" i="9"/>
  <c r="DW9" i="9"/>
  <c r="EA42" i="9"/>
  <c r="EE37" i="9"/>
  <c r="EI9" i="9"/>
  <c r="EO40" i="9"/>
  <c r="EK6" i="9"/>
  <c r="DY13" i="9"/>
  <c r="EK18" i="9"/>
  <c r="DW38" i="9"/>
  <c r="ED7" i="9"/>
  <c r="EP12" i="9"/>
  <c r="EL18" i="9"/>
  <c r="DX41" i="9"/>
  <c r="EQ12" i="9"/>
  <c r="EA18" i="9"/>
  <c r="EQ36" i="9"/>
  <c r="EC8" i="9"/>
  <c r="EG18" i="9"/>
  <c r="EH7" i="9"/>
  <c r="EE33" i="9"/>
  <c r="EB10" i="9"/>
  <c r="EJ37" i="9"/>
  <c r="EL23" i="9"/>
  <c r="DV44" i="9"/>
  <c r="DZ43" i="9"/>
  <c r="ED42" i="9"/>
  <c r="ED41" i="9"/>
  <c r="EH40" i="9"/>
  <c r="EL39" i="9"/>
  <c r="EL38" i="9"/>
  <c r="EP37" i="9"/>
  <c r="DV37" i="9"/>
  <c r="ED36" i="9"/>
  <c r="EL35" i="9"/>
  <c r="DV35" i="9"/>
  <c r="ED34" i="9"/>
  <c r="EL33" i="9"/>
  <c r="DV33" i="9"/>
  <c r="ED32" i="9"/>
  <c r="EL20" i="9"/>
  <c r="DV20" i="9"/>
  <c r="EK44" i="9"/>
  <c r="DU44" i="9"/>
  <c r="EC43" i="9"/>
  <c r="EK42" i="9"/>
  <c r="DU42" i="9"/>
  <c r="EC41" i="9"/>
  <c r="EK40" i="9"/>
  <c r="DU40" i="9"/>
  <c r="EC39" i="9"/>
  <c r="EK38" i="9"/>
  <c r="DU38" i="9"/>
  <c r="EC37" i="9"/>
  <c r="EK36" i="9"/>
  <c r="DU36" i="9"/>
  <c r="EC35" i="9"/>
  <c r="EK34" i="9"/>
  <c r="DU34" i="9"/>
  <c r="ER43" i="9"/>
  <c r="EJ42" i="9"/>
  <c r="EB41" i="9"/>
  <c r="ER39" i="9"/>
  <c r="EJ38" i="9"/>
  <c r="EB37" i="9"/>
  <c r="ER35" i="9"/>
  <c r="EJ34" i="9"/>
  <c r="EG33" i="9"/>
  <c r="EJ32" i="9"/>
  <c r="EM20" i="9"/>
  <c r="EO19" i="9"/>
  <c r="DX19" i="9"/>
  <c r="EF18" i="9"/>
  <c r="EN17" i="9"/>
  <c r="DX17" i="9"/>
  <c r="EF16" i="9"/>
  <c r="EN15" i="9"/>
  <c r="DX15" i="9"/>
  <c r="EF14" i="9"/>
  <c r="EN13" i="9"/>
  <c r="DX13" i="9"/>
  <c r="EF12" i="9"/>
  <c r="EN11" i="9"/>
  <c r="DX11" i="9"/>
  <c r="EF10" i="9"/>
  <c r="EN9" i="9"/>
  <c r="DX9" i="9"/>
  <c r="EF8" i="9"/>
  <c r="EN7" i="9"/>
  <c r="DX7" i="9"/>
  <c r="EF6" i="9"/>
  <c r="EE11" i="9"/>
  <c r="EQ9" i="9"/>
  <c r="EI8" i="9"/>
  <c r="EI7" i="9"/>
  <c r="EI6" i="9"/>
  <c r="EN43" i="9"/>
  <c r="EF41" i="9"/>
  <c r="EN38" i="9"/>
  <c r="DX36" i="9"/>
  <c r="EO33" i="9"/>
  <c r="DW32" i="9"/>
  <c r="EH19" i="9"/>
  <c r="DZ18" i="9"/>
  <c r="DV17" i="9"/>
  <c r="EL15" i="9"/>
  <c r="EL14" i="9"/>
  <c r="EL44" i="9"/>
  <c r="EP43" i="9"/>
  <c r="DV43" i="9"/>
  <c r="DV42" i="9"/>
  <c r="DZ41" i="9"/>
  <c r="ED40" i="9"/>
  <c r="ED39" i="9"/>
  <c r="EH38" i="9"/>
  <c r="EL37" i="9"/>
  <c r="EP36" i="9"/>
  <c r="DZ36" i="9"/>
  <c r="EH35" i="9"/>
  <c r="EP34" i="9"/>
  <c r="DZ34" i="9"/>
  <c r="EH33" i="9"/>
  <c r="EP32" i="9"/>
  <c r="DZ32" i="9"/>
  <c r="EH20" i="9"/>
  <c r="EP19" i="9"/>
  <c r="EG44" i="9"/>
  <c r="EO43" i="9"/>
  <c r="DY43" i="9"/>
  <c r="EG42" i="9"/>
  <c r="EO41" i="9"/>
  <c r="DY41" i="9"/>
  <c r="EG40" i="9"/>
  <c r="EO39" i="9"/>
  <c r="DY39" i="9"/>
  <c r="EG38" i="9"/>
  <c r="EO37" i="9"/>
  <c r="DY37" i="9"/>
  <c r="EG36" i="9"/>
  <c r="EO35" i="9"/>
  <c r="DY35" i="9"/>
  <c r="EG34" i="9"/>
  <c r="ER44" i="9"/>
  <c r="EJ43" i="9"/>
  <c r="EB42" i="9"/>
  <c r="ER40" i="9"/>
  <c r="EJ39" i="9"/>
  <c r="EB38" i="9"/>
  <c r="ER36" i="9"/>
  <c r="EJ35" i="9"/>
  <c r="EB34" i="9"/>
  <c r="EB33" i="9"/>
  <c r="EE32" i="9"/>
  <c r="EG20" i="9"/>
  <c r="EJ19" i="9"/>
  <c r="ER18" i="9"/>
  <c r="EB18" i="9"/>
  <c r="EH44" i="9"/>
  <c r="EL43" i="9"/>
  <c r="EL42" i="9"/>
  <c r="EP41" i="9"/>
  <c r="DV41" i="9"/>
  <c r="DV40" i="9"/>
  <c r="DZ39" i="9"/>
  <c r="ED38" i="9"/>
  <c r="ED37" i="9"/>
  <c r="EL36" i="9"/>
  <c r="DV36" i="9"/>
  <c r="ED35" i="9"/>
  <c r="EL34" i="9"/>
  <c r="DV34" i="9"/>
  <c r="ED33" i="9"/>
  <c r="EL32" i="9"/>
  <c r="DV32" i="9"/>
  <c r="ED20" i="9"/>
  <c r="EL19" i="9"/>
  <c r="EC44" i="9"/>
  <c r="EK43" i="9"/>
  <c r="DU43" i="9"/>
  <c r="EC42" i="9"/>
  <c r="EK41" i="9"/>
  <c r="DU41" i="9"/>
  <c r="EC40" i="9"/>
  <c r="EK39" i="9"/>
  <c r="DU39" i="9"/>
  <c r="EC38" i="9"/>
  <c r="EK37" i="9"/>
  <c r="DU37" i="9"/>
  <c r="EC36" i="9"/>
  <c r="EK35" i="9"/>
  <c r="DU35" i="9"/>
  <c r="EC34" i="9"/>
  <c r="EJ44" i="9"/>
  <c r="EB43" i="9"/>
  <c r="ER41" i="9"/>
  <c r="EJ40" i="9"/>
  <c r="EB39" i="9"/>
  <c r="ER37" i="9"/>
  <c r="EJ36" i="9"/>
  <c r="EB35" i="9"/>
  <c r="ER33" i="9"/>
  <c r="DW33" i="9"/>
  <c r="DY32" i="9"/>
  <c r="EB20" i="9"/>
  <c r="EF19" i="9"/>
  <c r="EN18" i="9"/>
  <c r="DX18" i="9"/>
  <c r="EF17" i="9"/>
  <c r="EN16" i="9"/>
  <c r="DX16" i="9"/>
  <c r="EF15" i="9"/>
  <c r="EN14" i="9"/>
  <c r="DX14" i="9"/>
  <c r="EF13" i="9"/>
  <c r="EN12" i="9"/>
  <c r="DX12" i="9"/>
  <c r="EF11" i="9"/>
  <c r="EN10" i="9"/>
  <c r="DX10" i="9"/>
  <c r="EF9" i="9"/>
  <c r="EN8" i="9"/>
  <c r="DX8" i="9"/>
  <c r="EF7" i="9"/>
  <c r="EN6" i="9"/>
  <c r="DX6" i="9"/>
  <c r="EE10" i="9"/>
  <c r="EA9" i="9"/>
  <c r="DW8" i="9"/>
  <c r="DW7" i="9"/>
  <c r="DW6" i="9"/>
  <c r="EF42" i="9"/>
  <c r="DX40" i="9"/>
  <c r="EF37" i="9"/>
  <c r="EN34" i="9"/>
  <c r="ER32" i="9"/>
  <c r="DY20" i="9"/>
  <c r="EP18" i="9"/>
  <c r="EH17" i="9"/>
  <c r="ED16" i="9"/>
  <c r="DZ15" i="9"/>
  <c r="ED43" i="9"/>
  <c r="EP39" i="9"/>
  <c r="EH36" i="9"/>
  <c r="EP33" i="9"/>
  <c r="DZ20" i="9"/>
  <c r="EO42" i="9"/>
  <c r="DY40" i="9"/>
  <c r="EG37" i="9"/>
  <c r="EO34" i="9"/>
  <c r="EJ41" i="9"/>
  <c r="EB36" i="9"/>
  <c r="ER20" i="9"/>
  <c r="ER17" i="9"/>
  <c r="EJ16" i="9"/>
  <c r="EB15" i="9"/>
  <c r="ER13" i="9"/>
  <c r="EJ12" i="9"/>
  <c r="EB11" i="9"/>
  <c r="ER9" i="9"/>
  <c r="EJ8" i="9"/>
  <c r="EB7" i="9"/>
  <c r="EF5" i="9"/>
  <c r="EQ8" i="9"/>
  <c r="EM6" i="9"/>
  <c r="EN41" i="9"/>
  <c r="EN36" i="9"/>
  <c r="EG32" i="9"/>
  <c r="EH18" i="9"/>
  <c r="DV16" i="9"/>
  <c r="DV14" i="9"/>
  <c r="EL12" i="9"/>
  <c r="ED11" i="9"/>
  <c r="DV10" i="9"/>
  <c r="EP8" i="9"/>
  <c r="DZ7" i="9"/>
  <c r="EE44" i="9"/>
  <c r="EM41" i="9"/>
  <c r="DW39" i="9"/>
  <c r="EM36" i="9"/>
  <c r="DW34" i="9"/>
  <c r="EA32" i="9"/>
  <c r="EG19" i="9"/>
  <c r="DY18" i="9"/>
  <c r="EO16" i="9"/>
  <c r="EG15" i="9"/>
  <c r="EC14" i="9"/>
  <c r="DU13" i="9"/>
  <c r="EO11" i="9"/>
  <c r="EK10" i="9"/>
  <c r="EC9" i="9"/>
  <c r="DU8" i="9"/>
  <c r="EO6" i="9"/>
  <c r="EI44" i="9"/>
  <c r="EA43" i="9"/>
  <c r="EQ41" i="9"/>
  <c r="EI40" i="9"/>
  <c r="EA39" i="9"/>
  <c r="EQ37" i="9"/>
  <c r="EI36" i="9"/>
  <c r="EA35" i="9"/>
  <c r="EQ33" i="9"/>
  <c r="DU33" i="9"/>
  <c r="DX32" i="9"/>
  <c r="EA20" i="9"/>
  <c r="EE19" i="9"/>
  <c r="EM18" i="9"/>
  <c r="DW18" i="9"/>
  <c r="EE17" i="9"/>
  <c r="EM16" i="9"/>
  <c r="DW16" i="9"/>
  <c r="EE15" i="9"/>
  <c r="EM14" i="9"/>
  <c r="DW14" i="9"/>
  <c r="EE13" i="9"/>
  <c r="EM12" i="9"/>
  <c r="DW12" i="9"/>
  <c r="EA11" i="9"/>
  <c r="EA10" i="9"/>
  <c r="EM8" i="9"/>
  <c r="EE6" i="9"/>
  <c r="EN42" i="9"/>
  <c r="EN39" i="9"/>
  <c r="DX37" i="9"/>
  <c r="DX34" i="9"/>
  <c r="EB32" i="9"/>
  <c r="EH42" i="9"/>
  <c r="DV39" i="9"/>
  <c r="EP35" i="9"/>
  <c r="DZ33" i="9"/>
  <c r="EO44" i="9"/>
  <c r="DY42" i="9"/>
  <c r="EG39" i="9"/>
  <c r="EO36" i="9"/>
  <c r="DY34" i="9"/>
  <c r="EB40" i="9"/>
  <c r="ER34" i="9"/>
  <c r="DW20" i="9"/>
  <c r="EJ17" i="9"/>
  <c r="EB16" i="9"/>
  <c r="ER14" i="9"/>
  <c r="EJ13" i="9"/>
  <c r="EB12" i="9"/>
  <c r="ER10" i="9"/>
  <c r="EJ9" i="9"/>
  <c r="EB8" i="9"/>
  <c r="ER6" i="9"/>
  <c r="EM10" i="9"/>
  <c r="EE8" i="9"/>
  <c r="EA6" i="9"/>
  <c r="EN40" i="9"/>
  <c r="EF35" i="9"/>
  <c r="EJ20" i="9"/>
  <c r="EP17" i="9"/>
  <c r="EH15" i="9"/>
  <c r="EL13" i="9"/>
  <c r="ED12" i="9"/>
  <c r="DV11" i="9"/>
  <c r="EL9" i="9"/>
  <c r="EH8" i="9"/>
  <c r="EP6" i="9"/>
  <c r="EM43" i="9"/>
  <c r="DW41" i="9"/>
  <c r="EE38" i="9"/>
  <c r="DW36" i="9"/>
  <c r="EI33" i="9"/>
  <c r="EN20" i="9"/>
  <c r="DY19" i="9"/>
  <c r="EO17" i="9"/>
  <c r="EG16" i="9"/>
  <c r="EC15" i="9"/>
  <c r="DU14" i="9"/>
  <c r="EK12" i="9"/>
  <c r="EG11" i="9"/>
  <c r="EC10" i="9"/>
  <c r="DU9" i="9"/>
  <c r="EK7" i="9"/>
  <c r="EG6" i="9"/>
  <c r="EA44" i="9"/>
  <c r="EQ42" i="9"/>
  <c r="EI41" i="9"/>
  <c r="EA40" i="9"/>
  <c r="EQ38" i="9"/>
  <c r="EI37" i="9"/>
  <c r="EA36" i="9"/>
  <c r="EQ34" i="9"/>
  <c r="EK33" i="9"/>
  <c r="EN32" i="9"/>
  <c r="EQ20" i="9"/>
  <c r="DU20" i="9"/>
  <c r="EA19" i="9"/>
  <c r="EI18" i="9"/>
  <c r="EQ17" i="9"/>
  <c r="EA17" i="9"/>
  <c r="EI16" i="9"/>
  <c r="EQ15" i="9"/>
  <c r="EA15" i="9"/>
  <c r="EI14" i="9"/>
  <c r="EQ13" i="9"/>
  <c r="EA13" i="9"/>
  <c r="EI12" i="9"/>
  <c r="EQ11" i="9"/>
  <c r="DW11" i="9"/>
  <c r="EM9" i="9"/>
  <c r="EC5" i="9"/>
  <c r="EG7" i="9"/>
  <c r="DY9" i="9"/>
  <c r="EG10" i="9"/>
  <c r="DU12" i="9"/>
  <c r="EG13" i="9"/>
  <c r="EO14" i="9"/>
  <c r="EC16" i="9"/>
  <c r="EK17" i="9"/>
  <c r="DU19" i="9"/>
  <c r="EI20" i="9"/>
  <c r="EC33" i="9"/>
  <c r="EM35" i="9"/>
  <c r="EM38" i="9"/>
  <c r="EE41" i="9"/>
  <c r="DW44" i="9"/>
  <c r="ED6" i="9"/>
  <c r="EL7" i="9"/>
  <c r="DZ9" i="9"/>
  <c r="EH10" i="9"/>
  <c r="EP11" i="9"/>
  <c r="DZ13" i="9"/>
  <c r="EH14" i="9"/>
  <c r="DZ16" i="9"/>
  <c r="EL17" i="9"/>
  <c r="DV19" i="9"/>
  <c r="EO20" i="9"/>
  <c r="DX35" i="9"/>
  <c r="EF38" i="9"/>
  <c r="DX42" i="9"/>
  <c r="EQ6" i="9"/>
  <c r="EE9" i="9"/>
  <c r="EM11" i="9"/>
  <c r="DW13" i="9"/>
  <c r="EE14" i="9"/>
  <c r="EM15" i="9"/>
  <c r="DW17" i="9"/>
  <c r="EE18" i="9"/>
  <c r="EN19" i="9"/>
  <c r="EI32" i="9"/>
  <c r="EI34" i="9"/>
  <c r="EA37" i="9"/>
  <c r="EQ39" i="9"/>
  <c r="EI42" i="9"/>
  <c r="DY6" i="9"/>
  <c r="EK8" i="9"/>
  <c r="DY11" i="9"/>
  <c r="EK13" i="9"/>
  <c r="DY16" i="9"/>
  <c r="EO18" i="9"/>
  <c r="DX33" i="9"/>
  <c r="EM37" i="9"/>
  <c r="DW43" i="9"/>
  <c r="DZ8" i="9"/>
  <c r="EL10" i="9"/>
  <c r="ED13" i="9"/>
  <c r="DZ17" i="9"/>
  <c r="EF34" i="9"/>
  <c r="EF44" i="9"/>
  <c r="DW10" i="9"/>
  <c r="ER7" i="9"/>
  <c r="EJ10" i="9"/>
  <c r="EB13" i="9"/>
  <c r="ER15" i="9"/>
  <c r="EB19" i="9"/>
  <c r="ER38" i="9"/>
  <c r="DY36" i="9"/>
  <c r="EG41" i="9"/>
  <c r="EH32" i="9"/>
  <c r="DV38" i="9"/>
  <c r="DU6" i="9"/>
  <c r="DY8" i="9"/>
  <c r="EG9" i="9"/>
  <c r="DU11" i="9"/>
  <c r="EG12" i="9"/>
  <c r="EO13" i="9"/>
  <c r="DY15" i="9"/>
  <c r="EK16" i="9"/>
  <c r="DU18" i="9"/>
  <c r="EC19" i="9"/>
  <c r="DU32" i="9"/>
  <c r="EN33" i="9"/>
  <c r="EE36" i="9"/>
  <c r="EE39" i="9"/>
  <c r="DW42" i="9"/>
  <c r="EM44" i="9"/>
  <c r="EL6" i="9"/>
  <c r="DV8" i="9"/>
  <c r="EH9" i="9"/>
  <c r="EP10" i="9"/>
  <c r="DZ12" i="9"/>
  <c r="EH13" i="9"/>
  <c r="DV15" i="9"/>
  <c r="EH16" i="9"/>
  <c r="DV18" i="9"/>
  <c r="ED19" i="9"/>
  <c r="EM32" i="9"/>
  <c r="EN35" i="9"/>
  <c r="DX39" i="9"/>
  <c r="EF43" i="9"/>
  <c r="EQ7" i="9"/>
  <c r="EI10" i="9"/>
  <c r="EA12" i="9"/>
  <c r="EI13" i="9"/>
  <c r="EQ14" i="9"/>
  <c r="EA16" i="9"/>
  <c r="EI17" i="9"/>
  <c r="EQ18" i="9"/>
  <c r="EF20" i="9"/>
  <c r="EA33" i="9"/>
  <c r="EI35" i="9"/>
  <c r="EA38" i="9"/>
  <c r="EQ40" i="9"/>
  <c r="EI43" i="9"/>
  <c r="DU7" i="9"/>
  <c r="EK9" i="9"/>
  <c r="DY12" i="9"/>
  <c r="EK14" i="9"/>
  <c r="DY17" i="9"/>
  <c r="EQ19" i="9"/>
  <c r="EM34" i="9"/>
  <c r="EM39" i="9"/>
  <c r="DZ6" i="9"/>
  <c r="DV9" i="9"/>
  <c r="EL11" i="9"/>
  <c r="ED14" i="9"/>
  <c r="DZ19" i="9"/>
  <c r="DX38" i="9"/>
  <c r="EE7" i="9"/>
  <c r="EB6" i="9"/>
  <c r="ER8" i="9"/>
  <c r="EJ11" i="9"/>
  <c r="EB14" i="9"/>
  <c r="ER16" i="9"/>
  <c r="EO32" i="9"/>
  <c r="ER42" i="9"/>
  <c r="DY38" i="9"/>
  <c r="EG43" i="9"/>
  <c r="EH34" i="9"/>
  <c r="EL40" i="9"/>
  <c r="EC6" i="9"/>
  <c r="EG8" i="9"/>
  <c r="EO9" i="9"/>
  <c r="EC11" i="9"/>
  <c r="EO12" i="9"/>
  <c r="DY14" i="9"/>
  <c r="EK15" i="9"/>
  <c r="DU17" i="9"/>
  <c r="EC18" i="9"/>
  <c r="EK19" i="9"/>
  <c r="EF32" i="9"/>
  <c r="EE34" i="9"/>
  <c r="DW37" i="9"/>
  <c r="DW40" i="9"/>
  <c r="EM42" i="9"/>
  <c r="ED5" i="9"/>
  <c r="DV7" i="9"/>
  <c r="ED8" i="9"/>
  <c r="EP9" i="9"/>
  <c r="DZ11" i="9"/>
  <c r="EH12" i="9"/>
  <c r="EP13" i="9"/>
  <c r="ED15" i="9"/>
  <c r="EP16" i="9"/>
  <c r="ED18" i="9"/>
  <c r="EM19" i="9"/>
  <c r="DY33" i="9"/>
  <c r="EF36" i="9"/>
  <c r="EF40" i="9"/>
  <c r="DX44" i="9"/>
  <c r="EA8" i="9"/>
  <c r="EQ10" i="9"/>
  <c r="EE12" i="9"/>
  <c r="EM13" i="9"/>
  <c r="DW15" i="9"/>
  <c r="EE16" i="9"/>
  <c r="EM17" i="9"/>
  <c r="DW19" i="9"/>
  <c r="EK20" i="9"/>
  <c r="EF33" i="9"/>
  <c r="EQ35" i="9"/>
  <c r="EI38" i="9"/>
  <c r="EA41" i="9"/>
  <c r="EQ43" i="9"/>
  <c r="EC7" i="9"/>
  <c r="DU10" i="9"/>
  <c r="EC12" i="9"/>
  <c r="DU15" i="9"/>
  <c r="EG17" i="9"/>
  <c r="EC20" i="9"/>
  <c r="EE35" i="9"/>
  <c r="EE40" i="9"/>
  <c r="EH6" i="9"/>
  <c r="ED9" i="9"/>
  <c r="DV12" i="9"/>
  <c r="EP14" i="9"/>
  <c r="ER19" i="9"/>
  <c r="EF39" i="9"/>
  <c r="EM7" i="9"/>
  <c r="EJ6" i="9"/>
  <c r="EB9" i="9"/>
  <c r="ER11" i="9"/>
  <c r="EJ14" i="9"/>
  <c r="EB17" i="9"/>
  <c r="EM33" i="9"/>
  <c r="EB44" i="9"/>
  <c r="EO38" i="9"/>
  <c r="DY44" i="9"/>
  <c r="DZ35" i="9"/>
  <c r="EL41" i="9"/>
  <c r="EI5" i="9"/>
  <c r="HK9" i="9"/>
  <c r="HL9" i="9"/>
  <c r="DX5" i="9"/>
  <c r="EL5" i="9"/>
  <c r="EG5" i="9"/>
  <c r="EH5" i="9"/>
  <c r="EJ5" i="9"/>
  <c r="HM9" i="9"/>
  <c r="HJ9" i="9"/>
  <c r="EE23" i="9"/>
  <c r="HN9" i="9"/>
  <c r="GY9" i="9"/>
  <c r="DU5" i="9"/>
  <c r="DV5" i="9"/>
  <c r="DW5" i="9"/>
  <c r="EN5" i="9"/>
  <c r="HA9" i="9"/>
  <c r="HP9" i="9"/>
  <c r="IG10" i="9"/>
  <c r="EM5" i="9"/>
  <c r="HQ9" i="9"/>
  <c r="GX9" i="9"/>
  <c r="FJ35" i="9"/>
  <c r="EK5" i="9"/>
  <c r="EA31" i="9"/>
  <c r="ER29" i="9"/>
  <c r="DY5" i="9"/>
  <c r="EP5" i="9"/>
  <c r="EX8" i="9"/>
  <c r="EY15" i="9"/>
  <c r="FP6" i="9"/>
  <c r="EQ5" i="9"/>
  <c r="FJ13" i="9"/>
  <c r="FD32" i="9"/>
  <c r="EY43" i="9"/>
  <c r="FQ16" i="9"/>
  <c r="FF15" i="9"/>
  <c r="FB34" i="9"/>
  <c r="ET17" i="9"/>
  <c r="FN11" i="9"/>
  <c r="EU10" i="9"/>
  <c r="FL10" i="9"/>
  <c r="FK37" i="9"/>
  <c r="FF40" i="9"/>
  <c r="FK34" i="9"/>
  <c r="FJ5" i="9"/>
  <c r="FJ20" i="9"/>
  <c r="EX20" i="9"/>
  <c r="EU17" i="9"/>
  <c r="EZ14" i="9"/>
  <c r="FK44" i="9"/>
  <c r="EV43" i="9"/>
  <c r="EY7" i="9"/>
  <c r="ET10" i="9"/>
  <c r="FG36" i="9"/>
  <c r="FG9" i="9"/>
  <c r="FJ36" i="9"/>
  <c r="FL17" i="9"/>
  <c r="FQ8" i="9"/>
  <c r="FL26" i="9"/>
  <c r="FL22" i="9"/>
  <c r="FM41" i="9"/>
  <c r="FI39" i="9"/>
  <c r="FQ36" i="9"/>
  <c r="FI34" i="9"/>
  <c r="FP44" i="9"/>
  <c r="EZ42" i="9"/>
  <c r="EV40" i="9"/>
  <c r="FL37" i="9"/>
  <c r="FN43" i="9"/>
  <c r="FF39" i="9"/>
  <c r="FB35" i="9"/>
  <c r="FQ20" i="9"/>
  <c r="FI18" i="9"/>
  <c r="FE16" i="9"/>
  <c r="FM13" i="9"/>
  <c r="FM11" i="9"/>
  <c r="EW10" i="9"/>
  <c r="FI8" i="9"/>
  <c r="FM7" i="9"/>
  <c r="FQ6" i="9"/>
  <c r="FI5" i="9"/>
  <c r="FC44" i="9"/>
  <c r="FK42" i="9"/>
  <c r="FK40" i="9"/>
  <c r="EU39" i="9"/>
  <c r="FC37" i="9"/>
  <c r="FF35" i="9"/>
  <c r="FC34" i="9"/>
  <c r="EZ33" i="9"/>
  <c r="EV32" i="9"/>
  <c r="EZ20" i="9"/>
  <c r="FD19" i="9"/>
  <c r="FD18" i="9"/>
  <c r="FH17" i="9"/>
  <c r="FL16" i="9"/>
  <c r="FL15" i="9"/>
  <c r="FP14" i="9"/>
  <c r="EV14" i="9"/>
  <c r="EV13" i="9"/>
  <c r="EZ12" i="9"/>
  <c r="FD11" i="9"/>
  <c r="FD10" i="9"/>
  <c r="FH9" i="9"/>
  <c r="FL8" i="9"/>
  <c r="FH7" i="9"/>
  <c r="FD6" i="9"/>
  <c r="EZ5" i="9"/>
  <c r="FJ42" i="9"/>
  <c r="FB39" i="9"/>
  <c r="FD35" i="9"/>
  <c r="EY33" i="9"/>
  <c r="FC20" i="9"/>
  <c r="FC18" i="9"/>
  <c r="FK16" i="9"/>
  <c r="EU15" i="9"/>
  <c r="EU13" i="9"/>
  <c r="FC11" i="9"/>
  <c r="FK9" i="9"/>
  <c r="FK7" i="9"/>
  <c r="FC5" i="9"/>
  <c r="FB40" i="9"/>
  <c r="FO33" i="9"/>
  <c r="FG19" i="9"/>
  <c r="EY16" i="9"/>
  <c r="EY12" i="9"/>
  <c r="FO8" i="9"/>
  <c r="FG5" i="9"/>
  <c r="FO38" i="9"/>
  <c r="FF31" i="9"/>
  <c r="FN21" i="9"/>
  <c r="FH21" i="9"/>
  <c r="FM44" i="9"/>
  <c r="FA41" i="9"/>
  <c r="FI38" i="9"/>
  <c r="FE36" i="9"/>
  <c r="FA34" i="9"/>
  <c r="EV44" i="9"/>
  <c r="FL41" i="9"/>
  <c r="FH39" i="9"/>
  <c r="FP36" i="9"/>
  <c r="EX43" i="9"/>
  <c r="FF38" i="9"/>
  <c r="ET34" i="9"/>
  <c r="FE20" i="9"/>
  <c r="FA18" i="9"/>
  <c r="FI15" i="9"/>
  <c r="FA13" i="9"/>
  <c r="FE11" i="9"/>
  <c r="FE9" i="9"/>
  <c r="FE8" i="9"/>
  <c r="FI7" i="9"/>
  <c r="FE6" i="9"/>
  <c r="FE5" i="9"/>
  <c r="EU44" i="9"/>
  <c r="EU42" i="9"/>
  <c r="FC40" i="9"/>
  <c r="FK38" i="9"/>
  <c r="FK36" i="9"/>
  <c r="EZ35" i="9"/>
  <c r="EX34" i="9"/>
  <c r="FN32" i="9"/>
  <c r="FP20" i="9"/>
  <c r="EV20" i="9"/>
  <c r="EV19" i="9"/>
  <c r="EZ18" i="9"/>
  <c r="FD17" i="9"/>
  <c r="FD16" i="9"/>
  <c r="FH15" i="9"/>
  <c r="FL14" i="9"/>
  <c r="FL13" i="9"/>
  <c r="FP12" i="9"/>
  <c r="EV12" i="9"/>
  <c r="EV11" i="9"/>
  <c r="EZ10" i="9"/>
  <c r="FD9" i="9"/>
  <c r="EZ8" i="9"/>
  <c r="FD7" i="9"/>
  <c r="FP5" i="9"/>
  <c r="EV5" i="9"/>
  <c r="ET42" i="9"/>
  <c r="ET38" i="9"/>
  <c r="ET35" i="9"/>
  <c r="FL32" i="9"/>
  <c r="FK19" i="9"/>
  <c r="EU18" i="9"/>
  <c r="FC16" i="9"/>
  <c r="FC14" i="9"/>
  <c r="FK12" i="9"/>
  <c r="EU11" i="9"/>
  <c r="EU9" i="9"/>
  <c r="FC7" i="9"/>
  <c r="EU5" i="9"/>
  <c r="FJ37" i="9"/>
  <c r="ET33" i="9"/>
  <c r="FO18" i="9"/>
  <c r="FO14" i="9"/>
  <c r="FG11" i="9"/>
  <c r="EY8" i="9"/>
  <c r="FG43" i="9"/>
  <c r="FG37" i="9"/>
  <c r="FF32" i="9"/>
  <c r="FN17" i="9"/>
  <c r="FF14" i="9"/>
  <c r="FC30" i="9"/>
  <c r="FI21" i="9"/>
  <c r="FA42" i="9"/>
  <c r="FM37" i="9"/>
  <c r="FQ32" i="9"/>
  <c r="FD40" i="9"/>
  <c r="EV36" i="9"/>
  <c r="FN35" i="9"/>
  <c r="EW19" i="9"/>
  <c r="FI14" i="9"/>
  <c r="FE10" i="9"/>
  <c r="FQ7" i="9"/>
  <c r="FQ5" i="9"/>
  <c r="EU43" i="9"/>
  <c r="FC39" i="9"/>
  <c r="EU36" i="9"/>
  <c r="FF33" i="9"/>
  <c r="FD20" i="9"/>
  <c r="FL18" i="9"/>
  <c r="FP16" i="9"/>
  <c r="EV15" i="9"/>
  <c r="FD13" i="9"/>
  <c r="FH11" i="9"/>
  <c r="FL9" i="9"/>
  <c r="FP7" i="9"/>
  <c r="FH5" i="9"/>
  <c r="ET40" i="9"/>
  <c r="FJ33" i="9"/>
  <c r="EU19" i="9"/>
  <c r="FC15" i="9"/>
  <c r="FK11" i="9"/>
  <c r="FC8" i="9"/>
  <c r="FJ41" i="9"/>
  <c r="EY20" i="9"/>
  <c r="FG13" i="9"/>
  <c r="EY6" i="9"/>
  <c r="EZ34" i="9"/>
  <c r="FN18" i="9"/>
  <c r="FN13" i="9"/>
  <c r="FN9" i="9"/>
  <c r="EX5" i="9"/>
  <c r="FO41" i="9"/>
  <c r="FO37" i="9"/>
  <c r="FP34" i="9"/>
  <c r="FK32" i="9"/>
  <c r="FJ19" i="9"/>
  <c r="ET18" i="9"/>
  <c r="FB16" i="9"/>
  <c r="FB14" i="9"/>
  <c r="FJ12" i="9"/>
  <c r="ET11" i="9"/>
  <c r="ET9" i="9"/>
  <c r="FB7" i="9"/>
  <c r="ET5" i="9"/>
  <c r="ET37" i="9"/>
  <c r="FG20" i="9"/>
  <c r="EY17" i="9"/>
  <c r="EY13" i="9"/>
  <c r="FO9" i="9"/>
  <c r="EY5" i="9"/>
  <c r="FO36" i="9"/>
  <c r="EX32" i="9"/>
  <c r="FF17" i="9"/>
  <c r="FF13" i="9"/>
  <c r="EX10" i="9"/>
  <c r="FN6" i="9"/>
  <c r="FE23" i="9"/>
  <c r="FE40" i="9"/>
  <c r="FQ35" i="9"/>
  <c r="FH43" i="9"/>
  <c r="FL38" i="9"/>
  <c r="EX42" i="9"/>
  <c r="FG33" i="9"/>
  <c r="FA17" i="9"/>
  <c r="FQ12" i="9"/>
  <c r="EW9" i="9"/>
  <c r="FA7" i="9"/>
  <c r="FA5" i="9"/>
  <c r="FK41" i="9"/>
  <c r="EU38" i="9"/>
  <c r="EU35" i="9"/>
  <c r="FH32" i="9"/>
  <c r="FL19" i="9"/>
  <c r="EV18" i="9"/>
  <c r="EZ16" i="9"/>
  <c r="FD14" i="9"/>
  <c r="FL12" i="9"/>
  <c r="FP10" i="9"/>
  <c r="EV9" i="9"/>
  <c r="EZ7" i="9"/>
  <c r="FJ44" i="9"/>
  <c r="FB37" i="9"/>
  <c r="EU32" i="9"/>
  <c r="FK17" i="9"/>
  <c r="EU14" i="9"/>
  <c r="FC10" i="9"/>
  <c r="EU7" i="9"/>
  <c r="FB36" i="9"/>
  <c r="FG17" i="9"/>
  <c r="FO10" i="9"/>
  <c r="FO42" i="9"/>
  <c r="FC33" i="9"/>
  <c r="EX17" i="9"/>
  <c r="FF12" i="9"/>
  <c r="EX9" i="9"/>
  <c r="FG44" i="9"/>
  <c r="FG40" i="9"/>
  <c r="EY37" i="9"/>
  <c r="FF34" i="9"/>
  <c r="ET32" i="9"/>
  <c r="FB19" i="9"/>
  <c r="FJ17" i="9"/>
  <c r="FJ15" i="9"/>
  <c r="ET14" i="9"/>
  <c r="FB12" i="9"/>
  <c r="FB10" i="9"/>
  <c r="FJ8" i="9"/>
  <c r="ET7" i="9"/>
  <c r="FB42" i="9"/>
  <c r="EY35" i="9"/>
  <c r="FO19" i="9"/>
  <c r="FO15" i="9"/>
  <c r="FG12" i="9"/>
  <c r="EY9" i="9"/>
  <c r="EY42" i="9"/>
  <c r="FH35" i="9"/>
  <c r="FF20" i="9"/>
  <c r="EX16" i="9"/>
  <c r="FN12" i="9"/>
  <c r="FF9" i="9"/>
  <c r="FF5" i="9"/>
  <c r="FN10" i="9"/>
  <c r="EX18" i="9"/>
  <c r="FG39" i="9"/>
  <c r="FG10" i="9"/>
  <c r="FO17" i="9"/>
  <c r="FJ39" i="9"/>
  <c r="FJ7" i="9"/>
  <c r="FB11" i="9"/>
  <c r="ET15" i="9"/>
  <c r="FB18" i="9"/>
  <c r="EX33" i="9"/>
  <c r="EY39" i="9"/>
  <c r="FN5" i="9"/>
  <c r="EX15" i="9"/>
  <c r="EY36" i="9"/>
  <c r="EY14" i="9"/>
  <c r="ET43" i="9"/>
  <c r="FC12" i="9"/>
  <c r="FC19" i="9"/>
  <c r="FJ40" i="9"/>
  <c r="EV8" i="9"/>
  <c r="FL11" i="9"/>
  <c r="FD15" i="9"/>
  <c r="FP18" i="9"/>
  <c r="FK33" i="9"/>
  <c r="EU40" i="9"/>
  <c r="FA6" i="9"/>
  <c r="FM10" i="9"/>
  <c r="FQ19" i="9"/>
  <c r="FD36" i="9"/>
  <c r="FA33" i="9"/>
  <c r="FM43" i="9"/>
  <c r="EL22" i="9"/>
  <c r="EN31" i="9"/>
  <c r="EX12" i="9"/>
  <c r="EX19" i="9"/>
  <c r="FO40" i="9"/>
  <c r="FO11" i="9"/>
  <c r="FG18" i="9"/>
  <c r="ET41" i="9"/>
  <c r="FB8" i="9"/>
  <c r="FJ11" i="9"/>
  <c r="FB15" i="9"/>
  <c r="ET19" i="9"/>
  <c r="FH33" i="9"/>
  <c r="FO39" i="9"/>
  <c r="FN7" i="9"/>
  <c r="FF16" i="9"/>
  <c r="FG41" i="9"/>
  <c r="FO16" i="9"/>
  <c r="FK5" i="9"/>
  <c r="FK13" i="9"/>
  <c r="FK20" i="9"/>
  <c r="FB43" i="9"/>
  <c r="FP8" i="9"/>
  <c r="FD12" i="9"/>
  <c r="EV16" i="9"/>
  <c r="FH19" i="9"/>
  <c r="FH34" i="9"/>
  <c r="FC41" i="9"/>
  <c r="EW7" i="9"/>
  <c r="EW12" i="9"/>
  <c r="FO32" i="9"/>
  <c r="EZ38" i="9"/>
  <c r="EW35" i="9"/>
  <c r="FO31" i="9"/>
  <c r="FF7" i="9"/>
  <c r="FN14" i="9"/>
  <c r="FP32" i="9"/>
  <c r="FO5" i="9"/>
  <c r="FG14" i="9"/>
  <c r="EY32" i="9"/>
  <c r="FB5" i="9"/>
  <c r="FJ9" i="9"/>
  <c r="ET13" i="9"/>
  <c r="FJ16" i="9"/>
  <c r="FB20" i="9"/>
  <c r="FC35" i="9"/>
  <c r="FG42" i="9"/>
  <c r="EX11" i="9"/>
  <c r="FF19" i="9"/>
  <c r="FO6" i="9"/>
  <c r="FG32" i="9"/>
  <c r="FK8" i="9"/>
  <c r="FK15" i="9"/>
  <c r="FG34" i="9"/>
  <c r="FL5" i="9"/>
  <c r="EV10" i="9"/>
  <c r="FH13" i="9"/>
  <c r="EV17" i="9"/>
  <c r="FL20" i="9"/>
  <c r="FC36" i="9"/>
  <c r="FC43" i="9"/>
  <c r="FA8" i="9"/>
  <c r="EW15" i="9"/>
  <c r="FN36" i="9"/>
  <c r="FD41" i="9"/>
  <c r="FA38" i="9"/>
  <c r="FI28" i="9"/>
  <c r="EG27" i="9"/>
  <c r="DX30" i="9"/>
  <c r="EG28" i="9"/>
  <c r="EF28" i="9"/>
  <c r="EG22" i="9"/>
  <c r="ER22" i="9"/>
  <c r="EI21" i="9"/>
  <c r="DW28" i="9"/>
  <c r="EQ24" i="9"/>
  <c r="EN22" i="9"/>
  <c r="DY29" i="9"/>
  <c r="DZ21" i="9"/>
  <c r="EP25" i="9"/>
  <c r="DX21" i="9"/>
  <c r="DW21" i="9"/>
  <c r="EP44" i="9"/>
  <c r="DZ44" i="9"/>
  <c r="EH43" i="9"/>
  <c r="EP42" i="9"/>
  <c r="DZ42" i="9"/>
  <c r="EH41" i="9"/>
  <c r="EP40" i="9"/>
  <c r="DZ40" i="9"/>
  <c r="EH39" i="9"/>
  <c r="EP38" i="9"/>
  <c r="DZ38" i="9"/>
  <c r="EH37" i="9"/>
  <c r="EF30" i="9"/>
  <c r="EQ29" i="9"/>
  <c r="EQ25" i="9"/>
  <c r="EA7" i="9"/>
  <c r="EO7" i="9"/>
  <c r="FH6" i="9"/>
  <c r="EE5" i="9"/>
  <c r="M13" i="9"/>
  <c r="M1809" i="21" s="1"/>
  <c r="M17" i="9"/>
  <c r="M1813" i="21" s="1"/>
  <c r="JO18" i="9"/>
  <c r="EH22" i="9"/>
  <c r="EF26" i="9"/>
  <c r="EN25" i="9"/>
  <c r="DX28" i="9"/>
  <c r="EC24" i="9"/>
  <c r="EL24" i="9"/>
  <c r="EG25" i="9"/>
  <c r="DX24" i="9"/>
  <c r="ER28" i="9"/>
  <c r="EO31" i="9"/>
  <c r="EO30" i="9"/>
  <c r="EN27" i="9"/>
  <c r="DE16" i="9"/>
  <c r="JO44" i="9"/>
  <c r="DX26" i="9"/>
  <c r="ED21" i="9"/>
  <c r="EB21" i="9"/>
  <c r="EI26" i="9"/>
  <c r="EO21" i="9"/>
  <c r="EM26" i="9"/>
  <c r="EK26" i="9"/>
  <c r="DZ25" i="9"/>
  <c r="EM31" i="9"/>
  <c r="DX31" i="9"/>
  <c r="DV27" i="9"/>
  <c r="ER27" i="9"/>
  <c r="HG9" i="9"/>
  <c r="DA8" i="9"/>
  <c r="JC12" i="9"/>
  <c r="DW22" i="9"/>
  <c r="EP22" i="9"/>
  <c r="EQ21" i="9"/>
  <c r="EE21" i="9"/>
  <c r="DX23" i="9"/>
  <c r="EA26" i="9"/>
  <c r="EG23" i="9"/>
  <c r="EI28" i="9"/>
  <c r="EF21" i="9"/>
  <c r="DU21" i="9"/>
  <c r="EK22" i="9"/>
  <c r="EB25" i="9"/>
  <c r="DW24" i="9"/>
  <c r="EK25" i="9"/>
  <c r="EL28" i="9"/>
  <c r="EF24" i="9"/>
  <c r="DV26" i="9"/>
  <c r="DX29" i="9"/>
  <c r="EO28" i="9"/>
  <c r="DV29" i="9"/>
  <c r="ER31" i="9"/>
  <c r="EE27" i="9"/>
  <c r="ED30" i="9"/>
  <c r="DU27" i="9"/>
  <c r="JM7" i="9"/>
  <c r="JM15" i="9"/>
  <c r="EQ23" i="9"/>
  <c r="DY24" i="9"/>
  <c r="DW23" i="9"/>
  <c r="DV21" i="9"/>
  <c r="EM25" i="9"/>
  <c r="EO29" i="9"/>
  <c r="EI25" i="9"/>
  <c r="EH24" i="9"/>
  <c r="EF22" i="9"/>
  <c r="EK21" i="9"/>
  <c r="ED23" i="9"/>
  <c r="EE26" i="9"/>
  <c r="EM24" i="9"/>
  <c r="EC26" i="9"/>
  <c r="EJ29" i="9"/>
  <c r="DV25" i="9"/>
  <c r="EL26" i="9"/>
  <c r="EG31" i="9"/>
  <c r="EM29" i="9"/>
  <c r="EL29" i="9"/>
  <c r="EM27" i="9"/>
  <c r="EH30" i="9"/>
  <c r="DY27" i="9"/>
  <c r="DG44" i="9"/>
  <c r="DS16" i="9"/>
  <c r="IW10" i="9"/>
  <c r="IV17" i="9"/>
  <c r="JH8" i="9"/>
  <c r="JB15" i="9"/>
  <c r="CW38" i="9"/>
  <c r="JA39" i="9"/>
  <c r="IY5" i="9"/>
  <c r="IZ12" i="9"/>
  <c r="CV9" i="9"/>
  <c r="DF12" i="9"/>
  <c r="DF40" i="9"/>
  <c r="DN33" i="9"/>
  <c r="DE19" i="9"/>
  <c r="DB11" i="9"/>
  <c r="CR35" i="9"/>
  <c r="DN11" i="9"/>
  <c r="CU7" i="9"/>
  <c r="CP32" i="9"/>
  <c r="DO44" i="9"/>
  <c r="CQ32" i="9"/>
  <c r="CY10" i="9"/>
  <c r="DS5" i="9"/>
  <c r="DJ42" i="9"/>
  <c r="DG17" i="9"/>
  <c r="CW41" i="9"/>
  <c r="DD35" i="9"/>
  <c r="CZ14" i="9"/>
  <c r="DJ38" i="9"/>
  <c r="DF16" i="9"/>
  <c r="DS39" i="9"/>
  <c r="DL14" i="9"/>
  <c r="DI18" i="9"/>
  <c r="DE33" i="9"/>
  <c r="CQ36" i="9"/>
  <c r="DO13" i="9"/>
  <c r="DQ20" i="9"/>
  <c r="CT42" i="9"/>
  <c r="DE40" i="9"/>
  <c r="ID28" i="9"/>
  <c r="IO43" i="9"/>
  <c r="HY42" i="9"/>
  <c r="IG40" i="9"/>
  <c r="HY39" i="9"/>
  <c r="IG37" i="9"/>
  <c r="IO35" i="9"/>
  <c r="IC34" i="9"/>
  <c r="IG32" i="9"/>
  <c r="IB44" i="9"/>
  <c r="IN42" i="9"/>
  <c r="IR40" i="9"/>
  <c r="IF39" i="9"/>
  <c r="HX38" i="9"/>
  <c r="IB36" i="9"/>
  <c r="IN34" i="9"/>
  <c r="IB33" i="9"/>
  <c r="IV37" i="9"/>
  <c r="JO41" i="9"/>
  <c r="IW37" i="9"/>
  <c r="IX14" i="9"/>
  <c r="JR33" i="9"/>
  <c r="JQ14" i="9"/>
  <c r="JS15" i="9"/>
  <c r="IV8" i="9"/>
  <c r="JQ19" i="9"/>
  <c r="JK11" i="9"/>
  <c r="JS6" i="9"/>
  <c r="JD14" i="9"/>
  <c r="IX42" i="9"/>
  <c r="IX10" i="9"/>
  <c r="JR10" i="9"/>
  <c r="JE7" i="9"/>
  <c r="JJ12" i="9"/>
  <c r="JH41" i="9"/>
  <c r="JK32" i="9"/>
  <c r="JF18" i="9"/>
  <c r="JJ39" i="9"/>
  <c r="IW18" i="9"/>
  <c r="IX35" i="9"/>
  <c r="IV11" i="9"/>
  <c r="JA44" i="9"/>
  <c r="JH14" i="9"/>
  <c r="IY9" i="9"/>
  <c r="JQ39" i="9"/>
  <c r="JA9" i="9"/>
  <c r="IY16" i="9"/>
  <c r="JF5" i="9"/>
  <c r="JQ33" i="9"/>
  <c r="IX44" i="9"/>
  <c r="JD15" i="9"/>
  <c r="IY34" i="9"/>
  <c r="JB41" i="9"/>
  <c r="JN37" i="9"/>
  <c r="JL5" i="9"/>
  <c r="JO9" i="9"/>
  <c r="JA10" i="9"/>
  <c r="JN6" i="9"/>
  <c r="JM9" i="9"/>
  <c r="JM40" i="9"/>
  <c r="JB35" i="9"/>
  <c r="JK17" i="9"/>
  <c r="JQ34" i="9"/>
  <c r="JC7" i="9"/>
  <c r="JI5" i="9"/>
  <c r="JQ13" i="9"/>
  <c r="JB5" i="9"/>
  <c r="DE9" i="9"/>
  <c r="CP37" i="9"/>
  <c r="JH15" i="9"/>
  <c r="JQ18" i="9"/>
  <c r="FJ27" i="9"/>
  <c r="FO29" i="9"/>
  <c r="EY26" i="9"/>
  <c r="EV24" i="9"/>
  <c r="ET24" i="9"/>
  <c r="FF23" i="9"/>
  <c r="EV23" i="9"/>
  <c r="FE43" i="9"/>
  <c r="FQ41" i="9"/>
  <c r="EW41" i="9"/>
  <c r="FA40" i="9"/>
  <c r="FA39" i="9"/>
  <c r="FE38" i="9"/>
  <c r="FI37" i="9"/>
  <c r="FI36" i="9"/>
  <c r="FM35" i="9"/>
  <c r="FQ34" i="9"/>
  <c r="FQ33" i="9"/>
  <c r="EW33" i="9"/>
  <c r="FL44" i="9"/>
  <c r="FL43" i="9"/>
  <c r="FP42" i="9"/>
  <c r="EV42" i="9"/>
  <c r="EV41" i="9"/>
  <c r="EZ40" i="9"/>
  <c r="FD39" i="9"/>
  <c r="FD38" i="9"/>
  <c r="FH37" i="9"/>
  <c r="FL36" i="9"/>
  <c r="FL35" i="9"/>
  <c r="FF43" i="9"/>
  <c r="FN41" i="9"/>
  <c r="FN39" i="9"/>
  <c r="EX38" i="9"/>
  <c r="FF36" i="9"/>
  <c r="FO34" i="9"/>
  <c r="FL33" i="9"/>
  <c r="FJ32" i="9"/>
  <c r="FI20" i="9"/>
  <c r="FM19" i="9"/>
  <c r="FQ18" i="9"/>
  <c r="FQ17" i="9"/>
  <c r="EW17" i="9"/>
  <c r="FA16" i="9"/>
  <c r="FA15" i="9"/>
  <c r="FE14" i="9"/>
  <c r="FI13" i="9"/>
  <c r="FI12" i="9"/>
  <c r="FQ11" i="9"/>
  <c r="FA11" i="9"/>
  <c r="FI10" i="9"/>
  <c r="FQ9" i="9"/>
  <c r="FA9" i="9"/>
  <c r="FO27" i="9"/>
  <c r="FJ31" i="9"/>
  <c r="FM28" i="9"/>
  <c r="EU24" i="9"/>
  <c r="FJ29" i="9"/>
  <c r="FC21" i="9"/>
  <c r="FF24" i="9"/>
  <c r="EW44" i="9"/>
  <c r="FE42" i="9"/>
  <c r="FI41" i="9"/>
  <c r="FI40" i="9"/>
  <c r="FM39" i="9"/>
  <c r="FQ38" i="9"/>
  <c r="FQ37" i="9"/>
  <c r="EW37" i="9"/>
  <c r="FA36" i="9"/>
  <c r="FA35" i="9"/>
  <c r="FE34" i="9"/>
  <c r="FI33" i="9"/>
  <c r="FI32" i="9"/>
  <c r="EZ44" i="9"/>
  <c r="FD43" i="9"/>
  <c r="FD42" i="9"/>
  <c r="FH41" i="9"/>
  <c r="FL40" i="9"/>
  <c r="FL39" i="9"/>
  <c r="FP38" i="9"/>
  <c r="EV38" i="9"/>
  <c r="EV37" i="9"/>
  <c r="EZ36" i="9"/>
  <c r="FF44" i="9"/>
  <c r="FF42" i="9"/>
  <c r="FN40" i="9"/>
  <c r="EX39" i="9"/>
  <c r="EX37" i="9"/>
  <c r="FG35" i="9"/>
  <c r="FD34" i="9"/>
  <c r="EV33" i="9"/>
  <c r="EW32" i="9"/>
  <c r="FA20" i="9"/>
  <c r="FA19" i="9"/>
  <c r="FE18" i="9"/>
  <c r="FI17" i="9"/>
  <c r="FI16" i="9"/>
  <c r="FM15" i="9"/>
  <c r="FQ14" i="9"/>
  <c r="FQ13" i="9"/>
  <c r="EW13" i="9"/>
  <c r="FA12" i="9"/>
  <c r="FI11" i="9"/>
  <c r="FQ10" i="9"/>
  <c r="FA10" i="9"/>
  <c r="FI9" i="9"/>
  <c r="EX6" i="9"/>
  <c r="FN8" i="9"/>
  <c r="FF11" i="9"/>
  <c r="EX14" i="9"/>
  <c r="FN16" i="9"/>
  <c r="FN19" i="9"/>
  <c r="FN33" i="9"/>
  <c r="EY38" i="9"/>
  <c r="EY44" i="9"/>
  <c r="FO7" i="9"/>
  <c r="EY11" i="9"/>
  <c r="FO13" i="9"/>
  <c r="FG16" i="9"/>
  <c r="EY19" i="9"/>
  <c r="FD33" i="9"/>
  <c r="FB38" i="9"/>
  <c r="FJ43" i="9"/>
  <c r="FB6" i="9"/>
  <c r="ET8" i="9"/>
  <c r="FB9" i="9"/>
  <c r="FJ10" i="9"/>
  <c r="ET12" i="9"/>
  <c r="FB13" i="9"/>
  <c r="FJ14" i="9"/>
  <c r="ET16" i="9"/>
  <c r="FB17" i="9"/>
  <c r="FJ18" i="9"/>
  <c r="ET20" i="9"/>
  <c r="FB32" i="9"/>
  <c r="EU34" i="9"/>
  <c r="FO35" i="9"/>
  <c r="FG38" i="9"/>
  <c r="EY41" i="9"/>
  <c r="FO43" i="9"/>
  <c r="EX7" i="9"/>
  <c r="FF10" i="9"/>
  <c r="EX13" i="9"/>
  <c r="FN15" i="9"/>
  <c r="FF18" i="9"/>
  <c r="FN20" i="9"/>
  <c r="EX35" i="9"/>
  <c r="EY40" i="9"/>
  <c r="FO44" i="9"/>
  <c r="FG7" i="9"/>
  <c r="EY10" i="9"/>
  <c r="FO12" i="9"/>
  <c r="FG15" i="9"/>
  <c r="EY18" i="9"/>
  <c r="FO20" i="9"/>
  <c r="FL34" i="9"/>
  <c r="ET39" i="9"/>
  <c r="FB44" i="9"/>
  <c r="FC6" i="9"/>
  <c r="EU8" i="9"/>
  <c r="FC9" i="9"/>
  <c r="FK10" i="9"/>
  <c r="EU12" i="9"/>
  <c r="FC13" i="9"/>
  <c r="FK14" i="9"/>
  <c r="EU16" i="9"/>
  <c r="FC17" i="9"/>
  <c r="FK18" i="9"/>
  <c r="EU20" i="9"/>
  <c r="FC32" i="9"/>
  <c r="EV34" i="9"/>
  <c r="ET36" i="9"/>
  <c r="FJ38" i="9"/>
  <c r="FB41" i="9"/>
  <c r="ET44" i="9"/>
  <c r="FD5" i="9"/>
  <c r="EZ6" i="9"/>
  <c r="EV7" i="9"/>
  <c r="FL7" i="9"/>
  <c r="FD8" i="9"/>
  <c r="EZ9" i="9"/>
  <c r="FP9" i="9"/>
  <c r="FH10" i="9"/>
  <c r="EZ11" i="9"/>
  <c r="FP11" i="9"/>
  <c r="FH12" i="9"/>
  <c r="EZ13" i="9"/>
  <c r="FP13" i="9"/>
  <c r="FH14" i="9"/>
  <c r="EZ15" i="9"/>
  <c r="FP15" i="9"/>
  <c r="FH16" i="9"/>
  <c r="EZ17" i="9"/>
  <c r="FP17" i="9"/>
  <c r="FH18" i="9"/>
  <c r="EZ19" i="9"/>
  <c r="FP19" i="9"/>
  <c r="FH20" i="9"/>
  <c r="EZ32" i="9"/>
  <c r="EU33" i="9"/>
  <c r="FP33" i="9"/>
  <c r="FN34" i="9"/>
  <c r="FK35" i="9"/>
  <c r="EU37" i="9"/>
  <c r="FC38" i="9"/>
  <c r="FK39" i="9"/>
  <c r="EU41" i="9"/>
  <c r="FC42" i="9"/>
  <c r="FK43" i="9"/>
  <c r="EW5" i="9"/>
  <c r="FM5" i="9"/>
  <c r="FI6" i="9"/>
  <c r="FE7" i="9"/>
  <c r="EW8" i="9"/>
  <c r="FM8" i="9"/>
  <c r="FM9" i="9"/>
  <c r="EW11" i="9"/>
  <c r="FE12" i="9"/>
  <c r="FA14" i="9"/>
  <c r="FQ15" i="9"/>
  <c r="FM17" i="9"/>
  <c r="FI19" i="9"/>
  <c r="FA32" i="9"/>
  <c r="FJ34" i="9"/>
  <c r="FN37" i="9"/>
  <c r="EX41" i="9"/>
  <c r="FN44" i="9"/>
  <c r="FD37" i="9"/>
  <c r="EV39" i="9"/>
  <c r="FP40" i="9"/>
  <c r="FL42" i="9"/>
  <c r="FD44" i="9"/>
  <c r="FM33" i="9"/>
  <c r="FI35" i="9"/>
  <c r="FA37" i="9"/>
  <c r="EW39" i="9"/>
  <c r="FQ40" i="9"/>
  <c r="FM42" i="9"/>
  <c r="EX24" i="9"/>
  <c r="FI26" i="9"/>
  <c r="FB26" i="9"/>
  <c r="FD27" i="9"/>
  <c r="CU43" i="9"/>
  <c r="CU37" i="9"/>
  <c r="CZ19" i="9"/>
  <c r="DJ12" i="9"/>
  <c r="DI5" i="9"/>
  <c r="CT39" i="9"/>
  <c r="DI32" i="9"/>
  <c r="DN14" i="9"/>
  <c r="CT9" i="9"/>
  <c r="DQ42" i="9"/>
  <c r="DQ39" i="9"/>
  <c r="DG36" i="9"/>
  <c r="CW33" i="9"/>
  <c r="DB19" i="9"/>
  <c r="CR16" i="9"/>
  <c r="DQ12" i="9"/>
  <c r="DQ9" i="9"/>
  <c r="CW6" i="9"/>
  <c r="CP40" i="9"/>
  <c r="DJ33" i="9"/>
  <c r="DO16" i="9"/>
  <c r="DJ10" i="9"/>
  <c r="DD43" i="9"/>
  <c r="DS36" i="9"/>
  <c r="DD19" i="9"/>
  <c r="DI13" i="9"/>
  <c r="DD6" i="9"/>
  <c r="DF42" i="9"/>
  <c r="CV38" i="9"/>
  <c r="CV34" i="9"/>
  <c r="DP18" i="9"/>
  <c r="DP14" i="9"/>
  <c r="DA10" i="9"/>
  <c r="IZ13" i="9"/>
  <c r="JQ37" i="9"/>
  <c r="JJ10" i="9"/>
  <c r="JL16" i="9"/>
  <c r="IW12" i="9"/>
  <c r="JB6" i="9"/>
  <c r="IY19" i="9"/>
  <c r="JF7" i="9"/>
  <c r="JF12" i="9"/>
  <c r="IX34" i="9"/>
  <c r="JI6" i="9"/>
  <c r="JI11" i="9"/>
  <c r="JL19" i="9"/>
  <c r="JK5" i="9"/>
  <c r="JS7" i="9"/>
  <c r="JG10" i="9"/>
  <c r="JK12" i="9"/>
  <c r="IZ17" i="9"/>
  <c r="JA38" i="9"/>
  <c r="JD6" i="9"/>
  <c r="JD9" i="9"/>
  <c r="IY13" i="9"/>
  <c r="JK18" i="9"/>
  <c r="JN41" i="9"/>
  <c r="JM16" i="9"/>
  <c r="JI19" i="9"/>
  <c r="JR36" i="9"/>
  <c r="JR43" i="9"/>
  <c r="JR15" i="9"/>
  <c r="IW32" i="9"/>
  <c r="JE43" i="9"/>
  <c r="JC36" i="9"/>
  <c r="JH33" i="9"/>
  <c r="IE23" i="9"/>
  <c r="DL23" i="9"/>
  <c r="FB27" i="9"/>
  <c r="FF27" i="9"/>
  <c r="FH30" i="9"/>
  <c r="FM27" i="9"/>
  <c r="FO30" i="9"/>
  <c r="FP27" i="9"/>
  <c r="EW30" i="9"/>
  <c r="ET27" i="9"/>
  <c r="FQ27" i="9"/>
  <c r="FG30" i="9"/>
  <c r="EZ27" i="9"/>
  <c r="FJ30" i="9"/>
  <c r="EV27" i="9"/>
  <c r="EU27" i="9"/>
  <c r="FI31" i="9"/>
  <c r="FK29" i="9"/>
  <c r="FP31" i="9"/>
  <c r="FI29" i="9"/>
  <c r="FF28" i="9"/>
  <c r="FC31" i="9"/>
  <c r="FO28" i="9"/>
  <c r="FK26" i="9"/>
  <c r="FO25" i="9"/>
  <c r="FQ24" i="9"/>
  <c r="EW24" i="9"/>
  <c r="FM29" i="9"/>
  <c r="EW28" i="9"/>
  <c r="EX26" i="9"/>
  <c r="FB25" i="9"/>
  <c r="FD24" i="9"/>
  <c r="EW29" i="9"/>
  <c r="FD26" i="9"/>
  <c r="FC24" i="9"/>
  <c r="FC23" i="9"/>
  <c r="FF22" i="9"/>
  <c r="FF21" i="9"/>
  <c r="FB24" i="9"/>
  <c r="FE22" i="9"/>
  <c r="EX31" i="9"/>
  <c r="EZ26" i="9"/>
  <c r="FN31" i="9"/>
  <c r="EU28" i="9"/>
  <c r="FH25" i="9"/>
  <c r="EX23" i="9"/>
  <c r="EW21" i="9"/>
  <c r="EX27" i="9"/>
  <c r="FI27" i="9"/>
  <c r="EY30" i="9"/>
  <c r="EY27" i="9"/>
  <c r="FI30" i="9"/>
  <c r="FF30" i="9"/>
  <c r="FQ31" i="9"/>
  <c r="FG29" i="9"/>
  <c r="EZ31" i="9"/>
  <c r="FJ28" i="9"/>
  <c r="FP29" i="9"/>
  <c r="FD28" i="9"/>
  <c r="EU26" i="9"/>
  <c r="FM24" i="9"/>
  <c r="FB31" i="9"/>
  <c r="FH28" i="9"/>
  <c r="ET26" i="9"/>
  <c r="FP24" i="9"/>
  <c r="FL29" i="9"/>
  <c r="FQ25" i="9"/>
  <c r="FO23" i="9"/>
  <c r="FJ22" i="9"/>
  <c r="FB21" i="9"/>
  <c r="FQ22" i="9"/>
  <c r="FA21" i="9"/>
  <c r="FM25" i="9"/>
  <c r="EV29" i="9"/>
  <c r="FP25" i="9"/>
  <c r="FM22" i="9"/>
  <c r="FE25" i="9"/>
  <c r="FK22" i="9"/>
  <c r="EU21" i="9"/>
  <c r="EV22" i="9"/>
  <c r="FL25" i="9"/>
  <c r="FP22" i="9"/>
  <c r="EZ21" i="9"/>
  <c r="FI23" i="9"/>
  <c r="FO21" i="9"/>
  <c r="FP23" i="9"/>
  <c r="FN27" i="9"/>
  <c r="FD30" i="9"/>
  <c r="EW27" i="9"/>
  <c r="FE30" i="9"/>
  <c r="FL27" i="9"/>
  <c r="FK27" i="9"/>
  <c r="FA31" i="9"/>
  <c r="EU29" i="9"/>
  <c r="FD29" i="9"/>
  <c r="ET28" i="9"/>
  <c r="FA29" i="9"/>
  <c r="FG26" i="9"/>
  <c r="FC25" i="9"/>
  <c r="FA24" i="9"/>
  <c r="EZ29" i="9"/>
  <c r="FJ26" i="9"/>
  <c r="FF25" i="9"/>
  <c r="EZ24" i="9"/>
  <c r="EV28" i="9"/>
  <c r="FA25" i="9"/>
  <c r="EY23" i="9"/>
  <c r="ET22" i="9"/>
  <c r="FJ24" i="9"/>
  <c r="FQ21" i="9"/>
  <c r="FL28" i="9"/>
  <c r="EY24" i="9"/>
  <c r="FQ26" i="9"/>
  <c r="FJ23" i="9"/>
  <c r="FM21" i="9"/>
  <c r="FM23" i="9"/>
  <c r="EU22" i="9"/>
  <c r="EZ23" i="9"/>
  <c r="FG31" i="9"/>
  <c r="FL23" i="9"/>
  <c r="FP21" i="9"/>
  <c r="FD25" i="9"/>
  <c r="FO22" i="9"/>
  <c r="EV25" i="9"/>
  <c r="FD21" i="9"/>
  <c r="FP30" i="9"/>
  <c r="FH27" i="9"/>
  <c r="FA30" i="9"/>
  <c r="FE31" i="9"/>
  <c r="EU31" i="9"/>
  <c r="FH29" i="9"/>
  <c r="FG25" i="9"/>
  <c r="ET31" i="9"/>
  <c r="FJ25" i="9"/>
  <c r="FQ28" i="9"/>
  <c r="FG23" i="9"/>
  <c r="EX21" i="9"/>
  <c r="FE29" i="9"/>
  <c r="FP28" i="9"/>
  <c r="FA22" i="9"/>
  <c r="FC22" i="9"/>
  <c r="EV21" i="9"/>
  <c r="FH22" i="9"/>
  <c r="FA23" i="9"/>
  <c r="FD22" i="9"/>
  <c r="FQ44" i="9"/>
  <c r="FA44" i="9"/>
  <c r="FI43" i="9"/>
  <c r="FQ42" i="9"/>
  <c r="FA27" i="9"/>
  <c r="FB30" i="9"/>
  <c r="EY29" i="9"/>
  <c r="FB28" i="9"/>
  <c r="FO26" i="9"/>
  <c r="FI24" i="9"/>
  <c r="FN26" i="9"/>
  <c r="FL24" i="9"/>
  <c r="FI25" i="9"/>
  <c r="EX22" i="9"/>
  <c r="FI22" i="9"/>
  <c r="FO24" i="9"/>
  <c r="EZ25" i="9"/>
  <c r="EZ28" i="9"/>
  <c r="FK28" i="9"/>
  <c r="FN24" i="9"/>
  <c r="FE26" i="9"/>
  <c r="FG21" i="9"/>
  <c r="FI44" i="9"/>
  <c r="FQ43" i="9"/>
  <c r="FA43" i="9"/>
  <c r="FI42" i="9"/>
  <c r="FM12" i="9"/>
  <c r="FE13" i="9"/>
  <c r="EW14" i="9"/>
  <c r="FM14" i="9"/>
  <c r="FE15" i="9"/>
  <c r="EW16" i="9"/>
  <c r="FM16" i="9"/>
  <c r="FE17" i="9"/>
  <c r="EW18" i="9"/>
  <c r="FM18" i="9"/>
  <c r="FE19" i="9"/>
  <c r="EW20" i="9"/>
  <c r="FM20" i="9"/>
  <c r="FE32" i="9"/>
  <c r="FB33" i="9"/>
  <c r="EY34" i="9"/>
  <c r="EV35" i="9"/>
  <c r="EX36" i="9"/>
  <c r="FF37" i="9"/>
  <c r="FN38" i="9"/>
  <c r="EX40" i="9"/>
  <c r="FF41" i="9"/>
  <c r="FN42" i="9"/>
  <c r="EX44" i="9"/>
  <c r="FP35" i="9"/>
  <c r="FH36" i="9"/>
  <c r="EZ37" i="9"/>
  <c r="FP37" i="9"/>
  <c r="FH38" i="9"/>
  <c r="EZ39" i="9"/>
  <c r="FP39" i="9"/>
  <c r="FH40" i="9"/>
  <c r="EZ41" i="9"/>
  <c r="FP41" i="9"/>
  <c r="FH42" i="9"/>
  <c r="EZ43" i="9"/>
  <c r="FP43" i="9"/>
  <c r="FH44" i="9"/>
  <c r="FM32" i="9"/>
  <c r="FE33" i="9"/>
  <c r="EW34" i="9"/>
  <c r="FM34" i="9"/>
  <c r="FE35" i="9"/>
  <c r="EW36" i="9"/>
  <c r="FM36" i="9"/>
  <c r="FE37" i="9"/>
  <c r="EW38" i="9"/>
  <c r="FM38" i="9"/>
  <c r="FE39" i="9"/>
  <c r="EW40" i="9"/>
  <c r="FM40" i="9"/>
  <c r="FE41" i="9"/>
  <c r="EW42" i="9"/>
  <c r="EW43" i="9"/>
  <c r="FE44" i="9"/>
  <c r="CU42" i="9"/>
  <c r="CU35" i="9"/>
  <c r="CZ17" i="9"/>
  <c r="CU11" i="9"/>
  <c r="DD44" i="9"/>
  <c r="DD37" i="9"/>
  <c r="DS19" i="9"/>
  <c r="DD13" i="9"/>
  <c r="CZ5" i="9"/>
  <c r="CW42" i="9"/>
  <c r="CR39" i="9"/>
  <c r="DL35" i="9"/>
  <c r="DQ32" i="9"/>
  <c r="DG18" i="9"/>
  <c r="CW15" i="9"/>
  <c r="CW12" i="9"/>
  <c r="DQ8" i="9"/>
  <c r="CZ44" i="9"/>
  <c r="CU38" i="9"/>
  <c r="CZ32" i="9"/>
  <c r="DE15" i="9"/>
  <c r="CP9" i="9"/>
  <c r="DI41" i="9"/>
  <c r="DS34" i="9"/>
  <c r="DD18" i="9"/>
  <c r="DS11" i="9"/>
  <c r="DF5" i="9"/>
  <c r="DF41" i="9"/>
  <c r="CV37" i="9"/>
  <c r="DP32" i="9"/>
  <c r="DP17" i="9"/>
  <c r="DK13" i="9"/>
  <c r="JE6" i="9"/>
  <c r="JG14" i="9"/>
  <c r="JF33" i="9"/>
  <c r="JI40" i="9"/>
  <c r="IV16" i="9"/>
  <c r="JR8" i="9"/>
  <c r="JF37" i="9"/>
  <c r="JN8" i="9"/>
  <c r="IY14" i="9"/>
  <c r="JN36" i="9"/>
  <c r="JQ7" i="9"/>
  <c r="JE13" i="9"/>
  <c r="JI34" i="9"/>
  <c r="JC6" i="9"/>
  <c r="JK8" i="9"/>
  <c r="JS10" i="9"/>
  <c r="JH13" i="9"/>
  <c r="IZ19" i="9"/>
  <c r="JQ40" i="9"/>
  <c r="IZ7" i="9"/>
  <c r="JD10" i="9"/>
  <c r="IV14" i="9"/>
  <c r="JN20" i="9"/>
  <c r="JA14" i="9"/>
  <c r="IW17" i="9"/>
  <c r="JR20" i="9"/>
  <c r="JJ38" i="9"/>
  <c r="IX13" i="9"/>
  <c r="IX17" i="9"/>
  <c r="JE34" i="9"/>
  <c r="JS19" i="9"/>
  <c r="IY39" i="9"/>
  <c r="EY22" i="9"/>
  <c r="FQ29" i="9"/>
  <c r="FH26" i="9"/>
  <c r="FP26" i="9"/>
  <c r="FN22" i="9"/>
  <c r="ET25" i="9"/>
  <c r="EY25" i="9"/>
  <c r="EX29" i="9"/>
  <c r="FN30" i="9"/>
  <c r="EZ30" i="9"/>
  <c r="DN28" i="9"/>
  <c r="DE24" i="9"/>
  <c r="CV8" i="9"/>
  <c r="DF9" i="9"/>
  <c r="CV11" i="9"/>
  <c r="DP12" i="9"/>
  <c r="DA14" i="9"/>
  <c r="CV16" i="9"/>
  <c r="DF17" i="9"/>
  <c r="CQ19" i="9"/>
  <c r="DP20" i="9"/>
  <c r="DA33" i="9"/>
  <c r="DK34" i="9"/>
  <c r="DF36" i="9"/>
  <c r="CQ38" i="9"/>
  <c r="DF39" i="9"/>
  <c r="DA41" i="9"/>
  <c r="DK42" i="9"/>
  <c r="CV7" i="9"/>
  <c r="CV10" i="9"/>
  <c r="DP11" i="9"/>
  <c r="DP13" i="9"/>
  <c r="DA16" i="9"/>
  <c r="DA18" i="9"/>
  <c r="CV20" i="9"/>
  <c r="DF33" i="9"/>
  <c r="DF35" i="9"/>
  <c r="DP37" i="9"/>
  <c r="CQ40" i="9"/>
  <c r="DP41" i="9"/>
  <c r="CQ44" i="9"/>
  <c r="CV5" i="9"/>
  <c r="DI9" i="9"/>
  <c r="CY12" i="9"/>
  <c r="DS15" i="9"/>
  <c r="DN18" i="9"/>
  <c r="CT33" i="9"/>
  <c r="CY36" i="9"/>
  <c r="DS38" i="9"/>
  <c r="CY42" i="9"/>
  <c r="DA5" i="9"/>
  <c r="CZ10" i="9"/>
  <c r="DO12" i="9"/>
  <c r="DO15" i="9"/>
  <c r="CU19" i="9"/>
  <c r="CP33" i="9"/>
  <c r="DJ35" i="9"/>
  <c r="CU39" i="9"/>
  <c r="CP42" i="9"/>
  <c r="CU5" i="9"/>
  <c r="DQ7" i="9"/>
  <c r="DB9" i="9"/>
  <c r="CW11" i="9"/>
  <c r="DG12" i="9"/>
  <c r="CR14" i="9"/>
  <c r="DQ15" i="9"/>
  <c r="DB17" i="9"/>
  <c r="DL18" i="9"/>
  <c r="DG20" i="9"/>
  <c r="CR33" i="9"/>
  <c r="DG34" i="9"/>
  <c r="DB36" i="9"/>
  <c r="DL37" i="9"/>
  <c r="CW39" i="9"/>
  <c r="CR41" i="9"/>
  <c r="DG42" i="9"/>
  <c r="DQ43" i="9"/>
  <c r="DS7" i="9"/>
  <c r="DD11" i="9"/>
  <c r="DD14" i="9"/>
  <c r="CT17" i="9"/>
  <c r="DS20" i="9"/>
  <c r="CT35" i="9"/>
  <c r="CT38" i="9"/>
  <c r="DN41" i="9"/>
  <c r="DN44" i="9"/>
  <c r="DO8" i="9"/>
  <c r="DE11" i="9"/>
  <c r="CP15" i="9"/>
  <c r="DJ18" i="9"/>
  <c r="CU33" i="9"/>
  <c r="DO35" i="9"/>
  <c r="CZ39" i="9"/>
  <c r="DO42" i="9"/>
  <c r="DF6" i="9"/>
  <c r="CQ9" i="9"/>
  <c r="DP10" i="9"/>
  <c r="CQ13" i="9"/>
  <c r="CV15" i="9"/>
  <c r="CV17" i="9"/>
  <c r="DK19" i="9"/>
  <c r="DF32" i="9"/>
  <c r="DF34" i="9"/>
  <c r="DP36" i="9"/>
  <c r="DP38" i="9"/>
  <c r="DK40" i="9"/>
  <c r="CV43" i="9"/>
  <c r="DP44" i="9"/>
  <c r="DN6" i="9"/>
  <c r="DI11" i="9"/>
  <c r="CY14" i="9"/>
  <c r="CY17" i="9"/>
  <c r="DN20" i="9"/>
  <c r="DI34" i="9"/>
  <c r="CY37" i="9"/>
  <c r="DS40" i="9"/>
  <c r="DN43" i="9"/>
  <c r="DJ8" i="9"/>
  <c r="CZ11" i="9"/>
  <c r="DE14" i="9"/>
  <c r="DE17" i="9"/>
  <c r="DE20" i="9"/>
  <c r="CP35" i="9"/>
  <c r="DJ37" i="9"/>
  <c r="CZ40" i="9"/>
  <c r="CP44" i="9"/>
  <c r="DL6" i="9"/>
  <c r="DL8" i="9"/>
  <c r="CW10" i="9"/>
  <c r="DG11" i="9"/>
  <c r="DB13" i="9"/>
  <c r="DQ14" i="9"/>
  <c r="DG16" i="9"/>
  <c r="CW18" i="9"/>
  <c r="DG19" i="9"/>
  <c r="CW32" i="9"/>
  <c r="DQ33" i="9"/>
  <c r="DG35" i="9"/>
  <c r="DQ36" i="9"/>
  <c r="DG38" i="9"/>
  <c r="CW40" i="9"/>
  <c r="DL41" i="9"/>
  <c r="DG43" i="9"/>
  <c r="DQ44" i="9"/>
  <c r="DD9" i="9"/>
  <c r="DN12" i="9"/>
  <c r="CT16" i="9"/>
  <c r="DS18" i="9"/>
  <c r="CY33" i="9"/>
  <c r="DN36" i="9"/>
  <c r="CT40" i="9"/>
  <c r="DS42" i="9"/>
  <c r="CZ6" i="9"/>
  <c r="DO9" i="9"/>
  <c r="DJ13" i="9"/>
  <c r="CP17" i="9"/>
  <c r="CP20" i="9"/>
  <c r="DO34" i="9"/>
  <c r="DE37" i="9"/>
  <c r="DO40" i="9"/>
  <c r="DE44" i="9"/>
  <c r="IP31" i="9"/>
  <c r="IG28" i="9"/>
  <c r="IC23" i="9"/>
  <c r="HX26" i="9"/>
  <c r="IA23" i="9"/>
  <c r="IQ25" i="9"/>
  <c r="IF21" i="9"/>
  <c r="IW30" i="9"/>
  <c r="JD27" i="9"/>
  <c r="JJ31" i="9"/>
  <c r="JL41" i="9"/>
  <c r="JH38" i="9"/>
  <c r="JD34" i="9"/>
  <c r="IV20" i="9"/>
  <c r="JK42" i="9"/>
  <c r="JC39" i="9"/>
  <c r="JS36" i="9"/>
  <c r="JS34" i="9"/>
  <c r="JP43" i="9"/>
  <c r="JL39" i="9"/>
  <c r="JP36" i="9"/>
  <c r="JH32" i="9"/>
  <c r="JO43" i="9"/>
  <c r="JO40" i="9"/>
  <c r="JG38" i="9"/>
  <c r="JS35" i="9"/>
  <c r="JK33" i="9"/>
  <c r="JK20" i="9"/>
  <c r="JM41" i="9"/>
  <c r="IW38" i="9"/>
  <c r="IW34" i="9"/>
  <c r="JF19" i="9"/>
  <c r="JR17" i="9"/>
  <c r="JJ16" i="9"/>
  <c r="JN14" i="9"/>
  <c r="JB13" i="9"/>
  <c r="JB43" i="9"/>
  <c r="JJ40" i="9"/>
  <c r="JR37" i="9"/>
  <c r="JJ35" i="9"/>
  <c r="JB33" i="9"/>
  <c r="JM19" i="9"/>
  <c r="JM18" i="9"/>
  <c r="JI17" i="9"/>
  <c r="JA16" i="9"/>
  <c r="IW15" i="9"/>
  <c r="JF44" i="9"/>
  <c r="IX39" i="9"/>
  <c r="JF34" i="9"/>
  <c r="JC19" i="9"/>
  <c r="JK16" i="9"/>
  <c r="JK14" i="9"/>
  <c r="JQ12" i="9"/>
  <c r="JD11" i="9"/>
  <c r="IV10" i="9"/>
  <c r="IV9" i="9"/>
  <c r="JL7" i="9"/>
  <c r="JH6" i="9"/>
  <c r="JD5" i="9"/>
  <c r="JI41" i="9"/>
  <c r="JI37" i="9"/>
  <c r="JQ32" i="9"/>
  <c r="IZ18" i="9"/>
  <c r="JP15" i="9"/>
  <c r="IZ14" i="9"/>
  <c r="IW13" i="9"/>
  <c r="JS11" i="9"/>
  <c r="IY11" i="9"/>
  <c r="JC10" i="9"/>
  <c r="JC9" i="9"/>
  <c r="JG8" i="9"/>
  <c r="JK7" i="9"/>
  <c r="JK6" i="9"/>
  <c r="JO5" i="9"/>
  <c r="JQ43" i="9"/>
  <c r="JQ35" i="9"/>
  <c r="IV19" i="9"/>
  <c r="JL15" i="9"/>
  <c r="JI12" i="9"/>
  <c r="JI10" i="9"/>
  <c r="JQ8" i="9"/>
  <c r="JQ6" i="9"/>
  <c r="JA5" i="9"/>
  <c r="JF39" i="9"/>
  <c r="JF20" i="9"/>
  <c r="JO16" i="9"/>
  <c r="JL13" i="9"/>
  <c r="JF11" i="9"/>
  <c r="JN9" i="9"/>
  <c r="IX8" i="9"/>
  <c r="IX6" i="9"/>
  <c r="IX40" i="9"/>
  <c r="JO17" i="9"/>
  <c r="JJ11" i="9"/>
  <c r="JB8" i="9"/>
  <c r="JI44" i="9"/>
  <c r="JL18" i="9"/>
  <c r="JM12" i="9"/>
  <c r="JE9" i="9"/>
  <c r="JE5" i="9"/>
  <c r="IW14" i="9"/>
  <c r="IW7" i="9"/>
  <c r="JO15" i="9"/>
  <c r="JJ6" i="9"/>
  <c r="JR9" i="9"/>
  <c r="JR5" i="9"/>
  <c r="JA43" i="9"/>
  <c r="IW9" i="9"/>
  <c r="IW5" i="9"/>
  <c r="IV43" i="9"/>
  <c r="JH35" i="9"/>
  <c r="IY43" i="9"/>
  <c r="JC37" i="9"/>
  <c r="JG33" i="9"/>
  <c r="JE44" i="9"/>
  <c r="IW39" i="9"/>
  <c r="JE32" i="9"/>
  <c r="JN18" i="9"/>
  <c r="JN16" i="9"/>
  <c r="JF14" i="9"/>
  <c r="JJ44" i="9"/>
  <c r="JR40" i="9"/>
  <c r="JB37" i="9"/>
  <c r="JB34" i="9"/>
  <c r="JJ20" i="9"/>
  <c r="JE18" i="9"/>
  <c r="JQ16" i="9"/>
  <c r="JE15" i="9"/>
  <c r="JF42" i="9"/>
  <c r="IX37" i="9"/>
  <c r="IX20" i="9"/>
  <c r="JC16" i="9"/>
  <c r="JI13" i="9"/>
  <c r="IV12" i="9"/>
  <c r="JP9" i="9"/>
  <c r="JD8" i="9"/>
  <c r="JL6" i="9"/>
  <c r="IV5" i="9"/>
  <c r="JA40" i="9"/>
  <c r="JI33" i="9"/>
  <c r="JP17" i="9"/>
  <c r="IZ15" i="9"/>
  <c r="JC13" i="9"/>
  <c r="JO11" i="9"/>
  <c r="JK10" i="9"/>
  <c r="JK9" i="9"/>
  <c r="JC8" i="9"/>
  <c r="IY7" i="9"/>
  <c r="JS5" i="9"/>
  <c r="JA41" i="9"/>
  <c r="JA33" i="9"/>
  <c r="JD16" i="9"/>
  <c r="JA12" i="9"/>
  <c r="JI9" i="9"/>
  <c r="JI7" i="9"/>
  <c r="JN44" i="9"/>
  <c r="JF35" i="9"/>
  <c r="JG17" i="9"/>
  <c r="JO12" i="9"/>
  <c r="JN10" i="9"/>
  <c r="JF8" i="9"/>
  <c r="JN5" i="9"/>
  <c r="IX32" i="9"/>
  <c r="IV13" i="9"/>
  <c r="JJ7" i="9"/>
  <c r="JI36" i="9"/>
  <c r="JK13" i="9"/>
  <c r="IW8" i="9"/>
  <c r="JA35" i="9"/>
  <c r="JE8" i="9"/>
  <c r="JG13" i="9"/>
  <c r="IY17" i="9"/>
  <c r="JB11" i="9"/>
  <c r="JI32" i="9"/>
  <c r="JO19" i="9"/>
  <c r="IY21" i="9"/>
  <c r="IV39" i="9"/>
  <c r="IZ20" i="9"/>
  <c r="JG40" i="9"/>
  <c r="JC35" i="9"/>
  <c r="JC32" i="9"/>
  <c r="IW41" i="9"/>
  <c r="JM35" i="9"/>
  <c r="JE20" i="9"/>
  <c r="JN17" i="9"/>
  <c r="JN15" i="9"/>
  <c r="JF13" i="9"/>
  <c r="JB42" i="9"/>
  <c r="JB39" i="9"/>
  <c r="JR35" i="9"/>
  <c r="JJ32" i="9"/>
  <c r="JE19" i="9"/>
  <c r="JM17" i="9"/>
  <c r="IW16" i="9"/>
  <c r="JE14" i="9"/>
  <c r="JF40" i="9"/>
  <c r="JN33" i="9"/>
  <c r="JS17" i="9"/>
  <c r="JS14" i="9"/>
  <c r="JD12" i="9"/>
  <c r="JL10" i="9"/>
  <c r="IZ9" i="9"/>
  <c r="JD7" i="9"/>
  <c r="JP5" i="9"/>
  <c r="JI43" i="9"/>
  <c r="JA36" i="9"/>
  <c r="JH19" i="9"/>
  <c r="JH16" i="9"/>
  <c r="JS13" i="9"/>
  <c r="JG12" i="9"/>
  <c r="JC11" i="9"/>
  <c r="JS9" i="9"/>
  <c r="JS8" i="9"/>
  <c r="JO7" i="9"/>
  <c r="JG6" i="9"/>
  <c r="JC5" i="9"/>
  <c r="JI38" i="9"/>
  <c r="JD18" i="9"/>
  <c r="JP13" i="9"/>
  <c r="JQ10" i="9"/>
  <c r="JA8" i="9"/>
  <c r="JA6" i="9"/>
  <c r="JN40" i="9"/>
  <c r="JG19" i="9"/>
  <c r="JO14" i="9"/>
  <c r="IX12" i="9"/>
  <c r="JF9" i="9"/>
  <c r="IX7" i="9"/>
  <c r="JN42" i="9"/>
  <c r="IY15" i="9"/>
  <c r="JB10" i="9"/>
  <c r="JJ5" i="9"/>
  <c r="JD17" i="9"/>
  <c r="JM10" i="9"/>
  <c r="JM6" i="9"/>
  <c r="JE12" i="9"/>
  <c r="JN38" i="9"/>
  <c r="JR7" i="9"/>
  <c r="JF41" i="9"/>
  <c r="IV18" i="9"/>
  <c r="JM11" i="9"/>
  <c r="DD40" i="9"/>
  <c r="DN34" i="9"/>
  <c r="DN16" i="9"/>
  <c r="CT10" i="9"/>
  <c r="DL43" i="9"/>
  <c r="DB40" i="9"/>
  <c r="DG37" i="9"/>
  <c r="CW34" i="9"/>
  <c r="CR20" i="9"/>
  <c r="DQ16" i="9"/>
  <c r="DQ13" i="9"/>
  <c r="DG10" i="9"/>
  <c r="DQ6" i="9"/>
  <c r="DJ41" i="9"/>
  <c r="CZ35" i="9"/>
  <c r="DO17" i="9"/>
  <c r="DE12" i="9"/>
  <c r="DS43" i="9"/>
  <c r="DI38" i="9"/>
  <c r="CT32" i="9"/>
  <c r="DS14" i="9"/>
  <c r="DS8" i="9"/>
  <c r="DF43" i="9"/>
  <c r="CV39" i="9"/>
  <c r="DA35" i="9"/>
  <c r="DP19" i="9"/>
  <c r="DF15" i="9"/>
  <c r="DK11" i="9"/>
  <c r="DP6" i="9"/>
  <c r="HY22" i="9"/>
  <c r="DG7" i="9"/>
  <c r="FG6" i="9"/>
  <c r="DK7" i="9"/>
  <c r="ET6" i="9"/>
  <c r="FM6" i="9"/>
  <c r="DI7" i="9"/>
  <c r="JJ42" i="9"/>
  <c r="JR44" i="9"/>
  <c r="JR13" i="9"/>
  <c r="IX15" i="9"/>
  <c r="IX16" i="9"/>
  <c r="JF17" i="9"/>
  <c r="JJ18" i="9"/>
  <c r="JN19" i="9"/>
  <c r="JM33" i="9"/>
  <c r="JE36" i="9"/>
  <c r="JE39" i="9"/>
  <c r="IW43" i="9"/>
  <c r="JG20" i="9"/>
  <c r="JO32" i="9"/>
  <c r="JK34" i="9"/>
  <c r="IY36" i="9"/>
  <c r="JO37" i="9"/>
  <c r="IY40" i="9"/>
  <c r="JS41" i="9"/>
  <c r="JS43" i="9"/>
  <c r="JD32" i="9"/>
  <c r="IV35" i="9"/>
  <c r="IZ37" i="9"/>
  <c r="JH40" i="9"/>
  <c r="IZ43" i="9"/>
  <c r="HY23" i="9"/>
  <c r="IB23" i="9"/>
  <c r="IE28" i="9"/>
  <c r="EM22" i="9"/>
  <c r="EH21" i="9"/>
  <c r="EJ23" i="9"/>
  <c r="ED28" i="9"/>
  <c r="EA22" i="9"/>
  <c r="EG24" i="9"/>
  <c r="EE22" i="9"/>
  <c r="EL21" i="9"/>
  <c r="EN23" i="9"/>
  <c r="DZ24" i="9"/>
  <c r="EQ26" i="9"/>
  <c r="DX22" i="9"/>
  <c r="EO23" i="9"/>
  <c r="EB26" i="9"/>
  <c r="DV31" i="9"/>
  <c r="EE28" i="9"/>
  <c r="EN21" i="9"/>
  <c r="EC23" i="9"/>
  <c r="DY21" i="9"/>
  <c r="DU22" i="9"/>
  <c r="DV23" i="9"/>
  <c r="EP23" i="9"/>
  <c r="EJ25" i="9"/>
  <c r="EJ28" i="9"/>
  <c r="EA24" i="9"/>
  <c r="DU25" i="9"/>
  <c r="DU26" i="9"/>
  <c r="EO26" i="9"/>
  <c r="EQ28" i="9"/>
  <c r="EE31" i="9"/>
  <c r="EJ24" i="9"/>
  <c r="ED25" i="9"/>
  <c r="ED26" i="9"/>
  <c r="EB28" i="9"/>
  <c r="EE29" i="9"/>
  <c r="DY28" i="9"/>
  <c r="DW29" i="9"/>
  <c r="DY31" i="9"/>
  <c r="ED29" i="9"/>
  <c r="EB31" i="9"/>
  <c r="DN29" i="9"/>
  <c r="IZ28" i="9"/>
  <c r="EB30" i="9"/>
  <c r="EK30" i="9"/>
  <c r="EI27" i="9"/>
  <c r="DX27" i="9"/>
  <c r="EE30" i="9"/>
  <c r="EK27" i="9"/>
  <c r="FJ6" i="9"/>
  <c r="EU6" i="9"/>
  <c r="EA23" i="9"/>
  <c r="DZ22" i="9"/>
  <c r="ER23" i="9"/>
  <c r="EQ31" i="9"/>
  <c r="EQ22" i="9"/>
  <c r="EE25" i="9"/>
  <c r="EN29" i="9"/>
  <c r="ED22" i="9"/>
  <c r="EO24" i="9"/>
  <c r="EP24" i="9"/>
  <c r="EA29" i="9"/>
  <c r="EJ22" i="9"/>
  <c r="DU24" i="9"/>
  <c r="ER26" i="9"/>
  <c r="EK31" i="9"/>
  <c r="DU31" i="9"/>
  <c r="EB22" i="9"/>
  <c r="EK23" i="9"/>
  <c r="EC21" i="9"/>
  <c r="EC22" i="9"/>
  <c r="DZ23" i="9"/>
  <c r="DV24" i="9"/>
  <c r="DW26" i="9"/>
  <c r="EI29" i="9"/>
  <c r="EE24" i="9"/>
  <c r="EC25" i="9"/>
  <c r="DY26" i="9"/>
  <c r="DV28" i="9"/>
  <c r="EC29" i="9"/>
  <c r="EL31" i="9"/>
  <c r="EN24" i="9"/>
  <c r="EL25" i="9"/>
  <c r="EH26" i="9"/>
  <c r="EH28" i="9"/>
  <c r="DZ31" i="9"/>
  <c r="EC28" i="9"/>
  <c r="EB29" i="9"/>
  <c r="EI31" i="9"/>
  <c r="EH29" i="9"/>
  <c r="EF31" i="9"/>
  <c r="CU28" i="9"/>
  <c r="JM31" i="9"/>
  <c r="EJ30" i="9"/>
  <c r="DZ27" i="9"/>
  <c r="EQ27" i="9"/>
  <c r="EB27" i="9"/>
  <c r="EI30" i="9"/>
  <c r="EO27" i="9"/>
  <c r="FK6" i="9"/>
  <c r="EV6" i="9"/>
  <c r="FL6" i="9"/>
  <c r="EW6" i="9"/>
  <c r="DJ29" i="9"/>
  <c r="JF21" i="9"/>
  <c r="JL25" i="9"/>
  <c r="DY30" i="9"/>
  <c r="ED27" i="9"/>
  <c r="ER30" i="9"/>
  <c r="DU30" i="9"/>
  <c r="EH27" i="9"/>
  <c r="EN30" i="9"/>
  <c r="DV30" i="9"/>
  <c r="EL30" i="9"/>
  <c r="EF27" i="9"/>
  <c r="DW30" i="9"/>
  <c r="EM30" i="9"/>
  <c r="EC27" i="9"/>
  <c r="CT30" i="9"/>
  <c r="EM21" i="9"/>
  <c r="EI23" i="9"/>
  <c r="EP21" i="9"/>
  <c r="EB23" i="9"/>
  <c r="DW25" i="9"/>
  <c r="EA21" i="9"/>
  <c r="EI22" i="9"/>
  <c r="EM23" i="9"/>
  <c r="EN28" i="9"/>
  <c r="EC31" i="9"/>
  <c r="DV22" i="9"/>
  <c r="EF23" i="9"/>
  <c r="EN26" i="9"/>
  <c r="DX25" i="9"/>
  <c r="EP28" i="9"/>
  <c r="EJ21" i="9"/>
  <c r="DY23" i="9"/>
  <c r="EA25" i="9"/>
  <c r="EJ26" i="9"/>
  <c r="EF29" i="9"/>
  <c r="EF25" i="9"/>
  <c r="EH31" i="9"/>
  <c r="ER21" i="9"/>
  <c r="DU23" i="9"/>
  <c r="EK24" i="9"/>
  <c r="EG21" i="9"/>
  <c r="DY22" i="9"/>
  <c r="EO22" i="9"/>
  <c r="EH23" i="9"/>
  <c r="ED24" i="9"/>
  <c r="ER25" i="9"/>
  <c r="DZ28" i="9"/>
  <c r="EP31" i="9"/>
  <c r="EI24" i="9"/>
  <c r="DY25" i="9"/>
  <c r="EO25" i="9"/>
  <c r="EG26" i="9"/>
  <c r="EA28" i="9"/>
  <c r="DU29" i="9"/>
  <c r="DW31" i="9"/>
  <c r="EB24" i="9"/>
  <c r="ER24" i="9"/>
  <c r="EH25" i="9"/>
  <c r="DZ26" i="9"/>
  <c r="EP26" i="9"/>
  <c r="EM28" i="9"/>
  <c r="EK29" i="9"/>
  <c r="DU28" i="9"/>
  <c r="EK28" i="9"/>
  <c r="EG29" i="9"/>
  <c r="ED31" i="9"/>
  <c r="DZ29" i="9"/>
  <c r="EP29" i="9"/>
  <c r="EJ31" i="9"/>
  <c r="CW25" i="9"/>
  <c r="JM22" i="9"/>
  <c r="IV26" i="9"/>
  <c r="EG30" i="9"/>
  <c r="EL27" i="9"/>
  <c r="DW27" i="9"/>
  <c r="EC30" i="9"/>
  <c r="EP27" i="9"/>
  <c r="EA27" i="9"/>
  <c r="DZ30" i="9"/>
  <c r="EP30" i="9"/>
  <c r="EJ27" i="9"/>
  <c r="EA30" i="9"/>
  <c r="EQ30" i="9"/>
  <c r="DI27" i="9"/>
  <c r="EO5" i="9"/>
  <c r="DZ5" i="9"/>
  <c r="FF6" i="9"/>
  <c r="DB21" i="9"/>
  <c r="CR28" i="9"/>
  <c r="DJ31" i="9"/>
  <c r="JQ22" i="9"/>
  <c r="IY22" i="9"/>
  <c r="IW23" i="9"/>
  <c r="IW25" i="9"/>
  <c r="IZ31" i="9"/>
  <c r="IY30" i="9"/>
  <c r="EA5" i="9"/>
  <c r="EB5" i="9"/>
  <c r="ER5" i="9"/>
  <c r="DE7" i="9"/>
  <c r="JP16" i="9"/>
  <c r="JH18" i="9"/>
  <c r="JA32" i="9"/>
  <c r="JI35" i="9"/>
  <c r="JQ38" i="9"/>
  <c r="JQ42" i="9"/>
  <c r="IZ5" i="9"/>
  <c r="IV6" i="9"/>
  <c r="IV7" i="9"/>
  <c r="JP7" i="9"/>
  <c r="JL8" i="9"/>
  <c r="JL9" i="9"/>
  <c r="JH10" i="9"/>
  <c r="JH11" i="9"/>
  <c r="JL12" i="9"/>
  <c r="JO13" i="9"/>
  <c r="JC15" i="9"/>
  <c r="JC17" i="9"/>
  <c r="JS18" i="9"/>
  <c r="JF32" i="9"/>
  <c r="JF36" i="9"/>
  <c r="JN39" i="9"/>
  <c r="IX43" i="9"/>
  <c r="JM14" i="9"/>
  <c r="JI15" i="9"/>
  <c r="JE16" i="9"/>
  <c r="JE17" i="9"/>
  <c r="JA18" i="9"/>
  <c r="IW19" i="9"/>
  <c r="JB20" i="9"/>
  <c r="JR32" i="9"/>
  <c r="JJ34" i="9"/>
  <c r="JJ36" i="9"/>
  <c r="JB38" i="9"/>
  <c r="JR39" i="9"/>
  <c r="JR41" i="9"/>
  <c r="JJ43" i="9"/>
  <c r="JN12" i="9"/>
  <c r="JN13" i="9"/>
  <c r="JJ14" i="9"/>
  <c r="JF15" i="9"/>
  <c r="JF16" i="9"/>
  <c r="JB17" i="9"/>
  <c r="IX18" i="9"/>
  <c r="IX19" i="9"/>
  <c r="IW20" i="9"/>
  <c r="JM32" i="9"/>
  <c r="JE35" i="9"/>
  <c r="JM37" i="9"/>
  <c r="JM39" i="9"/>
  <c r="JE42" i="9"/>
  <c r="JM44" i="9"/>
  <c r="JS20" i="9"/>
  <c r="JC33" i="9"/>
  <c r="JC34" i="9"/>
  <c r="JG35" i="9"/>
  <c r="JO36" i="9"/>
  <c r="IY38" i="9"/>
  <c r="JG39" i="9"/>
  <c r="JC41" i="9"/>
  <c r="JO42" i="9"/>
  <c r="JG44" i="9"/>
  <c r="JP20" i="9"/>
  <c r="JL33" i="9"/>
  <c r="JP35" i="9"/>
  <c r="IZ38" i="9"/>
  <c r="JD40" i="9"/>
  <c r="IZ42" i="9"/>
  <c r="JD44" i="9"/>
  <c r="IG22" i="9"/>
  <c r="IH21" i="9"/>
  <c r="IP24" i="9"/>
  <c r="CY23" i="9"/>
  <c r="DS21" i="9"/>
  <c r="JN23" i="9"/>
  <c r="JL23" i="9"/>
  <c r="JC25" i="9"/>
  <c r="JQ25" i="9"/>
  <c r="JD31" i="9"/>
  <c r="DI31" i="9"/>
  <c r="DK26" i="9"/>
  <c r="CZ25" i="9"/>
  <c r="DJ21" i="9"/>
  <c r="DB31" i="9"/>
  <c r="DK21" i="9"/>
  <c r="DN26" i="9"/>
  <c r="DD24" i="9"/>
  <c r="DB26" i="9"/>
  <c r="DF28" i="9"/>
  <c r="CT26" i="9"/>
  <c r="CW31" i="9"/>
  <c r="DL29" i="9"/>
  <c r="CV23" i="9"/>
  <c r="IF30" i="9"/>
  <c r="IM31" i="9"/>
  <c r="HX28" i="9"/>
  <c r="IJ28" i="9"/>
  <c r="IF24" i="9"/>
  <c r="HZ25" i="9"/>
  <c r="IH23" i="9"/>
  <c r="IG31" i="9"/>
  <c r="IO30" i="9"/>
  <c r="HZ28" i="9"/>
  <c r="IA26" i="9"/>
  <c r="IA21" i="9"/>
  <c r="HZ21" i="9"/>
  <c r="IO29" i="9"/>
  <c r="HX30" i="9"/>
  <c r="JF30" i="9"/>
  <c r="JN27" i="9"/>
  <c r="JH30" i="9"/>
  <c r="JG31" i="9"/>
  <c r="IX29" i="9"/>
  <c r="JM26" i="9"/>
  <c r="JG29" i="9"/>
  <c r="JB24" i="9"/>
  <c r="JM23" i="9"/>
  <c r="IV21" i="9"/>
  <c r="IV29" i="9"/>
  <c r="JD28" i="9"/>
  <c r="IW21" i="9"/>
  <c r="JB28" i="9"/>
  <c r="JP44" i="9"/>
  <c r="JH43" i="9"/>
  <c r="JD42" i="9"/>
  <c r="IZ41" i="9"/>
  <c r="JP39" i="9"/>
  <c r="JP38" i="9"/>
  <c r="JL37" i="9"/>
  <c r="JD36" i="9"/>
  <c r="IZ35" i="9"/>
  <c r="IZ34" i="9"/>
  <c r="JP32" i="9"/>
  <c r="JL20" i="9"/>
  <c r="JP19" i="9"/>
  <c r="IY44" i="9"/>
  <c r="JC43" i="9"/>
  <c r="JG42" i="9"/>
  <c r="JG41" i="9"/>
  <c r="JK40" i="9"/>
  <c r="JO39" i="9"/>
  <c r="JO38" i="9"/>
  <c r="JS37" i="9"/>
  <c r="IY37" i="9"/>
  <c r="JG36" i="9"/>
  <c r="JO35" i="9"/>
  <c r="IY35" i="9"/>
  <c r="JG34" i="9"/>
  <c r="JO33" i="9"/>
  <c r="IY33" i="9"/>
  <c r="JG32" i="9"/>
  <c r="JO20" i="9"/>
  <c r="IY20" i="9"/>
  <c r="IW44" i="9"/>
  <c r="JM42" i="9"/>
  <c r="JE41" i="9"/>
  <c r="IW40" i="9"/>
  <c r="JM38" i="9"/>
  <c r="JE37" i="9"/>
  <c r="IW36" i="9"/>
  <c r="JM34" i="9"/>
  <c r="JE33" i="9"/>
  <c r="JO27" i="9"/>
  <c r="JM27" i="9"/>
  <c r="JE29" i="9"/>
  <c r="JS26" i="9"/>
  <c r="IY24" i="9"/>
  <c r="IX24" i="9"/>
  <c r="JP21" i="9"/>
  <c r="IY25" i="9"/>
  <c r="JJ26" i="9"/>
  <c r="JH24" i="9"/>
  <c r="IX21" i="9"/>
  <c r="IZ44" i="9"/>
  <c r="JH42" i="9"/>
  <c r="JP40" i="9"/>
  <c r="JH39" i="9"/>
  <c r="JP37" i="9"/>
  <c r="IZ36" i="9"/>
  <c r="JH34" i="9"/>
  <c r="IZ33" i="9"/>
  <c r="JH20" i="9"/>
  <c r="JK44" i="9"/>
  <c r="JG43" i="9"/>
  <c r="IY42" i="9"/>
  <c r="IY41" i="9"/>
  <c r="JS39" i="9"/>
  <c r="JK38" i="9"/>
  <c r="JG37" i="9"/>
  <c r="JK36" i="9"/>
  <c r="JK35" i="9"/>
  <c r="JO34" i="9"/>
  <c r="JS33" i="9"/>
  <c r="JS32" i="9"/>
  <c r="IY32" i="9"/>
  <c r="JC20" i="9"/>
  <c r="JM43" i="9"/>
  <c r="IW42" i="9"/>
  <c r="JE40" i="9"/>
  <c r="JE38" i="9"/>
  <c r="JM36" i="9"/>
  <c r="IW35" i="9"/>
  <c r="IW33" i="9"/>
  <c r="JM20" i="9"/>
  <c r="JJ19" i="9"/>
  <c r="JR18" i="9"/>
  <c r="JB18" i="9"/>
  <c r="JJ17" i="9"/>
  <c r="JR16" i="9"/>
  <c r="JB16" i="9"/>
  <c r="JJ15" i="9"/>
  <c r="JR14" i="9"/>
  <c r="JB14" i="9"/>
  <c r="JJ13" i="9"/>
  <c r="JR12" i="9"/>
  <c r="JB44" i="9"/>
  <c r="JR42" i="9"/>
  <c r="JJ41" i="9"/>
  <c r="JB40" i="9"/>
  <c r="JR38" i="9"/>
  <c r="JJ37" i="9"/>
  <c r="JB36" i="9"/>
  <c r="JR34" i="9"/>
  <c r="JJ33" i="9"/>
  <c r="JB32" i="9"/>
  <c r="JR19" i="9"/>
  <c r="JA19" i="9"/>
  <c r="JI18" i="9"/>
  <c r="JQ17" i="9"/>
  <c r="JA17" i="9"/>
  <c r="JI16" i="9"/>
  <c r="JQ15" i="9"/>
  <c r="JA15" i="9"/>
  <c r="JI14" i="9"/>
  <c r="JN43" i="9"/>
  <c r="IX41" i="9"/>
  <c r="JF38" i="9"/>
  <c r="JN35" i="9"/>
  <c r="IX33" i="9"/>
  <c r="JK19" i="9"/>
  <c r="JC18" i="9"/>
  <c r="JS16" i="9"/>
  <c r="JK15" i="9"/>
  <c r="JC14" i="9"/>
  <c r="JD13" i="9"/>
  <c r="JH12" i="9"/>
  <c r="JL11" i="9"/>
  <c r="JP10" i="9"/>
  <c r="IZ10" i="9"/>
  <c r="JH9" i="9"/>
  <c r="JP8" i="9"/>
  <c r="IZ8" i="9"/>
  <c r="JH7" i="9"/>
  <c r="JP6" i="9"/>
  <c r="IZ6" i="9"/>
  <c r="JH5" i="9"/>
  <c r="JQ44" i="9"/>
  <c r="JA42" i="9"/>
  <c r="JI39" i="9"/>
  <c r="JQ36" i="9"/>
  <c r="JA34" i="9"/>
  <c r="JI20" i="9"/>
  <c r="JP18" i="9"/>
  <c r="JH17" i="9"/>
  <c r="IZ16" i="9"/>
  <c r="JP14" i="9"/>
  <c r="JM13" i="9"/>
  <c r="JP12" i="9"/>
  <c r="IY12" i="9"/>
  <c r="JG11" i="9"/>
  <c r="JO10" i="9"/>
  <c r="IY10" i="9"/>
  <c r="JG9" i="9"/>
  <c r="JO8" i="9"/>
  <c r="IY8" i="9"/>
  <c r="JG7" i="9"/>
  <c r="JO6" i="9"/>
  <c r="IY6" i="9"/>
  <c r="JG5" i="9"/>
  <c r="JI42" i="9"/>
  <c r="JA37" i="9"/>
  <c r="JQ20" i="9"/>
  <c r="JL17" i="9"/>
  <c r="IV15" i="9"/>
  <c r="JS12" i="9"/>
  <c r="JA11" i="9"/>
  <c r="JQ9" i="9"/>
  <c r="JI8" i="9"/>
  <c r="JA7" i="9"/>
  <c r="JQ5" i="9"/>
  <c r="JF43" i="9"/>
  <c r="IX38" i="9"/>
  <c r="JN32" i="9"/>
  <c r="IY18" i="9"/>
  <c r="JG15" i="9"/>
  <c r="JA13" i="9"/>
  <c r="JN11" i="9"/>
  <c r="JF10" i="9"/>
  <c r="IX9" i="9"/>
  <c r="JN7" i="9"/>
  <c r="JF6" i="9"/>
  <c r="IX5" i="9"/>
  <c r="JN34" i="9"/>
  <c r="JG16" i="9"/>
  <c r="JB12" i="9"/>
  <c r="JJ9" i="9"/>
  <c r="JR6" i="9"/>
  <c r="JQ41" i="9"/>
  <c r="JA20" i="9"/>
  <c r="JL14" i="9"/>
  <c r="JE11" i="9"/>
  <c r="JM8" i="9"/>
  <c r="IW6" i="9"/>
  <c r="JD19" i="9"/>
  <c r="IW11" i="9"/>
  <c r="JM5" i="9"/>
  <c r="JG18" i="9"/>
  <c r="JB9" i="9"/>
  <c r="IX36" i="9"/>
  <c r="JB7" i="9"/>
  <c r="JJ8" i="9"/>
  <c r="JE10" i="9"/>
  <c r="JM30" i="9"/>
  <c r="JS30" i="9"/>
  <c r="JK28" i="9"/>
  <c r="JA28" i="9"/>
  <c r="JL26" i="9"/>
  <c r="JN26" i="9"/>
  <c r="IZ21" i="9"/>
  <c r="JR25" i="9"/>
  <c r="JG23" i="9"/>
  <c r="JR22" i="9"/>
  <c r="HE9" i="9"/>
  <c r="DM36" i="9"/>
  <c r="CP27" i="9"/>
  <c r="DK30" i="9"/>
  <c r="CZ30" i="9"/>
  <c r="CU30" i="9"/>
  <c r="DA30" i="9"/>
  <c r="CY30" i="9"/>
  <c r="DD31" i="9"/>
  <c r="DL30" i="9"/>
  <c r="CW27" i="9"/>
  <c r="DK27" i="9"/>
  <c r="DA29" i="9"/>
  <c r="DE28" i="9"/>
  <c r="CV28" i="9"/>
  <c r="DN24" i="9"/>
  <c r="DJ26" i="9"/>
  <c r="DG24" i="9"/>
  <c r="DK24" i="9"/>
  <c r="DO21" i="9"/>
  <c r="CP23" i="9"/>
  <c r="CV24" i="9"/>
  <c r="DD22" i="9"/>
  <c r="DD26" i="9"/>
  <c r="DL22" i="9"/>
  <c r="CW22" i="9"/>
  <c r="DF21" i="9"/>
  <c r="DN27" i="9"/>
  <c r="CV29" i="9"/>
  <c r="CP31" i="9"/>
  <c r="DF25" i="9"/>
  <c r="DE26" i="9"/>
  <c r="CY28" i="9"/>
  <c r="DO22" i="9"/>
  <c r="CY22" i="9"/>
  <c r="DS26" i="9"/>
  <c r="DG26" i="9"/>
  <c r="DL21" i="9"/>
  <c r="DI23" i="9"/>
  <c r="IL27" i="9"/>
  <c r="HY27" i="9"/>
  <c r="ID30" i="9"/>
  <c r="IG30" i="9"/>
  <c r="IJ27" i="9"/>
  <c r="IH27" i="9"/>
  <c r="IM30" i="9"/>
  <c r="IJ29" i="9"/>
  <c r="IL29" i="9"/>
  <c r="IK28" i="9"/>
  <c r="IB25" i="9"/>
  <c r="IQ28" i="9"/>
  <c r="IS24" i="9"/>
  <c r="IL25" i="9"/>
  <c r="IA22" i="9"/>
  <c r="ID22" i="9"/>
  <c r="IT26" i="9"/>
  <c r="IT21" i="9"/>
  <c r="IP23" i="9"/>
  <c r="II27" i="9"/>
  <c r="HW30" i="9"/>
  <c r="IL31" i="9"/>
  <c r="IA29" i="9"/>
  <c r="IB26" i="9"/>
  <c r="HY31" i="9"/>
  <c r="IO24" i="9"/>
  <c r="IF23" i="9"/>
  <c r="IM24" i="9"/>
  <c r="ID26" i="9"/>
  <c r="IS26" i="9"/>
  <c r="HX21" i="9"/>
  <c r="IK22" i="9"/>
  <c r="IJ21" i="9"/>
  <c r="JP27" i="9"/>
  <c r="IZ27" i="9"/>
  <c r="JJ30" i="9"/>
  <c r="JS27" i="9"/>
  <c r="JC27" i="9"/>
  <c r="JI30" i="9"/>
  <c r="JR27" i="9"/>
  <c r="JB27" i="9"/>
  <c r="JO30" i="9"/>
  <c r="IW27" i="9"/>
  <c r="JI27" i="9"/>
  <c r="JE27" i="9"/>
  <c r="JH31" i="9"/>
  <c r="JS31" i="9"/>
  <c r="JC31" i="9"/>
  <c r="JI29" i="9"/>
  <c r="JS28" i="9"/>
  <c r="JC28" i="9"/>
  <c r="IW31" i="9"/>
  <c r="JC29" i="9"/>
  <c r="JE28" i="9"/>
  <c r="JI31" i="9"/>
  <c r="JB29" i="9"/>
  <c r="JQ26" i="9"/>
  <c r="JA26" i="9"/>
  <c r="JI25" i="9"/>
  <c r="JS24" i="9"/>
  <c r="JC24" i="9"/>
  <c r="JO29" i="9"/>
  <c r="JF28" i="9"/>
  <c r="JH26" i="9"/>
  <c r="JP25" i="9"/>
  <c r="IZ25" i="9"/>
  <c r="JJ24" i="9"/>
  <c r="JA31" i="9"/>
  <c r="IW28" i="9"/>
  <c r="JS25" i="9"/>
  <c r="JE24" i="9"/>
  <c r="JI23" i="9"/>
  <c r="JP22" i="9"/>
  <c r="IZ22" i="9"/>
  <c r="JH21" i="9"/>
  <c r="JL24" i="9"/>
  <c r="JG22" i="9"/>
  <c r="JC21" i="9"/>
  <c r="JR26" i="9"/>
  <c r="JI24" i="9"/>
  <c r="JK29" i="9"/>
  <c r="JK26" i="9"/>
  <c r="JB25" i="9"/>
  <c r="JD23" i="9"/>
  <c r="JK22" i="9"/>
  <c r="JF29" i="9"/>
  <c r="JQ24" i="9"/>
  <c r="JO26" i="9"/>
  <c r="IY23" i="9"/>
  <c r="JM21" i="9"/>
  <c r="JF22" i="9"/>
  <c r="JB31" i="9"/>
  <c r="JF25" i="9"/>
  <c r="IX23" i="9"/>
  <c r="JR21" i="9"/>
  <c r="IY26" i="9"/>
  <c r="JC23" i="9"/>
  <c r="JQ21" i="9"/>
  <c r="IV27" i="9"/>
  <c r="JB30" i="9"/>
  <c r="JG27" i="9"/>
  <c r="JE30" i="9"/>
  <c r="JJ27" i="9"/>
  <c r="JA27" i="9"/>
  <c r="JL30" i="9"/>
  <c r="JK30" i="9"/>
  <c r="IZ30" i="9"/>
  <c r="JP31" i="9"/>
  <c r="IV31" i="9"/>
  <c r="IY31" i="9"/>
  <c r="JA29" i="9"/>
  <c r="JG28" i="9"/>
  <c r="JS29" i="9"/>
  <c r="JP28" i="9"/>
  <c r="JR31" i="9"/>
  <c r="JN28" i="9"/>
  <c r="JI26" i="9"/>
  <c r="JM25" i="9"/>
  <c r="JO24" i="9"/>
  <c r="JQ31" i="9"/>
  <c r="JM28" i="9"/>
  <c r="JD26" i="9"/>
  <c r="JH25" i="9"/>
  <c r="JN24" i="9"/>
  <c r="JL29" i="9"/>
  <c r="JF26" i="9"/>
  <c r="JM24" i="9"/>
  <c r="JE23" i="9"/>
  <c r="JH22" i="9"/>
  <c r="JL21" i="9"/>
  <c r="JD24" i="9"/>
  <c r="JS21" i="9"/>
  <c r="JR28" i="9"/>
  <c r="JS23" i="9"/>
  <c r="JI28" i="9"/>
  <c r="JJ25" i="9"/>
  <c r="IZ23" i="9"/>
  <c r="JO21" i="9"/>
  <c r="JG25" i="9"/>
  <c r="JN25" i="9"/>
  <c r="JE22" i="9"/>
  <c r="JN22" i="9"/>
  <c r="JD29" i="9"/>
  <c r="JR23" i="9"/>
  <c r="JB22" i="9"/>
  <c r="IX25" i="9"/>
  <c r="JI22" i="9"/>
  <c r="JJ23" i="9"/>
  <c r="JL27" i="9"/>
  <c r="JR30" i="9"/>
  <c r="IX30" i="9"/>
  <c r="IY27" i="9"/>
  <c r="JA30" i="9"/>
  <c r="JF27" i="9"/>
  <c r="JG30" i="9"/>
  <c r="JD30" i="9"/>
  <c r="JC30" i="9"/>
  <c r="JL31" i="9"/>
  <c r="JO31" i="9"/>
  <c r="JQ29" i="9"/>
  <c r="IW29" i="9"/>
  <c r="IY28" i="9"/>
  <c r="JN29" i="9"/>
  <c r="JJ28" i="9"/>
  <c r="IX31" i="9"/>
  <c r="JH28" i="9"/>
  <c r="JE26" i="9"/>
  <c r="JE25" i="9"/>
  <c r="JK24" i="9"/>
  <c r="JF31" i="9"/>
  <c r="IX28" i="9"/>
  <c r="IZ26" i="9"/>
  <c r="JD25" i="9"/>
  <c r="JF24" i="9"/>
  <c r="IY29" i="9"/>
  <c r="IX26" i="9"/>
  <c r="IW24" i="9"/>
  <c r="JA23" i="9"/>
  <c r="JD22" i="9"/>
  <c r="JD21" i="9"/>
  <c r="IV24" i="9"/>
  <c r="JK21" i="9"/>
  <c r="JB26" i="9"/>
  <c r="JK23" i="9"/>
  <c r="IV28" i="9"/>
  <c r="JP23" i="9"/>
  <c r="IV23" i="9"/>
  <c r="JG21" i="9"/>
  <c r="JA24" i="9"/>
  <c r="JP24" i="9"/>
  <c r="IW22" i="9"/>
  <c r="IX22" i="9"/>
  <c r="JQ28" i="9"/>
  <c r="JF23" i="9"/>
  <c r="JJ21" i="9"/>
  <c r="IZ24" i="9"/>
  <c r="JA22" i="9"/>
  <c r="JB23" i="9"/>
  <c r="JN30" i="9"/>
  <c r="JQ30" i="9"/>
  <c r="IX27" i="9"/>
  <c r="IV30" i="9"/>
  <c r="JK31" i="9"/>
  <c r="JO28" i="9"/>
  <c r="JH29" i="9"/>
  <c r="JP29" i="9"/>
  <c r="IW26" i="9"/>
  <c r="JG24" i="9"/>
  <c r="JP26" i="9"/>
  <c r="IV25" i="9"/>
  <c r="JL28" i="9"/>
  <c r="JQ23" i="9"/>
  <c r="IV22" i="9"/>
  <c r="JO22" i="9"/>
  <c r="JO25" i="9"/>
  <c r="JC26" i="9"/>
  <c r="JS22" i="9"/>
  <c r="JO23" i="9"/>
  <c r="JE21" i="9"/>
  <c r="JG26" i="9"/>
  <c r="JB21" i="9"/>
  <c r="JI21" i="9"/>
  <c r="JL44" i="9"/>
  <c r="IV44" i="9"/>
  <c r="JD43" i="9"/>
  <c r="JL42" i="9"/>
  <c r="IV42" i="9"/>
  <c r="JD41" i="9"/>
  <c r="JL40" i="9"/>
  <c r="IV40" i="9"/>
  <c r="JD39" i="9"/>
  <c r="JL38" i="9"/>
  <c r="IV38" i="9"/>
  <c r="JD37" i="9"/>
  <c r="JL36" i="9"/>
  <c r="IV36" i="9"/>
  <c r="JD35" i="9"/>
  <c r="JL34" i="9"/>
  <c r="IV34" i="9"/>
  <c r="JD33" i="9"/>
  <c r="JL32" i="9"/>
  <c r="IV32" i="9"/>
  <c r="JD20" i="9"/>
  <c r="JS44" i="9"/>
  <c r="JC44" i="9"/>
  <c r="JK43" i="9"/>
  <c r="JS42" i="9"/>
  <c r="JC42" i="9"/>
  <c r="JK41" i="9"/>
  <c r="JS40" i="9"/>
  <c r="JC40" i="9"/>
  <c r="JK39" i="9"/>
  <c r="JS38" i="9"/>
  <c r="JC38" i="9"/>
  <c r="JK37" i="9"/>
  <c r="IZ32" i="9"/>
  <c r="IV33" i="9"/>
  <c r="JP33" i="9"/>
  <c r="JP34" i="9"/>
  <c r="JL35" i="9"/>
  <c r="JH36" i="9"/>
  <c r="JH37" i="9"/>
  <c r="JD38" i="9"/>
  <c r="IZ39" i="9"/>
  <c r="IZ40" i="9"/>
  <c r="IV41" i="9"/>
  <c r="JP41" i="9"/>
  <c r="JP42" i="9"/>
  <c r="JL43" i="9"/>
  <c r="JH44" i="9"/>
  <c r="IB22" i="9"/>
  <c r="HZ26" i="9"/>
  <c r="IJ24" i="9"/>
  <c r="IR24" i="9"/>
  <c r="HW22" i="9"/>
  <c r="IC31" i="9"/>
  <c r="IS31" i="9"/>
  <c r="IT29" i="9"/>
  <c r="IB29" i="9"/>
  <c r="DQ21" i="9"/>
  <c r="CQ22" i="9"/>
  <c r="DQ25" i="9"/>
  <c r="CZ24" i="9"/>
  <c r="DA24" i="9"/>
  <c r="DE25" i="9"/>
  <c r="DK25" i="9"/>
  <c r="DI29" i="9"/>
  <c r="JA21" i="9"/>
  <c r="JJ22" i="9"/>
  <c r="JN21" i="9"/>
  <c r="JR29" i="9"/>
  <c r="JH23" i="9"/>
  <c r="JN31" i="9"/>
  <c r="JC22" i="9"/>
  <c r="JL22" i="9"/>
  <c r="JK25" i="9"/>
  <c r="JR24" i="9"/>
  <c r="IZ29" i="9"/>
  <c r="JA25" i="9"/>
  <c r="JJ29" i="9"/>
  <c r="JE31" i="9"/>
  <c r="JM29" i="9"/>
  <c r="IQ30" i="9"/>
  <c r="CP30" i="9"/>
  <c r="JP30" i="9"/>
  <c r="JQ27" i="9"/>
  <c r="JK27" i="9"/>
  <c r="JH27" i="9"/>
  <c r="DE6" i="9"/>
  <c r="IJ10" i="9"/>
  <c r="IZ11" i="9"/>
  <c r="JP11" i="9"/>
  <c r="K14" i="9"/>
  <c r="K1810" i="21" s="1"/>
  <c r="FH23" i="9"/>
  <c r="EY21" i="9"/>
  <c r="FG22" i="9"/>
  <c r="FQ23" i="9"/>
  <c r="FB29" i="9"/>
  <c r="EZ22" i="9"/>
  <c r="FD23" i="9"/>
  <c r="FM26" i="9"/>
  <c r="FL21" i="9"/>
  <c r="EW26" i="9"/>
  <c r="FK21" i="9"/>
  <c r="EW23" i="9"/>
  <c r="FG24" i="9"/>
  <c r="FE21" i="9"/>
  <c r="ET23" i="9"/>
  <c r="FN23" i="9"/>
  <c r="FA26" i="9"/>
  <c r="FE28" i="9"/>
  <c r="EY31" i="9"/>
  <c r="EW25" i="9"/>
  <c r="FA28" i="9"/>
  <c r="FL31" i="9"/>
  <c r="EW22" i="9"/>
  <c r="FB23" i="9"/>
  <c r="ET21" i="9"/>
  <c r="FJ21" i="9"/>
  <c r="FB22" i="9"/>
  <c r="EU23" i="9"/>
  <c r="FK23" i="9"/>
  <c r="FK24" i="9"/>
  <c r="EV26" i="9"/>
  <c r="FG28" i="9"/>
  <c r="FD31" i="9"/>
  <c r="FH24" i="9"/>
  <c r="EX25" i="9"/>
  <c r="FN25" i="9"/>
  <c r="FF26" i="9"/>
  <c r="FC28" i="9"/>
  <c r="FF29" i="9"/>
  <c r="FH31" i="9"/>
  <c r="FE24" i="9"/>
  <c r="EU25" i="9"/>
  <c r="FK25" i="9"/>
  <c r="FC26" i="9"/>
  <c r="EY28" i="9"/>
  <c r="ET29" i="9"/>
  <c r="EV31" i="9"/>
  <c r="EX28" i="9"/>
  <c r="FN28" i="9"/>
  <c r="FN29" i="9"/>
  <c r="FK31" i="9"/>
  <c r="FC29" i="9"/>
  <c r="EW31" i="9"/>
  <c r="FM31" i="9"/>
  <c r="EX30" i="9"/>
  <c r="FC27" i="9"/>
  <c r="FQ30" i="9"/>
  <c r="ET30" i="9"/>
  <c r="FG27" i="9"/>
  <c r="FM30" i="9"/>
  <c r="EU30" i="9"/>
  <c r="FK30" i="9"/>
  <c r="FE27" i="9"/>
  <c r="EV30" i="9"/>
  <c r="FL30" i="9"/>
  <c r="FH8" i="9"/>
  <c r="M25" i="9"/>
  <c r="M1821" i="21" s="1"/>
  <c r="K16" i="9"/>
  <c r="K1812" i="21" s="1"/>
  <c r="DN7" i="9"/>
  <c r="DJ7" i="9"/>
  <c r="G8" i="11"/>
  <c r="G1958" i="21" s="1"/>
  <c r="M33" i="9"/>
  <c r="M1829" i="21" s="1"/>
  <c r="K20" i="9"/>
  <c r="K1816" i="21" s="1"/>
  <c r="K35" i="9"/>
  <c r="K1831" i="21" s="1"/>
  <c r="M21" i="9"/>
  <c r="M1817" i="21" s="1"/>
  <c r="M29" i="9"/>
  <c r="M1825" i="21" s="1"/>
  <c r="K43" i="9"/>
  <c r="K1839" i="21" s="1"/>
  <c r="M37" i="9"/>
  <c r="M1833" i="21" s="1"/>
  <c r="F70" i="10"/>
  <c r="F1937" i="21" s="1"/>
  <c r="F62" i="10"/>
  <c r="F1929" i="21" s="1"/>
  <c r="CS18" i="9"/>
  <c r="CS5" i="9"/>
  <c r="K25" i="9"/>
  <c r="K1821" i="21" s="1"/>
  <c r="DY7" i="9"/>
  <c r="DI6" i="9"/>
  <c r="JR11" i="9"/>
  <c r="EP7" i="9"/>
  <c r="HT9" i="9"/>
  <c r="HU9" i="9"/>
  <c r="HB9" i="9"/>
  <c r="HR9" i="9"/>
  <c r="FG8" i="9"/>
  <c r="JQ11" i="9"/>
  <c r="II10" i="9"/>
  <c r="HD9" i="9"/>
  <c r="FF8" i="9"/>
  <c r="K21" i="9"/>
  <c r="K1817" i="21" s="1"/>
  <c r="K19" i="9"/>
  <c r="K1815" i="21" s="1"/>
  <c r="K32" i="9"/>
  <c r="K1828" i="21" s="1"/>
  <c r="K38" i="9"/>
  <c r="K1834" i="21" s="1"/>
  <c r="K23" i="9"/>
  <c r="K1819" i="21" s="1"/>
  <c r="K28" i="9"/>
  <c r="K1824" i="21" s="1"/>
  <c r="K31" i="9"/>
  <c r="K1827" i="21" s="1"/>
  <c r="K27" i="9"/>
  <c r="K1823" i="21" s="1"/>
  <c r="CX9" i="9"/>
  <c r="F21" i="10"/>
  <c r="F1888" i="21" s="1"/>
  <c r="F39" i="10"/>
  <c r="F1906" i="21" s="1"/>
  <c r="E18" i="10"/>
  <c r="E1885" i="21" s="1"/>
  <c r="K42" i="9"/>
  <c r="K1838" i="21" s="1"/>
  <c r="G42" i="11"/>
  <c r="G1992" i="21" s="1"/>
  <c r="DR44" i="9"/>
  <c r="CX44" i="9"/>
  <c r="DC34" i="9"/>
  <c r="DC14" i="9"/>
  <c r="DM9" i="9"/>
  <c r="CS11" i="9"/>
  <c r="DC9" i="9"/>
  <c r="DC29" i="9"/>
  <c r="DM14" i="9"/>
  <c r="DH34" i="9"/>
  <c r="DM31" i="9"/>
  <c r="DR13" i="9"/>
  <c r="K34" i="9"/>
  <c r="K1830" i="21" s="1"/>
  <c r="M27" i="9"/>
  <c r="M1823" i="21" s="1"/>
  <c r="K18" i="9"/>
  <c r="K1814" i="21" s="1"/>
  <c r="D133" i="8"/>
  <c r="C1793" i="21" s="1"/>
  <c r="F66" i="10"/>
  <c r="F1933" i="21" s="1"/>
  <c r="K33" i="9"/>
  <c r="K1829" i="21" s="1"/>
  <c r="K41" i="9"/>
  <c r="K1837" i="21" s="1"/>
  <c r="F12" i="10"/>
  <c r="F1879" i="21" s="1"/>
  <c r="F30" i="10"/>
  <c r="F1897" i="21" s="1"/>
  <c r="F52" i="10"/>
  <c r="F1919" i="21" s="1"/>
  <c r="D59" i="9"/>
  <c r="D1855" i="21" s="1"/>
  <c r="F24" i="10"/>
  <c r="F1891" i="21" s="1"/>
  <c r="F46" i="10"/>
  <c r="F1913" i="21" s="1"/>
  <c r="F75" i="10"/>
  <c r="F1942" i="21" s="1"/>
  <c r="K15" i="9"/>
  <c r="K1811" i="21" s="1"/>
  <c r="F72" i="10"/>
  <c r="F1939" i="21" s="1"/>
  <c r="F35" i="10"/>
  <c r="F1902" i="21" s="1"/>
  <c r="F16" i="10"/>
  <c r="F1883" i="21" s="1"/>
  <c r="F34" i="10"/>
  <c r="F1901" i="21" s="1"/>
  <c r="F67" i="10"/>
  <c r="F1934" i="21" s="1"/>
  <c r="F9" i="10"/>
  <c r="F1876" i="21" s="1"/>
  <c r="F31" i="10"/>
  <c r="F1898" i="21" s="1"/>
  <c r="F53" i="10"/>
  <c r="F1920" i="21" s="1"/>
  <c r="F80" i="10"/>
  <c r="F1947" i="21" s="1"/>
  <c r="F13" i="10"/>
  <c r="F1880" i="21" s="1"/>
  <c r="F8" i="10"/>
  <c r="F1875" i="21" s="1"/>
  <c r="G7" i="8"/>
  <c r="F1667" i="21" s="1"/>
  <c r="D60" i="9"/>
  <c r="D1856" i="21" s="1"/>
  <c r="F25" i="10"/>
  <c r="F1892" i="21" s="1"/>
  <c r="F47" i="10"/>
  <c r="F1914" i="21" s="1"/>
  <c r="F79" i="10"/>
  <c r="F1946" i="21" s="1"/>
  <c r="F20" i="10"/>
  <c r="F1887" i="21" s="1"/>
  <c r="F40" i="10"/>
  <c r="F1907" i="21" s="1"/>
  <c r="K7" i="9"/>
  <c r="K1803" i="21" s="1"/>
  <c r="W59" i="7"/>
  <c r="W1599" i="21" s="1"/>
  <c r="F21" i="8"/>
  <c r="E1681" i="21" s="1"/>
  <c r="G38" i="11"/>
  <c r="G1988" i="21" s="1"/>
  <c r="G5" i="11"/>
  <c r="G1955" i="21" s="1"/>
  <c r="G28" i="11"/>
  <c r="G1978" i="21" s="1"/>
  <c r="G30" i="11"/>
  <c r="G1980" i="21" s="1"/>
  <c r="G44" i="11"/>
  <c r="G1994" i="21" s="1"/>
  <c r="G20" i="11"/>
  <c r="G1970" i="21" s="1"/>
  <c r="G31" i="11"/>
  <c r="G1981" i="21" s="1"/>
  <c r="G47" i="11"/>
  <c r="G1997" i="21" s="1"/>
  <c r="G36" i="11"/>
  <c r="G1986" i="21" s="1"/>
  <c r="G43" i="11"/>
  <c r="G1993" i="21" s="1"/>
  <c r="G45" i="11"/>
  <c r="G1995" i="21" s="1"/>
  <c r="F33" i="11"/>
  <c r="F1983" i="21" s="1"/>
  <c r="G41" i="11"/>
  <c r="G1991" i="21" s="1"/>
  <c r="G29" i="11"/>
  <c r="G1979" i="21" s="1"/>
  <c r="G6" i="11"/>
  <c r="G1956" i="21" s="1"/>
  <c r="G23" i="11"/>
  <c r="G1973" i="21" s="1"/>
  <c r="F110" i="8"/>
  <c r="E1770" i="21" s="1"/>
  <c r="F39" i="11"/>
  <c r="F1989" i="21" s="1"/>
  <c r="G35" i="11"/>
  <c r="G1985" i="21" s="1"/>
  <c r="F48" i="11"/>
  <c r="F1998" i="21" s="1"/>
  <c r="G46" i="11"/>
  <c r="G1996" i="21" s="1"/>
  <c r="K10" i="9"/>
  <c r="K1806" i="21" s="1"/>
  <c r="K6" i="9"/>
  <c r="K1802" i="21" s="1"/>
  <c r="K44" i="9"/>
  <c r="K1840" i="21" s="1"/>
  <c r="K40" i="9"/>
  <c r="K1836" i="21" s="1"/>
  <c r="K36" i="9"/>
  <c r="K1832" i="21" s="1"/>
  <c r="K13" i="9"/>
  <c r="K1809" i="21" s="1"/>
  <c r="K12" i="9"/>
  <c r="K1808" i="21" s="1"/>
  <c r="E27" i="10"/>
  <c r="G37" i="11"/>
  <c r="G1987" i="21" s="1"/>
  <c r="C39" i="4"/>
  <c r="C330" i="21" s="1"/>
  <c r="G7" i="11"/>
  <c r="G1957" i="21" s="1"/>
  <c r="F19" i="11"/>
  <c r="F1969" i="21" s="1"/>
  <c r="F26" i="11"/>
  <c r="F1976" i="21" s="1"/>
  <c r="K22" i="9"/>
  <c r="K1818" i="21" s="1"/>
  <c r="K24" i="9"/>
  <c r="K1820" i="21" s="1"/>
  <c r="K29" i="9"/>
  <c r="K1825" i="21" s="1"/>
  <c r="K30" i="9"/>
  <c r="K1826" i="21" s="1"/>
  <c r="DR11" i="9"/>
  <c r="DR27" i="9"/>
  <c r="DR43" i="9"/>
  <c r="DM21" i="9"/>
  <c r="DM37" i="9"/>
  <c r="DH15" i="9"/>
  <c r="DR12" i="9"/>
  <c r="DR28" i="9"/>
  <c r="DM44" i="9"/>
  <c r="DM22" i="9"/>
  <c r="DM38" i="9"/>
  <c r="DH16" i="9"/>
  <c r="DR22" i="9"/>
  <c r="DM16" i="9"/>
  <c r="DH10" i="9"/>
  <c r="DH33" i="9"/>
  <c r="DC11" i="9"/>
  <c r="DC27" i="9"/>
  <c r="DC43" i="9"/>
  <c r="CX21" i="9"/>
  <c r="CX37" i="9"/>
  <c r="CS15" i="9"/>
  <c r="CS31" i="9"/>
  <c r="DC6" i="9"/>
  <c r="DR9" i="9"/>
  <c r="DR41" i="9"/>
  <c r="DM35" i="9"/>
  <c r="DH26" i="9"/>
  <c r="DH42" i="9"/>
  <c r="DC20" i="9"/>
  <c r="DC36" i="9"/>
  <c r="CX14" i="9"/>
  <c r="CX30" i="9"/>
  <c r="CS8" i="9"/>
  <c r="CS24" i="9"/>
  <c r="CS40" i="9"/>
  <c r="DC5" i="9"/>
  <c r="DM12" i="9"/>
  <c r="DH31" i="9"/>
  <c r="DC25" i="9"/>
  <c r="CX19" i="9"/>
  <c r="CS13" i="9"/>
  <c r="DM6" i="9"/>
  <c r="DR37" i="9"/>
  <c r="DH24" i="9"/>
  <c r="DC18" i="9"/>
  <c r="CX12" i="9"/>
  <c r="CS44" i="9"/>
  <c r="DR15" i="9"/>
  <c r="DR35" i="9"/>
  <c r="DM17" i="9"/>
  <c r="DM41" i="9"/>
  <c r="DH23" i="9"/>
  <c r="DR24" i="9"/>
  <c r="DM10" i="9"/>
  <c r="DM30" i="9"/>
  <c r="DH12" i="9"/>
  <c r="DR30" i="9"/>
  <c r="DM32" i="9"/>
  <c r="DH29" i="9"/>
  <c r="DC15" i="9"/>
  <c r="DC35" i="9"/>
  <c r="CX17" i="9"/>
  <c r="CX41" i="9"/>
  <c r="CS23" i="9"/>
  <c r="CS43" i="9"/>
  <c r="DR17" i="9"/>
  <c r="DM19" i="9"/>
  <c r="DH21" i="9"/>
  <c r="DC8" i="9"/>
  <c r="DC28" i="9"/>
  <c r="CX10" i="9"/>
  <c r="CX34" i="9"/>
  <c r="CS16" i="9"/>
  <c r="DR7" i="9"/>
  <c r="DR39" i="9"/>
  <c r="DM29" i="9"/>
  <c r="DH19" i="9"/>
  <c r="DR32" i="9"/>
  <c r="DM18" i="9"/>
  <c r="DH8" i="9"/>
  <c r="DR38" i="9"/>
  <c r="DH18" i="9"/>
  <c r="DC7" i="9"/>
  <c r="DC39" i="9"/>
  <c r="CX29" i="9"/>
  <c r="CS19" i="9"/>
  <c r="DQ5" i="9"/>
  <c r="DR33" i="9"/>
  <c r="DH13" i="9"/>
  <c r="DC12" i="9"/>
  <c r="DC40" i="9"/>
  <c r="CX26" i="9"/>
  <c r="CS20" i="9"/>
  <c r="DR6" i="9"/>
  <c r="DR18" i="9"/>
  <c r="DH22" i="9"/>
  <c r="DC33" i="9"/>
  <c r="CX35" i="9"/>
  <c r="CS37" i="9"/>
  <c r="DM15" i="9"/>
  <c r="DH40" i="9"/>
  <c r="DC42" i="9"/>
  <c r="CS14" i="9"/>
  <c r="DH6" i="9"/>
  <c r="DR42" i="9"/>
  <c r="DH27" i="9"/>
  <c r="DC21" i="9"/>
  <c r="CX15" i="9"/>
  <c r="CS9" i="9"/>
  <c r="CS41" i="9"/>
  <c r="DR29" i="9"/>
  <c r="DH28" i="9"/>
  <c r="DC38" i="9"/>
  <c r="CS10" i="9"/>
  <c r="DM23" i="9"/>
  <c r="CX32" i="9"/>
  <c r="DR19" i="9"/>
  <c r="DM13" i="9"/>
  <c r="DH11" i="9"/>
  <c r="DR36" i="9"/>
  <c r="DM34" i="9"/>
  <c r="DR14" i="9"/>
  <c r="DH25" i="9"/>
  <c r="DC23" i="9"/>
  <c r="CX25" i="9"/>
  <c r="CS27" i="9"/>
  <c r="CW5" i="9"/>
  <c r="DM43" i="9"/>
  <c r="DC16" i="9"/>
  <c r="CX18" i="9"/>
  <c r="CS12" i="9"/>
  <c r="CX6" i="9"/>
  <c r="DM28" i="9"/>
  <c r="DC17" i="9"/>
  <c r="CX43" i="9"/>
  <c r="CR5" i="9"/>
  <c r="DH32" i="9"/>
  <c r="CX20" i="9"/>
  <c r="CS30" i="9"/>
  <c r="DR26" i="9"/>
  <c r="DH35" i="9"/>
  <c r="DC37" i="9"/>
  <c r="CX39" i="9"/>
  <c r="CS6" i="9"/>
  <c r="DM39" i="9"/>
  <c r="DC30" i="9"/>
  <c r="CS26" i="9"/>
  <c r="DC22" i="9"/>
  <c r="CX5" i="9"/>
  <c r="DR23" i="9"/>
  <c r="DM25" i="9"/>
  <c r="DR8" i="9"/>
  <c r="DR40" i="9"/>
  <c r="DM42" i="9"/>
  <c r="DM8" i="9"/>
  <c r="DH37" i="9"/>
  <c r="DC31" i="9"/>
  <c r="CX33" i="9"/>
  <c r="CS35" i="9"/>
  <c r="DR25" i="9"/>
  <c r="DH30" i="9"/>
  <c r="DC24" i="9"/>
  <c r="CX22" i="9"/>
  <c r="CS28" i="9"/>
  <c r="DM5" i="9"/>
  <c r="DH44" i="9"/>
  <c r="DC41" i="9"/>
  <c r="CS21" i="9"/>
  <c r="DR21" i="9"/>
  <c r="DC10" i="9"/>
  <c r="CX28" i="9"/>
  <c r="CS38" i="9"/>
  <c r="DM20" i="9"/>
  <c r="DH43" i="9"/>
  <c r="CX7" i="9"/>
  <c r="CS17" i="9"/>
  <c r="DB5" i="9"/>
  <c r="DH17" i="9"/>
  <c r="CX16" i="9"/>
  <c r="CS34" i="9"/>
  <c r="CX8" i="9"/>
  <c r="DO27" i="9"/>
  <c r="CU27" i="9"/>
  <c r="DG30" i="9"/>
  <c r="DS27" i="9"/>
  <c r="CY27" i="9"/>
  <c r="DF30" i="9"/>
  <c r="DQ27" i="9"/>
  <c r="DD30" i="9"/>
  <c r="CV27" i="9"/>
  <c r="DL27" i="9"/>
  <c r="DI30" i="9"/>
  <c r="CQ27" i="9"/>
  <c r="DS31" i="9"/>
  <c r="CY31" i="9"/>
  <c r="DF29" i="9"/>
  <c r="DQ31" i="9"/>
  <c r="CQ31" i="9"/>
  <c r="CU29" i="9"/>
  <c r="CZ28" i="9"/>
  <c r="DG31" i="9"/>
  <c r="DE29" i="9"/>
  <c r="DB28" i="9"/>
  <c r="DF26" i="9"/>
  <c r="DP25" i="9"/>
  <c r="CV25" i="9"/>
  <c r="DI24" i="9"/>
  <c r="DF31" i="9"/>
  <c r="CT29" i="9"/>
  <c r="CT28" i="9"/>
  <c r="CZ26" i="9"/>
  <c r="DJ25" i="9"/>
  <c r="CP25" i="9"/>
  <c r="DB24" i="9"/>
  <c r="DS29" i="9"/>
  <c r="DL26" i="9"/>
  <c r="DI25" i="9"/>
  <c r="CT24" i="9"/>
  <c r="DA23" i="9"/>
  <c r="DJ22" i="9"/>
  <c r="CP22" i="9"/>
  <c r="CZ21" i="9"/>
  <c r="DJ24" i="9"/>
  <c r="DE23" i="9"/>
  <c r="DI22" i="9"/>
  <c r="CY21" i="9"/>
  <c r="DQ26" i="9"/>
  <c r="DP24" i="9"/>
  <c r="CY29" i="9"/>
  <c r="DI26" i="9"/>
  <c r="DJ23" i="9"/>
  <c r="CT22" i="9"/>
  <c r="CR29" i="9"/>
  <c r="DD25" i="9"/>
  <c r="DD28" i="9"/>
  <c r="DN23" i="9"/>
  <c r="DA22" i="9"/>
  <c r="CQ21" i="9"/>
  <c r="CR22" i="9"/>
  <c r="DG29" i="9"/>
  <c r="CU24" i="9"/>
  <c r="DQ22" i="9"/>
  <c r="DG21" i="9"/>
  <c r="DS23" i="9"/>
  <c r="DF22" i="9"/>
  <c r="CV21" i="9"/>
  <c r="DO24" i="9"/>
  <c r="CQ6" i="9"/>
  <c r="DK6" i="9"/>
  <c r="DA7" i="9"/>
  <c r="CQ8" i="9"/>
  <c r="DK8" i="9"/>
  <c r="DA9" i="9"/>
  <c r="CQ10" i="9"/>
  <c r="DK10" i="9"/>
  <c r="DA11" i="9"/>
  <c r="CQ12" i="9"/>
  <c r="DK12" i="9"/>
  <c r="DA13" i="9"/>
  <c r="CQ14" i="9"/>
  <c r="DK14" i="9"/>
  <c r="DA15" i="9"/>
  <c r="CQ16" i="9"/>
  <c r="DK16" i="9"/>
  <c r="DA17" i="9"/>
  <c r="CQ18" i="9"/>
  <c r="DK18" i="9"/>
  <c r="DA19" i="9"/>
  <c r="CQ20" i="9"/>
  <c r="DK20" i="9"/>
  <c r="DA32" i="9"/>
  <c r="CQ33" i="9"/>
  <c r="DK33" i="9"/>
  <c r="DA34" i="9"/>
  <c r="CQ35" i="9"/>
  <c r="DK35" i="9"/>
  <c r="DA36" i="9"/>
  <c r="CQ37" i="9"/>
  <c r="DK37" i="9"/>
  <c r="DA38" i="9"/>
  <c r="CQ39" i="9"/>
  <c r="DK39" i="9"/>
  <c r="DA40" i="9"/>
  <c r="CQ41" i="9"/>
  <c r="DK41" i="9"/>
  <c r="DA42" i="9"/>
  <c r="CQ43" i="9"/>
  <c r="DK43" i="9"/>
  <c r="DA44" i="9"/>
  <c r="DP5" i="9"/>
  <c r="DN5" i="9"/>
  <c r="CT7" i="9"/>
  <c r="DD8" i="9"/>
  <c r="DS9" i="9"/>
  <c r="CY11" i="9"/>
  <c r="DI12" i="9"/>
  <c r="DS13" i="9"/>
  <c r="CY15" i="9"/>
  <c r="DI16" i="9"/>
  <c r="DS17" i="9"/>
  <c r="CT19" i="9"/>
  <c r="DD20" i="9"/>
  <c r="DN32" i="9"/>
  <c r="CT34" i="9"/>
  <c r="CY35" i="9"/>
  <c r="DI36" i="9"/>
  <c r="DS37" i="9"/>
  <c r="CY39" i="9"/>
  <c r="DI40" i="9"/>
  <c r="DS41" i="9"/>
  <c r="CT43" i="9"/>
  <c r="CY44" i="9"/>
  <c r="CY5" i="9"/>
  <c r="DO6" i="9"/>
  <c r="CZ8" i="9"/>
  <c r="DJ9" i="9"/>
  <c r="CP11" i="9"/>
  <c r="CZ12" i="9"/>
  <c r="DE13" i="9"/>
  <c r="DO14" i="9"/>
  <c r="CP16" i="9"/>
  <c r="CU17" i="9"/>
  <c r="DE18" i="9"/>
  <c r="DO19" i="9"/>
  <c r="CU32" i="9"/>
  <c r="CZ33" i="9"/>
  <c r="DJ34" i="9"/>
  <c r="CP36" i="9"/>
  <c r="CZ37" i="9"/>
  <c r="DE38" i="9"/>
  <c r="DO39" i="9"/>
  <c r="CP41" i="9"/>
  <c r="CZ42" i="9"/>
  <c r="DJ43" i="9"/>
  <c r="DO5" i="9"/>
  <c r="DB6" i="9"/>
  <c r="CR7" i="9"/>
  <c r="DL7" i="9"/>
  <c r="DB8" i="9"/>
  <c r="CR9" i="9"/>
  <c r="DL9" i="9"/>
  <c r="DB10" i="9"/>
  <c r="CR11" i="9"/>
  <c r="DL11" i="9"/>
  <c r="DB12" i="9"/>
  <c r="CR13" i="9"/>
  <c r="DL13" i="9"/>
  <c r="DB14" i="9"/>
  <c r="CR15" i="9"/>
  <c r="DL15" i="9"/>
  <c r="DB16" i="9"/>
  <c r="CR17" i="9"/>
  <c r="DL17" i="9"/>
  <c r="DB18" i="9"/>
  <c r="CR19" i="9"/>
  <c r="DL19" i="9"/>
  <c r="DB20" i="9"/>
  <c r="CR32" i="9"/>
  <c r="DL32" i="9"/>
  <c r="DB33" i="9"/>
  <c r="CR34" i="9"/>
  <c r="DL34" i="9"/>
  <c r="DB35" i="9"/>
  <c r="CR36" i="9"/>
  <c r="DL36" i="9"/>
  <c r="DB37" i="9"/>
  <c r="CR38" i="9"/>
  <c r="DL38" i="9"/>
  <c r="DB39" i="9"/>
  <c r="CR40" i="9"/>
  <c r="DL40" i="9"/>
  <c r="DB41" i="9"/>
  <c r="CR42" i="9"/>
  <c r="DL42" i="9"/>
  <c r="DB43" i="9"/>
  <c r="CR44" i="9"/>
  <c r="DL44" i="9"/>
  <c r="CP5" i="9"/>
  <c r="CY7" i="9"/>
  <c r="DI8" i="9"/>
  <c r="DN9" i="9"/>
  <c r="CT11" i="9"/>
  <c r="DD12" i="9"/>
  <c r="DN13" i="9"/>
  <c r="CT15" i="9"/>
  <c r="DD16" i="9"/>
  <c r="DN17" i="9"/>
  <c r="CY19" i="9"/>
  <c r="DI20" i="9"/>
  <c r="DS32" i="9"/>
  <c r="DD34" i="9"/>
  <c r="DN35" i="9"/>
  <c r="CT37" i="9"/>
  <c r="DD38" i="9"/>
  <c r="DN39" i="9"/>
  <c r="CT41" i="9"/>
  <c r="DD42" i="9"/>
  <c r="CT44" i="9"/>
  <c r="CQ5" i="9"/>
  <c r="DJ6" i="9"/>
  <c r="DO7" i="9"/>
  <c r="CU9" i="9"/>
  <c r="DE10" i="9"/>
  <c r="DO11" i="9"/>
  <c r="CZ13" i="9"/>
  <c r="DJ14" i="9"/>
  <c r="CU16" i="9"/>
  <c r="DJ17" i="9"/>
  <c r="CP19" i="9"/>
  <c r="CZ20" i="9"/>
  <c r="DO32" i="9"/>
  <c r="CU34" i="9"/>
  <c r="DE35" i="9"/>
  <c r="DO36" i="9"/>
  <c r="CZ38" i="9"/>
  <c r="DJ39" i="9"/>
  <c r="CU41" i="9"/>
  <c r="DE42" i="9"/>
  <c r="DO43" i="9"/>
  <c r="DE5" i="9"/>
  <c r="DH7" i="9"/>
  <c r="DM26" i="9"/>
  <c r="DM40" i="9"/>
  <c r="CX13" i="9"/>
  <c r="DG5" i="9"/>
  <c r="DH38" i="9"/>
  <c r="CX42" i="9"/>
  <c r="DR34" i="9"/>
  <c r="CX27" i="9"/>
  <c r="DH9" i="9"/>
  <c r="CS22" i="9"/>
  <c r="DH14" i="9"/>
  <c r="CX31" i="9"/>
  <c r="DM7" i="9"/>
  <c r="CX40" i="9"/>
  <c r="CS42" i="9"/>
  <c r="DR31" i="9"/>
  <c r="DR16" i="9"/>
  <c r="DH20" i="9"/>
  <c r="DH41" i="9"/>
  <c r="CS7" i="9"/>
  <c r="DM11" i="9"/>
  <c r="DC32" i="9"/>
  <c r="CS32" i="9"/>
  <c r="DH39" i="9"/>
  <c r="CS29" i="9"/>
  <c r="DC26" i="9"/>
  <c r="DH5" i="9"/>
  <c r="DC13" i="9"/>
  <c r="CS25" i="9"/>
  <c r="DC44" i="9"/>
  <c r="DR5" i="9"/>
  <c r="DJ27" i="9"/>
  <c r="DQ30" i="9"/>
  <c r="CR30" i="9"/>
  <c r="CT27" i="9"/>
  <c r="CV30" i="9"/>
  <c r="DN30" i="9"/>
  <c r="DJ30" i="9"/>
  <c r="CR27" i="9"/>
  <c r="DA27" i="9"/>
  <c r="DN31" i="9"/>
  <c r="DP29" i="9"/>
  <c r="CQ29" i="9"/>
  <c r="DO29" i="9"/>
  <c r="DJ28" i="9"/>
  <c r="DP31" i="9"/>
  <c r="CW29" i="9"/>
  <c r="DP26" i="9"/>
  <c r="CQ26" i="9"/>
  <c r="CQ25" i="9"/>
  <c r="CY24" i="9"/>
  <c r="DD29" i="9"/>
  <c r="DO26" i="9"/>
  <c r="CP26" i="9"/>
  <c r="CU25" i="9"/>
  <c r="CW24" i="9"/>
  <c r="DL28" i="9"/>
  <c r="DS25" i="9"/>
  <c r="DP23" i="9"/>
  <c r="CQ23" i="9"/>
  <c r="CU22" i="9"/>
  <c r="CU21" i="9"/>
  <c r="CR24" i="9"/>
  <c r="DS22" i="9"/>
  <c r="CT21" i="9"/>
  <c r="DN25" i="9"/>
  <c r="DQ29" i="9"/>
  <c r="CY26" i="9"/>
  <c r="DN22" i="9"/>
  <c r="DA31" i="9"/>
  <c r="DF24" i="9"/>
  <c r="DB25" i="9"/>
  <c r="DK22" i="9"/>
  <c r="DQ23" i="9"/>
  <c r="CR21" i="9"/>
  <c r="CR25" i="9"/>
  <c r="DG22" i="9"/>
  <c r="CP29" i="9"/>
  <c r="DP22" i="9"/>
  <c r="DQ28" i="9"/>
  <c r="DB22" i="9"/>
  <c r="CV6" i="9"/>
  <c r="CQ7" i="9"/>
  <c r="DP7" i="9"/>
  <c r="DP8" i="9"/>
  <c r="DK9" i="9"/>
  <c r="DF10" i="9"/>
  <c r="DF11" i="9"/>
  <c r="DA12" i="9"/>
  <c r="CV13" i="9"/>
  <c r="CV14" i="9"/>
  <c r="CQ15" i="9"/>
  <c r="DP15" i="9"/>
  <c r="DP16" i="9"/>
  <c r="DK17" i="9"/>
  <c r="DF18" i="9"/>
  <c r="DF19" i="9"/>
  <c r="DA20" i="9"/>
  <c r="CV32" i="9"/>
  <c r="CV33" i="9"/>
  <c r="CQ34" i="9"/>
  <c r="DP34" i="9"/>
  <c r="DP35" i="9"/>
  <c r="DK36" i="9"/>
  <c r="DF37" i="9"/>
  <c r="DF38" i="9"/>
  <c r="DA39" i="9"/>
  <c r="CV40" i="9"/>
  <c r="CV41" i="9"/>
  <c r="CQ42" i="9"/>
  <c r="DP42" i="9"/>
  <c r="DP43" i="9"/>
  <c r="DK44" i="9"/>
  <c r="DD5" i="9"/>
  <c r="DD7" i="9"/>
  <c r="CY9" i="9"/>
  <c r="DS10" i="9"/>
  <c r="DS12" i="9"/>
  <c r="DI14" i="9"/>
  <c r="CY16" i="9"/>
  <c r="CT18" i="9"/>
  <c r="DN19" i="9"/>
  <c r="DD32" i="9"/>
  <c r="CY34" i="9"/>
  <c r="DS35" i="9"/>
  <c r="DI37" i="9"/>
  <c r="DI39" i="9"/>
  <c r="CY41" i="9"/>
  <c r="DN42" i="9"/>
  <c r="DI44" i="9"/>
  <c r="CU6" i="9"/>
  <c r="CP8" i="9"/>
  <c r="CP10" i="9"/>
  <c r="DJ11" i="9"/>
  <c r="CU13" i="9"/>
  <c r="CU15" i="9"/>
  <c r="DJ16" i="9"/>
  <c r="CU18" i="9"/>
  <c r="CU20" i="9"/>
  <c r="DJ32" i="9"/>
  <c r="CZ34" i="9"/>
  <c r="CZ36" i="9"/>
  <c r="CP38" i="9"/>
  <c r="DE39" i="9"/>
  <c r="CZ41" i="9"/>
  <c r="CP43" i="9"/>
  <c r="DJ44" i="9"/>
  <c r="DG6" i="9"/>
  <c r="DB7" i="9"/>
  <c r="CW8" i="9"/>
  <c r="CW9" i="9"/>
  <c r="CR10" i="9"/>
  <c r="DQ10" i="9"/>
  <c r="DQ11" i="9"/>
  <c r="DL12" i="9"/>
  <c r="DG13" i="9"/>
  <c r="DG14" i="9"/>
  <c r="DB15" i="9"/>
  <c r="CW16" i="9"/>
  <c r="CW17" i="9"/>
  <c r="CR18" i="9"/>
  <c r="DQ18" i="9"/>
  <c r="DQ19" i="9"/>
  <c r="DL20" i="9"/>
  <c r="DG32" i="9"/>
  <c r="DG33" i="9"/>
  <c r="DB34" i="9"/>
  <c r="CW35" i="9"/>
  <c r="CW36" i="9"/>
  <c r="CR37" i="9"/>
  <c r="DQ37" i="9"/>
  <c r="DQ38" i="9"/>
  <c r="DL39" i="9"/>
  <c r="DG40" i="9"/>
  <c r="DG41" i="9"/>
  <c r="DB42" i="9"/>
  <c r="CW43" i="9"/>
  <c r="CW44" i="9"/>
  <c r="DJ5" i="9"/>
  <c r="DS6" i="9"/>
  <c r="DN8" i="9"/>
  <c r="DD10" i="9"/>
  <c r="CT12" i="9"/>
  <c r="CT14" i="9"/>
  <c r="DN15" i="9"/>
  <c r="DD17" i="9"/>
  <c r="DI19" i="9"/>
  <c r="CY32" i="9"/>
  <c r="DS33" i="9"/>
  <c r="CT36" i="9"/>
  <c r="DN37" i="9"/>
  <c r="DD39" i="9"/>
  <c r="DD41" i="9"/>
  <c r="CY43" i="9"/>
  <c r="DK5" i="9"/>
  <c r="CP7" i="9"/>
  <c r="DE8" i="9"/>
  <c r="CU10" i="9"/>
  <c r="CU12" i="9"/>
  <c r="CP14" i="9"/>
  <c r="DJ15" i="9"/>
  <c r="CP18" i="9"/>
  <c r="DJ19" i="9"/>
  <c r="DE32" i="9"/>
  <c r="DE34" i="9"/>
  <c r="CU36" i="9"/>
  <c r="DO37" i="9"/>
  <c r="CU40" i="9"/>
  <c r="DO41" i="9"/>
  <c r="DE43" i="9"/>
  <c r="CT5" i="9"/>
  <c r="IQ27" i="9"/>
  <c r="IA27" i="9"/>
  <c r="IK30" i="9"/>
  <c r="IT27" i="9"/>
  <c r="ID27" i="9"/>
  <c r="IJ30" i="9"/>
  <c r="IS27" i="9"/>
  <c r="IC27" i="9"/>
  <c r="IH30" i="9"/>
  <c r="IE30" i="9"/>
  <c r="IT30" i="9"/>
  <c r="HX27" i="9"/>
  <c r="IQ31" i="9"/>
  <c r="IA31" i="9"/>
  <c r="IH31" i="9"/>
  <c r="IN29" i="9"/>
  <c r="HX29" i="9"/>
  <c r="IH28" i="9"/>
  <c r="IF31" i="9"/>
  <c r="IG29" i="9"/>
  <c r="II28" i="9"/>
  <c r="IB31" i="9"/>
  <c r="HY29" i="9"/>
  <c r="HW28" i="9"/>
  <c r="IF26" i="9"/>
  <c r="IN25" i="9"/>
  <c r="HX25" i="9"/>
  <c r="IH24" i="9"/>
  <c r="IJ31" i="9"/>
  <c r="ID29" i="9"/>
  <c r="IB28" i="9"/>
  <c r="IE26" i="9"/>
  <c r="IM25" i="9"/>
  <c r="HW25" i="9"/>
  <c r="IG24" i="9"/>
  <c r="II29" i="9"/>
  <c r="HY26" i="9"/>
  <c r="IN24" i="9"/>
  <c r="IN23" i="9"/>
  <c r="HX23" i="9"/>
  <c r="IE22" i="9"/>
  <c r="IM21" i="9"/>
  <c r="HW21" i="9"/>
  <c r="HW24" i="9"/>
  <c r="IP21" i="9"/>
  <c r="IK26" i="9"/>
  <c r="IB24" i="9"/>
  <c r="IF28" i="9"/>
  <c r="IS25" i="9"/>
  <c r="II23" i="9"/>
  <c r="IP22" i="9"/>
  <c r="IL21" i="9"/>
  <c r="IC29" i="9"/>
  <c r="IP25" i="9"/>
  <c r="IG25" i="9"/>
  <c r="HZ23" i="9"/>
  <c r="IN21" i="9"/>
  <c r="IM28" i="9"/>
  <c r="IO21" i="9"/>
  <c r="IA24" i="9"/>
  <c r="IS22" i="9"/>
  <c r="IK21" i="9"/>
  <c r="IT23" i="9"/>
  <c r="IJ22" i="9"/>
  <c r="IB21" i="9"/>
  <c r="IK23" i="9"/>
  <c r="IK44" i="9"/>
  <c r="IS43" i="9"/>
  <c r="IC43" i="9"/>
  <c r="IK42" i="9"/>
  <c r="IS41" i="9"/>
  <c r="IC41" i="9"/>
  <c r="IK40" i="9"/>
  <c r="IS39" i="9"/>
  <c r="IC39" i="9"/>
  <c r="IK38" i="9"/>
  <c r="IS37" i="9"/>
  <c r="IC37" i="9"/>
  <c r="IK36" i="9"/>
  <c r="IS35" i="9"/>
  <c r="IC35" i="9"/>
  <c r="IK34" i="9"/>
  <c r="IS33" i="9"/>
  <c r="IC33" i="9"/>
  <c r="IK32" i="9"/>
  <c r="IS20" i="9"/>
  <c r="IF44" i="9"/>
  <c r="IN43" i="9"/>
  <c r="HX43" i="9"/>
  <c r="IF42" i="9"/>
  <c r="IN41" i="9"/>
  <c r="HX41" i="9"/>
  <c r="IF40" i="9"/>
  <c r="IN39" i="9"/>
  <c r="HX39" i="9"/>
  <c r="IF38" i="9"/>
  <c r="IN37" i="9"/>
  <c r="HX37" i="9"/>
  <c r="IF36" i="9"/>
  <c r="IN35" i="9"/>
  <c r="HX35" i="9"/>
  <c r="IF34" i="9"/>
  <c r="IN33" i="9"/>
  <c r="IM44" i="9"/>
  <c r="IE43" i="9"/>
  <c r="HW42" i="9"/>
  <c r="IM40" i="9"/>
  <c r="IE39" i="9"/>
  <c r="HW38" i="9"/>
  <c r="IM27" i="9"/>
  <c r="IS30" i="9"/>
  <c r="HY30" i="9"/>
  <c r="HZ27" i="9"/>
  <c r="IB30" i="9"/>
  <c r="IG27" i="9"/>
  <c r="HZ30" i="9"/>
  <c r="IR27" i="9"/>
  <c r="IN27" i="9"/>
  <c r="IE31" i="9"/>
  <c r="ID31" i="9"/>
  <c r="IF29" i="9"/>
  <c r="IL28" i="9"/>
  <c r="HX31" i="9"/>
  <c r="IS28" i="9"/>
  <c r="IK31" i="9"/>
  <c r="IR28" i="9"/>
  <c r="IN26" i="9"/>
  <c r="IR25" i="9"/>
  <c r="IT24" i="9"/>
  <c r="HZ24" i="9"/>
  <c r="IK29" i="9"/>
  <c r="IQ26" i="9"/>
  <c r="HW26" i="9"/>
  <c r="IA25" i="9"/>
  <c r="IC24" i="9"/>
  <c r="IO26" i="9"/>
  <c r="ID25" i="9"/>
  <c r="IJ23" i="9"/>
  <c r="IM22" i="9"/>
  <c r="IQ21" i="9"/>
  <c r="IK25" i="9"/>
  <c r="IL22" i="9"/>
  <c r="IO28" i="9"/>
  <c r="IR31" i="9"/>
  <c r="IL26" i="9"/>
  <c r="IM23" i="9"/>
  <c r="IH22" i="9"/>
  <c r="IO31" i="9"/>
  <c r="IC26" i="9"/>
  <c r="II24" i="9"/>
  <c r="IF22" i="9"/>
  <c r="HZ29" i="9"/>
  <c r="HY21" i="9"/>
  <c r="IG23" i="9"/>
  <c r="IS21" i="9"/>
  <c r="IL23" i="9"/>
  <c r="IR21" i="9"/>
  <c r="IS23" i="9"/>
  <c r="IC44" i="9"/>
  <c r="IG43" i="9"/>
  <c r="IG42" i="9"/>
  <c r="IK41" i="9"/>
  <c r="IO40" i="9"/>
  <c r="IO39" i="9"/>
  <c r="IS38" i="9"/>
  <c r="HY38" i="9"/>
  <c r="HY37" i="9"/>
  <c r="IC36" i="9"/>
  <c r="IG35" i="9"/>
  <c r="IG34" i="9"/>
  <c r="IK33" i="9"/>
  <c r="IO32" i="9"/>
  <c r="IR44" i="9"/>
  <c r="HX44" i="9"/>
  <c r="IB43" i="9"/>
  <c r="IB42" i="9"/>
  <c r="IF41" i="9"/>
  <c r="IJ40" i="9"/>
  <c r="IJ39" i="9"/>
  <c r="IN38" i="9"/>
  <c r="IR37" i="9"/>
  <c r="IR36" i="9"/>
  <c r="HX36" i="9"/>
  <c r="IB35" i="9"/>
  <c r="IB34" i="9"/>
  <c r="IF33" i="9"/>
  <c r="IM43" i="9"/>
  <c r="IM41" i="9"/>
  <c r="HW40" i="9"/>
  <c r="IE38" i="9"/>
  <c r="IM36" i="9"/>
  <c r="IE35" i="9"/>
  <c r="HW34" i="9"/>
  <c r="IQ32" i="9"/>
  <c r="IT20" i="9"/>
  <c r="IC20" i="9"/>
  <c r="IK19" i="9"/>
  <c r="IS18" i="9"/>
  <c r="IC18" i="9"/>
  <c r="IK17" i="9"/>
  <c r="IS16" i="9"/>
  <c r="IC16" i="9"/>
  <c r="IK15" i="9"/>
  <c r="IS14" i="9"/>
  <c r="IC14" i="9"/>
  <c r="IK13" i="9"/>
  <c r="IS12" i="9"/>
  <c r="IC12" i="9"/>
  <c r="IK11" i="9"/>
  <c r="IS10" i="9"/>
  <c r="IC10" i="9"/>
  <c r="IK9" i="9"/>
  <c r="IS8" i="9"/>
  <c r="IC8" i="9"/>
  <c r="IK7" i="9"/>
  <c r="IS6" i="9"/>
  <c r="IC6" i="9"/>
  <c r="IK5" i="9"/>
  <c r="IT44" i="9"/>
  <c r="IL43" i="9"/>
  <c r="ID42" i="9"/>
  <c r="IT40" i="9"/>
  <c r="IL39" i="9"/>
  <c r="ID38" i="9"/>
  <c r="IT36" i="9"/>
  <c r="IL35" i="9"/>
  <c r="ID34" i="9"/>
  <c r="HW33" i="9"/>
  <c r="HZ32" i="9"/>
  <c r="IF20" i="9"/>
  <c r="IN19" i="9"/>
  <c r="HX19" i="9"/>
  <c r="IF18" i="9"/>
  <c r="IN17" i="9"/>
  <c r="HX17" i="9"/>
  <c r="IF16" i="9"/>
  <c r="IN15" i="9"/>
  <c r="HX15" i="9"/>
  <c r="IF14" i="9"/>
  <c r="IN13" i="9"/>
  <c r="HX13" i="9"/>
  <c r="IF12" i="9"/>
  <c r="IN11" i="9"/>
  <c r="HX11" i="9"/>
  <c r="IF10" i="9"/>
  <c r="IN9" i="9"/>
  <c r="HX9" i="9"/>
  <c r="IF8" i="9"/>
  <c r="IN7" i="9"/>
  <c r="II44" i="9"/>
  <c r="IQ41" i="9"/>
  <c r="IA39" i="9"/>
  <c r="II36" i="9"/>
  <c r="IQ33" i="9"/>
  <c r="IQ20" i="9"/>
  <c r="II19" i="9"/>
  <c r="IA18" i="9"/>
  <c r="IQ16" i="9"/>
  <c r="II15" i="9"/>
  <c r="IA14" i="9"/>
  <c r="IQ12" i="9"/>
  <c r="II11" i="9"/>
  <c r="IA10" i="9"/>
  <c r="IQ8" i="9"/>
  <c r="II7" i="9"/>
  <c r="II6" i="9"/>
  <c r="IL5" i="9"/>
  <c r="IP43" i="9"/>
  <c r="HZ41" i="9"/>
  <c r="IH38" i="9"/>
  <c r="IP35" i="9"/>
  <c r="HZ33" i="9"/>
  <c r="IH20" i="9"/>
  <c r="HZ19" i="9"/>
  <c r="IP17" i="9"/>
  <c r="IH16" i="9"/>
  <c r="HZ15" i="9"/>
  <c r="IP13" i="9"/>
  <c r="IH12" i="9"/>
  <c r="HZ11" i="9"/>
  <c r="IP9" i="9"/>
  <c r="IH8" i="9"/>
  <c r="HZ7" i="9"/>
  <c r="IB6" i="9"/>
  <c r="IE5" i="9"/>
  <c r="IH41" i="9"/>
  <c r="HZ36" i="9"/>
  <c r="IL20" i="9"/>
  <c r="IT17" i="9"/>
  <c r="ID15" i="9"/>
  <c r="IL12" i="9"/>
  <c r="IT9" i="9"/>
  <c r="ID7" i="9"/>
  <c r="IH5" i="9"/>
  <c r="IA42" i="9"/>
  <c r="IQ36" i="9"/>
  <c r="HX32" i="9"/>
  <c r="IE18" i="9"/>
  <c r="IM15" i="9"/>
  <c r="HW13" i="9"/>
  <c r="IE10" i="9"/>
  <c r="IM7" i="9"/>
  <c r="IN5" i="9"/>
  <c r="HZ38" i="9"/>
  <c r="IT18" i="9"/>
  <c r="IL13" i="9"/>
  <c r="ID8" i="9"/>
  <c r="IP44" i="9"/>
  <c r="IT16" i="9"/>
  <c r="IJ6" i="9"/>
  <c r="IE19" i="9"/>
  <c r="IM8" i="9"/>
  <c r="II37" i="9"/>
  <c r="IM18" i="9"/>
  <c r="IE13" i="9"/>
  <c r="HW8" i="9"/>
  <c r="HZ42" i="9"/>
  <c r="IL15" i="9"/>
  <c r="IM5" i="9"/>
  <c r="HW18" i="9"/>
  <c r="IE7" i="9"/>
  <c r="AJ54" i="7"/>
  <c r="W54" i="7"/>
  <c r="W1594" i="21" s="1"/>
  <c r="K37" i="9"/>
  <c r="K1833" i="21" s="1"/>
  <c r="F14" i="11"/>
  <c r="F1964" i="21" s="1"/>
  <c r="G13" i="11"/>
  <c r="G1963" i="21" s="1"/>
  <c r="K17" i="9"/>
  <c r="K1813" i="21" s="1"/>
  <c r="II5" i="9"/>
  <c r="IM20" i="9"/>
  <c r="ID10" i="9"/>
  <c r="IP36" i="9"/>
  <c r="IE9" i="9"/>
  <c r="HW16" i="9"/>
  <c r="IQ34" i="9"/>
  <c r="IE11" i="9"/>
  <c r="IQ38" i="9"/>
  <c r="ID14" i="9"/>
  <c r="IB5" i="9"/>
  <c r="IT10" i="9"/>
  <c r="IL17" i="9"/>
  <c r="IP40" i="9"/>
  <c r="IL6" i="9"/>
  <c r="IM9" i="9"/>
  <c r="IM13" i="9"/>
  <c r="HW17" i="9"/>
  <c r="IE20" i="9"/>
  <c r="IA38" i="9"/>
  <c r="IQ44" i="9"/>
  <c r="IP6" i="9"/>
  <c r="IL10" i="9"/>
  <c r="IT13" i="9"/>
  <c r="ID17" i="9"/>
  <c r="IH32" i="9"/>
  <c r="IP38" i="9"/>
  <c r="HZ5" i="9"/>
  <c r="IH6" i="9"/>
  <c r="IP7" i="9"/>
  <c r="IH9" i="9"/>
  <c r="IH11" i="9"/>
  <c r="HZ13" i="9"/>
  <c r="IP14" i="9"/>
  <c r="IP16" i="9"/>
  <c r="IH18" i="9"/>
  <c r="HZ20" i="9"/>
  <c r="IP33" i="9"/>
  <c r="HZ37" i="9"/>
  <c r="IH40" i="9"/>
  <c r="IH44" i="9"/>
  <c r="HX6" i="9"/>
  <c r="IA7" i="9"/>
  <c r="IA9" i="9"/>
  <c r="IQ10" i="9"/>
  <c r="II12" i="9"/>
  <c r="II14" i="9"/>
  <c r="IA16" i="9"/>
  <c r="IQ17" i="9"/>
  <c r="IQ19" i="9"/>
  <c r="IN32" i="9"/>
  <c r="IQ35" i="9"/>
  <c r="IQ39" i="9"/>
  <c r="IA43" i="9"/>
  <c r="IJ7" i="9"/>
  <c r="IJ8" i="9"/>
  <c r="IF9" i="9"/>
  <c r="IB10" i="9"/>
  <c r="IB11" i="9"/>
  <c r="HX12" i="9"/>
  <c r="IR12" i="9"/>
  <c r="IR13" i="9"/>
  <c r="IN14" i="9"/>
  <c r="IJ15" i="9"/>
  <c r="IJ16" i="9"/>
  <c r="IF17" i="9"/>
  <c r="IB18" i="9"/>
  <c r="IB19" i="9"/>
  <c r="HX20" i="9"/>
  <c r="IR20" i="9"/>
  <c r="ID33" i="9"/>
  <c r="IT34" i="9"/>
  <c r="IL36" i="9"/>
  <c r="IL38" i="9"/>
  <c r="ID40" i="9"/>
  <c r="IT41" i="9"/>
  <c r="IT43" i="9"/>
  <c r="IC5" i="9"/>
  <c r="HY6" i="9"/>
  <c r="HY7" i="9"/>
  <c r="IS7" i="9"/>
  <c r="IO8" i="9"/>
  <c r="IO9" i="9"/>
  <c r="IK10" i="9"/>
  <c r="IG11" i="9"/>
  <c r="IG12" i="9"/>
  <c r="IC13" i="9"/>
  <c r="HY14" i="9"/>
  <c r="HY15" i="9"/>
  <c r="IS15" i="9"/>
  <c r="IO16" i="9"/>
  <c r="IO17" i="9"/>
  <c r="IK18" i="9"/>
  <c r="IG19" i="9"/>
  <c r="IG20" i="9"/>
  <c r="IF32" i="9"/>
  <c r="IM33" i="9"/>
  <c r="IM35" i="9"/>
  <c r="IE37" i="9"/>
  <c r="IM39" i="9"/>
  <c r="IE42" i="9"/>
  <c r="IE44" i="9"/>
  <c r="HX34" i="9"/>
  <c r="IF35" i="9"/>
  <c r="IJ36" i="9"/>
  <c r="IJ37" i="9"/>
  <c r="IR38" i="9"/>
  <c r="HX40" i="9"/>
  <c r="IB41" i="9"/>
  <c r="IJ42" i="9"/>
  <c r="IJ43" i="9"/>
  <c r="IN44" i="9"/>
  <c r="IS32" i="9"/>
  <c r="HY34" i="9"/>
  <c r="HY35" i="9"/>
  <c r="IG36" i="9"/>
  <c r="IK37" i="9"/>
  <c r="IO38" i="9"/>
  <c r="HY40" i="9"/>
  <c r="HY41" i="9"/>
  <c r="IC42" i="9"/>
  <c r="IK43" i="9"/>
  <c r="IO44" i="9"/>
  <c r="CU44" i="9"/>
  <c r="DE41" i="9"/>
  <c r="CP39" i="9"/>
  <c r="DE36" i="9"/>
  <c r="DO33" i="9"/>
  <c r="DJ20" i="9"/>
  <c r="CZ18" i="9"/>
  <c r="CZ15" i="9"/>
  <c r="CP13" i="9"/>
  <c r="DO10" i="9"/>
  <c r="CU8" i="9"/>
  <c r="CP6" i="9"/>
  <c r="DI43" i="9"/>
  <c r="DN40" i="9"/>
  <c r="DN38" i="9"/>
  <c r="DD36" i="9"/>
  <c r="DI33" i="9"/>
  <c r="CY20" i="9"/>
  <c r="CY18" i="9"/>
  <c r="DD15" i="9"/>
  <c r="CT13" i="9"/>
  <c r="DN10" i="9"/>
  <c r="CY8" i="9"/>
  <c r="CT6" i="9"/>
  <c r="DB44" i="9"/>
  <c r="CR43" i="9"/>
  <c r="DQ41" i="9"/>
  <c r="DQ40" i="9"/>
  <c r="DG39" i="9"/>
  <c r="DB38" i="9"/>
  <c r="CW37" i="9"/>
  <c r="DQ35" i="9"/>
  <c r="DQ34" i="9"/>
  <c r="DL33" i="9"/>
  <c r="DB32" i="9"/>
  <c r="CW20" i="9"/>
  <c r="CW19" i="9"/>
  <c r="DQ17" i="9"/>
  <c r="DL16" i="9"/>
  <c r="DG15" i="9"/>
  <c r="CW14" i="9"/>
  <c r="CW13" i="9"/>
  <c r="CR12" i="9"/>
  <c r="DL10" i="9"/>
  <c r="DG9" i="9"/>
  <c r="DG8" i="9"/>
  <c r="CW7" i="9"/>
  <c r="CR6" i="9"/>
  <c r="CZ43" i="9"/>
  <c r="DJ40" i="9"/>
  <c r="DO38" i="9"/>
  <c r="DJ36" i="9"/>
  <c r="CP34" i="9"/>
  <c r="DO20" i="9"/>
  <c r="DO18" i="9"/>
  <c r="CZ16" i="9"/>
  <c r="CU14" i="9"/>
  <c r="CP12" i="9"/>
  <c r="CZ9" i="9"/>
  <c r="CZ7" i="9"/>
  <c r="DS44" i="9"/>
  <c r="DI42" i="9"/>
  <c r="CY40" i="9"/>
  <c r="CY38" i="9"/>
  <c r="DI35" i="9"/>
  <c r="DD33" i="9"/>
  <c r="CT20" i="9"/>
  <c r="DI17" i="9"/>
  <c r="DI15" i="9"/>
  <c r="CY13" i="9"/>
  <c r="DI10" i="9"/>
  <c r="CT8" i="9"/>
  <c r="CY6" i="9"/>
  <c r="DF44" i="9"/>
  <c r="DA43" i="9"/>
  <c r="CV42" i="9"/>
  <c r="DP40" i="9"/>
  <c r="DP39" i="9"/>
  <c r="DK38" i="9"/>
  <c r="DA37" i="9"/>
  <c r="CV36" i="9"/>
  <c r="CV35" i="9"/>
  <c r="DP33" i="9"/>
  <c r="DK32" i="9"/>
  <c r="DF20" i="9"/>
  <c r="CV19" i="9"/>
  <c r="CV18" i="9"/>
  <c r="CQ17" i="9"/>
  <c r="DK15" i="9"/>
  <c r="DF14" i="9"/>
  <c r="DF13" i="9"/>
  <c r="CV12" i="9"/>
  <c r="CQ11" i="9"/>
  <c r="DP9" i="9"/>
  <c r="DF8" i="9"/>
  <c r="DF7" i="9"/>
  <c r="DA6" i="9"/>
  <c r="IQ24" i="9"/>
  <c r="IR22" i="9"/>
  <c r="IC21" i="9"/>
  <c r="IO23" i="9"/>
  <c r="IO22" i="9"/>
  <c r="HX22" i="9"/>
  <c r="IH26" i="9"/>
  <c r="IA28" i="9"/>
  <c r="HZ22" i="9"/>
  <c r="IQ23" i="9"/>
  <c r="IH29" i="9"/>
  <c r="IH25" i="9"/>
  <c r="IT22" i="9"/>
  <c r="IE21" i="9"/>
  <c r="II22" i="9"/>
  <c r="IR23" i="9"/>
  <c r="IT25" i="9"/>
  <c r="HY24" i="9"/>
  <c r="IE25" i="9"/>
  <c r="II26" i="9"/>
  <c r="HW29" i="9"/>
  <c r="ID24" i="9"/>
  <c r="IF25" i="9"/>
  <c r="IJ26" i="9"/>
  <c r="IE29" i="9"/>
  <c r="IC28" i="9"/>
  <c r="IQ29" i="9"/>
  <c r="IP28" i="9"/>
  <c r="IR29" i="9"/>
  <c r="IT31" i="9"/>
  <c r="DG23" i="9"/>
  <c r="DP21" i="9"/>
  <c r="CP24" i="9"/>
  <c r="CR23" i="9"/>
  <c r="CQ28" i="9"/>
  <c r="CW23" i="9"/>
  <c r="CT23" i="9"/>
  <c r="DL31" i="9"/>
  <c r="DS28" i="9"/>
  <c r="CZ23" i="9"/>
  <c r="CW28" i="9"/>
  <c r="CT25" i="9"/>
  <c r="DI21" i="9"/>
  <c r="CU23" i="9"/>
  <c r="CP21" i="9"/>
  <c r="CZ22" i="9"/>
  <c r="DF23" i="9"/>
  <c r="CY25" i="9"/>
  <c r="CZ29" i="9"/>
  <c r="DL24" i="9"/>
  <c r="DO25" i="9"/>
  <c r="DA28" i="9"/>
  <c r="CV31" i="9"/>
  <c r="DS24" i="9"/>
  <c r="CV26" i="9"/>
  <c r="DI28" i="9"/>
  <c r="CZ31" i="9"/>
  <c r="DO28" i="9"/>
  <c r="DE31" i="9"/>
  <c r="DK29" i="9"/>
  <c r="IA30" i="9"/>
  <c r="IL30" i="9"/>
  <c r="IF27" i="9"/>
  <c r="IK27" i="9"/>
  <c r="IN30" i="9"/>
  <c r="IP27" i="9"/>
  <c r="HW27" i="9"/>
  <c r="DE30" i="9"/>
  <c r="DS30" i="9"/>
  <c r="DF27" i="9"/>
  <c r="DG27" i="9"/>
  <c r="DP30" i="9"/>
  <c r="CW30" i="9"/>
  <c r="CZ27" i="9"/>
  <c r="DH36" i="9"/>
  <c r="CS33" i="9"/>
  <c r="DR10" i="9"/>
  <c r="DL5" i="9"/>
  <c r="CS36" i="9"/>
  <c r="DM27" i="9"/>
  <c r="DC19" i="9"/>
  <c r="DR20" i="9"/>
  <c r="G32" i="11"/>
  <c r="G1982" i="21" s="1"/>
  <c r="IG21" i="9"/>
  <c r="IO25" i="9"/>
  <c r="ID23" i="9"/>
  <c r="IC22" i="9"/>
  <c r="HY25" i="9"/>
  <c r="IP26" i="9"/>
  <c r="IN22" i="9"/>
  <c r="HY28" i="9"/>
  <c r="IP29" i="9"/>
  <c r="HW23" i="9"/>
  <c r="IC25" i="9"/>
  <c r="HW31" i="9"/>
  <c r="ID21" i="9"/>
  <c r="IE24" i="9"/>
  <c r="II21" i="9"/>
  <c r="IQ22" i="9"/>
  <c r="HX24" i="9"/>
  <c r="IG26" i="9"/>
  <c r="IK24" i="9"/>
  <c r="II25" i="9"/>
  <c r="IM26" i="9"/>
  <c r="IS29" i="9"/>
  <c r="IL24" i="9"/>
  <c r="IJ25" i="9"/>
  <c r="IR26" i="9"/>
  <c r="IM29" i="9"/>
  <c r="IN28" i="9"/>
  <c r="IN31" i="9"/>
  <c r="IT28" i="9"/>
  <c r="HZ31" i="9"/>
  <c r="II31" i="9"/>
  <c r="DL25" i="9"/>
  <c r="CV22" i="9"/>
  <c r="CW21" i="9"/>
  <c r="DB23" i="9"/>
  <c r="CU31" i="9"/>
  <c r="DA21" i="9"/>
  <c r="DD23" i="9"/>
  <c r="CQ24" i="9"/>
  <c r="DD21" i="9"/>
  <c r="DG25" i="9"/>
  <c r="DK28" i="9"/>
  <c r="CW26" i="9"/>
  <c r="DN21" i="9"/>
  <c r="DO23" i="9"/>
  <c r="DE21" i="9"/>
  <c r="DE22" i="9"/>
  <c r="DK23" i="9"/>
  <c r="CR26" i="9"/>
  <c r="CR31" i="9"/>
  <c r="DQ24" i="9"/>
  <c r="CU26" i="9"/>
  <c r="DG28" i="9"/>
  <c r="DO31" i="9"/>
  <c r="DA25" i="9"/>
  <c r="DA26" i="9"/>
  <c r="DP28" i="9"/>
  <c r="CP28" i="9"/>
  <c r="DB29" i="9"/>
  <c r="DK31" i="9"/>
  <c r="CT31" i="9"/>
  <c r="II30" i="9"/>
  <c r="IB27" i="9"/>
  <c r="IP30" i="9"/>
  <c r="IO27" i="9"/>
  <c r="IR30" i="9"/>
  <c r="IC30" i="9"/>
  <c r="IE27" i="9"/>
  <c r="DO30" i="9"/>
  <c r="DB27" i="9"/>
  <c r="DP27" i="9"/>
  <c r="CQ30" i="9"/>
  <c r="DD27" i="9"/>
  <c r="DB30" i="9"/>
  <c r="DE27" i="9"/>
  <c r="K26" i="9"/>
  <c r="K1822" i="21" s="1"/>
  <c r="CX24" i="9"/>
  <c r="CX23" i="9"/>
  <c r="CX36" i="9"/>
  <c r="CX11" i="9"/>
  <c r="CX38" i="9"/>
  <c r="CS39" i="9"/>
  <c r="DM24" i="9"/>
  <c r="DM33" i="9"/>
  <c r="I51" i="6"/>
  <c r="H1518" i="21" s="1"/>
  <c r="F109" i="7"/>
  <c r="F1649" i="21" s="1"/>
  <c r="J29" i="2"/>
  <c r="J31" i="21" s="1"/>
  <c r="AJ67" i="7"/>
  <c r="W67" i="7"/>
  <c r="W1607" i="21" s="1"/>
  <c r="F111" i="3"/>
  <c r="F267" i="21" s="1"/>
  <c r="H15" i="6"/>
  <c r="G1482" i="21" s="1"/>
  <c r="E33" i="6"/>
  <c r="D1500" i="21" s="1"/>
  <c r="W39" i="7"/>
  <c r="W1579" i="21" s="1"/>
  <c r="W51" i="7"/>
  <c r="W1591" i="21" s="1"/>
  <c r="W91" i="7"/>
  <c r="W1631" i="21" s="1"/>
  <c r="F18" i="10"/>
  <c r="F1885" i="21" s="1"/>
  <c r="F48" i="10"/>
  <c r="F1915" i="21" s="1"/>
  <c r="F3" i="10"/>
  <c r="F1870" i="21" s="1"/>
  <c r="F14" i="10"/>
  <c r="F1881" i="21" s="1"/>
  <c r="F23" i="10"/>
  <c r="F1890" i="21" s="1"/>
  <c r="F32" i="10"/>
  <c r="F1899" i="21" s="1"/>
  <c r="F45" i="10"/>
  <c r="F1912" i="21" s="1"/>
  <c r="F54" i="10"/>
  <c r="F1921" i="21" s="1"/>
  <c r="F74" i="10"/>
  <c r="F1941" i="21" s="1"/>
  <c r="D61" i="9"/>
  <c r="D1857" i="21" s="1"/>
  <c r="F15" i="10"/>
  <c r="F1882" i="21" s="1"/>
  <c r="F29" i="10"/>
  <c r="F1896" i="21" s="1"/>
  <c r="F38" i="10"/>
  <c r="F1905" i="21" s="1"/>
  <c r="F51" i="10"/>
  <c r="F1918" i="21" s="1"/>
  <c r="F68" i="10"/>
  <c r="F1935" i="21" s="1"/>
  <c r="F78" i="10"/>
  <c r="F1945" i="21" s="1"/>
  <c r="D58" i="9"/>
  <c r="D1854" i="21" s="1"/>
  <c r="F82" i="10"/>
  <c r="F1949" i="21" s="1"/>
  <c r="F76" i="10"/>
  <c r="F1943" i="21" s="1"/>
  <c r="F42" i="10"/>
  <c r="F1909" i="21" s="1"/>
  <c r="F57" i="10"/>
  <c r="F1924" i="21" s="1"/>
  <c r="F10" i="10"/>
  <c r="F1877" i="21" s="1"/>
  <c r="F19" i="10"/>
  <c r="F1886" i="21" s="1"/>
  <c r="F28" i="10"/>
  <c r="F1895" i="21" s="1"/>
  <c r="F37" i="10"/>
  <c r="F1904" i="21" s="1"/>
  <c r="F50" i="10"/>
  <c r="F1917" i="21" s="1"/>
  <c r="F69" i="10"/>
  <c r="F1936" i="21" s="1"/>
  <c r="F81" i="10"/>
  <c r="F1948" i="21" s="1"/>
  <c r="F11" i="10"/>
  <c r="F1878" i="21" s="1"/>
  <c r="F22" i="10"/>
  <c r="F1889" i="21" s="1"/>
  <c r="F33" i="10"/>
  <c r="F1900" i="21" s="1"/>
  <c r="F44" i="10"/>
  <c r="F1911" i="21" s="1"/>
  <c r="F55" i="10"/>
  <c r="F1922" i="21" s="1"/>
  <c r="F73" i="10"/>
  <c r="F1940" i="21" s="1"/>
  <c r="W50" i="7"/>
  <c r="W1590" i="21" s="1"/>
  <c r="W83" i="7"/>
  <c r="W1623" i="21" s="1"/>
  <c r="W58" i="7"/>
  <c r="W1598" i="21" s="1"/>
  <c r="AJ81" i="7"/>
  <c r="W79" i="7"/>
  <c r="W1619" i="21" s="1"/>
  <c r="AJ42" i="7"/>
  <c r="AJ66" i="7"/>
  <c r="W87" i="7"/>
  <c r="W1627" i="21" s="1"/>
  <c r="AJ38" i="7"/>
  <c r="AJ46" i="7"/>
  <c r="AJ62" i="7"/>
  <c r="AJ85" i="7"/>
  <c r="AD19" i="7"/>
  <c r="AD1559" i="21" s="1"/>
  <c r="N45" i="9"/>
  <c r="N1841" i="21" s="1"/>
  <c r="N17" i="7"/>
  <c r="N1557" i="21" s="1"/>
  <c r="AJ35" i="7"/>
  <c r="N19" i="7"/>
  <c r="N1559" i="21" s="1"/>
  <c r="AJ47" i="7"/>
  <c r="AJ55" i="7"/>
  <c r="AJ63" i="7"/>
  <c r="AJ1603" i="21" s="1"/>
  <c r="AJ43" i="7"/>
  <c r="AL84" i="7"/>
  <c r="AL1624" i="21" s="1"/>
  <c r="AK84" i="7"/>
  <c r="AK1624" i="21" s="1"/>
  <c r="AB93" i="7"/>
  <c r="AB1633" i="21" s="1"/>
  <c r="AA93" i="7"/>
  <c r="AA1633" i="21" s="1"/>
  <c r="X90" i="7"/>
  <c r="X1630" i="21" s="1"/>
  <c r="W90" i="7"/>
  <c r="W1630" i="21" s="1"/>
  <c r="X86" i="7"/>
  <c r="X1626" i="21" s="1"/>
  <c r="AJ86" i="7"/>
  <c r="AJ1626" i="21" s="1"/>
  <c r="X82" i="7"/>
  <c r="X1622" i="21" s="1"/>
  <c r="W82" i="7"/>
  <c r="W1622" i="21" s="1"/>
  <c r="W78" i="7"/>
  <c r="W1618" i="21" s="1"/>
  <c r="V93" i="7"/>
  <c r="V1633" i="21" s="1"/>
  <c r="AJ74" i="7"/>
  <c r="AJ1614" i="21" s="1"/>
  <c r="X68" i="7"/>
  <c r="X1608" i="21" s="1"/>
  <c r="AJ68" i="7"/>
  <c r="AJ1608" i="21" s="1"/>
  <c r="X56" i="7"/>
  <c r="X1596" i="21" s="1"/>
  <c r="W56" i="7"/>
  <c r="W1596" i="21" s="1"/>
  <c r="X40" i="7"/>
  <c r="X1580" i="21" s="1"/>
  <c r="V69" i="7"/>
  <c r="V1609" i="21" s="1"/>
  <c r="G93" i="7"/>
  <c r="G1633" i="21" s="1"/>
  <c r="AL57" i="7"/>
  <c r="AL1597" i="21" s="1"/>
  <c r="AK57" i="7"/>
  <c r="AK1597" i="21" s="1"/>
  <c r="T93" i="7"/>
  <c r="T1633" i="21" s="1"/>
  <c r="S93" i="7"/>
  <c r="S1633" i="21" s="1"/>
  <c r="T75" i="7"/>
  <c r="T1615" i="21" s="1"/>
  <c r="S75" i="7"/>
  <c r="S1615" i="21" s="1"/>
  <c r="X65" i="7"/>
  <c r="X1605" i="21" s="1"/>
  <c r="AJ65" i="7"/>
  <c r="AJ1605" i="21" s="1"/>
  <c r="X61" i="7"/>
  <c r="X1601" i="21" s="1"/>
  <c r="AJ61" i="7"/>
  <c r="AJ1601" i="21" s="1"/>
  <c r="X57" i="7"/>
  <c r="X1597" i="21" s="1"/>
  <c r="W57" i="7"/>
  <c r="W1597" i="21" s="1"/>
  <c r="X53" i="7"/>
  <c r="X1593" i="21" s="1"/>
  <c r="AJ53" i="7"/>
  <c r="AJ1593" i="21" s="1"/>
  <c r="X49" i="7"/>
  <c r="X1589" i="21" s="1"/>
  <c r="W49" i="7"/>
  <c r="W1589" i="21" s="1"/>
  <c r="X45" i="7"/>
  <c r="X1585" i="21" s="1"/>
  <c r="W45" i="7"/>
  <c r="W1585" i="21" s="1"/>
  <c r="X41" i="7"/>
  <c r="X1581" i="21" s="1"/>
  <c r="AJ41" i="7"/>
  <c r="AJ1581" i="21" s="1"/>
  <c r="X37" i="7"/>
  <c r="X1577" i="21" s="1"/>
  <c r="W37" i="7"/>
  <c r="W1577" i="21" s="1"/>
  <c r="X27" i="7"/>
  <c r="X1567" i="21" s="1"/>
  <c r="AL45" i="7"/>
  <c r="AL1585" i="21" s="1"/>
  <c r="AK45" i="7"/>
  <c r="AK1585" i="21" s="1"/>
  <c r="AL92" i="7"/>
  <c r="AL1632" i="21" s="1"/>
  <c r="AK92" i="7"/>
  <c r="AK1632" i="21" s="1"/>
  <c r="AL89" i="7"/>
  <c r="AL1629" i="21" s="1"/>
  <c r="AK89" i="7"/>
  <c r="AK1629" i="21" s="1"/>
  <c r="AL64" i="7"/>
  <c r="AL1604" i="21" s="1"/>
  <c r="AK87" i="7"/>
  <c r="AK1627" i="21" s="1"/>
  <c r="AL82" i="7"/>
  <c r="AL1622" i="21" s="1"/>
  <c r="AL49" i="7"/>
  <c r="AL1589" i="21" s="1"/>
  <c r="AK49" i="7"/>
  <c r="AK1589" i="21" s="1"/>
  <c r="AL56" i="7"/>
  <c r="AL1596" i="21" s="1"/>
  <c r="AK56" i="7"/>
  <c r="AK1596" i="21" s="1"/>
  <c r="X92" i="7"/>
  <c r="X1632" i="21" s="1"/>
  <c r="W92" i="7"/>
  <c r="W1632" i="21" s="1"/>
  <c r="X88" i="7"/>
  <c r="X1628" i="21" s="1"/>
  <c r="AJ88" i="7"/>
  <c r="AJ1628" i="21" s="1"/>
  <c r="X84" i="7"/>
  <c r="X1624" i="21" s="1"/>
  <c r="W84" i="7"/>
  <c r="W1624" i="21" s="1"/>
  <c r="AJ80" i="7"/>
  <c r="AJ1620" i="21" s="1"/>
  <c r="AB75" i="7"/>
  <c r="AB1615" i="21" s="1"/>
  <c r="AA75" i="7"/>
  <c r="AA1615" i="21" s="1"/>
  <c r="T69" i="7"/>
  <c r="T1609" i="21" s="1"/>
  <c r="S69" i="7"/>
  <c r="S1609" i="21" s="1"/>
  <c r="X64" i="7"/>
  <c r="X1604" i="21" s="1"/>
  <c r="W64" i="7"/>
  <c r="W1604" i="21" s="1"/>
  <c r="X60" i="7"/>
  <c r="X1600" i="21" s="1"/>
  <c r="AJ60" i="7"/>
  <c r="AJ1600" i="21" s="1"/>
  <c r="X52" i="7"/>
  <c r="X1592" i="21" s="1"/>
  <c r="AJ52" i="7"/>
  <c r="AJ1592" i="21" s="1"/>
  <c r="X48" i="7"/>
  <c r="X1588" i="21" s="1"/>
  <c r="W48" i="7"/>
  <c r="W1588" i="21" s="1"/>
  <c r="X44" i="7"/>
  <c r="X1584" i="21" s="1"/>
  <c r="AJ44" i="7"/>
  <c r="AJ1584" i="21" s="1"/>
  <c r="L69" i="7"/>
  <c r="L1609" i="21" s="1"/>
  <c r="K69" i="7"/>
  <c r="K1609" i="21" s="1"/>
  <c r="L75" i="7"/>
  <c r="L1615" i="21" s="1"/>
  <c r="W44" i="7"/>
  <c r="W1584" i="21" s="1"/>
  <c r="AJ48" i="7"/>
  <c r="AJ1588" i="21" s="1"/>
  <c r="AL83" i="7"/>
  <c r="AL1623" i="21" s="1"/>
  <c r="W86" i="7"/>
  <c r="W1626" i="21" s="1"/>
  <c r="AJ90" i="7"/>
  <c r="AJ1630" i="21" s="1"/>
  <c r="AJ40" i="7"/>
  <c r="W68" i="7"/>
  <c r="W1608" i="21" s="1"/>
  <c r="X28" i="7"/>
  <c r="X1568" i="21" s="1"/>
  <c r="AL51" i="7"/>
  <c r="AL1591" i="21" s="1"/>
  <c r="AL59" i="7"/>
  <c r="AL1599" i="21" s="1"/>
  <c r="AL50" i="7"/>
  <c r="AL1590" i="21" s="1"/>
  <c r="AL58" i="7"/>
  <c r="AL1598" i="21" s="1"/>
  <c r="P93" i="7"/>
  <c r="P1633" i="21" s="1"/>
  <c r="X91" i="7"/>
  <c r="X1631" i="21" s="1"/>
  <c r="X89" i="7"/>
  <c r="X1629" i="21" s="1"/>
  <c r="X85" i="7"/>
  <c r="X1625" i="21" s="1"/>
  <c r="X83" i="7"/>
  <c r="X1623" i="21" s="1"/>
  <c r="X81" i="7"/>
  <c r="X1621" i="21" s="1"/>
  <c r="P75" i="7"/>
  <c r="P1615" i="21" s="1"/>
  <c r="AF69" i="7"/>
  <c r="AF1609" i="21" s="1"/>
  <c r="X66" i="7"/>
  <c r="X1606" i="21" s="1"/>
  <c r="X62" i="7"/>
  <c r="X1602" i="21" s="1"/>
  <c r="X58" i="7"/>
  <c r="X1598" i="21" s="1"/>
  <c r="X54" i="7"/>
  <c r="X1594" i="21" s="1"/>
  <c r="X50" i="7"/>
  <c r="X1590" i="21" s="1"/>
  <c r="X46" i="7"/>
  <c r="X1586" i="21" s="1"/>
  <c r="X42" i="7"/>
  <c r="X1582" i="21" s="1"/>
  <c r="X38" i="7"/>
  <c r="X1578" i="21" s="1"/>
  <c r="X29" i="7"/>
  <c r="X1569" i="21" s="1"/>
  <c r="L30" i="7"/>
  <c r="L1570" i="21" s="1"/>
  <c r="L93" i="7"/>
  <c r="L1633" i="21" s="1"/>
  <c r="AL91" i="7"/>
  <c r="AL1631" i="21" s="1"/>
  <c r="AF93" i="7"/>
  <c r="AF1633" i="21" s="1"/>
  <c r="AB69" i="7"/>
  <c r="AB1609" i="21" s="1"/>
  <c r="X67" i="7"/>
  <c r="X1607" i="21" s="1"/>
  <c r="X63" i="7"/>
  <c r="X1603" i="21" s="1"/>
  <c r="X59" i="7"/>
  <c r="X1599" i="21" s="1"/>
  <c r="X55" i="7"/>
  <c r="X1595" i="21" s="1"/>
  <c r="X51" i="7"/>
  <c r="X1591" i="21" s="1"/>
  <c r="X47" i="7"/>
  <c r="X1587" i="21" s="1"/>
  <c r="X43" i="7"/>
  <c r="X1583" i="21" s="1"/>
  <c r="X39" i="7"/>
  <c r="X1579" i="21" s="1"/>
  <c r="X26" i="7"/>
  <c r="X1566" i="21" s="1"/>
  <c r="AN102" i="7"/>
  <c r="B95" i="7" s="1"/>
  <c r="B1635" i="21" s="1"/>
  <c r="AE75" i="7"/>
  <c r="AE1615" i="21" s="1"/>
  <c r="AJ73" i="7"/>
  <c r="W74" i="7"/>
  <c r="W1614" i="21" s="1"/>
  <c r="V75" i="7"/>
  <c r="D83" i="3"/>
  <c r="D239" i="21" s="1"/>
  <c r="G23" i="7"/>
  <c r="G1563" i="21" s="1"/>
  <c r="W26" i="7"/>
  <c r="W1566" i="21" s="1"/>
  <c r="AJ23" i="7"/>
  <c r="AJ1563" i="21" s="1"/>
  <c r="G69" i="7"/>
  <c r="G1609" i="21" s="1"/>
  <c r="W34" i="7"/>
  <c r="W1574" i="21" s="1"/>
  <c r="F19" i="7"/>
  <c r="F1559" i="21" s="1"/>
  <c r="E79" i="3"/>
  <c r="E235" i="21" s="1"/>
  <c r="E77" i="3"/>
  <c r="E233" i="21" s="1"/>
  <c r="E78" i="3"/>
  <c r="E234" i="21" s="1"/>
  <c r="N18" i="7"/>
  <c r="N1558" i="21" s="1"/>
  <c r="AD18" i="7"/>
  <c r="AD1558" i="21" s="1"/>
  <c r="AH19" i="7"/>
  <c r="AH1559" i="21" s="1"/>
  <c r="AA69" i="7"/>
  <c r="AA1609" i="21" s="1"/>
  <c r="O69" i="7"/>
  <c r="O1609" i="21" s="1"/>
  <c r="AK34" i="7"/>
  <c r="AK1574" i="21" s="1"/>
  <c r="AK39" i="7"/>
  <c r="AK1579" i="21" s="1"/>
  <c r="AJ33" i="7"/>
  <c r="AJ1573" i="21" s="1"/>
  <c r="W40" i="7"/>
  <c r="W1580" i="21" s="1"/>
  <c r="Z19" i="7"/>
  <c r="Z1559" i="21" s="1"/>
  <c r="Z17" i="7"/>
  <c r="Z1557" i="21" s="1"/>
  <c r="J17" i="7"/>
  <c r="J1557" i="21" s="1"/>
  <c r="AK27" i="7"/>
  <c r="AK1567" i="21" s="1"/>
  <c r="AJ28" i="7"/>
  <c r="AJ29" i="7"/>
  <c r="W28" i="7"/>
  <c r="W1568" i="21" s="1"/>
  <c r="AH17" i="7"/>
  <c r="AH1557" i="21" s="1"/>
  <c r="AJ37" i="7"/>
  <c r="AJ36" i="7"/>
  <c r="AJ1576" i="21" s="1"/>
  <c r="R17" i="7"/>
  <c r="R1557" i="21" s="1"/>
  <c r="AJ25" i="7"/>
  <c r="AJ1565" i="21" s="1"/>
  <c r="W29" i="7"/>
  <c r="W1569" i="21" s="1"/>
  <c r="J19" i="7"/>
  <c r="J1559" i="21" s="1"/>
  <c r="K30" i="7"/>
  <c r="K1570" i="21" s="1"/>
  <c r="AJ26" i="7"/>
  <c r="W27" i="7"/>
  <c r="W1567" i="21" s="1"/>
  <c r="F17" i="7"/>
  <c r="W25" i="7"/>
  <c r="W1565" i="21" s="1"/>
  <c r="G30" i="7"/>
  <c r="G1570" i="21" s="1"/>
  <c r="V30" i="7"/>
  <c r="V1570" i="21" s="1"/>
  <c r="W24" i="7"/>
  <c r="W1564" i="21" s="1"/>
  <c r="AJ24" i="7"/>
  <c r="AJ1564" i="21" s="1"/>
  <c r="AD17" i="7"/>
  <c r="W72" i="7"/>
  <c r="W1612" i="21" s="1"/>
  <c r="AJ72" i="7"/>
  <c r="AJ1612" i="21" s="1"/>
  <c r="Z18" i="7"/>
  <c r="Z1558" i="21" s="1"/>
  <c r="J18" i="7"/>
  <c r="J1558" i="21" s="1"/>
  <c r="V16" i="7"/>
  <c r="V1556" i="21" s="1"/>
  <c r="R18" i="7"/>
  <c r="R1558" i="21" s="1"/>
  <c r="E119" i="8"/>
  <c r="D1779" i="21" s="1"/>
  <c r="AF74" i="7" l="1"/>
  <c r="AF1614" i="21" s="1"/>
  <c r="AD1557" i="21"/>
  <c r="AL26" i="7"/>
  <c r="AL1566" i="21" s="1"/>
  <c r="AJ1566" i="21"/>
  <c r="AK73" i="7"/>
  <c r="AK1613" i="21" s="1"/>
  <c r="AJ1613" i="21"/>
  <c r="AL40" i="7"/>
  <c r="AL1580" i="21" s="1"/>
  <c r="AJ1580" i="21"/>
  <c r="AK55" i="7"/>
  <c r="AK1595" i="21" s="1"/>
  <c r="AJ1595" i="21"/>
  <c r="AL62" i="7"/>
  <c r="AL1602" i="21" s="1"/>
  <c r="AJ1602" i="21"/>
  <c r="AK66" i="7"/>
  <c r="AK1606" i="21" s="1"/>
  <c r="AJ1606" i="21"/>
  <c r="AK67" i="7"/>
  <c r="AK1607" i="21" s="1"/>
  <c r="AJ1607" i="21"/>
  <c r="AK54" i="7"/>
  <c r="AK1594" i="21" s="1"/>
  <c r="AJ1594" i="21"/>
  <c r="F27" i="10"/>
  <c r="F1894" i="21" s="1"/>
  <c r="E1894" i="21"/>
  <c r="AK64" i="7"/>
  <c r="AK1604" i="21" s="1"/>
  <c r="AJ1604" i="21"/>
  <c r="X85" i="11"/>
  <c r="W2035" i="21"/>
  <c r="AL29" i="7"/>
  <c r="AL1569" i="21" s="1"/>
  <c r="AJ1569" i="21"/>
  <c r="AL47" i="7"/>
  <c r="AL1587" i="21" s="1"/>
  <c r="AJ1587" i="21"/>
  <c r="AK46" i="7"/>
  <c r="AK1586" i="21" s="1"/>
  <c r="AJ1586" i="21"/>
  <c r="AK42" i="7"/>
  <c r="AK1582" i="21" s="1"/>
  <c r="AJ1582" i="21"/>
  <c r="IV45" i="9"/>
  <c r="AK58" i="7"/>
  <c r="AK1598" i="21" s="1"/>
  <c r="AJ1598" i="21"/>
  <c r="AK78" i="7"/>
  <c r="AK1618" i="21" s="1"/>
  <c r="AJ1618" i="21"/>
  <c r="AL39" i="7"/>
  <c r="AL1579" i="21" s="1"/>
  <c r="AJ1579" i="21"/>
  <c r="AK79" i="7"/>
  <c r="AK1619" i="21" s="1"/>
  <c r="AJ1619" i="21"/>
  <c r="H79" i="7"/>
  <c r="H1619" i="21" s="1"/>
  <c r="F1557" i="21"/>
  <c r="AL37" i="7"/>
  <c r="AL1577" i="21" s="1"/>
  <c r="AJ1577" i="21"/>
  <c r="AL28" i="7"/>
  <c r="AL1568" i="21" s="1"/>
  <c r="AJ1568" i="21"/>
  <c r="W75" i="7"/>
  <c r="W1615" i="21" s="1"/>
  <c r="V1615" i="21"/>
  <c r="AK43" i="7"/>
  <c r="AK1583" i="21" s="1"/>
  <c r="AJ1583" i="21"/>
  <c r="AL38" i="7"/>
  <c r="AL1578" i="21" s="1"/>
  <c r="AJ1578" i="21"/>
  <c r="X84" i="11"/>
  <c r="W2034" i="21"/>
  <c r="W2033" i="21"/>
  <c r="X83" i="11"/>
  <c r="AK35" i="7"/>
  <c r="AK1575" i="21" s="1"/>
  <c r="AJ1575" i="21"/>
  <c r="AK85" i="7"/>
  <c r="AK1625" i="21" s="1"/>
  <c r="AJ1625" i="21"/>
  <c r="AK81" i="7"/>
  <c r="AK1621" i="21" s="1"/>
  <c r="AJ1621" i="21"/>
  <c r="AK50" i="7"/>
  <c r="AK1590" i="21" s="1"/>
  <c r="AJ1590" i="21"/>
  <c r="AK82" i="7"/>
  <c r="AK1622" i="21" s="1"/>
  <c r="AJ1622" i="21"/>
  <c r="AK51" i="7"/>
  <c r="AK1591" i="21" s="1"/>
  <c r="AJ1591" i="21"/>
  <c r="AK59" i="7"/>
  <c r="AK1599" i="21" s="1"/>
  <c r="AJ1599" i="21"/>
  <c r="AK83" i="7"/>
  <c r="AK1623" i="21" s="1"/>
  <c r="AJ1623" i="21"/>
  <c r="AK91" i="7"/>
  <c r="AK1631" i="21" s="1"/>
  <c r="AJ1631" i="21"/>
  <c r="AK87" i="11"/>
  <c r="AJ2037" i="21"/>
  <c r="AK86" i="11"/>
  <c r="AJ2036" i="21"/>
  <c r="U2004" i="21"/>
  <c r="V54" i="11"/>
  <c r="X82" i="11"/>
  <c r="W2032" i="21"/>
  <c r="T81" i="11"/>
  <c r="S2031" i="21"/>
  <c r="J42" i="2"/>
  <c r="J44" i="21" s="1"/>
  <c r="J47" i="2"/>
  <c r="J49" i="21" s="1"/>
  <c r="J26" i="2"/>
  <c r="J28" i="21" s="1"/>
  <c r="J24" i="2"/>
  <c r="J26" i="21" s="1"/>
  <c r="J14" i="2"/>
  <c r="J16" i="21" s="1"/>
  <c r="J9" i="2"/>
  <c r="J11" i="21" s="1"/>
  <c r="HH45" i="9"/>
  <c r="O30" i="2" s="1"/>
  <c r="O32" i="21" s="1"/>
  <c r="HN45" i="9"/>
  <c r="Q15" i="2" s="1"/>
  <c r="E123" i="8"/>
  <c r="D1783" i="21" s="1"/>
  <c r="HO45" i="9"/>
  <c r="J12" i="2"/>
  <c r="J14" i="21" s="1"/>
  <c r="J16" i="2"/>
  <c r="J18" i="21" s="1"/>
  <c r="J13" i="2"/>
  <c r="J15" i="21" s="1"/>
  <c r="J17" i="2"/>
  <c r="J19" i="21" s="1"/>
  <c r="J11" i="2"/>
  <c r="J13" i="21" s="1"/>
  <c r="J15" i="2"/>
  <c r="J17" i="21" s="1"/>
  <c r="J10" i="2"/>
  <c r="J12" i="21" s="1"/>
  <c r="HI45" i="9"/>
  <c r="O48" i="2" s="1"/>
  <c r="G59" i="8"/>
  <c r="F1719" i="21" s="1"/>
  <c r="G60" i="8"/>
  <c r="F1720" i="21" s="1"/>
  <c r="HT45" i="9"/>
  <c r="R30" i="2" s="1"/>
  <c r="HK45" i="9"/>
  <c r="HS45" i="9"/>
  <c r="HG45" i="9"/>
  <c r="G104" i="8"/>
  <c r="F1764" i="21" s="1"/>
  <c r="G73" i="8"/>
  <c r="F1733" i="21" s="1"/>
  <c r="G77" i="8"/>
  <c r="F1737" i="21" s="1"/>
  <c r="G57" i="8"/>
  <c r="F1717" i="21" s="1"/>
  <c r="G63" i="8"/>
  <c r="F1723" i="21" s="1"/>
  <c r="G67" i="8"/>
  <c r="F1727" i="21" s="1"/>
  <c r="G55" i="8"/>
  <c r="F1715" i="21" s="1"/>
  <c r="G65" i="8"/>
  <c r="F1725" i="21" s="1"/>
  <c r="G76" i="8"/>
  <c r="F1736" i="21" s="1"/>
  <c r="G62" i="8"/>
  <c r="F1722" i="21" s="1"/>
  <c r="G70" i="8"/>
  <c r="F1730" i="21" s="1"/>
  <c r="G74" i="8"/>
  <c r="F1734" i="21" s="1"/>
  <c r="G78" i="8"/>
  <c r="F1738" i="21" s="1"/>
  <c r="G58" i="8"/>
  <c r="F1718" i="21" s="1"/>
  <c r="G64" i="8"/>
  <c r="F1724" i="21" s="1"/>
  <c r="G68" i="8"/>
  <c r="F1728" i="21" s="1"/>
  <c r="G75" i="8"/>
  <c r="F1735" i="21" s="1"/>
  <c r="G61" i="8"/>
  <c r="F1721" i="21" s="1"/>
  <c r="G69" i="8"/>
  <c r="F1729" i="21" s="1"/>
  <c r="G72" i="8"/>
  <c r="F1732" i="21" s="1"/>
  <c r="G56" i="8"/>
  <c r="F1716" i="21" s="1"/>
  <c r="G66" i="8"/>
  <c r="F1726" i="21" s="1"/>
  <c r="G71" i="8"/>
  <c r="F1731" i="21" s="1"/>
  <c r="G86" i="8"/>
  <c r="F1746" i="21" s="1"/>
  <c r="G52" i="8"/>
  <c r="F1712" i="21" s="1"/>
  <c r="G83" i="8"/>
  <c r="F1743" i="21" s="1"/>
  <c r="G46" i="8"/>
  <c r="F1706" i="21" s="1"/>
  <c r="G47" i="8"/>
  <c r="F1707" i="21" s="1"/>
  <c r="HF45" i="9"/>
  <c r="O15" i="2" s="1"/>
  <c r="HJ45" i="9"/>
  <c r="P15" i="2" s="1"/>
  <c r="HU45" i="9"/>
  <c r="R48" i="2" s="1"/>
  <c r="GY45" i="9"/>
  <c r="GZ45" i="9"/>
  <c r="M30" i="2" s="1"/>
  <c r="HL45" i="9"/>
  <c r="P30" i="2" s="1"/>
  <c r="P32" i="21" s="1"/>
  <c r="HP45" i="9"/>
  <c r="Q30" i="2" s="1"/>
  <c r="Q32" i="21" s="1"/>
  <c r="EX45" i="9"/>
  <c r="N13" i="2" s="1"/>
  <c r="GX45" i="9"/>
  <c r="M15" i="2" s="1"/>
  <c r="HC45" i="9"/>
  <c r="HM45" i="9"/>
  <c r="P48" i="2" s="1"/>
  <c r="HR45" i="9"/>
  <c r="R15" i="2" s="1"/>
  <c r="HD45" i="9"/>
  <c r="N30" i="2" s="1"/>
  <c r="N32" i="21" s="1"/>
  <c r="HB45" i="9"/>
  <c r="N15" i="2" s="1"/>
  <c r="HQ45" i="9"/>
  <c r="Q48" i="2" s="1"/>
  <c r="HA45" i="9"/>
  <c r="M48" i="2" s="1"/>
  <c r="FK45" i="9"/>
  <c r="HE45" i="9"/>
  <c r="N48" i="2" s="1"/>
  <c r="EA45" i="9"/>
  <c r="N27" i="2" s="1"/>
  <c r="N29" i="21" s="1"/>
  <c r="EF45" i="9"/>
  <c r="O45" i="2" s="1"/>
  <c r="EL45" i="9"/>
  <c r="DX45" i="9"/>
  <c r="M45" i="2" s="1"/>
  <c r="EP45" i="9"/>
  <c r="ET45" i="9"/>
  <c r="M13" i="2" s="1"/>
  <c r="JD45" i="9"/>
  <c r="O17" i="2" s="1"/>
  <c r="JI45" i="9"/>
  <c r="FB45" i="9"/>
  <c r="O13" i="2" s="1"/>
  <c r="FF45" i="9"/>
  <c r="P13" i="2" s="1"/>
  <c r="FH45" i="9"/>
  <c r="P28" i="2" s="1"/>
  <c r="JJ45" i="9"/>
  <c r="JG45" i="9"/>
  <c r="EV45" i="9"/>
  <c r="M28" i="2" s="1"/>
  <c r="M30" i="21" s="1"/>
  <c r="G10" i="8"/>
  <c r="F1670" i="21" s="1"/>
  <c r="EO45" i="9"/>
  <c r="R12" i="2" s="1"/>
  <c r="EG45" i="9"/>
  <c r="P12" i="2" s="1"/>
  <c r="EH45" i="9"/>
  <c r="EK45" i="9"/>
  <c r="Q12" i="2" s="1"/>
  <c r="EM45" i="9"/>
  <c r="Q27" i="2" s="1"/>
  <c r="Q29" i="21" s="1"/>
  <c r="EN45" i="9"/>
  <c r="Q45" i="2" s="1"/>
  <c r="EC45" i="9"/>
  <c r="O12" i="2" s="1"/>
  <c r="ER45" i="9"/>
  <c r="R45" i="2" s="1"/>
  <c r="EB45" i="9"/>
  <c r="N45" i="2" s="1"/>
  <c r="DU45" i="9"/>
  <c r="M12" i="2" s="1"/>
  <c r="DY45" i="9"/>
  <c r="N12" i="2" s="1"/>
  <c r="EQ45" i="9"/>
  <c r="R27" i="2" s="1"/>
  <c r="R29" i="21" s="1"/>
  <c r="EE45" i="9"/>
  <c r="O27" i="2" s="1"/>
  <c r="O29" i="21" s="1"/>
  <c r="EJ45" i="9"/>
  <c r="P45" i="2" s="1"/>
  <c r="ED45" i="9"/>
  <c r="EI45" i="9"/>
  <c r="P27" i="2" s="1"/>
  <c r="P29" i="21" s="1"/>
  <c r="DV45" i="9"/>
  <c r="DW45" i="9"/>
  <c r="M27" i="2" s="1"/>
  <c r="M29" i="21" s="1"/>
  <c r="DZ45" i="9"/>
  <c r="IY45" i="9"/>
  <c r="IZ45" i="9"/>
  <c r="N17" i="2" s="1"/>
  <c r="JP45" i="9"/>
  <c r="R17" i="2" s="1"/>
  <c r="M17" i="2"/>
  <c r="FM45" i="9"/>
  <c r="Q46" i="2" s="1"/>
  <c r="FG45" i="9"/>
  <c r="JA45" i="9"/>
  <c r="JB45" i="9"/>
  <c r="JS45" i="9"/>
  <c r="IW45" i="9"/>
  <c r="JE45" i="9"/>
  <c r="FO45" i="9"/>
  <c r="FQ45" i="9"/>
  <c r="R46" i="2" s="1"/>
  <c r="JC45" i="9"/>
  <c r="JF45" i="9"/>
  <c r="FL45" i="9"/>
  <c r="Q28" i="2" s="1"/>
  <c r="Q30" i="21" s="1"/>
  <c r="FP45" i="9"/>
  <c r="R28" i="2" s="1"/>
  <c r="EZ45" i="9"/>
  <c r="N28" i="2" s="1"/>
  <c r="FA45" i="9"/>
  <c r="N46" i="2" s="1"/>
  <c r="FN45" i="9"/>
  <c r="R13" i="2" s="1"/>
  <c r="EU45" i="9"/>
  <c r="EY45" i="9"/>
  <c r="FC45" i="9"/>
  <c r="FI45" i="9"/>
  <c r="P46" i="2" s="1"/>
  <c r="FJ45" i="9"/>
  <c r="Q13" i="2" s="1"/>
  <c r="JQ45" i="9"/>
  <c r="FE45" i="9"/>
  <c r="O46" i="2" s="1"/>
  <c r="FD45" i="9"/>
  <c r="O28" i="2" s="1"/>
  <c r="O30" i="21" s="1"/>
  <c r="JK45" i="9"/>
  <c r="JL45" i="9"/>
  <c r="Q17" i="2" s="1"/>
  <c r="IX45" i="9"/>
  <c r="JN45" i="9"/>
  <c r="JM45" i="9"/>
  <c r="EW45" i="9"/>
  <c r="M46" i="2" s="1"/>
  <c r="M45" i="9"/>
  <c r="M1841" i="21" s="1"/>
  <c r="JR45" i="9"/>
  <c r="JO45" i="9"/>
  <c r="JH45" i="9"/>
  <c r="P17" i="2" s="1"/>
  <c r="G103" i="8"/>
  <c r="F1763" i="21" s="1"/>
  <c r="G15" i="8"/>
  <c r="F1675" i="21" s="1"/>
  <c r="H8" i="11"/>
  <c r="H1958" i="21" s="1"/>
  <c r="G87" i="8"/>
  <c r="F1747" i="21" s="1"/>
  <c r="G99" i="8"/>
  <c r="F1759" i="21" s="1"/>
  <c r="G95" i="8"/>
  <c r="F1755" i="21" s="1"/>
  <c r="G106" i="8"/>
  <c r="F1766" i="21" s="1"/>
  <c r="G49" i="8"/>
  <c r="F1709" i="21" s="1"/>
  <c r="G107" i="8"/>
  <c r="F1767" i="21" s="1"/>
  <c r="H50" i="2"/>
  <c r="H52" i="21" s="1"/>
  <c r="J44" i="2"/>
  <c r="J46" i="21" s="1"/>
  <c r="G33" i="8"/>
  <c r="F1693" i="21" s="1"/>
  <c r="G12" i="8"/>
  <c r="F1672" i="21" s="1"/>
  <c r="H42" i="11"/>
  <c r="H1992" i="21" s="1"/>
  <c r="G111" i="8"/>
  <c r="F1771" i="21" s="1"/>
  <c r="G13" i="8"/>
  <c r="F1673" i="21" s="1"/>
  <c r="G31" i="8"/>
  <c r="F1691" i="21" s="1"/>
  <c r="G32" i="8"/>
  <c r="F1692" i="21" s="1"/>
  <c r="G84" i="8"/>
  <c r="F1744" i="21" s="1"/>
  <c r="G92" i="8"/>
  <c r="F1752" i="21" s="1"/>
  <c r="G38" i="8"/>
  <c r="F1698" i="21" s="1"/>
  <c r="G48" i="8"/>
  <c r="F1708" i="21" s="1"/>
  <c r="G14" i="8"/>
  <c r="F1674" i="21" s="1"/>
  <c r="G42" i="8"/>
  <c r="F1702" i="21" s="1"/>
  <c r="G45" i="8"/>
  <c r="F1705" i="21" s="1"/>
  <c r="G34" i="8"/>
  <c r="F1694" i="21" s="1"/>
  <c r="G36" i="8"/>
  <c r="F1696" i="21" s="1"/>
  <c r="G91" i="8"/>
  <c r="F1751" i="21" s="1"/>
  <c r="G39" i="8"/>
  <c r="F1699" i="21" s="1"/>
  <c r="G98" i="8"/>
  <c r="F1758" i="21" s="1"/>
  <c r="G40" i="8"/>
  <c r="F1700" i="21" s="1"/>
  <c r="G97" i="8"/>
  <c r="F1757" i="21" s="1"/>
  <c r="G43" i="8"/>
  <c r="F1703" i="21" s="1"/>
  <c r="G102" i="8"/>
  <c r="F1762" i="21" s="1"/>
  <c r="G100" i="8"/>
  <c r="F1760" i="21" s="1"/>
  <c r="G90" i="8"/>
  <c r="F1750" i="21" s="1"/>
  <c r="G54" i="8"/>
  <c r="F1714" i="21" s="1"/>
  <c r="G11" i="8"/>
  <c r="F1671" i="21" s="1"/>
  <c r="G37" i="8"/>
  <c r="F1697" i="21" s="1"/>
  <c r="G85" i="8"/>
  <c r="F1745" i="21" s="1"/>
  <c r="G35" i="8"/>
  <c r="F1695" i="21" s="1"/>
  <c r="G79" i="8"/>
  <c r="F1739" i="21" s="1"/>
  <c r="G30" i="8"/>
  <c r="F1690" i="21" s="1"/>
  <c r="G96" i="8"/>
  <c r="F1756" i="21" s="1"/>
  <c r="G44" i="8"/>
  <c r="F1704" i="21" s="1"/>
  <c r="G101" i="8"/>
  <c r="F1761" i="21" s="1"/>
  <c r="G51" i="8"/>
  <c r="F1711" i="21" s="1"/>
  <c r="G28" i="8"/>
  <c r="F1688" i="21" s="1"/>
  <c r="G53" i="8"/>
  <c r="F1713" i="21" s="1"/>
  <c r="G16" i="8"/>
  <c r="F1676" i="21" s="1"/>
  <c r="G93" i="8"/>
  <c r="F1753" i="21" s="1"/>
  <c r="G41" i="8"/>
  <c r="F1701" i="21" s="1"/>
  <c r="I21" i="8"/>
  <c r="H1681" i="21" s="1"/>
  <c r="DF45" i="9"/>
  <c r="DE45" i="9"/>
  <c r="P11" i="2" s="1"/>
  <c r="F22" i="11"/>
  <c r="F1972" i="21" s="1"/>
  <c r="F19" i="8"/>
  <c r="IG45" i="9"/>
  <c r="IO45" i="9"/>
  <c r="G14" i="11"/>
  <c r="G1964" i="21" s="1"/>
  <c r="CT45" i="9"/>
  <c r="DI45" i="9"/>
  <c r="F20" i="8"/>
  <c r="IJ45" i="9"/>
  <c r="DD45" i="9"/>
  <c r="DQ45" i="9"/>
  <c r="HZ45" i="9"/>
  <c r="IK45" i="9"/>
  <c r="IS45" i="9"/>
  <c r="IR45" i="9"/>
  <c r="HW45" i="9"/>
  <c r="CU45" i="9"/>
  <c r="N11" i="2" s="1"/>
  <c r="CQ45" i="9"/>
  <c r="G110" i="8"/>
  <c r="F1770" i="21" s="1"/>
  <c r="G24" i="8"/>
  <c r="F1684" i="21" s="1"/>
  <c r="G25" i="8"/>
  <c r="F1685" i="21" s="1"/>
  <c r="G26" i="8"/>
  <c r="F1686" i="21" s="1"/>
  <c r="G21" i="8"/>
  <c r="F1681" i="21" s="1"/>
  <c r="G29" i="8"/>
  <c r="F1689" i="21" s="1"/>
  <c r="G27" i="8"/>
  <c r="F1687" i="21" s="1"/>
  <c r="G80" i="8"/>
  <c r="F1740" i="21" s="1"/>
  <c r="G105" i="8"/>
  <c r="F1765" i="21" s="1"/>
  <c r="CV45" i="9"/>
  <c r="HY45" i="9"/>
  <c r="IL45" i="9"/>
  <c r="IB45" i="9"/>
  <c r="ID45" i="9"/>
  <c r="IQ45" i="9"/>
  <c r="R16" i="2" s="1"/>
  <c r="CS45" i="9"/>
  <c r="DC45" i="9"/>
  <c r="H47" i="11"/>
  <c r="H1997" i="21" s="1"/>
  <c r="H80" i="7"/>
  <c r="H1620" i="21" s="1"/>
  <c r="H87" i="7"/>
  <c r="H1627" i="21" s="1"/>
  <c r="H93" i="7"/>
  <c r="H1633" i="21" s="1"/>
  <c r="F18" i="7"/>
  <c r="F1558" i="21" s="1"/>
  <c r="H78" i="7"/>
  <c r="H1618" i="21" s="1"/>
  <c r="F18" i="8"/>
  <c r="H38" i="11"/>
  <c r="H1988" i="21" s="1"/>
  <c r="H5" i="11"/>
  <c r="H1955" i="21" s="1"/>
  <c r="H30" i="11"/>
  <c r="H1980" i="21" s="1"/>
  <c r="H45" i="11"/>
  <c r="H1995" i="21" s="1"/>
  <c r="H28" i="11"/>
  <c r="H1978" i="21" s="1"/>
  <c r="H20" i="11"/>
  <c r="H1970" i="21" s="1"/>
  <c r="H44" i="11"/>
  <c r="H1994" i="21" s="1"/>
  <c r="H43" i="11"/>
  <c r="H1993" i="21" s="1"/>
  <c r="H6" i="11"/>
  <c r="H1956" i="21" s="1"/>
  <c r="H36" i="11"/>
  <c r="H1986" i="21" s="1"/>
  <c r="H13" i="11"/>
  <c r="H1963" i="21" s="1"/>
  <c r="H31" i="11"/>
  <c r="H1981" i="21" s="1"/>
  <c r="F61" i="11"/>
  <c r="F2011" i="21" s="1"/>
  <c r="H23" i="11"/>
  <c r="H1973" i="21" s="1"/>
  <c r="H41" i="11"/>
  <c r="H1991" i="21" s="1"/>
  <c r="H29" i="11"/>
  <c r="H1979" i="21" s="1"/>
  <c r="CZ45" i="9"/>
  <c r="O11" i="2" s="1"/>
  <c r="IC45" i="9"/>
  <c r="IE45" i="9"/>
  <c r="O16" i="2" s="1"/>
  <c r="DL45" i="9"/>
  <c r="IH45" i="9"/>
  <c r="CP45" i="9"/>
  <c r="M11" i="2" s="1"/>
  <c r="DS45" i="9"/>
  <c r="R44" i="2" s="1"/>
  <c r="DP45" i="9"/>
  <c r="H37" i="11"/>
  <c r="H1987" i="21" s="1"/>
  <c r="H46" i="11"/>
  <c r="H1996" i="21" s="1"/>
  <c r="AL54" i="7"/>
  <c r="AL1594" i="21" s="1"/>
  <c r="J28" i="2"/>
  <c r="J30" i="21" s="1"/>
  <c r="J25" i="2"/>
  <c r="J27" i="21" s="1"/>
  <c r="J30" i="2"/>
  <c r="J32" i="21" s="1"/>
  <c r="G32" i="2"/>
  <c r="G34" i="21" s="1"/>
  <c r="H32" i="2"/>
  <c r="H34" i="21" s="1"/>
  <c r="C32" i="2"/>
  <c r="C34" i="21" s="1"/>
  <c r="F32" i="2"/>
  <c r="F34" i="21" s="1"/>
  <c r="J27" i="2"/>
  <c r="J29" i="21" s="1"/>
  <c r="E32" i="2"/>
  <c r="E34" i="21" s="1"/>
  <c r="D32" i="2"/>
  <c r="D34" i="21" s="1"/>
  <c r="H32" i="11"/>
  <c r="H1982" i="21" s="1"/>
  <c r="G33" i="11"/>
  <c r="G1983" i="21" s="1"/>
  <c r="IP45" i="9"/>
  <c r="DG45" i="9"/>
  <c r="CY45" i="9"/>
  <c r="N44" i="2" s="1"/>
  <c r="DA45" i="9"/>
  <c r="DB45" i="9"/>
  <c r="DM45" i="9"/>
  <c r="CX45" i="9"/>
  <c r="G19" i="11"/>
  <c r="G1969" i="21" s="1"/>
  <c r="H7" i="11"/>
  <c r="H1957" i="21" s="1"/>
  <c r="C50" i="4"/>
  <c r="C341" i="21" s="1"/>
  <c r="G39" i="11"/>
  <c r="G1989" i="21" s="1"/>
  <c r="H35" i="11"/>
  <c r="H1985" i="21" s="1"/>
  <c r="AL67" i="7"/>
  <c r="AL1607" i="21" s="1"/>
  <c r="II45" i="9"/>
  <c r="P16" i="2" s="1"/>
  <c r="F15" i="11"/>
  <c r="F1965" i="21" s="1"/>
  <c r="IT45" i="9"/>
  <c r="IF45" i="9"/>
  <c r="CW45" i="9"/>
  <c r="DH45" i="9"/>
  <c r="DJ45" i="9"/>
  <c r="Q11" i="2" s="1"/>
  <c r="CR45" i="9"/>
  <c r="M26" i="2" s="1"/>
  <c r="M28" i="21" s="1"/>
  <c r="DR45" i="9"/>
  <c r="G26" i="11"/>
  <c r="G1976" i="21" s="1"/>
  <c r="F25" i="11"/>
  <c r="F1975" i="21" s="1"/>
  <c r="J43" i="2"/>
  <c r="J45" i="21" s="1"/>
  <c r="J45" i="2"/>
  <c r="J47" i="21" s="1"/>
  <c r="C50" i="2"/>
  <c r="C52" i="21" s="1"/>
  <c r="F50" i="2"/>
  <c r="F52" i="21" s="1"/>
  <c r="G50" i="2"/>
  <c r="G52" i="21" s="1"/>
  <c r="J46" i="2"/>
  <c r="J48" i="21" s="1"/>
  <c r="J48" i="2"/>
  <c r="J50" i="21" s="1"/>
  <c r="D50" i="2"/>
  <c r="D52" i="21" s="1"/>
  <c r="E50" i="2"/>
  <c r="E52" i="21" s="1"/>
  <c r="IA45" i="9"/>
  <c r="N16" i="2" s="1"/>
  <c r="IM45" i="9"/>
  <c r="Q16" i="2" s="1"/>
  <c r="IN45" i="9"/>
  <c r="HX45" i="9"/>
  <c r="DK45" i="9"/>
  <c r="DO45" i="9"/>
  <c r="R11" i="2" s="1"/>
  <c r="DN45" i="9"/>
  <c r="Q44" i="2" s="1"/>
  <c r="G48" i="11"/>
  <c r="G1998" i="21" s="1"/>
  <c r="F82" i="8"/>
  <c r="E1742" i="21" s="1"/>
  <c r="AL63" i="7"/>
  <c r="AL1603" i="21" s="1"/>
  <c r="AL85" i="7"/>
  <c r="AL1625" i="21" s="1"/>
  <c r="AL66" i="7"/>
  <c r="AL1606" i="21" s="1"/>
  <c r="AL46" i="7"/>
  <c r="AL1586" i="21" s="1"/>
  <c r="AK62" i="7"/>
  <c r="AK1602" i="21" s="1"/>
  <c r="AL81" i="7"/>
  <c r="AL1621" i="21" s="1"/>
  <c r="AL42" i="7"/>
  <c r="AL1582" i="21" s="1"/>
  <c r="E82" i="3"/>
  <c r="E238" i="21" s="1"/>
  <c r="D62" i="9"/>
  <c r="D1858" i="21" s="1"/>
  <c r="AK74" i="7"/>
  <c r="AK1614" i="21" s="1"/>
  <c r="AK63" i="7"/>
  <c r="AK1603" i="21" s="1"/>
  <c r="AK38" i="7"/>
  <c r="AK1578" i="21" s="1"/>
  <c r="AK47" i="7"/>
  <c r="AK1587" i="21" s="1"/>
  <c r="AK40" i="7"/>
  <c r="AK1580" i="21" s="1"/>
  <c r="AL55" i="7"/>
  <c r="AL1595" i="21" s="1"/>
  <c r="AJ69" i="7"/>
  <c r="AJ1609" i="21" s="1"/>
  <c r="AL43" i="7"/>
  <c r="AL1583" i="21" s="1"/>
  <c r="W33" i="7"/>
  <c r="W1573" i="21" s="1"/>
  <c r="W69" i="7"/>
  <c r="W1609" i="21" s="1"/>
  <c r="AL52" i="7"/>
  <c r="AL1592" i="21" s="1"/>
  <c r="AK52" i="7"/>
  <c r="AK1592" i="21" s="1"/>
  <c r="AL53" i="7"/>
  <c r="AL1593" i="21" s="1"/>
  <c r="AK53" i="7"/>
  <c r="AK1593" i="21" s="1"/>
  <c r="AJ93" i="7"/>
  <c r="AJ1633" i="21" s="1"/>
  <c r="W93" i="7"/>
  <c r="W1633" i="21" s="1"/>
  <c r="AL88" i="7"/>
  <c r="AL1628" i="21" s="1"/>
  <c r="AK88" i="7"/>
  <c r="AK1628" i="21" s="1"/>
  <c r="AL65" i="7"/>
  <c r="AL1605" i="21" s="1"/>
  <c r="AK65" i="7"/>
  <c r="AK1605" i="21" s="1"/>
  <c r="AL90" i="7"/>
  <c r="AL1630" i="21" s="1"/>
  <c r="AK90" i="7"/>
  <c r="AK1630" i="21" s="1"/>
  <c r="AL48" i="7"/>
  <c r="AL1588" i="21" s="1"/>
  <c r="AK48" i="7"/>
  <c r="AK1588" i="21" s="1"/>
  <c r="AL44" i="7"/>
  <c r="AL1584" i="21" s="1"/>
  <c r="AK44" i="7"/>
  <c r="AK1584" i="21" s="1"/>
  <c r="AL61" i="7"/>
  <c r="AL1601" i="21" s="1"/>
  <c r="AK61" i="7"/>
  <c r="AK1601" i="21" s="1"/>
  <c r="AL60" i="7"/>
  <c r="AL1600" i="21" s="1"/>
  <c r="AK60" i="7"/>
  <c r="AK1600" i="21" s="1"/>
  <c r="AK80" i="7"/>
  <c r="AK1620" i="21" s="1"/>
  <c r="AL41" i="7"/>
  <c r="AL1581" i="21" s="1"/>
  <c r="AK41" i="7"/>
  <c r="AK1581" i="21" s="1"/>
  <c r="AL68" i="7"/>
  <c r="AL1608" i="21" s="1"/>
  <c r="AK68" i="7"/>
  <c r="AK1608" i="21" s="1"/>
  <c r="AL86" i="7"/>
  <c r="AL1626" i="21" s="1"/>
  <c r="AK86" i="7"/>
  <c r="AK1626" i="21" s="1"/>
  <c r="AF72" i="7"/>
  <c r="AF1612" i="21" s="1"/>
  <c r="AF73" i="7"/>
  <c r="AF1613" i="21" s="1"/>
  <c r="AF75" i="7"/>
  <c r="AF1615" i="21" s="1"/>
  <c r="H74" i="7"/>
  <c r="H1614" i="21" s="1"/>
  <c r="H33" i="7"/>
  <c r="H1573" i="21" s="1"/>
  <c r="H72" i="7"/>
  <c r="H1612" i="21" s="1"/>
  <c r="H73" i="7"/>
  <c r="H1613" i="21" s="1"/>
  <c r="AK72" i="7"/>
  <c r="AK1612" i="21" s="1"/>
  <c r="AJ75" i="7"/>
  <c r="AJ1615" i="21" s="1"/>
  <c r="H75" i="7"/>
  <c r="H1615" i="21" s="1"/>
  <c r="H35" i="7"/>
  <c r="H1575" i="21" s="1"/>
  <c r="H36" i="7"/>
  <c r="H1576" i="21" s="1"/>
  <c r="E80" i="3"/>
  <c r="E236" i="21" s="1"/>
  <c r="E81" i="3"/>
  <c r="E237" i="21" s="1"/>
  <c r="H29" i="7"/>
  <c r="H1569" i="21" s="1"/>
  <c r="H34" i="7"/>
  <c r="H1574" i="21" s="1"/>
  <c r="H69" i="7"/>
  <c r="H1609" i="21" s="1"/>
  <c r="H27" i="7"/>
  <c r="H1567" i="21" s="1"/>
  <c r="H28" i="7"/>
  <c r="H1568" i="21" s="1"/>
  <c r="H25" i="7"/>
  <c r="H1565" i="21" s="1"/>
  <c r="H26" i="7"/>
  <c r="H1566" i="21" s="1"/>
  <c r="H30" i="7"/>
  <c r="H1570" i="21" s="1"/>
  <c r="H24" i="7"/>
  <c r="H1564" i="21" s="1"/>
  <c r="H23" i="7"/>
  <c r="H1563" i="21" s="1"/>
  <c r="W23" i="7"/>
  <c r="W1563" i="21" s="1"/>
  <c r="AK36" i="7"/>
  <c r="AK1576" i="21" s="1"/>
  <c r="AK37" i="7"/>
  <c r="AK1577" i="21" s="1"/>
  <c r="AJ30" i="7"/>
  <c r="AJ1570" i="21" s="1"/>
  <c r="AK24" i="7"/>
  <c r="AK1564" i="21" s="1"/>
  <c r="AK26" i="7"/>
  <c r="AK1566" i="21" s="1"/>
  <c r="AK25" i="7"/>
  <c r="AK1565" i="21" s="1"/>
  <c r="AK29" i="7"/>
  <c r="AK1569" i="21" s="1"/>
  <c r="AK28" i="7"/>
  <c r="AK1568" i="21" s="1"/>
  <c r="V17" i="7"/>
  <c r="W30" i="7"/>
  <c r="W1570" i="21" s="1"/>
  <c r="V19" i="7"/>
  <c r="V1559" i="21" s="1"/>
  <c r="AJ16" i="7"/>
  <c r="F125" i="8"/>
  <c r="E1785" i="21" s="1"/>
  <c r="X79" i="7" l="1"/>
  <c r="X1619" i="21" s="1"/>
  <c r="V1557" i="21"/>
  <c r="Y85" i="11"/>
  <c r="X2035" i="21"/>
  <c r="I20" i="8"/>
  <c r="H1680" i="21" s="1"/>
  <c r="E1680" i="21"/>
  <c r="G18" i="8"/>
  <c r="F1678" i="21" s="1"/>
  <c r="E1678" i="21"/>
  <c r="G19" i="8"/>
  <c r="F1679" i="21" s="1"/>
  <c r="E1679" i="21"/>
  <c r="X2034" i="21"/>
  <c r="Y84" i="11"/>
  <c r="X2033" i="21"/>
  <c r="Y83" i="11"/>
  <c r="E77" i="2"/>
  <c r="E79" i="21" s="1"/>
  <c r="AL87" i="11"/>
  <c r="AK2037" i="21"/>
  <c r="AK2036" i="21"/>
  <c r="AL86" i="11"/>
  <c r="AK23" i="7"/>
  <c r="AK1563" i="21" s="1"/>
  <c r="AJ1556" i="21"/>
  <c r="R13" i="21"/>
  <c r="H59" i="2"/>
  <c r="H61" i="21" s="1"/>
  <c r="R18" i="2"/>
  <c r="R20" i="21" s="1"/>
  <c r="Q46" i="21"/>
  <c r="G89" i="2"/>
  <c r="G91" i="21" s="1"/>
  <c r="Q49" i="2"/>
  <c r="Q51" i="21" s="1"/>
  <c r="Q13" i="21"/>
  <c r="G59" i="2"/>
  <c r="G61" i="21" s="1"/>
  <c r="Q18" i="2"/>
  <c r="Q20" i="21" s="1"/>
  <c r="R46" i="21"/>
  <c r="H89" i="2"/>
  <c r="H91" i="21" s="1"/>
  <c r="R49" i="2"/>
  <c r="R51" i="21" s="1"/>
  <c r="O18" i="21"/>
  <c r="E64" i="2"/>
  <c r="E66" i="21" s="1"/>
  <c r="P48" i="21"/>
  <c r="F91" i="2"/>
  <c r="F93" i="21" s="1"/>
  <c r="R15" i="21"/>
  <c r="H61" i="2"/>
  <c r="H63" i="21" s="1"/>
  <c r="M19" i="21"/>
  <c r="C65" i="2"/>
  <c r="C67" i="21" s="1"/>
  <c r="N14" i="21"/>
  <c r="D60" i="2"/>
  <c r="D62" i="21" s="1"/>
  <c r="O14" i="21"/>
  <c r="E60" i="2"/>
  <c r="E62" i="21" s="1"/>
  <c r="P15" i="21"/>
  <c r="F61" i="2"/>
  <c r="F63" i="21" s="1"/>
  <c r="M15" i="21"/>
  <c r="C61" i="2"/>
  <c r="C63" i="21" s="1"/>
  <c r="O47" i="21"/>
  <c r="E90" i="2"/>
  <c r="E92" i="21" s="1"/>
  <c r="M50" i="21"/>
  <c r="C93" i="2"/>
  <c r="C95" i="21" s="1"/>
  <c r="R17" i="21"/>
  <c r="H63" i="2"/>
  <c r="H65" i="21" s="1"/>
  <c r="N15" i="21"/>
  <c r="D61" i="2"/>
  <c r="D63" i="21" s="1"/>
  <c r="Q17" i="21"/>
  <c r="G63" i="2"/>
  <c r="G65" i="21" s="1"/>
  <c r="Q18" i="21"/>
  <c r="G64" i="2"/>
  <c r="G66" i="21" s="1"/>
  <c r="N46" i="21"/>
  <c r="D89" i="2"/>
  <c r="D91" i="21" s="1"/>
  <c r="N49" i="2"/>
  <c r="N51" i="21" s="1"/>
  <c r="M13" i="21"/>
  <c r="C59" i="2"/>
  <c r="C61" i="21" s="1"/>
  <c r="R18" i="21"/>
  <c r="H64" i="2"/>
  <c r="H66" i="21" s="1"/>
  <c r="N13" i="21"/>
  <c r="D59" i="2"/>
  <c r="D61" i="21" s="1"/>
  <c r="N18" i="2"/>
  <c r="N20" i="21" s="1"/>
  <c r="O48" i="21"/>
  <c r="E91" i="2"/>
  <c r="E93" i="21" s="1"/>
  <c r="N48" i="21"/>
  <c r="D91" i="2"/>
  <c r="D93" i="21" s="1"/>
  <c r="R19" i="21"/>
  <c r="H65" i="2"/>
  <c r="H67" i="21" s="1"/>
  <c r="P47" i="21"/>
  <c r="F90" i="2"/>
  <c r="F92" i="21" s="1"/>
  <c r="M14" i="21"/>
  <c r="C60" i="2"/>
  <c r="C62" i="21" s="1"/>
  <c r="Q47" i="21"/>
  <c r="G90" i="2"/>
  <c r="G92" i="21" s="1"/>
  <c r="P14" i="21"/>
  <c r="F60" i="2"/>
  <c r="F62" i="21" s="1"/>
  <c r="O15" i="21"/>
  <c r="E61" i="2"/>
  <c r="E63" i="21" s="1"/>
  <c r="Q50" i="21"/>
  <c r="G93" i="2"/>
  <c r="G95" i="21" s="1"/>
  <c r="P50" i="21"/>
  <c r="F93" i="2"/>
  <c r="F95" i="21" s="1"/>
  <c r="R50" i="21"/>
  <c r="H93" i="2"/>
  <c r="H95" i="21" s="1"/>
  <c r="N18" i="21"/>
  <c r="D64" i="2"/>
  <c r="D66" i="21" s="1"/>
  <c r="P18" i="21"/>
  <c r="F64" i="2"/>
  <c r="F66" i="21" s="1"/>
  <c r="O13" i="21"/>
  <c r="E59" i="2"/>
  <c r="E61" i="21" s="1"/>
  <c r="O18" i="2"/>
  <c r="O20" i="21" s="1"/>
  <c r="P13" i="21"/>
  <c r="F59" i="2"/>
  <c r="F61" i="21" s="1"/>
  <c r="P18" i="2"/>
  <c r="P20" i="21" s="1"/>
  <c r="P19" i="21"/>
  <c r="F65" i="2"/>
  <c r="F67" i="21" s="1"/>
  <c r="M48" i="21"/>
  <c r="C91" i="2"/>
  <c r="C93" i="21" s="1"/>
  <c r="Q19" i="21"/>
  <c r="G65" i="2"/>
  <c r="G67" i="21" s="1"/>
  <c r="N19" i="21"/>
  <c r="D65" i="2"/>
  <c r="D67" i="21" s="1"/>
  <c r="N47" i="21"/>
  <c r="D90" i="2"/>
  <c r="D92" i="21" s="1"/>
  <c r="R14" i="21"/>
  <c r="H60" i="2"/>
  <c r="H62" i="21" s="1"/>
  <c r="M47" i="21"/>
  <c r="C90" i="2"/>
  <c r="C92" i="21" s="1"/>
  <c r="N50" i="21"/>
  <c r="D93" i="2"/>
  <c r="D95" i="21" s="1"/>
  <c r="N17" i="21"/>
  <c r="D63" i="2"/>
  <c r="D65" i="21" s="1"/>
  <c r="P17" i="21"/>
  <c r="F63" i="2"/>
  <c r="F65" i="21" s="1"/>
  <c r="O50" i="21"/>
  <c r="E93" i="2"/>
  <c r="E95" i="21" s="1"/>
  <c r="Q15" i="21"/>
  <c r="G61" i="2"/>
  <c r="G63" i="21" s="1"/>
  <c r="R48" i="21"/>
  <c r="H91" i="2"/>
  <c r="H93" i="21" s="1"/>
  <c r="Q48" i="21"/>
  <c r="G91" i="2"/>
  <c r="G93" i="21" s="1"/>
  <c r="R47" i="21"/>
  <c r="H90" i="2"/>
  <c r="H92" i="21" s="1"/>
  <c r="Q14" i="21"/>
  <c r="G60" i="2"/>
  <c r="G62" i="21" s="1"/>
  <c r="O19" i="21"/>
  <c r="E65" i="2"/>
  <c r="E67" i="21" s="1"/>
  <c r="M17" i="21"/>
  <c r="C63" i="2"/>
  <c r="C65" i="21" s="1"/>
  <c r="O17" i="21"/>
  <c r="E63" i="2"/>
  <c r="E65" i="21" s="1"/>
  <c r="V2004" i="21"/>
  <c r="W54" i="11"/>
  <c r="Y82" i="11"/>
  <c r="X2032" i="21"/>
  <c r="U81" i="11"/>
  <c r="T2031" i="21"/>
  <c r="D75" i="2"/>
  <c r="D77" i="21" s="1"/>
  <c r="N30" i="21"/>
  <c r="H75" i="2"/>
  <c r="H77" i="21" s="1"/>
  <c r="R30" i="21"/>
  <c r="F75" i="2"/>
  <c r="F77" i="21" s="1"/>
  <c r="P30" i="21"/>
  <c r="C77" i="2"/>
  <c r="C79" i="21" s="1"/>
  <c r="M32" i="21"/>
  <c r="R32" i="21"/>
  <c r="H77" i="2"/>
  <c r="H79" i="21" s="1"/>
  <c r="C75" i="2"/>
  <c r="C77" i="21" s="1"/>
  <c r="C73" i="2"/>
  <c r="C75" i="21" s="1"/>
  <c r="M31" i="2"/>
  <c r="M33" i="21" s="1"/>
  <c r="I43" i="11"/>
  <c r="I1993" i="21" s="1"/>
  <c r="F127" i="8"/>
  <c r="E1787" i="21" s="1"/>
  <c r="E74" i="2"/>
  <c r="E76" i="21" s="1"/>
  <c r="C74" i="2"/>
  <c r="C76" i="21" s="1"/>
  <c r="G77" i="2"/>
  <c r="G79" i="21" s="1"/>
  <c r="F77" i="2"/>
  <c r="F79" i="21" s="1"/>
  <c r="F3" i="11"/>
  <c r="F1953" i="21" s="1"/>
  <c r="G20" i="8"/>
  <c r="F1680" i="21" s="1"/>
  <c r="S48" i="2"/>
  <c r="S50" i="21" s="1"/>
  <c r="E75" i="2"/>
  <c r="E77" i="21" s="1"/>
  <c r="F4" i="11"/>
  <c r="F1954" i="21" s="1"/>
  <c r="S45" i="2"/>
  <c r="S47" i="21" s="1"/>
  <c r="I8" i="11"/>
  <c r="I1958" i="21" s="1"/>
  <c r="S46" i="2"/>
  <c r="S48" i="21" s="1"/>
  <c r="S15" i="2"/>
  <c r="S17" i="21" s="1"/>
  <c r="S13" i="2"/>
  <c r="S15" i="21" s="1"/>
  <c r="G74" i="2"/>
  <c r="G76" i="21" s="1"/>
  <c r="H74" i="2"/>
  <c r="H76" i="21" s="1"/>
  <c r="S17" i="2"/>
  <c r="S19" i="21" s="1"/>
  <c r="D77" i="2"/>
  <c r="D79" i="21" s="1"/>
  <c r="S30" i="2"/>
  <c r="S32" i="21" s="1"/>
  <c r="F74" i="2"/>
  <c r="F76" i="21" s="1"/>
  <c r="S28" i="2"/>
  <c r="S30" i="21" s="1"/>
  <c r="D74" i="2"/>
  <c r="D76" i="21" s="1"/>
  <c r="S27" i="2"/>
  <c r="S29" i="21" s="1"/>
  <c r="G75" i="2"/>
  <c r="G77" i="21" s="1"/>
  <c r="Q26" i="2"/>
  <c r="P44" i="2"/>
  <c r="N26" i="2"/>
  <c r="N28" i="21" s="1"/>
  <c r="P26" i="2"/>
  <c r="P28" i="21" s="1"/>
  <c r="R26" i="2"/>
  <c r="M44" i="2"/>
  <c r="O26" i="2"/>
  <c r="O28" i="21" s="1"/>
  <c r="M16" i="2"/>
  <c r="O44" i="2"/>
  <c r="H72" i="2"/>
  <c r="H74" i="21" s="1"/>
  <c r="I47" i="11"/>
  <c r="I1997" i="21" s="1"/>
  <c r="I42" i="11"/>
  <c r="I1992" i="21" s="1"/>
  <c r="G82" i="8"/>
  <c r="F1742" i="21" s="1"/>
  <c r="G15" i="11"/>
  <c r="G1965" i="21" s="1"/>
  <c r="G22" i="11"/>
  <c r="G1972" i="21" s="1"/>
  <c r="I13" i="11"/>
  <c r="I1963" i="21" s="1"/>
  <c r="I19" i="8"/>
  <c r="H1679" i="21" s="1"/>
  <c r="I45" i="11"/>
  <c r="I1995" i="21" s="1"/>
  <c r="I5" i="11"/>
  <c r="I1955" i="21" s="1"/>
  <c r="F22" i="8"/>
  <c r="X80" i="7"/>
  <c r="X1620" i="21" s="1"/>
  <c r="X87" i="7"/>
  <c r="X1627" i="21" s="1"/>
  <c r="AJ17" i="7"/>
  <c r="AJ1557" i="21" s="1"/>
  <c r="X78" i="7"/>
  <c r="X1618" i="21" s="1"/>
  <c r="X93" i="7"/>
  <c r="X1633" i="21" s="1"/>
  <c r="I18" i="8"/>
  <c r="H1678" i="21" s="1"/>
  <c r="I38" i="11"/>
  <c r="I1988" i="21" s="1"/>
  <c r="I30" i="11"/>
  <c r="I1980" i="21" s="1"/>
  <c r="I44" i="11"/>
  <c r="I1994" i="21" s="1"/>
  <c r="I28" i="11"/>
  <c r="I1978" i="21" s="1"/>
  <c r="J42" i="11"/>
  <c r="J1992" i="21" s="1"/>
  <c r="G61" i="11"/>
  <c r="G2011" i="21" s="1"/>
  <c r="I6" i="11"/>
  <c r="I1956" i="21" s="1"/>
  <c r="I20" i="11"/>
  <c r="I1970" i="21" s="1"/>
  <c r="H14" i="11"/>
  <c r="H1964" i="21" s="1"/>
  <c r="I36" i="11"/>
  <c r="I1986" i="21" s="1"/>
  <c r="I31" i="11"/>
  <c r="I1981" i="21" s="1"/>
  <c r="I23" i="11"/>
  <c r="I1973" i="21" s="1"/>
  <c r="I41" i="11"/>
  <c r="I1991" i="21" s="1"/>
  <c r="I29" i="11"/>
  <c r="I1979" i="21" s="1"/>
  <c r="S25" i="2"/>
  <c r="S27" i="21" s="1"/>
  <c r="E83" i="3"/>
  <c r="E239" i="21" s="1"/>
  <c r="H26" i="11"/>
  <c r="H1976" i="21" s="1"/>
  <c r="I7" i="11"/>
  <c r="I1957" i="21" s="1"/>
  <c r="I32" i="11"/>
  <c r="I1982" i="21" s="1"/>
  <c r="S11" i="2"/>
  <c r="S13" i="21" s="1"/>
  <c r="H39" i="11"/>
  <c r="H1989" i="21" s="1"/>
  <c r="I35" i="11"/>
  <c r="I1985" i="21" s="1"/>
  <c r="F72" i="2"/>
  <c r="F74" i="21" s="1"/>
  <c r="I46" i="11"/>
  <c r="I1996" i="21" s="1"/>
  <c r="H48" i="11"/>
  <c r="H1998" i="21" s="1"/>
  <c r="C64" i="4"/>
  <c r="C355" i="21" s="1"/>
  <c r="H33" i="11"/>
  <c r="H1983" i="21" s="1"/>
  <c r="G25" i="11"/>
  <c r="G1975" i="21" s="1"/>
  <c r="D72" i="2"/>
  <c r="D74" i="21" s="1"/>
  <c r="H19" i="11"/>
  <c r="H1969" i="21" s="1"/>
  <c r="E72" i="2"/>
  <c r="E74" i="21" s="1"/>
  <c r="I37" i="11"/>
  <c r="I1987" i="21" s="1"/>
  <c r="G72" i="2"/>
  <c r="G74" i="21" s="1"/>
  <c r="S43" i="2"/>
  <c r="S45" i="21" s="1"/>
  <c r="F88" i="8"/>
  <c r="E1748" i="21" s="1"/>
  <c r="I82" i="8"/>
  <c r="H1742" i="21" s="1"/>
  <c r="AK93" i="7"/>
  <c r="AK1633" i="21" s="1"/>
  <c r="AK33" i="7"/>
  <c r="AK1573" i="21" s="1"/>
  <c r="AK69" i="7"/>
  <c r="AK1609" i="21" s="1"/>
  <c r="X74" i="7"/>
  <c r="X1614" i="21" s="1"/>
  <c r="X33" i="7"/>
  <c r="X1573" i="21" s="1"/>
  <c r="X72" i="7"/>
  <c r="X1612" i="21" s="1"/>
  <c r="X73" i="7"/>
  <c r="X1613" i="21" s="1"/>
  <c r="X75" i="7"/>
  <c r="X1615" i="21" s="1"/>
  <c r="AK75" i="7"/>
  <c r="AK1615" i="21" s="1"/>
  <c r="X35" i="7"/>
  <c r="X1575" i="21" s="1"/>
  <c r="X36" i="7"/>
  <c r="X1576" i="21" s="1"/>
  <c r="X34" i="7"/>
  <c r="X1574" i="21" s="1"/>
  <c r="X69" i="7"/>
  <c r="X1609" i="21" s="1"/>
  <c r="X24" i="7"/>
  <c r="X1564" i="21" s="1"/>
  <c r="X25" i="7"/>
  <c r="X1565" i="21" s="1"/>
  <c r="X30" i="7"/>
  <c r="X1570" i="21" s="1"/>
  <c r="X23" i="7"/>
  <c r="X1563" i="21" s="1"/>
  <c r="V18" i="7"/>
  <c r="V1558" i="21" s="1"/>
  <c r="AK30" i="7"/>
  <c r="AK1570" i="21" s="1"/>
  <c r="AJ19" i="7"/>
  <c r="AJ1559" i="21" s="1"/>
  <c r="H61" i="11"/>
  <c r="H2011" i="21" s="1"/>
  <c r="E125" i="8"/>
  <c r="D1785" i="21" s="1"/>
  <c r="Y2033" i="21" l="1"/>
  <c r="Z83" i="11"/>
  <c r="Y2035" i="21"/>
  <c r="Z85" i="11"/>
  <c r="J43" i="11"/>
  <c r="J1993" i="21" s="1"/>
  <c r="J47" i="11"/>
  <c r="J1997" i="21" s="1"/>
  <c r="E1682" i="21"/>
  <c r="E1769" i="21"/>
  <c r="Z84" i="11"/>
  <c r="Y2034" i="21"/>
  <c r="AM87" i="11"/>
  <c r="AL2037" i="21"/>
  <c r="AM86" i="11"/>
  <c r="AL2036" i="21"/>
  <c r="O46" i="21"/>
  <c r="E89" i="2"/>
  <c r="E91" i="21" s="1"/>
  <c r="O49" i="2"/>
  <c r="O51" i="21" s="1"/>
  <c r="M18" i="21"/>
  <c r="C64" i="2"/>
  <c r="C66" i="21" s="1"/>
  <c r="M46" i="21"/>
  <c r="C89" i="2"/>
  <c r="C91" i="21" s="1"/>
  <c r="M49" i="2"/>
  <c r="M51" i="21" s="1"/>
  <c r="P46" i="21"/>
  <c r="F89" i="2"/>
  <c r="F91" i="21" s="1"/>
  <c r="P49" i="2"/>
  <c r="P51" i="21" s="1"/>
  <c r="M18" i="2"/>
  <c r="M20" i="21" s="1"/>
  <c r="W2004" i="21"/>
  <c r="X54" i="11"/>
  <c r="Z82" i="11"/>
  <c r="Y2032" i="21"/>
  <c r="V81" i="11"/>
  <c r="U2031" i="21"/>
  <c r="Q31" i="2"/>
  <c r="Q33" i="21" s="1"/>
  <c r="Q28" i="21"/>
  <c r="R31" i="2"/>
  <c r="R33" i="21" s="1"/>
  <c r="R28" i="21"/>
  <c r="D73" i="2"/>
  <c r="D75" i="21" s="1"/>
  <c r="N31" i="2"/>
  <c r="N33" i="21" s="1"/>
  <c r="E73" i="2"/>
  <c r="E75" i="21" s="1"/>
  <c r="O31" i="2"/>
  <c r="O33" i="21" s="1"/>
  <c r="F73" i="2"/>
  <c r="F75" i="21" s="1"/>
  <c r="P31" i="2"/>
  <c r="P33" i="21" s="1"/>
  <c r="G3" i="11"/>
  <c r="G1953" i="21" s="1"/>
  <c r="F9" i="11"/>
  <c r="F1959" i="21" s="1"/>
  <c r="E127" i="8"/>
  <c r="D1787" i="21" s="1"/>
  <c r="G4" i="11"/>
  <c r="G1954" i="21" s="1"/>
  <c r="J8" i="11"/>
  <c r="J1958" i="21" s="1"/>
  <c r="I14" i="11"/>
  <c r="I1964" i="21" s="1"/>
  <c r="S16" i="2"/>
  <c r="S18" i="21" s="1"/>
  <c r="H73" i="2"/>
  <c r="H75" i="21" s="1"/>
  <c r="G73" i="2"/>
  <c r="G75" i="21" s="1"/>
  <c r="S12" i="2"/>
  <c r="S26" i="2"/>
  <c r="S44" i="2"/>
  <c r="S46" i="21" s="1"/>
  <c r="J45" i="11"/>
  <c r="J1995" i="21" s="1"/>
  <c r="E19" i="8"/>
  <c r="D1679" i="21" s="1"/>
  <c r="G22" i="8"/>
  <c r="F1682" i="21" s="1"/>
  <c r="G88" i="8"/>
  <c r="F1748" i="21" s="1"/>
  <c r="J13" i="11"/>
  <c r="J1963" i="21" s="1"/>
  <c r="H22" i="11"/>
  <c r="H1972" i="21" s="1"/>
  <c r="J6" i="11"/>
  <c r="J1956" i="21" s="1"/>
  <c r="J44" i="11"/>
  <c r="J1994" i="21" s="1"/>
  <c r="J5" i="11"/>
  <c r="J1955" i="21" s="1"/>
  <c r="K42" i="11"/>
  <c r="K1992" i="21" s="1"/>
  <c r="E20" i="8"/>
  <c r="D1680" i="21" s="1"/>
  <c r="E30" i="8"/>
  <c r="D1690" i="21" s="1"/>
  <c r="E32" i="8"/>
  <c r="D1692" i="21" s="1"/>
  <c r="E18" i="8"/>
  <c r="D1678" i="21" s="1"/>
  <c r="E21" i="8"/>
  <c r="D1681" i="21" s="1"/>
  <c r="AL87" i="7"/>
  <c r="AL1627" i="21" s="1"/>
  <c r="AL79" i="7"/>
  <c r="AL1619" i="21" s="1"/>
  <c r="AL93" i="7"/>
  <c r="AL1633" i="21" s="1"/>
  <c r="AL78" i="7"/>
  <c r="AL1618" i="21" s="1"/>
  <c r="AL80" i="7"/>
  <c r="AL1620" i="21" s="1"/>
  <c r="H88" i="11"/>
  <c r="H2038" i="21" s="1"/>
  <c r="J30" i="11"/>
  <c r="J1980" i="21" s="1"/>
  <c r="J38" i="11"/>
  <c r="J1988" i="21" s="1"/>
  <c r="H15" i="11"/>
  <c r="H1965" i="21" s="1"/>
  <c r="J28" i="11"/>
  <c r="J1978" i="21" s="1"/>
  <c r="I48" i="11"/>
  <c r="I1998" i="21" s="1"/>
  <c r="J20" i="11"/>
  <c r="J1970" i="21" s="1"/>
  <c r="J23" i="11"/>
  <c r="J1973" i="21" s="1"/>
  <c r="J36" i="11"/>
  <c r="J1986" i="21" s="1"/>
  <c r="J31" i="11"/>
  <c r="J1981" i="21" s="1"/>
  <c r="J29" i="11"/>
  <c r="J1979" i="21" s="1"/>
  <c r="J41" i="11"/>
  <c r="J1991" i="21" s="1"/>
  <c r="J37" i="11"/>
  <c r="J1987" i="21" s="1"/>
  <c r="I19" i="11"/>
  <c r="I1969" i="21" s="1"/>
  <c r="K47" i="11"/>
  <c r="K1997" i="21" s="1"/>
  <c r="C75" i="4"/>
  <c r="C366" i="21" s="1"/>
  <c r="J35" i="11"/>
  <c r="J1985" i="21" s="1"/>
  <c r="I39" i="11"/>
  <c r="I1989" i="21" s="1"/>
  <c r="J32" i="11"/>
  <c r="J1982" i="21" s="1"/>
  <c r="K43" i="11"/>
  <c r="K1993" i="21" s="1"/>
  <c r="I26" i="11"/>
  <c r="I1976" i="21" s="1"/>
  <c r="H25" i="11"/>
  <c r="H1975" i="21" s="1"/>
  <c r="I33" i="11"/>
  <c r="I1983" i="21" s="1"/>
  <c r="J46" i="11"/>
  <c r="J1996" i="21" s="1"/>
  <c r="J7" i="11"/>
  <c r="J1957" i="21" s="1"/>
  <c r="F112" i="7"/>
  <c r="F1652" i="21" s="1"/>
  <c r="F111" i="7"/>
  <c r="F1651" i="21" s="1"/>
  <c r="AL74" i="7"/>
  <c r="AL1614" i="21" s="1"/>
  <c r="AL33" i="7"/>
  <c r="AL1573" i="21" s="1"/>
  <c r="AL72" i="7"/>
  <c r="AL1612" i="21" s="1"/>
  <c r="AL73" i="7"/>
  <c r="AL1613" i="21" s="1"/>
  <c r="AL75" i="7"/>
  <c r="AL1615" i="21" s="1"/>
  <c r="AL35" i="7"/>
  <c r="AL1575" i="21" s="1"/>
  <c r="AL36" i="7"/>
  <c r="AL1576" i="21" s="1"/>
  <c r="AL34" i="7"/>
  <c r="AL1574" i="21" s="1"/>
  <c r="AL69" i="7"/>
  <c r="AL1609" i="21" s="1"/>
  <c r="AL24" i="7"/>
  <c r="AL1564" i="21" s="1"/>
  <c r="AL25" i="7"/>
  <c r="AL1565" i="21" s="1"/>
  <c r="AL23" i="7"/>
  <c r="AL1563" i="21" s="1"/>
  <c r="AL30" i="7"/>
  <c r="AL1570" i="21" s="1"/>
  <c r="AJ18" i="7"/>
  <c r="AJ1558" i="21" s="1"/>
  <c r="E28" i="8"/>
  <c r="D1688" i="21" s="1"/>
  <c r="AM74" i="7"/>
  <c r="AM1614" i="21" s="1"/>
  <c r="AM72" i="7"/>
  <c r="AM1612" i="21" s="1"/>
  <c r="AM73" i="7"/>
  <c r="AM1613" i="21" s="1"/>
  <c r="I61" i="11"/>
  <c r="I2011" i="21" s="1"/>
  <c r="Z2035" i="21" l="1"/>
  <c r="AA85" i="11"/>
  <c r="F112" i="8"/>
  <c r="E1772" i="21" s="1"/>
  <c r="AA83" i="11"/>
  <c r="Z2033" i="21"/>
  <c r="AA84" i="11"/>
  <c r="Z2034" i="21"/>
  <c r="AN87" i="11"/>
  <c r="AM2037" i="21"/>
  <c r="AN86" i="11"/>
  <c r="AM2036" i="21"/>
  <c r="S18" i="2"/>
  <c r="S20" i="21" s="1"/>
  <c r="S14" i="21"/>
  <c r="X2004" i="21"/>
  <c r="Y54" i="11"/>
  <c r="AA82" i="11"/>
  <c r="Z2032" i="21"/>
  <c r="W81" i="11"/>
  <c r="V2031" i="21"/>
  <c r="S31" i="2"/>
  <c r="T29" i="2" s="1"/>
  <c r="T31" i="21" s="1"/>
  <c r="S28" i="21"/>
  <c r="S49" i="2"/>
  <c r="T44" i="2" s="1"/>
  <c r="T46" i="21" s="1"/>
  <c r="F10" i="11"/>
  <c r="F1960" i="21" s="1"/>
  <c r="H3" i="11"/>
  <c r="H1953" i="21" s="1"/>
  <c r="K44" i="11"/>
  <c r="K1994" i="21" s="1"/>
  <c r="L42" i="11"/>
  <c r="L1992" i="21" s="1"/>
  <c r="K45" i="11"/>
  <c r="K1995" i="21" s="1"/>
  <c r="G9" i="11"/>
  <c r="G1959" i="21" s="1"/>
  <c r="H4" i="11"/>
  <c r="H1954" i="21" s="1"/>
  <c r="K8" i="11"/>
  <c r="K1958" i="21" s="1"/>
  <c r="I15" i="11"/>
  <c r="I1965" i="21" s="1"/>
  <c r="K13" i="11"/>
  <c r="K1963" i="21" s="1"/>
  <c r="K6" i="11"/>
  <c r="K1956" i="21" s="1"/>
  <c r="J14" i="11"/>
  <c r="J1964" i="21" s="1"/>
  <c r="I22" i="11"/>
  <c r="I1972" i="21" s="1"/>
  <c r="K5" i="11"/>
  <c r="K1955" i="21" s="1"/>
  <c r="I88" i="11"/>
  <c r="I2038" i="21" s="1"/>
  <c r="K30" i="11"/>
  <c r="K1980" i="21" s="1"/>
  <c r="K38" i="11"/>
  <c r="K1988" i="21" s="1"/>
  <c r="K28" i="11"/>
  <c r="K1978" i="21" s="1"/>
  <c r="J48" i="11"/>
  <c r="J1998" i="21" s="1"/>
  <c r="K23" i="11"/>
  <c r="K1973" i="21" s="1"/>
  <c r="K20" i="11"/>
  <c r="K1970" i="21" s="1"/>
  <c r="K36" i="11"/>
  <c r="K1986" i="21" s="1"/>
  <c r="K31" i="11"/>
  <c r="K1981" i="21" s="1"/>
  <c r="K29" i="11"/>
  <c r="K1979" i="21" s="1"/>
  <c r="K41" i="11"/>
  <c r="K1991" i="21" s="1"/>
  <c r="L47" i="11"/>
  <c r="L1997" i="21" s="1"/>
  <c r="K32" i="11"/>
  <c r="K1982" i="21" s="1"/>
  <c r="J33" i="11"/>
  <c r="J1983" i="21" s="1"/>
  <c r="K7" i="11"/>
  <c r="K1957" i="21" s="1"/>
  <c r="L44" i="11"/>
  <c r="L1994" i="21" s="1"/>
  <c r="I25" i="11"/>
  <c r="I1975" i="21" s="1"/>
  <c r="J26" i="11"/>
  <c r="J1976" i="21" s="1"/>
  <c r="M42" i="11"/>
  <c r="M1992" i="21" s="1"/>
  <c r="J19" i="11"/>
  <c r="J1969" i="21" s="1"/>
  <c r="L43" i="11"/>
  <c r="L1993" i="21" s="1"/>
  <c r="K35" i="11"/>
  <c r="K1985" i="21" s="1"/>
  <c r="J39" i="11"/>
  <c r="J1989" i="21" s="1"/>
  <c r="K37" i="11"/>
  <c r="K1987" i="21" s="1"/>
  <c r="K46" i="11"/>
  <c r="K1996" i="21" s="1"/>
  <c r="C86" i="4"/>
  <c r="C377" i="21" s="1"/>
  <c r="T25" i="2"/>
  <c r="T27" i="21" s="1"/>
  <c r="Q32" i="2"/>
  <c r="Q34" i="21" s="1"/>
  <c r="R32" i="2"/>
  <c r="R34" i="21" s="1"/>
  <c r="F113" i="7"/>
  <c r="F1653" i="21" s="1"/>
  <c r="F11" i="11"/>
  <c r="F1961" i="21" s="1"/>
  <c r="AM75" i="7"/>
  <c r="J61" i="11"/>
  <c r="J2011" i="21" s="1"/>
  <c r="T45" i="2" l="1"/>
  <c r="T47" i="21" s="1"/>
  <c r="F115" i="8"/>
  <c r="E1775" i="21" s="1"/>
  <c r="M32" i="2"/>
  <c r="M34" i="21" s="1"/>
  <c r="O32" i="2"/>
  <c r="O34" i="21" s="1"/>
  <c r="T26" i="2"/>
  <c r="T28" i="21" s="1"/>
  <c r="N32" i="2"/>
  <c r="N34" i="21" s="1"/>
  <c r="AB84" i="11"/>
  <c r="AA2034" i="21"/>
  <c r="AB85" i="11"/>
  <c r="AA2035" i="21"/>
  <c r="AA2033" i="21"/>
  <c r="AB83" i="11"/>
  <c r="AN75" i="7"/>
  <c r="AM1615" i="21"/>
  <c r="T30" i="2"/>
  <c r="T32" i="21" s="1"/>
  <c r="T28" i="2"/>
  <c r="T30" i="21" s="1"/>
  <c r="I3" i="11"/>
  <c r="I1953" i="21" s="1"/>
  <c r="P32" i="2"/>
  <c r="P34" i="21" s="1"/>
  <c r="T37" i="2"/>
  <c r="T39" i="21" s="1"/>
  <c r="T27" i="2"/>
  <c r="T29" i="21" s="1"/>
  <c r="I112" i="8"/>
  <c r="T24" i="2"/>
  <c r="T26" i="21" s="1"/>
  <c r="Q50" i="2"/>
  <c r="Q52" i="21" s="1"/>
  <c r="T46" i="2"/>
  <c r="T48" i="21" s="1"/>
  <c r="O50" i="2"/>
  <c r="O52" i="21" s="1"/>
  <c r="N50" i="2"/>
  <c r="N52" i="21" s="1"/>
  <c r="R19" i="2"/>
  <c r="R21" i="21" s="1"/>
  <c r="R50" i="2"/>
  <c r="R52" i="21" s="1"/>
  <c r="P50" i="2"/>
  <c r="P52" i="21" s="1"/>
  <c r="I66" i="2"/>
  <c r="I68" i="21" s="1"/>
  <c r="N19" i="2"/>
  <c r="N21" i="21" s="1"/>
  <c r="Q19" i="2"/>
  <c r="Q21" i="21" s="1"/>
  <c r="M19" i="2"/>
  <c r="M21" i="21" s="1"/>
  <c r="P19" i="2"/>
  <c r="P21" i="21" s="1"/>
  <c r="O19" i="2"/>
  <c r="O21" i="21" s="1"/>
  <c r="I115" i="8"/>
  <c r="H1775" i="21" s="1"/>
  <c r="H1772" i="21"/>
  <c r="AO87" i="11"/>
  <c r="AN2037" i="21"/>
  <c r="AO86" i="11"/>
  <c r="AN2036" i="21"/>
  <c r="T47" i="2"/>
  <c r="T49" i="21" s="1"/>
  <c r="S51" i="21"/>
  <c r="Y2004" i="21"/>
  <c r="Z54" i="11"/>
  <c r="AB82" i="11"/>
  <c r="AA2032" i="21"/>
  <c r="X81" i="11"/>
  <c r="W2031" i="21"/>
  <c r="I78" i="2"/>
  <c r="I80" i="21" s="1"/>
  <c r="S33" i="21"/>
  <c r="T42" i="2"/>
  <c r="T44" i="21" s="1"/>
  <c r="I94" i="2"/>
  <c r="I96" i="21" s="1"/>
  <c r="T48" i="2"/>
  <c r="T50" i="21" s="1"/>
  <c r="M50" i="2"/>
  <c r="M52" i="21" s="1"/>
  <c r="T43" i="2"/>
  <c r="T45" i="21" s="1"/>
  <c r="T9" i="2"/>
  <c r="T11" i="21" s="1"/>
  <c r="T14" i="2"/>
  <c r="T16" i="21" s="1"/>
  <c r="G10" i="11"/>
  <c r="G1960" i="21" s="1"/>
  <c r="L45" i="11"/>
  <c r="L1995" i="21" s="1"/>
  <c r="L6" i="11"/>
  <c r="L1956" i="21" s="1"/>
  <c r="T13" i="2"/>
  <c r="T15" i="21" s="1"/>
  <c r="T17" i="2"/>
  <c r="T19" i="21" s="1"/>
  <c r="T11" i="2"/>
  <c r="T13" i="21" s="1"/>
  <c r="T15" i="2"/>
  <c r="T17" i="21" s="1"/>
  <c r="T16" i="2"/>
  <c r="T18" i="21" s="1"/>
  <c r="T12" i="2"/>
  <c r="T14" i="21" s="1"/>
  <c r="T10" i="2"/>
  <c r="T12" i="21" s="1"/>
  <c r="H9" i="11"/>
  <c r="H1959" i="21" s="1"/>
  <c r="I4" i="11"/>
  <c r="I1954" i="21" s="1"/>
  <c r="L8" i="11"/>
  <c r="L1958" i="21" s="1"/>
  <c r="L13" i="11"/>
  <c r="L1963" i="21" s="1"/>
  <c r="K14" i="11"/>
  <c r="K1964" i="21" s="1"/>
  <c r="J15" i="11"/>
  <c r="J1965" i="21" s="1"/>
  <c r="J22" i="11"/>
  <c r="J1972" i="21" s="1"/>
  <c r="L23" i="11"/>
  <c r="L1973" i="21" s="1"/>
  <c r="L5" i="11"/>
  <c r="L1955" i="21" s="1"/>
  <c r="D18" i="10"/>
  <c r="D1885" i="21" s="1"/>
  <c r="J88" i="11"/>
  <c r="J2038" i="21" s="1"/>
  <c r="D16" i="10"/>
  <c r="D1883" i="21" s="1"/>
  <c r="L38" i="11"/>
  <c r="L1988" i="21" s="1"/>
  <c r="L30" i="11"/>
  <c r="L1980" i="21" s="1"/>
  <c r="L28" i="11"/>
  <c r="L1978" i="21" s="1"/>
  <c r="D25" i="10"/>
  <c r="D1892" i="21" s="1"/>
  <c r="L20" i="11"/>
  <c r="L1970" i="21" s="1"/>
  <c r="L31" i="11"/>
  <c r="L1981" i="21" s="1"/>
  <c r="L36" i="11"/>
  <c r="L1986" i="21" s="1"/>
  <c r="L29" i="11"/>
  <c r="L1979" i="21" s="1"/>
  <c r="L41" i="11"/>
  <c r="L1991" i="21" s="1"/>
  <c r="M45" i="11"/>
  <c r="M1995" i="21" s="1"/>
  <c r="M43" i="11"/>
  <c r="M1993" i="21" s="1"/>
  <c r="K19" i="11"/>
  <c r="K1969" i="21" s="1"/>
  <c r="M47" i="11"/>
  <c r="M1997" i="21" s="1"/>
  <c r="L35" i="11"/>
  <c r="L1985" i="21" s="1"/>
  <c r="K39" i="11"/>
  <c r="K1989" i="21" s="1"/>
  <c r="L32" i="11"/>
  <c r="L1982" i="21" s="1"/>
  <c r="K33" i="11"/>
  <c r="K1983" i="21" s="1"/>
  <c r="D27" i="10"/>
  <c r="D1894" i="21" s="1"/>
  <c r="C97" i="4"/>
  <c r="C388" i="21" s="1"/>
  <c r="L37" i="11"/>
  <c r="L1987" i="21" s="1"/>
  <c r="K26" i="11"/>
  <c r="K1976" i="21" s="1"/>
  <c r="L46" i="11"/>
  <c r="L1996" i="21" s="1"/>
  <c r="N42" i="11"/>
  <c r="N1992" i="21" s="1"/>
  <c r="L7" i="11"/>
  <c r="L1957" i="21" s="1"/>
  <c r="D35" i="10"/>
  <c r="D1902" i="21" s="1"/>
  <c r="D8" i="10"/>
  <c r="D1875" i="21" s="1"/>
  <c r="K48" i="11"/>
  <c r="K1998" i="21" s="1"/>
  <c r="J25" i="11"/>
  <c r="J1975" i="21" s="1"/>
  <c r="M44" i="11"/>
  <c r="M1994" i="21" s="1"/>
  <c r="M6" i="11"/>
  <c r="M1956" i="21" s="1"/>
  <c r="D48" i="10"/>
  <c r="D1915" i="21" s="1"/>
  <c r="F50" i="11"/>
  <c r="F2000" i="21" s="1"/>
  <c r="E6" i="10"/>
  <c r="E1873" i="21" s="1"/>
  <c r="D42" i="10"/>
  <c r="D1909" i="21" s="1"/>
  <c r="D57" i="10"/>
  <c r="D1924" i="21" s="1"/>
  <c r="G109" i="8"/>
  <c r="F1769" i="21" s="1"/>
  <c r="J3" i="11"/>
  <c r="J1953" i="21" s="1"/>
  <c r="F76" i="7"/>
  <c r="F1616" i="21" s="1"/>
  <c r="K61" i="11"/>
  <c r="K2011" i="21" s="1"/>
  <c r="AC85" i="11" l="1"/>
  <c r="AB2035" i="21"/>
  <c r="AB2033" i="21"/>
  <c r="AC83" i="11"/>
  <c r="M23" i="11"/>
  <c r="M1973" i="21" s="1"/>
  <c r="AC84" i="11"/>
  <c r="AB2034" i="21"/>
  <c r="G11" i="11"/>
  <c r="G1961" i="21" s="1"/>
  <c r="AO2036" i="21"/>
  <c r="AP86" i="11"/>
  <c r="AP87" i="11"/>
  <c r="AO2037" i="21"/>
  <c r="Z2004" i="21"/>
  <c r="AA54" i="11"/>
  <c r="AC82" i="11"/>
  <c r="AB2032" i="21"/>
  <c r="Y81" i="11"/>
  <c r="X2031" i="21"/>
  <c r="I9" i="11"/>
  <c r="I1959" i="21" s="1"/>
  <c r="H10" i="11"/>
  <c r="H1960" i="21" s="1"/>
  <c r="M8" i="11"/>
  <c r="M1958" i="21" s="1"/>
  <c r="J4" i="11"/>
  <c r="J1954" i="21" s="1"/>
  <c r="L14" i="11"/>
  <c r="L1964" i="21" s="1"/>
  <c r="M13" i="11"/>
  <c r="M1963" i="21" s="1"/>
  <c r="K15" i="11"/>
  <c r="K1965" i="21" s="1"/>
  <c r="F6" i="10"/>
  <c r="F1873" i="21" s="1"/>
  <c r="K22" i="11"/>
  <c r="K1972" i="21" s="1"/>
  <c r="M5" i="11"/>
  <c r="M1955" i="21" s="1"/>
  <c r="K88" i="11"/>
  <c r="K2038" i="21" s="1"/>
  <c r="L88" i="11"/>
  <c r="L2038" i="21" s="1"/>
  <c r="M30" i="11"/>
  <c r="M1980" i="21" s="1"/>
  <c r="M38" i="11"/>
  <c r="M1988" i="21" s="1"/>
  <c r="M28" i="11"/>
  <c r="M1978" i="21" s="1"/>
  <c r="L33" i="11"/>
  <c r="L1983" i="21" s="1"/>
  <c r="M20" i="11"/>
  <c r="M1970" i="21" s="1"/>
  <c r="M31" i="11"/>
  <c r="M1981" i="21" s="1"/>
  <c r="M36" i="11"/>
  <c r="M1986" i="21" s="1"/>
  <c r="N45" i="11"/>
  <c r="N1995" i="21" s="1"/>
  <c r="M41" i="11"/>
  <c r="M1991" i="21" s="1"/>
  <c r="M29" i="11"/>
  <c r="M1979" i="21" s="1"/>
  <c r="M46" i="11"/>
  <c r="M1996" i="21" s="1"/>
  <c r="L26" i="11"/>
  <c r="L1976" i="21" s="1"/>
  <c r="N23" i="11"/>
  <c r="N1973" i="21" s="1"/>
  <c r="N47" i="11"/>
  <c r="N1997" i="21" s="1"/>
  <c r="L48" i="11"/>
  <c r="L1998" i="21" s="1"/>
  <c r="E59" i="10"/>
  <c r="D59" i="10" s="1"/>
  <c r="D1926" i="21" s="1"/>
  <c r="N44" i="11"/>
  <c r="N1994" i="21" s="1"/>
  <c r="O42" i="11"/>
  <c r="O1992" i="21" s="1"/>
  <c r="C108" i="4"/>
  <c r="C399" i="21" s="1"/>
  <c r="M32" i="11"/>
  <c r="M1982" i="21" s="1"/>
  <c r="N43" i="11"/>
  <c r="N1993" i="21" s="1"/>
  <c r="N6" i="11"/>
  <c r="N1956" i="21" s="1"/>
  <c r="K25" i="11"/>
  <c r="K1975" i="21" s="1"/>
  <c r="M7" i="11"/>
  <c r="M1957" i="21" s="1"/>
  <c r="M37" i="11"/>
  <c r="M1987" i="21" s="1"/>
  <c r="M35" i="11"/>
  <c r="M1985" i="21" s="1"/>
  <c r="L39" i="11"/>
  <c r="L1989" i="21" s="1"/>
  <c r="L19" i="11"/>
  <c r="L1969" i="21" s="1"/>
  <c r="F17" i="11"/>
  <c r="F1967" i="21" s="1"/>
  <c r="G112" i="8"/>
  <c r="F1772" i="21" s="1"/>
  <c r="K3" i="11"/>
  <c r="K1953" i="21" s="1"/>
  <c r="AN76" i="7"/>
  <c r="AN103" i="7" s="1"/>
  <c r="N95" i="7" s="1"/>
  <c r="N1635" i="21" s="1"/>
  <c r="L61" i="11"/>
  <c r="L2011" i="21" s="1"/>
  <c r="G17" i="11" l="1"/>
  <c r="G1967" i="21" s="1"/>
  <c r="AC2033" i="21"/>
  <c r="AD83" i="11"/>
  <c r="AD84" i="11"/>
  <c r="AC2034" i="21"/>
  <c r="G50" i="11"/>
  <c r="G2000" i="21" s="1"/>
  <c r="AC2035" i="21"/>
  <c r="AD85" i="11"/>
  <c r="H11" i="11"/>
  <c r="H1961" i="21" s="1"/>
  <c r="AQ87" i="11"/>
  <c r="AP2037" i="21"/>
  <c r="AQ86" i="11"/>
  <c r="AP2036" i="21"/>
  <c r="E60" i="10"/>
  <c r="E1927" i="21" s="1"/>
  <c r="E1926" i="21"/>
  <c r="AA2004" i="21"/>
  <c r="AB54" i="11"/>
  <c r="AD82" i="11"/>
  <c r="AC2032" i="21"/>
  <c r="Z81" i="11"/>
  <c r="Y2031" i="21"/>
  <c r="I10" i="11"/>
  <c r="I1960" i="21" s="1"/>
  <c r="J9" i="11"/>
  <c r="J1959" i="21" s="1"/>
  <c r="L15" i="11"/>
  <c r="L1965" i="21" s="1"/>
  <c r="N13" i="11"/>
  <c r="N1963" i="21" s="1"/>
  <c r="N8" i="11"/>
  <c r="N1958" i="21" s="1"/>
  <c r="K4" i="11"/>
  <c r="M14" i="11"/>
  <c r="M1964" i="21" s="1"/>
  <c r="F59" i="10"/>
  <c r="F1926" i="21" s="1"/>
  <c r="L22" i="11"/>
  <c r="L1972" i="21" s="1"/>
  <c r="F51" i="11"/>
  <c r="F2001" i="21" s="1"/>
  <c r="N30" i="11"/>
  <c r="N1980" i="21" s="1"/>
  <c r="N5" i="11"/>
  <c r="N1955" i="21" s="1"/>
  <c r="N38" i="11"/>
  <c r="N1988" i="21" s="1"/>
  <c r="H50" i="11"/>
  <c r="H2000" i="21" s="1"/>
  <c r="G51" i="11"/>
  <c r="G2001" i="21" s="1"/>
  <c r="N28" i="11"/>
  <c r="N1978" i="21" s="1"/>
  <c r="M48" i="11"/>
  <c r="M1998" i="21" s="1"/>
  <c r="N20" i="11"/>
  <c r="N1970" i="21" s="1"/>
  <c r="H17" i="11"/>
  <c r="H1967" i="21" s="1"/>
  <c r="N36" i="11"/>
  <c r="N1986" i="21" s="1"/>
  <c r="N31" i="11"/>
  <c r="N1981" i="21" s="1"/>
  <c r="N29" i="11"/>
  <c r="N1979" i="21" s="1"/>
  <c r="N41" i="11"/>
  <c r="N1991" i="21" s="1"/>
  <c r="O45" i="11"/>
  <c r="O1995" i="21" s="1"/>
  <c r="N37" i="11"/>
  <c r="N1987" i="21" s="1"/>
  <c r="L25" i="11"/>
  <c r="L1975" i="21" s="1"/>
  <c r="C119" i="4"/>
  <c r="C410" i="21" s="1"/>
  <c r="N32" i="11"/>
  <c r="N1982" i="21" s="1"/>
  <c r="O23" i="11"/>
  <c r="O1973" i="21" s="1"/>
  <c r="N35" i="11"/>
  <c r="N1985" i="21" s="1"/>
  <c r="M39" i="11"/>
  <c r="M1989" i="21" s="1"/>
  <c r="N7" i="11"/>
  <c r="N1957" i="21" s="1"/>
  <c r="O6" i="11"/>
  <c r="O1956" i="21" s="1"/>
  <c r="N46" i="11"/>
  <c r="N1996" i="21" s="1"/>
  <c r="M19" i="11"/>
  <c r="M1969" i="21" s="1"/>
  <c r="O43" i="11"/>
  <c r="O1993" i="21" s="1"/>
  <c r="M33" i="11"/>
  <c r="M1983" i="21" s="1"/>
  <c r="P42" i="11"/>
  <c r="P1992" i="21" s="1"/>
  <c r="O44" i="11"/>
  <c r="O1994" i="21" s="1"/>
  <c r="O47" i="11"/>
  <c r="O1997" i="21" s="1"/>
  <c r="M26" i="11"/>
  <c r="M1976" i="21" s="1"/>
  <c r="I11" i="11"/>
  <c r="I1961" i="21" s="1"/>
  <c r="G115" i="8"/>
  <c r="F1775" i="21" s="1"/>
  <c r="L3" i="11"/>
  <c r="L1953" i="21" s="1"/>
  <c r="M61" i="11"/>
  <c r="M2011" i="21" s="1"/>
  <c r="AD2033" i="21" l="1"/>
  <c r="AE83" i="11"/>
  <c r="AD2034" i="21"/>
  <c r="AE84" i="11"/>
  <c r="AE85" i="11"/>
  <c r="AD2035" i="21"/>
  <c r="F60" i="10"/>
  <c r="F1927" i="21" s="1"/>
  <c r="AR87" i="11"/>
  <c r="AQ2037" i="21"/>
  <c r="AR86" i="11"/>
  <c r="AQ2036" i="21"/>
  <c r="K9" i="11"/>
  <c r="K1959" i="21" s="1"/>
  <c r="K1954" i="21"/>
  <c r="AB2004" i="21"/>
  <c r="AC54" i="11"/>
  <c r="AE82" i="11"/>
  <c r="AD2032" i="21"/>
  <c r="AA81" i="11"/>
  <c r="Z2031" i="21"/>
  <c r="N106" i="21"/>
  <c r="O8" i="11"/>
  <c r="O1958" i="21" s="1"/>
  <c r="N14" i="11"/>
  <c r="N1964" i="21" s="1"/>
  <c r="O13" i="11"/>
  <c r="O1963" i="21" s="1"/>
  <c r="J10" i="11"/>
  <c r="J1960" i="21" s="1"/>
  <c r="L4" i="11"/>
  <c r="M15" i="11"/>
  <c r="M1965" i="21" s="1"/>
  <c r="O30" i="11"/>
  <c r="O1980" i="21" s="1"/>
  <c r="F52" i="11"/>
  <c r="M22" i="11"/>
  <c r="M1972" i="21" s="1"/>
  <c r="O5" i="11"/>
  <c r="O1955" i="21" s="1"/>
  <c r="M88" i="11"/>
  <c r="M2038" i="21" s="1"/>
  <c r="N88" i="11"/>
  <c r="N2038" i="21" s="1"/>
  <c r="G52" i="11"/>
  <c r="O38" i="11"/>
  <c r="O1988" i="21" s="1"/>
  <c r="O28" i="11"/>
  <c r="O1978" i="21" s="1"/>
  <c r="H51" i="11"/>
  <c r="H2001" i="21" s="1"/>
  <c r="O20" i="11"/>
  <c r="O1970" i="21" s="1"/>
  <c r="O36" i="11"/>
  <c r="O1986" i="21" s="1"/>
  <c r="O31" i="11"/>
  <c r="O1981" i="21" s="1"/>
  <c r="N33" i="11"/>
  <c r="N1983" i="21" s="1"/>
  <c r="O41" i="11"/>
  <c r="O1991" i="21" s="1"/>
  <c r="N48" i="11"/>
  <c r="N1998" i="21" s="1"/>
  <c r="O29" i="11"/>
  <c r="O1979" i="21" s="1"/>
  <c r="P45" i="11"/>
  <c r="P1995" i="21" s="1"/>
  <c r="M25" i="11"/>
  <c r="M1975" i="21" s="1"/>
  <c r="I50" i="11"/>
  <c r="I2000" i="21" s="1"/>
  <c r="N26" i="11"/>
  <c r="N1976" i="21" s="1"/>
  <c r="P47" i="11"/>
  <c r="P1997" i="21" s="1"/>
  <c r="Q42" i="11"/>
  <c r="Q1992" i="21" s="1"/>
  <c r="P43" i="11"/>
  <c r="P1993" i="21" s="1"/>
  <c r="P6" i="11"/>
  <c r="P1956" i="21" s="1"/>
  <c r="O35" i="11"/>
  <c r="O1985" i="21" s="1"/>
  <c r="N39" i="11"/>
  <c r="N1989" i="21" s="1"/>
  <c r="O37" i="11"/>
  <c r="O1987" i="21" s="1"/>
  <c r="N19" i="11"/>
  <c r="N1969" i="21" s="1"/>
  <c r="O7" i="11"/>
  <c r="O1957" i="21" s="1"/>
  <c r="P44" i="11"/>
  <c r="P1994" i="21" s="1"/>
  <c r="O46" i="11"/>
  <c r="O1996" i="21" s="1"/>
  <c r="P23" i="11"/>
  <c r="P1973" i="21" s="1"/>
  <c r="O32" i="11"/>
  <c r="O1982" i="21" s="1"/>
  <c r="C130" i="4"/>
  <c r="C421" i="21" s="1"/>
  <c r="I17" i="11"/>
  <c r="I1967" i="21" s="1"/>
  <c r="M3" i="11"/>
  <c r="M1953" i="21" s="1"/>
  <c r="N61" i="11"/>
  <c r="N2011" i="21" s="1"/>
  <c r="AE2034" i="21" l="1"/>
  <c r="AF84" i="11"/>
  <c r="P8" i="11"/>
  <c r="P1958" i="21" s="1"/>
  <c r="AE2033" i="21"/>
  <c r="AF83" i="11"/>
  <c r="AF85" i="11"/>
  <c r="AE2035" i="21"/>
  <c r="K10" i="11"/>
  <c r="K1960" i="21" s="1"/>
  <c r="AR2036" i="21"/>
  <c r="AS86" i="11"/>
  <c r="AS2036" i="21" s="1"/>
  <c r="AR2037" i="21"/>
  <c r="AS87" i="11"/>
  <c r="AS2037" i="21" s="1"/>
  <c r="G73" i="11"/>
  <c r="G2023" i="21" s="1"/>
  <c r="G74" i="11"/>
  <c r="G2024" i="21" s="1"/>
  <c r="G75" i="11"/>
  <c r="G76" i="11"/>
  <c r="G2026" i="21" s="1"/>
  <c r="G77" i="11"/>
  <c r="G2027" i="21" s="1"/>
  <c r="G78" i="11"/>
  <c r="G2028" i="21" s="1"/>
  <c r="G79" i="11"/>
  <c r="G2029" i="21" s="1"/>
  <c r="F76" i="11"/>
  <c r="F2026" i="21" s="1"/>
  <c r="F79" i="11"/>
  <c r="F2029" i="21" s="1"/>
  <c r="F75" i="11"/>
  <c r="F2025" i="21" s="1"/>
  <c r="F77" i="11"/>
  <c r="F2027" i="21" s="1"/>
  <c r="F78" i="11"/>
  <c r="F2028" i="21" s="1"/>
  <c r="F74" i="11"/>
  <c r="F2024" i="21" s="1"/>
  <c r="G2002" i="21"/>
  <c r="G2025" i="21"/>
  <c r="L9" i="11"/>
  <c r="L1959" i="21" s="1"/>
  <c r="L1954" i="21"/>
  <c r="F2002" i="21"/>
  <c r="F73" i="11"/>
  <c r="F2023" i="21" s="1"/>
  <c r="AC2004" i="21"/>
  <c r="AD54" i="11"/>
  <c r="AF82" i="11"/>
  <c r="AE2032" i="21"/>
  <c r="AB81" i="11"/>
  <c r="AA2031" i="21"/>
  <c r="J11" i="11"/>
  <c r="J1961" i="21" s="1"/>
  <c r="N15" i="11"/>
  <c r="N1965" i="21" s="1"/>
  <c r="P13" i="11"/>
  <c r="P1963" i="21" s="1"/>
  <c r="O14" i="11"/>
  <c r="O1964" i="21" s="1"/>
  <c r="M4" i="11"/>
  <c r="P30" i="11"/>
  <c r="P1980" i="21" s="1"/>
  <c r="F63" i="11"/>
  <c r="F2013" i="21" s="1"/>
  <c r="N22" i="11"/>
  <c r="N1972" i="21" s="1"/>
  <c r="P5" i="11"/>
  <c r="P1955" i="21" s="1"/>
  <c r="I51" i="11"/>
  <c r="I2001" i="21" s="1"/>
  <c r="G63" i="11"/>
  <c r="G2013" i="21" s="1"/>
  <c r="P38" i="11"/>
  <c r="P1988" i="21" s="1"/>
  <c r="H52" i="11"/>
  <c r="P28" i="11"/>
  <c r="P1978" i="21" s="1"/>
  <c r="P20" i="11"/>
  <c r="P1970" i="21" s="1"/>
  <c r="P36" i="11"/>
  <c r="P1986" i="21" s="1"/>
  <c r="P31" i="11"/>
  <c r="P1981" i="21" s="1"/>
  <c r="Q45" i="11"/>
  <c r="Q1995" i="21" s="1"/>
  <c r="P41" i="11"/>
  <c r="P1991" i="21" s="1"/>
  <c r="P29" i="11"/>
  <c r="P1979" i="21" s="1"/>
  <c r="P46" i="11"/>
  <c r="P1996" i="21" s="1"/>
  <c r="P7" i="11"/>
  <c r="P1957" i="21" s="1"/>
  <c r="P37" i="11"/>
  <c r="P1987" i="21" s="1"/>
  <c r="Q8" i="11"/>
  <c r="Q1958" i="21" s="1"/>
  <c r="R42" i="11"/>
  <c r="R1992" i="21" s="1"/>
  <c r="O26" i="11"/>
  <c r="O1976" i="21" s="1"/>
  <c r="Q23" i="11"/>
  <c r="Q1973" i="21" s="1"/>
  <c r="P35" i="11"/>
  <c r="P1985" i="21" s="1"/>
  <c r="O39" i="11"/>
  <c r="O1989" i="21" s="1"/>
  <c r="O48" i="11"/>
  <c r="O1998" i="21" s="1"/>
  <c r="P32" i="11"/>
  <c r="P1982" i="21" s="1"/>
  <c r="O33" i="11"/>
  <c r="O1983" i="21" s="1"/>
  <c r="Q6" i="11"/>
  <c r="Q1956" i="21" s="1"/>
  <c r="N25" i="11"/>
  <c r="N1975" i="21" s="1"/>
  <c r="Q44" i="11"/>
  <c r="Q1994" i="21" s="1"/>
  <c r="C141" i="4"/>
  <c r="C432" i="21" s="1"/>
  <c r="O19" i="11"/>
  <c r="O1969" i="21" s="1"/>
  <c r="Q43" i="11"/>
  <c r="Q1993" i="21" s="1"/>
  <c r="Q47" i="11"/>
  <c r="Q1997" i="21" s="1"/>
  <c r="N3" i="11"/>
  <c r="N1953" i="21" s="1"/>
  <c r="O61" i="11"/>
  <c r="O2011" i="21" s="1"/>
  <c r="J17" i="11" l="1"/>
  <c r="J1967" i="21" s="1"/>
  <c r="K11" i="11"/>
  <c r="K1961" i="21" s="1"/>
  <c r="AF2035" i="21"/>
  <c r="AG85" i="11"/>
  <c r="AG84" i="11"/>
  <c r="AF2034" i="21"/>
  <c r="AF2033" i="21"/>
  <c r="AG83" i="11"/>
  <c r="J50" i="11"/>
  <c r="J2000" i="21" s="1"/>
  <c r="Q13" i="11"/>
  <c r="Q1963" i="21" s="1"/>
  <c r="L10" i="11"/>
  <c r="L1960" i="21" s="1"/>
  <c r="H73" i="11"/>
  <c r="H2023" i="21" s="1"/>
  <c r="H74" i="11"/>
  <c r="H2024" i="21" s="1"/>
  <c r="H75" i="11"/>
  <c r="H2025" i="21" s="1"/>
  <c r="H76" i="11"/>
  <c r="H2026" i="21" s="1"/>
  <c r="H77" i="11"/>
  <c r="H2027" i="21" s="1"/>
  <c r="H78" i="11"/>
  <c r="H2028" i="21" s="1"/>
  <c r="H79" i="11"/>
  <c r="H2029" i="21" s="1"/>
  <c r="H2002" i="21"/>
  <c r="M9" i="11"/>
  <c r="M1959" i="21" s="1"/>
  <c r="M1954" i="21"/>
  <c r="AD2004" i="21"/>
  <c r="AE54" i="11"/>
  <c r="AG82" i="11"/>
  <c r="AF2032" i="21"/>
  <c r="AC81" i="11"/>
  <c r="AB2031" i="21"/>
  <c r="O15" i="11"/>
  <c r="O1965" i="21" s="1"/>
  <c r="P14" i="11"/>
  <c r="P1964" i="21" s="1"/>
  <c r="N4" i="11"/>
  <c r="G64" i="11"/>
  <c r="G2014" i="21" s="1"/>
  <c r="F64" i="11"/>
  <c r="F2014" i="21" s="1"/>
  <c r="Q30" i="11"/>
  <c r="Q1980" i="21" s="1"/>
  <c r="F69" i="11"/>
  <c r="F2019" i="21" s="1"/>
  <c r="F66" i="11"/>
  <c r="F2016" i="21" s="1"/>
  <c r="O22" i="11"/>
  <c r="O1972" i="21" s="1"/>
  <c r="Q5" i="11"/>
  <c r="Q1955" i="21" s="1"/>
  <c r="G69" i="11"/>
  <c r="G2019" i="21" s="1"/>
  <c r="K50" i="11"/>
  <c r="K2000" i="21" s="1"/>
  <c r="I52" i="11"/>
  <c r="O88" i="11"/>
  <c r="O2038" i="21" s="1"/>
  <c r="H63" i="11"/>
  <c r="H2013" i="21" s="1"/>
  <c r="Q38" i="11"/>
  <c r="Q1988" i="21" s="1"/>
  <c r="Q28" i="11"/>
  <c r="Q1978" i="21" s="1"/>
  <c r="Q20" i="11"/>
  <c r="Q1970" i="21" s="1"/>
  <c r="Q31" i="11"/>
  <c r="Q1981" i="21" s="1"/>
  <c r="Q36" i="11"/>
  <c r="Q1986" i="21" s="1"/>
  <c r="Q41" i="11"/>
  <c r="Q1991" i="21" s="1"/>
  <c r="Q29" i="11"/>
  <c r="Q1979" i="21" s="1"/>
  <c r="R45" i="11"/>
  <c r="R1995" i="21" s="1"/>
  <c r="R47" i="11"/>
  <c r="R1997" i="21" s="1"/>
  <c r="R44" i="11"/>
  <c r="R1994" i="21" s="1"/>
  <c r="S42" i="11"/>
  <c r="S1992" i="21" s="1"/>
  <c r="C152" i="4"/>
  <c r="C443" i="21" s="1"/>
  <c r="Q32" i="11"/>
  <c r="Q1982" i="21" s="1"/>
  <c r="P33" i="11"/>
  <c r="P1983" i="21" s="1"/>
  <c r="R8" i="11"/>
  <c r="R1958" i="21" s="1"/>
  <c r="Q37" i="11"/>
  <c r="Q1987" i="21" s="1"/>
  <c r="Q46" i="11"/>
  <c r="Q1996" i="21" s="1"/>
  <c r="P48" i="11"/>
  <c r="P1998" i="21" s="1"/>
  <c r="O25" i="11"/>
  <c r="O1975" i="21" s="1"/>
  <c r="R6" i="11"/>
  <c r="R1956" i="21" s="1"/>
  <c r="Q35" i="11"/>
  <c r="Q1985" i="21" s="1"/>
  <c r="P39" i="11"/>
  <c r="P1989" i="21" s="1"/>
  <c r="P26" i="11"/>
  <c r="P1976" i="21" s="1"/>
  <c r="K17" i="11"/>
  <c r="K1967" i="21" s="1"/>
  <c r="R43" i="11"/>
  <c r="R1993" i="21" s="1"/>
  <c r="R30" i="11"/>
  <c r="R1980" i="21" s="1"/>
  <c r="P19" i="11"/>
  <c r="P1969" i="21" s="1"/>
  <c r="R23" i="11"/>
  <c r="R1973" i="21" s="1"/>
  <c r="Q7" i="11"/>
  <c r="Q1957" i="21" s="1"/>
  <c r="J51" i="11"/>
  <c r="J2001" i="21" s="1"/>
  <c r="R13" i="11"/>
  <c r="R1963" i="21" s="1"/>
  <c r="Q14" i="11"/>
  <c r="Q1964" i="21" s="1"/>
  <c r="O3" i="11"/>
  <c r="O1953" i="21" s="1"/>
  <c r="P61" i="11"/>
  <c r="P2011" i="21" s="1"/>
  <c r="AG2033" i="21" l="1"/>
  <c r="AH83" i="11"/>
  <c r="AH85" i="11"/>
  <c r="AG2035" i="21"/>
  <c r="AH84" i="11"/>
  <c r="AG2034" i="21"/>
  <c r="L11" i="11"/>
  <c r="L1961" i="21" s="1"/>
  <c r="M10" i="11"/>
  <c r="M1960" i="21" s="1"/>
  <c r="I76" i="11"/>
  <c r="I2026" i="21" s="1"/>
  <c r="I79" i="11"/>
  <c r="I2029" i="21" s="1"/>
  <c r="I73" i="11"/>
  <c r="I2023" i="21" s="1"/>
  <c r="I74" i="11"/>
  <c r="I2024" i="21" s="1"/>
  <c r="I77" i="11"/>
  <c r="I2027" i="21" s="1"/>
  <c r="I75" i="11"/>
  <c r="I2025" i="21" s="1"/>
  <c r="I78" i="11"/>
  <c r="I2028" i="21" s="1"/>
  <c r="N9" i="11"/>
  <c r="N1959" i="21" s="1"/>
  <c r="N1954" i="21"/>
  <c r="I2002" i="21"/>
  <c r="AE2004" i="21"/>
  <c r="AF54" i="11"/>
  <c r="AH82" i="11"/>
  <c r="AG2032" i="21"/>
  <c r="AD81" i="11"/>
  <c r="AC2031" i="21"/>
  <c r="P15" i="11"/>
  <c r="P1965" i="21" s="1"/>
  <c r="O4" i="11"/>
  <c r="G66" i="11"/>
  <c r="G2016" i="21" s="1"/>
  <c r="F70" i="11"/>
  <c r="F2020" i="21" s="1"/>
  <c r="H64" i="11"/>
  <c r="H2014" i="21" s="1"/>
  <c r="F67" i="11"/>
  <c r="F2017" i="21" s="1"/>
  <c r="P22" i="11"/>
  <c r="P1972" i="21" s="1"/>
  <c r="R5" i="11"/>
  <c r="R1955" i="21" s="1"/>
  <c r="I63" i="11"/>
  <c r="I2013" i="21" s="1"/>
  <c r="K51" i="11"/>
  <c r="K2001" i="21" s="1"/>
  <c r="P88" i="11"/>
  <c r="P2038" i="21" s="1"/>
  <c r="H69" i="11"/>
  <c r="H2019" i="21" s="1"/>
  <c r="R38" i="11"/>
  <c r="R1988" i="21" s="1"/>
  <c r="R28" i="11"/>
  <c r="R1978" i="21" s="1"/>
  <c r="R20" i="11"/>
  <c r="R1970" i="21" s="1"/>
  <c r="L50" i="11"/>
  <c r="L2000" i="21" s="1"/>
  <c r="R36" i="11"/>
  <c r="R1986" i="21" s="1"/>
  <c r="R31" i="11"/>
  <c r="R1981" i="21" s="1"/>
  <c r="L17" i="11"/>
  <c r="L1967" i="21" s="1"/>
  <c r="R41" i="11"/>
  <c r="R1991" i="21" s="1"/>
  <c r="S45" i="11"/>
  <c r="S1995" i="21" s="1"/>
  <c r="R29" i="11"/>
  <c r="R1979" i="21" s="1"/>
  <c r="P25" i="11"/>
  <c r="P1975" i="21" s="1"/>
  <c r="Q19" i="11"/>
  <c r="Q1969" i="21" s="1"/>
  <c r="S43" i="11"/>
  <c r="S1993" i="21" s="1"/>
  <c r="R46" i="11"/>
  <c r="R1996" i="21" s="1"/>
  <c r="S8" i="11"/>
  <c r="S1958" i="21" s="1"/>
  <c r="R32" i="11"/>
  <c r="R1982" i="21" s="1"/>
  <c r="C163" i="4"/>
  <c r="C454" i="21" s="1"/>
  <c r="T42" i="11"/>
  <c r="T1992" i="21" s="1"/>
  <c r="S44" i="11"/>
  <c r="S1994" i="21" s="1"/>
  <c r="S47" i="11"/>
  <c r="S1997" i="21" s="1"/>
  <c r="R7" i="11"/>
  <c r="R1957" i="21" s="1"/>
  <c r="S23" i="11"/>
  <c r="S1973" i="21" s="1"/>
  <c r="Q26" i="11"/>
  <c r="Q1976" i="21" s="1"/>
  <c r="S6" i="11"/>
  <c r="S1956" i="21" s="1"/>
  <c r="R35" i="11"/>
  <c r="R1985" i="21" s="1"/>
  <c r="Q39" i="11"/>
  <c r="Q1989" i="21" s="1"/>
  <c r="S30" i="11"/>
  <c r="S1980" i="21" s="1"/>
  <c r="R37" i="11"/>
  <c r="R1987" i="21" s="1"/>
  <c r="Q48" i="11"/>
  <c r="Q1998" i="21" s="1"/>
  <c r="Q33" i="11"/>
  <c r="Q1983" i="21" s="1"/>
  <c r="J52" i="11"/>
  <c r="Q15" i="11"/>
  <c r="Q1965" i="21" s="1"/>
  <c r="R14" i="11"/>
  <c r="R1964" i="21" s="1"/>
  <c r="S13" i="11"/>
  <c r="S1963" i="21" s="1"/>
  <c r="P3" i="11"/>
  <c r="P1953" i="21" s="1"/>
  <c r="Q61" i="11"/>
  <c r="Q2011" i="21" s="1"/>
  <c r="AI85" i="11" l="1"/>
  <c r="AH2035" i="21"/>
  <c r="AH2033" i="21"/>
  <c r="AI83" i="11"/>
  <c r="M11" i="11"/>
  <c r="M1961" i="21" s="1"/>
  <c r="AI84" i="11"/>
  <c r="AH2034" i="21"/>
  <c r="N10" i="11"/>
  <c r="N1960" i="21" s="1"/>
  <c r="J73" i="11"/>
  <c r="J2023" i="21" s="1"/>
  <c r="J74" i="11"/>
  <c r="J2024" i="21" s="1"/>
  <c r="J75" i="11"/>
  <c r="J2025" i="21" s="1"/>
  <c r="J76" i="11"/>
  <c r="J2026" i="21" s="1"/>
  <c r="J77" i="11"/>
  <c r="J78" i="11"/>
  <c r="J2028" i="21" s="1"/>
  <c r="J79" i="11"/>
  <c r="J2029" i="21" s="1"/>
  <c r="J2002" i="21"/>
  <c r="J2027" i="21"/>
  <c r="O9" i="11"/>
  <c r="O1959" i="21" s="1"/>
  <c r="O1954" i="21"/>
  <c r="AF2004" i="21"/>
  <c r="AG54" i="11"/>
  <c r="AI82" i="11"/>
  <c r="AH2032" i="21"/>
  <c r="AE81" i="11"/>
  <c r="AD2031" i="21"/>
  <c r="H66" i="11"/>
  <c r="H2016" i="21" s="1"/>
  <c r="P4" i="11"/>
  <c r="G67" i="11"/>
  <c r="G2017" i="21" s="1"/>
  <c r="K52" i="11"/>
  <c r="G70" i="11"/>
  <c r="G2020" i="21" s="1"/>
  <c r="I64" i="11"/>
  <c r="I2014" i="21" s="1"/>
  <c r="Q22" i="11"/>
  <c r="Q1972" i="21" s="1"/>
  <c r="S5" i="11"/>
  <c r="S1955" i="21" s="1"/>
  <c r="Q88" i="11"/>
  <c r="Q2038" i="21" s="1"/>
  <c r="J63" i="11"/>
  <c r="J2013" i="21" s="1"/>
  <c r="I69" i="11"/>
  <c r="I2019" i="21" s="1"/>
  <c r="S38" i="11"/>
  <c r="S1988" i="21" s="1"/>
  <c r="S28" i="11"/>
  <c r="S1978" i="21" s="1"/>
  <c r="L51" i="11"/>
  <c r="L2001" i="21" s="1"/>
  <c r="S20" i="11"/>
  <c r="S1970" i="21" s="1"/>
  <c r="R48" i="11"/>
  <c r="R1998" i="21" s="1"/>
  <c r="S36" i="11"/>
  <c r="S1986" i="21" s="1"/>
  <c r="S31" i="11"/>
  <c r="S1981" i="21" s="1"/>
  <c r="T45" i="11"/>
  <c r="T1995" i="21" s="1"/>
  <c r="S29" i="11"/>
  <c r="S1979" i="21" s="1"/>
  <c r="S41" i="11"/>
  <c r="S1991" i="21" s="1"/>
  <c r="R26" i="11"/>
  <c r="R1976" i="21" s="1"/>
  <c r="S7" i="11"/>
  <c r="S1957" i="21" s="1"/>
  <c r="T43" i="11"/>
  <c r="T1993" i="21" s="1"/>
  <c r="T30" i="11"/>
  <c r="T1980" i="21" s="1"/>
  <c r="S35" i="11"/>
  <c r="S1985" i="21" s="1"/>
  <c r="R39" i="11"/>
  <c r="R1989" i="21" s="1"/>
  <c r="C174" i="4"/>
  <c r="C465" i="21" s="1"/>
  <c r="T8" i="11"/>
  <c r="T1958" i="21" s="1"/>
  <c r="T6" i="11"/>
  <c r="T1956" i="21" s="1"/>
  <c r="T23" i="11"/>
  <c r="T1973" i="21" s="1"/>
  <c r="T47" i="11"/>
  <c r="T1997" i="21" s="1"/>
  <c r="U42" i="11"/>
  <c r="U1992" i="21" s="1"/>
  <c r="R19" i="11"/>
  <c r="R1969" i="21" s="1"/>
  <c r="Q25" i="11"/>
  <c r="Q1975" i="21" s="1"/>
  <c r="T44" i="11"/>
  <c r="T1994" i="21" s="1"/>
  <c r="S37" i="11"/>
  <c r="S1987" i="21" s="1"/>
  <c r="S32" i="11"/>
  <c r="S1982" i="21" s="1"/>
  <c r="R33" i="11"/>
  <c r="R1983" i="21" s="1"/>
  <c r="S46" i="11"/>
  <c r="S1996" i="21" s="1"/>
  <c r="O10" i="11"/>
  <c r="O1960" i="21" s="1"/>
  <c r="R15" i="11"/>
  <c r="R1965" i="21" s="1"/>
  <c r="M17" i="11"/>
  <c r="M1967" i="21" s="1"/>
  <c r="M50" i="11"/>
  <c r="M2000" i="21" s="1"/>
  <c r="Q3" i="11"/>
  <c r="Q1953" i="21" s="1"/>
  <c r="S14" i="11"/>
  <c r="S1964" i="21" s="1"/>
  <c r="T13" i="11"/>
  <c r="T1963" i="21" s="1"/>
  <c r="R61" i="11"/>
  <c r="R2011" i="21" s="1"/>
  <c r="AJ83" i="11" l="1"/>
  <c r="AI2033" i="21"/>
  <c r="AI2034" i="21"/>
  <c r="AJ84" i="11"/>
  <c r="N11" i="11"/>
  <c r="N1961" i="21" s="1"/>
  <c r="AI2035" i="21"/>
  <c r="AJ85" i="11"/>
  <c r="K73" i="11"/>
  <c r="K2023" i="21" s="1"/>
  <c r="K77" i="11"/>
  <c r="K2027" i="21" s="1"/>
  <c r="K78" i="11"/>
  <c r="K2028" i="21" s="1"/>
  <c r="K76" i="11"/>
  <c r="K2026" i="21" s="1"/>
  <c r="K74" i="11"/>
  <c r="K75" i="11"/>
  <c r="K2025" i="21" s="1"/>
  <c r="K79" i="11"/>
  <c r="K2029" i="21" s="1"/>
  <c r="K2002" i="21"/>
  <c r="K2024" i="21"/>
  <c r="P9" i="11"/>
  <c r="P1959" i="21" s="1"/>
  <c r="P1954" i="21"/>
  <c r="AG2004" i="21"/>
  <c r="AH54" i="11"/>
  <c r="AJ82" i="11"/>
  <c r="AI2032" i="21"/>
  <c r="AF81" i="11"/>
  <c r="AE2031" i="21"/>
  <c r="H67" i="11"/>
  <c r="H2017" i="21" s="1"/>
  <c r="I66" i="11"/>
  <c r="I2016" i="21" s="1"/>
  <c r="Q4" i="11"/>
  <c r="K63" i="11"/>
  <c r="K2013" i="21" s="1"/>
  <c r="H70" i="11"/>
  <c r="H2020" i="21" s="1"/>
  <c r="J64" i="11"/>
  <c r="J2014" i="21" s="1"/>
  <c r="R22" i="11"/>
  <c r="R1972" i="21" s="1"/>
  <c r="T5" i="11"/>
  <c r="T1955" i="21" s="1"/>
  <c r="J69" i="11"/>
  <c r="J2019" i="21" s="1"/>
  <c r="R88" i="11"/>
  <c r="R2038" i="21" s="1"/>
  <c r="S88" i="11"/>
  <c r="S2038" i="21" s="1"/>
  <c r="T38" i="11"/>
  <c r="T1988" i="21" s="1"/>
  <c r="T28" i="11"/>
  <c r="T1978" i="21" s="1"/>
  <c r="L52" i="11"/>
  <c r="T20" i="11"/>
  <c r="T1970" i="21" s="1"/>
  <c r="T36" i="11"/>
  <c r="T1986" i="21" s="1"/>
  <c r="T31" i="11"/>
  <c r="T1981" i="21" s="1"/>
  <c r="U45" i="11"/>
  <c r="U1995" i="21" s="1"/>
  <c r="T41" i="11"/>
  <c r="T1991" i="21" s="1"/>
  <c r="T29" i="11"/>
  <c r="T1979" i="21" s="1"/>
  <c r="T37" i="11"/>
  <c r="T1987" i="21" s="1"/>
  <c r="U43" i="11"/>
  <c r="U1993" i="21" s="1"/>
  <c r="S26" i="11"/>
  <c r="S1976" i="21" s="1"/>
  <c r="T32" i="11"/>
  <c r="T1982" i="21" s="1"/>
  <c r="S19" i="11"/>
  <c r="S1969" i="21" s="1"/>
  <c r="U47" i="11"/>
  <c r="U1997" i="21" s="1"/>
  <c r="U6" i="11"/>
  <c r="U1956" i="21" s="1"/>
  <c r="C185" i="4"/>
  <c r="C476" i="21" s="1"/>
  <c r="U30" i="11"/>
  <c r="U1980" i="21" s="1"/>
  <c r="T46" i="11"/>
  <c r="T1996" i="21" s="1"/>
  <c r="S48" i="11"/>
  <c r="S1998" i="21" s="1"/>
  <c r="S33" i="11"/>
  <c r="S1983" i="21" s="1"/>
  <c r="U8" i="11"/>
  <c r="U1958" i="21" s="1"/>
  <c r="T7" i="11"/>
  <c r="T1957" i="21" s="1"/>
  <c r="O11" i="11"/>
  <c r="O1961" i="21" s="1"/>
  <c r="U44" i="11"/>
  <c r="U1994" i="21" s="1"/>
  <c r="R25" i="11"/>
  <c r="R1975" i="21" s="1"/>
  <c r="V42" i="11"/>
  <c r="V1992" i="21" s="1"/>
  <c r="U23" i="11"/>
  <c r="U1973" i="21" s="1"/>
  <c r="T35" i="11"/>
  <c r="T1985" i="21" s="1"/>
  <c r="S39" i="11"/>
  <c r="S1989" i="21" s="1"/>
  <c r="R3" i="11"/>
  <c r="R1953" i="21" s="1"/>
  <c r="N17" i="11"/>
  <c r="N1967" i="21" s="1"/>
  <c r="N50" i="11"/>
  <c r="N2000" i="21" s="1"/>
  <c r="S15" i="11"/>
  <c r="S1965" i="21" s="1"/>
  <c r="T14" i="11"/>
  <c r="T1964" i="21" s="1"/>
  <c r="U13" i="11"/>
  <c r="U1963" i="21" s="1"/>
  <c r="M51" i="11"/>
  <c r="M2001" i="21" s="1"/>
  <c r="S61" i="11"/>
  <c r="S2011" i="21" s="1"/>
  <c r="AK85" i="11" l="1"/>
  <c r="AJ2035" i="21"/>
  <c r="AK84" i="11"/>
  <c r="AJ2034" i="21"/>
  <c r="AK83" i="11"/>
  <c r="AJ2033" i="21"/>
  <c r="P10" i="11"/>
  <c r="P1960" i="21" s="1"/>
  <c r="L74" i="11"/>
  <c r="L2024" i="21" s="1"/>
  <c r="L78" i="11"/>
  <c r="L2028" i="21" s="1"/>
  <c r="L73" i="11"/>
  <c r="L2023" i="21" s="1"/>
  <c r="L77" i="11"/>
  <c r="L2027" i="21" s="1"/>
  <c r="L76" i="11"/>
  <c r="L2026" i="21" s="1"/>
  <c r="L75" i="11"/>
  <c r="L2025" i="21" s="1"/>
  <c r="L79" i="11"/>
  <c r="L2029" i="21" s="1"/>
  <c r="Q9" i="11"/>
  <c r="Q1959" i="21" s="1"/>
  <c r="Q1954" i="21"/>
  <c r="L2002" i="21"/>
  <c r="AH2004" i="21"/>
  <c r="AI54" i="11"/>
  <c r="AI2004" i="21" s="1"/>
  <c r="AK82" i="11"/>
  <c r="AJ2032" i="21"/>
  <c r="AG81" i="11"/>
  <c r="AF2031" i="21"/>
  <c r="J66" i="11"/>
  <c r="J2016" i="21" s="1"/>
  <c r="I67" i="11"/>
  <c r="I2017" i="21" s="1"/>
  <c r="R4" i="11"/>
  <c r="K64" i="11"/>
  <c r="K2014" i="21" s="1"/>
  <c r="K69" i="11"/>
  <c r="K2019" i="21" s="1"/>
  <c r="I70" i="11"/>
  <c r="I2020" i="21" s="1"/>
  <c r="S22" i="11"/>
  <c r="S1972" i="21" s="1"/>
  <c r="U5" i="11"/>
  <c r="U1955" i="21" s="1"/>
  <c r="O17" i="11"/>
  <c r="O1967" i="21" s="1"/>
  <c r="T88" i="11"/>
  <c r="T2038" i="21" s="1"/>
  <c r="L63" i="11"/>
  <c r="L2013" i="21" s="1"/>
  <c r="U38" i="11"/>
  <c r="U1988" i="21" s="1"/>
  <c r="U28" i="11"/>
  <c r="U1978" i="21" s="1"/>
  <c r="T15" i="11"/>
  <c r="T1965" i="21" s="1"/>
  <c r="U20" i="11"/>
  <c r="U1970" i="21" s="1"/>
  <c r="U36" i="11"/>
  <c r="U1986" i="21" s="1"/>
  <c r="U31" i="11"/>
  <c r="U1981" i="21" s="1"/>
  <c r="V45" i="11"/>
  <c r="V1995" i="21" s="1"/>
  <c r="U29" i="11"/>
  <c r="U1979" i="21" s="1"/>
  <c r="U41" i="11"/>
  <c r="U1991" i="21" s="1"/>
  <c r="U7" i="11"/>
  <c r="U1957" i="21" s="1"/>
  <c r="V6" i="11"/>
  <c r="V1956" i="21" s="1"/>
  <c r="V43" i="11"/>
  <c r="V1993" i="21" s="1"/>
  <c r="W42" i="11"/>
  <c r="W1992" i="21" s="1"/>
  <c r="V44" i="11"/>
  <c r="V1994" i="21" s="1"/>
  <c r="U46" i="11"/>
  <c r="U1996" i="21" s="1"/>
  <c r="C196" i="4"/>
  <c r="C487" i="21" s="1"/>
  <c r="U32" i="11"/>
  <c r="U1982" i="21" s="1"/>
  <c r="T26" i="11"/>
  <c r="T1976" i="21" s="1"/>
  <c r="U37" i="11"/>
  <c r="U1987" i="21" s="1"/>
  <c r="O50" i="11"/>
  <c r="O2000" i="21" s="1"/>
  <c r="T33" i="11"/>
  <c r="T1983" i="21" s="1"/>
  <c r="V30" i="11"/>
  <c r="V1980" i="21" s="1"/>
  <c r="V47" i="11"/>
  <c r="V1997" i="21" s="1"/>
  <c r="T19" i="11"/>
  <c r="T1969" i="21" s="1"/>
  <c r="U35" i="11"/>
  <c r="U1985" i="21" s="1"/>
  <c r="T39" i="11"/>
  <c r="T1989" i="21" s="1"/>
  <c r="V23" i="11"/>
  <c r="V1973" i="21" s="1"/>
  <c r="S25" i="11"/>
  <c r="S1975" i="21" s="1"/>
  <c r="V8" i="11"/>
  <c r="V1958" i="21" s="1"/>
  <c r="T48" i="11"/>
  <c r="T1998" i="21" s="1"/>
  <c r="P11" i="11"/>
  <c r="P1961" i="21" s="1"/>
  <c r="S3" i="11"/>
  <c r="S1953" i="21" s="1"/>
  <c r="M52" i="11"/>
  <c r="N51" i="11"/>
  <c r="N2001" i="21" s="1"/>
  <c r="U14" i="11"/>
  <c r="U1964" i="21" s="1"/>
  <c r="V13" i="11"/>
  <c r="V1963" i="21" s="1"/>
  <c r="T61" i="11"/>
  <c r="T2011" i="21" s="1"/>
  <c r="AK2034" i="21" l="1"/>
  <c r="AL84" i="11"/>
  <c r="AL83" i="11"/>
  <c r="AK2033" i="21"/>
  <c r="AK2035" i="21"/>
  <c r="AL85" i="11"/>
  <c r="Q10" i="11"/>
  <c r="Q1960" i="21" s="1"/>
  <c r="M75" i="11"/>
  <c r="M2025" i="21" s="1"/>
  <c r="M79" i="11"/>
  <c r="M2029" i="21" s="1"/>
  <c r="M76" i="11"/>
  <c r="M2026" i="21" s="1"/>
  <c r="M74" i="11"/>
  <c r="M2024" i="21" s="1"/>
  <c r="M78" i="11"/>
  <c r="M73" i="11"/>
  <c r="M2023" i="21" s="1"/>
  <c r="M77" i="11"/>
  <c r="M2027" i="21" s="1"/>
  <c r="M2002" i="21"/>
  <c r="M2028" i="21"/>
  <c r="R9" i="11"/>
  <c r="R1959" i="21" s="1"/>
  <c r="R1954" i="21"/>
  <c r="K66" i="11"/>
  <c r="K2016" i="21" s="1"/>
  <c r="AL82" i="11"/>
  <c r="AK2032" i="21"/>
  <c r="AH81" i="11"/>
  <c r="AG2031" i="21"/>
  <c r="J67" i="11"/>
  <c r="J2017" i="21" s="1"/>
  <c r="S4" i="11"/>
  <c r="L64" i="11"/>
  <c r="L2014" i="21" s="1"/>
  <c r="J70" i="11"/>
  <c r="J2020" i="21" s="1"/>
  <c r="T22" i="11"/>
  <c r="T1972" i="21" s="1"/>
  <c r="V5" i="11"/>
  <c r="V1955" i="21" s="1"/>
  <c r="O51" i="11"/>
  <c r="O2001" i="21" s="1"/>
  <c r="L69" i="11"/>
  <c r="L2019" i="21" s="1"/>
  <c r="U88" i="11"/>
  <c r="U2038" i="21" s="1"/>
  <c r="V38" i="11"/>
  <c r="V1988" i="21" s="1"/>
  <c r="V28" i="11"/>
  <c r="V1978" i="21" s="1"/>
  <c r="V20" i="11"/>
  <c r="V1970" i="21" s="1"/>
  <c r="U48" i="11"/>
  <c r="U1998" i="21" s="1"/>
  <c r="V36" i="11"/>
  <c r="V1986" i="21" s="1"/>
  <c r="V31" i="11"/>
  <c r="V1981" i="21" s="1"/>
  <c r="V41" i="11"/>
  <c r="V1991" i="21" s="1"/>
  <c r="V29" i="11"/>
  <c r="V1979" i="21" s="1"/>
  <c r="W45" i="11"/>
  <c r="W1995" i="21" s="1"/>
  <c r="W8" i="11"/>
  <c r="W1958" i="21" s="1"/>
  <c r="T25" i="11"/>
  <c r="T1975" i="21" s="1"/>
  <c r="V37" i="11"/>
  <c r="V1987" i="21" s="1"/>
  <c r="V32" i="11"/>
  <c r="V1982" i="21" s="1"/>
  <c r="U33" i="11"/>
  <c r="U1983" i="21" s="1"/>
  <c r="C207" i="4"/>
  <c r="C498" i="21" s="1"/>
  <c r="V7" i="11"/>
  <c r="V1957" i="21" s="1"/>
  <c r="V35" i="11"/>
  <c r="V1985" i="21" s="1"/>
  <c r="U39" i="11"/>
  <c r="U1989" i="21" s="1"/>
  <c r="U19" i="11"/>
  <c r="U1969" i="21" s="1"/>
  <c r="X42" i="11"/>
  <c r="X1992" i="21" s="1"/>
  <c r="W43" i="11"/>
  <c r="W1993" i="21" s="1"/>
  <c r="W23" i="11"/>
  <c r="W1973" i="21" s="1"/>
  <c r="W47" i="11"/>
  <c r="W1997" i="21" s="1"/>
  <c r="W30" i="11"/>
  <c r="W1980" i="21" s="1"/>
  <c r="U26" i="11"/>
  <c r="U1976" i="21" s="1"/>
  <c r="V46" i="11"/>
  <c r="V1996" i="21" s="1"/>
  <c r="W44" i="11"/>
  <c r="W1994" i="21" s="1"/>
  <c r="W6" i="11"/>
  <c r="W1956" i="21" s="1"/>
  <c r="U15" i="11"/>
  <c r="U1965" i="21" s="1"/>
  <c r="M63" i="11"/>
  <c r="M2013" i="21" s="1"/>
  <c r="N52" i="11"/>
  <c r="T3" i="11"/>
  <c r="T1953" i="21" s="1"/>
  <c r="P17" i="11"/>
  <c r="P1967" i="21" s="1"/>
  <c r="P50" i="11"/>
  <c r="P2000" i="21" s="1"/>
  <c r="Q11" i="11"/>
  <c r="Q1961" i="21" s="1"/>
  <c r="W13" i="11"/>
  <c r="W1963" i="21" s="1"/>
  <c r="V14" i="11"/>
  <c r="V1964" i="21" s="1"/>
  <c r="U61" i="11"/>
  <c r="U2011" i="21" s="1"/>
  <c r="AM83" i="11" l="1"/>
  <c r="AL2033" i="21"/>
  <c r="AL2035" i="21"/>
  <c r="AM85" i="11"/>
  <c r="AM84" i="11"/>
  <c r="AL2034" i="21"/>
  <c r="R10" i="11"/>
  <c r="R1960" i="21" s="1"/>
  <c r="K67" i="11"/>
  <c r="K2017" i="21" s="1"/>
  <c r="N76" i="11"/>
  <c r="N2026" i="21" s="1"/>
  <c r="N77" i="11"/>
  <c r="N2027" i="21" s="1"/>
  <c r="N75" i="11"/>
  <c r="N2025" i="21" s="1"/>
  <c r="N79" i="11"/>
  <c r="N2029" i="21" s="1"/>
  <c r="N74" i="11"/>
  <c r="N2024" i="21" s="1"/>
  <c r="N78" i="11"/>
  <c r="N2028" i="21" s="1"/>
  <c r="N73" i="11"/>
  <c r="N2023" i="21" s="1"/>
  <c r="L66" i="11"/>
  <c r="L2016" i="21" s="1"/>
  <c r="N2002" i="21"/>
  <c r="S9" i="11"/>
  <c r="S1959" i="21" s="1"/>
  <c r="S1954" i="21"/>
  <c r="AM82" i="11"/>
  <c r="AL2032" i="21"/>
  <c r="AI81" i="11"/>
  <c r="AH2031" i="21"/>
  <c r="K70" i="11"/>
  <c r="K2020" i="21" s="1"/>
  <c r="T4" i="11"/>
  <c r="T1954" i="21" s="1"/>
  <c r="U22" i="11"/>
  <c r="U1972" i="21" s="1"/>
  <c r="W5" i="11"/>
  <c r="W1955" i="21" s="1"/>
  <c r="O52" i="11"/>
  <c r="V88" i="11"/>
  <c r="V2038" i="21" s="1"/>
  <c r="W38" i="11"/>
  <c r="W1988" i="21" s="1"/>
  <c r="W28" i="11"/>
  <c r="W1978" i="21" s="1"/>
  <c r="W20" i="11"/>
  <c r="W1970" i="21" s="1"/>
  <c r="W31" i="11"/>
  <c r="W1981" i="21" s="1"/>
  <c r="W36" i="11"/>
  <c r="W1986" i="21" s="1"/>
  <c r="W29" i="11"/>
  <c r="W1979" i="21" s="1"/>
  <c r="W41" i="11"/>
  <c r="W1991" i="21" s="1"/>
  <c r="V48" i="11"/>
  <c r="V1998" i="21" s="1"/>
  <c r="X45" i="11"/>
  <c r="X1995" i="21" s="1"/>
  <c r="X30" i="11"/>
  <c r="X1980" i="21" s="1"/>
  <c r="X23" i="11"/>
  <c r="X1973" i="21" s="1"/>
  <c r="Y42" i="11"/>
  <c r="Y1992" i="21" s="1"/>
  <c r="V19" i="11"/>
  <c r="V1969" i="21" s="1"/>
  <c r="W32" i="11"/>
  <c r="W1982" i="21" s="1"/>
  <c r="V33" i="11"/>
  <c r="V1983" i="21" s="1"/>
  <c r="U25" i="11"/>
  <c r="U1975" i="21" s="1"/>
  <c r="X6" i="11"/>
  <c r="X1956" i="21" s="1"/>
  <c r="X44" i="11"/>
  <c r="X1994" i="21" s="1"/>
  <c r="W46" i="11"/>
  <c r="W1996" i="21" s="1"/>
  <c r="V26" i="11"/>
  <c r="V1976" i="21" s="1"/>
  <c r="X47" i="11"/>
  <c r="X1997" i="21" s="1"/>
  <c r="X43" i="11"/>
  <c r="X1993" i="21" s="1"/>
  <c r="C218" i="4"/>
  <c r="C509" i="21" s="1"/>
  <c r="W37" i="11"/>
  <c r="W1987" i="21" s="1"/>
  <c r="X8" i="11"/>
  <c r="X1958" i="21" s="1"/>
  <c r="W35" i="11"/>
  <c r="W1985" i="21" s="1"/>
  <c r="V39" i="11"/>
  <c r="V1989" i="21" s="1"/>
  <c r="W7" i="11"/>
  <c r="W1957" i="21" s="1"/>
  <c r="R11" i="11"/>
  <c r="R1961" i="21" s="1"/>
  <c r="W14" i="11"/>
  <c r="W1964" i="21" s="1"/>
  <c r="X13" i="11"/>
  <c r="X1963" i="21" s="1"/>
  <c r="U3" i="11"/>
  <c r="U1953" i="21" s="1"/>
  <c r="Q17" i="11"/>
  <c r="Q1967" i="21" s="1"/>
  <c r="Q50" i="11"/>
  <c r="Q2000" i="21" s="1"/>
  <c r="N63" i="11"/>
  <c r="N2013" i="21" s="1"/>
  <c r="P51" i="11"/>
  <c r="P2001" i="21" s="1"/>
  <c r="M64" i="11"/>
  <c r="M2014" i="21" s="1"/>
  <c r="M69" i="11"/>
  <c r="M2019" i="21" s="1"/>
  <c r="V15" i="11"/>
  <c r="V1965" i="21" s="1"/>
  <c r="V61" i="11"/>
  <c r="V2011" i="21" s="1"/>
  <c r="AM2035" i="21" l="1"/>
  <c r="AN85" i="11"/>
  <c r="AM2034" i="21"/>
  <c r="AN84" i="11"/>
  <c r="AM2033" i="21"/>
  <c r="AN83" i="11"/>
  <c r="S10" i="11"/>
  <c r="S1960" i="21" s="1"/>
  <c r="O73" i="11"/>
  <c r="O2023" i="21" s="1"/>
  <c r="O77" i="11"/>
  <c r="O2027" i="21" s="1"/>
  <c r="O76" i="11"/>
  <c r="O2026" i="21" s="1"/>
  <c r="O78" i="11"/>
  <c r="O2028" i="21" s="1"/>
  <c r="O75" i="11"/>
  <c r="O2025" i="21" s="1"/>
  <c r="O79" i="11"/>
  <c r="O2029" i="21" s="1"/>
  <c r="O74" i="11"/>
  <c r="O2024" i="21" s="1"/>
  <c r="L67" i="11"/>
  <c r="L2017" i="21" s="1"/>
  <c r="M66" i="11"/>
  <c r="M2016" i="21" s="1"/>
  <c r="O2002" i="21"/>
  <c r="AN82" i="11"/>
  <c r="AM2032" i="21"/>
  <c r="AJ81" i="11"/>
  <c r="AI2031" i="21"/>
  <c r="L70" i="11"/>
  <c r="L2020" i="21" s="1"/>
  <c r="U4" i="11"/>
  <c r="T9" i="11"/>
  <c r="T1959" i="21" s="1"/>
  <c r="V22" i="11"/>
  <c r="V1972" i="21" s="1"/>
  <c r="X5" i="11"/>
  <c r="X1955" i="21" s="1"/>
  <c r="O63" i="11"/>
  <c r="O2013" i="21" s="1"/>
  <c r="X38" i="11"/>
  <c r="X1988" i="21" s="1"/>
  <c r="X28" i="11"/>
  <c r="X1978" i="21" s="1"/>
  <c r="X20" i="11"/>
  <c r="X1970" i="21" s="1"/>
  <c r="X36" i="11"/>
  <c r="X1986" i="21" s="1"/>
  <c r="X31" i="11"/>
  <c r="X1981" i="21" s="1"/>
  <c r="W33" i="11"/>
  <c r="W1983" i="21" s="1"/>
  <c r="Y45" i="11"/>
  <c r="Y1995" i="21" s="1"/>
  <c r="X29" i="11"/>
  <c r="X1979" i="21" s="1"/>
  <c r="X41" i="11"/>
  <c r="X1991" i="21" s="1"/>
  <c r="Y8" i="11"/>
  <c r="Y1958" i="21" s="1"/>
  <c r="Y47" i="11"/>
  <c r="Y1997" i="21" s="1"/>
  <c r="Y44" i="11"/>
  <c r="Y1994" i="21" s="1"/>
  <c r="V25" i="11"/>
  <c r="V1975" i="21" s="1"/>
  <c r="X35" i="11"/>
  <c r="X1985" i="21" s="1"/>
  <c r="W39" i="11"/>
  <c r="W1989" i="21" s="1"/>
  <c r="X32" i="11"/>
  <c r="X1982" i="21" s="1"/>
  <c r="Z42" i="11"/>
  <c r="Z1992" i="21" s="1"/>
  <c r="Y23" i="11"/>
  <c r="Y1973" i="21" s="1"/>
  <c r="X7" i="11"/>
  <c r="X1957" i="21" s="1"/>
  <c r="Y43" i="11"/>
  <c r="Y1993" i="21" s="1"/>
  <c r="W26" i="11"/>
  <c r="W1976" i="21" s="1"/>
  <c r="X46" i="11"/>
  <c r="X1996" i="21" s="1"/>
  <c r="W48" i="11"/>
  <c r="W1998" i="21" s="1"/>
  <c r="Y6" i="11"/>
  <c r="Y1956" i="21" s="1"/>
  <c r="X37" i="11"/>
  <c r="X1987" i="21" s="1"/>
  <c r="C229" i="4"/>
  <c r="C520" i="21" s="1"/>
  <c r="W19" i="11"/>
  <c r="W1969" i="21" s="1"/>
  <c r="Y30" i="11"/>
  <c r="Y1980" i="21" s="1"/>
  <c r="R50" i="11"/>
  <c r="R2000" i="21" s="1"/>
  <c r="R17" i="11"/>
  <c r="R1967" i="21" s="1"/>
  <c r="M67" i="11"/>
  <c r="M2017" i="21" s="1"/>
  <c r="P52" i="11"/>
  <c r="V3" i="11"/>
  <c r="V1953" i="21" s="1"/>
  <c r="W15" i="11"/>
  <c r="W1965" i="21" s="1"/>
  <c r="N64" i="11"/>
  <c r="N2014" i="21" s="1"/>
  <c r="N69" i="11"/>
  <c r="N2019" i="21" s="1"/>
  <c r="Y13" i="11"/>
  <c r="Y1963" i="21" s="1"/>
  <c r="X14" i="11"/>
  <c r="X1964" i="21" s="1"/>
  <c r="S11" i="11"/>
  <c r="S1961" i="21" s="1"/>
  <c r="Q51" i="11"/>
  <c r="Q2001" i="21" s="1"/>
  <c r="W61" i="11"/>
  <c r="W2011" i="21" s="1"/>
  <c r="AO84" i="11" l="1"/>
  <c r="AN2034" i="21"/>
  <c r="AO83" i="11"/>
  <c r="AN2033" i="21"/>
  <c r="AO85" i="11"/>
  <c r="AN2035" i="21"/>
  <c r="M70" i="11"/>
  <c r="M2020" i="21" s="1"/>
  <c r="N66" i="11"/>
  <c r="N2016" i="21" s="1"/>
  <c r="P74" i="11"/>
  <c r="P2024" i="21" s="1"/>
  <c r="P78" i="11"/>
  <c r="P2028" i="21" s="1"/>
  <c r="P75" i="11"/>
  <c r="P2025" i="21" s="1"/>
  <c r="P73" i="11"/>
  <c r="P2023" i="21" s="1"/>
  <c r="P77" i="11"/>
  <c r="P76" i="11"/>
  <c r="P2026" i="21" s="1"/>
  <c r="P79" i="11"/>
  <c r="P2029" i="21" s="1"/>
  <c r="P2002" i="21"/>
  <c r="P2027" i="21"/>
  <c r="U9" i="11"/>
  <c r="U1959" i="21" s="1"/>
  <c r="U1954" i="21"/>
  <c r="AO82" i="11"/>
  <c r="AN2032" i="21"/>
  <c r="AK81" i="11"/>
  <c r="AJ2031" i="21"/>
  <c r="T10" i="11"/>
  <c r="T1960" i="21" s="1"/>
  <c r="V4" i="11"/>
  <c r="V1954" i="21" s="1"/>
  <c r="O64" i="11"/>
  <c r="O2014" i="21" s="1"/>
  <c r="W22" i="11"/>
  <c r="W1972" i="21" s="1"/>
  <c r="Y5" i="11"/>
  <c r="Y1955" i="21" s="1"/>
  <c r="O69" i="11"/>
  <c r="O2019" i="21" s="1"/>
  <c r="W88" i="11"/>
  <c r="W2038" i="21" s="1"/>
  <c r="X88" i="11"/>
  <c r="X2038" i="21" s="1"/>
  <c r="Y38" i="11"/>
  <c r="Y1988" i="21" s="1"/>
  <c r="Y28" i="11"/>
  <c r="Y1978" i="21" s="1"/>
  <c r="Y20" i="11"/>
  <c r="Y1970" i="21" s="1"/>
  <c r="Y31" i="11"/>
  <c r="Y1981" i="21" s="1"/>
  <c r="Y36" i="11"/>
  <c r="Y1986" i="21" s="1"/>
  <c r="Y41" i="11"/>
  <c r="Y1991" i="21" s="1"/>
  <c r="Y29" i="11"/>
  <c r="Y1979" i="21" s="1"/>
  <c r="Z45" i="11"/>
  <c r="Z1995" i="21" s="1"/>
  <c r="W25" i="11"/>
  <c r="W1975" i="21" s="1"/>
  <c r="Z44" i="11"/>
  <c r="Z1994" i="21" s="1"/>
  <c r="Y37" i="11"/>
  <c r="Y1987" i="21" s="1"/>
  <c r="Y46" i="11"/>
  <c r="Y1996" i="21" s="1"/>
  <c r="Z43" i="11"/>
  <c r="Z1993" i="21" s="1"/>
  <c r="Y7" i="11"/>
  <c r="Y1957" i="21" s="1"/>
  <c r="AA42" i="11"/>
  <c r="AA1992" i="21" s="1"/>
  <c r="X48" i="11"/>
  <c r="X1998" i="21" s="1"/>
  <c r="R51" i="11"/>
  <c r="R2001" i="21" s="1"/>
  <c r="Z30" i="11"/>
  <c r="Z1980" i="21" s="1"/>
  <c r="X19" i="11"/>
  <c r="X1969" i="21" s="1"/>
  <c r="C240" i="4"/>
  <c r="C531" i="21" s="1"/>
  <c r="Z6" i="11"/>
  <c r="Z1956" i="21" s="1"/>
  <c r="Z47" i="11"/>
  <c r="Z1997" i="21" s="1"/>
  <c r="Z8" i="11"/>
  <c r="Z1958" i="21" s="1"/>
  <c r="X26" i="11"/>
  <c r="X1976" i="21" s="1"/>
  <c r="Z23" i="11"/>
  <c r="Z1973" i="21" s="1"/>
  <c r="Y32" i="11"/>
  <c r="Y1982" i="21" s="1"/>
  <c r="X33" i="11"/>
  <c r="X1983" i="21" s="1"/>
  <c r="Y35" i="11"/>
  <c r="Y1985" i="21" s="1"/>
  <c r="X39" i="11"/>
  <c r="X1989" i="21" s="1"/>
  <c r="O66" i="11"/>
  <c r="O2016" i="21" s="1"/>
  <c r="N67" i="11"/>
  <c r="N2017" i="21" s="1"/>
  <c r="X15" i="11"/>
  <c r="X1965" i="21" s="1"/>
  <c r="W3" i="11"/>
  <c r="W1953" i="21" s="1"/>
  <c r="P63" i="11"/>
  <c r="P2013" i="21" s="1"/>
  <c r="S17" i="11"/>
  <c r="S1967" i="21" s="1"/>
  <c r="S50" i="11"/>
  <c r="S2000" i="21" s="1"/>
  <c r="Y14" i="11"/>
  <c r="Y1964" i="21" s="1"/>
  <c r="Z13" i="11"/>
  <c r="Z1963" i="21" s="1"/>
  <c r="Q52" i="11"/>
  <c r="X61" i="11"/>
  <c r="X2011" i="21" s="1"/>
  <c r="N70" i="11" l="1"/>
  <c r="N2020" i="21" s="1"/>
  <c r="AP83" i="11"/>
  <c r="AO2033" i="21"/>
  <c r="AP85" i="11"/>
  <c r="AO2035" i="21"/>
  <c r="AO2034" i="21"/>
  <c r="AP84" i="11"/>
  <c r="T11" i="11"/>
  <c r="T1961" i="21" s="1"/>
  <c r="U10" i="11"/>
  <c r="U1960" i="21" s="1"/>
  <c r="Q75" i="11"/>
  <c r="Q2025" i="21" s="1"/>
  <c r="Q79" i="11"/>
  <c r="Q2029" i="21" s="1"/>
  <c r="Q74" i="11"/>
  <c r="Q2024" i="21" s="1"/>
  <c r="Q78" i="11"/>
  <c r="Q2028" i="21" s="1"/>
  <c r="Q76" i="11"/>
  <c r="Q2026" i="21" s="1"/>
  <c r="Q73" i="11"/>
  <c r="Q2023" i="21" s="1"/>
  <c r="Q77" i="11"/>
  <c r="Q2027" i="21" s="1"/>
  <c r="V9" i="11"/>
  <c r="V1959" i="21" s="1"/>
  <c r="Q2002" i="21"/>
  <c r="AP82" i="11"/>
  <c r="AO2032" i="21"/>
  <c r="AL81" i="11"/>
  <c r="AK2031" i="21"/>
  <c r="W4" i="11"/>
  <c r="X22" i="11"/>
  <c r="X1972" i="21" s="1"/>
  <c r="Z5" i="11"/>
  <c r="Z1955" i="21" s="1"/>
  <c r="Z38" i="11"/>
  <c r="Z1988" i="21" s="1"/>
  <c r="Z28" i="11"/>
  <c r="Z1978" i="21" s="1"/>
  <c r="Z20" i="11"/>
  <c r="Z1970" i="21" s="1"/>
  <c r="Y48" i="11"/>
  <c r="Y1998" i="21" s="1"/>
  <c r="Z36" i="11"/>
  <c r="Z1986" i="21" s="1"/>
  <c r="Z31" i="11"/>
  <c r="Z1981" i="21" s="1"/>
  <c r="AA45" i="11"/>
  <c r="AA1995" i="21" s="1"/>
  <c r="Z29" i="11"/>
  <c r="Z1979" i="21" s="1"/>
  <c r="Z41" i="11"/>
  <c r="Z1991" i="21" s="1"/>
  <c r="C251" i="4"/>
  <c r="C542" i="21" s="1"/>
  <c r="Z7" i="11"/>
  <c r="Z1957" i="21" s="1"/>
  <c r="Z46" i="11"/>
  <c r="Z1996" i="21" s="1"/>
  <c r="AA23" i="11"/>
  <c r="AA1973" i="21" s="1"/>
  <c r="Y26" i="11"/>
  <c r="Y1976" i="21" s="1"/>
  <c r="AA8" i="11"/>
  <c r="AA1958" i="21" s="1"/>
  <c r="AA6" i="11"/>
  <c r="AA1956" i="21" s="1"/>
  <c r="Y19" i="11"/>
  <c r="Y1969" i="21" s="1"/>
  <c r="Z37" i="11"/>
  <c r="Z1987" i="21" s="1"/>
  <c r="X25" i="11"/>
  <c r="X1975" i="21" s="1"/>
  <c r="U11" i="11"/>
  <c r="U1961" i="21" s="1"/>
  <c r="AB42" i="11"/>
  <c r="AB1992" i="21" s="1"/>
  <c r="AA43" i="11"/>
  <c r="AA1993" i="21" s="1"/>
  <c r="Z35" i="11"/>
  <c r="Z1985" i="21" s="1"/>
  <c r="Y39" i="11"/>
  <c r="Y1989" i="21" s="1"/>
  <c r="R52" i="11"/>
  <c r="Z32" i="11"/>
  <c r="Z1982" i="21" s="1"/>
  <c r="AA47" i="11"/>
  <c r="AA1997" i="21" s="1"/>
  <c r="Y33" i="11"/>
  <c r="Y1983" i="21" s="1"/>
  <c r="AA30" i="11"/>
  <c r="AA1980" i="21" s="1"/>
  <c r="AA44" i="11"/>
  <c r="AA1994" i="21" s="1"/>
  <c r="Z14" i="11"/>
  <c r="Z1964" i="21" s="1"/>
  <c r="AA13" i="11"/>
  <c r="AA1963" i="21" s="1"/>
  <c r="P64" i="11"/>
  <c r="P2014" i="21" s="1"/>
  <c r="P69" i="11"/>
  <c r="P2019" i="21" s="1"/>
  <c r="Q63" i="11"/>
  <c r="Q2013" i="21" s="1"/>
  <c r="S51" i="11"/>
  <c r="S2001" i="21" s="1"/>
  <c r="O67" i="11"/>
  <c r="O2017" i="21" s="1"/>
  <c r="P66" i="11"/>
  <c r="P2016" i="21" s="1"/>
  <c r="V10" i="11"/>
  <c r="V1960" i="21" s="1"/>
  <c r="T50" i="11"/>
  <c r="T2000" i="21" s="1"/>
  <c r="O70" i="11"/>
  <c r="O2020" i="21" s="1"/>
  <c r="Y15" i="11"/>
  <c r="Y1965" i="21" s="1"/>
  <c r="X3" i="11"/>
  <c r="X1953" i="21" s="1"/>
  <c r="Y61" i="11"/>
  <c r="Y2011" i="21" s="1"/>
  <c r="AP2035" i="21" l="1"/>
  <c r="AQ85" i="11"/>
  <c r="AP2034" i="21"/>
  <c r="AQ84" i="11"/>
  <c r="AQ83" i="11"/>
  <c r="AP2033" i="21"/>
  <c r="T17" i="11"/>
  <c r="T1967" i="21" s="1"/>
  <c r="R76" i="11"/>
  <c r="R2026" i="21" s="1"/>
  <c r="R73" i="11"/>
  <c r="R2023" i="21" s="1"/>
  <c r="R75" i="11"/>
  <c r="R2025" i="21" s="1"/>
  <c r="R79" i="11"/>
  <c r="R2029" i="21" s="1"/>
  <c r="R74" i="11"/>
  <c r="R2024" i="21" s="1"/>
  <c r="R78" i="11"/>
  <c r="R2028" i="21" s="1"/>
  <c r="R77" i="11"/>
  <c r="R2027" i="21" s="1"/>
  <c r="W9" i="11"/>
  <c r="W1959" i="21" s="1"/>
  <c r="W1954" i="21"/>
  <c r="R2002" i="21"/>
  <c r="AQ82" i="11"/>
  <c r="AP2032" i="21"/>
  <c r="AM81" i="11"/>
  <c r="AL2031" i="21"/>
  <c r="X4" i="11"/>
  <c r="X1954" i="21" s="1"/>
  <c r="Y22" i="11"/>
  <c r="Y1972" i="21" s="1"/>
  <c r="AA5" i="11"/>
  <c r="AA1955" i="21" s="1"/>
  <c r="Y88" i="11"/>
  <c r="Y2038" i="21" s="1"/>
  <c r="AA38" i="11"/>
  <c r="AA1988" i="21" s="1"/>
  <c r="Z33" i="11"/>
  <c r="Z1983" i="21" s="1"/>
  <c r="AA28" i="11"/>
  <c r="AA1978" i="21" s="1"/>
  <c r="R63" i="11"/>
  <c r="R2013" i="21" s="1"/>
  <c r="U50" i="11"/>
  <c r="U2000" i="21" s="1"/>
  <c r="AA20" i="11"/>
  <c r="AA1970" i="21" s="1"/>
  <c r="AA36" i="11"/>
  <c r="AA1986" i="21" s="1"/>
  <c r="AA31" i="11"/>
  <c r="AA1981" i="21" s="1"/>
  <c r="Z15" i="11"/>
  <c r="Z1965" i="21" s="1"/>
  <c r="AA29" i="11"/>
  <c r="AA1979" i="21" s="1"/>
  <c r="AA41" i="11"/>
  <c r="AA1991" i="21" s="1"/>
  <c r="AB45" i="11"/>
  <c r="AB1995" i="21" s="1"/>
  <c r="AB44" i="11"/>
  <c r="AB1994" i="21" s="1"/>
  <c r="Z19" i="11"/>
  <c r="Z1969" i="21" s="1"/>
  <c r="AB23" i="11"/>
  <c r="AB1973" i="21" s="1"/>
  <c r="AA7" i="11"/>
  <c r="AA1957" i="21" s="1"/>
  <c r="AC42" i="11"/>
  <c r="AC1992" i="21" s="1"/>
  <c r="U17" i="11"/>
  <c r="U1967" i="21" s="1"/>
  <c r="AB47" i="11"/>
  <c r="AB1997" i="21" s="1"/>
  <c r="AA32" i="11"/>
  <c r="AA1982" i="21" s="1"/>
  <c r="AA35" i="11"/>
  <c r="AA1985" i="21" s="1"/>
  <c r="Z39" i="11"/>
  <c r="Z1989" i="21" s="1"/>
  <c r="Y25" i="11"/>
  <c r="Y1975" i="21" s="1"/>
  <c r="AA37" i="11"/>
  <c r="AA1987" i="21" s="1"/>
  <c r="AB6" i="11"/>
  <c r="AB1956" i="21" s="1"/>
  <c r="AB8" i="11"/>
  <c r="AB1958" i="21" s="1"/>
  <c r="Z26" i="11"/>
  <c r="Z1976" i="21" s="1"/>
  <c r="AA46" i="11"/>
  <c r="AA1996" i="21" s="1"/>
  <c r="Z48" i="11"/>
  <c r="Z1998" i="21" s="1"/>
  <c r="AB30" i="11"/>
  <c r="AB1980" i="21" s="1"/>
  <c r="AB43" i="11"/>
  <c r="AB1993" i="21" s="1"/>
  <c r="C262" i="4"/>
  <c r="C553" i="21" s="1"/>
  <c r="Y3" i="11"/>
  <c r="Y1953" i="21" s="1"/>
  <c r="T51" i="11"/>
  <c r="T2001" i="21" s="1"/>
  <c r="P67" i="11"/>
  <c r="P2017" i="21" s="1"/>
  <c r="Q66" i="11"/>
  <c r="Q2016" i="21" s="1"/>
  <c r="AB13" i="11"/>
  <c r="AB1963" i="21" s="1"/>
  <c r="AA14" i="11"/>
  <c r="AA1964" i="21" s="1"/>
  <c r="P70" i="11"/>
  <c r="P2020" i="21" s="1"/>
  <c r="V11" i="11"/>
  <c r="V1961" i="21" s="1"/>
  <c r="Q64" i="11"/>
  <c r="Q2014" i="21" s="1"/>
  <c r="Q69" i="11"/>
  <c r="Q2019" i="21" s="1"/>
  <c r="S52" i="11"/>
  <c r="Z61" i="11"/>
  <c r="Z2011" i="21" s="1"/>
  <c r="AR85" i="11" l="1"/>
  <c r="AQ2035" i="21"/>
  <c r="AR84" i="11"/>
  <c r="AQ2034" i="21"/>
  <c r="AQ2033" i="21"/>
  <c r="AR83" i="11"/>
  <c r="W10" i="11"/>
  <c r="W1960" i="21" s="1"/>
  <c r="S73" i="11"/>
  <c r="S2023" i="21" s="1"/>
  <c r="S77" i="11"/>
  <c r="S2027" i="21" s="1"/>
  <c r="S78" i="11"/>
  <c r="S2028" i="21" s="1"/>
  <c r="S76" i="11"/>
  <c r="S2026" i="21" s="1"/>
  <c r="S74" i="11"/>
  <c r="S75" i="11"/>
  <c r="S2025" i="21" s="1"/>
  <c r="S79" i="11"/>
  <c r="S2029" i="21" s="1"/>
  <c r="S2002" i="21"/>
  <c r="S2024" i="21"/>
  <c r="AR82" i="11"/>
  <c r="AQ2032" i="21"/>
  <c r="AN81" i="11"/>
  <c r="AM2031" i="21"/>
  <c r="Y4" i="11"/>
  <c r="X9" i="11"/>
  <c r="X1959" i="21" s="1"/>
  <c r="R64" i="11"/>
  <c r="R2014" i="21" s="1"/>
  <c r="Z22" i="11"/>
  <c r="Z1972" i="21" s="1"/>
  <c r="AB5" i="11"/>
  <c r="AB1955" i="21" s="1"/>
  <c r="Z88" i="11"/>
  <c r="Z2038" i="21" s="1"/>
  <c r="U51" i="11"/>
  <c r="U2001" i="21" s="1"/>
  <c r="AA88" i="11"/>
  <c r="AA2038" i="21" s="1"/>
  <c r="AB38" i="11"/>
  <c r="AB1988" i="21" s="1"/>
  <c r="AB28" i="11"/>
  <c r="AB1978" i="21" s="1"/>
  <c r="R69" i="11"/>
  <c r="R2019" i="21" s="1"/>
  <c r="AB20" i="11"/>
  <c r="AB1970" i="21" s="1"/>
  <c r="AB31" i="11"/>
  <c r="AB1981" i="21" s="1"/>
  <c r="AB36" i="11"/>
  <c r="AB1986" i="21" s="1"/>
  <c r="AC45" i="11"/>
  <c r="AC1995" i="21" s="1"/>
  <c r="AB41" i="11"/>
  <c r="AB1991" i="21" s="1"/>
  <c r="AB29" i="11"/>
  <c r="AB1979" i="21" s="1"/>
  <c r="AC30" i="11"/>
  <c r="AC1980" i="21" s="1"/>
  <c r="AB46" i="11"/>
  <c r="AB1996" i="21" s="1"/>
  <c r="AC8" i="11"/>
  <c r="AC1958" i="21" s="1"/>
  <c r="AA48" i="11"/>
  <c r="AA1998" i="21" s="1"/>
  <c r="AB32" i="11"/>
  <c r="AB1982" i="21" s="1"/>
  <c r="AA33" i="11"/>
  <c r="AA1983" i="21" s="1"/>
  <c r="C273" i="4"/>
  <c r="C564" i="21" s="1"/>
  <c r="AC43" i="11"/>
  <c r="AC1993" i="21" s="1"/>
  <c r="AA26" i="11"/>
  <c r="AA1976" i="21" s="1"/>
  <c r="AC6" i="11"/>
  <c r="AC1956" i="21" s="1"/>
  <c r="Z25" i="11"/>
  <c r="Z1975" i="21" s="1"/>
  <c r="AD42" i="11"/>
  <c r="AD1992" i="21" s="1"/>
  <c r="AC23" i="11"/>
  <c r="AC1973" i="21" s="1"/>
  <c r="AA19" i="11"/>
  <c r="AA1969" i="21" s="1"/>
  <c r="AC44" i="11"/>
  <c r="AC1994" i="21" s="1"/>
  <c r="AB37" i="11"/>
  <c r="AB1987" i="21" s="1"/>
  <c r="AB7" i="11"/>
  <c r="AB1957" i="21" s="1"/>
  <c r="AC47" i="11"/>
  <c r="AC1997" i="21" s="1"/>
  <c r="AB35" i="11"/>
  <c r="AB1985" i="21" s="1"/>
  <c r="AA39" i="11"/>
  <c r="AA1989" i="21" s="1"/>
  <c r="T52" i="11"/>
  <c r="S63" i="11"/>
  <c r="S2013" i="21" s="1"/>
  <c r="V17" i="11"/>
  <c r="V1967" i="21" s="1"/>
  <c r="V50" i="11"/>
  <c r="V2000" i="21" s="1"/>
  <c r="Q70" i="11"/>
  <c r="Q2020" i="21" s="1"/>
  <c r="Z3" i="11"/>
  <c r="Z1953" i="21" s="1"/>
  <c r="AC13" i="11"/>
  <c r="AC1963" i="21" s="1"/>
  <c r="AB14" i="11"/>
  <c r="AB1964" i="21" s="1"/>
  <c r="R66" i="11"/>
  <c r="R2016" i="21" s="1"/>
  <c r="Q67" i="11"/>
  <c r="Q2017" i="21" s="1"/>
  <c r="AA15" i="11"/>
  <c r="AA1965" i="21" s="1"/>
  <c r="W11" i="11"/>
  <c r="W1961" i="21" s="1"/>
  <c r="AA61" i="11"/>
  <c r="AA2011" i="21" s="1"/>
  <c r="AS84" i="11" l="1"/>
  <c r="AS2034" i="21" s="1"/>
  <c r="AR2034" i="21"/>
  <c r="AR2033" i="21"/>
  <c r="AS83" i="11"/>
  <c r="AS2033" i="21" s="1"/>
  <c r="AS85" i="11"/>
  <c r="AS2035" i="21" s="1"/>
  <c r="AR2035" i="21"/>
  <c r="T74" i="11"/>
  <c r="T78" i="11"/>
  <c r="T79" i="11"/>
  <c r="T2029" i="21" s="1"/>
  <c r="T73" i="11"/>
  <c r="T2023" i="21" s="1"/>
  <c r="T77" i="11"/>
  <c r="T2027" i="21" s="1"/>
  <c r="T76" i="11"/>
  <c r="T2026" i="21" s="1"/>
  <c r="T75" i="11"/>
  <c r="T2025" i="21" s="1"/>
  <c r="T2002" i="21"/>
  <c r="T2024" i="21"/>
  <c r="T2028" i="21"/>
  <c r="Y9" i="11"/>
  <c r="Y1959" i="21" s="1"/>
  <c r="Y1954" i="21"/>
  <c r="AS82" i="11"/>
  <c r="AS2032" i="21" s="1"/>
  <c r="AR2032" i="21"/>
  <c r="AO81" i="11"/>
  <c r="AN2031" i="21"/>
  <c r="X10" i="11"/>
  <c r="X1960" i="21" s="1"/>
  <c r="Z4" i="11"/>
  <c r="Z1954" i="21" s="1"/>
  <c r="AA22" i="11"/>
  <c r="AA1972" i="21" s="1"/>
  <c r="AC5" i="11"/>
  <c r="AC1955" i="21" s="1"/>
  <c r="I70" i="6"/>
  <c r="U52" i="11"/>
  <c r="AC38" i="11"/>
  <c r="AC1988" i="21" s="1"/>
  <c r="AC28" i="11"/>
  <c r="AC1978" i="21" s="1"/>
  <c r="AB48" i="11"/>
  <c r="AB1998" i="21" s="1"/>
  <c r="AB33" i="11"/>
  <c r="AB1983" i="21" s="1"/>
  <c r="AC20" i="11"/>
  <c r="AC1970" i="21" s="1"/>
  <c r="AC31" i="11"/>
  <c r="AC1981" i="21" s="1"/>
  <c r="AC36" i="11"/>
  <c r="AC1986" i="21" s="1"/>
  <c r="AC41" i="11"/>
  <c r="AC1991" i="21" s="1"/>
  <c r="AD45" i="11"/>
  <c r="AD1995" i="21" s="1"/>
  <c r="AC29" i="11"/>
  <c r="AC1979" i="21" s="1"/>
  <c r="AD23" i="11"/>
  <c r="AD1973" i="21" s="1"/>
  <c r="AB26" i="11"/>
  <c r="AB1976" i="21" s="1"/>
  <c r="AD8" i="11"/>
  <c r="AD1958" i="21" s="1"/>
  <c r="AD30" i="11"/>
  <c r="AD1980" i="21" s="1"/>
  <c r="AC35" i="11"/>
  <c r="AC1985" i="21" s="1"/>
  <c r="AB39" i="11"/>
  <c r="AB1989" i="21" s="1"/>
  <c r="AC37" i="11"/>
  <c r="AC1987" i="21" s="1"/>
  <c r="AB19" i="11"/>
  <c r="AB1969" i="21" s="1"/>
  <c r="AE42" i="11"/>
  <c r="AE1992" i="21" s="1"/>
  <c r="AD6" i="11"/>
  <c r="AD1956" i="21" s="1"/>
  <c r="C284" i="4"/>
  <c r="C575" i="21" s="1"/>
  <c r="AC32" i="11"/>
  <c r="AC1982" i="21" s="1"/>
  <c r="AC46" i="11"/>
  <c r="AC1996" i="21" s="1"/>
  <c r="AA25" i="11"/>
  <c r="AA1975" i="21" s="1"/>
  <c r="AB15" i="11"/>
  <c r="AB1965" i="21" s="1"/>
  <c r="AD47" i="11"/>
  <c r="AD1997" i="21" s="1"/>
  <c r="AC7" i="11"/>
  <c r="AC1957" i="21" s="1"/>
  <c r="AD44" i="11"/>
  <c r="AD1994" i="21" s="1"/>
  <c r="AD43" i="11"/>
  <c r="AD1993" i="21" s="1"/>
  <c r="T63" i="11"/>
  <c r="T2013" i="21" s="1"/>
  <c r="R67" i="11"/>
  <c r="R2017" i="21" s="1"/>
  <c r="S66" i="11"/>
  <c r="S2016" i="21" s="1"/>
  <c r="W17" i="11"/>
  <c r="W1967" i="21" s="1"/>
  <c r="W50" i="11"/>
  <c r="W2000" i="21" s="1"/>
  <c r="AD13" i="11"/>
  <c r="AD1963" i="21" s="1"/>
  <c r="AC14" i="11"/>
  <c r="AC1964" i="21" s="1"/>
  <c r="AA3" i="11"/>
  <c r="AA1953" i="21" s="1"/>
  <c r="R70" i="11"/>
  <c r="R2020" i="21" s="1"/>
  <c r="V51" i="11"/>
  <c r="V2001" i="21" s="1"/>
  <c r="S64" i="11"/>
  <c r="S2014" i="21" s="1"/>
  <c r="S69" i="11"/>
  <c r="S2019" i="21" s="1"/>
  <c r="AB61" i="11"/>
  <c r="AB2011" i="21" s="1"/>
  <c r="H1537" i="21" l="1"/>
  <c r="U75" i="11"/>
  <c r="U2025" i="21" s="1"/>
  <c r="U79" i="11"/>
  <c r="U2029" i="21" s="1"/>
  <c r="U74" i="11"/>
  <c r="U2024" i="21" s="1"/>
  <c r="U78" i="11"/>
  <c r="U2028" i="21" s="1"/>
  <c r="U73" i="11"/>
  <c r="U2023" i="21" s="1"/>
  <c r="U77" i="11"/>
  <c r="U2027" i="21" s="1"/>
  <c r="U76" i="11"/>
  <c r="U2026" i="21" s="1"/>
  <c r="Y10" i="11"/>
  <c r="Y1960" i="21" s="1"/>
  <c r="U2002" i="21"/>
  <c r="AP81" i="11"/>
  <c r="AO2031" i="21"/>
  <c r="X11" i="11"/>
  <c r="X50" i="11" s="1"/>
  <c r="X2000" i="21" s="1"/>
  <c r="T64" i="11"/>
  <c r="T2014" i="21" s="1"/>
  <c r="AA4" i="11"/>
  <c r="Z9" i="11"/>
  <c r="Z1959" i="21" s="1"/>
  <c r="AB22" i="11"/>
  <c r="AB1972" i="21" s="1"/>
  <c r="AD5" i="11"/>
  <c r="AD1955" i="21" s="1"/>
  <c r="U63" i="11"/>
  <c r="AB88" i="11"/>
  <c r="AB2038" i="21" s="1"/>
  <c r="AD38" i="11"/>
  <c r="AD1988" i="21" s="1"/>
  <c r="AD28" i="11"/>
  <c r="AD1978" i="21" s="1"/>
  <c r="AC48" i="11"/>
  <c r="AC1998" i="21" s="1"/>
  <c r="AD20" i="11"/>
  <c r="AD1970" i="21" s="1"/>
  <c r="AD31" i="11"/>
  <c r="AD1981" i="21" s="1"/>
  <c r="AC33" i="11"/>
  <c r="AC1983" i="21" s="1"/>
  <c r="AD36" i="11"/>
  <c r="AD1986" i="21" s="1"/>
  <c r="AE45" i="11"/>
  <c r="AE1995" i="21" s="1"/>
  <c r="AD41" i="11"/>
  <c r="AD1991" i="21" s="1"/>
  <c r="AD29" i="11"/>
  <c r="AD1979" i="21" s="1"/>
  <c r="AF42" i="11"/>
  <c r="AF1992" i="21" s="1"/>
  <c r="AE30" i="11"/>
  <c r="AE1980" i="21" s="1"/>
  <c r="AC26" i="11"/>
  <c r="AC1976" i="21" s="1"/>
  <c r="AE43" i="11"/>
  <c r="AE1993" i="21" s="1"/>
  <c r="AB25" i="11"/>
  <c r="AB1975" i="21" s="1"/>
  <c r="AD46" i="11"/>
  <c r="AD1996" i="21" s="1"/>
  <c r="C295" i="4"/>
  <c r="C586" i="21" s="1"/>
  <c r="AD32" i="11"/>
  <c r="AD1982" i="21" s="1"/>
  <c r="AE6" i="11"/>
  <c r="AE1956" i="21" s="1"/>
  <c r="AC19" i="11"/>
  <c r="AC1969" i="21" s="1"/>
  <c r="AD37" i="11"/>
  <c r="AD1987" i="21" s="1"/>
  <c r="AD35" i="11"/>
  <c r="AD1985" i="21" s="1"/>
  <c r="AC39" i="11"/>
  <c r="AC1989" i="21" s="1"/>
  <c r="AE8" i="11"/>
  <c r="AE1958" i="21" s="1"/>
  <c r="AE23" i="11"/>
  <c r="AE1973" i="21" s="1"/>
  <c r="AD7" i="11"/>
  <c r="AD1957" i="21" s="1"/>
  <c r="AE44" i="11"/>
  <c r="AE1994" i="21" s="1"/>
  <c r="AE47" i="11"/>
  <c r="AE1997" i="21" s="1"/>
  <c r="T69" i="11"/>
  <c r="T2019" i="21" s="1"/>
  <c r="AC15" i="11"/>
  <c r="AC1965" i="21" s="1"/>
  <c r="AB3" i="11"/>
  <c r="AB1953" i="21" s="1"/>
  <c r="AE13" i="11"/>
  <c r="AE1963" i="21" s="1"/>
  <c r="AD14" i="11"/>
  <c r="AD1964" i="21" s="1"/>
  <c r="V52" i="11"/>
  <c r="T66" i="11"/>
  <c r="T2016" i="21" s="1"/>
  <c r="S67" i="11"/>
  <c r="S2017" i="21" s="1"/>
  <c r="S70" i="11"/>
  <c r="S2020" i="21" s="1"/>
  <c r="W51" i="11"/>
  <c r="W2001" i="21" s="1"/>
  <c r="AC61" i="11"/>
  <c r="AC2011" i="21" s="1"/>
  <c r="V76" i="11" l="1"/>
  <c r="V77" i="11"/>
  <c r="V2027" i="21" s="1"/>
  <c r="V75" i="11"/>
  <c r="V2025" i="21" s="1"/>
  <c r="V79" i="11"/>
  <c r="V2029" i="21" s="1"/>
  <c r="V73" i="11"/>
  <c r="V2023" i="21" s="1"/>
  <c r="V74" i="11"/>
  <c r="V2024" i="21" s="1"/>
  <c r="V78" i="11"/>
  <c r="V2028" i="21" s="1"/>
  <c r="Y11" i="11"/>
  <c r="Y1961" i="21" s="1"/>
  <c r="X17" i="11"/>
  <c r="X1961" i="21"/>
  <c r="V2002" i="21"/>
  <c r="V2026" i="21"/>
  <c r="AA9" i="11"/>
  <c r="AA1959" i="21" s="1"/>
  <c r="AA1954" i="21"/>
  <c r="U64" i="11"/>
  <c r="U2014" i="21" s="1"/>
  <c r="U2013" i="21"/>
  <c r="AQ81" i="11"/>
  <c r="AP2031" i="21"/>
  <c r="Z10" i="11"/>
  <c r="Z1960" i="21" s="1"/>
  <c r="AB4" i="11"/>
  <c r="AC22" i="11"/>
  <c r="AC1972" i="21" s="1"/>
  <c r="AE5" i="11"/>
  <c r="AE1955" i="21" s="1"/>
  <c r="U69" i="11"/>
  <c r="U2019" i="21" s="1"/>
  <c r="AC88" i="11"/>
  <c r="AC2038" i="21" s="1"/>
  <c r="AD88" i="11"/>
  <c r="AD2038" i="21" s="1"/>
  <c r="AE38" i="11"/>
  <c r="AE1988" i="21" s="1"/>
  <c r="AE28" i="11"/>
  <c r="AE1978" i="21" s="1"/>
  <c r="AE20" i="11"/>
  <c r="AE1970" i="21" s="1"/>
  <c r="AD33" i="11"/>
  <c r="AD1983" i="21" s="1"/>
  <c r="AE31" i="11"/>
  <c r="AE1981" i="21" s="1"/>
  <c r="AE36" i="11"/>
  <c r="AE1986" i="21" s="1"/>
  <c r="AE29" i="11"/>
  <c r="AE1979" i="21" s="1"/>
  <c r="AF45" i="11"/>
  <c r="AF1995" i="21" s="1"/>
  <c r="AE41" i="11"/>
  <c r="AE1991" i="21" s="1"/>
  <c r="AE32" i="11"/>
  <c r="AE1982" i="21" s="1"/>
  <c r="AF43" i="11"/>
  <c r="AF1993" i="21" s="1"/>
  <c r="AF44" i="11"/>
  <c r="AF1994" i="21" s="1"/>
  <c r="C306" i="4"/>
  <c r="C597" i="21" s="1"/>
  <c r="AC25" i="11"/>
  <c r="AC1975" i="21" s="1"/>
  <c r="AE35" i="11"/>
  <c r="AE1985" i="21" s="1"/>
  <c r="AD39" i="11"/>
  <c r="AD1989" i="21" s="1"/>
  <c r="AF6" i="11"/>
  <c r="AF1956" i="21" s="1"/>
  <c r="AD26" i="11"/>
  <c r="AD1976" i="21" s="1"/>
  <c r="AF30" i="11"/>
  <c r="AF1980" i="21" s="1"/>
  <c r="AG42" i="11"/>
  <c r="AG1992" i="21" s="1"/>
  <c r="AD19" i="11"/>
  <c r="AD1969" i="21" s="1"/>
  <c r="AF47" i="11"/>
  <c r="AF1997" i="21" s="1"/>
  <c r="AE7" i="11"/>
  <c r="AE1957" i="21" s="1"/>
  <c r="AF23" i="11"/>
  <c r="AF1973" i="21" s="1"/>
  <c r="AF8" i="11"/>
  <c r="AF1958" i="21" s="1"/>
  <c r="AE37" i="11"/>
  <c r="AE1987" i="21" s="1"/>
  <c r="AE46" i="11"/>
  <c r="AE1996" i="21" s="1"/>
  <c r="AD48" i="11"/>
  <c r="AD1998" i="21" s="1"/>
  <c r="AD15" i="11"/>
  <c r="AD1965" i="21" s="1"/>
  <c r="AC3" i="11"/>
  <c r="AC1953" i="21" s="1"/>
  <c r="T70" i="11"/>
  <c r="T2020" i="21" s="1"/>
  <c r="U66" i="11"/>
  <c r="U2016" i="21" s="1"/>
  <c r="T67" i="11"/>
  <c r="T2017" i="21" s="1"/>
  <c r="V63" i="11"/>
  <c r="V2013" i="21" s="1"/>
  <c r="W52" i="11"/>
  <c r="AF13" i="11"/>
  <c r="AF1963" i="21" s="1"/>
  <c r="AE14" i="11"/>
  <c r="AE1964" i="21" s="1"/>
  <c r="AD61" i="11"/>
  <c r="AD2011" i="21" s="1"/>
  <c r="Y50" i="11" l="1"/>
  <c r="Y2000" i="21" s="1"/>
  <c r="Y17" i="11"/>
  <c r="Y1967" i="21" s="1"/>
  <c r="W73" i="11"/>
  <c r="W2023" i="21" s="1"/>
  <c r="W77" i="11"/>
  <c r="W2027" i="21" s="1"/>
  <c r="W76" i="11"/>
  <c r="W2026" i="21" s="1"/>
  <c r="W75" i="11"/>
  <c r="W2025" i="21" s="1"/>
  <c r="W79" i="11"/>
  <c r="W2029" i="21" s="1"/>
  <c r="W74" i="11"/>
  <c r="W2024" i="21" s="1"/>
  <c r="W78" i="11"/>
  <c r="W2028" i="21" s="1"/>
  <c r="AB9" i="11"/>
  <c r="AB1959" i="21" s="1"/>
  <c r="AB1954" i="21"/>
  <c r="AA10" i="11"/>
  <c r="AA1960" i="21" s="1"/>
  <c r="W2002" i="21"/>
  <c r="X1967" i="21"/>
  <c r="X51" i="11"/>
  <c r="AR81" i="11"/>
  <c r="AQ2031" i="21"/>
  <c r="Z11" i="11"/>
  <c r="Y51" i="11"/>
  <c r="Y2001" i="21" s="1"/>
  <c r="AC4" i="11"/>
  <c r="AD22" i="11"/>
  <c r="AD1972" i="21" s="1"/>
  <c r="AF5" i="11"/>
  <c r="AF1955" i="21" s="1"/>
  <c r="AF38" i="11"/>
  <c r="AF1988" i="21" s="1"/>
  <c r="AF28" i="11"/>
  <c r="AF1978" i="21" s="1"/>
  <c r="AF20" i="11"/>
  <c r="AF1970" i="21" s="1"/>
  <c r="AF36" i="11"/>
  <c r="AF1986" i="21" s="1"/>
  <c r="AF31" i="11"/>
  <c r="AF1981" i="21" s="1"/>
  <c r="AF41" i="11"/>
  <c r="AF1991" i="21" s="1"/>
  <c r="AG45" i="11"/>
  <c r="AG1995" i="21" s="1"/>
  <c r="AE15" i="11"/>
  <c r="AE1965" i="21" s="1"/>
  <c r="AF29" i="11"/>
  <c r="AF1979" i="21" s="1"/>
  <c r="AH42" i="11"/>
  <c r="AH1992" i="21" s="1"/>
  <c r="AG30" i="11"/>
  <c r="AG1980" i="21" s="1"/>
  <c r="AF37" i="11"/>
  <c r="AF1987" i="21" s="1"/>
  <c r="AG47" i="11"/>
  <c r="AG1997" i="21" s="1"/>
  <c r="AG6" i="11"/>
  <c r="AG1956" i="21" s="1"/>
  <c r="C317" i="4"/>
  <c r="C608" i="21" s="1"/>
  <c r="AG43" i="11"/>
  <c r="AG1993" i="21" s="1"/>
  <c r="AE19" i="11"/>
  <c r="AE1969" i="21" s="1"/>
  <c r="AE26" i="11"/>
  <c r="AE1976" i="21" s="1"/>
  <c r="AG23" i="11"/>
  <c r="AG1973" i="21" s="1"/>
  <c r="AF46" i="11"/>
  <c r="AF1996" i="21" s="1"/>
  <c r="AE48" i="11"/>
  <c r="AE1998" i="21" s="1"/>
  <c r="AG8" i="11"/>
  <c r="AG1958" i="21" s="1"/>
  <c r="AF7" i="11"/>
  <c r="AF1957" i="21" s="1"/>
  <c r="AF35" i="11"/>
  <c r="AF1985" i="21" s="1"/>
  <c r="AE39" i="11"/>
  <c r="AE1989" i="21" s="1"/>
  <c r="AD25" i="11"/>
  <c r="AD1975" i="21" s="1"/>
  <c r="AG44" i="11"/>
  <c r="AG1994" i="21" s="1"/>
  <c r="AF32" i="11"/>
  <c r="AF1982" i="21" s="1"/>
  <c r="AE33" i="11"/>
  <c r="AE1983" i="21" s="1"/>
  <c r="AG13" i="11"/>
  <c r="AG1963" i="21" s="1"/>
  <c r="AF14" i="11"/>
  <c r="AF1964" i="21" s="1"/>
  <c r="U67" i="11"/>
  <c r="U2017" i="21" s="1"/>
  <c r="V66" i="11"/>
  <c r="V2016" i="21" s="1"/>
  <c r="W63" i="11"/>
  <c r="W2013" i="21" s="1"/>
  <c r="V69" i="11"/>
  <c r="V2019" i="21" s="1"/>
  <c r="V64" i="11"/>
  <c r="V2014" i="21" s="1"/>
  <c r="AD3" i="11"/>
  <c r="AD1953" i="21" s="1"/>
  <c r="U70" i="11"/>
  <c r="U2020" i="21" s="1"/>
  <c r="AE61" i="11"/>
  <c r="AE2011" i="21" s="1"/>
  <c r="AB10" i="11" l="1"/>
  <c r="AB1960" i="21" s="1"/>
  <c r="AA11" i="11"/>
  <c r="AA1961" i="21" s="1"/>
  <c r="Z17" i="11"/>
  <c r="Z1967" i="21" s="1"/>
  <c r="Z1961" i="21"/>
  <c r="AC9" i="11"/>
  <c r="AC1959" i="21" s="1"/>
  <c r="AC1954" i="21"/>
  <c r="X2001" i="21"/>
  <c r="X52" i="11"/>
  <c r="AS81" i="11"/>
  <c r="AS2031" i="21" s="1"/>
  <c r="AR2031" i="21"/>
  <c r="Z50" i="11"/>
  <c r="Z2000" i="21" s="1"/>
  <c r="Y52" i="11"/>
  <c r="AD4" i="11"/>
  <c r="AE22" i="11"/>
  <c r="AE1972" i="21" s="1"/>
  <c r="Z51" i="11"/>
  <c r="Z2001" i="21" s="1"/>
  <c r="AG5" i="11"/>
  <c r="AG1955" i="21" s="1"/>
  <c r="AE88" i="11"/>
  <c r="AE2038" i="21" s="1"/>
  <c r="AG38" i="11"/>
  <c r="AG1988" i="21" s="1"/>
  <c r="AG28" i="11"/>
  <c r="AG1978" i="21" s="1"/>
  <c r="AG20" i="11"/>
  <c r="AG1970" i="21" s="1"/>
  <c r="AB11" i="11"/>
  <c r="AB1961" i="21" s="1"/>
  <c r="AG31" i="11"/>
  <c r="AG1981" i="21" s="1"/>
  <c r="AG36" i="11"/>
  <c r="AG1986" i="21" s="1"/>
  <c r="AG41" i="11"/>
  <c r="AG1991" i="21" s="1"/>
  <c r="AG29" i="11"/>
  <c r="AG1979" i="21" s="1"/>
  <c r="AH45" i="11"/>
  <c r="AH1995" i="21" s="1"/>
  <c r="AE25" i="11"/>
  <c r="AE1975" i="21" s="1"/>
  <c r="AG46" i="11"/>
  <c r="AG1996" i="21" s="1"/>
  <c r="AF26" i="11"/>
  <c r="AF1976" i="21" s="1"/>
  <c r="AF19" i="11"/>
  <c r="AF1969" i="21" s="1"/>
  <c r="AH47" i="11"/>
  <c r="AH1997" i="21" s="1"/>
  <c r="AH30" i="11"/>
  <c r="AH1980" i="21" s="1"/>
  <c r="AH8" i="11"/>
  <c r="AH1958" i="21" s="1"/>
  <c r="AH23" i="11"/>
  <c r="AH1973" i="21" s="1"/>
  <c r="AF48" i="11"/>
  <c r="AF1998" i="21" s="1"/>
  <c r="AH44" i="11"/>
  <c r="AH1994" i="21" s="1"/>
  <c r="AG32" i="11"/>
  <c r="AG1982" i="21" s="1"/>
  <c r="AF33" i="11"/>
  <c r="AF1983" i="21" s="1"/>
  <c r="AH43" i="11"/>
  <c r="AH1993" i="21" s="1"/>
  <c r="C328" i="4"/>
  <c r="C619" i="21" s="1"/>
  <c r="AH6" i="11"/>
  <c r="AH1956" i="21" s="1"/>
  <c r="AG37" i="11"/>
  <c r="AG1987" i="21" s="1"/>
  <c r="AI42" i="11"/>
  <c r="AI1992" i="21" s="1"/>
  <c r="AG35" i="11"/>
  <c r="AG1985" i="21" s="1"/>
  <c r="AF39" i="11"/>
  <c r="AF1989" i="21" s="1"/>
  <c r="AG7" i="11"/>
  <c r="AG1957" i="21" s="1"/>
  <c r="AF15" i="11"/>
  <c r="AF1965" i="21" s="1"/>
  <c r="V70" i="11"/>
  <c r="V2020" i="21" s="1"/>
  <c r="AE3" i="11"/>
  <c r="AE1953" i="21" s="1"/>
  <c r="V67" i="11"/>
  <c r="V2017" i="21" s="1"/>
  <c r="W66" i="11"/>
  <c r="W2016" i="21" s="1"/>
  <c r="W64" i="11"/>
  <c r="W2014" i="21" s="1"/>
  <c r="W69" i="11"/>
  <c r="W2019" i="21" s="1"/>
  <c r="AA17" i="11"/>
  <c r="AA1967" i="21" s="1"/>
  <c r="AA50" i="11"/>
  <c r="AA2000" i="21" s="1"/>
  <c r="AH13" i="11"/>
  <c r="AH1963" i="21" s="1"/>
  <c r="AG14" i="11"/>
  <c r="AG1964" i="21" s="1"/>
  <c r="AF61" i="11"/>
  <c r="AF2011" i="21" s="1"/>
  <c r="Y75" i="11" l="1"/>
  <c r="Y79" i="11"/>
  <c r="Y76" i="11"/>
  <c r="Y2026" i="21" s="1"/>
  <c r="Y74" i="11"/>
  <c r="Y2024" i="21" s="1"/>
  <c r="Y78" i="11"/>
  <c r="Y73" i="11"/>
  <c r="Y2023" i="21" s="1"/>
  <c r="Y77" i="11"/>
  <c r="X74" i="11"/>
  <c r="X2024" i="21" s="1"/>
  <c r="X78" i="11"/>
  <c r="X75" i="11"/>
  <c r="X2025" i="21" s="1"/>
  <c r="X73" i="11"/>
  <c r="X2023" i="21" s="1"/>
  <c r="X77" i="11"/>
  <c r="X2027" i="21" s="1"/>
  <c r="X79" i="11"/>
  <c r="X2029" i="21" s="1"/>
  <c r="X76" i="11"/>
  <c r="AC10" i="11"/>
  <c r="AC1960" i="21" s="1"/>
  <c r="AD9" i="11"/>
  <c r="AD1959" i="21" s="1"/>
  <c r="AD1954" i="21"/>
  <c r="Y63" i="11"/>
  <c r="Y2013" i="21" s="1"/>
  <c r="Y2002" i="21"/>
  <c r="Y2028" i="21"/>
  <c r="Y2025" i="21"/>
  <c r="Y2027" i="21"/>
  <c r="Y2029" i="21"/>
  <c r="X2002" i="21"/>
  <c r="X2026" i="21"/>
  <c r="X2028" i="21"/>
  <c r="X63" i="11"/>
  <c r="X66" i="11" s="1"/>
  <c r="X2016" i="21" s="1"/>
  <c r="AE4" i="11"/>
  <c r="AE1954" i="21" s="1"/>
  <c r="Z52" i="11"/>
  <c r="AF22" i="11"/>
  <c r="AF1972" i="21" s="1"/>
  <c r="AH5" i="11"/>
  <c r="AH1955" i="21" s="1"/>
  <c r="AB17" i="11"/>
  <c r="AB1967" i="21" s="1"/>
  <c r="AF88" i="11"/>
  <c r="AF2038" i="21" s="1"/>
  <c r="AH38" i="11"/>
  <c r="AH1988" i="21" s="1"/>
  <c r="AH28" i="11"/>
  <c r="AH1978" i="21" s="1"/>
  <c r="AB50" i="11"/>
  <c r="AB2000" i="21" s="1"/>
  <c r="AH20" i="11"/>
  <c r="AH1970" i="21" s="1"/>
  <c r="AG15" i="11"/>
  <c r="AG1965" i="21" s="1"/>
  <c r="AG48" i="11"/>
  <c r="AG1998" i="21" s="1"/>
  <c r="AH36" i="11"/>
  <c r="AH1986" i="21" s="1"/>
  <c r="AH31" i="11"/>
  <c r="AH1981" i="21" s="1"/>
  <c r="AI45" i="11"/>
  <c r="AI1995" i="21" s="1"/>
  <c r="AH29" i="11"/>
  <c r="AH1979" i="21" s="1"/>
  <c r="AH41" i="11"/>
  <c r="AH1991" i="21" s="1"/>
  <c r="AH7" i="11"/>
  <c r="AH1957" i="21" s="1"/>
  <c r="AI6" i="11"/>
  <c r="AI1956" i="21" s="1"/>
  <c r="AH32" i="11"/>
  <c r="AH1982" i="21" s="1"/>
  <c r="AI8" i="11"/>
  <c r="AI1958" i="21" s="1"/>
  <c r="AI44" i="11"/>
  <c r="AI1994" i="21" s="1"/>
  <c r="AI47" i="11"/>
  <c r="AI1997" i="21" s="1"/>
  <c r="AG19" i="11"/>
  <c r="AG1969" i="21" s="1"/>
  <c r="AF25" i="11"/>
  <c r="AF1975" i="21" s="1"/>
  <c r="AH35" i="11"/>
  <c r="AH1985" i="21" s="1"/>
  <c r="AG39" i="11"/>
  <c r="AG1989" i="21" s="1"/>
  <c r="AH37" i="11"/>
  <c r="AH1987" i="21" s="1"/>
  <c r="C339" i="4"/>
  <c r="C630" i="21" s="1"/>
  <c r="AI43" i="11"/>
  <c r="AI1993" i="21" s="1"/>
  <c r="AI23" i="11"/>
  <c r="AI1973" i="21" s="1"/>
  <c r="AG33" i="11"/>
  <c r="AG1983" i="21" s="1"/>
  <c r="AI30" i="11"/>
  <c r="AI1980" i="21" s="1"/>
  <c r="AG26" i="11"/>
  <c r="AG1976" i="21" s="1"/>
  <c r="AH46" i="11"/>
  <c r="AH1996" i="21" s="1"/>
  <c r="AJ42" i="11"/>
  <c r="AJ1992" i="21" s="1"/>
  <c r="AI13" i="11"/>
  <c r="AI1963" i="21" s="1"/>
  <c r="AH14" i="11"/>
  <c r="AH1964" i="21" s="1"/>
  <c r="W67" i="11"/>
  <c r="W2017" i="21" s="1"/>
  <c r="AF3" i="11"/>
  <c r="AF1953" i="21" s="1"/>
  <c r="AA51" i="11"/>
  <c r="AA2001" i="21" s="1"/>
  <c r="W70" i="11"/>
  <c r="W2020" i="21" s="1"/>
  <c r="AG61" i="11"/>
  <c r="AG2011" i="21" s="1"/>
  <c r="AC11" i="11" l="1"/>
  <c r="AC1961" i="21" s="1"/>
  <c r="AE9" i="11"/>
  <c r="AE1959" i="21" s="1"/>
  <c r="AD10" i="11"/>
  <c r="AD1960" i="21" s="1"/>
  <c r="Z76" i="11"/>
  <c r="Z2026" i="21" s="1"/>
  <c r="Z73" i="11"/>
  <c r="Z75" i="11"/>
  <c r="Z79" i="11"/>
  <c r="Z2029" i="21" s="1"/>
  <c r="Z77" i="11"/>
  <c r="Z2027" i="21" s="1"/>
  <c r="Z74" i="11"/>
  <c r="Z2024" i="21" s="1"/>
  <c r="Z78" i="11"/>
  <c r="Z2028" i="21" s="1"/>
  <c r="Y69" i="11"/>
  <c r="Y2019" i="21" s="1"/>
  <c r="Y64" i="11"/>
  <c r="Y2014" i="21" s="1"/>
  <c r="X2013" i="21"/>
  <c r="X64" i="11"/>
  <c r="X2014" i="21" s="1"/>
  <c r="X69" i="11"/>
  <c r="X2019" i="21" s="1"/>
  <c r="Z63" i="11"/>
  <c r="Z2013" i="21" s="1"/>
  <c r="Z2002" i="21"/>
  <c r="Z2025" i="21"/>
  <c r="Z2023" i="21"/>
  <c r="AF4" i="11"/>
  <c r="AF1954" i="21" s="1"/>
  <c r="AG22" i="11"/>
  <c r="AG1972" i="21" s="1"/>
  <c r="AK42" i="11"/>
  <c r="AK1992" i="21" s="1"/>
  <c r="AI5" i="11"/>
  <c r="AI1955" i="21" s="1"/>
  <c r="AB51" i="11"/>
  <c r="AB2001" i="21" s="1"/>
  <c r="AG88" i="11"/>
  <c r="AG2038" i="21" s="1"/>
  <c r="AI38" i="11"/>
  <c r="AI1988" i="21" s="1"/>
  <c r="AI28" i="11"/>
  <c r="AI1978" i="21" s="1"/>
  <c r="AH15" i="11"/>
  <c r="AH1965" i="21" s="1"/>
  <c r="AI20" i="11"/>
  <c r="AI1970" i="21" s="1"/>
  <c r="AI36" i="11"/>
  <c r="AI1986" i="21" s="1"/>
  <c r="AI31" i="11"/>
  <c r="AI1981" i="21" s="1"/>
  <c r="AI41" i="11"/>
  <c r="AI1991" i="21" s="1"/>
  <c r="AH48" i="11"/>
  <c r="AH1998" i="21" s="1"/>
  <c r="AJ45" i="11"/>
  <c r="AJ1995" i="21" s="1"/>
  <c r="AI29" i="11"/>
  <c r="AI1979" i="21" s="1"/>
  <c r="AI7" i="11"/>
  <c r="AI1957" i="21" s="1"/>
  <c r="AJ43" i="11"/>
  <c r="AJ1993" i="21" s="1"/>
  <c r="AI37" i="11"/>
  <c r="AI1987" i="21" s="1"/>
  <c r="AI35" i="11"/>
  <c r="AI1985" i="21" s="1"/>
  <c r="AH39" i="11"/>
  <c r="AH1989" i="21" s="1"/>
  <c r="AJ47" i="11"/>
  <c r="AJ1997" i="21" s="1"/>
  <c r="AI32" i="11"/>
  <c r="AI1982" i="21" s="1"/>
  <c r="AG25" i="11"/>
  <c r="AG1975" i="21" s="1"/>
  <c r="AJ44" i="11"/>
  <c r="AJ1994" i="21" s="1"/>
  <c r="AJ6" i="11"/>
  <c r="AJ1956" i="21" s="1"/>
  <c r="AH33" i="11"/>
  <c r="AH1983" i="21" s="1"/>
  <c r="AH26" i="11"/>
  <c r="AH1976" i="21" s="1"/>
  <c r="AH19" i="11"/>
  <c r="AH1969" i="21" s="1"/>
  <c r="AI46" i="11"/>
  <c r="AI1996" i="21" s="1"/>
  <c r="AJ30" i="11"/>
  <c r="AJ1980" i="21" s="1"/>
  <c r="AJ23" i="11"/>
  <c r="AJ1973" i="21" s="1"/>
  <c r="C350" i="4"/>
  <c r="C641" i="21" s="1"/>
  <c r="AJ8" i="11"/>
  <c r="AJ1958" i="21" s="1"/>
  <c r="AA52" i="11"/>
  <c r="AG3" i="11"/>
  <c r="AG1953" i="21" s="1"/>
  <c r="Y66" i="11"/>
  <c r="Y2016" i="21" s="1"/>
  <c r="X67" i="11"/>
  <c r="X2017" i="21" s="1"/>
  <c r="AE10" i="11"/>
  <c r="AE1960" i="21" s="1"/>
  <c r="AD11" i="11"/>
  <c r="AD1961" i="21" s="1"/>
  <c r="AI14" i="11"/>
  <c r="AI1964" i="21" s="1"/>
  <c r="AJ13" i="11"/>
  <c r="AJ1963" i="21" s="1"/>
  <c r="AC50" i="11"/>
  <c r="AC2000" i="21" s="1"/>
  <c r="AC17" i="11"/>
  <c r="AC1967" i="21" s="1"/>
  <c r="AH61" i="11"/>
  <c r="AH2011" i="21" s="1"/>
  <c r="AF9" i="11" l="1"/>
  <c r="AF1959" i="21" s="1"/>
  <c r="Z69" i="11"/>
  <c r="Z2019" i="21" s="1"/>
  <c r="X70" i="11"/>
  <c r="X2020" i="21" s="1"/>
  <c r="AA73" i="11"/>
  <c r="AA2023" i="21" s="1"/>
  <c r="AA77" i="11"/>
  <c r="AA2027" i="21" s="1"/>
  <c r="AA74" i="11"/>
  <c r="AA2024" i="21" s="1"/>
  <c r="AA76" i="11"/>
  <c r="AA2026" i="21" s="1"/>
  <c r="AA78" i="11"/>
  <c r="AA2028" i="21" s="1"/>
  <c r="AA75" i="11"/>
  <c r="AA2025" i="21" s="1"/>
  <c r="AA79" i="11"/>
  <c r="AA2029" i="21" s="1"/>
  <c r="Z64" i="11"/>
  <c r="Z2014" i="21" s="1"/>
  <c r="AA2002" i="21"/>
  <c r="AG4" i="11"/>
  <c r="AG1954" i="21" s="1"/>
  <c r="AH22" i="11"/>
  <c r="AH1972" i="21" s="1"/>
  <c r="AK47" i="11"/>
  <c r="AK1997" i="21" s="1"/>
  <c r="AK45" i="11"/>
  <c r="AK1995" i="21" s="1"/>
  <c r="AK8" i="11"/>
  <c r="AK1958" i="21" s="1"/>
  <c r="AL42" i="11"/>
  <c r="AL1992" i="21" s="1"/>
  <c r="AK43" i="11"/>
  <c r="AK1993" i="21" s="1"/>
  <c r="AJ5" i="11"/>
  <c r="AJ1955" i="21" s="1"/>
  <c r="AK23" i="11"/>
  <c r="AK1973" i="21" s="1"/>
  <c r="AK44" i="11"/>
  <c r="AK1994" i="21" s="1"/>
  <c r="AK30" i="11"/>
  <c r="AK1980" i="21" s="1"/>
  <c r="AK6" i="11"/>
  <c r="AK1956" i="21" s="1"/>
  <c r="AA63" i="11"/>
  <c r="AA2013" i="21" s="1"/>
  <c r="AB52" i="11"/>
  <c r="AI88" i="11"/>
  <c r="AI2038" i="21" s="1"/>
  <c r="AH88" i="11"/>
  <c r="AH2038" i="21" s="1"/>
  <c r="AJ38" i="11"/>
  <c r="AJ1988" i="21" s="1"/>
  <c r="AJ28" i="11"/>
  <c r="AJ1978" i="21" s="1"/>
  <c r="AJ20" i="11"/>
  <c r="AJ1970" i="21" s="1"/>
  <c r="AJ31" i="11"/>
  <c r="AJ1981" i="21" s="1"/>
  <c r="AI48" i="11"/>
  <c r="AI1998" i="21" s="1"/>
  <c r="AI33" i="11"/>
  <c r="AI1983" i="21" s="1"/>
  <c r="AJ36" i="11"/>
  <c r="AJ1986" i="21" s="1"/>
  <c r="AJ29" i="11"/>
  <c r="AJ1979" i="21" s="1"/>
  <c r="AJ41" i="11"/>
  <c r="AJ1991" i="21" s="1"/>
  <c r="AI19" i="11"/>
  <c r="AI1969" i="21" s="1"/>
  <c r="AH25" i="11"/>
  <c r="AH1975" i="21" s="1"/>
  <c r="AJ35" i="11"/>
  <c r="AJ1985" i="21" s="1"/>
  <c r="AI39" i="11"/>
  <c r="AI1989" i="21" s="1"/>
  <c r="AJ37" i="11"/>
  <c r="AJ1987" i="21" s="1"/>
  <c r="AJ46" i="11"/>
  <c r="AJ1996" i="21" s="1"/>
  <c r="AI26" i="11"/>
  <c r="AI1976" i="21" s="1"/>
  <c r="AJ32" i="11"/>
  <c r="AJ1982" i="21" s="1"/>
  <c r="AJ7" i="11"/>
  <c r="AJ1957" i="21" s="1"/>
  <c r="C361" i="4"/>
  <c r="C652" i="21" s="1"/>
  <c r="AC51" i="11"/>
  <c r="AC2001" i="21" s="1"/>
  <c r="Y67" i="11"/>
  <c r="Y2017" i="21" s="1"/>
  <c r="Z66" i="11"/>
  <c r="Z2016" i="21" s="1"/>
  <c r="AH3" i="11"/>
  <c r="AH1953" i="21" s="1"/>
  <c r="AI15" i="11"/>
  <c r="AI1965" i="21" s="1"/>
  <c r="AE11" i="11"/>
  <c r="AE1961" i="21" s="1"/>
  <c r="AK13" i="11"/>
  <c r="AK1963" i="21" s="1"/>
  <c r="AJ14" i="11"/>
  <c r="AJ1964" i="21" s="1"/>
  <c r="AD17" i="11"/>
  <c r="AD1967" i="21" s="1"/>
  <c r="AD50" i="11"/>
  <c r="AD2000" i="21" s="1"/>
  <c r="AF10" i="11"/>
  <c r="AF1960" i="21" s="1"/>
  <c r="AI61" i="11"/>
  <c r="AI2011" i="21" s="1"/>
  <c r="Y70" i="11" l="1"/>
  <c r="Y2020" i="21" s="1"/>
  <c r="AG9" i="11"/>
  <c r="AG1959" i="21" s="1"/>
  <c r="AB74" i="11"/>
  <c r="AB2024" i="21" s="1"/>
  <c r="AB78" i="11"/>
  <c r="AB2028" i="21" s="1"/>
  <c r="AB73" i="11"/>
  <c r="AB2023" i="21" s="1"/>
  <c r="AB77" i="11"/>
  <c r="AB2027" i="21" s="1"/>
  <c r="AB75" i="11"/>
  <c r="AB2025" i="21" s="1"/>
  <c r="AB76" i="11"/>
  <c r="AB2026" i="21" s="1"/>
  <c r="AB79" i="11"/>
  <c r="AB2029" i="21" s="1"/>
  <c r="AB2002" i="21"/>
  <c r="AH4" i="11"/>
  <c r="AA64" i="11"/>
  <c r="AA2014" i="21" s="1"/>
  <c r="AI22" i="11"/>
  <c r="AI1972" i="21" s="1"/>
  <c r="AB63" i="11"/>
  <c r="AB2013" i="21" s="1"/>
  <c r="AK5" i="11"/>
  <c r="AK1955" i="21" s="1"/>
  <c r="AK7" i="11"/>
  <c r="AK1957" i="21" s="1"/>
  <c r="AK29" i="11"/>
  <c r="AK1979" i="21" s="1"/>
  <c r="AK38" i="11"/>
  <c r="AK1988" i="21" s="1"/>
  <c r="AL6" i="11"/>
  <c r="AL1956" i="21" s="1"/>
  <c r="AL44" i="11"/>
  <c r="AL1994" i="21" s="1"/>
  <c r="AM42" i="11"/>
  <c r="AM1992" i="21" s="1"/>
  <c r="AL45" i="11"/>
  <c r="AL1995" i="21" s="1"/>
  <c r="AK46" i="11"/>
  <c r="AK1996" i="21" s="1"/>
  <c r="AK32" i="11"/>
  <c r="AK1982" i="21" s="1"/>
  <c r="AK31" i="11"/>
  <c r="AK1981" i="21" s="1"/>
  <c r="AK41" i="11"/>
  <c r="AK1991" i="21" s="1"/>
  <c r="AK28" i="11"/>
  <c r="AK1978" i="21" s="1"/>
  <c r="AJ15" i="11"/>
  <c r="AJ1965" i="21" s="1"/>
  <c r="AK37" i="11"/>
  <c r="AK1987" i="21" s="1"/>
  <c r="AK36" i="11"/>
  <c r="AK1986" i="21" s="1"/>
  <c r="AK20" i="11"/>
  <c r="AK1970" i="21" s="1"/>
  <c r="AL30" i="11"/>
  <c r="AL1980" i="21" s="1"/>
  <c r="AL23" i="11"/>
  <c r="AL1973" i="21" s="1"/>
  <c r="AL43" i="11"/>
  <c r="AL1993" i="21" s="1"/>
  <c r="AL8" i="11"/>
  <c r="AL1958" i="21" s="1"/>
  <c r="AL47" i="11"/>
  <c r="AL1997" i="21" s="1"/>
  <c r="AA69" i="11"/>
  <c r="AA2019" i="21" s="1"/>
  <c r="AJ88" i="11"/>
  <c r="AJ2038" i="21" s="1"/>
  <c r="AJ33" i="11"/>
  <c r="AJ1983" i="21" s="1"/>
  <c r="AJ48" i="11"/>
  <c r="AJ1998" i="21" s="1"/>
  <c r="AI25" i="11"/>
  <c r="AI1975" i="21" s="1"/>
  <c r="AJ26" i="11"/>
  <c r="AJ1976" i="21" s="1"/>
  <c r="AK35" i="11"/>
  <c r="AK1985" i="21" s="1"/>
  <c r="AJ39" i="11"/>
  <c r="AJ1989" i="21" s="1"/>
  <c r="AJ19" i="11"/>
  <c r="AJ1969" i="21" s="1"/>
  <c r="C372" i="4"/>
  <c r="C663" i="21" s="1"/>
  <c r="AK48" i="11"/>
  <c r="AK1998" i="21" s="1"/>
  <c r="AC52" i="11"/>
  <c r="AD51" i="11"/>
  <c r="AD2001" i="21" s="1"/>
  <c r="AG10" i="11"/>
  <c r="AG1960" i="21" s="1"/>
  <c r="AE17" i="11"/>
  <c r="AE1967" i="21" s="1"/>
  <c r="AE50" i="11"/>
  <c r="AE2000" i="21" s="1"/>
  <c r="Z70" i="11"/>
  <c r="Z2020" i="21" s="1"/>
  <c r="AF11" i="11"/>
  <c r="AF1961" i="21" s="1"/>
  <c r="AK14" i="11"/>
  <c r="AK1964" i="21" s="1"/>
  <c r="AL13" i="11"/>
  <c r="AL1963" i="21" s="1"/>
  <c r="AI3" i="11"/>
  <c r="AI1953" i="21" s="1"/>
  <c r="Z67" i="11"/>
  <c r="Z2017" i="21" s="1"/>
  <c r="AA66" i="11"/>
  <c r="AA2016" i="21" s="1"/>
  <c r="AJ2023" i="21"/>
  <c r="AJ61" i="11"/>
  <c r="AJ2011" i="21" s="1"/>
  <c r="AC75" i="11" l="1"/>
  <c r="AC79" i="11"/>
  <c r="AC2029" i="21" s="1"/>
  <c r="AC74" i="11"/>
  <c r="AC2024" i="21" s="1"/>
  <c r="AC78" i="11"/>
  <c r="AC2028" i="21" s="1"/>
  <c r="AC76" i="11"/>
  <c r="AC2026" i="21" s="1"/>
  <c r="AC73" i="11"/>
  <c r="AC2023" i="21" s="1"/>
  <c r="AC77" i="11"/>
  <c r="AK33" i="11"/>
  <c r="AK1983" i="21" s="1"/>
  <c r="AC2002" i="21"/>
  <c r="AC2025" i="21"/>
  <c r="AC2027" i="21"/>
  <c r="AH9" i="11"/>
  <c r="AH1959" i="21" s="1"/>
  <c r="AH1954" i="21"/>
  <c r="AI4" i="11"/>
  <c r="AL46" i="11"/>
  <c r="AL1996" i="21" s="1"/>
  <c r="AB64" i="11"/>
  <c r="AB2014" i="21" s="1"/>
  <c r="AB69" i="11"/>
  <c r="AB2019" i="21" s="1"/>
  <c r="AJ22" i="11"/>
  <c r="AJ1972" i="21" s="1"/>
  <c r="AM8" i="11"/>
  <c r="AM1958" i="21" s="1"/>
  <c r="AM23" i="11"/>
  <c r="AM1973" i="21" s="1"/>
  <c r="AL20" i="11"/>
  <c r="AL1970" i="21" s="1"/>
  <c r="AL37" i="11"/>
  <c r="AL1987" i="21" s="1"/>
  <c r="AL28" i="11"/>
  <c r="AL1978" i="21" s="1"/>
  <c r="AL32" i="11"/>
  <c r="AL1982" i="21" s="1"/>
  <c r="AM45" i="11"/>
  <c r="AM1995" i="21" s="1"/>
  <c r="AM44" i="11"/>
  <c r="AM1994" i="21" s="1"/>
  <c r="AL38" i="11"/>
  <c r="AL1988" i="21" s="1"/>
  <c r="AL7" i="11"/>
  <c r="AL1957" i="21" s="1"/>
  <c r="AK19" i="11"/>
  <c r="AK1969" i="21" s="1"/>
  <c r="AK15" i="11"/>
  <c r="AK1965" i="21" s="1"/>
  <c r="AK26" i="11"/>
  <c r="AK1976" i="21" s="1"/>
  <c r="AM47" i="11"/>
  <c r="AM1997" i="21" s="1"/>
  <c r="AM43" i="11"/>
  <c r="AM1993" i="21" s="1"/>
  <c r="AM30" i="11"/>
  <c r="AM1980" i="21" s="1"/>
  <c r="AL36" i="11"/>
  <c r="AL1986" i="21" s="1"/>
  <c r="AL41" i="11"/>
  <c r="AL1991" i="21" s="1"/>
  <c r="AL31" i="11"/>
  <c r="AL1981" i="21" s="1"/>
  <c r="AN42" i="11"/>
  <c r="AN1992" i="21" s="1"/>
  <c r="AM6" i="11"/>
  <c r="AM1956" i="21" s="1"/>
  <c r="AL29" i="11"/>
  <c r="AL1979" i="21" s="1"/>
  <c r="AL5" i="11"/>
  <c r="AL1955" i="21" s="1"/>
  <c r="AC63" i="11"/>
  <c r="AC2013" i="21" s="1"/>
  <c r="AK88" i="11"/>
  <c r="AK2038" i="21" s="1"/>
  <c r="AL48" i="11"/>
  <c r="AL1998" i="21" s="1"/>
  <c r="C383" i="4"/>
  <c r="C674" i="21" s="1"/>
  <c r="AJ25" i="11"/>
  <c r="AJ1975" i="21" s="1"/>
  <c r="AL35" i="11"/>
  <c r="AL1985" i="21" s="1"/>
  <c r="AK39" i="11"/>
  <c r="AK1989" i="21" s="1"/>
  <c r="AD52" i="11"/>
  <c r="AF17" i="11"/>
  <c r="AF1967" i="21" s="1"/>
  <c r="AF50" i="11"/>
  <c r="AF2000" i="21" s="1"/>
  <c r="AA67" i="11"/>
  <c r="AA2017" i="21" s="1"/>
  <c r="AB66" i="11"/>
  <c r="AB2016" i="21" s="1"/>
  <c r="AJ3" i="11"/>
  <c r="AJ1953" i="21" s="1"/>
  <c r="AE51" i="11"/>
  <c r="AE2001" i="21" s="1"/>
  <c r="AA70" i="11"/>
  <c r="AA2020" i="21" s="1"/>
  <c r="AM13" i="11"/>
  <c r="AM1963" i="21" s="1"/>
  <c r="AL14" i="11"/>
  <c r="AL1964" i="21" s="1"/>
  <c r="AG11" i="11"/>
  <c r="AG1961" i="21" s="1"/>
  <c r="AK2023" i="21"/>
  <c r="AK61" i="11"/>
  <c r="AK2011" i="21" s="1"/>
  <c r="AH10" i="11" l="1"/>
  <c r="AH1960" i="21" s="1"/>
  <c r="AD76" i="11"/>
  <c r="AD2026" i="21" s="1"/>
  <c r="AD75" i="11"/>
  <c r="AD2025" i="21" s="1"/>
  <c r="AD79" i="11"/>
  <c r="AD2029" i="21" s="1"/>
  <c r="AD74" i="11"/>
  <c r="AD2024" i="21" s="1"/>
  <c r="AD78" i="11"/>
  <c r="AD2028" i="21" s="1"/>
  <c r="AD73" i="11"/>
  <c r="AD2023" i="21" s="1"/>
  <c r="AD77" i="11"/>
  <c r="AD2027" i="21" s="1"/>
  <c r="AI9" i="11"/>
  <c r="AI1959" i="21" s="1"/>
  <c r="AI1954" i="21"/>
  <c r="AD2002" i="21"/>
  <c r="AM46" i="11"/>
  <c r="AM1996" i="21" s="1"/>
  <c r="AJ4" i="11"/>
  <c r="AC64" i="11"/>
  <c r="AC2014" i="21" s="1"/>
  <c r="AK22" i="11"/>
  <c r="AK1972" i="21" s="1"/>
  <c r="AK25" i="11"/>
  <c r="AK1975" i="21" s="1"/>
  <c r="AM5" i="11"/>
  <c r="AM1955" i="21" s="1"/>
  <c r="AN6" i="11"/>
  <c r="AN1956" i="21" s="1"/>
  <c r="AM31" i="11"/>
  <c r="AM1981" i="21" s="1"/>
  <c r="AM36" i="11"/>
  <c r="AM1986" i="21" s="1"/>
  <c r="AN43" i="11"/>
  <c r="AN1993" i="21" s="1"/>
  <c r="AL26" i="11"/>
  <c r="AL1976" i="21" s="1"/>
  <c r="AL19" i="11"/>
  <c r="AL1969" i="21" s="1"/>
  <c r="AM38" i="11"/>
  <c r="AM1988" i="21" s="1"/>
  <c r="AN45" i="11"/>
  <c r="AN1995" i="21" s="1"/>
  <c r="AM37" i="11"/>
  <c r="AM1987" i="21" s="1"/>
  <c r="AN23" i="11"/>
  <c r="AN1973" i="21" s="1"/>
  <c r="AL15" i="11"/>
  <c r="AL1965" i="21" s="1"/>
  <c r="AM29" i="11"/>
  <c r="AM1979" i="21" s="1"/>
  <c r="AO42" i="11"/>
  <c r="AO1992" i="21" s="1"/>
  <c r="AM41" i="11"/>
  <c r="AM1991" i="21" s="1"/>
  <c r="AN30" i="11"/>
  <c r="AN1980" i="21" s="1"/>
  <c r="AN47" i="11"/>
  <c r="AN1997" i="21" s="1"/>
  <c r="AM7" i="11"/>
  <c r="AM1957" i="21" s="1"/>
  <c r="AN44" i="11"/>
  <c r="AN1994" i="21" s="1"/>
  <c r="AM32" i="11"/>
  <c r="AM1982" i="21" s="1"/>
  <c r="AL33" i="11"/>
  <c r="AL1983" i="21" s="1"/>
  <c r="AM28" i="11"/>
  <c r="AM1978" i="21" s="1"/>
  <c r="AM20" i="11"/>
  <c r="AM1970" i="21" s="1"/>
  <c r="AN8" i="11"/>
  <c r="AN1958" i="21" s="1"/>
  <c r="AC69" i="11"/>
  <c r="AC2019" i="21" s="1"/>
  <c r="AD63" i="11"/>
  <c r="AD2013" i="21" s="1"/>
  <c r="AN46" i="11"/>
  <c r="AN1996" i="21" s="1"/>
  <c r="C394" i="4"/>
  <c r="C685" i="21" s="1"/>
  <c r="AM35" i="11"/>
  <c r="AM1985" i="21" s="1"/>
  <c r="AL39" i="11"/>
  <c r="AL1989" i="21" s="1"/>
  <c r="AB70" i="11"/>
  <c r="AB2020" i="21" s="1"/>
  <c r="AE52" i="11"/>
  <c r="AH11" i="11"/>
  <c r="AH1961" i="21" s="1"/>
  <c r="AG17" i="11"/>
  <c r="AG1967" i="21" s="1"/>
  <c r="AG50" i="11"/>
  <c r="AG2000" i="21" s="1"/>
  <c r="AM14" i="11"/>
  <c r="AM1964" i="21" s="1"/>
  <c r="AN13" i="11"/>
  <c r="AN1963" i="21" s="1"/>
  <c r="AB67" i="11"/>
  <c r="AB2017" i="21" s="1"/>
  <c r="AC66" i="11"/>
  <c r="AC2016" i="21" s="1"/>
  <c r="AK3" i="11"/>
  <c r="AK1953" i="21" s="1"/>
  <c r="AF51" i="11"/>
  <c r="AF2001" i="21" s="1"/>
  <c r="AL2023" i="21"/>
  <c r="AL61" i="11"/>
  <c r="AL2011" i="21" s="1"/>
  <c r="AI10" i="11" l="1"/>
  <c r="AI1960" i="21" s="1"/>
  <c r="AE73" i="11"/>
  <c r="AE77" i="11"/>
  <c r="AE2027" i="21" s="1"/>
  <c r="AE78" i="11"/>
  <c r="AE2028" i="21" s="1"/>
  <c r="AE76" i="11"/>
  <c r="AE2026" i="21" s="1"/>
  <c r="AE74" i="11"/>
  <c r="AE2024" i="21" s="1"/>
  <c r="AE75" i="11"/>
  <c r="AE2025" i="21" s="1"/>
  <c r="AE79" i="11"/>
  <c r="AE2029" i="21" s="1"/>
  <c r="AE2002" i="21"/>
  <c r="AE2023" i="21"/>
  <c r="AJ9" i="11"/>
  <c r="AJ1959" i="21" s="1"/>
  <c r="AJ1954" i="21"/>
  <c r="AM48" i="11"/>
  <c r="AM1998" i="21" s="1"/>
  <c r="AK4" i="11"/>
  <c r="AK1954" i="21" s="1"/>
  <c r="AD64" i="11"/>
  <c r="AD2014" i="21" s="1"/>
  <c r="AL22" i="11"/>
  <c r="AL1972" i="21" s="1"/>
  <c r="AN32" i="11"/>
  <c r="AN1982" i="21" s="1"/>
  <c r="AO30" i="11"/>
  <c r="AO1980" i="21" s="1"/>
  <c r="AP42" i="11"/>
  <c r="AP1992" i="21" s="1"/>
  <c r="AN37" i="11"/>
  <c r="AN1987" i="21" s="1"/>
  <c r="AM19" i="11"/>
  <c r="AM1969" i="21" s="1"/>
  <c r="AN31" i="11"/>
  <c r="AN1981" i="21" s="1"/>
  <c r="AM15" i="11"/>
  <c r="AM1965" i="21" s="1"/>
  <c r="AO8" i="11"/>
  <c r="AO1958" i="21" s="1"/>
  <c r="AN20" i="11"/>
  <c r="AN1970" i="21" s="1"/>
  <c r="AN28" i="11"/>
  <c r="AN1978" i="21" s="1"/>
  <c r="AM33" i="11"/>
  <c r="AM1983" i="21" s="1"/>
  <c r="AN7" i="11"/>
  <c r="AN1957" i="21" s="1"/>
  <c r="AO45" i="11"/>
  <c r="AO1995" i="21" s="1"/>
  <c r="AO43" i="11"/>
  <c r="AO1993" i="21" s="1"/>
  <c r="AN5" i="11"/>
  <c r="AN1955" i="21" s="1"/>
  <c r="AO44" i="11"/>
  <c r="AO1994" i="21" s="1"/>
  <c r="AO47" i="11"/>
  <c r="AO1997" i="21" s="1"/>
  <c r="AN41" i="11"/>
  <c r="AN1991" i="21" s="1"/>
  <c r="AN29" i="11"/>
  <c r="AN1979" i="21" s="1"/>
  <c r="AO23" i="11"/>
  <c r="AO1973" i="21" s="1"/>
  <c r="AN38" i="11"/>
  <c r="AN1988" i="21" s="1"/>
  <c r="AM26" i="11"/>
  <c r="AM1976" i="21" s="1"/>
  <c r="AN36" i="11"/>
  <c r="AN1986" i="21" s="1"/>
  <c r="AO6" i="11"/>
  <c r="AO1956" i="21" s="1"/>
  <c r="AL25" i="11"/>
  <c r="AL1975" i="21" s="1"/>
  <c r="AD69" i="11"/>
  <c r="AD2019" i="21" s="1"/>
  <c r="AL88" i="11"/>
  <c r="AL2038" i="21" s="1"/>
  <c r="AM88" i="11"/>
  <c r="AM2038" i="21" s="1"/>
  <c r="AN35" i="11"/>
  <c r="AN1985" i="21" s="1"/>
  <c r="AM39" i="11"/>
  <c r="AM1989" i="21" s="1"/>
  <c r="C405" i="4"/>
  <c r="C696" i="21" s="1"/>
  <c r="AO46" i="11"/>
  <c r="AO1996" i="21" s="1"/>
  <c r="AH17" i="11"/>
  <c r="AH1967" i="21" s="1"/>
  <c r="AH50" i="11"/>
  <c r="AH2000" i="21" s="1"/>
  <c r="AF52" i="11"/>
  <c r="AO13" i="11"/>
  <c r="AO1963" i="21" s="1"/>
  <c r="AN14" i="11"/>
  <c r="AN1964" i="21" s="1"/>
  <c r="AE63" i="11"/>
  <c r="AE2013" i="21" s="1"/>
  <c r="AC70" i="11"/>
  <c r="AC2020" i="21" s="1"/>
  <c r="AL3" i="11"/>
  <c r="AL1953" i="21" s="1"/>
  <c r="AC67" i="11"/>
  <c r="AC2017" i="21" s="1"/>
  <c r="AD66" i="11"/>
  <c r="AD2016" i="21" s="1"/>
  <c r="AG51" i="11"/>
  <c r="AG2001" i="21" s="1"/>
  <c r="AM61" i="11"/>
  <c r="AM2011" i="21" s="1"/>
  <c r="AM2023" i="21"/>
  <c r="AK9" i="11" l="1"/>
  <c r="AK1959" i="21" s="1"/>
  <c r="AI11" i="11"/>
  <c r="AI1961" i="21" s="1"/>
  <c r="AJ10" i="11"/>
  <c r="AJ1960" i="21" s="1"/>
  <c r="AF74" i="11"/>
  <c r="AF2024" i="21" s="1"/>
  <c r="AF78" i="11"/>
  <c r="AF2028" i="21" s="1"/>
  <c r="AF79" i="11"/>
  <c r="AF2029" i="21" s="1"/>
  <c r="AF73" i="11"/>
  <c r="AF2023" i="21" s="1"/>
  <c r="AF77" i="11"/>
  <c r="AF76" i="11"/>
  <c r="AF2026" i="21" s="1"/>
  <c r="AF75" i="11"/>
  <c r="AF2025" i="21" s="1"/>
  <c r="AF2002" i="21"/>
  <c r="AF2027" i="21"/>
  <c r="AL4" i="11"/>
  <c r="AM22" i="11"/>
  <c r="AM1972" i="21" s="1"/>
  <c r="AO36" i="11"/>
  <c r="AO1986" i="21" s="1"/>
  <c r="AO41" i="11"/>
  <c r="AO1991" i="21" s="1"/>
  <c r="AO5" i="11"/>
  <c r="AO1955" i="21" s="1"/>
  <c r="AN33" i="11"/>
  <c r="AN1983" i="21" s="1"/>
  <c r="AO28" i="11"/>
  <c r="AO1978" i="21" s="1"/>
  <c r="AP23" i="11"/>
  <c r="AP1973" i="21" s="1"/>
  <c r="AP44" i="11"/>
  <c r="AP1994" i="21" s="1"/>
  <c r="AO31" i="11"/>
  <c r="AO1981" i="21" s="1"/>
  <c r="AP30" i="11"/>
  <c r="AP1980" i="21" s="1"/>
  <c r="AP43" i="11"/>
  <c r="AP1993" i="21" s="1"/>
  <c r="AO7" i="11"/>
  <c r="AO1957" i="21" s="1"/>
  <c r="AN15" i="11"/>
  <c r="AN1965" i="21" s="1"/>
  <c r="AP45" i="11"/>
  <c r="AP1995" i="21" s="1"/>
  <c r="AM25" i="11"/>
  <c r="AM1975" i="21" s="1"/>
  <c r="AO38" i="11"/>
  <c r="AO1988" i="21" s="1"/>
  <c r="AP8" i="11"/>
  <c r="AP1958" i="21" s="1"/>
  <c r="AO37" i="11"/>
  <c r="AO1987" i="21" s="1"/>
  <c r="AN48" i="11"/>
  <c r="AN1998" i="21" s="1"/>
  <c r="AP6" i="11"/>
  <c r="AP1956" i="21" s="1"/>
  <c r="AN26" i="11"/>
  <c r="AN1976" i="21" s="1"/>
  <c r="AO29" i="11"/>
  <c r="AO1979" i="21" s="1"/>
  <c r="AP47" i="11"/>
  <c r="AP1997" i="21" s="1"/>
  <c r="AO20" i="11"/>
  <c r="AO1970" i="21" s="1"/>
  <c r="AN19" i="11"/>
  <c r="AN1969" i="21" s="1"/>
  <c r="AQ42" i="11"/>
  <c r="AQ1992" i="21" s="1"/>
  <c r="AO32" i="11"/>
  <c r="AO1982" i="21" s="1"/>
  <c r="AI50" i="11"/>
  <c r="AI2000" i="21" s="1"/>
  <c r="AI17" i="11"/>
  <c r="AI1967" i="21" s="1"/>
  <c r="AO35" i="11"/>
  <c r="AO1985" i="21" s="1"/>
  <c r="AN39" i="11"/>
  <c r="AN1989" i="21" s="1"/>
  <c r="AP46" i="11"/>
  <c r="AP1996" i="21" s="1"/>
  <c r="AO48" i="11"/>
  <c r="AO1998" i="21" s="1"/>
  <c r="C416" i="4"/>
  <c r="C707" i="21" s="1"/>
  <c r="AG52" i="11"/>
  <c r="AH51" i="11"/>
  <c r="AH2001" i="21" s="1"/>
  <c r="AF63" i="11"/>
  <c r="AF2013" i="21" s="1"/>
  <c r="AK10" i="11"/>
  <c r="AK1960" i="21" s="1"/>
  <c r="AD70" i="11"/>
  <c r="AD2020" i="21" s="1"/>
  <c r="AE64" i="11"/>
  <c r="AE2014" i="21" s="1"/>
  <c r="AE69" i="11"/>
  <c r="AE2019" i="21" s="1"/>
  <c r="AD67" i="11"/>
  <c r="AD2017" i="21" s="1"/>
  <c r="AE66" i="11"/>
  <c r="AE2016" i="21" s="1"/>
  <c r="AM3" i="11"/>
  <c r="AM1953" i="21" s="1"/>
  <c r="AO14" i="11"/>
  <c r="AO1964" i="21" s="1"/>
  <c r="AP13" i="11"/>
  <c r="AP1963" i="21" s="1"/>
  <c r="AN2023" i="21"/>
  <c r="AN61" i="11"/>
  <c r="AN2011" i="21" s="1"/>
  <c r="AJ11" i="11" l="1"/>
  <c r="AJ1961" i="21" s="1"/>
  <c r="AG75" i="11"/>
  <c r="AG79" i="11"/>
  <c r="AG2029" i="21" s="1"/>
  <c r="AG74" i="11"/>
  <c r="AG2024" i="21" s="1"/>
  <c r="AG78" i="11"/>
  <c r="AG2028" i="21" s="1"/>
  <c r="AG73" i="11"/>
  <c r="AG2023" i="21" s="1"/>
  <c r="AG77" i="11"/>
  <c r="AG2027" i="21" s="1"/>
  <c r="AG76" i="11"/>
  <c r="AG2026" i="21" s="1"/>
  <c r="AG2002" i="21"/>
  <c r="AG2025" i="21"/>
  <c r="AL9" i="11"/>
  <c r="AL1959" i="21" s="1"/>
  <c r="AL1954" i="21"/>
  <c r="AM4" i="11"/>
  <c r="AM1954" i="21" s="1"/>
  <c r="AN22" i="11"/>
  <c r="AN1972" i="21" s="1"/>
  <c r="AO19" i="11"/>
  <c r="AO1969" i="21" s="1"/>
  <c r="AQ6" i="11"/>
  <c r="AQ1956" i="21" s="1"/>
  <c r="AP38" i="11"/>
  <c r="AP1988" i="21" s="1"/>
  <c r="AP7" i="11"/>
  <c r="AP1957" i="21" s="1"/>
  <c r="AQ44" i="11"/>
  <c r="AQ1994" i="21" s="1"/>
  <c r="AP41" i="11"/>
  <c r="AP1991" i="21" s="1"/>
  <c r="AR42" i="11"/>
  <c r="AR1992" i="21" s="1"/>
  <c r="AP20" i="11"/>
  <c r="AP1970" i="21" s="1"/>
  <c r="AP29" i="11"/>
  <c r="AP1979" i="21" s="1"/>
  <c r="AO26" i="11"/>
  <c r="AO1976" i="21" s="1"/>
  <c r="AQ8" i="11"/>
  <c r="AQ1958" i="21" s="1"/>
  <c r="AN25" i="11"/>
  <c r="AN1975" i="21" s="1"/>
  <c r="AQ43" i="11"/>
  <c r="AQ1993" i="21" s="1"/>
  <c r="AP31" i="11"/>
  <c r="AP1981" i="21" s="1"/>
  <c r="AQ23" i="11"/>
  <c r="AQ1973" i="21" s="1"/>
  <c r="AP36" i="11"/>
  <c r="AP1986" i="21" s="1"/>
  <c r="AP32" i="11"/>
  <c r="AP1982" i="21" s="1"/>
  <c r="AQ47" i="11"/>
  <c r="AQ1997" i="21" s="1"/>
  <c r="AP37" i="11"/>
  <c r="AP1987" i="21" s="1"/>
  <c r="AQ45" i="11"/>
  <c r="AQ1995" i="21" s="1"/>
  <c r="AQ30" i="11"/>
  <c r="AQ1980" i="21" s="1"/>
  <c r="AO15" i="11"/>
  <c r="AO1965" i="21" s="1"/>
  <c r="AP28" i="11"/>
  <c r="AP1978" i="21" s="1"/>
  <c r="AO33" i="11"/>
  <c r="AO1983" i="21" s="1"/>
  <c r="AP5" i="11"/>
  <c r="AP1955" i="21" s="1"/>
  <c r="AJ50" i="11"/>
  <c r="AJ2000" i="21" s="1"/>
  <c r="AJ17" i="11"/>
  <c r="AG63" i="11"/>
  <c r="AG2013" i="21" s="1"/>
  <c r="AK11" i="11"/>
  <c r="AK1961" i="21" s="1"/>
  <c r="AI51" i="11"/>
  <c r="AI2001" i="21" s="1"/>
  <c r="AO88" i="11"/>
  <c r="AO2038" i="21" s="1"/>
  <c r="AN88" i="11"/>
  <c r="AN2038" i="21" s="1"/>
  <c r="AQ46" i="11"/>
  <c r="AQ1996" i="21" s="1"/>
  <c r="AP35" i="11"/>
  <c r="AP1985" i="21" s="1"/>
  <c r="AO39" i="11"/>
  <c r="AO1989" i="21" s="1"/>
  <c r="C427" i="4"/>
  <c r="C718" i="21" s="1"/>
  <c r="AE70" i="11"/>
  <c r="AE2020" i="21" s="1"/>
  <c r="AF64" i="11"/>
  <c r="AF2014" i="21" s="1"/>
  <c r="AF69" i="11"/>
  <c r="AF2019" i="21" s="1"/>
  <c r="AP14" i="11"/>
  <c r="AP1964" i="21" s="1"/>
  <c r="AQ13" i="11"/>
  <c r="AQ1963" i="21" s="1"/>
  <c r="AE67" i="11"/>
  <c r="AE2017" i="21" s="1"/>
  <c r="AF66" i="11"/>
  <c r="AF2016" i="21" s="1"/>
  <c r="AN3" i="11"/>
  <c r="AN1953" i="21" s="1"/>
  <c r="AL10" i="11"/>
  <c r="AL1960" i="21" s="1"/>
  <c r="AH52" i="11"/>
  <c r="AO2023" i="21"/>
  <c r="AO61" i="11"/>
  <c r="AO2011" i="21" s="1"/>
  <c r="AM9" i="11" l="1"/>
  <c r="AM1959" i="21" s="1"/>
  <c r="AH76" i="11"/>
  <c r="AH73" i="11"/>
  <c r="AH2023" i="21" s="1"/>
  <c r="AH77" i="11"/>
  <c r="AH2027" i="21" s="1"/>
  <c r="AH75" i="11"/>
  <c r="AH2025" i="21" s="1"/>
  <c r="AH79" i="11"/>
  <c r="AH2029" i="21" s="1"/>
  <c r="AH74" i="11"/>
  <c r="AH2024" i="21" s="1"/>
  <c r="AH78" i="11"/>
  <c r="AH2028" i="21" s="1"/>
  <c r="AH2002" i="21"/>
  <c r="AH2026" i="21"/>
  <c r="AJ51" i="11"/>
  <c r="AJ2001" i="21" s="1"/>
  <c r="AJ1967" i="21"/>
  <c r="AN4" i="11"/>
  <c r="AG64" i="11"/>
  <c r="AG2014" i="21" s="1"/>
  <c r="AK17" i="11"/>
  <c r="AO22" i="11"/>
  <c r="AO1972" i="21" s="1"/>
  <c r="AI52" i="11"/>
  <c r="AP33" i="11"/>
  <c r="AP1983" i="21" s="1"/>
  <c r="AQ28" i="11"/>
  <c r="AQ1978" i="21" s="1"/>
  <c r="AR43" i="11"/>
  <c r="AR1993" i="21" s="1"/>
  <c r="AS42" i="11"/>
  <c r="AS1992" i="21" s="1"/>
  <c r="AP15" i="11"/>
  <c r="AP1965" i="21" s="1"/>
  <c r="AQ37" i="11"/>
  <c r="AQ1987" i="21" s="1"/>
  <c r="AR23" i="11"/>
  <c r="AR1973" i="21" s="1"/>
  <c r="AR8" i="11"/>
  <c r="AR1958" i="21" s="1"/>
  <c r="AR44" i="11"/>
  <c r="AR1994" i="21" s="1"/>
  <c r="AQ5" i="11"/>
  <c r="AQ1955" i="21" s="1"/>
  <c r="AQ36" i="11"/>
  <c r="AQ1986" i="21" s="1"/>
  <c r="AQ41" i="11"/>
  <c r="AR30" i="11"/>
  <c r="AR1980" i="21" s="1"/>
  <c r="AQ32" i="11"/>
  <c r="AQ1982" i="21" s="1"/>
  <c r="AQ29" i="11"/>
  <c r="AQ1979" i="21" s="1"/>
  <c r="AQ38" i="11"/>
  <c r="AQ1988" i="21" s="1"/>
  <c r="AP48" i="11"/>
  <c r="AP1998" i="21" s="1"/>
  <c r="AR45" i="11"/>
  <c r="AR1995" i="21" s="1"/>
  <c r="AR47" i="11"/>
  <c r="AR1997" i="21" s="1"/>
  <c r="AQ31" i="11"/>
  <c r="AQ1981" i="21" s="1"/>
  <c r="AO25" i="11"/>
  <c r="AO1975" i="21" s="1"/>
  <c r="AP26" i="11"/>
  <c r="AP1976" i="21" s="1"/>
  <c r="AQ20" i="11"/>
  <c r="AQ1970" i="21" s="1"/>
  <c r="AQ7" i="11"/>
  <c r="AQ1957" i="21" s="1"/>
  <c r="AR6" i="11"/>
  <c r="AR1956" i="21" s="1"/>
  <c r="AP19" i="11"/>
  <c r="AP1969" i="21" s="1"/>
  <c r="AG69" i="11"/>
  <c r="AG2019" i="21" s="1"/>
  <c r="AL11" i="11"/>
  <c r="AL1961" i="21" s="1"/>
  <c r="AM10" i="11"/>
  <c r="AM1960" i="21" s="1"/>
  <c r="AK50" i="11"/>
  <c r="AK2000" i="21" s="1"/>
  <c r="C438" i="4"/>
  <c r="C729" i="21" s="1"/>
  <c r="AR46" i="11"/>
  <c r="AR1996" i="21" s="1"/>
  <c r="AQ35" i="11"/>
  <c r="AQ1985" i="21" s="1"/>
  <c r="AP39" i="11"/>
  <c r="AP1989" i="21" s="1"/>
  <c r="AO3" i="11"/>
  <c r="AO1953" i="21" s="1"/>
  <c r="AG66" i="11"/>
  <c r="AG2016" i="21" s="1"/>
  <c r="AF67" i="11"/>
  <c r="AF2017" i="21" s="1"/>
  <c r="AF70" i="11"/>
  <c r="AF2020" i="21" s="1"/>
  <c r="AH63" i="11"/>
  <c r="AH2013" i="21" s="1"/>
  <c r="AR13" i="11"/>
  <c r="AR1963" i="21" s="1"/>
  <c r="AQ14" i="11"/>
  <c r="AQ1964" i="21" s="1"/>
  <c r="AP2023" i="21"/>
  <c r="AP61" i="11"/>
  <c r="AP2011" i="21" s="1"/>
  <c r="AQ48" i="11" l="1"/>
  <c r="AQ1998" i="21" s="1"/>
  <c r="AQ1991" i="21"/>
  <c r="AJ52" i="11"/>
  <c r="AJ2002" i="21" s="1"/>
  <c r="AI73" i="11"/>
  <c r="AI2023" i="21" s="1"/>
  <c r="AI77" i="11"/>
  <c r="AI2027" i="21" s="1"/>
  <c r="AI76" i="11"/>
  <c r="AI2026" i="21" s="1"/>
  <c r="AI75" i="11"/>
  <c r="AI2025" i="21" s="1"/>
  <c r="AI79" i="11"/>
  <c r="AI2029" i="21" s="1"/>
  <c r="AI74" i="11"/>
  <c r="AI2024" i="21" s="1"/>
  <c r="AI78" i="11"/>
  <c r="AI2028" i="21" s="1"/>
  <c r="AI2002" i="21"/>
  <c r="AN9" i="11"/>
  <c r="AN1959" i="21" s="1"/>
  <c r="AN1954" i="21"/>
  <c r="AK51" i="11"/>
  <c r="AK2001" i="21" s="1"/>
  <c r="AK1967" i="21"/>
  <c r="AO4" i="11"/>
  <c r="AI63" i="11"/>
  <c r="AP22" i="11"/>
  <c r="AP1972" i="21" s="1"/>
  <c r="AS8" i="11"/>
  <c r="AS1958" i="21" s="1"/>
  <c r="AR37" i="11"/>
  <c r="AR1987" i="21" s="1"/>
  <c r="AQ19" i="11"/>
  <c r="AQ1969" i="21" s="1"/>
  <c r="AR7" i="11"/>
  <c r="AR1957" i="21" s="1"/>
  <c r="AQ26" i="11"/>
  <c r="AQ1976" i="21" s="1"/>
  <c r="AR31" i="11"/>
  <c r="AR1981" i="21" s="1"/>
  <c r="AS45" i="11"/>
  <c r="AS1995" i="21" s="1"/>
  <c r="AR36" i="11"/>
  <c r="AR1986" i="21" s="1"/>
  <c r="AQ33" i="11"/>
  <c r="AQ1983" i="21" s="1"/>
  <c r="AR28" i="11"/>
  <c r="AR1978" i="21" s="1"/>
  <c r="AR38" i="11"/>
  <c r="AR1988" i="21" s="1"/>
  <c r="AS43" i="11"/>
  <c r="AS1993" i="21" s="1"/>
  <c r="AQ15" i="11"/>
  <c r="AQ1965" i="21" s="1"/>
  <c r="AL50" i="11"/>
  <c r="AL2000" i="21" s="1"/>
  <c r="AR29" i="11"/>
  <c r="AR1979" i="21" s="1"/>
  <c r="AS30" i="11"/>
  <c r="AS1980" i="21" s="1"/>
  <c r="AS44" i="11"/>
  <c r="AS1994" i="21" s="1"/>
  <c r="AS23" i="11"/>
  <c r="AS1973" i="21" s="1"/>
  <c r="AR32" i="11"/>
  <c r="AR1982" i="21" s="1"/>
  <c r="AR5" i="11"/>
  <c r="AR1955" i="21" s="1"/>
  <c r="AS6" i="11"/>
  <c r="AS1956" i="21" s="1"/>
  <c r="AR20" i="11"/>
  <c r="AR1970" i="21" s="1"/>
  <c r="AP25" i="11"/>
  <c r="AP1975" i="21" s="1"/>
  <c r="AS47" i="11"/>
  <c r="AS1997" i="21" s="1"/>
  <c r="AR41" i="11"/>
  <c r="AL17" i="11"/>
  <c r="AM11" i="11"/>
  <c r="AM1961" i="21" s="1"/>
  <c r="AJ63" i="11"/>
  <c r="AP88" i="11"/>
  <c r="AP2038" i="21" s="1"/>
  <c r="AR35" i="11"/>
  <c r="AR1985" i="21" s="1"/>
  <c r="AQ39" i="11"/>
  <c r="AQ1989" i="21" s="1"/>
  <c r="C449" i="4"/>
  <c r="C740" i="21" s="1"/>
  <c r="AS46" i="11"/>
  <c r="AS1996" i="21" s="1"/>
  <c r="AG70" i="11"/>
  <c r="AG2020" i="21" s="1"/>
  <c r="AP3" i="11"/>
  <c r="AP1953" i="21" s="1"/>
  <c r="AS13" i="11"/>
  <c r="AS1963" i="21" s="1"/>
  <c r="AR14" i="11"/>
  <c r="AR1964" i="21" s="1"/>
  <c r="AH64" i="11"/>
  <c r="AH2014" i="21" s="1"/>
  <c r="AH69" i="11"/>
  <c r="AH2019" i="21" s="1"/>
  <c r="AH66" i="11"/>
  <c r="AH2016" i="21" s="1"/>
  <c r="AG67" i="11"/>
  <c r="AG2017" i="21" s="1"/>
  <c r="AQ61" i="11"/>
  <c r="AQ2011" i="21" s="1"/>
  <c r="AQ2023" i="21"/>
  <c r="AR48" i="11" l="1"/>
  <c r="AR1998" i="21" s="1"/>
  <c r="AR1991" i="21"/>
  <c r="AN10" i="11"/>
  <c r="AN1960" i="21" s="1"/>
  <c r="AL51" i="11"/>
  <c r="AL2001" i="21" s="1"/>
  <c r="AL1967" i="21"/>
  <c r="AK52" i="11"/>
  <c r="AO9" i="11"/>
  <c r="AO1959" i="21" s="1"/>
  <c r="AO1954" i="21"/>
  <c r="AJ64" i="11"/>
  <c r="AJ2014" i="21" s="1"/>
  <c r="AJ2013" i="21"/>
  <c r="AI69" i="11"/>
  <c r="AI2019" i="21" s="1"/>
  <c r="AI2013" i="21"/>
  <c r="AP4" i="11"/>
  <c r="AP1954" i="21" s="1"/>
  <c r="AI64" i="11"/>
  <c r="AI2014" i="21" s="1"/>
  <c r="AQ22" i="11"/>
  <c r="AQ1972" i="21" s="1"/>
  <c r="AS38" i="11"/>
  <c r="AS1988" i="21" s="1"/>
  <c r="AS20" i="11"/>
  <c r="AS1970" i="21" s="1"/>
  <c r="AS32" i="11"/>
  <c r="AS1982" i="21" s="1"/>
  <c r="AS29" i="11"/>
  <c r="AS1979" i="21" s="1"/>
  <c r="AR33" i="11"/>
  <c r="AR1983" i="21" s="1"/>
  <c r="AS28" i="11"/>
  <c r="AS1978" i="21" s="1"/>
  <c r="AS31" i="11"/>
  <c r="AS1981" i="21" s="1"/>
  <c r="AS7" i="11"/>
  <c r="AS1957" i="21" s="1"/>
  <c r="AS37" i="11"/>
  <c r="AS1987" i="21" s="1"/>
  <c r="AS36" i="11"/>
  <c r="AS1986" i="21" s="1"/>
  <c r="AS41" i="11"/>
  <c r="AS1991" i="21" s="1"/>
  <c r="AR15" i="11"/>
  <c r="AR1965" i="21" s="1"/>
  <c r="AQ25" i="11"/>
  <c r="AQ1975" i="21" s="1"/>
  <c r="AS5" i="11"/>
  <c r="AS1955" i="21" s="1"/>
  <c r="AR26" i="11"/>
  <c r="AR1976" i="21" s="1"/>
  <c r="AR19" i="11"/>
  <c r="AR1969" i="21" s="1"/>
  <c r="AQ88" i="11"/>
  <c r="AQ2038" i="21" s="1"/>
  <c r="AJ69" i="11"/>
  <c r="AJ2019" i="21" s="1"/>
  <c r="AM50" i="11"/>
  <c r="AM2000" i="21" s="1"/>
  <c r="AM17" i="11"/>
  <c r="AM1967" i="21" s="1"/>
  <c r="C460" i="4"/>
  <c r="C751" i="21" s="1"/>
  <c r="AS35" i="11"/>
  <c r="AS1985" i="21" s="1"/>
  <c r="AR39" i="11"/>
  <c r="AR1989" i="21" s="1"/>
  <c r="AS14" i="11"/>
  <c r="AS1964" i="21" s="1"/>
  <c r="AQ3" i="11"/>
  <c r="AQ1953" i="21" s="1"/>
  <c r="AH70" i="11"/>
  <c r="AH2020" i="21" s="1"/>
  <c r="AI66" i="11"/>
  <c r="AI2016" i="21" s="1"/>
  <c r="AH67" i="11"/>
  <c r="AH2017" i="21" s="1"/>
  <c r="AR61" i="11"/>
  <c r="AR2011" i="21" s="1"/>
  <c r="AR2023" i="21"/>
  <c r="AO10" i="11" l="1"/>
  <c r="AO1960" i="21" s="1"/>
  <c r="AP9" i="11"/>
  <c r="AP1959" i="21" s="1"/>
  <c r="AN11" i="11"/>
  <c r="AN1961" i="21" s="1"/>
  <c r="AL52" i="11"/>
  <c r="AL2002" i="21" s="1"/>
  <c r="AK63" i="11"/>
  <c r="AK2002" i="21"/>
  <c r="AQ4" i="11"/>
  <c r="AS48" i="11"/>
  <c r="AS1998" i="21" s="1"/>
  <c r="AR22" i="11"/>
  <c r="AR1972" i="21" s="1"/>
  <c r="AS26" i="11"/>
  <c r="AS1976" i="21" s="1"/>
  <c r="AR25" i="11"/>
  <c r="AR1975" i="21" s="1"/>
  <c r="AS33" i="11"/>
  <c r="AS1983" i="21" s="1"/>
  <c r="AS15" i="11"/>
  <c r="AS1965" i="21" s="1"/>
  <c r="AS39" i="11"/>
  <c r="AS1989" i="21" s="1"/>
  <c r="AS19" i="11"/>
  <c r="AS1969" i="21" s="1"/>
  <c r="AM51" i="11"/>
  <c r="AM2001" i="21" s="1"/>
  <c r="AR88" i="11"/>
  <c r="AR2038" i="21" s="1"/>
  <c r="AS88" i="11"/>
  <c r="AS2038" i="21" s="1"/>
  <c r="C471" i="4"/>
  <c r="C762" i="21" s="1"/>
  <c r="AI70" i="11"/>
  <c r="AI2020" i="21" s="1"/>
  <c r="AR3" i="11"/>
  <c r="AR1953" i="21" s="1"/>
  <c r="AJ66" i="11"/>
  <c r="AJ2016" i="21" s="1"/>
  <c r="AI67" i="11"/>
  <c r="AI2017" i="21" s="1"/>
  <c r="AS61" i="11"/>
  <c r="AS2011" i="21" s="1"/>
  <c r="AS2023" i="21"/>
  <c r="AO11" i="11" l="1"/>
  <c r="AO1961" i="21" s="1"/>
  <c r="AP10" i="11"/>
  <c r="AP1960" i="21" s="1"/>
  <c r="AN50" i="11"/>
  <c r="AN2000" i="21" s="1"/>
  <c r="AN17" i="11"/>
  <c r="AN1967" i="21" s="1"/>
  <c r="AL63" i="11"/>
  <c r="AL64" i="11" s="1"/>
  <c r="AL2014" i="21" s="1"/>
  <c r="AQ9" i="11"/>
  <c r="AQ1959" i="21" s="1"/>
  <c r="AQ1954" i="21"/>
  <c r="AK2013" i="21"/>
  <c r="AK69" i="11"/>
  <c r="AK2019" i="21" s="1"/>
  <c r="AK64" i="11"/>
  <c r="AK2014" i="21" s="1"/>
  <c r="AR4" i="11"/>
  <c r="AS22" i="11"/>
  <c r="AS1972" i="21" s="1"/>
  <c r="AS25" i="11"/>
  <c r="AS1975" i="21" s="1"/>
  <c r="AO50" i="11"/>
  <c r="AO2000" i="21" s="1"/>
  <c r="AM52" i="11"/>
  <c r="AM2002" i="21" s="1"/>
  <c r="C482" i="4"/>
  <c r="C773" i="21" s="1"/>
  <c r="AS3" i="11"/>
  <c r="AS1953" i="21" s="1"/>
  <c r="AK66" i="11"/>
  <c r="AK2016" i="21" s="1"/>
  <c r="AJ67" i="11"/>
  <c r="AJ2017" i="21" s="1"/>
  <c r="AJ70" i="11"/>
  <c r="AJ2020" i="21" s="1"/>
  <c r="AO17" i="11" l="1"/>
  <c r="AL69" i="11"/>
  <c r="AL2019" i="21" s="1"/>
  <c r="AL2013" i="21"/>
  <c r="AN51" i="11"/>
  <c r="AN2001" i="21" s="1"/>
  <c r="AP11" i="11"/>
  <c r="AP1961" i="21" s="1"/>
  <c r="AQ10" i="11"/>
  <c r="AQ1960" i="21" s="1"/>
  <c r="AR9" i="11"/>
  <c r="AR1959" i="21" s="1"/>
  <c r="AR1954" i="21"/>
  <c r="AO51" i="11"/>
  <c r="AO2001" i="21" s="1"/>
  <c r="AO1967" i="21"/>
  <c r="AS4" i="11"/>
  <c r="AS1954" i="21" s="1"/>
  <c r="AM63" i="11"/>
  <c r="AK70" i="11"/>
  <c r="AK2020" i="21" s="1"/>
  <c r="C493" i="4"/>
  <c r="C784" i="21" s="1"/>
  <c r="AK67" i="11"/>
  <c r="AK2017" i="21" s="1"/>
  <c r="AL66" i="11"/>
  <c r="AL2016" i="21" s="1"/>
  <c r="AN52" i="11" l="1"/>
  <c r="AN2002" i="21" s="1"/>
  <c r="AP50" i="11"/>
  <c r="AP2000" i="21" s="1"/>
  <c r="AP17" i="11"/>
  <c r="AP1967" i="21" s="1"/>
  <c r="AQ11" i="11"/>
  <c r="AQ1961" i="21" s="1"/>
  <c r="AR10" i="11"/>
  <c r="AR1960" i="21" s="1"/>
  <c r="AO52" i="11"/>
  <c r="AO2002" i="21" s="1"/>
  <c r="AM64" i="11"/>
  <c r="AM2014" i="21" s="1"/>
  <c r="AM2013" i="21"/>
  <c r="AN64" i="11"/>
  <c r="AN2014" i="21" s="1"/>
  <c r="AS9" i="11"/>
  <c r="AS1959" i="21" s="1"/>
  <c r="AP51" i="11"/>
  <c r="AP2001" i="21" s="1"/>
  <c r="AM69" i="11"/>
  <c r="AM2019" i="21" s="1"/>
  <c r="AL70" i="11"/>
  <c r="AL2020" i="21" s="1"/>
  <c r="C504" i="4"/>
  <c r="C795" i="21" s="1"/>
  <c r="AL67" i="11"/>
  <c r="AL2017" i="21" s="1"/>
  <c r="AM66" i="11"/>
  <c r="AM2016" i="21" s="1"/>
  <c r="AN63" i="11" l="1"/>
  <c r="AN2013" i="21" s="1"/>
  <c r="AQ50" i="11"/>
  <c r="AQ2000" i="21" s="1"/>
  <c r="AO63" i="11"/>
  <c r="AO2013" i="21" s="1"/>
  <c r="AQ17" i="11"/>
  <c r="AQ51" i="11" s="1"/>
  <c r="AQ2001" i="21" s="1"/>
  <c r="AR11" i="11"/>
  <c r="AR1961" i="21" s="1"/>
  <c r="AN69" i="11"/>
  <c r="AN2019" i="21" s="1"/>
  <c r="AO64" i="11"/>
  <c r="AO2014" i="21" s="1"/>
  <c r="AS10" i="11"/>
  <c r="AS1960" i="21" s="1"/>
  <c r="AR17" i="11"/>
  <c r="AR1967" i="21" s="1"/>
  <c r="AP52" i="11"/>
  <c r="AP2002" i="21" s="1"/>
  <c r="AM70" i="11"/>
  <c r="AM2020" i="21" s="1"/>
  <c r="C515" i="4"/>
  <c r="C806" i="21" s="1"/>
  <c r="AN66" i="11"/>
  <c r="AN2016" i="21" s="1"/>
  <c r="AM67" i="11"/>
  <c r="AM2017" i="21" s="1"/>
  <c r="AR50" i="11" l="1"/>
  <c r="AR2000" i="21" s="1"/>
  <c r="AO69" i="11"/>
  <c r="AO2019" i="21" s="1"/>
  <c r="AQ1967" i="21"/>
  <c r="AQ52" i="11"/>
  <c r="AQ63" i="11" s="1"/>
  <c r="AQ2013" i="21" s="1"/>
  <c r="AS11" i="11"/>
  <c r="AS1961" i="21" s="1"/>
  <c r="AR51" i="11"/>
  <c r="AR2001" i="21" s="1"/>
  <c r="AP63" i="11"/>
  <c r="AN70" i="11"/>
  <c r="AN2020" i="21" s="1"/>
  <c r="C526" i="4"/>
  <c r="C817" i="21" s="1"/>
  <c r="AN67" i="11"/>
  <c r="AN2017" i="21" s="1"/>
  <c r="AO66" i="11"/>
  <c r="AO2016" i="21" s="1"/>
  <c r="AQ2002" i="21" l="1"/>
  <c r="AQ69" i="11"/>
  <c r="AQ2019" i="21" s="1"/>
  <c r="AQ64" i="11"/>
  <c r="AQ2014" i="21" s="1"/>
  <c r="AP64" i="11"/>
  <c r="AP2014" i="21" s="1"/>
  <c r="AP2013" i="21"/>
  <c r="AS17" i="11"/>
  <c r="AS1967" i="21" s="1"/>
  <c r="AS50" i="11"/>
  <c r="AS2000" i="21" s="1"/>
  <c r="AR52" i="11"/>
  <c r="AR2002" i="21" s="1"/>
  <c r="AP69" i="11"/>
  <c r="AP2019" i="21" s="1"/>
  <c r="AO70" i="11"/>
  <c r="AO2020" i="21" s="1"/>
  <c r="C537" i="4"/>
  <c r="C828" i="21" s="1"/>
  <c r="AP66" i="11"/>
  <c r="AP2016" i="21" s="1"/>
  <c r="AO67" i="11"/>
  <c r="AO2017" i="21" s="1"/>
  <c r="AS51" i="11" l="1"/>
  <c r="AS2001" i="21" s="1"/>
  <c r="AR63" i="11"/>
  <c r="AP70" i="11"/>
  <c r="AP2020" i="21" s="1"/>
  <c r="C548" i="4"/>
  <c r="C839" i="21" s="1"/>
  <c r="AQ66" i="11"/>
  <c r="AQ2016" i="21" s="1"/>
  <c r="AP67" i="11"/>
  <c r="AP2017" i="21" s="1"/>
  <c r="AR64" i="11" l="1"/>
  <c r="AR2014" i="21" s="1"/>
  <c r="AR2013" i="21"/>
  <c r="AS52" i="11"/>
  <c r="AS2002" i="21" s="1"/>
  <c r="AR69" i="11"/>
  <c r="AR2019" i="21" s="1"/>
  <c r="AQ70" i="11"/>
  <c r="AQ2020" i="21" s="1"/>
  <c r="C559" i="4"/>
  <c r="C850" i="21" s="1"/>
  <c r="AR66" i="11"/>
  <c r="AR2016" i="21" s="1"/>
  <c r="AQ67" i="11"/>
  <c r="AQ2017" i="21" s="1"/>
  <c r="AS63" i="11" l="1"/>
  <c r="AS2013" i="21" s="1"/>
  <c r="AR70" i="11"/>
  <c r="AR2020" i="21" s="1"/>
  <c r="C570" i="4"/>
  <c r="C861" i="21" s="1"/>
  <c r="AR67" i="11"/>
  <c r="AR2017" i="21" s="1"/>
  <c r="AS64" i="11" l="1"/>
  <c r="AS2014" i="21" s="1"/>
  <c r="AS69" i="11"/>
  <c r="AS2019" i="21" s="1"/>
  <c r="AS66" i="11"/>
  <c r="AS2016" i="21" s="1"/>
  <c r="C581" i="4"/>
  <c r="C872" i="21" s="1"/>
  <c r="AS70" i="11" l="1"/>
  <c r="AS2020" i="21" s="1"/>
  <c r="AS67" i="11"/>
  <c r="AS2017" i="21" s="1"/>
  <c r="C592" i="4"/>
  <c r="C883" i="21" s="1"/>
  <c r="C603" i="4" l="1"/>
  <c r="C894" i="21" s="1"/>
  <c r="C614" i="4" l="1"/>
  <c r="C905" i="21" s="1"/>
  <c r="C625" i="4" l="1"/>
  <c r="C916" i="21" s="1"/>
  <c r="C636" i="4" l="1"/>
  <c r="C927" i="21" s="1"/>
  <c r="C647" i="4" l="1"/>
  <c r="C938" i="21" s="1"/>
  <c r="C658" i="4" l="1"/>
  <c r="C949" i="21" s="1"/>
  <c r="C669" i="4" l="1"/>
  <c r="C960" i="21" s="1"/>
  <c r="C680" i="4" l="1"/>
  <c r="C971" i="21" s="1"/>
  <c r="C691" i="4" l="1"/>
  <c r="C982" i="21" s="1"/>
  <c r="C702" i="4" l="1"/>
  <c r="C993" i="21" s="1"/>
  <c r="C713" i="4" l="1"/>
  <c r="C1004" i="21" s="1"/>
  <c r="C724" i="4" l="1"/>
  <c r="C1015" i="21" s="1"/>
  <c r="C735" i="4" l="1"/>
  <c r="C1026" i="21" s="1"/>
  <c r="C746" i="4" l="1"/>
  <c r="C1037" i="21" s="1"/>
  <c r="C757" i="4" l="1"/>
  <c r="C1048" i="21" s="1"/>
  <c r="C768" i="4" l="1"/>
  <c r="C1059" i="21" s="1"/>
  <c r="C779" i="4" l="1"/>
  <c r="C1070" i="21" s="1"/>
  <c r="C790" i="4" l="1"/>
  <c r="C1081" i="21" s="1"/>
  <c r="C801" i="4" l="1"/>
  <c r="C1092" i="21" s="1"/>
  <c r="C812" i="4" l="1"/>
  <c r="C1103" i="21" s="1"/>
  <c r="C823" i="4" l="1"/>
  <c r="C1114" i="21" s="1"/>
  <c r="C834" i="4" l="1"/>
  <c r="C1125" i="21" s="1"/>
  <c r="C845" i="4" l="1"/>
  <c r="C1136" i="21" s="1"/>
  <c r="C856" i="4" l="1"/>
  <c r="C1147" i="21" s="1"/>
  <c r="C867" i="4" l="1"/>
  <c r="C1158" i="21" s="1"/>
  <c r="C878" i="4" l="1"/>
  <c r="C1169" i="21" s="1"/>
  <c r="C889" i="4" l="1"/>
  <c r="C1180" i="21" s="1"/>
  <c r="C900" i="4" l="1"/>
  <c r="C1191" i="21" s="1"/>
  <c r="C911" i="4" l="1"/>
  <c r="C1202" i="21" s="1"/>
  <c r="C922" i="4" l="1"/>
  <c r="C1213" i="21" s="1"/>
  <c r="C933" i="4" l="1"/>
  <c r="C1224" i="21" s="1"/>
  <c r="C944" i="4" l="1"/>
  <c r="C1235" i="21" s="1"/>
  <c r="C955" i="4" l="1"/>
  <c r="C1246" i="21" s="1"/>
  <c r="C966" i="4" l="1"/>
  <c r="C1257" i="21" s="1"/>
  <c r="C977" i="4" l="1"/>
  <c r="C1268" i="21" s="1"/>
  <c r="C988" i="4" l="1"/>
  <c r="C1279" i="21" s="1"/>
  <c r="C999" i="4" l="1"/>
  <c r="C1290" i="21" s="1"/>
  <c r="C1010" i="4" l="1"/>
  <c r="C1301" i="21" s="1"/>
  <c r="C1021" i="4" l="1"/>
  <c r="C1312" i="21" s="1"/>
  <c r="C1032" i="4" l="1"/>
  <c r="C1323" i="21" s="1"/>
  <c r="C1043" i="4" l="1"/>
  <c r="C1334" i="21" s="1"/>
  <c r="C1054" i="4" l="1"/>
  <c r="C1345" i="21" s="1"/>
  <c r="C1065" i="4" l="1"/>
  <c r="C1356" i="21" s="1"/>
  <c r="C1076" i="4" l="1"/>
  <c r="C1367" i="21" s="1"/>
  <c r="C1087" i="4" l="1"/>
  <c r="C1378" i="21" s="1"/>
  <c r="C1098" i="4" l="1"/>
  <c r="C1389" i="21" s="1"/>
  <c r="G70" i="6" l="1"/>
  <c r="I72" i="6" l="1"/>
  <c r="H1539" i="21" s="1"/>
  <c r="F1537" i="21"/>
  <c r="G119" i="8"/>
  <c r="E112" i="8"/>
  <c r="D1772" i="21" s="1"/>
  <c r="I119" i="8" l="1"/>
  <c r="H1779" i="21" s="1"/>
  <c r="F1779" i="21"/>
  <c r="D1537" i="21"/>
  <c r="E71" i="6"/>
  <c r="D1538" i="21" s="1"/>
  <c r="G72" i="6"/>
  <c r="F1539" i="21" s="1"/>
  <c r="G123" i="8"/>
  <c r="I123" i="8" l="1"/>
  <c r="H1783" i="21" s="1"/>
  <c r="F1783" i="21"/>
  <c r="E72" i="6"/>
  <c r="D1539" i="21" s="1"/>
  <c r="G125" i="8"/>
  <c r="F1785" i="21" s="1"/>
  <c r="G127" i="8" l="1"/>
  <c r="F1787" i="21" s="1"/>
  <c r="I125" i="8"/>
  <c r="H1785" i="21" s="1"/>
  <c r="I127" i="8" l="1"/>
  <c r="H1787"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C28" authorId="0" shapeId="0" xr:uid="{00000000-0006-0000-0000-000001000000}">
      <text>
        <r>
          <rPr>
            <sz val="8"/>
            <color indexed="81"/>
            <rFont val="Tahoma"/>
            <family val="2"/>
          </rPr>
          <t xml:space="preserve">Cell with comments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Jenna Hebert</author>
  </authors>
  <commentList>
    <comment ref="C62" authorId="0" shapeId="0" xr:uid="{5117F91B-AA63-4C4A-8900-837192296B88}">
      <text>
        <r>
          <rPr>
            <sz val="9"/>
            <color indexed="81"/>
            <rFont val="Tahoma"/>
            <family val="2"/>
          </rPr>
          <t xml:space="preserve">Please disclose the estimated annual syndicator/tax credit investor fee. This will not be counted in the development's Total Annual Operating Expenses.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C17" authorId="0" shapeId="0" xr:uid="{00000000-0006-0000-0A00-000001000000}">
      <text>
        <r>
          <rPr>
            <sz val="8"/>
            <color indexed="81"/>
            <rFont val="Tahoma"/>
            <family val="2"/>
          </rPr>
          <t xml:space="preserve">Populated from I_Expenses Tab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Ssocall</author>
    <author>Daniel Gutman</author>
    <author>Adam Rogers</author>
    <author>arogers</author>
    <author>John Wambach</author>
    <author>Allison Roddy</author>
    <author>Jenna Hebert</author>
  </authors>
  <commentList>
    <comment ref="C304" authorId="0" shapeId="0" xr:uid="{85E15E2F-5BCF-462C-8EA6-ACB984CC1311}">
      <text>
        <r>
          <rPr>
            <sz val="8"/>
            <color indexed="81"/>
            <rFont val="Tahoma"/>
            <family val="2"/>
          </rPr>
          <t xml:space="preserve">Decimal degrees w/minimum 6 numerals. Degrees, Minutes, Seconds are not acceptable.
</t>
        </r>
      </text>
    </comment>
    <comment ref="C305" authorId="0" shapeId="0" xr:uid="{43A081A4-A7DB-41A9-B450-7111E8940BD2}">
      <text>
        <r>
          <rPr>
            <sz val="8"/>
            <color indexed="81"/>
            <rFont val="Tahoma"/>
            <family val="2"/>
          </rPr>
          <t>Decimal Degrees should be NEGATIVE for Western Hemisphere.</t>
        </r>
      </text>
    </comment>
    <comment ref="C315" authorId="0" shapeId="0" xr:uid="{29783964-99DF-401D-B694-8A65789550EB}">
      <text>
        <r>
          <rPr>
            <sz val="8"/>
            <color indexed="81"/>
            <rFont val="Tahoma"/>
            <family val="2"/>
          </rPr>
          <t xml:space="preserve">Decimal degrees w/minimum 6 numerals. Degrees, Minutes, Seconds are not acceptable.
</t>
        </r>
      </text>
    </comment>
    <comment ref="C316" authorId="0" shapeId="0" xr:uid="{7EFED3D1-39C7-4F4F-AF87-B2AA9011CFF3}">
      <text>
        <r>
          <rPr>
            <sz val="8"/>
            <color indexed="81"/>
            <rFont val="Tahoma"/>
            <family val="2"/>
          </rPr>
          <t>Decimal Degrees should be NEGATIVE for Western Hemisphere.</t>
        </r>
      </text>
    </comment>
    <comment ref="C326" authorId="0" shapeId="0" xr:uid="{6D2E134B-D6EB-482C-893C-674D05BEB6F8}">
      <text>
        <r>
          <rPr>
            <sz val="8"/>
            <color indexed="81"/>
            <rFont val="Tahoma"/>
            <family val="2"/>
          </rPr>
          <t xml:space="preserve">Decimal degrees w/minimum 6 numerals. Degrees, Minutes, Seconds are not acceptable.
</t>
        </r>
      </text>
    </comment>
    <comment ref="C327" authorId="0" shapeId="0" xr:uid="{9AFBFF97-D7E5-462A-BD33-8DA5DB15291C}">
      <text>
        <r>
          <rPr>
            <sz val="8"/>
            <color indexed="81"/>
            <rFont val="Tahoma"/>
            <family val="2"/>
          </rPr>
          <t>Decimal Degrees should be NEGATIVE for Western Hemisphere.</t>
        </r>
      </text>
    </comment>
    <comment ref="C337" authorId="0" shapeId="0" xr:uid="{4B3A63F4-D67A-488F-A3FA-8A6B883C1369}">
      <text>
        <r>
          <rPr>
            <sz val="8"/>
            <color indexed="81"/>
            <rFont val="Tahoma"/>
            <family val="2"/>
          </rPr>
          <t xml:space="preserve">Decimal degrees w/minimum 6 numerals. Degrees, Minutes, Seconds are not acceptable.
</t>
        </r>
      </text>
    </comment>
    <comment ref="C338" authorId="0" shapeId="0" xr:uid="{D71DE5F8-470D-4BDB-B905-EC1A4A33ABDD}">
      <text>
        <r>
          <rPr>
            <sz val="8"/>
            <color indexed="81"/>
            <rFont val="Tahoma"/>
            <family val="2"/>
          </rPr>
          <t>Decimal Degrees should be NEGATIVE for Western Hemisphere.</t>
        </r>
      </text>
    </comment>
    <comment ref="C348" authorId="0" shapeId="0" xr:uid="{31D438F7-0A83-4B1C-86B8-6452D83DD008}">
      <text>
        <r>
          <rPr>
            <sz val="8"/>
            <color indexed="81"/>
            <rFont val="Tahoma"/>
            <family val="2"/>
          </rPr>
          <t xml:space="preserve">Decimal degrees w/minimum 6 numerals. Degrees, Minutes, Seconds are not acceptable.
</t>
        </r>
      </text>
    </comment>
    <comment ref="C349" authorId="0" shapeId="0" xr:uid="{ECFEF265-F368-40BC-A30C-4B9617DD90FD}">
      <text>
        <r>
          <rPr>
            <sz val="8"/>
            <color indexed="81"/>
            <rFont val="Tahoma"/>
            <family val="2"/>
          </rPr>
          <t>Decimal Degrees should be NEGATIVE for Western Hemisphere.</t>
        </r>
      </text>
    </comment>
    <comment ref="C362" authorId="0" shapeId="0" xr:uid="{F4D954FB-EF11-4C4F-A01B-AEF09131E72B}">
      <text>
        <r>
          <rPr>
            <sz val="8"/>
            <color indexed="81"/>
            <rFont val="Tahoma"/>
            <family val="2"/>
          </rPr>
          <t xml:space="preserve">Decimal degrees w/minimum 6 numerals. Degrees, Minutes, Seconds are not acceptable.
</t>
        </r>
      </text>
    </comment>
    <comment ref="C363" authorId="0" shapeId="0" xr:uid="{4C7382B9-C1B6-43D0-8FA4-32FD1FE4B7C9}">
      <text>
        <r>
          <rPr>
            <sz val="8"/>
            <color indexed="81"/>
            <rFont val="Tahoma"/>
            <family val="2"/>
          </rPr>
          <t>Decimal Degrees should be NEGATIVE for Western Hemisphere.</t>
        </r>
      </text>
    </comment>
    <comment ref="C373" authorId="0" shapeId="0" xr:uid="{D9F8E022-ABEF-4651-97FE-E35ED6010427}">
      <text>
        <r>
          <rPr>
            <sz val="8"/>
            <color indexed="81"/>
            <rFont val="Tahoma"/>
            <family val="2"/>
          </rPr>
          <t xml:space="preserve">Decimal degrees w/minimum 6 numerals. Degrees, Minutes, Seconds are not acceptable.
</t>
        </r>
      </text>
    </comment>
    <comment ref="C374" authorId="0" shapeId="0" xr:uid="{11AF9BB2-4B56-41A6-96DF-46745DCF8CBF}">
      <text>
        <r>
          <rPr>
            <sz val="8"/>
            <color indexed="81"/>
            <rFont val="Tahoma"/>
            <family val="2"/>
          </rPr>
          <t>Decimal Degrees should be NEGATIVE for Western Hemisphere.</t>
        </r>
      </text>
    </comment>
    <comment ref="C384" authorId="0" shapeId="0" xr:uid="{E55C0F98-8FA6-4C72-94B0-AC7320EFF945}">
      <text>
        <r>
          <rPr>
            <sz val="8"/>
            <color indexed="81"/>
            <rFont val="Tahoma"/>
            <family val="2"/>
          </rPr>
          <t xml:space="preserve">Decimal degrees w/minimum 6 numerals. Degrees, Minutes, Seconds are not acceptable.
</t>
        </r>
      </text>
    </comment>
    <comment ref="C385" authorId="0" shapeId="0" xr:uid="{7529813F-9111-403C-BE45-5CED24645D37}">
      <text>
        <r>
          <rPr>
            <sz val="8"/>
            <color indexed="81"/>
            <rFont val="Tahoma"/>
            <family val="2"/>
          </rPr>
          <t>Decimal Degrees should be NEGATIVE for Western Hemisphere.</t>
        </r>
      </text>
    </comment>
    <comment ref="C395" authorId="0" shapeId="0" xr:uid="{F5CD9F2D-EF91-47E8-81BE-72212216B7D9}">
      <text>
        <r>
          <rPr>
            <sz val="8"/>
            <color indexed="81"/>
            <rFont val="Tahoma"/>
            <family val="2"/>
          </rPr>
          <t xml:space="preserve">Decimal degrees w/minimum 6 numerals. Degrees, Minutes, Seconds are not acceptable.
</t>
        </r>
      </text>
    </comment>
    <comment ref="C396" authorId="0" shapeId="0" xr:uid="{DEDD78AE-412E-4833-8767-CA07BD51B77C}">
      <text>
        <r>
          <rPr>
            <sz val="8"/>
            <color indexed="81"/>
            <rFont val="Tahoma"/>
            <family val="2"/>
          </rPr>
          <t>Decimal Degrees should be NEGATIVE for Western Hemisphere.</t>
        </r>
      </text>
    </comment>
    <comment ref="C406" authorId="0" shapeId="0" xr:uid="{4A85A6A3-BB3C-4C76-BD5A-D17B295CCD39}">
      <text>
        <r>
          <rPr>
            <sz val="8"/>
            <color indexed="81"/>
            <rFont val="Tahoma"/>
            <family val="2"/>
          </rPr>
          <t xml:space="preserve">Decimal degrees w/minimum 6 numerals. Degrees, Minutes, Seconds are not acceptable.
</t>
        </r>
      </text>
    </comment>
    <comment ref="C407" authorId="0" shapeId="0" xr:uid="{3180FA49-6E78-43A7-AF42-09A43A5DB01F}">
      <text>
        <r>
          <rPr>
            <sz val="8"/>
            <color indexed="81"/>
            <rFont val="Tahoma"/>
            <family val="2"/>
          </rPr>
          <t>Decimal Degrees should be NEGATIVE for Western Hemisphere.</t>
        </r>
      </text>
    </comment>
    <comment ref="C417" authorId="0" shapeId="0" xr:uid="{937495BC-172C-446B-8E7A-2410AAAF22CD}">
      <text>
        <r>
          <rPr>
            <sz val="8"/>
            <color indexed="81"/>
            <rFont val="Tahoma"/>
            <family val="2"/>
          </rPr>
          <t xml:space="preserve">Decimal degrees w/minimum 6 numerals. Degrees, Minutes, Seconds are not acceptable.
</t>
        </r>
      </text>
    </comment>
    <comment ref="C418" authorId="0" shapeId="0" xr:uid="{48ECB833-0166-4853-8E76-9C50B9B43B03}">
      <text>
        <r>
          <rPr>
            <sz val="8"/>
            <color indexed="81"/>
            <rFont val="Tahoma"/>
            <family val="2"/>
          </rPr>
          <t>Decimal Degrees should be NEGATIVE for Western Hemisphere.</t>
        </r>
      </text>
    </comment>
    <comment ref="C428" authorId="0" shapeId="0" xr:uid="{61F08D66-0B46-4A8C-9045-48AACAE380B9}">
      <text>
        <r>
          <rPr>
            <sz val="8"/>
            <color indexed="81"/>
            <rFont val="Tahoma"/>
            <family val="2"/>
          </rPr>
          <t xml:space="preserve">Decimal degrees w/minimum 6 numerals. Degrees, Minutes, Seconds are not acceptable.
</t>
        </r>
      </text>
    </comment>
    <comment ref="C429" authorId="0" shapeId="0" xr:uid="{928261E4-B80D-4862-9EB6-467F3CC6ADA2}">
      <text>
        <r>
          <rPr>
            <sz val="8"/>
            <color indexed="81"/>
            <rFont val="Tahoma"/>
            <family val="2"/>
          </rPr>
          <t>Decimal Degrees should be NEGATIVE for Western Hemisphere.</t>
        </r>
      </text>
    </comment>
    <comment ref="C439" authorId="0" shapeId="0" xr:uid="{6F23AE7B-9DBB-492B-89B3-5DB9BCB82072}">
      <text>
        <r>
          <rPr>
            <sz val="8"/>
            <color indexed="81"/>
            <rFont val="Tahoma"/>
            <family val="2"/>
          </rPr>
          <t xml:space="preserve">Decimal degrees w/minimum 6 numerals. Degrees, Minutes, Seconds are not acceptable.
</t>
        </r>
      </text>
    </comment>
    <comment ref="C440" authorId="0" shapeId="0" xr:uid="{EFD119CF-1A40-4B83-9E5D-AEDD1E173A82}">
      <text>
        <r>
          <rPr>
            <sz val="8"/>
            <color indexed="81"/>
            <rFont val="Tahoma"/>
            <family val="2"/>
          </rPr>
          <t>Decimal Degrees should be NEGATIVE for Western Hemisphere.</t>
        </r>
      </text>
    </comment>
    <comment ref="C450" authorId="0" shapeId="0" xr:uid="{B854F8DB-1ECB-4367-BB6F-185C9CBDDD62}">
      <text>
        <r>
          <rPr>
            <sz val="8"/>
            <color indexed="81"/>
            <rFont val="Tahoma"/>
            <family val="2"/>
          </rPr>
          <t xml:space="preserve">Decimal degrees w/minimum 6 numerals. Degrees, Minutes, Seconds are not acceptable.
</t>
        </r>
      </text>
    </comment>
    <comment ref="C451" authorId="0" shapeId="0" xr:uid="{C5D1754C-A58C-42E1-A339-C07CE91695C6}">
      <text>
        <r>
          <rPr>
            <sz val="8"/>
            <color indexed="81"/>
            <rFont val="Tahoma"/>
            <family val="2"/>
          </rPr>
          <t>Decimal Degrees should be NEGATIVE for Western Hemisphere.</t>
        </r>
      </text>
    </comment>
    <comment ref="C461" authorId="0" shapeId="0" xr:uid="{833DB1C8-1633-4186-A9D6-801ED59FB6D4}">
      <text>
        <r>
          <rPr>
            <sz val="8"/>
            <color indexed="81"/>
            <rFont val="Tahoma"/>
            <family val="2"/>
          </rPr>
          <t xml:space="preserve">Decimal degrees w/minimum 6 numerals. Degrees, Minutes, Seconds are not acceptable.
</t>
        </r>
      </text>
    </comment>
    <comment ref="C462" authorId="0" shapeId="0" xr:uid="{949B1229-C019-4CC0-8718-803D40FAC07D}">
      <text>
        <r>
          <rPr>
            <sz val="8"/>
            <color indexed="81"/>
            <rFont val="Tahoma"/>
            <family val="2"/>
          </rPr>
          <t>Decimal Degrees should be NEGATIVE for Western Hemisphere.</t>
        </r>
      </text>
    </comment>
    <comment ref="C472" authorId="0" shapeId="0" xr:uid="{04FEE90F-BF08-4E59-BDF1-9CF88B468243}">
      <text>
        <r>
          <rPr>
            <sz val="8"/>
            <color indexed="81"/>
            <rFont val="Tahoma"/>
            <family val="2"/>
          </rPr>
          <t xml:space="preserve">Decimal degrees w/minimum 6 numerals. Degrees, Minutes, Seconds are not acceptable.
</t>
        </r>
      </text>
    </comment>
    <comment ref="C473" authorId="0" shapeId="0" xr:uid="{0F4C1CFD-2A77-455F-9428-F88AB0C1C3BE}">
      <text>
        <r>
          <rPr>
            <sz val="8"/>
            <color indexed="81"/>
            <rFont val="Tahoma"/>
            <family val="2"/>
          </rPr>
          <t>Decimal Degrees should be NEGATIVE for Western Hemisphere.</t>
        </r>
      </text>
    </comment>
    <comment ref="C483" authorId="0" shapeId="0" xr:uid="{80EC4788-09BB-4EB0-91E4-5DC059CEAA97}">
      <text>
        <r>
          <rPr>
            <sz val="8"/>
            <color indexed="81"/>
            <rFont val="Tahoma"/>
            <family val="2"/>
          </rPr>
          <t xml:space="preserve">Decimal degrees w/minimum 6 numerals. Degrees, Minutes, Seconds are not acceptable.
</t>
        </r>
      </text>
    </comment>
    <comment ref="C484" authorId="0" shapeId="0" xr:uid="{AFA408AF-7A26-4847-9451-3E9A81AE6532}">
      <text>
        <r>
          <rPr>
            <sz val="8"/>
            <color indexed="81"/>
            <rFont val="Tahoma"/>
            <family val="2"/>
          </rPr>
          <t>Decimal Degrees should be NEGATIVE for Western Hemisphere.</t>
        </r>
      </text>
    </comment>
    <comment ref="C494" authorId="0" shapeId="0" xr:uid="{E8F950A9-C2D2-4033-A01F-7BBA9BF12862}">
      <text>
        <r>
          <rPr>
            <sz val="8"/>
            <color indexed="81"/>
            <rFont val="Tahoma"/>
            <family val="2"/>
          </rPr>
          <t xml:space="preserve">Decimal degrees w/minimum 6 numerals. Degrees, Minutes, Seconds are not acceptable.
</t>
        </r>
      </text>
    </comment>
    <comment ref="C495" authorId="0" shapeId="0" xr:uid="{980ADDF5-39FC-41EC-8238-B96C26EDEBAC}">
      <text>
        <r>
          <rPr>
            <sz val="8"/>
            <color indexed="81"/>
            <rFont val="Tahoma"/>
            <family val="2"/>
          </rPr>
          <t>Decimal Degrees should be NEGATIVE for Western Hemisphere.</t>
        </r>
      </text>
    </comment>
    <comment ref="C505" authorId="0" shapeId="0" xr:uid="{0A787A4C-DA8E-4B1F-A725-F0B4534B1E4D}">
      <text>
        <r>
          <rPr>
            <sz val="8"/>
            <color indexed="81"/>
            <rFont val="Tahoma"/>
            <family val="2"/>
          </rPr>
          <t xml:space="preserve">Decimal degrees w/minimum 6 numerals. Degrees, Minutes, Seconds are not acceptable.
</t>
        </r>
      </text>
    </comment>
    <comment ref="C506" authorId="0" shapeId="0" xr:uid="{CD856DFB-F3FC-4301-B410-1A6AD6E39318}">
      <text>
        <r>
          <rPr>
            <sz val="8"/>
            <color indexed="81"/>
            <rFont val="Tahoma"/>
            <family val="2"/>
          </rPr>
          <t>Decimal Degrees should be NEGATIVE for Western Hemisphere.</t>
        </r>
      </text>
    </comment>
    <comment ref="C516" authorId="0" shapeId="0" xr:uid="{DF5FF462-BBCE-4A8E-80C7-17ED2539C76D}">
      <text>
        <r>
          <rPr>
            <sz val="8"/>
            <color indexed="81"/>
            <rFont val="Tahoma"/>
            <family val="2"/>
          </rPr>
          <t xml:space="preserve">Decimal degrees w/minimum 6 numerals. Degrees, Minutes, Seconds are not acceptable.
</t>
        </r>
      </text>
    </comment>
    <comment ref="C517" authorId="0" shapeId="0" xr:uid="{21D7ED68-62A8-495F-B6B4-6BD0C8ABEE71}">
      <text>
        <r>
          <rPr>
            <sz val="8"/>
            <color indexed="81"/>
            <rFont val="Tahoma"/>
            <family val="2"/>
          </rPr>
          <t>Decimal Degrees should be NEGATIVE for Western Hemisphere.</t>
        </r>
      </text>
    </comment>
    <comment ref="C527" authorId="0" shapeId="0" xr:uid="{FE7CC6B8-9885-419E-908A-2D91CEE4FDC1}">
      <text>
        <r>
          <rPr>
            <sz val="8"/>
            <color indexed="81"/>
            <rFont val="Tahoma"/>
            <family val="2"/>
          </rPr>
          <t xml:space="preserve">Decimal degrees w/minimum 6 numerals. Degrees, Minutes, Seconds are not acceptable.
</t>
        </r>
      </text>
    </comment>
    <comment ref="C528" authorId="0" shapeId="0" xr:uid="{6F5C7729-4BD6-4552-8A76-A18D9F435056}">
      <text>
        <r>
          <rPr>
            <sz val="8"/>
            <color indexed="81"/>
            <rFont val="Tahoma"/>
            <family val="2"/>
          </rPr>
          <t>Decimal Degrees should be NEGATIVE for Western Hemisphere.</t>
        </r>
      </text>
    </comment>
    <comment ref="C538" authorId="0" shapeId="0" xr:uid="{6E459D92-759C-4784-A57E-99CB835948C6}">
      <text>
        <r>
          <rPr>
            <sz val="8"/>
            <color indexed="81"/>
            <rFont val="Tahoma"/>
            <family val="2"/>
          </rPr>
          <t xml:space="preserve">Decimal degrees w/minimum 6 numerals. Degrees, Minutes, Seconds are not acceptable.
</t>
        </r>
      </text>
    </comment>
    <comment ref="C539" authorId="0" shapeId="0" xr:uid="{8D99CA0F-BECD-4827-A3DE-BA05B496CD75}">
      <text>
        <r>
          <rPr>
            <sz val="8"/>
            <color indexed="81"/>
            <rFont val="Tahoma"/>
            <family val="2"/>
          </rPr>
          <t>Decimal Degrees should be NEGATIVE for Western Hemisphere.</t>
        </r>
      </text>
    </comment>
    <comment ref="C549" authorId="0" shapeId="0" xr:uid="{A88104EB-39A0-4ECF-89E3-B6CCCBC81AC8}">
      <text>
        <r>
          <rPr>
            <sz val="8"/>
            <color indexed="81"/>
            <rFont val="Tahoma"/>
            <family val="2"/>
          </rPr>
          <t xml:space="preserve">Decimal degrees w/minimum 6 numerals. Degrees, Minutes, Seconds are not acceptable.
</t>
        </r>
      </text>
    </comment>
    <comment ref="C550" authorId="0" shapeId="0" xr:uid="{4F28E081-D1BB-45BE-87CD-815083259C55}">
      <text>
        <r>
          <rPr>
            <sz val="8"/>
            <color indexed="81"/>
            <rFont val="Tahoma"/>
            <family val="2"/>
          </rPr>
          <t>Decimal Degrees should be NEGATIVE for Western Hemisphere.</t>
        </r>
      </text>
    </comment>
    <comment ref="C560" authorId="0" shapeId="0" xr:uid="{265879AC-4315-4B3B-B182-7744CEC9AE2F}">
      <text>
        <r>
          <rPr>
            <sz val="8"/>
            <color indexed="81"/>
            <rFont val="Tahoma"/>
            <family val="2"/>
          </rPr>
          <t xml:space="preserve">Decimal degrees w/minimum 6 numerals. Degrees, Minutes, Seconds are not acceptable.
</t>
        </r>
      </text>
    </comment>
    <comment ref="C561" authorId="0" shapeId="0" xr:uid="{9F1EF6EC-C3D7-43C7-8DA0-7492141E7442}">
      <text>
        <r>
          <rPr>
            <sz val="8"/>
            <color indexed="81"/>
            <rFont val="Tahoma"/>
            <family val="2"/>
          </rPr>
          <t>Decimal Degrees should be NEGATIVE for Western Hemisphere.</t>
        </r>
      </text>
    </comment>
    <comment ref="C571" authorId="0" shapeId="0" xr:uid="{4A21F575-CCBF-4245-B166-5AD742E26FBD}">
      <text>
        <r>
          <rPr>
            <sz val="8"/>
            <color indexed="81"/>
            <rFont val="Tahoma"/>
            <family val="2"/>
          </rPr>
          <t xml:space="preserve">Decimal degrees w/minimum 6 numerals. Degrees, Minutes, Seconds are not acceptable.
</t>
        </r>
      </text>
    </comment>
    <comment ref="C572" authorId="0" shapeId="0" xr:uid="{A4CD6AD8-721C-4930-BF7E-C6F418FDBE2D}">
      <text>
        <r>
          <rPr>
            <sz val="8"/>
            <color indexed="81"/>
            <rFont val="Tahoma"/>
            <family val="2"/>
          </rPr>
          <t>Decimal Degrees should be NEGATIVE for Western Hemisphere.</t>
        </r>
      </text>
    </comment>
    <comment ref="C582" authorId="0" shapeId="0" xr:uid="{C7502620-89E5-452A-914F-AFBE11B28A25}">
      <text>
        <r>
          <rPr>
            <sz val="8"/>
            <color indexed="81"/>
            <rFont val="Tahoma"/>
            <family val="2"/>
          </rPr>
          <t xml:space="preserve">Decimal degrees w/minimum 6 numerals. Degrees, Minutes, Seconds are not acceptable.
</t>
        </r>
      </text>
    </comment>
    <comment ref="C583" authorId="0" shapeId="0" xr:uid="{63304A64-74F7-49AE-BEC3-408576B38F54}">
      <text>
        <r>
          <rPr>
            <sz val="8"/>
            <color indexed="81"/>
            <rFont val="Tahoma"/>
            <family val="2"/>
          </rPr>
          <t>Decimal Degrees should be NEGATIVE for Western Hemisphere.</t>
        </r>
      </text>
    </comment>
    <comment ref="C593" authorId="0" shapeId="0" xr:uid="{F7AB9E1C-2023-4965-9FB0-1BC979B52EAB}">
      <text>
        <r>
          <rPr>
            <sz val="8"/>
            <color indexed="81"/>
            <rFont val="Tahoma"/>
            <family val="2"/>
          </rPr>
          <t xml:space="preserve">Decimal degrees w/minimum 6 numerals. Degrees, Minutes, Seconds are not acceptable.
</t>
        </r>
      </text>
    </comment>
    <comment ref="C594" authorId="0" shapeId="0" xr:uid="{4229837D-019C-4DF4-84A8-43376641F9AF}">
      <text>
        <r>
          <rPr>
            <sz val="8"/>
            <color indexed="81"/>
            <rFont val="Tahoma"/>
            <family val="2"/>
          </rPr>
          <t>Decimal Degrees should be NEGATIVE for Western Hemisphere.</t>
        </r>
      </text>
    </comment>
    <comment ref="C604" authorId="0" shapeId="0" xr:uid="{BE1BB1D7-751F-4314-9CDC-3F213692DFB2}">
      <text>
        <r>
          <rPr>
            <sz val="8"/>
            <color indexed="81"/>
            <rFont val="Tahoma"/>
            <family val="2"/>
          </rPr>
          <t xml:space="preserve">Decimal degrees w/minimum 6 numerals. Degrees, Minutes, Seconds are not acceptable.
</t>
        </r>
      </text>
    </comment>
    <comment ref="C605" authorId="0" shapeId="0" xr:uid="{1F78C764-01CF-4007-95DA-6F66148A8D17}">
      <text>
        <r>
          <rPr>
            <sz val="8"/>
            <color indexed="81"/>
            <rFont val="Tahoma"/>
            <family val="2"/>
          </rPr>
          <t>Decimal Degrees should be NEGATIVE for Western Hemisphere.</t>
        </r>
      </text>
    </comment>
    <comment ref="C615" authorId="0" shapeId="0" xr:uid="{474FFE23-8C53-46FA-AFD2-D9C1A5FBC6A0}">
      <text>
        <r>
          <rPr>
            <sz val="8"/>
            <color indexed="81"/>
            <rFont val="Tahoma"/>
            <family val="2"/>
          </rPr>
          <t xml:space="preserve">Decimal degrees w/minimum 6 numerals. Degrees, Minutes, Seconds are not acceptable.
</t>
        </r>
      </text>
    </comment>
    <comment ref="C616" authorId="0" shapeId="0" xr:uid="{9500E404-94A1-4247-9202-4F7DAD3AC9C0}">
      <text>
        <r>
          <rPr>
            <sz val="8"/>
            <color indexed="81"/>
            <rFont val="Tahoma"/>
            <family val="2"/>
          </rPr>
          <t>Decimal Degrees should be NEGATIVE for Western Hemisphere.</t>
        </r>
      </text>
    </comment>
    <comment ref="C626" authorId="0" shapeId="0" xr:uid="{3593AA67-270B-418D-876E-2E1F7843F18B}">
      <text>
        <r>
          <rPr>
            <sz val="8"/>
            <color indexed="81"/>
            <rFont val="Tahoma"/>
            <family val="2"/>
          </rPr>
          <t xml:space="preserve">Decimal degrees w/minimum 6 numerals. Degrees, Minutes, Seconds are not acceptable.
</t>
        </r>
      </text>
    </comment>
    <comment ref="C627" authorId="0" shapeId="0" xr:uid="{1A8B816A-8DF2-4379-AD7F-33FE850CA3C2}">
      <text>
        <r>
          <rPr>
            <sz val="8"/>
            <color indexed="81"/>
            <rFont val="Tahoma"/>
            <family val="2"/>
          </rPr>
          <t>Decimal Degrees should be NEGATIVE for Western Hemisphere.</t>
        </r>
      </text>
    </comment>
    <comment ref="C637" authorId="0" shapeId="0" xr:uid="{B45D9833-635A-4D50-965D-01FB19443CC0}">
      <text>
        <r>
          <rPr>
            <sz val="8"/>
            <color indexed="81"/>
            <rFont val="Tahoma"/>
            <family val="2"/>
          </rPr>
          <t xml:space="preserve">Decimal degrees w/minimum 6 numerals. Degrees, Minutes, Seconds are not acceptable.
</t>
        </r>
      </text>
    </comment>
    <comment ref="C638" authorId="0" shapeId="0" xr:uid="{8C3BFD92-C732-4776-88FB-201829EF000A}">
      <text>
        <r>
          <rPr>
            <sz val="8"/>
            <color indexed="81"/>
            <rFont val="Tahoma"/>
            <family val="2"/>
          </rPr>
          <t>Decimal Degrees should be NEGATIVE for Western Hemisphere.</t>
        </r>
      </text>
    </comment>
    <comment ref="C648" authorId="0" shapeId="0" xr:uid="{DCD9B4D8-0381-415E-9850-B644AD33A9D8}">
      <text>
        <r>
          <rPr>
            <sz val="8"/>
            <color indexed="81"/>
            <rFont val="Tahoma"/>
            <family val="2"/>
          </rPr>
          <t xml:space="preserve">Decimal degrees w/minimum 6 numerals. Degrees, Minutes, Seconds are not acceptable.
</t>
        </r>
      </text>
    </comment>
    <comment ref="C649" authorId="0" shapeId="0" xr:uid="{A42ADD26-2E40-4AFC-A65D-A5623DAD92E3}">
      <text>
        <r>
          <rPr>
            <sz val="8"/>
            <color indexed="81"/>
            <rFont val="Tahoma"/>
            <family val="2"/>
          </rPr>
          <t>Decimal Degrees should be NEGATIVE for Western Hemisphere.</t>
        </r>
      </text>
    </comment>
    <comment ref="C659" authorId="0" shapeId="0" xr:uid="{A7EB60EF-705B-442E-83F8-A957B137F685}">
      <text>
        <r>
          <rPr>
            <sz val="8"/>
            <color indexed="81"/>
            <rFont val="Tahoma"/>
            <family val="2"/>
          </rPr>
          <t xml:space="preserve">Decimal degrees w/minimum 6 numerals. Degrees, Minutes, Seconds are not acceptable.
</t>
        </r>
      </text>
    </comment>
    <comment ref="C660" authorId="0" shapeId="0" xr:uid="{797FB114-D7C5-4093-AAA7-FC8DC2054D0A}">
      <text>
        <r>
          <rPr>
            <sz val="8"/>
            <color indexed="81"/>
            <rFont val="Tahoma"/>
            <family val="2"/>
          </rPr>
          <t>Decimal Degrees should be NEGATIVE for Western Hemisphere.</t>
        </r>
      </text>
    </comment>
    <comment ref="C670" authorId="0" shapeId="0" xr:uid="{C605D000-989E-486A-B873-931927983315}">
      <text>
        <r>
          <rPr>
            <sz val="8"/>
            <color indexed="81"/>
            <rFont val="Tahoma"/>
            <family val="2"/>
          </rPr>
          <t xml:space="preserve">Decimal degrees w/minimum 6 numerals. Degrees, Minutes, Seconds are not acceptable.
</t>
        </r>
      </text>
    </comment>
    <comment ref="C671" authorId="0" shapeId="0" xr:uid="{9CF4EC89-1762-47C0-BA78-08EB22DDE920}">
      <text>
        <r>
          <rPr>
            <sz val="8"/>
            <color indexed="81"/>
            <rFont val="Tahoma"/>
            <family val="2"/>
          </rPr>
          <t>Decimal Degrees should be NEGATIVE for Western Hemisphere.</t>
        </r>
      </text>
    </comment>
    <comment ref="C681" authorId="0" shapeId="0" xr:uid="{9D635560-4DE6-4043-B3C7-68DB45821E34}">
      <text>
        <r>
          <rPr>
            <sz val="8"/>
            <color indexed="81"/>
            <rFont val="Tahoma"/>
            <family val="2"/>
          </rPr>
          <t xml:space="preserve">Decimal degrees w/minimum 6 numerals. Degrees, Minutes, Seconds are not acceptable.
</t>
        </r>
      </text>
    </comment>
    <comment ref="C682" authorId="0" shapeId="0" xr:uid="{C05CDBEA-A728-4176-9F54-4FD467F235EE}">
      <text>
        <r>
          <rPr>
            <sz val="8"/>
            <color indexed="81"/>
            <rFont val="Tahoma"/>
            <family val="2"/>
          </rPr>
          <t>Decimal Degrees should be NEGATIVE for Western Hemisphere.</t>
        </r>
      </text>
    </comment>
    <comment ref="C692" authorId="0" shapeId="0" xr:uid="{17F37121-17BD-4D26-AB63-7B4453390770}">
      <text>
        <r>
          <rPr>
            <sz val="8"/>
            <color indexed="81"/>
            <rFont val="Tahoma"/>
            <family val="2"/>
          </rPr>
          <t xml:space="preserve">Decimal degrees w/minimum 6 numerals. Degrees, Minutes, Seconds are not acceptable.
</t>
        </r>
      </text>
    </comment>
    <comment ref="C693" authorId="0" shapeId="0" xr:uid="{43B518BB-6A8C-43AC-BBAB-4A7F345E9884}">
      <text>
        <r>
          <rPr>
            <sz val="8"/>
            <color indexed="81"/>
            <rFont val="Tahoma"/>
            <family val="2"/>
          </rPr>
          <t>Decimal Degrees should be NEGATIVE for Western Hemisphere.</t>
        </r>
      </text>
    </comment>
    <comment ref="C703" authorId="0" shapeId="0" xr:uid="{F62F3484-D76B-4316-B8A2-48F0674DFE70}">
      <text>
        <r>
          <rPr>
            <sz val="8"/>
            <color indexed="81"/>
            <rFont val="Tahoma"/>
            <family val="2"/>
          </rPr>
          <t xml:space="preserve">Decimal degrees w/minimum 6 numerals. Degrees, Minutes, Seconds are not acceptable.
</t>
        </r>
      </text>
    </comment>
    <comment ref="C704" authorId="0" shapeId="0" xr:uid="{4AC5E2AE-593B-476D-A780-F007C3CCC7F7}">
      <text>
        <r>
          <rPr>
            <sz val="8"/>
            <color indexed="81"/>
            <rFont val="Tahoma"/>
            <family val="2"/>
          </rPr>
          <t>Decimal Degrees should be NEGATIVE for Western Hemisphere.</t>
        </r>
      </text>
    </comment>
    <comment ref="C714" authorId="0" shapeId="0" xr:uid="{82527063-94AF-40A7-86E2-5A426BA5168D}">
      <text>
        <r>
          <rPr>
            <sz val="8"/>
            <color indexed="81"/>
            <rFont val="Tahoma"/>
            <family val="2"/>
          </rPr>
          <t xml:space="preserve">Decimal degrees w/minimum 6 numerals. Degrees, Minutes, Seconds are not acceptable.
</t>
        </r>
      </text>
    </comment>
    <comment ref="C715" authorId="0" shapeId="0" xr:uid="{4353183C-1AA7-43C5-B025-CDFA73B3FBD2}">
      <text>
        <r>
          <rPr>
            <sz val="8"/>
            <color indexed="81"/>
            <rFont val="Tahoma"/>
            <family val="2"/>
          </rPr>
          <t>Decimal Degrees should be NEGATIVE for Western Hemisphere.</t>
        </r>
      </text>
    </comment>
    <comment ref="C725" authorId="0" shapeId="0" xr:uid="{6370756F-BE8C-45E2-B1A5-162F132C1F2F}">
      <text>
        <r>
          <rPr>
            <sz val="8"/>
            <color indexed="81"/>
            <rFont val="Tahoma"/>
            <family val="2"/>
          </rPr>
          <t xml:space="preserve">Decimal degrees w/minimum 6 numerals. Degrees, Minutes, Seconds are not acceptable.
</t>
        </r>
      </text>
    </comment>
    <comment ref="C726" authorId="0" shapeId="0" xr:uid="{F6AA2DEB-31E7-4699-872C-80D5A939ADFE}">
      <text>
        <r>
          <rPr>
            <sz val="8"/>
            <color indexed="81"/>
            <rFont val="Tahoma"/>
            <family val="2"/>
          </rPr>
          <t>Decimal Degrees should be NEGATIVE for Western Hemisphere.</t>
        </r>
      </text>
    </comment>
    <comment ref="C736" authorId="0" shapeId="0" xr:uid="{CA3B6D4C-AE8F-4430-B923-9A3C06CDB0A0}">
      <text>
        <r>
          <rPr>
            <sz val="8"/>
            <color indexed="81"/>
            <rFont val="Tahoma"/>
            <family val="2"/>
          </rPr>
          <t xml:space="preserve">Decimal degrees w/minimum 6 numerals. Degrees, Minutes, Seconds are not acceptable.
</t>
        </r>
      </text>
    </comment>
    <comment ref="C737" authorId="0" shapeId="0" xr:uid="{0687E303-42BB-4899-A3DD-4525C673AE93}">
      <text>
        <r>
          <rPr>
            <sz val="8"/>
            <color indexed="81"/>
            <rFont val="Tahoma"/>
            <family val="2"/>
          </rPr>
          <t>Decimal Degrees should be NEGATIVE for Western Hemisphere.</t>
        </r>
      </text>
    </comment>
    <comment ref="C747" authorId="0" shapeId="0" xr:uid="{4E118B05-E82F-423B-A9AC-F6A3A911B7D6}">
      <text>
        <r>
          <rPr>
            <sz val="8"/>
            <color indexed="81"/>
            <rFont val="Tahoma"/>
            <family val="2"/>
          </rPr>
          <t xml:space="preserve">Decimal degrees w/minimum 6 numerals. Degrees, Minutes, Seconds are not acceptable.
</t>
        </r>
      </text>
    </comment>
    <comment ref="C748" authorId="0" shapeId="0" xr:uid="{6C9FF61F-83E0-4EF7-AF25-D8A44A109658}">
      <text>
        <r>
          <rPr>
            <sz val="8"/>
            <color indexed="81"/>
            <rFont val="Tahoma"/>
            <family val="2"/>
          </rPr>
          <t>Decimal Degrees should be NEGATIVE for Western Hemisphere.</t>
        </r>
      </text>
    </comment>
    <comment ref="C758" authorId="0" shapeId="0" xr:uid="{B6D86930-773C-4395-B6AE-39BA4D122090}">
      <text>
        <r>
          <rPr>
            <sz val="8"/>
            <color indexed="81"/>
            <rFont val="Tahoma"/>
            <family val="2"/>
          </rPr>
          <t xml:space="preserve">Decimal degrees w/minimum 6 numerals. Degrees, Minutes, Seconds are not acceptable.
</t>
        </r>
      </text>
    </comment>
    <comment ref="C759" authorId="0" shapeId="0" xr:uid="{97BB5DC8-A146-4C1B-B495-BFC866BE9F69}">
      <text>
        <r>
          <rPr>
            <sz val="8"/>
            <color indexed="81"/>
            <rFont val="Tahoma"/>
            <family val="2"/>
          </rPr>
          <t>Decimal Degrees should be NEGATIVE for Western Hemisphere.</t>
        </r>
      </text>
    </comment>
    <comment ref="C769" authorId="0" shapeId="0" xr:uid="{5A9D9582-75DD-4883-B8BC-F9BAA4DDAFB0}">
      <text>
        <r>
          <rPr>
            <sz val="8"/>
            <color indexed="81"/>
            <rFont val="Tahoma"/>
            <family val="2"/>
          </rPr>
          <t xml:space="preserve">Decimal degrees w/minimum 6 numerals. Degrees, Minutes, Seconds are not acceptable.
</t>
        </r>
      </text>
    </comment>
    <comment ref="C770" authorId="0" shapeId="0" xr:uid="{D6231B23-2FBD-4488-8D38-3F52C80B94A7}">
      <text>
        <r>
          <rPr>
            <sz val="8"/>
            <color indexed="81"/>
            <rFont val="Tahoma"/>
            <family val="2"/>
          </rPr>
          <t>Decimal Degrees should be NEGATIVE for Western Hemisphere.</t>
        </r>
      </text>
    </comment>
    <comment ref="C780" authorId="0" shapeId="0" xr:uid="{0AA2515B-9EA4-47D2-9C1A-EB059B429047}">
      <text>
        <r>
          <rPr>
            <sz val="8"/>
            <color indexed="81"/>
            <rFont val="Tahoma"/>
            <family val="2"/>
          </rPr>
          <t xml:space="preserve">Decimal degrees w/minimum 6 numerals. Degrees, Minutes, Seconds are not acceptable.
</t>
        </r>
      </text>
    </comment>
    <comment ref="C781" authorId="0" shapeId="0" xr:uid="{1D32E61E-3804-4357-BBAC-0EF27AFB723A}">
      <text>
        <r>
          <rPr>
            <sz val="8"/>
            <color indexed="81"/>
            <rFont val="Tahoma"/>
            <family val="2"/>
          </rPr>
          <t>Decimal Degrees should be NEGATIVE for Western Hemisphere.</t>
        </r>
      </text>
    </comment>
    <comment ref="C791" authorId="0" shapeId="0" xr:uid="{303F4FB6-1ED1-4D6E-8212-53FF27A69A72}">
      <text>
        <r>
          <rPr>
            <sz val="8"/>
            <color indexed="81"/>
            <rFont val="Tahoma"/>
            <family val="2"/>
          </rPr>
          <t xml:space="preserve">Decimal degrees w/minimum 6 numerals. Degrees, Minutes, Seconds are not acceptable.
</t>
        </r>
      </text>
    </comment>
    <comment ref="C792" authorId="0" shapeId="0" xr:uid="{567AF6E3-B7FE-4690-8091-D86149104D06}">
      <text>
        <r>
          <rPr>
            <sz val="8"/>
            <color indexed="81"/>
            <rFont val="Tahoma"/>
            <family val="2"/>
          </rPr>
          <t>Decimal Degrees should be NEGATIVE for Western Hemisphere.</t>
        </r>
      </text>
    </comment>
    <comment ref="C802" authorId="0" shapeId="0" xr:uid="{C7963DBA-3584-4311-9EC5-CB1D63194887}">
      <text>
        <r>
          <rPr>
            <sz val="8"/>
            <color indexed="81"/>
            <rFont val="Tahoma"/>
            <family val="2"/>
          </rPr>
          <t xml:space="preserve">Decimal degrees w/minimum 6 numerals. Degrees, Minutes, Seconds are not acceptable.
</t>
        </r>
      </text>
    </comment>
    <comment ref="C803" authorId="0" shapeId="0" xr:uid="{7343D939-B922-4261-BFF2-EA6515FD48A8}">
      <text>
        <r>
          <rPr>
            <sz val="8"/>
            <color indexed="81"/>
            <rFont val="Tahoma"/>
            <family val="2"/>
          </rPr>
          <t>Decimal Degrees should be NEGATIVE for Western Hemisphere.</t>
        </r>
      </text>
    </comment>
    <comment ref="C813" authorId="0" shapeId="0" xr:uid="{65AE2A68-64E4-4274-B19A-4B1ABA562E36}">
      <text>
        <r>
          <rPr>
            <sz val="8"/>
            <color indexed="81"/>
            <rFont val="Tahoma"/>
            <family val="2"/>
          </rPr>
          <t xml:space="preserve">Decimal degrees w/minimum 6 numerals. Degrees, Minutes, Seconds are not acceptable.
</t>
        </r>
      </text>
    </comment>
    <comment ref="C814" authorId="0" shapeId="0" xr:uid="{D9ED8731-D5E3-4927-8AC1-9C256EB8EEF0}">
      <text>
        <r>
          <rPr>
            <sz val="8"/>
            <color indexed="81"/>
            <rFont val="Tahoma"/>
            <family val="2"/>
          </rPr>
          <t>Decimal Degrees should be NEGATIVE for Western Hemisphere.</t>
        </r>
      </text>
    </comment>
    <comment ref="C824" authorId="0" shapeId="0" xr:uid="{2F075272-646E-422C-A186-CE1E3935276E}">
      <text>
        <r>
          <rPr>
            <sz val="8"/>
            <color indexed="81"/>
            <rFont val="Tahoma"/>
            <family val="2"/>
          </rPr>
          <t xml:space="preserve">Decimal degrees w/minimum 6 numerals. Degrees, Minutes, Seconds are not acceptable.
</t>
        </r>
      </text>
    </comment>
    <comment ref="C825" authorId="0" shapeId="0" xr:uid="{CFE287FB-D93F-4FC2-BFBB-18B28667832D}">
      <text>
        <r>
          <rPr>
            <sz val="8"/>
            <color indexed="81"/>
            <rFont val="Tahoma"/>
            <family val="2"/>
          </rPr>
          <t>Decimal Degrees should be NEGATIVE for Western Hemisphere.</t>
        </r>
      </text>
    </comment>
    <comment ref="C835" authorId="0" shapeId="0" xr:uid="{D6E06694-B24A-4BE4-958E-9C961AD5D37D}">
      <text>
        <r>
          <rPr>
            <sz val="8"/>
            <color indexed="81"/>
            <rFont val="Tahoma"/>
            <family val="2"/>
          </rPr>
          <t xml:space="preserve">Decimal degrees w/minimum 6 numerals. Degrees, Minutes, Seconds are not acceptable.
</t>
        </r>
      </text>
    </comment>
    <comment ref="C836" authorId="0" shapeId="0" xr:uid="{F6EB0061-7D04-43BF-BBE9-10570858FE00}">
      <text>
        <r>
          <rPr>
            <sz val="8"/>
            <color indexed="81"/>
            <rFont val="Tahoma"/>
            <family val="2"/>
          </rPr>
          <t>Decimal Degrees should be NEGATIVE for Western Hemisphere.</t>
        </r>
      </text>
    </comment>
    <comment ref="C846" authorId="0" shapeId="0" xr:uid="{B2457F81-44FC-4AC2-998B-091A3E04BEF8}">
      <text>
        <r>
          <rPr>
            <sz val="8"/>
            <color indexed="81"/>
            <rFont val="Tahoma"/>
            <family val="2"/>
          </rPr>
          <t xml:space="preserve">Decimal degrees w/minimum 6 numerals. Degrees, Minutes, Seconds are not acceptable.
</t>
        </r>
      </text>
    </comment>
    <comment ref="C847" authorId="0" shapeId="0" xr:uid="{969C0A66-23E0-483F-85AD-9646698989AB}">
      <text>
        <r>
          <rPr>
            <sz val="8"/>
            <color indexed="81"/>
            <rFont val="Tahoma"/>
            <family val="2"/>
          </rPr>
          <t>Decimal Degrees should be NEGATIVE for Western Hemisphere.</t>
        </r>
      </text>
    </comment>
    <comment ref="C857" authorId="0" shapeId="0" xr:uid="{EA1713C4-68C4-4CC8-AADD-A04127CA6EF1}">
      <text>
        <r>
          <rPr>
            <sz val="8"/>
            <color indexed="81"/>
            <rFont val="Tahoma"/>
            <family val="2"/>
          </rPr>
          <t xml:space="preserve">Decimal degrees w/minimum 6 numerals. Degrees, Minutes, Seconds are not acceptable.
</t>
        </r>
      </text>
    </comment>
    <comment ref="C858" authorId="0" shapeId="0" xr:uid="{F77704E2-8A05-4889-99A3-6E724184D6DE}">
      <text>
        <r>
          <rPr>
            <sz val="8"/>
            <color indexed="81"/>
            <rFont val="Tahoma"/>
            <family val="2"/>
          </rPr>
          <t>Decimal Degrees should be NEGATIVE for Western Hemisphere.</t>
        </r>
      </text>
    </comment>
    <comment ref="C868" authorId="0" shapeId="0" xr:uid="{69C6E681-B59F-439B-81A4-E2E1E02A0128}">
      <text>
        <r>
          <rPr>
            <sz val="8"/>
            <color indexed="81"/>
            <rFont val="Tahoma"/>
            <family val="2"/>
          </rPr>
          <t xml:space="preserve">Decimal degrees w/minimum 6 numerals. Degrees, Minutes, Seconds are not acceptable.
</t>
        </r>
      </text>
    </comment>
    <comment ref="C869" authorId="0" shapeId="0" xr:uid="{4E0DF0FC-254A-4A5E-8297-2B0B90839B7D}">
      <text>
        <r>
          <rPr>
            <sz val="8"/>
            <color indexed="81"/>
            <rFont val="Tahoma"/>
            <family val="2"/>
          </rPr>
          <t>Decimal Degrees should be NEGATIVE for Western Hemisphere.</t>
        </r>
      </text>
    </comment>
    <comment ref="C879" authorId="0" shapeId="0" xr:uid="{CC184D57-FEB0-40AE-A45D-FDD442DE8A53}">
      <text>
        <r>
          <rPr>
            <sz val="8"/>
            <color indexed="81"/>
            <rFont val="Tahoma"/>
            <family val="2"/>
          </rPr>
          <t xml:space="preserve">Decimal degrees w/minimum 6 numerals. Degrees, Minutes, Seconds are not acceptable.
</t>
        </r>
      </text>
    </comment>
    <comment ref="C880" authorId="0" shapeId="0" xr:uid="{D46AA51E-B468-4F8C-A604-81EB3F28307D}">
      <text>
        <r>
          <rPr>
            <sz val="8"/>
            <color indexed="81"/>
            <rFont val="Tahoma"/>
            <family val="2"/>
          </rPr>
          <t>Decimal Degrees should be NEGATIVE for Western Hemisphere.</t>
        </r>
      </text>
    </comment>
    <comment ref="C890" authorId="0" shapeId="0" xr:uid="{F218B308-1B0C-46B3-8CB8-5FB93FE40BAE}">
      <text>
        <r>
          <rPr>
            <sz val="8"/>
            <color indexed="81"/>
            <rFont val="Tahoma"/>
            <family val="2"/>
          </rPr>
          <t xml:space="preserve">Decimal degrees w/minimum 6 numerals. Degrees, Minutes, Seconds are not acceptable.
</t>
        </r>
      </text>
    </comment>
    <comment ref="C891" authorId="0" shapeId="0" xr:uid="{AC8BCFAF-6652-4268-A8AD-CA1EE8CC995F}">
      <text>
        <r>
          <rPr>
            <sz val="8"/>
            <color indexed="81"/>
            <rFont val="Tahoma"/>
            <family val="2"/>
          </rPr>
          <t>Decimal Degrees should be NEGATIVE for Western Hemisphere.</t>
        </r>
      </text>
    </comment>
    <comment ref="C901" authorId="0" shapeId="0" xr:uid="{017ED57C-E031-438F-B156-F077CD069494}">
      <text>
        <r>
          <rPr>
            <sz val="8"/>
            <color indexed="81"/>
            <rFont val="Tahoma"/>
            <family val="2"/>
          </rPr>
          <t xml:space="preserve">Decimal degrees w/minimum 6 numerals. Degrees, Minutes, Seconds are not acceptable.
</t>
        </r>
      </text>
    </comment>
    <comment ref="C902" authorId="0" shapeId="0" xr:uid="{C8D4F407-2D9F-45E7-B44F-22FE33274158}">
      <text>
        <r>
          <rPr>
            <sz val="8"/>
            <color indexed="81"/>
            <rFont val="Tahoma"/>
            <family val="2"/>
          </rPr>
          <t>Decimal Degrees should be NEGATIVE for Western Hemisphere.</t>
        </r>
      </text>
    </comment>
    <comment ref="C912" authorId="0" shapeId="0" xr:uid="{76071823-3ED1-4C60-A3DA-67A9E39AA525}">
      <text>
        <r>
          <rPr>
            <sz val="8"/>
            <color indexed="81"/>
            <rFont val="Tahoma"/>
            <family val="2"/>
          </rPr>
          <t xml:space="preserve">Decimal degrees w/minimum 6 numerals. Degrees, Minutes, Seconds are not acceptable.
</t>
        </r>
      </text>
    </comment>
    <comment ref="C913" authorId="0" shapeId="0" xr:uid="{B1534B5F-AB44-429D-A2E4-5B315DE98B33}">
      <text>
        <r>
          <rPr>
            <sz val="8"/>
            <color indexed="81"/>
            <rFont val="Tahoma"/>
            <family val="2"/>
          </rPr>
          <t>Decimal Degrees should be NEGATIVE for Western Hemisphere.</t>
        </r>
      </text>
    </comment>
    <comment ref="C923" authorId="0" shapeId="0" xr:uid="{5B4D0B73-F7FF-4D9C-AE53-536AFD154284}">
      <text>
        <r>
          <rPr>
            <sz val="8"/>
            <color indexed="81"/>
            <rFont val="Tahoma"/>
            <family val="2"/>
          </rPr>
          <t xml:space="preserve">Decimal degrees w/minimum 6 numerals. Degrees, Minutes, Seconds are not acceptable.
</t>
        </r>
      </text>
    </comment>
    <comment ref="C924" authorId="0" shapeId="0" xr:uid="{3F77F869-67B9-4BD5-8409-0FFDC4B2983F}">
      <text>
        <r>
          <rPr>
            <sz val="8"/>
            <color indexed="81"/>
            <rFont val="Tahoma"/>
            <family val="2"/>
          </rPr>
          <t>Decimal Degrees should be NEGATIVE for Western Hemisphere.</t>
        </r>
      </text>
    </comment>
    <comment ref="C934" authorId="0" shapeId="0" xr:uid="{D2E4EE44-F36E-4D5F-A494-413740C72BA4}">
      <text>
        <r>
          <rPr>
            <sz val="8"/>
            <color indexed="81"/>
            <rFont val="Tahoma"/>
            <family val="2"/>
          </rPr>
          <t xml:space="preserve">Decimal degrees w/minimum 6 numerals. Degrees, Minutes, Seconds are not acceptable.
</t>
        </r>
      </text>
    </comment>
    <comment ref="C935" authorId="0" shapeId="0" xr:uid="{B245E875-871C-4AA8-AB39-FD9F65E3B214}">
      <text>
        <r>
          <rPr>
            <sz val="8"/>
            <color indexed="81"/>
            <rFont val="Tahoma"/>
            <family val="2"/>
          </rPr>
          <t>Decimal Degrees should be NEGATIVE for Western Hemisphere.</t>
        </r>
      </text>
    </comment>
    <comment ref="C945" authorId="0" shapeId="0" xr:uid="{0D09DA90-DBB5-49F0-834C-D42E4E60BDDB}">
      <text>
        <r>
          <rPr>
            <sz val="8"/>
            <color indexed="81"/>
            <rFont val="Tahoma"/>
            <family val="2"/>
          </rPr>
          <t xml:space="preserve">Decimal degrees w/minimum 6 numerals. Degrees, Minutes, Seconds are not acceptable.
</t>
        </r>
      </text>
    </comment>
    <comment ref="C946" authorId="0" shapeId="0" xr:uid="{E5FB9B6E-7187-4E89-99C5-E4F837ABFE60}">
      <text>
        <r>
          <rPr>
            <sz val="8"/>
            <color indexed="81"/>
            <rFont val="Tahoma"/>
            <family val="2"/>
          </rPr>
          <t>Decimal Degrees should be NEGATIVE for Western Hemisphere.</t>
        </r>
      </text>
    </comment>
    <comment ref="C956" authorId="0" shapeId="0" xr:uid="{F0404788-9AAD-4524-BBDD-23C8EC2A33F8}">
      <text>
        <r>
          <rPr>
            <sz val="8"/>
            <color indexed="81"/>
            <rFont val="Tahoma"/>
            <family val="2"/>
          </rPr>
          <t xml:space="preserve">Decimal degrees w/minimum 6 numerals. Degrees, Minutes, Seconds are not acceptable.
</t>
        </r>
      </text>
    </comment>
    <comment ref="C957" authorId="0" shapeId="0" xr:uid="{A6281774-2053-4496-8BCA-D7DD8D1C386C}">
      <text>
        <r>
          <rPr>
            <sz val="8"/>
            <color indexed="81"/>
            <rFont val="Tahoma"/>
            <family val="2"/>
          </rPr>
          <t>Decimal Degrees should be NEGATIVE for Western Hemisphere.</t>
        </r>
      </text>
    </comment>
    <comment ref="C967" authorId="0" shapeId="0" xr:uid="{BAC21208-FF67-4E40-9324-90FF37327E9E}">
      <text>
        <r>
          <rPr>
            <sz val="8"/>
            <color indexed="81"/>
            <rFont val="Tahoma"/>
            <family val="2"/>
          </rPr>
          <t xml:space="preserve">Decimal degrees w/minimum 6 numerals. Degrees, Minutes, Seconds are not acceptable.
</t>
        </r>
      </text>
    </comment>
    <comment ref="C968" authorId="0" shapeId="0" xr:uid="{D8830455-2684-4F0B-BB38-0A8AF1C11931}">
      <text>
        <r>
          <rPr>
            <sz val="8"/>
            <color indexed="81"/>
            <rFont val="Tahoma"/>
            <family val="2"/>
          </rPr>
          <t>Decimal Degrees should be NEGATIVE for Western Hemisphere.</t>
        </r>
      </text>
    </comment>
    <comment ref="C978" authorId="0" shapeId="0" xr:uid="{6FF0A7E0-A259-424B-80F3-EE7C4E0ACCCA}">
      <text>
        <r>
          <rPr>
            <sz val="8"/>
            <color indexed="81"/>
            <rFont val="Tahoma"/>
            <family val="2"/>
          </rPr>
          <t xml:space="preserve">Decimal degrees w/minimum 6 numerals. Degrees, Minutes, Seconds are not acceptable.
</t>
        </r>
      </text>
    </comment>
    <comment ref="C979" authorId="0" shapeId="0" xr:uid="{259DCCD0-80CF-4334-B548-5BC91897307B}">
      <text>
        <r>
          <rPr>
            <sz val="8"/>
            <color indexed="81"/>
            <rFont val="Tahoma"/>
            <family val="2"/>
          </rPr>
          <t>Decimal Degrees should be NEGATIVE for Western Hemisphere.</t>
        </r>
      </text>
    </comment>
    <comment ref="C989" authorId="0" shapeId="0" xr:uid="{8EC538D8-BD95-4EF4-AAE3-33B9AC7418EF}">
      <text>
        <r>
          <rPr>
            <sz val="8"/>
            <color indexed="81"/>
            <rFont val="Tahoma"/>
            <family val="2"/>
          </rPr>
          <t xml:space="preserve">Decimal degrees w/minimum 6 numerals. Degrees, Minutes, Seconds are not acceptable.
</t>
        </r>
      </text>
    </comment>
    <comment ref="C990" authorId="0" shapeId="0" xr:uid="{CEABCD83-81E8-4168-9963-DE0A6C677EB2}">
      <text>
        <r>
          <rPr>
            <sz val="8"/>
            <color indexed="81"/>
            <rFont val="Tahoma"/>
            <family val="2"/>
          </rPr>
          <t>Decimal Degrees should be NEGATIVE for Western Hemisphere.</t>
        </r>
      </text>
    </comment>
    <comment ref="C1000" authorId="0" shapeId="0" xr:uid="{267ED274-4D3A-49D3-9D08-29EA6C0C4176}">
      <text>
        <r>
          <rPr>
            <sz val="8"/>
            <color indexed="81"/>
            <rFont val="Tahoma"/>
            <family val="2"/>
          </rPr>
          <t xml:space="preserve">Decimal degrees w/minimum 6 numerals. Degrees, Minutes, Seconds are not acceptable.
</t>
        </r>
      </text>
    </comment>
    <comment ref="C1001" authorId="0" shapeId="0" xr:uid="{5211FB27-477B-496D-9504-7D4976E27F1B}">
      <text>
        <r>
          <rPr>
            <sz val="8"/>
            <color indexed="81"/>
            <rFont val="Tahoma"/>
            <family val="2"/>
          </rPr>
          <t>Decimal Degrees should be NEGATIVE for Western Hemisphere.</t>
        </r>
      </text>
    </comment>
    <comment ref="C1011" authorId="0" shapeId="0" xr:uid="{167B4F62-53C9-4301-A2CB-F503088ADD50}">
      <text>
        <r>
          <rPr>
            <sz val="8"/>
            <color indexed="81"/>
            <rFont val="Tahoma"/>
            <family val="2"/>
          </rPr>
          <t xml:space="preserve">Decimal degrees w/minimum 6 numerals. Degrees, Minutes, Seconds are not acceptable.
</t>
        </r>
      </text>
    </comment>
    <comment ref="C1012" authorId="0" shapeId="0" xr:uid="{A7A22AAF-1CB0-4EC5-BBCD-B96EAE3AAA36}">
      <text>
        <r>
          <rPr>
            <sz val="8"/>
            <color indexed="81"/>
            <rFont val="Tahoma"/>
            <family val="2"/>
          </rPr>
          <t>Decimal Degrees should be NEGATIVE for Western Hemisphere.</t>
        </r>
      </text>
    </comment>
    <comment ref="C1022" authorId="0" shapeId="0" xr:uid="{185D4532-6C34-4580-85B4-0A4C145C7761}">
      <text>
        <r>
          <rPr>
            <sz val="8"/>
            <color indexed="81"/>
            <rFont val="Tahoma"/>
            <family val="2"/>
          </rPr>
          <t xml:space="preserve">Decimal degrees w/minimum 6 numerals. Degrees, Minutes, Seconds are not acceptable.
</t>
        </r>
      </text>
    </comment>
    <comment ref="C1023" authorId="0" shapeId="0" xr:uid="{CE5BE42F-5C1D-4279-BFDF-53FDFCEE1B38}">
      <text>
        <r>
          <rPr>
            <sz val="8"/>
            <color indexed="81"/>
            <rFont val="Tahoma"/>
            <family val="2"/>
          </rPr>
          <t>Decimal Degrees should be NEGATIVE for Western Hemisphere.</t>
        </r>
      </text>
    </comment>
    <comment ref="C1033" authorId="0" shapeId="0" xr:uid="{E17E2FDE-F231-41D3-9CC7-AEE9FE9F833B}">
      <text>
        <r>
          <rPr>
            <sz val="8"/>
            <color indexed="81"/>
            <rFont val="Tahoma"/>
            <family val="2"/>
          </rPr>
          <t xml:space="preserve">Decimal degrees w/minimum 6 numerals. Degrees, Minutes, Seconds are not acceptable.
</t>
        </r>
      </text>
    </comment>
    <comment ref="C1034" authorId="0" shapeId="0" xr:uid="{0F44BCBB-EA26-4626-A216-892B7C167666}">
      <text>
        <r>
          <rPr>
            <sz val="8"/>
            <color indexed="81"/>
            <rFont val="Tahoma"/>
            <family val="2"/>
          </rPr>
          <t>Decimal Degrees should be NEGATIVE for Western Hemisphere.</t>
        </r>
      </text>
    </comment>
    <comment ref="C1044" authorId="0" shapeId="0" xr:uid="{07C95184-B357-4213-ADFF-F8554634AF8D}">
      <text>
        <r>
          <rPr>
            <sz val="8"/>
            <color indexed="81"/>
            <rFont val="Tahoma"/>
            <family val="2"/>
          </rPr>
          <t xml:space="preserve">Decimal degrees w/minimum 6 numerals. Degrees, Minutes, Seconds are not acceptable.
</t>
        </r>
      </text>
    </comment>
    <comment ref="C1045" authorId="0" shapeId="0" xr:uid="{400521DE-5940-4927-92FF-063AAF2A9A56}">
      <text>
        <r>
          <rPr>
            <sz val="8"/>
            <color indexed="81"/>
            <rFont val="Tahoma"/>
            <family val="2"/>
          </rPr>
          <t>Decimal Degrees should be NEGATIVE for Western Hemisphere.</t>
        </r>
      </text>
    </comment>
    <comment ref="C1055" authorId="0" shapeId="0" xr:uid="{95AA93F9-C1E2-4595-BDB1-ECAF274F54F7}">
      <text>
        <r>
          <rPr>
            <sz val="8"/>
            <color indexed="81"/>
            <rFont val="Tahoma"/>
            <family val="2"/>
          </rPr>
          <t xml:space="preserve">Decimal degrees w/minimum 6 numerals. Degrees, Minutes, Seconds are not acceptable.
</t>
        </r>
      </text>
    </comment>
    <comment ref="C1056" authorId="0" shapeId="0" xr:uid="{C139E931-924A-4675-AAC1-0FED07B5F713}">
      <text>
        <r>
          <rPr>
            <sz val="8"/>
            <color indexed="81"/>
            <rFont val="Tahoma"/>
            <family val="2"/>
          </rPr>
          <t>Decimal Degrees should be NEGATIVE for Western Hemisphere.</t>
        </r>
      </text>
    </comment>
    <comment ref="C1066" authorId="0" shapeId="0" xr:uid="{50169533-EAA2-48E2-A73C-481DEF37FB0A}">
      <text>
        <r>
          <rPr>
            <sz val="8"/>
            <color indexed="81"/>
            <rFont val="Tahoma"/>
            <family val="2"/>
          </rPr>
          <t xml:space="preserve">Decimal degrees w/minimum 6 numerals. Degrees, Minutes, Seconds are not acceptable.
</t>
        </r>
      </text>
    </comment>
    <comment ref="C1067" authorId="0" shapeId="0" xr:uid="{786CFE92-A003-41A4-8EE6-7107EAA84F7A}">
      <text>
        <r>
          <rPr>
            <sz val="8"/>
            <color indexed="81"/>
            <rFont val="Tahoma"/>
            <family val="2"/>
          </rPr>
          <t>Decimal Degrees should be NEGATIVE for Western Hemisphere.</t>
        </r>
      </text>
    </comment>
    <comment ref="C1077" authorId="0" shapeId="0" xr:uid="{7A38B1B1-83FF-4469-9B4A-B15D7A7159F2}">
      <text>
        <r>
          <rPr>
            <sz val="8"/>
            <color indexed="81"/>
            <rFont val="Tahoma"/>
            <family val="2"/>
          </rPr>
          <t xml:space="preserve">Decimal degrees w/minimum 6 numerals. Degrees, Minutes, Seconds are not acceptable.
</t>
        </r>
      </text>
    </comment>
    <comment ref="C1078" authorId="0" shapeId="0" xr:uid="{C30085F6-A3A1-4A2C-8A8E-C34B3960AEE2}">
      <text>
        <r>
          <rPr>
            <sz val="8"/>
            <color indexed="81"/>
            <rFont val="Tahoma"/>
            <family val="2"/>
          </rPr>
          <t>Decimal Degrees should be NEGATIVE for Western Hemisphere.</t>
        </r>
      </text>
    </comment>
    <comment ref="C1088" authorId="0" shapeId="0" xr:uid="{15D0634D-ADC0-41FC-B169-956209011542}">
      <text>
        <r>
          <rPr>
            <sz val="8"/>
            <color indexed="81"/>
            <rFont val="Tahoma"/>
            <family val="2"/>
          </rPr>
          <t xml:space="preserve">Decimal degrees w/minimum 6 numerals. Degrees, Minutes, Seconds are not acceptable.
</t>
        </r>
      </text>
    </comment>
    <comment ref="C1089" authorId="0" shapeId="0" xr:uid="{7D77346A-510A-446D-BF33-E5BA10F01F60}">
      <text>
        <r>
          <rPr>
            <sz val="8"/>
            <color indexed="81"/>
            <rFont val="Tahoma"/>
            <family val="2"/>
          </rPr>
          <t>Decimal Degrees should be NEGATIVE for Western Hemisphere.</t>
        </r>
      </text>
    </comment>
    <comment ref="C1099" authorId="0" shapeId="0" xr:uid="{248DB46B-C924-4AE9-B163-D6F38298D474}">
      <text>
        <r>
          <rPr>
            <sz val="8"/>
            <color indexed="81"/>
            <rFont val="Tahoma"/>
            <family val="2"/>
          </rPr>
          <t xml:space="preserve">Decimal degrees w/minimum 6 numerals. Degrees, Minutes, Seconds are not acceptable.
</t>
        </r>
      </text>
    </comment>
    <comment ref="C1100" authorId="0" shapeId="0" xr:uid="{0F947606-CDCB-4A1E-80B3-97B9E28471CB}">
      <text>
        <r>
          <rPr>
            <sz val="8"/>
            <color indexed="81"/>
            <rFont val="Tahoma"/>
            <family val="2"/>
          </rPr>
          <t>Decimal Degrees should be NEGATIVE for Western Hemisphere.</t>
        </r>
      </text>
    </comment>
    <comment ref="C1110" authorId="0" shapeId="0" xr:uid="{150D014C-4DBD-4538-AEAF-CDD532396FB5}">
      <text>
        <r>
          <rPr>
            <sz val="8"/>
            <color indexed="81"/>
            <rFont val="Tahoma"/>
            <family val="2"/>
          </rPr>
          <t xml:space="preserve">Decimal degrees w/minimum 6 numerals. Degrees, Minutes, Seconds are not acceptable.
</t>
        </r>
      </text>
    </comment>
    <comment ref="C1111" authorId="0" shapeId="0" xr:uid="{22C369C7-7ABF-4E74-996E-BED7F8D21C46}">
      <text>
        <r>
          <rPr>
            <sz val="8"/>
            <color indexed="81"/>
            <rFont val="Tahoma"/>
            <family val="2"/>
          </rPr>
          <t>Decimal Degrees should be NEGATIVE for Western Hemisphere.</t>
        </r>
      </text>
    </comment>
    <comment ref="C1121" authorId="0" shapeId="0" xr:uid="{7D1D7EC6-CBF1-45D9-A0A6-9F5766C87410}">
      <text>
        <r>
          <rPr>
            <sz val="8"/>
            <color indexed="81"/>
            <rFont val="Tahoma"/>
            <family val="2"/>
          </rPr>
          <t xml:space="preserve">Decimal degrees w/minimum 6 numerals. Degrees, Minutes, Seconds are not acceptable.
</t>
        </r>
      </text>
    </comment>
    <comment ref="C1122" authorId="0" shapeId="0" xr:uid="{9E794074-CA37-4E76-B797-E0240515943F}">
      <text>
        <r>
          <rPr>
            <sz val="8"/>
            <color indexed="81"/>
            <rFont val="Tahoma"/>
            <family val="2"/>
          </rPr>
          <t>Decimal Degrees should be NEGATIVE for Western Hemisphere.</t>
        </r>
      </text>
    </comment>
    <comment ref="C1132" authorId="0" shapeId="0" xr:uid="{E3E6F94E-2903-4D47-BD70-781EA8FB2686}">
      <text>
        <r>
          <rPr>
            <sz val="8"/>
            <color indexed="81"/>
            <rFont val="Tahoma"/>
            <family val="2"/>
          </rPr>
          <t xml:space="preserve">Decimal degrees w/minimum 6 numerals. Degrees, Minutes, Seconds are not acceptable.
</t>
        </r>
      </text>
    </comment>
    <comment ref="C1133" authorId="0" shapeId="0" xr:uid="{301752DC-1DD4-4938-AE30-0622885CFF31}">
      <text>
        <r>
          <rPr>
            <sz val="8"/>
            <color indexed="81"/>
            <rFont val="Tahoma"/>
            <family val="2"/>
          </rPr>
          <t>Decimal Degrees should be NEGATIVE for Western Hemisphere.</t>
        </r>
      </text>
    </comment>
    <comment ref="C1143" authorId="0" shapeId="0" xr:uid="{5CC06599-69DE-4A14-B4DE-DBB6642CDCCF}">
      <text>
        <r>
          <rPr>
            <sz val="8"/>
            <color indexed="81"/>
            <rFont val="Tahoma"/>
            <family val="2"/>
          </rPr>
          <t xml:space="preserve">Decimal degrees w/minimum 6 numerals. Degrees, Minutes, Seconds are not acceptable.
</t>
        </r>
      </text>
    </comment>
    <comment ref="C1144" authorId="0" shapeId="0" xr:uid="{2B40A16D-1F90-4A6D-8806-FA6AF27B1A94}">
      <text>
        <r>
          <rPr>
            <sz val="8"/>
            <color indexed="81"/>
            <rFont val="Tahoma"/>
            <family val="2"/>
          </rPr>
          <t>Decimal Degrees should be NEGATIVE for Western Hemisphere.</t>
        </r>
      </text>
    </comment>
    <comment ref="C1154" authorId="0" shapeId="0" xr:uid="{D34FFE60-FD6D-47E1-8DB2-1559D5D93D12}">
      <text>
        <r>
          <rPr>
            <sz val="8"/>
            <color indexed="81"/>
            <rFont val="Tahoma"/>
            <family val="2"/>
          </rPr>
          <t xml:space="preserve">Decimal degrees w/minimum 6 numerals. Degrees, Minutes, Seconds are not acceptable.
</t>
        </r>
      </text>
    </comment>
    <comment ref="C1155" authorId="0" shapeId="0" xr:uid="{E76819C3-277A-4534-985A-49DFB6BF14C2}">
      <text>
        <r>
          <rPr>
            <sz val="8"/>
            <color indexed="81"/>
            <rFont val="Tahoma"/>
            <family val="2"/>
          </rPr>
          <t>Decimal Degrees should be NEGATIVE for Western Hemisphere.</t>
        </r>
      </text>
    </comment>
    <comment ref="C1165" authorId="0" shapeId="0" xr:uid="{D6632921-9D7D-4B97-9884-375C3A4B693F}">
      <text>
        <r>
          <rPr>
            <sz val="8"/>
            <color indexed="81"/>
            <rFont val="Tahoma"/>
            <family val="2"/>
          </rPr>
          <t xml:space="preserve">Decimal degrees w/minimum 6 numerals. Degrees, Minutes, Seconds are not acceptable.
</t>
        </r>
      </text>
    </comment>
    <comment ref="C1166" authorId="0" shapeId="0" xr:uid="{28094213-37D8-42EC-83D0-7313E8F38385}">
      <text>
        <r>
          <rPr>
            <sz val="8"/>
            <color indexed="81"/>
            <rFont val="Tahoma"/>
            <family val="2"/>
          </rPr>
          <t>Decimal Degrees should be NEGATIVE for Western Hemisphere.</t>
        </r>
      </text>
    </comment>
    <comment ref="C1176" authorId="0" shapeId="0" xr:uid="{D6122036-13C1-4CDB-807C-05669931623A}">
      <text>
        <r>
          <rPr>
            <sz val="8"/>
            <color indexed="81"/>
            <rFont val="Tahoma"/>
            <family val="2"/>
          </rPr>
          <t xml:space="preserve">Decimal degrees w/minimum 6 numerals. Degrees, Minutes, Seconds are not acceptable.
</t>
        </r>
      </text>
    </comment>
    <comment ref="C1177" authorId="0" shapeId="0" xr:uid="{04631D90-5003-49FA-9E44-06BEAF710A62}">
      <text>
        <r>
          <rPr>
            <sz val="8"/>
            <color indexed="81"/>
            <rFont val="Tahoma"/>
            <family val="2"/>
          </rPr>
          <t>Decimal Degrees should be NEGATIVE for Western Hemisphere.</t>
        </r>
      </text>
    </comment>
    <comment ref="C1187" authorId="0" shapeId="0" xr:uid="{0EF25F45-04E0-4AF0-B53D-6632F3247031}">
      <text>
        <r>
          <rPr>
            <sz val="8"/>
            <color indexed="81"/>
            <rFont val="Tahoma"/>
            <family val="2"/>
          </rPr>
          <t xml:space="preserve">Decimal degrees w/minimum 6 numerals. Degrees, Minutes, Seconds are not acceptable.
</t>
        </r>
      </text>
    </comment>
    <comment ref="C1188" authorId="0" shapeId="0" xr:uid="{1E019A4B-B006-4E18-B2FE-2CE01F7F65B9}">
      <text>
        <r>
          <rPr>
            <sz val="8"/>
            <color indexed="81"/>
            <rFont val="Tahoma"/>
            <family val="2"/>
          </rPr>
          <t>Decimal Degrees should be NEGATIVE for Western Hemisphere.</t>
        </r>
      </text>
    </comment>
    <comment ref="C1198" authorId="0" shapeId="0" xr:uid="{5AB20648-481D-42CC-9544-73E1DA73A5C0}">
      <text>
        <r>
          <rPr>
            <sz val="8"/>
            <color indexed="81"/>
            <rFont val="Tahoma"/>
            <family val="2"/>
          </rPr>
          <t xml:space="preserve">Decimal degrees w/minimum 6 numerals. Degrees, Minutes, Seconds are not acceptable.
</t>
        </r>
      </text>
    </comment>
    <comment ref="C1199" authorId="0" shapeId="0" xr:uid="{B7C2EFC8-60F3-45F6-8A1F-36AE65B26B8C}">
      <text>
        <r>
          <rPr>
            <sz val="8"/>
            <color indexed="81"/>
            <rFont val="Tahoma"/>
            <family val="2"/>
          </rPr>
          <t>Decimal Degrees should be NEGATIVE for Western Hemisphere.</t>
        </r>
      </text>
    </comment>
    <comment ref="C1209" authorId="0" shapeId="0" xr:uid="{7924F846-5FCA-438A-8C4C-9C6F90B45EE2}">
      <text>
        <r>
          <rPr>
            <sz val="8"/>
            <color indexed="81"/>
            <rFont val="Tahoma"/>
            <family val="2"/>
          </rPr>
          <t xml:space="preserve">Decimal degrees w/minimum 6 numerals. Degrees, Minutes, Seconds are not acceptable.
</t>
        </r>
      </text>
    </comment>
    <comment ref="C1210" authorId="0" shapeId="0" xr:uid="{7B511F4A-AF73-4B37-818C-14DFDE81B18D}">
      <text>
        <r>
          <rPr>
            <sz val="8"/>
            <color indexed="81"/>
            <rFont val="Tahoma"/>
            <family val="2"/>
          </rPr>
          <t>Decimal Degrees should be NEGATIVE for Western Hemisphere.</t>
        </r>
      </text>
    </comment>
    <comment ref="C1220" authorId="0" shapeId="0" xr:uid="{35C2B63B-6737-43E6-B296-37FED5E9A5C3}">
      <text>
        <r>
          <rPr>
            <sz val="8"/>
            <color indexed="81"/>
            <rFont val="Tahoma"/>
            <family val="2"/>
          </rPr>
          <t xml:space="preserve">Decimal degrees w/minimum 6 numerals. Degrees, Minutes, Seconds are not acceptable.
</t>
        </r>
      </text>
    </comment>
    <comment ref="C1221" authorId="0" shapeId="0" xr:uid="{BFE938E1-80C0-4AA2-B773-3DC79A6EE995}">
      <text>
        <r>
          <rPr>
            <sz val="8"/>
            <color indexed="81"/>
            <rFont val="Tahoma"/>
            <family val="2"/>
          </rPr>
          <t>Decimal Degrees should be NEGATIVE for Western Hemisphere.</t>
        </r>
      </text>
    </comment>
    <comment ref="C1231" authorId="0" shapeId="0" xr:uid="{EFA393DD-DA84-46C2-A510-5F6893000FAD}">
      <text>
        <r>
          <rPr>
            <sz val="8"/>
            <color indexed="81"/>
            <rFont val="Tahoma"/>
            <family val="2"/>
          </rPr>
          <t xml:space="preserve">Decimal degrees w/minimum 6 numerals. Degrees, Minutes, Seconds are not acceptable.
</t>
        </r>
      </text>
    </comment>
    <comment ref="C1232" authorId="0" shapeId="0" xr:uid="{9476B36F-BC6F-4EF2-8BF8-1346B102F2CA}">
      <text>
        <r>
          <rPr>
            <sz val="8"/>
            <color indexed="81"/>
            <rFont val="Tahoma"/>
            <family val="2"/>
          </rPr>
          <t>Decimal Degrees should be NEGATIVE for Western Hemisphere.</t>
        </r>
      </text>
    </comment>
    <comment ref="C1242" authorId="0" shapeId="0" xr:uid="{2EFBF21A-95C0-4EC0-878A-7004199A9919}">
      <text>
        <r>
          <rPr>
            <sz val="8"/>
            <color indexed="81"/>
            <rFont val="Tahoma"/>
            <family val="2"/>
          </rPr>
          <t xml:space="preserve">Decimal degrees w/minimum 6 numerals. Degrees, Minutes, Seconds are not acceptable.
</t>
        </r>
      </text>
    </comment>
    <comment ref="C1243" authorId="0" shapeId="0" xr:uid="{AABC23DE-EEB9-4F81-B13E-1B5841DD9DB1}">
      <text>
        <r>
          <rPr>
            <sz val="8"/>
            <color indexed="81"/>
            <rFont val="Tahoma"/>
            <family val="2"/>
          </rPr>
          <t>Decimal Degrees should be NEGATIVE for Western Hemisphere.</t>
        </r>
      </text>
    </comment>
    <comment ref="C1253" authorId="0" shapeId="0" xr:uid="{C516E6B5-206B-4595-89F7-931756FE78CC}">
      <text>
        <r>
          <rPr>
            <sz val="8"/>
            <color indexed="81"/>
            <rFont val="Tahoma"/>
            <family val="2"/>
          </rPr>
          <t xml:space="preserve">Decimal degrees w/minimum 6 numerals. Degrees, Minutes, Seconds are not acceptable.
</t>
        </r>
      </text>
    </comment>
    <comment ref="C1254" authorId="0" shapeId="0" xr:uid="{9B30E8E1-9959-4DFE-9FC9-1CC0A0E24D45}">
      <text>
        <r>
          <rPr>
            <sz val="8"/>
            <color indexed="81"/>
            <rFont val="Tahoma"/>
            <family val="2"/>
          </rPr>
          <t>Decimal Degrees should be NEGATIVE for Western Hemisphere.</t>
        </r>
      </text>
    </comment>
    <comment ref="C1264" authorId="0" shapeId="0" xr:uid="{F4F6330F-5410-43B0-9EC5-0AE636ED7878}">
      <text>
        <r>
          <rPr>
            <sz val="8"/>
            <color indexed="81"/>
            <rFont val="Tahoma"/>
            <family val="2"/>
          </rPr>
          <t xml:space="preserve">Decimal degrees w/minimum 6 numerals. Degrees, Minutes, Seconds are not acceptable.
</t>
        </r>
      </text>
    </comment>
    <comment ref="C1265" authorId="0" shapeId="0" xr:uid="{6138A1B2-E208-42D1-BEB0-CC93157BA06A}">
      <text>
        <r>
          <rPr>
            <sz val="8"/>
            <color indexed="81"/>
            <rFont val="Tahoma"/>
            <family val="2"/>
          </rPr>
          <t>Decimal Degrees should be NEGATIVE for Western Hemisphere.</t>
        </r>
      </text>
    </comment>
    <comment ref="C1275" authorId="0" shapeId="0" xr:uid="{1A4CFD7F-A953-44E5-8464-D6BF35BAEF69}">
      <text>
        <r>
          <rPr>
            <sz val="8"/>
            <color indexed="81"/>
            <rFont val="Tahoma"/>
            <family val="2"/>
          </rPr>
          <t xml:space="preserve">Decimal degrees w/minimum 6 numerals. Degrees, Minutes, Seconds are not acceptable.
</t>
        </r>
      </text>
    </comment>
    <comment ref="C1276" authorId="0" shapeId="0" xr:uid="{EB5C8D4C-979E-40FF-9BD9-E5A675EE05D8}">
      <text>
        <r>
          <rPr>
            <sz val="8"/>
            <color indexed="81"/>
            <rFont val="Tahoma"/>
            <family val="2"/>
          </rPr>
          <t>Decimal Degrees should be NEGATIVE for Western Hemisphere.</t>
        </r>
      </text>
    </comment>
    <comment ref="C1286" authorId="0" shapeId="0" xr:uid="{DB7F495D-0653-41AC-BD5B-6412E97FAD1D}">
      <text>
        <r>
          <rPr>
            <sz val="8"/>
            <color indexed="81"/>
            <rFont val="Tahoma"/>
            <family val="2"/>
          </rPr>
          <t xml:space="preserve">Decimal degrees w/minimum 6 numerals. Degrees, Minutes, Seconds are not acceptable.
</t>
        </r>
      </text>
    </comment>
    <comment ref="C1287" authorId="0" shapeId="0" xr:uid="{4BAE6941-8756-41F3-9DAF-5F447AD3EAC8}">
      <text>
        <r>
          <rPr>
            <sz val="8"/>
            <color indexed="81"/>
            <rFont val="Tahoma"/>
            <family val="2"/>
          </rPr>
          <t>Decimal Degrees should be NEGATIVE for Western Hemisphere.</t>
        </r>
      </text>
    </comment>
    <comment ref="C1297" authorId="0" shapeId="0" xr:uid="{D6359A77-0DCB-4C92-BDA8-0CDED58F3D43}">
      <text>
        <r>
          <rPr>
            <sz val="8"/>
            <color indexed="81"/>
            <rFont val="Tahoma"/>
            <family val="2"/>
          </rPr>
          <t xml:space="preserve">Decimal degrees w/minimum 6 numerals. Degrees, Minutes, Seconds are not acceptable.
</t>
        </r>
      </text>
    </comment>
    <comment ref="C1298" authorId="0" shapeId="0" xr:uid="{E9461C28-B552-4094-958B-AA00799FF570}">
      <text>
        <r>
          <rPr>
            <sz val="8"/>
            <color indexed="81"/>
            <rFont val="Tahoma"/>
            <family val="2"/>
          </rPr>
          <t>Decimal Degrees should be NEGATIVE for Western Hemisphere.</t>
        </r>
      </text>
    </comment>
    <comment ref="C1308" authorId="0" shapeId="0" xr:uid="{0EE204E0-4A8F-47FD-B770-5BACF0D427EF}">
      <text>
        <r>
          <rPr>
            <sz val="8"/>
            <color indexed="81"/>
            <rFont val="Tahoma"/>
            <family val="2"/>
          </rPr>
          <t xml:space="preserve">Decimal degrees w/minimum 6 numerals. Degrees, Minutes, Seconds are not acceptable.
</t>
        </r>
      </text>
    </comment>
    <comment ref="C1309" authorId="0" shapeId="0" xr:uid="{7CFF1BB0-8430-4B97-BF01-38E2FBA81066}">
      <text>
        <r>
          <rPr>
            <sz val="8"/>
            <color indexed="81"/>
            <rFont val="Tahoma"/>
            <family val="2"/>
          </rPr>
          <t>Decimal Degrees should be NEGATIVE for Western Hemisphere.</t>
        </r>
      </text>
    </comment>
    <comment ref="C1319" authorId="0" shapeId="0" xr:uid="{CBB38AB4-E7E3-4E05-978D-937481D61664}">
      <text>
        <r>
          <rPr>
            <sz val="8"/>
            <color indexed="81"/>
            <rFont val="Tahoma"/>
            <family val="2"/>
          </rPr>
          <t xml:space="preserve">Decimal degrees w/minimum 6 numerals. Degrees, Minutes, Seconds are not acceptable.
</t>
        </r>
      </text>
    </comment>
    <comment ref="C1320" authorId="0" shapeId="0" xr:uid="{BE207D12-EB20-446A-8F1A-8344364BA010}">
      <text>
        <r>
          <rPr>
            <sz val="8"/>
            <color indexed="81"/>
            <rFont val="Tahoma"/>
            <family val="2"/>
          </rPr>
          <t>Decimal Degrees should be NEGATIVE for Western Hemisphere.</t>
        </r>
      </text>
    </comment>
    <comment ref="C1330" authorId="0" shapeId="0" xr:uid="{FB9E371C-7AFB-4BDC-BC04-BCCF5A92D018}">
      <text>
        <r>
          <rPr>
            <sz val="8"/>
            <color indexed="81"/>
            <rFont val="Tahoma"/>
            <family val="2"/>
          </rPr>
          <t xml:space="preserve">Decimal degrees w/minimum 6 numerals. Degrees, Minutes, Seconds are not acceptable.
</t>
        </r>
      </text>
    </comment>
    <comment ref="C1331" authorId="0" shapeId="0" xr:uid="{36504A25-6C14-4DEC-B17B-32E0A7262722}">
      <text>
        <r>
          <rPr>
            <sz val="8"/>
            <color indexed="81"/>
            <rFont val="Tahoma"/>
            <family val="2"/>
          </rPr>
          <t>Decimal Degrees should be NEGATIVE for Western Hemisphere.</t>
        </r>
      </text>
    </comment>
    <comment ref="C1341" authorId="0" shapeId="0" xr:uid="{A0DA429F-186A-4736-AD4D-D0F722D55876}">
      <text>
        <r>
          <rPr>
            <sz val="8"/>
            <color indexed="81"/>
            <rFont val="Tahoma"/>
            <family val="2"/>
          </rPr>
          <t xml:space="preserve">Decimal degrees w/minimum 6 numerals. Degrees, Minutes, Seconds are not acceptable.
</t>
        </r>
      </text>
    </comment>
    <comment ref="C1342" authorId="0" shapeId="0" xr:uid="{313A1CAA-505B-409D-9BC5-300F0180F8D1}">
      <text>
        <r>
          <rPr>
            <sz val="8"/>
            <color indexed="81"/>
            <rFont val="Tahoma"/>
            <family val="2"/>
          </rPr>
          <t>Decimal Degrees should be NEGATIVE for Western Hemisphere.</t>
        </r>
      </text>
    </comment>
    <comment ref="C1352" authorId="0" shapeId="0" xr:uid="{A060590A-4EDA-4CB8-B40E-B1ADC4D60E00}">
      <text>
        <r>
          <rPr>
            <sz val="8"/>
            <color indexed="81"/>
            <rFont val="Tahoma"/>
            <family val="2"/>
          </rPr>
          <t xml:space="preserve">Decimal degrees w/minimum 6 numerals. Degrees, Minutes, Seconds are not acceptable.
</t>
        </r>
      </text>
    </comment>
    <comment ref="C1353" authorId="0" shapeId="0" xr:uid="{9E680417-3F8B-4048-A9F7-268852D33650}">
      <text>
        <r>
          <rPr>
            <sz val="8"/>
            <color indexed="81"/>
            <rFont val="Tahoma"/>
            <family val="2"/>
          </rPr>
          <t>Decimal Degrees should be NEGATIVE for Western Hemisphere.</t>
        </r>
      </text>
    </comment>
    <comment ref="C1363" authorId="0" shapeId="0" xr:uid="{809248C9-DB8A-4562-85AD-A561B3D77DD0}">
      <text>
        <r>
          <rPr>
            <sz val="8"/>
            <color indexed="81"/>
            <rFont val="Tahoma"/>
            <family val="2"/>
          </rPr>
          <t xml:space="preserve">Decimal degrees w/minimum 6 numerals. Degrees, Minutes, Seconds are not acceptable.
</t>
        </r>
      </text>
    </comment>
    <comment ref="C1364" authorId="0" shapeId="0" xr:uid="{E6690792-32ED-4E4E-94E7-FC16887B85BF}">
      <text>
        <r>
          <rPr>
            <sz val="8"/>
            <color indexed="81"/>
            <rFont val="Tahoma"/>
            <family val="2"/>
          </rPr>
          <t>Decimal Degrees should be NEGATIVE for Western Hemisphere.</t>
        </r>
      </text>
    </comment>
    <comment ref="C1374" authorId="0" shapeId="0" xr:uid="{F7FE2085-6BE3-4A45-BDBB-F6AF9D30511A}">
      <text>
        <r>
          <rPr>
            <sz val="8"/>
            <color indexed="81"/>
            <rFont val="Tahoma"/>
            <family val="2"/>
          </rPr>
          <t xml:space="preserve">Decimal degrees w/minimum 6 numerals. Degrees, Minutes, Seconds are not acceptable.
</t>
        </r>
      </text>
    </comment>
    <comment ref="C1375" authorId="0" shapeId="0" xr:uid="{FACA7AEC-59D4-469C-B090-5E0BB0066489}">
      <text>
        <r>
          <rPr>
            <sz val="8"/>
            <color indexed="81"/>
            <rFont val="Tahoma"/>
            <family val="2"/>
          </rPr>
          <t>Decimal Degrees should be NEGATIVE for Western Hemisphere.</t>
        </r>
      </text>
    </comment>
    <comment ref="C1385" authorId="0" shapeId="0" xr:uid="{762327E2-441B-4247-816D-57F3F2F60257}">
      <text>
        <r>
          <rPr>
            <sz val="8"/>
            <color indexed="81"/>
            <rFont val="Tahoma"/>
            <family val="2"/>
          </rPr>
          <t xml:space="preserve">Decimal degrees w/minimum 6 numerals. Degrees, Minutes, Seconds are not acceptable.
</t>
        </r>
      </text>
    </comment>
    <comment ref="C1386" authorId="0" shapeId="0" xr:uid="{BC3C5143-E6F2-4AC8-811B-9CE37DF428DE}">
      <text>
        <r>
          <rPr>
            <sz val="8"/>
            <color indexed="81"/>
            <rFont val="Tahoma"/>
            <family val="2"/>
          </rPr>
          <t>Decimal Degrees should be NEGATIVE for Western Hemisphere.</t>
        </r>
      </text>
    </comment>
    <comment ref="C1396" authorId="0" shapeId="0" xr:uid="{C1547A56-0FB2-46CB-9B4D-CB5E5B016F04}">
      <text>
        <r>
          <rPr>
            <sz val="8"/>
            <color indexed="81"/>
            <rFont val="Tahoma"/>
            <family val="2"/>
          </rPr>
          <t xml:space="preserve">Decimal degrees w/minimum 6 numerals. Degrees, Minutes, Seconds are not acceptable.
</t>
        </r>
      </text>
    </comment>
    <comment ref="C1397" authorId="0" shapeId="0" xr:uid="{49F8182B-BD49-4732-BC9E-886CE7FFFE60}">
      <text>
        <r>
          <rPr>
            <sz val="8"/>
            <color indexed="81"/>
            <rFont val="Tahoma"/>
            <family val="2"/>
          </rPr>
          <t>Decimal Degrees should be NEGATIVE for Western Hemisphere.</t>
        </r>
      </text>
    </comment>
    <comment ref="H1680" authorId="1" shapeId="0" xr:uid="{B8B18727-4BF3-482B-9DDC-CB9A5FD7843B}">
      <text>
        <r>
          <rPr>
            <sz val="8"/>
            <color indexed="81"/>
            <rFont val="Tahoma"/>
            <family val="2"/>
          </rPr>
          <t>Excludes Commercial and Offsite Costs</t>
        </r>
      </text>
    </comment>
    <comment ref="E1681" authorId="1" shapeId="0" xr:uid="{CF6F384C-24F7-4214-804D-05C840BF2689}">
      <text>
        <r>
          <rPr>
            <sz val="8"/>
            <color indexed="81"/>
            <rFont val="Tahoma"/>
            <family val="2"/>
          </rPr>
          <t>Populated from rows 78 - 92 on F_Construction Tab.</t>
        </r>
      </text>
    </comment>
    <comment ref="H1681" authorId="1" shapeId="0" xr:uid="{2DBF0663-42AA-43AE-A4BE-98AC67116F63}">
      <text>
        <r>
          <rPr>
            <sz val="9"/>
            <color indexed="81"/>
            <rFont val="Arial Narrow"/>
            <family val="2"/>
          </rPr>
          <t>Excludes Commercial and Offsite Costs</t>
        </r>
      </text>
    </comment>
    <comment ref="C1682" authorId="2" shapeId="0" xr:uid="{06BF24CD-F4F4-4245-B3E7-D1BBA1EDAF94}">
      <text>
        <r>
          <rPr>
            <sz val="8"/>
            <color indexed="81"/>
            <rFont val="Tahoma"/>
            <family val="2"/>
          </rPr>
          <t xml:space="preserve">The Hard Costs line items above are populated through the completed F_Construction tab.
</t>
        </r>
      </text>
    </comment>
    <comment ref="E1684" authorId="1" shapeId="0" xr:uid="{E62B2268-DD3E-4AFC-81AD-55B1D73BAADC}">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1685" authorId="1" shapeId="0" xr:uid="{477E0AA7-ACC5-46EF-98B3-FDBD540C56F5}">
      <text>
        <r>
          <rPr>
            <sz val="8"/>
            <color indexed="81"/>
            <rFont val="Tahoma"/>
            <family val="2"/>
          </rPr>
          <t>Enter on this tab if line items are being paid outside of the GC scope. All costs related to GC scope must be entered in the F_Construction tab.</t>
        </r>
      </text>
    </comment>
    <comment ref="E1686" authorId="1" shapeId="0" xr:uid="{980C721E-5582-4138-B087-80CB56CC1985}">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87" authorId="1" shapeId="0" xr:uid="{804085F8-4380-4554-8E93-A84B2D8A41AB}">
      <text>
        <r>
          <rPr>
            <sz val="8"/>
            <color indexed="81"/>
            <rFont val="Tahoma"/>
            <family val="2"/>
          </rPr>
          <t>Based off of Environmental Remediation Figure</t>
        </r>
      </text>
    </comment>
    <comment ref="E1687" authorId="1" shapeId="0" xr:uid="{1394FFDB-07B0-496D-BB7D-EC2BFE80D5A6}">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88" authorId="0" shapeId="0" xr:uid="{8AE90BCB-E533-4FB0-B33E-FF770409C368}">
      <text>
        <r>
          <rPr>
            <sz val="8"/>
            <color indexed="81"/>
            <rFont val="Tahoma"/>
            <family val="2"/>
          </rPr>
          <t>10% for rehab; 5% for new construction</t>
        </r>
      </text>
    </comment>
    <comment ref="H1688" authorId="3" shapeId="0" xr:uid="{B4FB7943-B0FB-4EA4-9177-8D913D20D4B1}">
      <text>
        <r>
          <rPr>
            <sz val="8"/>
            <color indexed="81"/>
            <rFont val="Tahoma"/>
            <family val="2"/>
          </rPr>
          <t xml:space="preserve">25% In eligible basis
</t>
        </r>
      </text>
    </comment>
    <comment ref="E1689" authorId="1" shapeId="0" xr:uid="{9412C457-800A-473C-8B94-6C0356C1C163}">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90" authorId="0" shapeId="0" xr:uid="{CA9099B9-374E-4E49-BBDB-4B8979A5E71A}">
      <text>
        <r>
          <rPr>
            <sz val="8"/>
            <color indexed="81"/>
            <rFont val="Tahoma"/>
            <family val="2"/>
          </rPr>
          <t>See IHDA Standards for Architectural Planning and Construction Sec 1.05 for fee limits.  Architect fees in excess of IHDA's limits are included in the Developer Fee.</t>
        </r>
      </text>
    </comment>
    <comment ref="D1692" authorId="0" shapeId="0" xr:uid="{0BE520A1-6987-4B0B-AE96-064F191F9E1A}">
      <text>
        <r>
          <rPr>
            <sz val="8"/>
            <color indexed="81"/>
            <rFont val="Tahoma"/>
            <family val="2"/>
          </rPr>
          <t>See IHDA Standards for Architectural Planning and Construction Sec 1.05 for fee limits.  Civil Engineering fees in excess of IHDA's limits are included in the Developer Fee.</t>
        </r>
      </text>
    </comment>
    <comment ref="E1709" authorId="1" shapeId="0" xr:uid="{863B04AA-5114-4D46-8618-8AE54BB2FC58}">
      <text>
        <r>
          <rPr>
            <sz val="8"/>
            <color indexed="81"/>
            <rFont val="Tahoma"/>
            <family val="2"/>
          </rPr>
          <t>Does not include Construction Contingency</t>
        </r>
      </text>
    </comment>
    <comment ref="E1715" authorId="1" shapeId="0" xr:uid="{146AFA8D-0DDB-4792-991F-1A8FB27E9EA1}">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C1742" authorId="2" shapeId="0" xr:uid="{B2B8E815-C5D3-4452-B706-CAB209933C72}">
      <text>
        <r>
          <rPr>
            <sz val="8"/>
            <color indexed="81"/>
            <rFont val="Tahoma"/>
            <family val="2"/>
          </rPr>
          <t xml:space="preserve">Populates from E_Source Construction debt service total
</t>
        </r>
      </text>
    </comment>
    <comment ref="C1755" authorId="2" shapeId="0" xr:uid="{F0740CA6-CF7F-41D1-9596-C8B37A19C82B}">
      <text>
        <r>
          <rPr>
            <sz val="8"/>
            <color indexed="81"/>
            <rFont val="Tahoma"/>
            <family val="2"/>
          </rPr>
          <t>55% of estimated annual</t>
        </r>
      </text>
    </comment>
    <comment ref="C1756" authorId="2" shapeId="0" xr:uid="{483C9BDB-00A8-4DD0-9657-180A01A45D74}">
      <text>
        <r>
          <rPr>
            <sz val="8"/>
            <color indexed="81"/>
            <rFont val="Tahoma"/>
            <family val="2"/>
          </rPr>
          <t xml:space="preserve">105% of estimated annual
</t>
        </r>
      </text>
    </comment>
    <comment ref="E1782" authorId="1" shapeId="0" xr:uid="{7D15AD83-F6D0-46B6-BF0C-7AA3DA061DF3}">
      <text>
        <r>
          <rPr>
            <b/>
            <sz val="9"/>
            <color indexed="81"/>
            <rFont val="Tahoma"/>
            <family val="2"/>
          </rPr>
          <t xml:space="preserve">For 4% deals only. </t>
        </r>
        <r>
          <rPr>
            <sz val="9"/>
            <color indexed="81"/>
            <rFont val="Tahoma"/>
            <family val="2"/>
          </rPr>
          <t xml:space="preserve">A 30% boost is applied if site is located in a QCT. </t>
        </r>
      </text>
    </comment>
    <comment ref="C1784" authorId="2" shapeId="0" xr:uid="{AAE1F2F0-5CD7-420A-A173-9EB09DC9DD91}">
      <text>
        <r>
          <rPr>
            <sz val="8"/>
            <color indexed="81"/>
            <rFont val="Tahoma"/>
            <family val="2"/>
          </rPr>
          <t xml:space="preserve">Populated from inputs on H_Income tab
</t>
        </r>
      </text>
    </comment>
    <comment ref="C1786" authorId="4" shapeId="0" xr:uid="{8D7C384B-49E7-4386-8824-A216AB14D5BD}">
      <text>
        <r>
          <rPr>
            <sz val="9"/>
            <color indexed="81"/>
            <rFont val="Tahoma"/>
            <family val="2"/>
          </rPr>
          <t>Enter 4% rate found on IRS website.</t>
        </r>
      </text>
    </comment>
    <comment ref="B1799" authorId="2" shapeId="0" xr:uid="{33C476F7-408E-4DFC-8C2F-94BB1985EBAF}">
      <text>
        <r>
          <rPr>
            <sz val="8"/>
            <color indexed="81"/>
            <rFont val="Tahoma"/>
            <family val="2"/>
          </rPr>
          <t>Indicate 15%, 30%, 50%, etc., through drop down menu in cells below
If the actual % AMI restriction is not available, select the next highest-- ie. Select 50% for a 40% unit and 30% for a 15% unit.</t>
        </r>
      </text>
    </comment>
    <comment ref="F1799" authorId="2" shapeId="0" xr:uid="{A1649CA9-584C-4CC5-8061-5EDBFF1CB9E8}">
      <text>
        <r>
          <rPr>
            <sz val="8"/>
            <color indexed="81"/>
            <rFont val="Tahoma"/>
            <family val="2"/>
          </rPr>
          <t xml:space="preserve">Rentable square feet of an individual unit.  The input must be a whole number.
</t>
        </r>
      </text>
    </comment>
    <comment ref="G1799" authorId="2" shapeId="0" xr:uid="{8DBDCEFB-AB3A-4A37-91C2-78468119E6EF}">
      <text>
        <r>
          <rPr>
            <sz val="8"/>
            <color indexed="81"/>
            <rFont val="Tahoma"/>
            <family val="2"/>
          </rPr>
          <t xml:space="preserve">Contract rent paid to the owner for the unit.  Input must be a whole number.
</t>
        </r>
      </text>
    </comment>
    <comment ref="H1799" authorId="2" shapeId="0" xr:uid="{FB5B98E7-FFC0-4550-BAE1-3FB49F72239F}">
      <text>
        <r>
          <rPr>
            <sz val="8"/>
            <color indexed="81"/>
            <rFont val="Tahoma"/>
            <family val="2"/>
          </rPr>
          <t xml:space="preserve">Amount of tenant paid utilities.  Input must be a whole number.  Not applicable for market rate units.
</t>
        </r>
      </text>
    </comment>
    <comment ref="J1799" authorId="2" shapeId="0" xr:uid="{87A0E329-2102-4ED5-80DE-28FC7590DE14}">
      <text>
        <r>
          <rPr>
            <sz val="8"/>
            <color indexed="81"/>
            <rFont val="Tahoma"/>
            <family val="2"/>
          </rPr>
          <t xml:space="preserve">Enter the most restrictive rent limit for this unit type.  Input must be a whole number.
</t>
        </r>
      </text>
    </comment>
    <comment ref="L1799" authorId="3" shapeId="0" xr:uid="{10851D32-F7A3-4B9F-BFD2-B4BD7FDA6350}">
      <text>
        <r>
          <rPr>
            <sz val="8"/>
            <color indexed="81"/>
            <rFont val="Tahoma"/>
            <family val="2"/>
          </rPr>
          <t xml:space="preserve">Amount of income in excess of program rent limit minus the utility allowance as a result of fixed payment rental assistance.
</t>
        </r>
      </text>
    </comment>
    <comment ref="P1799" authorId="2" shapeId="0" xr:uid="{E86F4767-0971-410D-B849-B97B13081D31}">
      <text>
        <r>
          <rPr>
            <sz val="8"/>
            <color indexed="81"/>
            <rFont val="Tahoma"/>
            <family val="2"/>
          </rPr>
          <t>Using the drop down menus in the boxes below, indicate the HOME assisted units in the Project.  
For Projects requesting IHDA HOME funds, the HOME assisted units as a percentage of total Project units must exceed the HOME funds as a percentage of total Project funds.
Furthermore, 20% of the HOME assisted units are restricted to the lesser of the low HOME rents or 50% AMI.</t>
        </r>
      </text>
    </comment>
    <comment ref="R1799" authorId="2" shapeId="0" xr:uid="{EC190519-8CE8-47E7-94F4-80747976880E}">
      <text>
        <r>
          <rPr>
            <sz val="8"/>
            <color indexed="81"/>
            <rFont val="Tahoma"/>
            <family val="2"/>
          </rPr>
          <t xml:space="preserve">Using the drop down menus in the cells below, indicate the Supportive Housing Units in the Project.  
Please mark "Sponsor Intent" for Supportive Housing units that are for households headed by persons with disabilities who need access to supportive services to maintain housing. These units should always include SRN units or units that will have rental assistace that are restricted to persons with disabilities. 
For scoring purposes, a "State Referral Network" unit is a Supportive Housing unit set-aside for households earning at or below 30% of Area Median Income and referred through the State referral network. 
</t>
        </r>
      </text>
    </comment>
    <comment ref="V1799" authorId="2" shapeId="0" xr:uid="{23457DAE-754C-4C67-B97C-CBC4065BA553}">
      <text>
        <r>
          <rPr>
            <sz val="8"/>
            <color indexed="81"/>
            <rFont val="Tahoma"/>
            <family val="2"/>
          </rPr>
          <t xml:space="preserve">Using the drop down menu in the cells below, indicate units that are assisted with a rental assistance contract and specify the type of rental assistance. Please indicate "Yes-PSH Restricted" if rental assistance is restricted to  supportive housing populations.
</t>
        </r>
      </text>
    </comment>
    <comment ref="U1845" authorId="5" shapeId="0" xr:uid="{859033E3-234D-4C61-B8B7-4B67B84E6E53}">
      <text>
        <r>
          <rPr>
            <sz val="9"/>
            <color indexed="81"/>
            <rFont val="Arial Narrow"/>
            <family val="2"/>
          </rPr>
          <t>You should exclude the Manager's unit from your calculation unless you want to designate it as an affordable unit. Otherwise, it will be treated as common space per IRS regulations.</t>
        </r>
      </text>
    </comment>
    <comment ref="C1929" authorId="6" shapeId="0" xr:uid="{62D7FB69-E4DE-435C-A356-58846B9264B3}">
      <text>
        <r>
          <rPr>
            <sz val="9"/>
            <color indexed="81"/>
            <rFont val="Tahoma"/>
            <family val="2"/>
          </rPr>
          <t xml:space="preserve">Please disclose the estimated annual syndicator/tax credit investor fee. This will not be counted in the development's Total Annual Operating Expenses.
</t>
        </r>
      </text>
    </comment>
    <comment ref="C1967" authorId="2" shapeId="0" xr:uid="{92FC3365-8283-4A78-A4F9-DD31E61D1740}">
      <text>
        <r>
          <rPr>
            <sz val="8"/>
            <color indexed="81"/>
            <rFont val="Tahoma"/>
            <family val="2"/>
          </rPr>
          <t xml:space="preserve">Populated from I_Expenses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Heather Spray</author>
    <author>Beto Sanchez</author>
  </authors>
  <commentList>
    <comment ref="B4" authorId="0" shapeId="0" xr:uid="{00000000-0006-0000-0100-000001000000}">
      <text>
        <r>
          <rPr>
            <sz val="8"/>
            <color indexed="81"/>
            <rFont val="Tahoma"/>
            <family val="2"/>
          </rPr>
          <t xml:space="preserve">Enter the information from the approved PPA in the cells below
</t>
        </r>
      </text>
    </comment>
    <comment ref="L4" authorId="0" shapeId="0" xr:uid="{00000000-0006-0000-0100-000002000000}">
      <text>
        <r>
          <rPr>
            <sz val="8"/>
            <color indexed="81"/>
            <rFont val="Tahoma"/>
            <family val="2"/>
          </rPr>
          <t>The information in the cells below will automatically populate from information on the completed H_Income tab</t>
        </r>
      </text>
    </comment>
    <comment ref="L52" authorId="0" shapeId="0" xr:uid="{00000000-0006-0000-0100-000005000000}">
      <text>
        <r>
          <rPr>
            <sz val="8"/>
            <color indexed="81"/>
            <rFont val="Tahoma"/>
            <family val="2"/>
          </rPr>
          <t xml:space="preserve">If there are any changes between the approved PPA and the full Application, provide an explanation below
</t>
        </r>
      </text>
    </comment>
    <comment ref="B99" authorId="0" shapeId="0" xr:uid="{00000000-0006-0000-0100-000006000000}">
      <text>
        <r>
          <rPr>
            <sz val="8"/>
            <color indexed="81"/>
            <rFont val="Tahoma"/>
            <family val="2"/>
          </rPr>
          <t xml:space="preserve">Information below will populate from the completed F_Construction and H_Income tabs.
</t>
        </r>
      </text>
    </comment>
    <comment ref="D105" authorId="1" shapeId="0" xr:uid="{F46481A6-E282-4D8D-BF55-26C240FDAF47}">
      <text>
        <r>
          <rPr>
            <sz val="9"/>
            <color indexed="81"/>
            <rFont val="Tahoma"/>
            <family val="2"/>
          </rPr>
          <t>Please refer to the PSH Round X FAQ to determine green certification level.</t>
        </r>
      </text>
    </comment>
    <comment ref="B117" authorId="2" shapeId="0" xr:uid="{00000000-0006-0000-0100-00000A000000}">
      <text>
        <r>
          <rPr>
            <b/>
            <sz val="10"/>
            <color indexed="81"/>
            <rFont val="Arial Narrow"/>
            <family val="2"/>
          </rPr>
          <t xml:space="preserve">Formatting:
</t>
        </r>
        <r>
          <rPr>
            <sz val="10"/>
            <color indexed="81"/>
            <rFont val="Arial Narrow"/>
            <family val="2"/>
          </rPr>
          <t xml:space="preserve">1. To create/start a new line of text:  Alt-Enter
2. To create a bullet point:  Alt-7
</t>
        </r>
        <r>
          <rPr>
            <b/>
            <sz val="9"/>
            <color indexed="81"/>
            <rFont val="Arial Narrow"/>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Daniel Gutman</author>
  </authors>
  <commentList>
    <comment ref="C5" authorId="0" shapeId="0" xr:uid="{00000000-0006-0000-0200-000001000000}">
      <text>
        <r>
          <rPr>
            <sz val="8"/>
            <color indexed="81"/>
            <rFont val="Tahoma"/>
            <family val="2"/>
          </rPr>
          <t xml:space="preserve">See approved PPA summary 
</t>
        </r>
      </text>
    </comment>
    <comment ref="K47" authorId="1" shapeId="0" xr:uid="{00000000-0006-0000-0200-000002000000}">
      <text>
        <r>
          <rPr>
            <sz val="8"/>
            <color indexed="81"/>
            <rFont val="Tahoma"/>
            <family val="2"/>
          </rPr>
          <t xml:space="preserve">If the primary sponsor is a non profit entity and is the 100% managing member of the project, they might qualify to be eligible for Community Housing Development Organization (CHDO) HOME funds. Please use the checklist on HUD's website to determine whether or not the primary sponsor is eligible. 
http://www.hud.gov/offices/cpd/affordablehousing/training/web/chdo/characteristics/chdochec.pdf
</t>
        </r>
      </text>
    </comment>
    <comment ref="F80" authorId="0" shapeId="0" xr:uid="{00000000-0006-0000-0200-00000300000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F81" authorId="0" shapeId="0" xr:uid="{00000000-0006-0000-0200-000004000000}">
      <text>
        <r>
          <rPr>
            <sz val="8"/>
            <color indexed="81"/>
            <rFont val="Tahoma"/>
            <family val="2"/>
          </rPr>
          <t>Commercial Space SF includes all leasable commercial space in the project.</t>
        </r>
      </text>
    </comment>
    <comment ref="F82" authorId="0" shapeId="0" xr:uid="{00000000-0006-0000-0200-000005000000}">
      <text>
        <r>
          <rPr>
            <sz val="8"/>
            <color indexed="81"/>
            <rFont val="Tahoma"/>
            <family val="2"/>
          </rPr>
          <t xml:space="preserve">Resident Services SF: Includes all areas for the provision of resident tenant services
</t>
        </r>
      </text>
    </comment>
    <comment ref="C95" authorId="1" shapeId="0" xr:uid="{00000000-0006-0000-0200-000006000000}">
      <text>
        <r>
          <rPr>
            <sz val="8"/>
            <color indexed="81"/>
            <rFont val="Tahoma"/>
            <family val="2"/>
          </rPr>
          <t>Unit counts should match the signed Architectural Certification found in the mandatory requirements.</t>
        </r>
      </text>
    </comment>
    <comment ref="N95" authorId="1" shapeId="0" xr:uid="{00000000-0006-0000-0200-000007000000}">
      <text>
        <r>
          <rPr>
            <sz val="8"/>
            <color indexed="81"/>
            <rFont val="Tahoma"/>
            <family val="2"/>
          </rPr>
          <t>Should match the signed Architectural Certification found in the mandatory requirements.</t>
        </r>
      </text>
    </comment>
    <comment ref="F96" authorId="1" shapeId="0" xr:uid="{00000000-0006-0000-0200-000008000000}">
      <text>
        <r>
          <rPr>
            <sz val="8"/>
            <color indexed="81"/>
            <rFont val="Tahoma"/>
            <family val="2"/>
          </rPr>
          <t>Must meet Illinois Accessibility Code requirements. For projects consisting of more than 5 units on an individual site, 20% of newly constructed or substantial rehabbed units must be adaptable and/or accessible.</t>
        </r>
      </text>
    </comment>
    <comment ref="K96" authorId="1" shapeId="0" xr:uid="{00000000-0006-0000-0200-000009000000}">
      <text>
        <r>
          <rPr>
            <sz val="8"/>
            <color indexed="81"/>
            <rFont val="Tahoma"/>
            <family val="2"/>
          </rPr>
          <t xml:space="preserve">Should match the Sponsor Intent column on tab 'H_Income.'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Ssocall</author>
  </authors>
  <commentList>
    <comment ref="C13" authorId="0" shapeId="0" xr:uid="{00000000-0006-0000-0300-000001000000}">
      <text>
        <r>
          <rPr>
            <sz val="8"/>
            <color indexed="81"/>
            <rFont val="Tahoma"/>
            <family val="2"/>
          </rPr>
          <t xml:space="preserve">Decimal degrees w/minimum 6 numerals. Degrees, Minutes, Seconds are not acceptable.
</t>
        </r>
      </text>
    </comment>
    <comment ref="C14" authorId="0" shapeId="0" xr:uid="{00000000-0006-0000-0300-000002000000}">
      <text>
        <r>
          <rPr>
            <sz val="8"/>
            <color indexed="81"/>
            <rFont val="Tahoma"/>
            <family val="2"/>
          </rPr>
          <t>Decimal Degrees should be NEGATIVE for Western Hemisphere.</t>
        </r>
      </text>
    </comment>
    <comment ref="C24" authorId="0" shapeId="0" xr:uid="{00000000-0006-0000-0300-000003000000}">
      <text>
        <r>
          <rPr>
            <sz val="8"/>
            <color indexed="81"/>
            <rFont val="Tahoma"/>
            <family val="2"/>
          </rPr>
          <t xml:space="preserve">Decimal degrees w/minimum 6 numerals. Degrees, Minutes, Seconds are not acceptable.
</t>
        </r>
      </text>
    </comment>
    <comment ref="C25" authorId="0" shapeId="0" xr:uid="{00000000-0006-0000-0300-000004000000}">
      <text>
        <r>
          <rPr>
            <sz val="8"/>
            <color indexed="81"/>
            <rFont val="Tahoma"/>
            <family val="2"/>
          </rPr>
          <t>Decimal Degrees should be NEGATIVE for Western Hemisphere.</t>
        </r>
      </text>
    </comment>
    <comment ref="C35" authorId="0" shapeId="0" xr:uid="{00000000-0006-0000-0300-000005000000}">
      <text>
        <r>
          <rPr>
            <sz val="8"/>
            <color indexed="81"/>
            <rFont val="Tahoma"/>
            <family val="2"/>
          </rPr>
          <t xml:space="preserve">Decimal degrees w/minimum 6 numerals. Degrees, Minutes, Seconds are not acceptable.
</t>
        </r>
      </text>
    </comment>
    <comment ref="C36" authorId="0" shapeId="0" xr:uid="{00000000-0006-0000-0300-000006000000}">
      <text>
        <r>
          <rPr>
            <sz val="8"/>
            <color indexed="81"/>
            <rFont val="Tahoma"/>
            <family val="2"/>
          </rPr>
          <t>Decimal Degrees should be NEGATIVE for Western Hemisphere.</t>
        </r>
      </text>
    </comment>
    <comment ref="C46" authorId="0" shapeId="0" xr:uid="{00000000-0006-0000-0300-000007000000}">
      <text>
        <r>
          <rPr>
            <sz val="8"/>
            <color indexed="81"/>
            <rFont val="Tahoma"/>
            <family val="2"/>
          </rPr>
          <t xml:space="preserve">Decimal degrees w/minimum 6 numerals. Degrees, Minutes, Seconds are not acceptable.
</t>
        </r>
      </text>
    </comment>
    <comment ref="C47" authorId="0" shapeId="0" xr:uid="{00000000-0006-0000-0300-000008000000}">
      <text>
        <r>
          <rPr>
            <sz val="8"/>
            <color indexed="81"/>
            <rFont val="Tahoma"/>
            <family val="2"/>
          </rPr>
          <t>Decimal Degrees should be NEGATIVE for Western Hemisphere.</t>
        </r>
      </text>
    </comment>
    <comment ref="C57" authorId="0" shapeId="0" xr:uid="{00000000-0006-0000-0300-000009000000}">
      <text>
        <r>
          <rPr>
            <sz val="8"/>
            <color indexed="81"/>
            <rFont val="Tahoma"/>
            <family val="2"/>
          </rPr>
          <t xml:space="preserve">Decimal degrees w/minimum 6 numerals. Degrees, Minutes, Seconds are not acceptable.
</t>
        </r>
      </text>
    </comment>
    <comment ref="C58" authorId="0" shapeId="0" xr:uid="{00000000-0006-0000-0300-00000A000000}">
      <text>
        <r>
          <rPr>
            <sz val="8"/>
            <color indexed="81"/>
            <rFont val="Tahoma"/>
            <family val="2"/>
          </rPr>
          <t>Decimal Degrees should be NEGATIVE for Western Hemisphere.</t>
        </r>
      </text>
    </comment>
    <comment ref="C71" authorId="0" shapeId="0" xr:uid="{00000000-0006-0000-0300-00000B000000}">
      <text>
        <r>
          <rPr>
            <sz val="8"/>
            <color indexed="81"/>
            <rFont val="Tahoma"/>
            <family val="2"/>
          </rPr>
          <t xml:space="preserve">Decimal degrees w/minimum 6 numerals. Degrees, Minutes, Seconds are not acceptable.
</t>
        </r>
      </text>
    </comment>
    <comment ref="C72" authorId="0" shapeId="0" xr:uid="{00000000-0006-0000-0300-00000C000000}">
      <text>
        <r>
          <rPr>
            <sz val="8"/>
            <color indexed="81"/>
            <rFont val="Tahoma"/>
            <family val="2"/>
          </rPr>
          <t>Decimal Degrees should be NEGATIVE for Western Hemisphere.</t>
        </r>
      </text>
    </comment>
    <comment ref="C82" authorId="0" shapeId="0" xr:uid="{00000000-0006-0000-0300-00000D000000}">
      <text>
        <r>
          <rPr>
            <sz val="8"/>
            <color indexed="81"/>
            <rFont val="Tahoma"/>
            <family val="2"/>
          </rPr>
          <t xml:space="preserve">Decimal degrees w/minimum 6 numerals. Degrees, Minutes, Seconds are not acceptable.
</t>
        </r>
      </text>
    </comment>
    <comment ref="C83" authorId="0" shapeId="0" xr:uid="{00000000-0006-0000-0300-00000E000000}">
      <text>
        <r>
          <rPr>
            <sz val="8"/>
            <color indexed="81"/>
            <rFont val="Tahoma"/>
            <family val="2"/>
          </rPr>
          <t>Decimal Degrees should be NEGATIVE for Western Hemisphere.</t>
        </r>
      </text>
    </comment>
    <comment ref="C93" authorId="0" shapeId="0" xr:uid="{00000000-0006-0000-0300-00000F000000}">
      <text>
        <r>
          <rPr>
            <sz val="8"/>
            <color indexed="81"/>
            <rFont val="Tahoma"/>
            <family val="2"/>
          </rPr>
          <t xml:space="preserve">Decimal degrees w/minimum 6 numerals. Degrees, Minutes, Seconds are not acceptable.
</t>
        </r>
      </text>
    </comment>
    <comment ref="C94" authorId="0" shapeId="0" xr:uid="{00000000-0006-0000-0300-000010000000}">
      <text>
        <r>
          <rPr>
            <sz val="8"/>
            <color indexed="81"/>
            <rFont val="Tahoma"/>
            <family val="2"/>
          </rPr>
          <t>Decimal Degrees should be NEGATIVE for Western Hemisphere.</t>
        </r>
      </text>
    </comment>
    <comment ref="C104" authorId="0" shapeId="0" xr:uid="{00000000-0006-0000-0300-000011000000}">
      <text>
        <r>
          <rPr>
            <sz val="8"/>
            <color indexed="81"/>
            <rFont val="Tahoma"/>
            <family val="2"/>
          </rPr>
          <t xml:space="preserve">Decimal degrees w/minimum 6 numerals. Degrees, Minutes, Seconds are not acceptable.
</t>
        </r>
      </text>
    </comment>
    <comment ref="C105" authorId="0" shapeId="0" xr:uid="{00000000-0006-0000-0300-000012000000}">
      <text>
        <r>
          <rPr>
            <sz val="8"/>
            <color indexed="81"/>
            <rFont val="Tahoma"/>
            <family val="2"/>
          </rPr>
          <t>Decimal Degrees should be NEGATIVE for Western Hemisphere.</t>
        </r>
      </text>
    </comment>
    <comment ref="C115" authorId="0" shapeId="0" xr:uid="{00000000-0006-0000-0300-000013000000}">
      <text>
        <r>
          <rPr>
            <sz val="8"/>
            <color indexed="81"/>
            <rFont val="Tahoma"/>
            <family val="2"/>
          </rPr>
          <t xml:space="preserve">Decimal degrees w/minimum 6 numerals. Degrees, Minutes, Seconds are not acceptable.
</t>
        </r>
      </text>
    </comment>
    <comment ref="C116" authorId="0" shapeId="0" xr:uid="{00000000-0006-0000-0300-000014000000}">
      <text>
        <r>
          <rPr>
            <sz val="8"/>
            <color indexed="81"/>
            <rFont val="Tahoma"/>
            <family val="2"/>
          </rPr>
          <t>Decimal Degrees should be NEGATIVE for Western Hemisphere.</t>
        </r>
      </text>
    </comment>
    <comment ref="C126" authorId="0" shapeId="0" xr:uid="{00000000-0006-0000-0300-000015000000}">
      <text>
        <r>
          <rPr>
            <sz val="8"/>
            <color indexed="81"/>
            <rFont val="Tahoma"/>
            <family val="2"/>
          </rPr>
          <t xml:space="preserve">Decimal degrees w/minimum 6 numerals. Degrees, Minutes, Seconds are not acceptable.
</t>
        </r>
      </text>
    </comment>
    <comment ref="C127" authorId="0" shapeId="0" xr:uid="{00000000-0006-0000-0300-000016000000}">
      <text>
        <r>
          <rPr>
            <sz val="8"/>
            <color indexed="81"/>
            <rFont val="Tahoma"/>
            <family val="2"/>
          </rPr>
          <t>Decimal Degrees should be NEGATIVE for Western Hemisphere.</t>
        </r>
      </text>
    </comment>
    <comment ref="C137" authorId="0" shapeId="0" xr:uid="{00000000-0006-0000-0300-000017000000}">
      <text>
        <r>
          <rPr>
            <sz val="8"/>
            <color indexed="81"/>
            <rFont val="Tahoma"/>
            <family val="2"/>
          </rPr>
          <t xml:space="preserve">Decimal degrees w/minimum 6 numerals. Degrees, Minutes, Seconds are not acceptable.
</t>
        </r>
      </text>
    </comment>
    <comment ref="C138" authorId="0" shapeId="0" xr:uid="{00000000-0006-0000-0300-000018000000}">
      <text>
        <r>
          <rPr>
            <sz val="8"/>
            <color indexed="81"/>
            <rFont val="Tahoma"/>
            <family val="2"/>
          </rPr>
          <t>Decimal Degrees should be NEGATIVE for Western Hemisphere.</t>
        </r>
      </text>
    </comment>
    <comment ref="C148" authorId="0" shapeId="0" xr:uid="{00000000-0006-0000-0300-000019000000}">
      <text>
        <r>
          <rPr>
            <sz val="8"/>
            <color indexed="81"/>
            <rFont val="Tahoma"/>
            <family val="2"/>
          </rPr>
          <t xml:space="preserve">Decimal degrees w/minimum 6 numerals. Degrees, Minutes, Seconds are not acceptable.
</t>
        </r>
      </text>
    </comment>
    <comment ref="C149" authorId="0" shapeId="0" xr:uid="{00000000-0006-0000-0300-00001A000000}">
      <text>
        <r>
          <rPr>
            <sz val="8"/>
            <color indexed="81"/>
            <rFont val="Tahoma"/>
            <family val="2"/>
          </rPr>
          <t>Decimal Degrees should be NEGATIVE for Western Hemisphere.</t>
        </r>
      </text>
    </comment>
    <comment ref="C159" authorId="0" shapeId="0" xr:uid="{00000000-0006-0000-0300-00001B000000}">
      <text>
        <r>
          <rPr>
            <sz val="8"/>
            <color indexed="81"/>
            <rFont val="Tahoma"/>
            <family val="2"/>
          </rPr>
          <t xml:space="preserve">Decimal degrees w/minimum 6 numerals. Degrees, Minutes, Seconds are not acceptable.
</t>
        </r>
      </text>
    </comment>
    <comment ref="C160" authorId="0" shapeId="0" xr:uid="{00000000-0006-0000-0300-00001C000000}">
      <text>
        <r>
          <rPr>
            <sz val="8"/>
            <color indexed="81"/>
            <rFont val="Tahoma"/>
            <family val="2"/>
          </rPr>
          <t>Decimal Degrees should be NEGATIVE for Western Hemisphere.</t>
        </r>
      </text>
    </comment>
    <comment ref="C170" authorId="0" shapeId="0" xr:uid="{00000000-0006-0000-0300-00001D000000}">
      <text>
        <r>
          <rPr>
            <sz val="8"/>
            <color indexed="81"/>
            <rFont val="Tahoma"/>
            <family val="2"/>
          </rPr>
          <t xml:space="preserve">Decimal degrees w/minimum 6 numerals. Degrees, Minutes, Seconds are not acceptable.
</t>
        </r>
      </text>
    </comment>
    <comment ref="C171" authorId="0" shapeId="0" xr:uid="{00000000-0006-0000-0300-00001E000000}">
      <text>
        <r>
          <rPr>
            <sz val="8"/>
            <color indexed="81"/>
            <rFont val="Tahoma"/>
            <family val="2"/>
          </rPr>
          <t>Decimal Degrees should be NEGATIVE for Western Hemisphere.</t>
        </r>
      </text>
    </comment>
    <comment ref="C181" authorId="0" shapeId="0" xr:uid="{00000000-0006-0000-0300-00001F000000}">
      <text>
        <r>
          <rPr>
            <sz val="8"/>
            <color indexed="81"/>
            <rFont val="Tahoma"/>
            <family val="2"/>
          </rPr>
          <t xml:space="preserve">Decimal degrees w/minimum 6 numerals. Degrees, Minutes, Seconds are not acceptable.
</t>
        </r>
      </text>
    </comment>
    <comment ref="C182" authorId="0" shapeId="0" xr:uid="{00000000-0006-0000-0300-000020000000}">
      <text>
        <r>
          <rPr>
            <sz val="8"/>
            <color indexed="81"/>
            <rFont val="Tahoma"/>
            <family val="2"/>
          </rPr>
          <t>Decimal Degrees should be NEGATIVE for Western Hemisphere.</t>
        </r>
      </text>
    </comment>
    <comment ref="C192" authorId="0" shapeId="0" xr:uid="{00000000-0006-0000-0300-000021000000}">
      <text>
        <r>
          <rPr>
            <sz val="8"/>
            <color indexed="81"/>
            <rFont val="Tahoma"/>
            <family val="2"/>
          </rPr>
          <t xml:space="preserve">Decimal degrees w/minimum 6 numerals. Degrees, Minutes, Seconds are not acceptable.
</t>
        </r>
      </text>
    </comment>
    <comment ref="C193" authorId="0" shapeId="0" xr:uid="{00000000-0006-0000-0300-000022000000}">
      <text>
        <r>
          <rPr>
            <sz val="8"/>
            <color indexed="81"/>
            <rFont val="Tahoma"/>
            <family val="2"/>
          </rPr>
          <t>Decimal Degrees should be NEGATIVE for Western Hemisphere.</t>
        </r>
      </text>
    </comment>
    <comment ref="C203" authorId="0" shapeId="0" xr:uid="{00000000-0006-0000-0300-000023000000}">
      <text>
        <r>
          <rPr>
            <sz val="8"/>
            <color indexed="81"/>
            <rFont val="Tahoma"/>
            <family val="2"/>
          </rPr>
          <t xml:space="preserve">Decimal degrees w/minimum 6 numerals. Degrees, Minutes, Seconds are not acceptable.
</t>
        </r>
      </text>
    </comment>
    <comment ref="C204" authorId="0" shapeId="0" xr:uid="{00000000-0006-0000-0300-000024000000}">
      <text>
        <r>
          <rPr>
            <sz val="8"/>
            <color indexed="81"/>
            <rFont val="Tahoma"/>
            <family val="2"/>
          </rPr>
          <t>Decimal Degrees should be NEGATIVE for Western Hemisphere.</t>
        </r>
      </text>
    </comment>
    <comment ref="C214" authorId="0" shapeId="0" xr:uid="{00000000-0006-0000-0300-000025000000}">
      <text>
        <r>
          <rPr>
            <sz val="8"/>
            <color indexed="81"/>
            <rFont val="Tahoma"/>
            <family val="2"/>
          </rPr>
          <t xml:space="preserve">Decimal degrees w/minimum 6 numerals. Degrees, Minutes, Seconds are not acceptable.
</t>
        </r>
      </text>
    </comment>
    <comment ref="C215" authorId="0" shapeId="0" xr:uid="{00000000-0006-0000-0300-000026000000}">
      <text>
        <r>
          <rPr>
            <sz val="8"/>
            <color indexed="81"/>
            <rFont val="Tahoma"/>
            <family val="2"/>
          </rPr>
          <t>Decimal Degrees should be NEGATIVE for Western Hemisphere.</t>
        </r>
      </text>
    </comment>
    <comment ref="C225" authorId="0" shapeId="0" xr:uid="{00000000-0006-0000-0300-000027000000}">
      <text>
        <r>
          <rPr>
            <sz val="8"/>
            <color indexed="81"/>
            <rFont val="Tahoma"/>
            <family val="2"/>
          </rPr>
          <t xml:space="preserve">Decimal degrees w/minimum 6 numerals. Degrees, Minutes, Seconds are not acceptable.
</t>
        </r>
      </text>
    </comment>
    <comment ref="C226" authorId="0" shapeId="0" xr:uid="{00000000-0006-0000-0300-000028000000}">
      <text>
        <r>
          <rPr>
            <sz val="8"/>
            <color indexed="81"/>
            <rFont val="Tahoma"/>
            <family val="2"/>
          </rPr>
          <t>Decimal Degrees should be NEGATIVE for Western Hemisphere.</t>
        </r>
      </text>
    </comment>
    <comment ref="C236" authorId="0" shapeId="0" xr:uid="{00000000-0006-0000-0300-000029000000}">
      <text>
        <r>
          <rPr>
            <sz val="8"/>
            <color indexed="81"/>
            <rFont val="Tahoma"/>
            <family val="2"/>
          </rPr>
          <t xml:space="preserve">Decimal degrees w/minimum 6 numerals. Degrees, Minutes, Seconds are not acceptable.
</t>
        </r>
      </text>
    </comment>
    <comment ref="C237" authorId="0" shapeId="0" xr:uid="{00000000-0006-0000-0300-00002A000000}">
      <text>
        <r>
          <rPr>
            <sz val="8"/>
            <color indexed="81"/>
            <rFont val="Tahoma"/>
            <family val="2"/>
          </rPr>
          <t>Decimal Degrees should be NEGATIVE for Western Hemisphere.</t>
        </r>
      </text>
    </comment>
    <comment ref="C247" authorId="0" shapeId="0" xr:uid="{00000000-0006-0000-0300-00002B000000}">
      <text>
        <r>
          <rPr>
            <sz val="8"/>
            <color indexed="81"/>
            <rFont val="Tahoma"/>
            <family val="2"/>
          </rPr>
          <t xml:space="preserve">Decimal degrees w/minimum 6 numerals. Degrees, Minutes, Seconds are not acceptable.
</t>
        </r>
      </text>
    </comment>
    <comment ref="C248" authorId="0" shapeId="0" xr:uid="{00000000-0006-0000-0300-00002C000000}">
      <text>
        <r>
          <rPr>
            <sz val="8"/>
            <color indexed="81"/>
            <rFont val="Tahoma"/>
            <family val="2"/>
          </rPr>
          <t>Decimal Degrees should be NEGATIVE for Western Hemisphere.</t>
        </r>
      </text>
    </comment>
    <comment ref="C258" authorId="0" shapeId="0" xr:uid="{00000000-0006-0000-0300-00002D000000}">
      <text>
        <r>
          <rPr>
            <sz val="8"/>
            <color indexed="81"/>
            <rFont val="Tahoma"/>
            <family val="2"/>
          </rPr>
          <t xml:space="preserve">Decimal degrees w/minimum 6 numerals. Degrees, Minutes, Seconds are not acceptable.
</t>
        </r>
      </text>
    </comment>
    <comment ref="C259" authorId="0" shapeId="0" xr:uid="{00000000-0006-0000-0300-00002E000000}">
      <text>
        <r>
          <rPr>
            <sz val="8"/>
            <color indexed="81"/>
            <rFont val="Tahoma"/>
            <family val="2"/>
          </rPr>
          <t>Decimal Degrees should be NEGATIVE for Western Hemisphere.</t>
        </r>
      </text>
    </comment>
    <comment ref="C269" authorId="0" shapeId="0" xr:uid="{00000000-0006-0000-0300-00002F000000}">
      <text>
        <r>
          <rPr>
            <sz val="8"/>
            <color indexed="81"/>
            <rFont val="Tahoma"/>
            <family val="2"/>
          </rPr>
          <t xml:space="preserve">Decimal degrees w/minimum 6 numerals. Degrees, Minutes, Seconds are not acceptable.
</t>
        </r>
      </text>
    </comment>
    <comment ref="C270" authorId="0" shapeId="0" xr:uid="{00000000-0006-0000-0300-000030000000}">
      <text>
        <r>
          <rPr>
            <sz val="8"/>
            <color indexed="81"/>
            <rFont val="Tahoma"/>
            <family val="2"/>
          </rPr>
          <t>Decimal Degrees should be NEGATIVE for Western Hemisphere.</t>
        </r>
      </text>
    </comment>
    <comment ref="C280" authorId="0" shapeId="0" xr:uid="{00000000-0006-0000-0300-000031000000}">
      <text>
        <r>
          <rPr>
            <sz val="8"/>
            <color indexed="81"/>
            <rFont val="Tahoma"/>
            <family val="2"/>
          </rPr>
          <t xml:space="preserve">Decimal degrees w/minimum 6 numerals. Degrees, Minutes, Seconds are not acceptable.
</t>
        </r>
      </text>
    </comment>
    <comment ref="C281" authorId="0" shapeId="0" xr:uid="{00000000-0006-0000-0300-000032000000}">
      <text>
        <r>
          <rPr>
            <sz val="8"/>
            <color indexed="81"/>
            <rFont val="Tahoma"/>
            <family val="2"/>
          </rPr>
          <t>Decimal Degrees should be NEGATIVE for Western Hemisphere.</t>
        </r>
      </text>
    </comment>
    <comment ref="C291" authorId="0" shapeId="0" xr:uid="{00000000-0006-0000-0300-000033000000}">
      <text>
        <r>
          <rPr>
            <sz val="8"/>
            <color indexed="81"/>
            <rFont val="Tahoma"/>
            <family val="2"/>
          </rPr>
          <t xml:space="preserve">Decimal degrees w/minimum 6 numerals. Degrees, Minutes, Seconds are not acceptable.
</t>
        </r>
      </text>
    </comment>
    <comment ref="C292" authorId="0" shapeId="0" xr:uid="{00000000-0006-0000-0300-000034000000}">
      <text>
        <r>
          <rPr>
            <sz val="8"/>
            <color indexed="81"/>
            <rFont val="Tahoma"/>
            <family val="2"/>
          </rPr>
          <t>Decimal Degrees should be NEGATIVE for Western Hemisphere.</t>
        </r>
      </text>
    </comment>
    <comment ref="C302" authorId="0" shapeId="0" xr:uid="{00000000-0006-0000-0300-000035000000}">
      <text>
        <r>
          <rPr>
            <sz val="8"/>
            <color indexed="81"/>
            <rFont val="Tahoma"/>
            <family val="2"/>
          </rPr>
          <t xml:space="preserve">Decimal degrees w/minimum 6 numerals. Degrees, Minutes, Seconds are not acceptable.
</t>
        </r>
      </text>
    </comment>
    <comment ref="C303" authorId="0" shapeId="0" xr:uid="{00000000-0006-0000-0300-000036000000}">
      <text>
        <r>
          <rPr>
            <sz val="8"/>
            <color indexed="81"/>
            <rFont val="Tahoma"/>
            <family val="2"/>
          </rPr>
          <t>Decimal Degrees should be NEGATIVE for Western Hemisphere.</t>
        </r>
      </text>
    </comment>
    <comment ref="C313" authorId="0" shapeId="0" xr:uid="{00000000-0006-0000-0300-000037000000}">
      <text>
        <r>
          <rPr>
            <sz val="8"/>
            <color indexed="81"/>
            <rFont val="Tahoma"/>
            <family val="2"/>
          </rPr>
          <t xml:space="preserve">Decimal degrees w/minimum 6 numerals. Degrees, Minutes, Seconds are not acceptable.
</t>
        </r>
      </text>
    </comment>
    <comment ref="C314" authorId="0" shapeId="0" xr:uid="{00000000-0006-0000-0300-000038000000}">
      <text>
        <r>
          <rPr>
            <sz val="8"/>
            <color indexed="81"/>
            <rFont val="Tahoma"/>
            <family val="2"/>
          </rPr>
          <t>Decimal Degrees should be NEGATIVE for Western Hemisphere.</t>
        </r>
      </text>
    </comment>
    <comment ref="C324" authorId="0" shapeId="0" xr:uid="{00000000-0006-0000-0300-000039000000}">
      <text>
        <r>
          <rPr>
            <sz val="8"/>
            <color indexed="81"/>
            <rFont val="Tahoma"/>
            <family val="2"/>
          </rPr>
          <t xml:space="preserve">Decimal degrees w/minimum 6 numerals. Degrees, Minutes, Seconds are not acceptable.
</t>
        </r>
      </text>
    </comment>
    <comment ref="C325" authorId="0" shapeId="0" xr:uid="{00000000-0006-0000-0300-00003A000000}">
      <text>
        <r>
          <rPr>
            <sz val="8"/>
            <color indexed="81"/>
            <rFont val="Tahoma"/>
            <family val="2"/>
          </rPr>
          <t>Decimal Degrees should be NEGATIVE for Western Hemisphere.</t>
        </r>
      </text>
    </comment>
    <comment ref="C335" authorId="0" shapeId="0" xr:uid="{00000000-0006-0000-0300-00003B000000}">
      <text>
        <r>
          <rPr>
            <sz val="8"/>
            <color indexed="81"/>
            <rFont val="Tahoma"/>
            <family val="2"/>
          </rPr>
          <t xml:space="preserve">Decimal degrees w/minimum 6 numerals. Degrees, Minutes, Seconds are not acceptable.
</t>
        </r>
      </text>
    </comment>
    <comment ref="C336" authorId="0" shapeId="0" xr:uid="{00000000-0006-0000-0300-00003C000000}">
      <text>
        <r>
          <rPr>
            <sz val="8"/>
            <color indexed="81"/>
            <rFont val="Tahoma"/>
            <family val="2"/>
          </rPr>
          <t>Decimal Degrees should be NEGATIVE for Western Hemisphere.</t>
        </r>
      </text>
    </comment>
    <comment ref="C346" authorId="0" shapeId="0" xr:uid="{00000000-0006-0000-0300-00003D000000}">
      <text>
        <r>
          <rPr>
            <sz val="8"/>
            <color indexed="81"/>
            <rFont val="Tahoma"/>
            <family val="2"/>
          </rPr>
          <t xml:space="preserve">Decimal degrees w/minimum 6 numerals. Degrees, Minutes, Seconds are not acceptable.
</t>
        </r>
      </text>
    </comment>
    <comment ref="C347" authorId="0" shapeId="0" xr:uid="{00000000-0006-0000-0300-00003E000000}">
      <text>
        <r>
          <rPr>
            <sz val="8"/>
            <color indexed="81"/>
            <rFont val="Tahoma"/>
            <family val="2"/>
          </rPr>
          <t>Decimal Degrees should be NEGATIVE for Western Hemisphere.</t>
        </r>
      </text>
    </comment>
    <comment ref="C357" authorId="0" shapeId="0" xr:uid="{00000000-0006-0000-0300-00003F000000}">
      <text>
        <r>
          <rPr>
            <sz val="8"/>
            <color indexed="81"/>
            <rFont val="Tahoma"/>
            <family val="2"/>
          </rPr>
          <t xml:space="preserve">Decimal degrees w/minimum 6 numerals. Degrees, Minutes, Seconds are not acceptable.
</t>
        </r>
      </text>
    </comment>
    <comment ref="C358" authorId="0" shapeId="0" xr:uid="{00000000-0006-0000-0300-000040000000}">
      <text>
        <r>
          <rPr>
            <sz val="8"/>
            <color indexed="81"/>
            <rFont val="Tahoma"/>
            <family val="2"/>
          </rPr>
          <t>Decimal Degrees should be NEGATIVE for Western Hemisphere.</t>
        </r>
      </text>
    </comment>
    <comment ref="C368" authorId="0" shapeId="0" xr:uid="{00000000-0006-0000-0300-000041000000}">
      <text>
        <r>
          <rPr>
            <sz val="8"/>
            <color indexed="81"/>
            <rFont val="Tahoma"/>
            <family val="2"/>
          </rPr>
          <t xml:space="preserve">Decimal degrees w/minimum 6 numerals. Degrees, Minutes, Seconds are not acceptable.
</t>
        </r>
      </text>
    </comment>
    <comment ref="C369" authorId="0" shapeId="0" xr:uid="{00000000-0006-0000-0300-000042000000}">
      <text>
        <r>
          <rPr>
            <sz val="8"/>
            <color indexed="81"/>
            <rFont val="Tahoma"/>
            <family val="2"/>
          </rPr>
          <t>Decimal Degrees should be NEGATIVE for Western Hemisphere.</t>
        </r>
      </text>
    </comment>
    <comment ref="C379" authorId="0" shapeId="0" xr:uid="{00000000-0006-0000-0300-000043000000}">
      <text>
        <r>
          <rPr>
            <sz val="8"/>
            <color indexed="81"/>
            <rFont val="Tahoma"/>
            <family val="2"/>
          </rPr>
          <t xml:space="preserve">Decimal degrees w/minimum 6 numerals. Degrees, Minutes, Seconds are not acceptable.
</t>
        </r>
      </text>
    </comment>
    <comment ref="C380" authorId="0" shapeId="0" xr:uid="{00000000-0006-0000-0300-000044000000}">
      <text>
        <r>
          <rPr>
            <sz val="8"/>
            <color indexed="81"/>
            <rFont val="Tahoma"/>
            <family val="2"/>
          </rPr>
          <t>Decimal Degrees should be NEGATIVE for Western Hemisphere.</t>
        </r>
      </text>
    </comment>
    <comment ref="C390" authorId="0" shapeId="0" xr:uid="{00000000-0006-0000-0300-000045000000}">
      <text>
        <r>
          <rPr>
            <sz val="8"/>
            <color indexed="81"/>
            <rFont val="Tahoma"/>
            <family val="2"/>
          </rPr>
          <t xml:space="preserve">Decimal degrees w/minimum 6 numerals. Degrees, Minutes, Seconds are not acceptable.
</t>
        </r>
      </text>
    </comment>
    <comment ref="C391" authorId="0" shapeId="0" xr:uid="{00000000-0006-0000-0300-000046000000}">
      <text>
        <r>
          <rPr>
            <sz val="8"/>
            <color indexed="81"/>
            <rFont val="Tahoma"/>
            <family val="2"/>
          </rPr>
          <t>Decimal Degrees should be NEGATIVE for Western Hemisphere.</t>
        </r>
      </text>
    </comment>
    <comment ref="C401" authorId="0" shapeId="0" xr:uid="{00000000-0006-0000-0300-000047000000}">
      <text>
        <r>
          <rPr>
            <sz val="8"/>
            <color indexed="81"/>
            <rFont val="Tahoma"/>
            <family val="2"/>
          </rPr>
          <t xml:space="preserve">Decimal degrees w/minimum 6 numerals. Degrees, Minutes, Seconds are not acceptable.
</t>
        </r>
      </text>
    </comment>
    <comment ref="C402" authorId="0" shapeId="0" xr:uid="{00000000-0006-0000-0300-000048000000}">
      <text>
        <r>
          <rPr>
            <sz val="8"/>
            <color indexed="81"/>
            <rFont val="Tahoma"/>
            <family val="2"/>
          </rPr>
          <t>Decimal Degrees should be NEGATIVE for Western Hemisphere.</t>
        </r>
      </text>
    </comment>
    <comment ref="C412" authorId="0" shapeId="0" xr:uid="{00000000-0006-0000-0300-000049000000}">
      <text>
        <r>
          <rPr>
            <sz val="8"/>
            <color indexed="81"/>
            <rFont val="Tahoma"/>
            <family val="2"/>
          </rPr>
          <t xml:space="preserve">Decimal degrees w/minimum 6 numerals. Degrees, Minutes, Seconds are not acceptable.
</t>
        </r>
      </text>
    </comment>
    <comment ref="C413" authorId="0" shapeId="0" xr:uid="{00000000-0006-0000-0300-00004A000000}">
      <text>
        <r>
          <rPr>
            <sz val="8"/>
            <color indexed="81"/>
            <rFont val="Tahoma"/>
            <family val="2"/>
          </rPr>
          <t>Decimal Degrees should be NEGATIVE for Western Hemisphere.</t>
        </r>
      </text>
    </comment>
    <comment ref="C423" authorId="0" shapeId="0" xr:uid="{00000000-0006-0000-0300-00004B000000}">
      <text>
        <r>
          <rPr>
            <sz val="8"/>
            <color indexed="81"/>
            <rFont val="Tahoma"/>
            <family val="2"/>
          </rPr>
          <t xml:space="preserve">Decimal degrees w/minimum 6 numerals. Degrees, Minutes, Seconds are not acceptable.
</t>
        </r>
      </text>
    </comment>
    <comment ref="C424" authorId="0" shapeId="0" xr:uid="{00000000-0006-0000-0300-00004C000000}">
      <text>
        <r>
          <rPr>
            <sz val="8"/>
            <color indexed="81"/>
            <rFont val="Tahoma"/>
            <family val="2"/>
          </rPr>
          <t>Decimal Degrees should be NEGATIVE for Western Hemisphere.</t>
        </r>
      </text>
    </comment>
    <comment ref="C434" authorId="0" shapeId="0" xr:uid="{00000000-0006-0000-0300-00004D000000}">
      <text>
        <r>
          <rPr>
            <sz val="8"/>
            <color indexed="81"/>
            <rFont val="Tahoma"/>
            <family val="2"/>
          </rPr>
          <t xml:space="preserve">Decimal degrees w/minimum 6 numerals. Degrees, Minutes, Seconds are not acceptable.
</t>
        </r>
      </text>
    </comment>
    <comment ref="C435" authorId="0" shapeId="0" xr:uid="{00000000-0006-0000-0300-00004E000000}">
      <text>
        <r>
          <rPr>
            <sz val="8"/>
            <color indexed="81"/>
            <rFont val="Tahoma"/>
            <family val="2"/>
          </rPr>
          <t>Decimal Degrees should be NEGATIVE for Western Hemisphere.</t>
        </r>
      </text>
    </comment>
    <comment ref="C445" authorId="0" shapeId="0" xr:uid="{00000000-0006-0000-0300-00004F000000}">
      <text>
        <r>
          <rPr>
            <sz val="8"/>
            <color indexed="81"/>
            <rFont val="Tahoma"/>
            <family val="2"/>
          </rPr>
          <t xml:space="preserve">Decimal degrees w/minimum 6 numerals. Degrees, Minutes, Seconds are not acceptable.
</t>
        </r>
      </text>
    </comment>
    <comment ref="C446" authorId="0" shapeId="0" xr:uid="{00000000-0006-0000-0300-000050000000}">
      <text>
        <r>
          <rPr>
            <sz val="8"/>
            <color indexed="81"/>
            <rFont val="Tahoma"/>
            <family val="2"/>
          </rPr>
          <t>Decimal Degrees should be NEGATIVE for Western Hemisphere.</t>
        </r>
      </text>
    </comment>
    <comment ref="C456" authorId="0" shapeId="0" xr:uid="{00000000-0006-0000-0300-000051000000}">
      <text>
        <r>
          <rPr>
            <sz val="8"/>
            <color indexed="81"/>
            <rFont val="Tahoma"/>
            <family val="2"/>
          </rPr>
          <t xml:space="preserve">Decimal degrees w/minimum 6 numerals. Degrees, Minutes, Seconds are not acceptable.
</t>
        </r>
      </text>
    </comment>
    <comment ref="C457" authorId="0" shapeId="0" xr:uid="{00000000-0006-0000-0300-000052000000}">
      <text>
        <r>
          <rPr>
            <sz val="8"/>
            <color indexed="81"/>
            <rFont val="Tahoma"/>
            <family val="2"/>
          </rPr>
          <t>Decimal Degrees should be NEGATIVE for Western Hemisphere.</t>
        </r>
      </text>
    </comment>
    <comment ref="C467" authorId="0" shapeId="0" xr:uid="{00000000-0006-0000-0300-000053000000}">
      <text>
        <r>
          <rPr>
            <sz val="8"/>
            <color indexed="81"/>
            <rFont val="Tahoma"/>
            <family val="2"/>
          </rPr>
          <t xml:space="preserve">Decimal degrees w/minimum 6 numerals. Degrees, Minutes, Seconds are not acceptable.
</t>
        </r>
      </text>
    </comment>
    <comment ref="C468" authorId="0" shapeId="0" xr:uid="{00000000-0006-0000-0300-000054000000}">
      <text>
        <r>
          <rPr>
            <sz val="8"/>
            <color indexed="81"/>
            <rFont val="Tahoma"/>
            <family val="2"/>
          </rPr>
          <t>Decimal Degrees should be NEGATIVE for Western Hemisphere.</t>
        </r>
      </text>
    </comment>
    <comment ref="C478" authorId="0" shapeId="0" xr:uid="{00000000-0006-0000-0300-000055000000}">
      <text>
        <r>
          <rPr>
            <sz val="8"/>
            <color indexed="81"/>
            <rFont val="Tahoma"/>
            <family val="2"/>
          </rPr>
          <t xml:space="preserve">Decimal degrees w/minimum 6 numerals. Degrees, Minutes, Seconds are not acceptable.
</t>
        </r>
      </text>
    </comment>
    <comment ref="C479" authorId="0" shapeId="0" xr:uid="{00000000-0006-0000-0300-000056000000}">
      <text>
        <r>
          <rPr>
            <sz val="8"/>
            <color indexed="81"/>
            <rFont val="Tahoma"/>
            <family val="2"/>
          </rPr>
          <t>Decimal Degrees should be NEGATIVE for Western Hemisphere.</t>
        </r>
      </text>
    </comment>
    <comment ref="C489" authorId="0" shapeId="0" xr:uid="{00000000-0006-0000-0300-000057000000}">
      <text>
        <r>
          <rPr>
            <sz val="8"/>
            <color indexed="81"/>
            <rFont val="Tahoma"/>
            <family val="2"/>
          </rPr>
          <t xml:space="preserve">Decimal degrees w/minimum 6 numerals. Degrees, Minutes, Seconds are not acceptable.
</t>
        </r>
      </text>
    </comment>
    <comment ref="C490" authorId="0" shapeId="0" xr:uid="{00000000-0006-0000-0300-000058000000}">
      <text>
        <r>
          <rPr>
            <sz val="8"/>
            <color indexed="81"/>
            <rFont val="Tahoma"/>
            <family val="2"/>
          </rPr>
          <t>Decimal Degrees should be NEGATIVE for Western Hemisphere.</t>
        </r>
      </text>
    </comment>
    <comment ref="C500" authorId="0" shapeId="0" xr:uid="{00000000-0006-0000-0300-000059000000}">
      <text>
        <r>
          <rPr>
            <sz val="8"/>
            <color indexed="81"/>
            <rFont val="Tahoma"/>
            <family val="2"/>
          </rPr>
          <t xml:space="preserve">Decimal degrees w/minimum 6 numerals. Degrees, Minutes, Seconds are not acceptable.
</t>
        </r>
      </text>
    </comment>
    <comment ref="C501" authorId="0" shapeId="0" xr:uid="{00000000-0006-0000-0300-00005A000000}">
      <text>
        <r>
          <rPr>
            <sz val="8"/>
            <color indexed="81"/>
            <rFont val="Tahoma"/>
            <family val="2"/>
          </rPr>
          <t>Decimal Degrees should be NEGATIVE for Western Hemisphere.</t>
        </r>
      </text>
    </comment>
    <comment ref="C511" authorId="0" shapeId="0" xr:uid="{00000000-0006-0000-0300-00005B000000}">
      <text>
        <r>
          <rPr>
            <sz val="8"/>
            <color indexed="81"/>
            <rFont val="Tahoma"/>
            <family val="2"/>
          </rPr>
          <t xml:space="preserve">Decimal degrees w/minimum 6 numerals. Degrees, Minutes, Seconds are not acceptable.
</t>
        </r>
      </text>
    </comment>
    <comment ref="C512" authorId="0" shapeId="0" xr:uid="{00000000-0006-0000-0300-00005C000000}">
      <text>
        <r>
          <rPr>
            <sz val="8"/>
            <color indexed="81"/>
            <rFont val="Tahoma"/>
            <family val="2"/>
          </rPr>
          <t>Decimal Degrees should be NEGATIVE for Western Hemisphere.</t>
        </r>
      </text>
    </comment>
    <comment ref="C522" authorId="0" shapeId="0" xr:uid="{00000000-0006-0000-0300-00005D000000}">
      <text>
        <r>
          <rPr>
            <sz val="8"/>
            <color indexed="81"/>
            <rFont val="Tahoma"/>
            <family val="2"/>
          </rPr>
          <t xml:space="preserve">Decimal degrees w/minimum 6 numerals. Degrees, Minutes, Seconds are not acceptable.
</t>
        </r>
      </text>
    </comment>
    <comment ref="C523" authorId="0" shapeId="0" xr:uid="{00000000-0006-0000-0300-00005E000000}">
      <text>
        <r>
          <rPr>
            <sz val="8"/>
            <color indexed="81"/>
            <rFont val="Tahoma"/>
            <family val="2"/>
          </rPr>
          <t>Decimal Degrees should be NEGATIVE for Western Hemisphere.</t>
        </r>
      </text>
    </comment>
    <comment ref="C533" authorId="0" shapeId="0" xr:uid="{00000000-0006-0000-0300-00005F000000}">
      <text>
        <r>
          <rPr>
            <sz val="8"/>
            <color indexed="81"/>
            <rFont val="Tahoma"/>
            <family val="2"/>
          </rPr>
          <t xml:space="preserve">Decimal degrees w/minimum 6 numerals. Degrees, Minutes, Seconds are not acceptable.
</t>
        </r>
      </text>
    </comment>
    <comment ref="C534" authorId="0" shapeId="0" xr:uid="{00000000-0006-0000-0300-000060000000}">
      <text>
        <r>
          <rPr>
            <sz val="8"/>
            <color indexed="81"/>
            <rFont val="Tahoma"/>
            <family val="2"/>
          </rPr>
          <t>Decimal Degrees should be NEGATIVE for Western Hemisphere.</t>
        </r>
      </text>
    </comment>
    <comment ref="C544" authorId="0" shapeId="0" xr:uid="{00000000-0006-0000-0300-000061000000}">
      <text>
        <r>
          <rPr>
            <sz val="8"/>
            <color indexed="81"/>
            <rFont val="Tahoma"/>
            <family val="2"/>
          </rPr>
          <t xml:space="preserve">Decimal degrees w/minimum 6 numerals. Degrees, Minutes, Seconds are not acceptable.
</t>
        </r>
      </text>
    </comment>
    <comment ref="C545" authorId="0" shapeId="0" xr:uid="{00000000-0006-0000-0300-000062000000}">
      <text>
        <r>
          <rPr>
            <sz val="8"/>
            <color indexed="81"/>
            <rFont val="Tahoma"/>
            <family val="2"/>
          </rPr>
          <t>Decimal Degrees should be NEGATIVE for Western Hemisphere.</t>
        </r>
      </text>
    </comment>
    <comment ref="C555" authorId="0" shapeId="0" xr:uid="{00000000-0006-0000-0300-000063000000}">
      <text>
        <r>
          <rPr>
            <sz val="8"/>
            <color indexed="81"/>
            <rFont val="Tahoma"/>
            <family val="2"/>
          </rPr>
          <t xml:space="preserve">Decimal degrees w/minimum 6 numerals. Degrees, Minutes, Seconds are not acceptable.
</t>
        </r>
      </text>
    </comment>
    <comment ref="C556" authorId="0" shapeId="0" xr:uid="{00000000-0006-0000-0300-000064000000}">
      <text>
        <r>
          <rPr>
            <sz val="8"/>
            <color indexed="81"/>
            <rFont val="Tahoma"/>
            <family val="2"/>
          </rPr>
          <t>Decimal Degrees should be NEGATIVE for Western Hemisphere.</t>
        </r>
      </text>
    </comment>
    <comment ref="C566" authorId="0" shapeId="0" xr:uid="{00000000-0006-0000-0300-000065000000}">
      <text>
        <r>
          <rPr>
            <sz val="8"/>
            <color indexed="81"/>
            <rFont val="Tahoma"/>
            <family val="2"/>
          </rPr>
          <t xml:space="preserve">Decimal degrees w/minimum 6 numerals. Degrees, Minutes, Seconds are not acceptable.
</t>
        </r>
      </text>
    </comment>
    <comment ref="C567" authorId="0" shapeId="0" xr:uid="{00000000-0006-0000-0300-000066000000}">
      <text>
        <r>
          <rPr>
            <sz val="8"/>
            <color indexed="81"/>
            <rFont val="Tahoma"/>
            <family val="2"/>
          </rPr>
          <t>Decimal Degrees should be NEGATIVE for Western Hemisphere.</t>
        </r>
      </text>
    </comment>
    <comment ref="C577" authorId="0" shapeId="0" xr:uid="{00000000-0006-0000-0300-000067000000}">
      <text>
        <r>
          <rPr>
            <sz val="8"/>
            <color indexed="81"/>
            <rFont val="Tahoma"/>
            <family val="2"/>
          </rPr>
          <t xml:space="preserve">Decimal degrees w/minimum 6 numerals. Degrees, Minutes, Seconds are not acceptable.
</t>
        </r>
      </text>
    </comment>
    <comment ref="C578" authorId="0" shapeId="0" xr:uid="{00000000-0006-0000-0300-000068000000}">
      <text>
        <r>
          <rPr>
            <sz val="8"/>
            <color indexed="81"/>
            <rFont val="Tahoma"/>
            <family val="2"/>
          </rPr>
          <t>Decimal Degrees should be NEGATIVE for Western Hemisphere.</t>
        </r>
      </text>
    </comment>
    <comment ref="C588" authorId="0" shapeId="0" xr:uid="{00000000-0006-0000-0300-000069000000}">
      <text>
        <r>
          <rPr>
            <sz val="8"/>
            <color indexed="81"/>
            <rFont val="Tahoma"/>
            <family val="2"/>
          </rPr>
          <t xml:space="preserve">Decimal degrees w/minimum 6 numerals. Degrees, Minutes, Seconds are not acceptable.
</t>
        </r>
      </text>
    </comment>
    <comment ref="C589" authorId="0" shapeId="0" xr:uid="{00000000-0006-0000-0300-00006A000000}">
      <text>
        <r>
          <rPr>
            <sz val="8"/>
            <color indexed="81"/>
            <rFont val="Tahoma"/>
            <family val="2"/>
          </rPr>
          <t>Decimal Degrees should be NEGATIVE for Western Hemisphere.</t>
        </r>
      </text>
    </comment>
    <comment ref="C599" authorId="0" shapeId="0" xr:uid="{00000000-0006-0000-0300-00006B000000}">
      <text>
        <r>
          <rPr>
            <sz val="8"/>
            <color indexed="81"/>
            <rFont val="Tahoma"/>
            <family val="2"/>
          </rPr>
          <t xml:space="preserve">Decimal degrees w/minimum 6 numerals. Degrees, Minutes, Seconds are not acceptable.
</t>
        </r>
      </text>
    </comment>
    <comment ref="C600" authorId="0" shapeId="0" xr:uid="{00000000-0006-0000-0300-00006C000000}">
      <text>
        <r>
          <rPr>
            <sz val="8"/>
            <color indexed="81"/>
            <rFont val="Tahoma"/>
            <family val="2"/>
          </rPr>
          <t>Decimal Degrees should be NEGATIVE for Western Hemisphere.</t>
        </r>
      </text>
    </comment>
    <comment ref="C610" authorId="0" shapeId="0" xr:uid="{00000000-0006-0000-0300-00006D000000}">
      <text>
        <r>
          <rPr>
            <sz val="8"/>
            <color indexed="81"/>
            <rFont val="Tahoma"/>
            <family val="2"/>
          </rPr>
          <t xml:space="preserve">Decimal degrees w/minimum 6 numerals. Degrees, Minutes, Seconds are not acceptable.
</t>
        </r>
      </text>
    </comment>
    <comment ref="C611" authorId="0" shapeId="0" xr:uid="{00000000-0006-0000-0300-00006E000000}">
      <text>
        <r>
          <rPr>
            <sz val="8"/>
            <color indexed="81"/>
            <rFont val="Tahoma"/>
            <family val="2"/>
          </rPr>
          <t>Decimal Degrees should be NEGATIVE for Western Hemisphere.</t>
        </r>
      </text>
    </comment>
    <comment ref="C621" authorId="0" shapeId="0" xr:uid="{00000000-0006-0000-0300-00006F000000}">
      <text>
        <r>
          <rPr>
            <sz val="8"/>
            <color indexed="81"/>
            <rFont val="Tahoma"/>
            <family val="2"/>
          </rPr>
          <t xml:space="preserve">Decimal degrees w/minimum 6 numerals. Degrees, Minutes, Seconds are not acceptable.
</t>
        </r>
      </text>
    </comment>
    <comment ref="C622" authorId="0" shapeId="0" xr:uid="{00000000-0006-0000-0300-000070000000}">
      <text>
        <r>
          <rPr>
            <sz val="8"/>
            <color indexed="81"/>
            <rFont val="Tahoma"/>
            <family val="2"/>
          </rPr>
          <t>Decimal Degrees should be NEGATIVE for Western Hemisphere.</t>
        </r>
      </text>
    </comment>
    <comment ref="C632" authorId="0" shapeId="0" xr:uid="{00000000-0006-0000-0300-000071000000}">
      <text>
        <r>
          <rPr>
            <sz val="8"/>
            <color indexed="81"/>
            <rFont val="Tahoma"/>
            <family val="2"/>
          </rPr>
          <t xml:space="preserve">Decimal degrees w/minimum 6 numerals. Degrees, Minutes, Seconds are not acceptable.
</t>
        </r>
      </text>
    </comment>
    <comment ref="C633" authorId="0" shapeId="0" xr:uid="{00000000-0006-0000-0300-000072000000}">
      <text>
        <r>
          <rPr>
            <sz val="8"/>
            <color indexed="81"/>
            <rFont val="Tahoma"/>
            <family val="2"/>
          </rPr>
          <t>Decimal Degrees should be NEGATIVE for Western Hemisphere.</t>
        </r>
      </text>
    </comment>
    <comment ref="C643" authorId="0" shapeId="0" xr:uid="{00000000-0006-0000-0300-000073000000}">
      <text>
        <r>
          <rPr>
            <sz val="8"/>
            <color indexed="81"/>
            <rFont val="Tahoma"/>
            <family val="2"/>
          </rPr>
          <t xml:space="preserve">Decimal degrees w/minimum 6 numerals. Degrees, Minutes, Seconds are not acceptable.
</t>
        </r>
      </text>
    </comment>
    <comment ref="C644" authorId="0" shapeId="0" xr:uid="{00000000-0006-0000-0300-000074000000}">
      <text>
        <r>
          <rPr>
            <sz val="8"/>
            <color indexed="81"/>
            <rFont val="Tahoma"/>
            <family val="2"/>
          </rPr>
          <t>Decimal Degrees should be NEGATIVE for Western Hemisphere.</t>
        </r>
      </text>
    </comment>
    <comment ref="C654" authorId="0" shapeId="0" xr:uid="{00000000-0006-0000-0300-000075000000}">
      <text>
        <r>
          <rPr>
            <sz val="8"/>
            <color indexed="81"/>
            <rFont val="Tahoma"/>
            <family val="2"/>
          </rPr>
          <t xml:space="preserve">Decimal degrees w/minimum 6 numerals. Degrees, Minutes, Seconds are not acceptable.
</t>
        </r>
      </text>
    </comment>
    <comment ref="C655" authorId="0" shapeId="0" xr:uid="{00000000-0006-0000-0300-000076000000}">
      <text>
        <r>
          <rPr>
            <sz val="8"/>
            <color indexed="81"/>
            <rFont val="Tahoma"/>
            <family val="2"/>
          </rPr>
          <t>Decimal Degrees should be NEGATIVE for Western Hemisphere.</t>
        </r>
      </text>
    </comment>
    <comment ref="C665" authorId="0" shapeId="0" xr:uid="{00000000-0006-0000-0300-000077000000}">
      <text>
        <r>
          <rPr>
            <sz val="8"/>
            <color indexed="81"/>
            <rFont val="Tahoma"/>
            <family val="2"/>
          </rPr>
          <t xml:space="preserve">Decimal degrees w/minimum 6 numerals. Degrees, Minutes, Seconds are not acceptable.
</t>
        </r>
      </text>
    </comment>
    <comment ref="C666" authorId="0" shapeId="0" xr:uid="{00000000-0006-0000-0300-000078000000}">
      <text>
        <r>
          <rPr>
            <sz val="8"/>
            <color indexed="81"/>
            <rFont val="Tahoma"/>
            <family val="2"/>
          </rPr>
          <t>Decimal Degrees should be NEGATIVE for Western Hemisphere.</t>
        </r>
      </text>
    </comment>
    <comment ref="C676" authorId="0" shapeId="0" xr:uid="{00000000-0006-0000-0300-000079000000}">
      <text>
        <r>
          <rPr>
            <sz val="8"/>
            <color indexed="81"/>
            <rFont val="Tahoma"/>
            <family val="2"/>
          </rPr>
          <t xml:space="preserve">Decimal degrees w/minimum 6 numerals. Degrees, Minutes, Seconds are not acceptable.
</t>
        </r>
      </text>
    </comment>
    <comment ref="C677" authorId="0" shapeId="0" xr:uid="{00000000-0006-0000-0300-00007A000000}">
      <text>
        <r>
          <rPr>
            <sz val="8"/>
            <color indexed="81"/>
            <rFont val="Tahoma"/>
            <family val="2"/>
          </rPr>
          <t>Decimal Degrees should be NEGATIVE for Western Hemisphere.</t>
        </r>
      </text>
    </comment>
    <comment ref="C687" authorId="0" shapeId="0" xr:uid="{00000000-0006-0000-0300-00007B000000}">
      <text>
        <r>
          <rPr>
            <sz val="8"/>
            <color indexed="81"/>
            <rFont val="Tahoma"/>
            <family val="2"/>
          </rPr>
          <t xml:space="preserve">Decimal degrees w/minimum 6 numerals. Degrees, Minutes, Seconds are not acceptable.
</t>
        </r>
      </text>
    </comment>
    <comment ref="C688" authorId="0" shapeId="0" xr:uid="{00000000-0006-0000-0300-00007C000000}">
      <text>
        <r>
          <rPr>
            <sz val="8"/>
            <color indexed="81"/>
            <rFont val="Tahoma"/>
            <family val="2"/>
          </rPr>
          <t>Decimal Degrees should be NEGATIVE for Western Hemisphere.</t>
        </r>
      </text>
    </comment>
    <comment ref="C698" authorId="0" shapeId="0" xr:uid="{00000000-0006-0000-0300-00007D000000}">
      <text>
        <r>
          <rPr>
            <sz val="8"/>
            <color indexed="81"/>
            <rFont val="Tahoma"/>
            <family val="2"/>
          </rPr>
          <t xml:space="preserve">Decimal degrees w/minimum 6 numerals. Degrees, Minutes, Seconds are not acceptable.
</t>
        </r>
      </text>
    </comment>
    <comment ref="C699" authorId="0" shapeId="0" xr:uid="{00000000-0006-0000-0300-00007E000000}">
      <text>
        <r>
          <rPr>
            <sz val="8"/>
            <color indexed="81"/>
            <rFont val="Tahoma"/>
            <family val="2"/>
          </rPr>
          <t>Decimal Degrees should be NEGATIVE for Western Hemisphere.</t>
        </r>
      </text>
    </comment>
    <comment ref="C709" authorId="0" shapeId="0" xr:uid="{00000000-0006-0000-0300-00007F000000}">
      <text>
        <r>
          <rPr>
            <sz val="8"/>
            <color indexed="81"/>
            <rFont val="Tahoma"/>
            <family val="2"/>
          </rPr>
          <t xml:space="preserve">Decimal degrees w/minimum 6 numerals. Degrees, Minutes, Seconds are not acceptable.
</t>
        </r>
      </text>
    </comment>
    <comment ref="C710" authorId="0" shapeId="0" xr:uid="{00000000-0006-0000-0300-000080000000}">
      <text>
        <r>
          <rPr>
            <sz val="8"/>
            <color indexed="81"/>
            <rFont val="Tahoma"/>
            <family val="2"/>
          </rPr>
          <t>Decimal Degrees should be NEGATIVE for Western Hemisphere.</t>
        </r>
      </text>
    </comment>
    <comment ref="C720" authorId="0" shapeId="0" xr:uid="{00000000-0006-0000-0300-000081000000}">
      <text>
        <r>
          <rPr>
            <sz val="8"/>
            <color indexed="81"/>
            <rFont val="Tahoma"/>
            <family val="2"/>
          </rPr>
          <t xml:space="preserve">Decimal degrees w/minimum 6 numerals. Degrees, Minutes, Seconds are not acceptable.
</t>
        </r>
      </text>
    </comment>
    <comment ref="C721" authorId="0" shapeId="0" xr:uid="{00000000-0006-0000-0300-000082000000}">
      <text>
        <r>
          <rPr>
            <sz val="8"/>
            <color indexed="81"/>
            <rFont val="Tahoma"/>
            <family val="2"/>
          </rPr>
          <t>Decimal Degrees should be NEGATIVE for Western Hemisphere.</t>
        </r>
      </text>
    </comment>
    <comment ref="C731" authorId="0" shapeId="0" xr:uid="{00000000-0006-0000-0300-000083000000}">
      <text>
        <r>
          <rPr>
            <sz val="8"/>
            <color indexed="81"/>
            <rFont val="Tahoma"/>
            <family val="2"/>
          </rPr>
          <t xml:space="preserve">Decimal degrees w/minimum 6 numerals. Degrees, Minutes, Seconds are not acceptable.
</t>
        </r>
      </text>
    </comment>
    <comment ref="C732" authorId="0" shapeId="0" xr:uid="{00000000-0006-0000-0300-000084000000}">
      <text>
        <r>
          <rPr>
            <sz val="8"/>
            <color indexed="81"/>
            <rFont val="Tahoma"/>
            <family val="2"/>
          </rPr>
          <t>Decimal Degrees should be NEGATIVE for Western Hemisphere.</t>
        </r>
      </text>
    </comment>
    <comment ref="C742" authorId="0" shapeId="0" xr:uid="{00000000-0006-0000-0300-000085000000}">
      <text>
        <r>
          <rPr>
            <sz val="8"/>
            <color indexed="81"/>
            <rFont val="Tahoma"/>
            <family val="2"/>
          </rPr>
          <t xml:space="preserve">Decimal degrees w/minimum 6 numerals. Degrees, Minutes, Seconds are not acceptable.
</t>
        </r>
      </text>
    </comment>
    <comment ref="C743" authorId="0" shapeId="0" xr:uid="{00000000-0006-0000-0300-000086000000}">
      <text>
        <r>
          <rPr>
            <sz val="8"/>
            <color indexed="81"/>
            <rFont val="Tahoma"/>
            <family val="2"/>
          </rPr>
          <t>Decimal Degrees should be NEGATIVE for Western Hemisphere.</t>
        </r>
      </text>
    </comment>
    <comment ref="C753" authorId="0" shapeId="0" xr:uid="{00000000-0006-0000-0300-000087000000}">
      <text>
        <r>
          <rPr>
            <sz val="8"/>
            <color indexed="81"/>
            <rFont val="Tahoma"/>
            <family val="2"/>
          </rPr>
          <t xml:space="preserve">Decimal degrees w/minimum 6 numerals. Degrees, Minutes, Seconds are not acceptable.
</t>
        </r>
      </text>
    </comment>
    <comment ref="C754" authorId="0" shapeId="0" xr:uid="{00000000-0006-0000-0300-000088000000}">
      <text>
        <r>
          <rPr>
            <sz val="8"/>
            <color indexed="81"/>
            <rFont val="Tahoma"/>
            <family val="2"/>
          </rPr>
          <t>Decimal Degrees should be NEGATIVE for Western Hemisphere.</t>
        </r>
      </text>
    </comment>
    <comment ref="C764" authorId="0" shapeId="0" xr:uid="{00000000-0006-0000-0300-000089000000}">
      <text>
        <r>
          <rPr>
            <sz val="8"/>
            <color indexed="81"/>
            <rFont val="Tahoma"/>
            <family val="2"/>
          </rPr>
          <t xml:space="preserve">Decimal degrees w/minimum 6 numerals. Degrees, Minutes, Seconds are not acceptable.
</t>
        </r>
      </text>
    </comment>
    <comment ref="C765" authorId="0" shapeId="0" xr:uid="{00000000-0006-0000-0300-00008A000000}">
      <text>
        <r>
          <rPr>
            <sz val="8"/>
            <color indexed="81"/>
            <rFont val="Tahoma"/>
            <family val="2"/>
          </rPr>
          <t>Decimal Degrees should be NEGATIVE for Western Hemisphere.</t>
        </r>
      </text>
    </comment>
    <comment ref="C775" authorId="0" shapeId="0" xr:uid="{00000000-0006-0000-0300-00008B000000}">
      <text>
        <r>
          <rPr>
            <sz val="8"/>
            <color indexed="81"/>
            <rFont val="Tahoma"/>
            <family val="2"/>
          </rPr>
          <t xml:space="preserve">Decimal degrees w/minimum 6 numerals. Degrees, Minutes, Seconds are not acceptable.
</t>
        </r>
      </text>
    </comment>
    <comment ref="C776" authorId="0" shapeId="0" xr:uid="{00000000-0006-0000-0300-00008C000000}">
      <text>
        <r>
          <rPr>
            <sz val="8"/>
            <color indexed="81"/>
            <rFont val="Tahoma"/>
            <family val="2"/>
          </rPr>
          <t>Decimal Degrees should be NEGATIVE for Western Hemisphere.</t>
        </r>
      </text>
    </comment>
    <comment ref="C786" authorId="0" shapeId="0" xr:uid="{00000000-0006-0000-0300-00008D000000}">
      <text>
        <r>
          <rPr>
            <sz val="8"/>
            <color indexed="81"/>
            <rFont val="Tahoma"/>
            <family val="2"/>
          </rPr>
          <t xml:space="preserve">Decimal degrees w/minimum 6 numerals. Degrees, Minutes, Seconds are not acceptable.
</t>
        </r>
      </text>
    </comment>
    <comment ref="C787" authorId="0" shapeId="0" xr:uid="{00000000-0006-0000-0300-00008E000000}">
      <text>
        <r>
          <rPr>
            <sz val="8"/>
            <color indexed="81"/>
            <rFont val="Tahoma"/>
            <family val="2"/>
          </rPr>
          <t>Decimal Degrees should be NEGATIVE for Western Hemisphere.</t>
        </r>
      </text>
    </comment>
    <comment ref="C797" authorId="0" shapeId="0" xr:uid="{00000000-0006-0000-0300-00008F000000}">
      <text>
        <r>
          <rPr>
            <sz val="8"/>
            <color indexed="81"/>
            <rFont val="Tahoma"/>
            <family val="2"/>
          </rPr>
          <t xml:space="preserve">Decimal degrees w/minimum 6 numerals. Degrees, Minutes, Seconds are not acceptable.
</t>
        </r>
      </text>
    </comment>
    <comment ref="C798" authorId="0" shapeId="0" xr:uid="{00000000-0006-0000-0300-000090000000}">
      <text>
        <r>
          <rPr>
            <sz val="8"/>
            <color indexed="81"/>
            <rFont val="Tahoma"/>
            <family val="2"/>
          </rPr>
          <t>Decimal Degrees should be NEGATIVE for Western Hemisphere.</t>
        </r>
      </text>
    </comment>
    <comment ref="C808" authorId="0" shapeId="0" xr:uid="{00000000-0006-0000-0300-000091000000}">
      <text>
        <r>
          <rPr>
            <sz val="8"/>
            <color indexed="81"/>
            <rFont val="Tahoma"/>
            <family val="2"/>
          </rPr>
          <t xml:space="preserve">Decimal degrees w/minimum 6 numerals. Degrees, Minutes, Seconds are not acceptable.
</t>
        </r>
      </text>
    </comment>
    <comment ref="C809" authorId="0" shapeId="0" xr:uid="{00000000-0006-0000-0300-000092000000}">
      <text>
        <r>
          <rPr>
            <sz val="8"/>
            <color indexed="81"/>
            <rFont val="Tahoma"/>
            <family val="2"/>
          </rPr>
          <t>Decimal Degrees should be NEGATIVE for Western Hemisphere.</t>
        </r>
      </text>
    </comment>
    <comment ref="C819" authorId="0" shapeId="0" xr:uid="{00000000-0006-0000-0300-000093000000}">
      <text>
        <r>
          <rPr>
            <sz val="8"/>
            <color indexed="81"/>
            <rFont val="Tahoma"/>
            <family val="2"/>
          </rPr>
          <t xml:space="preserve">Decimal degrees w/minimum 6 numerals. Degrees, Minutes, Seconds are not acceptable.
</t>
        </r>
      </text>
    </comment>
    <comment ref="C820" authorId="0" shapeId="0" xr:uid="{00000000-0006-0000-0300-000094000000}">
      <text>
        <r>
          <rPr>
            <sz val="8"/>
            <color indexed="81"/>
            <rFont val="Tahoma"/>
            <family val="2"/>
          </rPr>
          <t>Decimal Degrees should be NEGATIVE for Western Hemisphere.</t>
        </r>
      </text>
    </comment>
    <comment ref="C830" authorId="0" shapeId="0" xr:uid="{00000000-0006-0000-0300-000095000000}">
      <text>
        <r>
          <rPr>
            <sz val="8"/>
            <color indexed="81"/>
            <rFont val="Tahoma"/>
            <family val="2"/>
          </rPr>
          <t xml:space="preserve">Decimal degrees w/minimum 6 numerals. Degrees, Minutes, Seconds are not acceptable.
</t>
        </r>
      </text>
    </comment>
    <comment ref="C831" authorId="0" shapeId="0" xr:uid="{00000000-0006-0000-0300-000096000000}">
      <text>
        <r>
          <rPr>
            <sz val="8"/>
            <color indexed="81"/>
            <rFont val="Tahoma"/>
            <family val="2"/>
          </rPr>
          <t>Decimal Degrees should be NEGATIVE for Western Hemisphere.</t>
        </r>
      </text>
    </comment>
    <comment ref="C841" authorId="0" shapeId="0" xr:uid="{00000000-0006-0000-0300-000097000000}">
      <text>
        <r>
          <rPr>
            <sz val="8"/>
            <color indexed="81"/>
            <rFont val="Tahoma"/>
            <family val="2"/>
          </rPr>
          <t xml:space="preserve">Decimal degrees w/minimum 6 numerals. Degrees, Minutes, Seconds are not acceptable.
</t>
        </r>
      </text>
    </comment>
    <comment ref="C842" authorId="0" shapeId="0" xr:uid="{00000000-0006-0000-0300-000098000000}">
      <text>
        <r>
          <rPr>
            <sz val="8"/>
            <color indexed="81"/>
            <rFont val="Tahoma"/>
            <family val="2"/>
          </rPr>
          <t>Decimal Degrees should be NEGATIVE for Western Hemisphere.</t>
        </r>
      </text>
    </comment>
    <comment ref="C852" authorId="0" shapeId="0" xr:uid="{00000000-0006-0000-0300-000099000000}">
      <text>
        <r>
          <rPr>
            <sz val="8"/>
            <color indexed="81"/>
            <rFont val="Tahoma"/>
            <family val="2"/>
          </rPr>
          <t xml:space="preserve">Decimal degrees w/minimum 6 numerals. Degrees, Minutes, Seconds are not acceptable.
</t>
        </r>
      </text>
    </comment>
    <comment ref="C853" authorId="0" shapeId="0" xr:uid="{00000000-0006-0000-0300-00009A000000}">
      <text>
        <r>
          <rPr>
            <sz val="8"/>
            <color indexed="81"/>
            <rFont val="Tahoma"/>
            <family val="2"/>
          </rPr>
          <t>Decimal Degrees should be NEGATIVE for Western Hemisphere.</t>
        </r>
      </text>
    </comment>
    <comment ref="C863" authorId="0" shapeId="0" xr:uid="{00000000-0006-0000-0300-00009B000000}">
      <text>
        <r>
          <rPr>
            <sz val="8"/>
            <color indexed="81"/>
            <rFont val="Tahoma"/>
            <family val="2"/>
          </rPr>
          <t xml:space="preserve">Decimal degrees w/minimum 6 numerals. Degrees, Minutes, Seconds are not acceptable.
</t>
        </r>
      </text>
    </comment>
    <comment ref="C864" authorId="0" shapeId="0" xr:uid="{00000000-0006-0000-0300-00009C000000}">
      <text>
        <r>
          <rPr>
            <sz val="8"/>
            <color indexed="81"/>
            <rFont val="Tahoma"/>
            <family val="2"/>
          </rPr>
          <t>Decimal Degrees should be NEGATIVE for Western Hemisphere.</t>
        </r>
      </text>
    </comment>
    <comment ref="C874" authorId="0" shapeId="0" xr:uid="{00000000-0006-0000-0300-00009D000000}">
      <text>
        <r>
          <rPr>
            <sz val="8"/>
            <color indexed="81"/>
            <rFont val="Tahoma"/>
            <family val="2"/>
          </rPr>
          <t xml:space="preserve">Decimal degrees w/minimum 6 numerals. Degrees, Minutes, Seconds are not acceptable.
</t>
        </r>
      </text>
    </comment>
    <comment ref="C875" authorId="0" shapeId="0" xr:uid="{00000000-0006-0000-0300-00009E000000}">
      <text>
        <r>
          <rPr>
            <sz val="8"/>
            <color indexed="81"/>
            <rFont val="Tahoma"/>
            <family val="2"/>
          </rPr>
          <t>Decimal Degrees should be NEGATIVE for Western Hemisphere.</t>
        </r>
      </text>
    </comment>
    <comment ref="C885" authorId="0" shapeId="0" xr:uid="{00000000-0006-0000-0300-00009F000000}">
      <text>
        <r>
          <rPr>
            <sz val="8"/>
            <color indexed="81"/>
            <rFont val="Tahoma"/>
            <family val="2"/>
          </rPr>
          <t xml:space="preserve">Decimal degrees w/minimum 6 numerals. Degrees, Minutes, Seconds are not acceptable.
</t>
        </r>
      </text>
    </comment>
    <comment ref="C886" authorId="0" shapeId="0" xr:uid="{00000000-0006-0000-0300-0000A0000000}">
      <text>
        <r>
          <rPr>
            <sz val="8"/>
            <color indexed="81"/>
            <rFont val="Tahoma"/>
            <family val="2"/>
          </rPr>
          <t>Decimal Degrees should be NEGATIVE for Western Hemisphere.</t>
        </r>
      </text>
    </comment>
    <comment ref="C896" authorId="0" shapeId="0" xr:uid="{00000000-0006-0000-0300-0000A1000000}">
      <text>
        <r>
          <rPr>
            <sz val="8"/>
            <color indexed="81"/>
            <rFont val="Tahoma"/>
            <family val="2"/>
          </rPr>
          <t xml:space="preserve">Decimal degrees w/minimum 6 numerals. Degrees, Minutes, Seconds are not acceptable.
</t>
        </r>
      </text>
    </comment>
    <comment ref="C897" authorId="0" shapeId="0" xr:uid="{00000000-0006-0000-0300-0000A2000000}">
      <text>
        <r>
          <rPr>
            <sz val="8"/>
            <color indexed="81"/>
            <rFont val="Tahoma"/>
            <family val="2"/>
          </rPr>
          <t>Decimal Degrees should be NEGATIVE for Western Hemisphere.</t>
        </r>
      </text>
    </comment>
    <comment ref="C907" authorId="0" shapeId="0" xr:uid="{00000000-0006-0000-0300-0000A3000000}">
      <text>
        <r>
          <rPr>
            <sz val="8"/>
            <color indexed="81"/>
            <rFont val="Tahoma"/>
            <family val="2"/>
          </rPr>
          <t xml:space="preserve">Decimal degrees w/minimum 6 numerals. Degrees, Minutes, Seconds are not acceptable.
</t>
        </r>
      </text>
    </comment>
    <comment ref="C908" authorId="0" shapeId="0" xr:uid="{00000000-0006-0000-0300-0000A4000000}">
      <text>
        <r>
          <rPr>
            <sz val="8"/>
            <color indexed="81"/>
            <rFont val="Tahoma"/>
            <family val="2"/>
          </rPr>
          <t>Decimal Degrees should be NEGATIVE for Western Hemisphere.</t>
        </r>
      </text>
    </comment>
    <comment ref="C918" authorId="0" shapeId="0" xr:uid="{00000000-0006-0000-0300-0000A5000000}">
      <text>
        <r>
          <rPr>
            <sz val="8"/>
            <color indexed="81"/>
            <rFont val="Tahoma"/>
            <family val="2"/>
          </rPr>
          <t xml:space="preserve">Decimal degrees w/minimum 6 numerals. Degrees, Minutes, Seconds are not acceptable.
</t>
        </r>
      </text>
    </comment>
    <comment ref="C919" authorId="0" shapeId="0" xr:uid="{00000000-0006-0000-0300-0000A6000000}">
      <text>
        <r>
          <rPr>
            <sz val="8"/>
            <color indexed="81"/>
            <rFont val="Tahoma"/>
            <family val="2"/>
          </rPr>
          <t>Decimal Degrees should be NEGATIVE for Western Hemisphere.</t>
        </r>
      </text>
    </comment>
    <comment ref="C929" authorId="0" shapeId="0" xr:uid="{00000000-0006-0000-0300-0000A7000000}">
      <text>
        <r>
          <rPr>
            <sz val="8"/>
            <color indexed="81"/>
            <rFont val="Tahoma"/>
            <family val="2"/>
          </rPr>
          <t xml:space="preserve">Decimal degrees w/minimum 6 numerals. Degrees, Minutes, Seconds are not acceptable.
</t>
        </r>
      </text>
    </comment>
    <comment ref="C930" authorId="0" shapeId="0" xr:uid="{00000000-0006-0000-0300-0000A8000000}">
      <text>
        <r>
          <rPr>
            <sz val="8"/>
            <color indexed="81"/>
            <rFont val="Tahoma"/>
            <family val="2"/>
          </rPr>
          <t>Decimal Degrees should be NEGATIVE for Western Hemisphere.</t>
        </r>
      </text>
    </comment>
    <comment ref="C940" authorId="0" shapeId="0" xr:uid="{00000000-0006-0000-0300-0000A9000000}">
      <text>
        <r>
          <rPr>
            <sz val="8"/>
            <color indexed="81"/>
            <rFont val="Tahoma"/>
            <family val="2"/>
          </rPr>
          <t xml:space="preserve">Decimal degrees w/minimum 6 numerals. Degrees, Minutes, Seconds are not acceptable.
</t>
        </r>
      </text>
    </comment>
    <comment ref="C941" authorId="0" shapeId="0" xr:uid="{00000000-0006-0000-0300-0000AA000000}">
      <text>
        <r>
          <rPr>
            <sz val="8"/>
            <color indexed="81"/>
            <rFont val="Tahoma"/>
            <family val="2"/>
          </rPr>
          <t>Decimal Degrees should be NEGATIVE for Western Hemisphere.</t>
        </r>
      </text>
    </comment>
    <comment ref="C951" authorId="0" shapeId="0" xr:uid="{00000000-0006-0000-0300-0000AB000000}">
      <text>
        <r>
          <rPr>
            <sz val="8"/>
            <color indexed="81"/>
            <rFont val="Tahoma"/>
            <family val="2"/>
          </rPr>
          <t xml:space="preserve">Decimal degrees w/minimum 6 numerals. Degrees, Minutes, Seconds are not acceptable.
</t>
        </r>
      </text>
    </comment>
    <comment ref="C952" authorId="0" shapeId="0" xr:uid="{00000000-0006-0000-0300-0000AC000000}">
      <text>
        <r>
          <rPr>
            <sz val="8"/>
            <color indexed="81"/>
            <rFont val="Tahoma"/>
            <family val="2"/>
          </rPr>
          <t>Decimal Degrees should be NEGATIVE for Western Hemisphere.</t>
        </r>
      </text>
    </comment>
    <comment ref="C962" authorId="0" shapeId="0" xr:uid="{00000000-0006-0000-0300-0000AD000000}">
      <text>
        <r>
          <rPr>
            <sz val="8"/>
            <color indexed="81"/>
            <rFont val="Tahoma"/>
            <family val="2"/>
          </rPr>
          <t xml:space="preserve">Decimal degrees w/minimum 6 numerals. Degrees, Minutes, Seconds are not acceptable.
</t>
        </r>
      </text>
    </comment>
    <comment ref="C963" authorId="0" shapeId="0" xr:uid="{00000000-0006-0000-0300-0000AE000000}">
      <text>
        <r>
          <rPr>
            <sz val="8"/>
            <color indexed="81"/>
            <rFont val="Tahoma"/>
            <family val="2"/>
          </rPr>
          <t>Decimal Degrees should be NEGATIVE for Western Hemisphere.</t>
        </r>
      </text>
    </comment>
    <comment ref="C973" authorId="0" shapeId="0" xr:uid="{00000000-0006-0000-0300-0000AF000000}">
      <text>
        <r>
          <rPr>
            <sz val="8"/>
            <color indexed="81"/>
            <rFont val="Tahoma"/>
            <family val="2"/>
          </rPr>
          <t xml:space="preserve">Decimal degrees w/minimum 6 numerals. Degrees, Minutes, Seconds are not acceptable.
</t>
        </r>
      </text>
    </comment>
    <comment ref="C974" authorId="0" shapeId="0" xr:uid="{00000000-0006-0000-0300-0000B0000000}">
      <text>
        <r>
          <rPr>
            <sz val="8"/>
            <color indexed="81"/>
            <rFont val="Tahoma"/>
            <family val="2"/>
          </rPr>
          <t>Decimal Degrees should be NEGATIVE for Western Hemisphere.</t>
        </r>
      </text>
    </comment>
    <comment ref="C984" authorId="0" shapeId="0" xr:uid="{00000000-0006-0000-0300-0000B1000000}">
      <text>
        <r>
          <rPr>
            <sz val="8"/>
            <color indexed="81"/>
            <rFont val="Tahoma"/>
            <family val="2"/>
          </rPr>
          <t xml:space="preserve">Decimal degrees w/minimum 6 numerals. Degrees, Minutes, Seconds are not acceptable.
</t>
        </r>
      </text>
    </comment>
    <comment ref="C985" authorId="0" shapeId="0" xr:uid="{00000000-0006-0000-0300-0000B2000000}">
      <text>
        <r>
          <rPr>
            <sz val="8"/>
            <color indexed="81"/>
            <rFont val="Tahoma"/>
            <family val="2"/>
          </rPr>
          <t>Decimal Degrees should be NEGATIVE for Western Hemisphere.</t>
        </r>
      </text>
    </comment>
    <comment ref="C995" authorId="0" shapeId="0" xr:uid="{00000000-0006-0000-0300-0000B3000000}">
      <text>
        <r>
          <rPr>
            <sz val="8"/>
            <color indexed="81"/>
            <rFont val="Tahoma"/>
            <family val="2"/>
          </rPr>
          <t xml:space="preserve">Decimal degrees w/minimum 6 numerals. Degrees, Minutes, Seconds are not acceptable.
</t>
        </r>
      </text>
    </comment>
    <comment ref="C996" authorId="0" shapeId="0" xr:uid="{00000000-0006-0000-0300-0000B4000000}">
      <text>
        <r>
          <rPr>
            <sz val="8"/>
            <color indexed="81"/>
            <rFont val="Tahoma"/>
            <family val="2"/>
          </rPr>
          <t>Decimal Degrees should be NEGATIVE for Western Hemisphere.</t>
        </r>
      </text>
    </comment>
    <comment ref="C1006" authorId="0" shapeId="0" xr:uid="{00000000-0006-0000-0300-0000B5000000}">
      <text>
        <r>
          <rPr>
            <sz val="8"/>
            <color indexed="81"/>
            <rFont val="Tahoma"/>
            <family val="2"/>
          </rPr>
          <t xml:space="preserve">Decimal degrees w/minimum 6 numerals. Degrees, Minutes, Seconds are not acceptable.
</t>
        </r>
      </text>
    </comment>
    <comment ref="C1007" authorId="0" shapeId="0" xr:uid="{00000000-0006-0000-0300-0000B6000000}">
      <text>
        <r>
          <rPr>
            <sz val="8"/>
            <color indexed="81"/>
            <rFont val="Tahoma"/>
            <family val="2"/>
          </rPr>
          <t>Decimal Degrees should be NEGATIVE for Western Hemisphere.</t>
        </r>
      </text>
    </comment>
    <comment ref="C1017" authorId="0" shapeId="0" xr:uid="{00000000-0006-0000-0300-0000B7000000}">
      <text>
        <r>
          <rPr>
            <sz val="8"/>
            <color indexed="81"/>
            <rFont val="Tahoma"/>
            <family val="2"/>
          </rPr>
          <t xml:space="preserve">Decimal degrees w/minimum 6 numerals. Degrees, Minutes, Seconds are not acceptable.
</t>
        </r>
      </text>
    </comment>
    <comment ref="C1018" authorId="0" shapeId="0" xr:uid="{00000000-0006-0000-0300-0000B8000000}">
      <text>
        <r>
          <rPr>
            <sz val="8"/>
            <color indexed="81"/>
            <rFont val="Tahoma"/>
            <family val="2"/>
          </rPr>
          <t>Decimal Degrees should be NEGATIVE for Western Hemisphere.</t>
        </r>
      </text>
    </comment>
    <comment ref="C1028" authorId="0" shapeId="0" xr:uid="{00000000-0006-0000-0300-0000B9000000}">
      <text>
        <r>
          <rPr>
            <sz val="8"/>
            <color indexed="81"/>
            <rFont val="Tahoma"/>
            <family val="2"/>
          </rPr>
          <t xml:space="preserve">Decimal degrees w/minimum 6 numerals. Degrees, Minutes, Seconds are not acceptable.
</t>
        </r>
      </text>
    </comment>
    <comment ref="C1029" authorId="0" shapeId="0" xr:uid="{00000000-0006-0000-0300-0000BA000000}">
      <text>
        <r>
          <rPr>
            <sz val="8"/>
            <color indexed="81"/>
            <rFont val="Tahoma"/>
            <family val="2"/>
          </rPr>
          <t>Decimal Degrees should be NEGATIVE for Western Hemisphere.</t>
        </r>
      </text>
    </comment>
    <comment ref="C1039" authorId="0" shapeId="0" xr:uid="{00000000-0006-0000-0300-0000BB000000}">
      <text>
        <r>
          <rPr>
            <sz val="8"/>
            <color indexed="81"/>
            <rFont val="Tahoma"/>
            <family val="2"/>
          </rPr>
          <t xml:space="preserve">Decimal degrees w/minimum 6 numerals. Degrees, Minutes, Seconds are not acceptable.
</t>
        </r>
      </text>
    </comment>
    <comment ref="C1040" authorId="0" shapeId="0" xr:uid="{00000000-0006-0000-0300-0000BC000000}">
      <text>
        <r>
          <rPr>
            <sz val="8"/>
            <color indexed="81"/>
            <rFont val="Tahoma"/>
            <family val="2"/>
          </rPr>
          <t>Decimal Degrees should be NEGATIVE for Western Hemisphere.</t>
        </r>
      </text>
    </comment>
    <comment ref="C1050" authorId="0" shapeId="0" xr:uid="{00000000-0006-0000-0300-0000BD000000}">
      <text>
        <r>
          <rPr>
            <sz val="8"/>
            <color indexed="81"/>
            <rFont val="Tahoma"/>
            <family val="2"/>
          </rPr>
          <t xml:space="preserve">Decimal degrees w/minimum 6 numerals. Degrees, Minutes, Seconds are not acceptable.
</t>
        </r>
      </text>
    </comment>
    <comment ref="C1051" authorId="0" shapeId="0" xr:uid="{00000000-0006-0000-0300-0000BE000000}">
      <text>
        <r>
          <rPr>
            <sz val="8"/>
            <color indexed="81"/>
            <rFont val="Tahoma"/>
            <family val="2"/>
          </rPr>
          <t>Decimal Degrees should be NEGATIVE for Western Hemisphere.</t>
        </r>
      </text>
    </comment>
    <comment ref="C1061" authorId="0" shapeId="0" xr:uid="{00000000-0006-0000-0300-0000BF000000}">
      <text>
        <r>
          <rPr>
            <sz val="8"/>
            <color indexed="81"/>
            <rFont val="Tahoma"/>
            <family val="2"/>
          </rPr>
          <t xml:space="preserve">Decimal degrees w/minimum 6 numerals. Degrees, Minutes, Seconds are not acceptable.
</t>
        </r>
      </text>
    </comment>
    <comment ref="C1062" authorId="0" shapeId="0" xr:uid="{00000000-0006-0000-0300-0000C0000000}">
      <text>
        <r>
          <rPr>
            <sz val="8"/>
            <color indexed="81"/>
            <rFont val="Tahoma"/>
            <family val="2"/>
          </rPr>
          <t>Decimal Degrees should be NEGATIVE for Western Hemisphere.</t>
        </r>
      </text>
    </comment>
    <comment ref="C1072" authorId="0" shapeId="0" xr:uid="{00000000-0006-0000-0300-0000C1000000}">
      <text>
        <r>
          <rPr>
            <sz val="8"/>
            <color indexed="81"/>
            <rFont val="Tahoma"/>
            <family val="2"/>
          </rPr>
          <t xml:space="preserve">Decimal degrees w/minimum 6 numerals. Degrees, Minutes, Seconds are not acceptable.
</t>
        </r>
      </text>
    </comment>
    <comment ref="C1073" authorId="0" shapeId="0" xr:uid="{00000000-0006-0000-0300-0000C2000000}">
      <text>
        <r>
          <rPr>
            <sz val="8"/>
            <color indexed="81"/>
            <rFont val="Tahoma"/>
            <family val="2"/>
          </rPr>
          <t>Decimal Degrees should be NEGATIVE for Western Hemisphere.</t>
        </r>
      </text>
    </comment>
    <comment ref="C1083" authorId="0" shapeId="0" xr:uid="{00000000-0006-0000-0300-0000C3000000}">
      <text>
        <r>
          <rPr>
            <sz val="8"/>
            <color indexed="81"/>
            <rFont val="Tahoma"/>
            <family val="2"/>
          </rPr>
          <t xml:space="preserve">Decimal degrees w/minimum 6 numerals. Degrees, Minutes, Seconds are not acceptable.
</t>
        </r>
      </text>
    </comment>
    <comment ref="C1084" authorId="0" shapeId="0" xr:uid="{00000000-0006-0000-0300-0000C4000000}">
      <text>
        <r>
          <rPr>
            <sz val="8"/>
            <color indexed="81"/>
            <rFont val="Tahoma"/>
            <family val="2"/>
          </rPr>
          <t>Decimal Degrees should be NEGATIVE for Western Hemisphere.</t>
        </r>
      </text>
    </comment>
    <comment ref="C1094" authorId="0" shapeId="0" xr:uid="{00000000-0006-0000-0300-0000C5000000}">
      <text>
        <r>
          <rPr>
            <sz val="8"/>
            <color indexed="81"/>
            <rFont val="Tahoma"/>
            <family val="2"/>
          </rPr>
          <t xml:space="preserve">Decimal degrees w/minimum 6 numerals. Degrees, Minutes, Seconds are not acceptable.
</t>
        </r>
      </text>
    </comment>
    <comment ref="C1095" authorId="0" shapeId="0" xr:uid="{00000000-0006-0000-0300-0000C6000000}">
      <text>
        <r>
          <rPr>
            <sz val="8"/>
            <color indexed="81"/>
            <rFont val="Tahoma"/>
            <family val="2"/>
          </rPr>
          <t>Decimal Degrees should be NEGATIVE for Western Hemisphere.</t>
        </r>
      </text>
    </comment>
    <comment ref="C1105" authorId="0" shapeId="0" xr:uid="{00000000-0006-0000-0300-0000C7000000}">
      <text>
        <r>
          <rPr>
            <sz val="8"/>
            <color indexed="81"/>
            <rFont val="Tahoma"/>
            <family val="2"/>
          </rPr>
          <t xml:space="preserve">Decimal degrees w/minimum 6 numerals. Degrees, Minutes, Seconds are not acceptable.
</t>
        </r>
      </text>
    </comment>
    <comment ref="C1106" authorId="0" shapeId="0" xr:uid="{00000000-0006-0000-0300-0000C8000000}">
      <text>
        <r>
          <rPr>
            <sz val="8"/>
            <color indexed="81"/>
            <rFont val="Tahoma"/>
            <family val="2"/>
          </rPr>
          <t>Decimal Degrees should be NEGATIVE for Western Hemisphere.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Daniel Gutman</author>
    <author>Jenna Hebert</author>
  </authors>
  <commentList>
    <comment ref="D6" authorId="0" shapeId="0" xr:uid="{76EAE48C-1F41-4D72-964C-84746F6A8D11}">
      <text>
        <r>
          <rPr>
            <sz val="8"/>
            <color indexed="81"/>
            <rFont val="Tahoma"/>
            <family val="2"/>
          </rPr>
          <t>Please indicate if Sponsor is a registered MBE for-profit firm, or could be designated as a BIPOC-led or BIPOC-governed not-for-profit.</t>
        </r>
      </text>
    </comment>
    <comment ref="D8" authorId="0" shapeId="0" xr:uid="{7EEA560C-5618-4ABE-9E61-D2AE4BB89387}">
      <text>
        <r>
          <rPr>
            <sz val="8"/>
            <color indexed="81"/>
            <rFont val="Tahoma"/>
            <family val="2"/>
          </rPr>
          <t xml:space="preserve">Please indicate if Sponsor is a registered WBE </t>
        </r>
        <r>
          <rPr>
            <b/>
            <sz val="8"/>
            <color indexed="81"/>
            <rFont val="Tahoma"/>
            <family val="2"/>
          </rPr>
          <t>for-profit firm</t>
        </r>
      </text>
    </comment>
    <comment ref="G12" authorId="0" shapeId="0" xr:uid="{00000000-0006-0000-0400-000002000000}">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D13" authorId="0" shapeId="0" xr:uid="{131A3ED1-FC62-45AB-B092-2088D9794678}">
      <text>
        <r>
          <rPr>
            <sz val="8"/>
            <color indexed="81"/>
            <rFont val="Tahoma"/>
            <family val="2"/>
          </rPr>
          <t>Please indicate if Sponsor is a registered MBE for-profit firm, or could be designated as a BIPOC-led or BIPOC-governed not-for-profit.</t>
        </r>
      </text>
    </comment>
    <comment ref="G14" authorId="0" shapeId="0" xr:uid="{FF14CE64-260B-47A8-99A8-52411DC3A67A}">
      <text>
        <r>
          <rPr>
            <sz val="8"/>
            <color indexed="81"/>
            <rFont val="Tahoma"/>
            <family val="2"/>
          </rPr>
          <t>Please indicate if Sponsor is a registered MBE for-profit firm, or could be designated as a BIPOC-led or BIPOC-governed not-for-profit.</t>
        </r>
      </text>
    </comment>
    <comment ref="D15" authorId="0" shapeId="0" xr:uid="{082EFC61-DEDE-409C-B986-34F021B3FBA9}">
      <text>
        <r>
          <rPr>
            <sz val="8"/>
            <color indexed="81"/>
            <rFont val="Tahoma"/>
            <family val="2"/>
          </rPr>
          <t xml:space="preserve">Please indicate if Sponsor is a registered WBE </t>
        </r>
        <r>
          <rPr>
            <b/>
            <sz val="8"/>
            <color indexed="81"/>
            <rFont val="Tahoma"/>
            <family val="2"/>
          </rPr>
          <t>for-profit firm</t>
        </r>
      </text>
    </comment>
    <comment ref="G16" authorId="0" shapeId="0" xr:uid="{6C78581C-E141-45E3-A186-1078DB255316}">
      <text>
        <r>
          <rPr>
            <sz val="8"/>
            <color indexed="81"/>
            <rFont val="Tahoma"/>
            <family val="2"/>
          </rPr>
          <t xml:space="preserve">Please indicate if Sponsor is a registered WBE </t>
        </r>
        <r>
          <rPr>
            <b/>
            <sz val="8"/>
            <color indexed="81"/>
            <rFont val="Tahoma"/>
            <family val="2"/>
          </rPr>
          <t>for-profit firm</t>
        </r>
      </text>
    </comment>
    <comment ref="G19" authorId="1" shapeId="0" xr:uid="{36D37035-B9AE-4BD7-BA11-2D907E565A56}">
      <text>
        <r>
          <rPr>
            <sz val="9"/>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D20" authorId="0" shapeId="0" xr:uid="{28C69CF5-9882-41F9-AD4C-2A7068D93EB7}">
      <text>
        <r>
          <rPr>
            <sz val="8"/>
            <color indexed="81"/>
            <rFont val="Tahoma"/>
            <family val="2"/>
          </rPr>
          <t>Please indicate if Sponsor is a registered MBE for-profit firm, or could be designated as a BIPOC-led or BIPOC-governed not-for-profit.</t>
        </r>
      </text>
    </comment>
    <comment ref="G21" authorId="0" shapeId="0" xr:uid="{63591271-3BFA-4555-9018-370D42E48284}">
      <text>
        <r>
          <rPr>
            <sz val="8"/>
            <color indexed="81"/>
            <rFont val="Tahoma"/>
            <family val="2"/>
          </rPr>
          <t>Please indicate if Sponsor is a registered MBE for-profit firm, or could be designated as a BIPOC-led or BIPOC-governed not-for-profit.</t>
        </r>
      </text>
    </comment>
    <comment ref="D22" authorId="0" shapeId="0" xr:uid="{4F33930A-0E6D-4F49-B11C-63C5AFF476E9}">
      <text>
        <r>
          <rPr>
            <sz val="8"/>
            <color indexed="81"/>
            <rFont val="Tahoma"/>
            <family val="2"/>
          </rPr>
          <t xml:space="preserve">Please indicate if Sponsor is a registered WBE </t>
        </r>
        <r>
          <rPr>
            <b/>
            <sz val="8"/>
            <color indexed="81"/>
            <rFont val="Tahoma"/>
            <family val="2"/>
          </rPr>
          <t>for-profit firm</t>
        </r>
      </text>
    </comment>
    <comment ref="G23" authorId="0" shapeId="0" xr:uid="{31C1316A-69C4-484B-A8F5-2C1E518D2D71}">
      <text>
        <r>
          <rPr>
            <sz val="8"/>
            <color indexed="81"/>
            <rFont val="Tahoma"/>
            <family val="2"/>
          </rPr>
          <t xml:space="preserve">Please indicate if Sponsor is a registered WBE </t>
        </r>
        <r>
          <rPr>
            <b/>
            <sz val="8"/>
            <color indexed="81"/>
            <rFont val="Tahoma"/>
            <family val="2"/>
          </rPr>
          <t>for-profit firm</t>
        </r>
      </text>
    </comment>
    <comment ref="G26" authorId="1" shapeId="0" xr:uid="{CF650B25-39F2-4642-916A-561BE1AEA834}">
      <text>
        <r>
          <rPr>
            <sz val="9"/>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G28" authorId="0" shapeId="0" xr:uid="{7E798E22-E791-4174-BDD8-BAC15B5651C7}">
      <text>
        <r>
          <rPr>
            <sz val="8"/>
            <color indexed="81"/>
            <rFont val="Tahoma"/>
            <family val="2"/>
          </rPr>
          <t>Please indicate if Sponsor is a registered MBE for-profit firm, or could be designated as a BIPOC-led or BIPOC-governed not-for-profit.</t>
        </r>
      </text>
    </comment>
    <comment ref="G30" authorId="0" shapeId="0" xr:uid="{CF35D3FE-7B5C-4BF8-A7D6-68433260AC9F}">
      <text>
        <r>
          <rPr>
            <sz val="8"/>
            <color indexed="81"/>
            <rFont val="Tahoma"/>
            <family val="2"/>
          </rPr>
          <t xml:space="preserve">Please indicate if Sponsor is a registered WBE </t>
        </r>
        <r>
          <rPr>
            <b/>
            <sz val="8"/>
            <color indexed="81"/>
            <rFont val="Tahoma"/>
            <family val="2"/>
          </rPr>
          <t>for-profit firm</t>
        </r>
      </text>
    </comment>
    <comment ref="G33" authorId="1" shapeId="0" xr:uid="{2DEF19F7-5524-43D3-B006-7C0DD8540E17}">
      <text>
        <r>
          <rPr>
            <sz val="9"/>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G35" authorId="0" shapeId="0" xr:uid="{0FE1FB98-CC15-4CA4-9637-EC43E759122B}">
      <text>
        <r>
          <rPr>
            <sz val="8"/>
            <color indexed="81"/>
            <rFont val="Tahoma"/>
            <family val="2"/>
          </rPr>
          <t>Please indicate if Sponsor is a registered MBE for-profit firm, or could be designated as a BIPOC-led or BIPOC-governed not-for-profit.</t>
        </r>
      </text>
    </comment>
    <comment ref="G37" authorId="0" shapeId="0" xr:uid="{C0545D39-B193-4EA9-9C16-98636EB91BA3}">
      <text>
        <r>
          <rPr>
            <sz val="8"/>
            <color indexed="81"/>
            <rFont val="Tahoma"/>
            <family val="2"/>
          </rPr>
          <t xml:space="preserve">Please indicate if Sponsor is a registered WBE </t>
        </r>
        <r>
          <rPr>
            <b/>
            <sz val="8"/>
            <color indexed="81"/>
            <rFont val="Tahoma"/>
            <family val="2"/>
          </rPr>
          <t>for-profit firm</t>
        </r>
      </text>
    </comment>
    <comment ref="E48" authorId="2" shapeId="0" xr:uid="{132AE2C4-B191-414B-BE0B-7792B24FE026}">
      <text>
        <r>
          <rPr>
            <sz val="9"/>
            <color indexed="81"/>
            <rFont val="Tahoma"/>
            <family val="2"/>
          </rPr>
          <t>Insert Not-For-Profit Sponsor for IAHTC developments.</t>
        </r>
      </text>
    </comment>
    <comment ref="G48" authorId="1" shapeId="0" xr:uid="{AE2A4151-F06E-4A13-BF23-33271BCEF2E2}">
      <text>
        <r>
          <rPr>
            <sz val="9"/>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E55" authorId="1" shapeId="0" xr:uid="{00000000-0006-0000-0400-000003000000}">
      <text>
        <r>
          <rPr>
            <sz val="8"/>
            <color indexed="81"/>
            <rFont val="Tahoma"/>
            <family val="2"/>
          </rPr>
          <t xml:space="preserve">Specify "Other" entity by deleting text in greyed area.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arogers</author>
    <author>Adam Rogers</author>
    <author>Daniel Gutman</author>
    <author>Beto Sanchez</author>
  </authors>
  <commentList>
    <comment ref="D25" authorId="0" shapeId="0" xr:uid="{00000000-0006-0000-0500-000001000000}">
      <text>
        <r>
          <rPr>
            <sz val="8"/>
            <color indexed="81"/>
            <rFont val="Tahoma"/>
            <family val="2"/>
          </rPr>
          <t>LIHTC, IAHTC, Historic, etc.</t>
        </r>
      </text>
    </comment>
    <comment ref="D61" authorId="0" shapeId="0" xr:uid="{00000000-0006-0000-0500-000003000000}">
      <text>
        <r>
          <rPr>
            <sz val="8"/>
            <color indexed="81"/>
            <rFont val="Tahoma"/>
            <family val="2"/>
          </rPr>
          <t xml:space="preserve">LIHTC, IAHTC, Historic, Energy, etc.
</t>
        </r>
      </text>
    </comment>
    <comment ref="C70" authorId="1" shapeId="0" xr:uid="{00000000-0006-0000-0500-000004000000}">
      <text>
        <r>
          <rPr>
            <sz val="8"/>
            <color indexed="81"/>
            <rFont val="Tahoma"/>
            <family val="2"/>
          </rPr>
          <t xml:space="preserve">Do not enter a deferred developer fee as a source above.  Deferred developer fee is automatically calculated as the difference between total project sources and uses
</t>
        </r>
      </text>
    </comment>
    <comment ref="E70" authorId="2" shapeId="0" xr:uid="{00000000-0006-0000-0500-000005000000}">
      <text>
        <r>
          <rPr>
            <sz val="9"/>
            <color indexed="81"/>
            <rFont val="Tahoma"/>
            <family val="2"/>
          </rPr>
          <t>For projects using 4% LIHTC, this should be calculated as the lesser of 25% of Developer Fee or 75% of Cumulative Cash Flow in Years 1-12. For PSH-only, no deferred fee is required.</t>
        </r>
      </text>
    </comment>
    <comment ref="I70" authorId="3" shapeId="0" xr:uid="{00000000-0006-0000-0500-000006000000}">
      <text>
        <r>
          <rPr>
            <sz val="10"/>
            <color indexed="81"/>
            <rFont val="Arial Narrow"/>
            <family val="2"/>
          </rPr>
          <t>This figure determines the amount of the Deferred Developer Fee that can be repaid using 75% of cumulative cash flow in years 1-12.  (See J_Cash Flow)</t>
        </r>
        <r>
          <rPr>
            <sz val="9"/>
            <color indexed="81"/>
            <rFont val="Tahoma"/>
            <family val="2"/>
          </rPr>
          <t xml:space="preserve">
</t>
        </r>
      </text>
    </comment>
    <comment ref="C71" authorId="1" shapeId="0" xr:uid="{00000000-0006-0000-0500-000009000000}">
      <text>
        <r>
          <rPr>
            <b/>
            <sz val="8"/>
            <color indexed="81"/>
            <rFont val="Tahoma"/>
            <family val="2"/>
          </rPr>
          <t xml:space="preserve">Do not list a Financial Gap or IHDA soft funds as a source above. </t>
        </r>
        <r>
          <rPr>
            <sz val="8"/>
            <color indexed="81"/>
            <rFont val="Tahoma"/>
            <family val="2"/>
          </rPr>
          <t xml:space="preserve">The Financial Gap is automatically calculated as the difference between total project sources and uses. Any sources that have not received a conditional commitment should be reflected in this number including IHDA soft fund requests such as HOME, Trust Fund, FAF, CDBG, or a discretionary LIHTC boost for 9% LIHTC applications. All soft fund requests that have a below Market Interest Rate must include a written request to the Authority as outlined in the QAP.
</t>
        </r>
      </text>
    </comment>
    <comment ref="I72" authorId="2" shapeId="0" xr:uid="{00000000-0006-0000-0500-00000A000000}">
      <text>
        <r>
          <rPr>
            <sz val="9"/>
            <color indexed="81"/>
            <rFont val="Tahoma"/>
            <family val="2"/>
          </rPr>
          <t>This figure determines the percentage of Deferred Developer Fee that can be repaid using 100% of cumulative cash flow in years 1-15.  (See J_Cash Flow)
A deferred fee greater than 100% of Total Cumulative Cash Flow in Years 1-15 many result in the project being deemed financially infeasible.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Beto Sanchez</author>
    <author>Daniel Gutman</author>
  </authors>
  <commentList>
    <comment ref="F13" authorId="0" shapeId="0" xr:uid="{00000000-0006-0000-0600-000001000000}">
      <text>
        <r>
          <rPr>
            <sz val="14"/>
            <color indexed="81"/>
            <rFont val="Tahoma"/>
            <family val="2"/>
          </rPr>
          <t>Residential Construction Costs: Include all costs attributable to the construction of the residential units including hallways, elevator spaces, lobbies, managers office, common areas, building amenities, community space, garages, carports, porches, etc.</t>
        </r>
      </text>
    </comment>
    <comment ref="Z13" authorId="0" shapeId="0" xr:uid="{00000000-0006-0000-0600-000002000000}">
      <text>
        <r>
          <rPr>
            <sz val="14"/>
            <color indexed="81"/>
            <rFont val="Tahoma"/>
            <family val="2"/>
          </rPr>
          <t>Commercial Construction Costs: Include all costs attributable to the construction of leaseable commercial space in the project.</t>
        </r>
        <r>
          <rPr>
            <sz val="8"/>
            <color indexed="81"/>
            <rFont val="Tahoma"/>
            <family val="2"/>
          </rPr>
          <t xml:space="preserve">
</t>
        </r>
      </text>
    </comment>
    <comment ref="AD13" authorId="0" shapeId="0" xr:uid="{00000000-0006-0000-0600-000003000000}">
      <text>
        <r>
          <rPr>
            <sz val="14"/>
            <color indexed="81"/>
            <rFont val="Tahoma"/>
            <family val="2"/>
          </rPr>
          <t>Services area construction costs: Include all costs attributable to areas for the provision of resident tenant services.</t>
        </r>
        <r>
          <rPr>
            <sz val="8"/>
            <color indexed="81"/>
            <rFont val="Tahoma"/>
            <family val="2"/>
          </rPr>
          <t xml:space="preserve">
</t>
        </r>
      </text>
    </comment>
    <comment ref="AH13" authorId="0" shapeId="0" xr:uid="{00000000-0006-0000-0600-000004000000}">
      <text>
        <r>
          <rPr>
            <sz val="14"/>
            <color indexed="81"/>
            <rFont val="Tahoma"/>
            <family val="2"/>
          </rPr>
          <t>Off-Site Improvements: Include all project costs attributable to improvements made in areas outside the project boundaries such as installation of public utilities, roads, landscaping, curbs, storm sewers, light standards, etc.</t>
        </r>
        <r>
          <rPr>
            <sz val="8"/>
            <color indexed="81"/>
            <rFont val="Tahoma"/>
            <family val="2"/>
          </rPr>
          <t xml:space="preserve">
</t>
        </r>
      </text>
    </comment>
    <comment ref="D16" authorId="0" shapeId="0" xr:uid="{00000000-0006-0000-0600-000009000000}">
      <text>
        <r>
          <rPr>
            <sz val="14"/>
            <color indexed="81"/>
            <rFont val="Tahoma"/>
            <family val="2"/>
          </rPr>
          <t>Gross square feet as indicated on b. Description tab</t>
        </r>
        <r>
          <rPr>
            <sz val="8"/>
            <color indexed="81"/>
            <rFont val="Tahoma"/>
            <family val="2"/>
          </rPr>
          <t xml:space="preserve">
</t>
        </r>
      </text>
    </comment>
    <comment ref="D63" authorId="1" shapeId="0" xr:uid="{00000000-0006-0000-0600-00000B000000}">
      <text>
        <r>
          <rPr>
            <sz val="14"/>
            <color indexed="81"/>
            <rFont val="Arial Narrow"/>
            <family val="2"/>
          </rPr>
          <t>Indicate any other applicable trades and their costs for the Project.</t>
        </r>
      </text>
    </comment>
    <comment ref="D84" authorId="2" shapeId="0" xr:uid="{00000000-0006-0000-0600-00000E000000}">
      <text>
        <r>
          <rPr>
            <sz val="14"/>
            <color indexed="81"/>
            <rFont val="Arial Narrow"/>
            <family val="2"/>
          </rPr>
          <t>Specify and include any other hard construction costs here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Gutman</author>
    <author>Adam Rogers</author>
    <author>Ssocall</author>
    <author>arogers</author>
    <author>John Wambach</author>
  </authors>
  <commentList>
    <comment ref="I20" authorId="0" shapeId="0" xr:uid="{00000000-0006-0000-0700-000001000000}">
      <text>
        <r>
          <rPr>
            <sz val="8"/>
            <color indexed="81"/>
            <rFont val="Tahoma"/>
            <family val="2"/>
          </rPr>
          <t>Excludes Commercial and Offsite Costs</t>
        </r>
      </text>
    </comment>
    <comment ref="F21" authorId="0" shapeId="0" xr:uid="{00000000-0006-0000-0700-000002000000}">
      <text>
        <r>
          <rPr>
            <sz val="8"/>
            <color indexed="81"/>
            <rFont val="Tahoma"/>
            <family val="2"/>
          </rPr>
          <t>Populated from rows 78 - 92 on F_Construction Tab.</t>
        </r>
      </text>
    </comment>
    <comment ref="I21" authorId="0" shapeId="0" xr:uid="{00000000-0006-0000-0700-000003000000}">
      <text>
        <r>
          <rPr>
            <sz val="9"/>
            <color indexed="81"/>
            <rFont val="Arial Narrow"/>
            <family val="2"/>
          </rPr>
          <t>Excludes Commercial and Offsite Costs</t>
        </r>
      </text>
    </comment>
    <comment ref="D22" authorId="1" shapeId="0" xr:uid="{00000000-0006-0000-0700-000004000000}">
      <text>
        <r>
          <rPr>
            <sz val="8"/>
            <color indexed="81"/>
            <rFont val="Tahoma"/>
            <family val="2"/>
          </rPr>
          <t xml:space="preserve">The Hard Costs line items above are populated through the completed F_Construction tab.
</t>
        </r>
      </text>
    </comment>
    <comment ref="F24" authorId="0" shapeId="0" xr:uid="{00000000-0006-0000-0700-000005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F25" authorId="0" shapeId="0" xr:uid="{00000000-0006-0000-0700-000006000000}">
      <text>
        <r>
          <rPr>
            <sz val="8"/>
            <color indexed="81"/>
            <rFont val="Tahoma"/>
            <family val="2"/>
          </rPr>
          <t>Enter on this tab if line items are being paid outside of the GC scope. All costs related to GC scope must be entered in the F_Construction tab.</t>
        </r>
      </text>
    </comment>
    <comment ref="F26" authorId="0" shapeId="0" xr:uid="{00000000-0006-0000-0700-000007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27" authorId="0" shapeId="0" xr:uid="{00000000-0006-0000-0700-000008000000}">
      <text>
        <r>
          <rPr>
            <sz val="8"/>
            <color indexed="81"/>
            <rFont val="Tahoma"/>
            <family val="2"/>
          </rPr>
          <t>Based off of Environmental Remediation Figure</t>
        </r>
      </text>
    </comment>
    <comment ref="F27" authorId="0" shapeId="0" xr:uid="{00000000-0006-0000-0700-000009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28" authorId="2" shapeId="0" xr:uid="{00000000-0006-0000-0700-00000B000000}">
      <text>
        <r>
          <rPr>
            <sz val="8"/>
            <color indexed="81"/>
            <rFont val="Tahoma"/>
            <family val="2"/>
          </rPr>
          <t>10% for rehab; 5% for new construction</t>
        </r>
      </text>
    </comment>
    <comment ref="I28" authorId="3" shapeId="0" xr:uid="{00000000-0006-0000-0700-00000C000000}">
      <text>
        <r>
          <rPr>
            <sz val="8"/>
            <color indexed="81"/>
            <rFont val="Tahoma"/>
            <family val="2"/>
          </rPr>
          <t xml:space="preserve">25% In eligible basis
</t>
        </r>
      </text>
    </comment>
    <comment ref="F29" authorId="0" shapeId="0" xr:uid="{00000000-0006-0000-0700-00000E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30" authorId="2" shapeId="0" xr:uid="{00000000-0006-0000-0700-00000F000000}">
      <text>
        <r>
          <rPr>
            <sz val="8"/>
            <color indexed="81"/>
            <rFont val="Tahoma"/>
            <family val="2"/>
          </rPr>
          <t>See IHDA Standards for Architectural Planning and Construction Sec 1.05 for fee limits.  Architect fees in excess of IHDA's limits are included in the Developer Fee.</t>
        </r>
      </text>
    </comment>
    <comment ref="E32" authorId="2" shapeId="0" xr:uid="{00000000-0006-0000-0700-000011000000}">
      <text>
        <r>
          <rPr>
            <sz val="8"/>
            <color indexed="81"/>
            <rFont val="Tahoma"/>
            <family val="2"/>
          </rPr>
          <t>See IHDA Standards for Architectural Planning and Construction Sec 1.05 for fee limits.  Civil Engineering fees in excess of IHDA's limits are included in the Developer Fee.</t>
        </r>
      </text>
    </comment>
    <comment ref="F49" authorId="0" shapeId="0" xr:uid="{00000000-0006-0000-0700-000013000000}">
      <text>
        <r>
          <rPr>
            <sz val="8"/>
            <color indexed="81"/>
            <rFont val="Tahoma"/>
            <family val="2"/>
          </rPr>
          <t>Does not include Construction Contingency</t>
        </r>
      </text>
    </comment>
    <comment ref="F55" authorId="0" shapeId="0" xr:uid="{00000000-0006-0000-0700-000014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82" authorId="1" shapeId="0" xr:uid="{00000000-0006-0000-0700-000015000000}">
      <text>
        <r>
          <rPr>
            <sz val="8"/>
            <color indexed="81"/>
            <rFont val="Tahoma"/>
            <family val="2"/>
          </rPr>
          <t xml:space="preserve">Populates from E_Source Construction debt service total
</t>
        </r>
      </text>
    </comment>
    <comment ref="D95" authorId="1" shapeId="0" xr:uid="{00000000-0006-0000-0700-000016000000}">
      <text>
        <r>
          <rPr>
            <sz val="8"/>
            <color indexed="81"/>
            <rFont val="Tahoma"/>
            <family val="2"/>
          </rPr>
          <t>55% of estimated annual Real Estate Taxes</t>
        </r>
      </text>
    </comment>
    <comment ref="D96" authorId="1" shapeId="0" xr:uid="{00000000-0006-0000-0700-000017000000}">
      <text>
        <r>
          <rPr>
            <sz val="8"/>
            <color indexed="81"/>
            <rFont val="Tahoma"/>
            <family val="2"/>
          </rPr>
          <t xml:space="preserve">105% of estimated annual Insurance.
</t>
        </r>
      </text>
    </comment>
    <comment ref="F122" authorId="0" shapeId="0" xr:uid="{00000000-0006-0000-0700-000019000000}">
      <text>
        <r>
          <rPr>
            <b/>
            <sz val="9"/>
            <color indexed="81"/>
            <rFont val="Tahoma"/>
            <family val="2"/>
          </rPr>
          <t xml:space="preserve">For 4% deals only. </t>
        </r>
        <r>
          <rPr>
            <sz val="9"/>
            <color indexed="81"/>
            <rFont val="Tahoma"/>
            <family val="2"/>
          </rPr>
          <t xml:space="preserve">A 30% boost is applied if site is located in a QCT. </t>
        </r>
      </text>
    </comment>
    <comment ref="D124" authorId="1" shapeId="0" xr:uid="{00000000-0006-0000-0700-00001A000000}">
      <text>
        <r>
          <rPr>
            <sz val="8"/>
            <color indexed="81"/>
            <rFont val="Tahoma"/>
            <family val="2"/>
          </rPr>
          <t xml:space="preserve">Populated from inputs on H_Income tab
</t>
        </r>
      </text>
    </comment>
    <comment ref="D126" authorId="4" shapeId="0" xr:uid="{AAC2D84B-B5E2-4A3A-BC46-38EAAE1A7BE3}">
      <text>
        <r>
          <rPr>
            <sz val="9"/>
            <color indexed="81"/>
            <rFont val="Tahoma"/>
            <family val="2"/>
          </rPr>
          <t>Enter 4% rate found on IRS website.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arogers</author>
    <author>Allison Roddy</author>
  </authors>
  <commentList>
    <comment ref="B3" authorId="0" shapeId="0" xr:uid="{00000000-0006-0000-0800-000001000000}">
      <text>
        <r>
          <rPr>
            <sz val="8"/>
            <color indexed="81"/>
            <rFont val="Tahoma"/>
            <family val="2"/>
          </rPr>
          <t>Indicate %AMI level through drop down menu in cells below.</t>
        </r>
      </text>
    </comment>
    <comment ref="F3" authorId="0" shapeId="0" xr:uid="{00000000-0006-0000-0800-000002000000}">
      <text>
        <r>
          <rPr>
            <sz val="8"/>
            <color indexed="81"/>
            <rFont val="Tahoma"/>
            <family val="2"/>
          </rPr>
          <t xml:space="preserve">Rentable square feet of an individual unit.  The input must be a whole number.
</t>
        </r>
      </text>
    </comment>
    <comment ref="G3" authorId="0" shapeId="0" xr:uid="{00000000-0006-0000-0800-000003000000}">
      <text>
        <r>
          <rPr>
            <sz val="8"/>
            <color indexed="81"/>
            <rFont val="Tahoma"/>
            <family val="2"/>
          </rPr>
          <t xml:space="preserve">Contract rent paid to the owner for the unit.  Input must be a whole number.
</t>
        </r>
      </text>
    </comment>
    <comment ref="H3" authorId="0" shapeId="0" xr:uid="{00000000-0006-0000-0800-000004000000}">
      <text>
        <r>
          <rPr>
            <sz val="8"/>
            <color indexed="81"/>
            <rFont val="Tahoma"/>
            <family val="2"/>
          </rPr>
          <t xml:space="preserve">Amount of tenant paid utilities.  Input must be a whole number.  Not applicable for market rate units.
</t>
        </r>
      </text>
    </comment>
    <comment ref="J3" authorId="0" shapeId="0" xr:uid="{00000000-0006-0000-0800-000005000000}">
      <text>
        <r>
          <rPr>
            <sz val="8"/>
            <color indexed="81"/>
            <rFont val="Tahoma"/>
            <family val="2"/>
          </rPr>
          <t xml:space="preserve">Enter the most restrictive rent limit for this unit type.  Input must be a whole number.
</t>
        </r>
      </text>
    </comment>
    <comment ref="L3" authorId="1" shapeId="0" xr:uid="{00000000-0006-0000-0800-000006000000}">
      <text>
        <r>
          <rPr>
            <sz val="8"/>
            <color indexed="81"/>
            <rFont val="Tahoma"/>
            <family val="2"/>
          </rPr>
          <t xml:space="preserve">Amount of income in excess of program rent limit minus the utility allowance as a result of fixed payment rental assistance.
</t>
        </r>
      </text>
    </comment>
    <comment ref="P3" authorId="0" shapeId="0" xr:uid="{00000000-0006-0000-0800-000007000000}">
      <text>
        <r>
          <rPr>
            <sz val="8"/>
            <color indexed="81"/>
            <rFont val="Tahoma"/>
            <family val="2"/>
          </rPr>
          <t>Using the drop down menus in the boxes below, indicate the HOME assisted units in the Project.  
For Projects requesting IHDA HOME funds, the HOME assisted units as a percentage of total Project units must exceed the HOME funds as a percentage of total Project funds.
Furthermore, 20% of the HOME assisted units are restricted to the lesser of the low HOME rents or 50% AMI.</t>
        </r>
      </text>
    </comment>
    <comment ref="R3" authorId="0" shapeId="0" xr:uid="{00000000-0006-0000-0800-000008000000}">
      <text>
        <r>
          <rPr>
            <sz val="8"/>
            <color indexed="81"/>
            <rFont val="Tahoma"/>
            <family val="2"/>
          </rPr>
          <t xml:space="preserve">Using the drop down menus in the cells below, indicate the Supportive Housing Units in the Project.  
Please mark "Sponsor Intent" for Supportive Housing units that are for households headed by persons with disabilities who need access to supportive services to maintain housing. These units should always include SRN units or units that will have rental assistance that are restricted to persons with disabilities. 
For scoring purposes, a "State Referral Network" unit is a Supportive Housing unit set-aside for households earning at or below 30% of Area Median Income and referred through the State referral network. 
</t>
        </r>
      </text>
    </comment>
    <comment ref="V3" authorId="0" shapeId="0" xr:uid="{EBAA4CD4-4F36-4DBF-AB26-38C4556752A5}">
      <text>
        <r>
          <rPr>
            <sz val="8"/>
            <color indexed="81"/>
            <rFont val="Tahoma"/>
            <family val="2"/>
          </rPr>
          <t xml:space="preserve">Using the drop down menu in the cells below, indicate units that are assisted with a rental assistance contract and specify the type of rental assistance. Please indicate "Yes-PSH Restricted" if rental assistance is restricted to  supportive housing populations.
</t>
        </r>
      </text>
    </comment>
    <comment ref="U49" authorId="2" shapeId="0" xr:uid="{4D17CA63-4EA0-4BF3-85D4-D93A9C9A1BD6}">
      <text>
        <r>
          <rPr>
            <sz val="9"/>
            <color indexed="81"/>
            <rFont val="Arial Narrow"/>
            <family val="2"/>
          </rPr>
          <t>You should exclude the Manager's unit from your calculation unless you want to designate it as an affordable unit. Otherwise, it will be treated as common space per IRS regulations.</t>
        </r>
      </text>
    </comment>
    <comment ref="U126" authorId="2" shapeId="0" xr:uid="{FC72EE22-773C-4CB9-BFDE-9B17C9BB07AF}">
      <text>
        <r>
          <rPr>
            <sz val="9"/>
            <color indexed="81"/>
            <rFont val="Arial Narrow"/>
            <family val="2"/>
          </rPr>
          <t>You should exclude the Manager's unit from your calculation unless you want to designate it as an affordable unit. Otherwise, it will be treated as common space per IRS regulations.</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<sst xmlns="http://schemas.openxmlformats.org/spreadsheetml/2006/main" count="4376" uniqueCount="967">
  <si>
    <t>Total</t>
  </si>
  <si>
    <t>Raise Rate</t>
  </si>
  <si>
    <t>Allocation</t>
  </si>
  <si>
    <t>Amount</t>
  </si>
  <si>
    <t>Type</t>
  </si>
  <si>
    <t>Equity</t>
  </si>
  <si>
    <t>Grants</t>
  </si>
  <si>
    <t>Annual D/S</t>
  </si>
  <si>
    <t>Rate</t>
  </si>
  <si>
    <t>Application</t>
  </si>
  <si>
    <t>Permanent Sources</t>
  </si>
  <si>
    <t>Construction Period Sources</t>
  </si>
  <si>
    <t>Other</t>
  </si>
  <si>
    <t>Rating Agency Fee</t>
  </si>
  <si>
    <t>Bank Escrow Fee</t>
  </si>
  <si>
    <t>Soil Tests</t>
  </si>
  <si>
    <t>9% Reservation Fee</t>
  </si>
  <si>
    <t>Reserves</t>
  </si>
  <si>
    <t>Transition Reserve</t>
  </si>
  <si>
    <t>Furniture, Fixtures and Equipment Reserve</t>
  </si>
  <si>
    <t>Debt Service Reserve</t>
  </si>
  <si>
    <t>Operating Reserve</t>
  </si>
  <si>
    <t>Syndication</t>
  </si>
  <si>
    <t>Syndication legal</t>
  </si>
  <si>
    <t>Developer Fee</t>
  </si>
  <si>
    <t>Construction Contingency</t>
  </si>
  <si>
    <t>Marketing</t>
  </si>
  <si>
    <t>Relocation</t>
  </si>
  <si>
    <t>Insurance</t>
  </si>
  <si>
    <t>Market Study</t>
  </si>
  <si>
    <t>Environmental Report</t>
  </si>
  <si>
    <t>Appraisal</t>
  </si>
  <si>
    <t>Survey</t>
  </si>
  <si>
    <t>Accounting/Cost Certification</t>
  </si>
  <si>
    <t>Legal</t>
  </si>
  <si>
    <t>Architect: Supervision</t>
  </si>
  <si>
    <t>Architect: Design</t>
  </si>
  <si>
    <t>Building</t>
  </si>
  <si>
    <t>Acquisition</t>
  </si>
  <si>
    <t>Land</t>
  </si>
  <si>
    <t>Contractor Profit</t>
  </si>
  <si>
    <t>Contractor Overhead</t>
  </si>
  <si>
    <t>General Conditions</t>
  </si>
  <si>
    <t>Environmental Remediation</t>
  </si>
  <si>
    <t>Site Utilities</t>
  </si>
  <si>
    <t>Demolition</t>
  </si>
  <si>
    <t>Comments</t>
  </si>
  <si>
    <t>Per unit</t>
  </si>
  <si>
    <t>Difference</t>
  </si>
  <si>
    <t>Description</t>
  </si>
  <si>
    <t>Eligible Basis</t>
  </si>
  <si>
    <t>Vending</t>
  </si>
  <si>
    <t>Laundry</t>
  </si>
  <si>
    <t>Parking</t>
  </si>
  <si>
    <t>Rent</t>
  </si>
  <si>
    <t>Units</t>
  </si>
  <si>
    <t>% AMI</t>
  </si>
  <si>
    <t>Annual Income</t>
  </si>
  <si>
    <t>Maintenance Salaries</t>
  </si>
  <si>
    <t>Maintenance</t>
  </si>
  <si>
    <t>Operating Salaries</t>
  </si>
  <si>
    <t>Operating</t>
  </si>
  <si>
    <t>Administrative Salaries</t>
  </si>
  <si>
    <t>Administrative</t>
  </si>
  <si>
    <t>Per Unit</t>
  </si>
  <si>
    <t>Salaried Staff</t>
  </si>
  <si>
    <t>Total Annual Operating Expenses</t>
  </si>
  <si>
    <t>Subtotal</t>
  </si>
  <si>
    <t>Medicaid Payment Delay</t>
  </si>
  <si>
    <t>Transition</t>
  </si>
  <si>
    <t>Debt Service</t>
  </si>
  <si>
    <t>FF&amp;E</t>
  </si>
  <si>
    <t>Replacement</t>
  </si>
  <si>
    <t>T/I</t>
  </si>
  <si>
    <t>Other Taxes</t>
  </si>
  <si>
    <t>Real Estate Taxes</t>
  </si>
  <si>
    <t>Utilities</t>
  </si>
  <si>
    <t>Water &amp; Sewer</t>
  </si>
  <si>
    <t>Oil</t>
  </si>
  <si>
    <t>Gas</t>
  </si>
  <si>
    <t>Electricity</t>
  </si>
  <si>
    <t>Miscellaneous</t>
  </si>
  <si>
    <t>Painting/Decorating, Carpeting</t>
  </si>
  <si>
    <t>Plumbing and Electrical Maintenance</t>
  </si>
  <si>
    <t>HVAC</t>
  </si>
  <si>
    <t>Elevator</t>
  </si>
  <si>
    <t>Grounds and Pool Maintenance</t>
  </si>
  <si>
    <t>Snow Removal</t>
  </si>
  <si>
    <t>Security Expense</t>
  </si>
  <si>
    <t>Rubbish Removal</t>
  </si>
  <si>
    <t>Exterminating</t>
  </si>
  <si>
    <t>Janitorial Supplies</t>
  </si>
  <si>
    <t>Operating Expense Salaries</t>
  </si>
  <si>
    <t>Monitoring Fee</t>
  </si>
  <si>
    <t>Telephone</t>
  </si>
  <si>
    <t>Accounting</t>
  </si>
  <si>
    <t>Office Expense</t>
  </si>
  <si>
    <t>Management Fee</t>
  </si>
  <si>
    <t>DCR</t>
  </si>
  <si>
    <t>Cash Flow After Debt Service</t>
  </si>
  <si>
    <t>Cash Flow</t>
  </si>
  <si>
    <t>Net Operating Income</t>
  </si>
  <si>
    <t>NOI</t>
  </si>
  <si>
    <t>Total Annual Expenses</t>
  </si>
  <si>
    <t>Expenses</t>
  </si>
  <si>
    <t>Effective Gross Income</t>
  </si>
  <si>
    <t>EGI</t>
  </si>
  <si>
    <t>Commercial EGI</t>
  </si>
  <si>
    <t>Vacancy</t>
  </si>
  <si>
    <t>Commercial Vacancy</t>
  </si>
  <si>
    <t>Income</t>
  </si>
  <si>
    <t xml:space="preserve">Other </t>
  </si>
  <si>
    <t>Residential EGI</t>
  </si>
  <si>
    <t>Residential Vacancy</t>
  </si>
  <si>
    <t>Gross Residential</t>
  </si>
  <si>
    <t>Trend</t>
  </si>
  <si>
    <t>Subtotal: Utilities</t>
  </si>
  <si>
    <t>Subtotal: Taxes and Insurance</t>
  </si>
  <si>
    <t>Subtotal: Reserves</t>
  </si>
  <si>
    <t>Subtotal: Debt Service</t>
  </si>
  <si>
    <t>- Deductions</t>
  </si>
  <si>
    <t>= Eligible Basis</t>
  </si>
  <si>
    <t>= Qualified Basis</t>
  </si>
  <si>
    <t>= Tax Credit Amount</t>
  </si>
  <si>
    <t>X Boost  (if eligible)</t>
  </si>
  <si>
    <t>Soft costs</t>
  </si>
  <si>
    <t>Hard Costs</t>
  </si>
  <si>
    <t>Site Work</t>
  </si>
  <si>
    <t>Soft Costs</t>
  </si>
  <si>
    <t>Trades</t>
  </si>
  <si>
    <t>Contingency</t>
  </si>
  <si>
    <t>Cumulative Cash Flow</t>
  </si>
  <si>
    <t>Cumulative Negative Cash Flow</t>
  </si>
  <si>
    <t>Negative Cash Flow</t>
  </si>
  <si>
    <t>Management</t>
  </si>
  <si>
    <t>Operating Expense Range</t>
  </si>
  <si>
    <t>Cash Flow Per Unit</t>
  </si>
  <si>
    <t>Grand Total</t>
  </si>
  <si>
    <t>Construction</t>
  </si>
  <si>
    <t>%</t>
  </si>
  <si>
    <t>Deferred Developer Fee</t>
  </si>
  <si>
    <t>Property Manager:</t>
  </si>
  <si>
    <t>General Contractor:</t>
  </si>
  <si>
    <t>Sponsor:</t>
  </si>
  <si>
    <t>B) Project Narrative</t>
  </si>
  <si>
    <t>Market:</t>
  </si>
  <si>
    <t>80% AMI:</t>
  </si>
  <si>
    <t>60% AMI:</t>
  </si>
  <si>
    <t>40% AMI:</t>
  </si>
  <si>
    <t>30% AMI:</t>
  </si>
  <si>
    <t>County:</t>
  </si>
  <si>
    <t>Project Name:</t>
  </si>
  <si>
    <t>Financing</t>
  </si>
  <si>
    <t>Adaptable</t>
  </si>
  <si>
    <t>Accessible</t>
  </si>
  <si>
    <t>Closing</t>
  </si>
  <si>
    <t>Loan Committee</t>
  </si>
  <si>
    <t>Application Received</t>
  </si>
  <si>
    <t>Attorney:</t>
  </si>
  <si>
    <t/>
  </si>
  <si>
    <t>50% AMI:</t>
  </si>
  <si>
    <t>SF</t>
  </si>
  <si>
    <t>LIHTC</t>
  </si>
  <si>
    <t>City of Chicago</t>
  </si>
  <si>
    <t>Construction Type:</t>
  </si>
  <si>
    <t>Rehabilitation</t>
  </si>
  <si>
    <t>Non-Elderly</t>
  </si>
  <si>
    <t>Set-Asides</t>
  </si>
  <si>
    <t>Other Metro</t>
  </si>
  <si>
    <t>Non Metro</t>
  </si>
  <si>
    <t>Statewide</t>
  </si>
  <si>
    <t>N/A</t>
  </si>
  <si>
    <t>Construction Type</t>
  </si>
  <si>
    <t>New Construction</t>
  </si>
  <si>
    <t>New Construction / Rehabilitation</t>
  </si>
  <si>
    <t>Population</t>
  </si>
  <si>
    <t>Elderly</t>
  </si>
  <si>
    <t>15% AMI:</t>
  </si>
  <si>
    <t>HOME Building Type</t>
  </si>
  <si>
    <t>Non-Elevator</t>
  </si>
  <si>
    <t>Other Residential Income</t>
  </si>
  <si>
    <t>Parking and Laundry</t>
  </si>
  <si>
    <t>Parking and Vending</t>
  </si>
  <si>
    <t>Laundry and Vending</t>
  </si>
  <si>
    <t>Total Units</t>
  </si>
  <si>
    <t>No Information</t>
  </si>
  <si>
    <t>Letter of Interest</t>
  </si>
  <si>
    <t>Existing</t>
  </si>
  <si>
    <t>Application Complete</t>
  </si>
  <si>
    <t>Advisory Commission</t>
  </si>
  <si>
    <t>Board</t>
  </si>
  <si>
    <t>Development Team</t>
  </si>
  <si>
    <t>Attorney</t>
  </si>
  <si>
    <t>Owner:</t>
  </si>
  <si>
    <t>Architect:</t>
  </si>
  <si>
    <t>Syndicator:</t>
  </si>
  <si>
    <t>Guarantor:</t>
  </si>
  <si>
    <t>Peer Review</t>
  </si>
  <si>
    <t>Financing Status</t>
  </si>
  <si>
    <t>Experience Status</t>
  </si>
  <si>
    <t>Application Pending</t>
  </si>
  <si>
    <t>Application Approved</t>
  </si>
  <si>
    <t>Under Construction</t>
  </si>
  <si>
    <t>Complete</t>
  </si>
  <si>
    <t>Approved</t>
  </si>
  <si>
    <t>Committed</t>
  </si>
  <si>
    <t>Will Apply</t>
  </si>
  <si>
    <t>Financing Type</t>
  </si>
  <si>
    <t>TBD</t>
  </si>
  <si>
    <t>Scoring</t>
  </si>
  <si>
    <t>Elderly / Non-Elderly</t>
  </si>
  <si>
    <t>Bedrooms</t>
  </si>
  <si>
    <t>Project Description</t>
  </si>
  <si>
    <t>IHDA Resources</t>
  </si>
  <si>
    <t>Trust Fund</t>
  </si>
  <si>
    <t>HOME</t>
  </si>
  <si>
    <t>IAHTC</t>
  </si>
  <si>
    <t>Risk Share</t>
  </si>
  <si>
    <t>NIBP</t>
  </si>
  <si>
    <t>CDBG</t>
  </si>
  <si>
    <t>Build Illinois Bond</t>
  </si>
  <si>
    <t>Conduit Bond</t>
  </si>
  <si>
    <t>Approval Threshold</t>
  </si>
  <si>
    <t>Closed</t>
  </si>
  <si>
    <t>Targeted Units</t>
  </si>
  <si>
    <t>Non-Targeted Units</t>
  </si>
  <si>
    <t>Summary Version</t>
  </si>
  <si>
    <t>Reviewer Threshold</t>
  </si>
  <si>
    <t>Mandatory</t>
  </si>
  <si>
    <t>O) Financial Feasibility</t>
  </si>
  <si>
    <t>QAP Sections</t>
  </si>
  <si>
    <t>Deficiency</t>
  </si>
  <si>
    <t>Fail</t>
  </si>
  <si>
    <t>Scoring Deduction</t>
  </si>
  <si>
    <t>No documentation</t>
  </si>
  <si>
    <t>Incomplete documentation</t>
  </si>
  <si>
    <t>Incorrect documentation</t>
  </si>
  <si>
    <t>Outcome</t>
  </si>
  <si>
    <t>Pass</t>
  </si>
  <si>
    <t>10% at 30% AMI</t>
  </si>
  <si>
    <t>20% at 30% AMI</t>
  </si>
  <si>
    <t>25% at 30% AMI</t>
  </si>
  <si>
    <t>Advisory Comm.</t>
  </si>
  <si>
    <t>Applied</t>
  </si>
  <si>
    <t>Gross SF</t>
  </si>
  <si>
    <t>50% or more</t>
  </si>
  <si>
    <t>Review Results</t>
  </si>
  <si>
    <t>Mandatory Requirements Met</t>
  </si>
  <si>
    <t>Mandatory Requirements Not Met</t>
  </si>
  <si>
    <t>Timeline Status</t>
  </si>
  <si>
    <t>Consultant:</t>
  </si>
  <si>
    <t>Not eligible</t>
  </si>
  <si>
    <t>Primary Address:</t>
  </si>
  <si>
    <t>Not Applicable</t>
  </si>
  <si>
    <t>Illinois Housing Development Authority Multifamily Finance Common Application</t>
  </si>
  <si>
    <t>Application date:</t>
  </si>
  <si>
    <t xml:space="preserve">City: </t>
  </si>
  <si>
    <t>Tax Exempt Bonds</t>
  </si>
  <si>
    <t>No</t>
  </si>
  <si>
    <t>Outdoor</t>
  </si>
  <si>
    <t>Enclosed</t>
  </si>
  <si>
    <t>Range</t>
  </si>
  <si>
    <t>Refrigerator</t>
  </si>
  <si>
    <t>Microwave</t>
  </si>
  <si>
    <t>Dishwasher</t>
  </si>
  <si>
    <t>Disposal</t>
  </si>
  <si>
    <t>Central Air Conditioning</t>
  </si>
  <si>
    <t>Single family detached</t>
  </si>
  <si>
    <t>Single family attached (townhouse)</t>
  </si>
  <si>
    <t>2-4 unit</t>
  </si>
  <si>
    <t>Washer and Dryer in unit</t>
  </si>
  <si>
    <t>Year built</t>
  </si>
  <si>
    <t>Number of existing units</t>
  </si>
  <si>
    <t>Number of occupied units</t>
  </si>
  <si>
    <t>Phone:</t>
  </si>
  <si>
    <t>Email:</t>
  </si>
  <si>
    <t>Cooking</t>
  </si>
  <si>
    <t>Hot water</t>
  </si>
  <si>
    <t>- Historic Tax Credits</t>
  </si>
  <si>
    <t>"Green" Certification Fees</t>
  </si>
  <si>
    <t>Real Estate Taxes During Construction</t>
  </si>
  <si>
    <t>Insurance During Construction</t>
  </si>
  <si>
    <t>Please indicate which of the following resources you are requesting from IHDA. The details of all funding requests must be reflected in the Sources page.</t>
  </si>
  <si>
    <t>Total Permanent Sources</t>
  </si>
  <si>
    <t>Other Syndication fees</t>
  </si>
  <si>
    <t>Civil Engineering</t>
  </si>
  <si>
    <t>Lender's Inspecting Architect</t>
  </si>
  <si>
    <t>Per SF</t>
  </si>
  <si>
    <t>1. Rogers Park</t>
  </si>
  <si>
    <t>2. West Ridge</t>
  </si>
  <si>
    <t>3. Uptown</t>
  </si>
  <si>
    <t>4. Lincoln Square</t>
  </si>
  <si>
    <t>5. North Center</t>
  </si>
  <si>
    <t>6. Lake View</t>
  </si>
  <si>
    <t>7. Lincoln Park</t>
  </si>
  <si>
    <t>8. Near North Side</t>
  </si>
  <si>
    <t>9. Edison Park</t>
  </si>
  <si>
    <t>10. Norwood Park</t>
  </si>
  <si>
    <t>11. Jefferson Park</t>
  </si>
  <si>
    <t>12. Forest Glen</t>
  </si>
  <si>
    <t>13. North Park</t>
  </si>
  <si>
    <t>14. Albany Park</t>
  </si>
  <si>
    <t>15. Portage Park</t>
  </si>
  <si>
    <t>16. Irving Park</t>
  </si>
  <si>
    <t>17. Dunning</t>
  </si>
  <si>
    <t>18. Montclare</t>
  </si>
  <si>
    <t>19. Belmont Cragin</t>
  </si>
  <si>
    <t>20. Hermosa</t>
  </si>
  <si>
    <t>21. Avondale</t>
  </si>
  <si>
    <t>22. Logan Square</t>
  </si>
  <si>
    <t>23. Humboldt Park</t>
  </si>
  <si>
    <t>24. West Town</t>
  </si>
  <si>
    <t>25. Austin</t>
  </si>
  <si>
    <t>26. West Garfield Park</t>
  </si>
  <si>
    <t>27. East Garfield Park</t>
  </si>
  <si>
    <t>28. Near West Side</t>
  </si>
  <si>
    <t>29. North Lawndale</t>
  </si>
  <si>
    <t>30. South Lawndale</t>
  </si>
  <si>
    <t>31. Lower West Side</t>
  </si>
  <si>
    <t>32. Loop</t>
  </si>
  <si>
    <t>33. Near South Side</t>
  </si>
  <si>
    <t>34. Armour Square</t>
  </si>
  <si>
    <t>35. Douglas</t>
  </si>
  <si>
    <t>36. Oakland</t>
  </si>
  <si>
    <t>37. Fuller Park</t>
  </si>
  <si>
    <t>38. Grand Boulevard</t>
  </si>
  <si>
    <t>39. Kenwood</t>
  </si>
  <si>
    <t>40. Washington Park</t>
  </si>
  <si>
    <t>41. Hyde Park</t>
  </si>
  <si>
    <t>42. Woodlawn</t>
  </si>
  <si>
    <t>Chicago Community Area:</t>
  </si>
  <si>
    <t>43. South Shore</t>
  </si>
  <si>
    <t>44. Chatham</t>
  </si>
  <si>
    <t>45. Avalon Park</t>
  </si>
  <si>
    <t>46. South Chicago</t>
  </si>
  <si>
    <t>47. Burnside</t>
  </si>
  <si>
    <t>48. Calumet Heights</t>
  </si>
  <si>
    <t>49. Roseland</t>
  </si>
  <si>
    <t>50. Pullman</t>
  </si>
  <si>
    <t>51. South Deering</t>
  </si>
  <si>
    <t>52. East Side</t>
  </si>
  <si>
    <t>53. West Pullman</t>
  </si>
  <si>
    <t>54. Riverdale</t>
  </si>
  <si>
    <t>55. Hegewisch</t>
  </si>
  <si>
    <t>56. Garfield Ridge</t>
  </si>
  <si>
    <t>57. Archer Heights</t>
  </si>
  <si>
    <t>58. Brighton Park</t>
  </si>
  <si>
    <t>59. McKinley Park</t>
  </si>
  <si>
    <t>60. Bridgeport</t>
  </si>
  <si>
    <t>61. New City</t>
  </si>
  <si>
    <t>62. West Elsdon</t>
  </si>
  <si>
    <t>63. Gage Park</t>
  </si>
  <si>
    <t>64. Clearing</t>
  </si>
  <si>
    <t>65. West Lawn</t>
  </si>
  <si>
    <t>66. Chicago Lawn</t>
  </si>
  <si>
    <t>67. West Englewood</t>
  </si>
  <si>
    <t>68. Englewood</t>
  </si>
  <si>
    <t>69. Greater Grand Crossing</t>
  </si>
  <si>
    <t>70. Ashburn</t>
  </si>
  <si>
    <t>71. Auburn Gresham</t>
  </si>
  <si>
    <t>72. Beverly</t>
  </si>
  <si>
    <t>73. Washington Heights</t>
  </si>
  <si>
    <t>74. Mount Greenwood</t>
  </si>
  <si>
    <t>75. Morgan Park</t>
  </si>
  <si>
    <t>76. O'Hare</t>
  </si>
  <si>
    <t>77. Edgewater</t>
  </si>
  <si>
    <t>Cooling</t>
  </si>
  <si>
    <t>Start of Construction</t>
  </si>
  <si>
    <t>End of Construction</t>
  </si>
  <si>
    <t>Window treatments</t>
  </si>
  <si>
    <t>Placed in service date</t>
  </si>
  <si>
    <t>Stabilized occupancy</t>
  </si>
  <si>
    <t>Final closing</t>
  </si>
  <si>
    <t>Residential spaces</t>
  </si>
  <si>
    <t>Commercial spaces</t>
  </si>
  <si>
    <t>Net cent raise</t>
  </si>
  <si>
    <t>IL Affordable Housing Tax Credit 
(State Donation Tax Credit)</t>
  </si>
  <si>
    <t>Total anticipated equity raise</t>
  </si>
  <si>
    <t>Type of donation</t>
  </si>
  <si>
    <t>Appraised value</t>
  </si>
  <si>
    <t>Interest Rate</t>
  </si>
  <si>
    <t>Lien Position</t>
  </si>
  <si>
    <t>Address Exhibit</t>
  </si>
  <si>
    <t>Instructions for use</t>
  </si>
  <si>
    <t>Real Estate Tax Reserve</t>
  </si>
  <si>
    <t>Insurance Reserve</t>
  </si>
  <si>
    <t>Cost</t>
  </si>
  <si>
    <t>Less Identity of Interest Between Buyer and Seller</t>
  </si>
  <si>
    <t>Less Identity of Interest Between Owner and GC</t>
  </si>
  <si>
    <t>Total Developer Fee</t>
  </si>
  <si>
    <t>Partnership organizational expense</t>
  </si>
  <si>
    <t>Servicing fees during construction</t>
  </si>
  <si>
    <t>Interim</t>
  </si>
  <si>
    <t>Credit Enhancement Fee</t>
  </si>
  <si>
    <t>Other Lender Legal Fees</t>
  </si>
  <si>
    <t>IHDA Legal Fees</t>
  </si>
  <si>
    <t>Other Loan Origination</t>
  </si>
  <si>
    <t xml:space="preserve">Financing </t>
  </si>
  <si>
    <t>Title and Recording</t>
  </si>
  <si>
    <t>Chicago Community Area</t>
  </si>
  <si>
    <t>Contact Person:</t>
  </si>
  <si>
    <t>Address:</t>
  </si>
  <si>
    <t>City, State, Zip:</t>
  </si>
  <si>
    <t>Real Estate Attorney:</t>
  </si>
  <si>
    <t>LIHTC Syndicator:</t>
  </si>
  <si>
    <t>IAHTC Syndicator:</t>
  </si>
  <si>
    <t>Other (Specify):</t>
  </si>
  <si>
    <t>Set Aside:</t>
  </si>
  <si>
    <t>Chief Municipal Official:</t>
  </si>
  <si>
    <t>QCT?:</t>
  </si>
  <si>
    <t>(Example: 41.889556)</t>
  </si>
  <si>
    <t>(Example: -87.623861)</t>
  </si>
  <si>
    <t>Latitude:</t>
  </si>
  <si>
    <t>Longitude:</t>
  </si>
  <si>
    <t>Site #:</t>
  </si>
  <si>
    <t>District</t>
  </si>
  <si>
    <t>State Senator:</t>
  </si>
  <si>
    <t>US Representative:</t>
  </si>
  <si>
    <t>Alderman:</t>
  </si>
  <si>
    <t>Yes</t>
  </si>
  <si>
    <t>Census Tract Number:</t>
  </si>
  <si>
    <t>State Representative:</t>
  </si>
  <si>
    <t>Initial occupancy</t>
  </si>
  <si>
    <t>Sponsor 2:</t>
  </si>
  <si>
    <t>Sponsor 3:</t>
  </si>
  <si>
    <t>Sponsor 4:</t>
  </si>
  <si>
    <t>Tenant Population:</t>
  </si>
  <si>
    <t>Primary Sponsor:</t>
  </si>
  <si>
    <t>Dev. Consultant:</t>
  </si>
  <si>
    <t>Applicant Uses</t>
  </si>
  <si>
    <t>Applicant Comments</t>
  </si>
  <si>
    <t>Applicant Sources</t>
  </si>
  <si>
    <t>Buyer and Seller:</t>
  </si>
  <si>
    <t>Owner and General Contractor:</t>
  </si>
  <si>
    <t>X Applicable Percentage 
(IRS published monthly rate)</t>
  </si>
  <si>
    <t>ZIP:</t>
  </si>
  <si>
    <t>Tax Credit Calculation</t>
  </si>
  <si>
    <t>IAHTC Donation Types</t>
  </si>
  <si>
    <t>Cash</t>
  </si>
  <si>
    <t>Securities</t>
  </si>
  <si>
    <t>Real Property</t>
  </si>
  <si>
    <t>Personal Property</t>
  </si>
  <si>
    <t>Geothermal</t>
  </si>
  <si>
    <t>Solar</t>
  </si>
  <si>
    <t>Utility Types</t>
  </si>
  <si>
    <t>Bargain Sale</t>
  </si>
  <si>
    <t>Elected Official</t>
  </si>
  <si>
    <t>Site Area</t>
  </si>
  <si>
    <t>Acres</t>
  </si>
  <si>
    <t>Yes No</t>
  </si>
  <si>
    <t>The Common Application consists of the following worksheets:</t>
  </si>
  <si>
    <t>Other Administrative</t>
  </si>
  <si>
    <t>Other Operating</t>
  </si>
  <si>
    <t>Other Maintenance</t>
  </si>
  <si>
    <t xml:space="preserve">Other Administrative  </t>
  </si>
  <si>
    <t xml:space="preserve">Other Maintenance  </t>
  </si>
  <si>
    <t>Occupancy</t>
  </si>
  <si>
    <t>Characters remaining:</t>
  </si>
  <si>
    <t>Construction Guarantor:</t>
  </si>
  <si>
    <t>4% Low Income Housing Tax Credit (LIHTC) Determination</t>
  </si>
  <si>
    <t>9%  Low Income Housing Tax Credit (LIHTC) Request</t>
  </si>
  <si>
    <t># of stories</t>
  </si>
  <si>
    <t># of elevators</t>
  </si>
  <si>
    <t>Commercial</t>
  </si>
  <si>
    <t>5+ unit</t>
  </si>
  <si>
    <t>Holding Costs</t>
  </si>
  <si>
    <t>Heating</t>
  </si>
  <si>
    <t xml:space="preserve">X Applicable Fraction
</t>
  </si>
  <si>
    <t>Construction / Bridge loan interest</t>
  </si>
  <si>
    <t>MIP / Credit Enhancement during construction</t>
  </si>
  <si>
    <t>Permanent debt</t>
  </si>
  <si>
    <t>Term (Years)</t>
  </si>
  <si>
    <t>Amort (Years)</t>
  </si>
  <si>
    <t>Construction Term (Years)</t>
  </si>
  <si>
    <r>
      <t xml:space="preserve">Construction period debt
</t>
    </r>
    <r>
      <rPr>
        <b/>
        <i/>
        <sz val="10"/>
        <color theme="1"/>
        <rFont val="Arial Narrow"/>
        <family val="2"/>
      </rPr>
      <t>Including equity bridge loans</t>
    </r>
  </si>
  <si>
    <r>
      <t xml:space="preserve">Construction period equity
</t>
    </r>
    <r>
      <rPr>
        <b/>
        <i/>
        <sz val="10"/>
        <color theme="1"/>
        <rFont val="Arial Narrow"/>
        <family val="2"/>
      </rPr>
      <t>Equity available during construction</t>
    </r>
  </si>
  <si>
    <r>
      <t xml:space="preserve">Construction period grants
</t>
    </r>
    <r>
      <rPr>
        <b/>
        <i/>
        <sz val="10"/>
        <color theme="1"/>
        <rFont val="Arial Narrow"/>
        <family val="2"/>
      </rPr>
      <t>Grants available during construction</t>
    </r>
  </si>
  <si>
    <t xml:space="preserve">Construction Debt Service </t>
  </si>
  <si>
    <t>Check (X) here if identify of interest:</t>
  </si>
  <si>
    <t>% EGI</t>
  </si>
  <si>
    <t>Specify if "Other"</t>
  </si>
  <si>
    <t>For all rehabilitation projects</t>
  </si>
  <si>
    <r>
      <t xml:space="preserve">The </t>
    </r>
    <r>
      <rPr>
        <b/>
        <i/>
        <sz val="12"/>
        <rFont val="Arial Narrow"/>
        <family val="2"/>
      </rPr>
      <t>current</t>
    </r>
    <r>
      <rPr>
        <sz val="12"/>
        <rFont val="Arial Narrow"/>
        <family val="2"/>
      </rPr>
      <t xml:space="preserve"> version of this Multifamily Finance Common Application (the "Common Application") is to be used when applying for all Illinois Housing Development Authority ("IHDA") administered programs and consists of a single Microsoft Excel file. </t>
    </r>
    <r>
      <rPr>
        <b/>
        <i/>
        <sz val="12"/>
        <rFont val="Arial Narrow"/>
        <family val="2"/>
      </rPr>
      <t xml:space="preserve">Only the current version will be accepted. </t>
    </r>
  </si>
  <si>
    <t>Non-Profit Sponsor:</t>
  </si>
  <si>
    <t>APPLICANT INCOME: RESIDENTIAL</t>
  </si>
  <si>
    <t>APPLICANT INCOME: OTHER RESIDENTIAL</t>
  </si>
  <si>
    <t>APPLICANT INCOME: COMMERCIAL</t>
  </si>
  <si>
    <t>Bathrooms</t>
  </si>
  <si>
    <r>
      <rPr>
        <b/>
        <sz val="10"/>
        <color theme="1"/>
        <rFont val="Arial Narrow"/>
        <family val="2"/>
      </rPr>
      <t>Assumptions</t>
    </r>
    <r>
      <rPr>
        <sz val="10"/>
        <color theme="1"/>
        <rFont val="Arial Narrow"/>
        <family val="2"/>
      </rPr>
      <t xml:space="preserve"> (limited to 100 characters per line)</t>
    </r>
  </si>
  <si>
    <t>A+ Perm</t>
  </si>
  <si>
    <t>Applicant Expenses</t>
  </si>
  <si>
    <t>Remaining Term</t>
  </si>
  <si>
    <t>Market</t>
  </si>
  <si>
    <t>Manager</t>
  </si>
  <si>
    <t>Unit SF</t>
  </si>
  <si>
    <t>Tenant Paid Utility Allowance</t>
  </si>
  <si>
    <t>Davis Bacon</t>
  </si>
  <si>
    <t>Illinois Prevailing</t>
  </si>
  <si>
    <t>Wage Standard:</t>
  </si>
  <si>
    <t>General Contractor</t>
  </si>
  <si>
    <t>Architect</t>
  </si>
  <si>
    <t>Completed by:</t>
  </si>
  <si>
    <t>Construction Cost Estimator</t>
  </si>
  <si>
    <t>Div</t>
  </si>
  <si>
    <t>Earth Work</t>
  </si>
  <si>
    <t>Roads &amp; Walks</t>
  </si>
  <si>
    <t>Site Improvements</t>
  </si>
  <si>
    <t>Unusual Site Condition</t>
  </si>
  <si>
    <t>Concrete</t>
  </si>
  <si>
    <t>Masonry</t>
  </si>
  <si>
    <t>Metals</t>
  </si>
  <si>
    <t>Rough Carpentry</t>
  </si>
  <si>
    <t>Exterior Doors, Windows, Glass</t>
  </si>
  <si>
    <t>Waterproofing</t>
  </si>
  <si>
    <t>Insulation</t>
  </si>
  <si>
    <t>Roofing &amp; Sheet Metal</t>
  </si>
  <si>
    <t>Siding</t>
  </si>
  <si>
    <t>Finish Carpentry</t>
  </si>
  <si>
    <t>Cabinets, Vanities &amp; Countertops</t>
  </si>
  <si>
    <t>Interior Doors &amp; Frames</t>
  </si>
  <si>
    <t>Lath &amp; Plaster</t>
  </si>
  <si>
    <t>Drywall</t>
  </si>
  <si>
    <t>Tile Work</t>
  </si>
  <si>
    <t>Acoustical</t>
  </si>
  <si>
    <t>Carpeting</t>
  </si>
  <si>
    <t>Resilient Flooring</t>
  </si>
  <si>
    <t>Painting &amp; Decorating</t>
  </si>
  <si>
    <t>Special Equipment</t>
  </si>
  <si>
    <t>Appliances</t>
  </si>
  <si>
    <t>Special Construction</t>
  </si>
  <si>
    <t>Elevators</t>
  </si>
  <si>
    <t>Plumbing</t>
  </si>
  <si>
    <t>Heat &amp; Ventilation</t>
  </si>
  <si>
    <t>Air Conditioning</t>
  </si>
  <si>
    <t>Fire Protection</t>
  </si>
  <si>
    <t>Electrical</t>
  </si>
  <si>
    <t>Company:</t>
  </si>
  <si>
    <t>By:</t>
  </si>
  <si>
    <t>Its:</t>
  </si>
  <si>
    <t>Signature:</t>
  </si>
  <si>
    <t>Date:</t>
  </si>
  <si>
    <t>Gross Square Feet:</t>
  </si>
  <si>
    <t>Builders Risk</t>
  </si>
  <si>
    <t>Permits</t>
  </si>
  <si>
    <t>Total Trades</t>
  </si>
  <si>
    <t>Total Site Work</t>
  </si>
  <si>
    <t>P&amp;P  Bond / LOC</t>
  </si>
  <si>
    <t>Applicant Development Team</t>
  </si>
  <si>
    <t>Total Other</t>
  </si>
  <si>
    <t>GC/OH/P</t>
  </si>
  <si>
    <t>Total GC/OH/P</t>
  </si>
  <si>
    <t>Category</t>
  </si>
  <si>
    <t>Off-Site Improvements</t>
  </si>
  <si>
    <t>Commercial Improvements</t>
  </si>
  <si>
    <t>Service Area Improvements</t>
  </si>
  <si>
    <t>Total Improvements</t>
  </si>
  <si>
    <t>Wage Standard</t>
  </si>
  <si>
    <t>Provider</t>
  </si>
  <si>
    <t xml:space="preserve">HOME Assisted </t>
  </si>
  <si>
    <t>H</t>
  </si>
  <si>
    <t>S</t>
  </si>
  <si>
    <t>R</t>
  </si>
  <si>
    <t>U</t>
  </si>
  <si>
    <t>Applicant</t>
  </si>
  <si>
    <t>Characters</t>
  </si>
  <si>
    <t>Characters remaining</t>
  </si>
  <si>
    <t>Common Application Notes</t>
  </si>
  <si>
    <t>Notes and comments, of a limited length, and pertaining to each tab of the Common Application may be entered below.  Partially entering text and pressing enter will calculate the characters remaining.</t>
  </si>
  <si>
    <t>APPLICABLE FRACTION</t>
  </si>
  <si>
    <t>Supportive Housing Units</t>
  </si>
  <si>
    <t>Rental Assistance Units</t>
  </si>
  <si>
    <t>APPROVED PPA UNIT MIX SUMMARY</t>
  </si>
  <si>
    <t>EXPLANATION OF CHANGES</t>
  </si>
  <si>
    <t>Characters Remaining</t>
  </si>
  <si>
    <t>Tax Credit Election</t>
  </si>
  <si>
    <t>20% @ 50% AMI</t>
  </si>
  <si>
    <t>40% @ 60% AMI</t>
  </si>
  <si>
    <t>Project Population</t>
  </si>
  <si>
    <t>Complete the following address information for all Sites in the Project.</t>
  </si>
  <si>
    <t>CHDO</t>
  </si>
  <si>
    <t>X</t>
  </si>
  <si>
    <t>Primary Site:</t>
  </si>
  <si>
    <t>Reference %</t>
  </si>
  <si>
    <t>Monthly Rent</t>
  </si>
  <si>
    <t>Monthly Gross Unit Rent</t>
  </si>
  <si>
    <t>Monthly Rent Limit</t>
  </si>
  <si>
    <t>Gross Rent as a % of Limit</t>
  </si>
  <si>
    <t>Rehabilitation of Existing Housing</t>
  </si>
  <si>
    <t>Rehabilitation of Abandoned and Foreclosed Single-Family Housing</t>
  </si>
  <si>
    <t>Residential Improvements (by construction type)</t>
  </si>
  <si>
    <t>Total Residential Improvements</t>
  </si>
  <si>
    <t>Residential: New Construction</t>
  </si>
  <si>
    <t>Total SF</t>
  </si>
  <si>
    <t>Residential: New Construction SF</t>
  </si>
  <si>
    <t>Residential: Rehabilitation of Existing Housing SF</t>
  </si>
  <si>
    <t>Residential: Rehabilitation of Abandoned and Foreclosed Single-Family Housing SF</t>
  </si>
  <si>
    <t>Residential: Total SF</t>
  </si>
  <si>
    <t>Commercial Space SF</t>
  </si>
  <si>
    <t>Resident Service Space SF</t>
  </si>
  <si>
    <t>Total Construction Costs:</t>
  </si>
  <si>
    <t>Trade Payments and Site Work:</t>
  </si>
  <si>
    <t>Furniture, Fixtures, &amp; Equipment</t>
  </si>
  <si>
    <t>Total Cost per Square Foot:</t>
  </si>
  <si>
    <t>Applicant Project Narrative</t>
  </si>
  <si>
    <t>Unit Rent in Excess of Limit</t>
  </si>
  <si>
    <t>Annual Rent in Excess of Limit</t>
  </si>
  <si>
    <t>Elderly / Non-Elderly Disabled</t>
  </si>
  <si>
    <t>Funding Request(s)</t>
  </si>
  <si>
    <t>Acquisition Information</t>
  </si>
  <si>
    <t>Brief description of land to be acquired</t>
  </si>
  <si>
    <t>Brief description of buildings to be acquired</t>
  </si>
  <si>
    <t>Brief description of buildings to be demolished</t>
  </si>
  <si>
    <t>Construction Information</t>
  </si>
  <si>
    <t>A Project Narrative</t>
  </si>
  <si>
    <t>B Details</t>
  </si>
  <si>
    <t>C Addresses</t>
  </si>
  <si>
    <t>D Dev Team</t>
  </si>
  <si>
    <t>E Sources</t>
  </si>
  <si>
    <t>F Construction</t>
  </si>
  <si>
    <t>G Uses</t>
  </si>
  <si>
    <t>H Income</t>
  </si>
  <si>
    <t>I Expenses</t>
  </si>
  <si>
    <t>J Cash Flow</t>
  </si>
  <si>
    <t>Position</t>
  </si>
  <si>
    <t>PPA Approved:</t>
  </si>
  <si>
    <t>Anticipated Project Schedule</t>
  </si>
  <si>
    <t>Unit Amenities</t>
  </si>
  <si>
    <t>Laundry Room</t>
  </si>
  <si>
    <t>CONSTRUCTION COST LIMITS</t>
  </si>
  <si>
    <t>Costs in Excess of Limit:</t>
  </si>
  <si>
    <t>Construction Cost Limits</t>
  </si>
  <si>
    <t xml:space="preserve">Existing Reserves </t>
  </si>
  <si>
    <t>Account for all all hard construction costs by construction type below to populate.  The completed F_Construction tab will populate the Hard Costs areas of the G_Uses tab.  It is understood categories such as Builders Risk Insurance, Permits, Environmental Remediation, and Furniture, Fixtures, and Equipment, may not be part of the final construction contract, but must be accounted for through the construction cost estimate process.</t>
  </si>
  <si>
    <t>Rent in Excess of Limits</t>
  </si>
  <si>
    <t>Applicant Cash Flow</t>
  </si>
  <si>
    <t>Basis</t>
  </si>
  <si>
    <t>PIN:</t>
  </si>
  <si>
    <t>$ / SF</t>
  </si>
  <si>
    <t>Gross Land Area:</t>
  </si>
  <si>
    <t>Gross Existing Building Area:</t>
  </si>
  <si>
    <t>$ / Unit</t>
  </si>
  <si>
    <t>Existing Units to be Rehabilitated:</t>
  </si>
  <si>
    <t>T</t>
  </si>
  <si>
    <t>A_Project Narrative</t>
  </si>
  <si>
    <t>B_Details</t>
  </si>
  <si>
    <t>C_Addresses</t>
  </si>
  <si>
    <t>D_Dev Team</t>
  </si>
  <si>
    <t>E_Sources</t>
  </si>
  <si>
    <t>F_Construction</t>
  </si>
  <si>
    <t>G_Uses</t>
  </si>
  <si>
    <t>H_Income</t>
  </si>
  <si>
    <t>I_Expenses</t>
  </si>
  <si>
    <t>J_Cash Flow</t>
  </si>
  <si>
    <t>K_Notes</t>
  </si>
  <si>
    <t>Tabs</t>
  </si>
  <si>
    <t>Application Submission</t>
  </si>
  <si>
    <t>Data Validation and Entry:</t>
  </si>
  <si>
    <t>Drop down menu options for selection</t>
  </si>
  <si>
    <t>Text box narrative</t>
  </si>
  <si>
    <t>Suggested formula</t>
  </si>
  <si>
    <t>Protected formula</t>
  </si>
  <si>
    <t>Multiple inputs are required in order to complete and populate the Common Application.  In several cases, incomplete entries will not populate the Common Application.  Cells throughout the Common Application are color coded as follows:</t>
  </si>
  <si>
    <t>Text / numerical data entry required</t>
  </si>
  <si>
    <t>No input / value / calculation</t>
  </si>
  <si>
    <t>Many cells are protected and cannot be changed.  Any changes to the protected content of the Common Application will void the entire Application.</t>
  </si>
  <si>
    <r>
      <t xml:space="preserve">A completed Common Application along with the required documentation and exhibits (see www.ihda.org for program-specific Application checklists) comprise a complete application package (the "Application"). </t>
    </r>
    <r>
      <rPr>
        <i/>
        <sz val="12"/>
        <rFont val="Arial Narrow"/>
        <family val="2"/>
      </rPr>
      <t>Incomplete Applications will not be considered.</t>
    </r>
  </si>
  <si>
    <t>Applicant Construction Cost Breakdown</t>
  </si>
  <si>
    <t>Cell Comments</t>
  </si>
  <si>
    <t>Many cells have embedded comments, denoted with a small red triangle in the upper right hand corner, that contain important information related to populating the Application and the cell.</t>
  </si>
  <si>
    <t>Error Messages</t>
  </si>
  <si>
    <t>Some cells and sheets have required inputs and limits that if not completed or exceeded will generate an error message in red text.</t>
  </si>
  <si>
    <t>Project Descriptions</t>
  </si>
  <si>
    <t>Provide a general overview of the proposed project
Limit response to 1500 characters.</t>
  </si>
  <si>
    <t>Provide a general overview of the populations the Project will house.
Limit response to 1500 characters.</t>
  </si>
  <si>
    <t>Project / Unit Amenities</t>
  </si>
  <si>
    <t>Provide a general overview of the project and unit amenities
Limit response to 1500 characters.</t>
  </si>
  <si>
    <t>Construction Scope of Work</t>
  </si>
  <si>
    <t>Commercial Space (if applicable)</t>
  </si>
  <si>
    <t>For projects that include commercial space, provide a general description of the commercial space and any existing or intended tenants.
Limit response to 1500 characters.</t>
  </si>
  <si>
    <t>Service Area Space (if applicable)</t>
  </si>
  <si>
    <t>Off-Site Improvements (if applicable)</t>
  </si>
  <si>
    <t>Provide a description of any off-site improvements that will be undertaken in connection with the Project.
Limit response to 1500 characters.</t>
  </si>
  <si>
    <t>For projects that include space for the provision of resident services, provide a description of the proposed use of the space.
Limit response to 1500 characters.</t>
  </si>
  <si>
    <t>APPLICATION UNIT MIX SUMMARY</t>
  </si>
  <si>
    <t>CHANGES: PPA to APPLICATION</t>
  </si>
  <si>
    <t>Information submitted below correlates to and must be consistent with the information provided through the Architectural Certification</t>
  </si>
  <si>
    <t>4% - Acq.</t>
  </si>
  <si>
    <t>Developer Fee (inclusive of consultants, managers, etc.)</t>
  </si>
  <si>
    <t>Hot Water</t>
  </si>
  <si>
    <t>Project Type</t>
  </si>
  <si>
    <t>Tenant Population</t>
  </si>
  <si>
    <t>Project Type:</t>
  </si>
  <si>
    <t>Refinance</t>
  </si>
  <si>
    <t>Provide a general overview of the Project's construction scope of work - Include construction type and interior, exterior and Site (landscaping, playground equipment, accessible parking, etc.) improvements.
Limit response to 1500 characters.</t>
  </si>
  <si>
    <t>For projects that involve the issuance of tax exempt bonds, please complete the following:</t>
  </si>
  <si>
    <t>Proposed Issuer:</t>
  </si>
  <si>
    <t>Proposed Underwriter:</t>
  </si>
  <si>
    <t>Applicable Fraction</t>
  </si>
  <si>
    <t>psf</t>
  </si>
  <si>
    <t>Winter Conditions</t>
  </si>
  <si>
    <t>Definitions</t>
  </si>
  <si>
    <t>Protected Content</t>
  </si>
  <si>
    <t>Residential: Rehabilitation / Adaptive Reuse of non-residential buildings into residential buildings SF</t>
  </si>
  <si>
    <t>Rehabilitation / Adaptive Reuse of non-residential buildings into residential buildings</t>
  </si>
  <si>
    <t>Rehabilitation /  Adaptive Reuse of non-residential buildings into residential buildings</t>
  </si>
  <si>
    <t>Specialties</t>
  </si>
  <si>
    <t>This page is meant for underwriting purposes only. In order to update your underwriting application, right click on the small grey triangle in the left corner and select copy.</t>
  </si>
  <si>
    <t>In the Underwriting Common App, right click on the same grey triangle and paste VALUES ONLY</t>
  </si>
  <si>
    <t>Check (X) here if 4% determination request:</t>
  </si>
  <si>
    <t xml:space="preserve">Please do not submit or print this page or the subsequent pages of the Address Exhibit if they are blank. </t>
  </si>
  <si>
    <t>Complete the following development team information.  Please carefully review the QAP definition of a Sponsor.  If a Sponsor is a HUD designated CHDO, please indicate using the drop down boxes to the right of the Sponsor below.  Please use the K_Notes tab to indicate any Development Team member's previous affiliation to be reviewed (i.e. change of name, previous experience, etc.).</t>
  </si>
  <si>
    <t>Please direct comments or questions to multifamilyfin@ihda.org</t>
  </si>
  <si>
    <t>Will any existing buildings be demolished?</t>
  </si>
  <si>
    <t>% of
Trade Payments
and Site Work</t>
  </si>
  <si>
    <t xml:space="preserve">
Total Residential Improvements</t>
  </si>
  <si>
    <r>
      <rPr>
        <b/>
        <u/>
        <sz val="18"/>
        <rFont val="Arial Narrow"/>
        <family val="2"/>
      </rPr>
      <t>Residential Construction Costs</t>
    </r>
    <r>
      <rPr>
        <b/>
        <sz val="18"/>
        <rFont val="Arial Narrow"/>
        <family val="2"/>
      </rPr>
      <t>:</t>
    </r>
    <r>
      <rPr>
        <sz val="18"/>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</si>
  <si>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8"/>
        <rFont val="Arial Narrow"/>
        <family val="2"/>
      </rPr>
      <t>Commercial Construction Costs</t>
    </r>
    <r>
      <rPr>
        <b/>
        <sz val="18"/>
        <rFont val="Arial Narrow"/>
        <family val="2"/>
      </rPr>
      <t>:</t>
    </r>
    <r>
      <rPr>
        <sz val="18"/>
        <rFont val="Arial Narrow"/>
        <family val="2"/>
      </rPr>
      <t xml:space="preserve"> Include all costs attributable to the construction of leaseable commercial space in the project.</t>
    </r>
  </si>
  <si>
    <r>
      <rPr>
        <b/>
        <u/>
        <sz val="18"/>
        <rFont val="Arial Narrow"/>
        <family val="2"/>
      </rPr>
      <t>Services Area Construction Costs</t>
    </r>
    <r>
      <rPr>
        <b/>
        <sz val="18"/>
        <rFont val="Arial Narrow"/>
        <family val="2"/>
      </rPr>
      <t>:</t>
    </r>
    <r>
      <rPr>
        <sz val="18"/>
        <rFont val="Arial Narrow"/>
        <family val="2"/>
      </rPr>
      <t xml:space="preserve"> Include all costs attributable to areas for the provision of resident tenant services.</t>
    </r>
  </si>
  <si>
    <r>
      <rPr>
        <b/>
        <u/>
        <sz val="18"/>
        <rFont val="Arial Narrow"/>
        <family val="2"/>
      </rPr>
      <t>Off-Site Improvements</t>
    </r>
    <r>
      <rPr>
        <b/>
        <sz val="18"/>
        <rFont val="Arial Narrow"/>
        <family val="2"/>
      </rPr>
      <t>:</t>
    </r>
    <r>
      <rPr>
        <sz val="18"/>
        <rFont val="Arial Narrow"/>
        <family val="2"/>
      </rPr>
      <t xml:space="preserve"> Include all project costs attributable to improvements made in areas outside the project boundaries such as installation of public utilities, roads, landscaping, curbs, storm sewers, light standards, etc.</t>
    </r>
  </si>
  <si>
    <r>
      <rPr>
        <b/>
        <sz val="16"/>
        <rFont val="Arial"/>
        <family val="2"/>
      </rPr>
      <t>Off-Site</t>
    </r>
    <r>
      <rPr>
        <b/>
        <sz val="12"/>
        <rFont val="Arial"/>
        <family val="2"/>
      </rPr>
      <t xml:space="preserve"> Improvements</t>
    </r>
  </si>
  <si>
    <t>Reasonable Construction Cost Review</t>
  </si>
  <si>
    <t>Cost Reasonableness Review</t>
  </si>
  <si>
    <t>These costs were compared with data from similar structures obtained from one of the following methods:</t>
  </si>
  <si>
    <t>Reviewer</t>
  </si>
  <si>
    <t>Reviewer Comments:</t>
  </si>
  <si>
    <t>Total Project Units:</t>
  </si>
  <si>
    <t>Cost approach from the current appraisal</t>
  </si>
  <si>
    <t>Contingency:</t>
  </si>
  <si>
    <t>IHDA Construction Database</t>
  </si>
  <si>
    <t>Overall Cost of Construction:</t>
  </si>
  <si>
    <t>Marshall &amp; Swift Residential Cost Handbook</t>
  </si>
  <si>
    <t>Cost per unit:</t>
  </si>
  <si>
    <t>Reasonableness</t>
  </si>
  <si>
    <t>Cost per square foot:</t>
  </si>
  <si>
    <t>reasonable</t>
  </si>
  <si>
    <t>.</t>
  </si>
  <si>
    <t>unreasonable</t>
  </si>
  <si>
    <t>Based on the review the costs as indicated were deemed to be</t>
  </si>
  <si>
    <t xml:space="preserve"> for the intended use as of the date indicated above.</t>
  </si>
  <si>
    <t>Name of Reviewer:</t>
  </si>
  <si>
    <t xml:space="preserve"> The construction costs were provided in the Multifamily Finance application dated</t>
  </si>
  <si>
    <t xml:space="preserve">The Mulitifamily Architectural and Construction staff conducted a cost reasonableness review of the above project.  </t>
  </si>
  <si>
    <t>Total Construction Period Sources*</t>
  </si>
  <si>
    <t>* It is not a requirement for Total Construction Period Sources to equal Total Permanent Sources.</t>
  </si>
  <si>
    <r>
      <t>Project Information -</t>
    </r>
    <r>
      <rPr>
        <sz val="10"/>
        <rFont val="Arial Narrow"/>
        <family val="2"/>
      </rPr>
      <t xml:space="preserve"> Please indicate unit amenities and project information below:</t>
    </r>
  </si>
  <si>
    <t>Sensory</t>
  </si>
  <si>
    <t>CHDO Eligible:</t>
  </si>
  <si>
    <t>Yes-PSH Restricted</t>
  </si>
  <si>
    <t>FFB Loan</t>
  </si>
  <si>
    <t>Type:</t>
  </si>
  <si>
    <t>Loan Type</t>
  </si>
  <si>
    <t>Construction and Permanent</t>
  </si>
  <si>
    <t>Permanent</t>
  </si>
  <si>
    <t>3+</t>
  </si>
  <si>
    <t>25% of Total Developer Fee</t>
  </si>
  <si>
    <t>Deferred Fee as a % of Total 
Cash Flow (years 1-15)</t>
  </si>
  <si>
    <t>Subtotal: Debt</t>
  </si>
  <si>
    <t>Debt Balance</t>
  </si>
  <si>
    <t>Deferred Fee as a % of Total Dev Fee</t>
  </si>
  <si>
    <t>Initial Non-Marketing Rent Up Costs</t>
  </si>
  <si>
    <t>Replacement Reserve</t>
  </si>
  <si>
    <t>Environmental Contingency</t>
  </si>
  <si>
    <t>Residential: Rehabilitation</t>
  </si>
  <si>
    <t>Grand Total Construction Costs</t>
  </si>
  <si>
    <t>Other Costs</t>
  </si>
  <si>
    <t>Other: Commercial, Service, Offsite</t>
  </si>
  <si>
    <t>Furniture Fixtures &amp; Equipment (FF&amp;E)</t>
  </si>
  <si>
    <t>Other GC Costs</t>
  </si>
  <si>
    <t>Impact Fees</t>
  </si>
  <si>
    <t>Con. Soft costs</t>
  </si>
  <si>
    <r>
      <t xml:space="preserve">Financial Gap </t>
    </r>
    <r>
      <rPr>
        <sz val="9"/>
        <color theme="1"/>
        <rFont val="Arial Narrow"/>
        <family val="2"/>
      </rPr>
      <t>(If applying for IHDA soft funds to fill the financial gap, check cell D61)</t>
    </r>
  </si>
  <si>
    <r>
      <t>Accessibility Information -</t>
    </r>
    <r>
      <rPr>
        <sz val="10"/>
        <rFont val="Arial Narrow"/>
        <family val="2"/>
      </rPr>
      <t xml:space="preserve"> Please indicate unit amenities and project information below:</t>
    </r>
  </si>
  <si>
    <t>Accessible Unit Types</t>
  </si>
  <si>
    <t>Universal Design</t>
  </si>
  <si>
    <t>Interest Reserve</t>
  </si>
  <si>
    <t>P&amp;P Bond/ Construction /LOC /Working Capital/Latent Defects LOC Fee</t>
  </si>
  <si>
    <t>3rd Party Cost Estimate/PNA</t>
  </si>
  <si>
    <t>Scoring - 100% of units</t>
  </si>
  <si>
    <r>
      <rPr>
        <b/>
        <sz val="10"/>
        <color theme="1"/>
        <rFont val="Arial Narrow"/>
        <family val="2"/>
      </rPr>
      <t xml:space="preserve">Note: </t>
    </r>
    <r>
      <rPr>
        <sz val="10"/>
        <color theme="1"/>
        <rFont val="Arial Narrow"/>
        <family val="2"/>
      </rPr>
      <t>If multiple costs are included in line items, please include a breakdown of individual costs in the comments section.</t>
    </r>
  </si>
  <si>
    <t xml:space="preserve">Number of Units: </t>
  </si>
  <si>
    <t xml:space="preserve">For all projects, please submit tabs A - K, in a .xlsx file.  </t>
  </si>
  <si>
    <t>Chicago Metro</t>
  </si>
  <si>
    <t>Average Income Test</t>
  </si>
  <si>
    <t xml:space="preserve">Has the Architect certified the square footage (SF)? </t>
  </si>
  <si>
    <t xml:space="preserve">Income Categories </t>
  </si>
  <si>
    <t>Existing Debt</t>
  </si>
  <si>
    <t>Fees</t>
  </si>
  <si>
    <t>Not-For-Profit Sponsor:</t>
  </si>
  <si>
    <t>Bobo</t>
  </si>
  <si>
    <t>Butcher</t>
  </si>
  <si>
    <t>Flemenbaum</t>
  </si>
  <si>
    <t>Janovsky</t>
  </si>
  <si>
    <t>Taylor</t>
  </si>
  <si>
    <t>A) Application Certification</t>
  </si>
  <si>
    <t>C) Public Outreach</t>
  </si>
  <si>
    <t>D) Site Control</t>
  </si>
  <si>
    <t>E) Zoning</t>
  </si>
  <si>
    <t>F) Site Physical Information</t>
  </si>
  <si>
    <t>G) Historic Preservation</t>
  </si>
  <si>
    <t>H) Phase I Environmental</t>
  </si>
  <si>
    <t>I) Architectural Requirements</t>
  </si>
  <si>
    <t>J) Construction Cost Breakdown</t>
  </si>
  <si>
    <t>K) Projects Involving Rehabilitation</t>
  </si>
  <si>
    <t>L) Relocation</t>
  </si>
  <si>
    <t>M) Market Study</t>
  </si>
  <si>
    <t>N) Appropriate Development Team</t>
  </si>
  <si>
    <t>A1) Universal Design</t>
  </si>
  <si>
    <t>A2) Unit Mix</t>
  </si>
  <si>
    <t>A3) Cost Containment</t>
  </si>
  <si>
    <t>B1) Green Initiative Standards</t>
  </si>
  <si>
    <t>B2) Rehabilitation</t>
  </si>
  <si>
    <t>C1) Market Characteristics</t>
  </si>
  <si>
    <t>C2a) Priority Community Targeting - Opportunity Area</t>
  </si>
  <si>
    <t>C2b) Priority Community Targeting - Community Revitalization Efforts</t>
  </si>
  <si>
    <t>C3) Affordability Risk Index</t>
  </si>
  <si>
    <t>C4) Transportation</t>
  </si>
  <si>
    <t>C5) Neighborhood Assets</t>
  </si>
  <si>
    <t>D1) Illinois Based Participants</t>
  </si>
  <si>
    <t>D2) Illinois Based Minority-, Female-, or Persons with Disabilities Participation</t>
  </si>
  <si>
    <t>D3) Non-profit Corporation Participation</t>
  </si>
  <si>
    <t>E1) Rental Assistance/Deeper Income Targeting</t>
  </si>
  <si>
    <t>E2) Leveraging Authority Resources</t>
  </si>
  <si>
    <t>F1) Statewide Referral Network Units</t>
  </si>
  <si>
    <t>F2) Communities with Demand for SRN</t>
  </si>
  <si>
    <t>F3) Affordable Housing Planning and Appeal Act ("AHPAA")</t>
  </si>
  <si>
    <t>G) Tiebreaker Criteria</t>
  </si>
  <si>
    <t>TENANT PAID UTILITIES INCLUDED IN UTILITY ALLOWANCE</t>
  </si>
  <si>
    <t>Pre-Peer Review</t>
  </si>
  <si>
    <t>Policy</t>
  </si>
  <si>
    <t>HUD Multifamily Housing</t>
  </si>
  <si>
    <t>Rural Housing Services</t>
  </si>
  <si>
    <t xml:space="preserve">Utilities </t>
  </si>
  <si>
    <t>Energy Source</t>
  </si>
  <si>
    <t xml:space="preserve">Public Housing Authority </t>
  </si>
  <si>
    <t>State or Local Housing Agency</t>
  </si>
  <si>
    <t>Water/Sewer</t>
  </si>
  <si>
    <t>Wind</t>
  </si>
  <si>
    <t>Kim</t>
  </si>
  <si>
    <t>Describe the donation including the name of donor, non-profit recipient, how the donation will be used in the project, and if the certificate will be returned to the donor or sold to an investor. If the tax credits are to be syndicated, please indicate how the equity will be transferred to the project (e.g., capital contribution, grant, loan etc.).  Limit response to 750 characters.</t>
  </si>
  <si>
    <t>IHDA Loan Origination</t>
  </si>
  <si>
    <t>Bond Counsel Fee</t>
  </si>
  <si>
    <t>Issuer's Counsel Fee</t>
  </si>
  <si>
    <t>4% Determination Fee (Tax-Exempt Bonds Only)</t>
  </si>
  <si>
    <t>IHDA Forward Commitment Extension Fee</t>
  </si>
  <si>
    <t>Bond Inducement Fee</t>
  </si>
  <si>
    <t>Bond Issuance Fee</t>
  </si>
  <si>
    <t>Issuer's Financial Advisor Fee</t>
  </si>
  <si>
    <t>Co-Bond Counsel Fee</t>
  </si>
  <si>
    <t>Trustee/Custodian/Fiscal Agent Fee</t>
  </si>
  <si>
    <t>Underwriter Takedown, Management, and Expenses</t>
  </si>
  <si>
    <t>Maximum Annual Debt Service (MADS)/Bond Reserve</t>
  </si>
  <si>
    <t>Miscellaneous Bond Fee</t>
  </si>
  <si>
    <t>IHDA Plan and Cost Review Fee</t>
  </si>
  <si>
    <t>IHDA Conversion Fee</t>
  </si>
  <si>
    <t xml:space="preserve">Is the subordination and/or payoff of any IHDA debt part of your request? </t>
  </si>
  <si>
    <t>Resource Type</t>
  </si>
  <si>
    <t xml:space="preserve">No.: </t>
  </si>
  <si>
    <t>FAF</t>
  </si>
  <si>
    <t>9% LIHTC</t>
  </si>
  <si>
    <t>4% LIHTC</t>
  </si>
  <si>
    <t>Elderly 62+</t>
  </si>
  <si>
    <t>Elderly 55+</t>
  </si>
  <si>
    <t>Adaptive Reuse</t>
  </si>
  <si>
    <t xml:space="preserve">Resource(s): </t>
  </si>
  <si>
    <t xml:space="preserve">Specify if "Other": </t>
  </si>
  <si>
    <t>Agreement Type</t>
  </si>
  <si>
    <t>HOME LURA</t>
  </si>
  <si>
    <t>CDBG LURA</t>
  </si>
  <si>
    <t>FAF LURA</t>
  </si>
  <si>
    <t>4% EUA</t>
  </si>
  <si>
    <t>9% EUA</t>
  </si>
  <si>
    <t>BIBP LURA</t>
  </si>
  <si>
    <t>NHTF</t>
  </si>
  <si>
    <t>NHTF LURA</t>
  </si>
  <si>
    <t>Illinois HTF LURA</t>
  </si>
  <si>
    <t>Bond Regulatory Agreement</t>
  </si>
  <si>
    <t>Illinois HTF</t>
  </si>
  <si>
    <t>BIBP</t>
  </si>
  <si>
    <t xml:space="preserve">Affordable Advantage </t>
  </si>
  <si>
    <t xml:space="preserve">Credit Advantage </t>
  </si>
  <si>
    <t>Added wind</t>
  </si>
  <si>
    <t>Utility Schedule Policy</t>
  </si>
  <si>
    <t>Added 5% to taxes and insurance to match IHDA collection requirements</t>
  </si>
  <si>
    <t>Eliminated N/A</t>
  </si>
  <si>
    <t>Please list all current (including non-IHDA) Land Use and Regulatory Agreements (LURAs) or Extended Use Agreements (EUAs).</t>
  </si>
  <si>
    <t>Outstanding Regulatory Agreement?</t>
  </si>
  <si>
    <t>PID Number:</t>
  </si>
  <si>
    <t xml:space="preserve">Regulatory Agreements linked to properties: </t>
  </si>
  <si>
    <t>Character Length</t>
  </si>
  <si>
    <t>75% of Cash Flow 
(years 1-12)</t>
  </si>
  <si>
    <t>Developer Fee Calcuation Input</t>
  </si>
  <si>
    <t>Limit</t>
  </si>
  <si>
    <t>First $5M of FBC</t>
  </si>
  <si>
    <t>FBC between $5M and $15M</t>
  </si>
  <si>
    <t>FBC over $15M</t>
  </si>
  <si>
    <t>IHDA Credit Advantage Mortgage/Affordable Advantage Mortgage</t>
  </si>
  <si>
    <t># of Laundry Room Washers:</t>
  </si>
  <si>
    <t># of Laundry Room Dryers:</t>
  </si>
  <si>
    <t># of Common Area Laundry Rooms:</t>
  </si>
  <si>
    <t>Heatpump</t>
  </si>
  <si>
    <t>Electric</t>
  </si>
  <si>
    <t>No. of bldgs. to be demolished</t>
  </si>
  <si>
    <t># of bldgs.</t>
  </si>
  <si>
    <t>Describe how the project will meet local accessibility requirements, any universal design features or amenities, and provide an explanation for any accessibility requirements that the project will be unable to meet. (All information given must match the Architectural Standards Certification)</t>
  </si>
  <si>
    <t xml:space="preserve">If so, please provide details of the subordination and/or payoff request: </t>
  </si>
  <si>
    <t>Lighting</t>
  </si>
  <si>
    <t xml:space="preserve">Please indicate any restrictions that might limit the type of soft funds available to the development (e.g. a Choice Limiting Action that might prohibit the use of HOME). </t>
  </si>
  <si>
    <t>Is the manager's unit included in your calculation?</t>
  </si>
  <si>
    <t>State Referral Network (SRN) Units</t>
  </si>
  <si>
    <t>SRN units only</t>
  </si>
  <si>
    <t>Units Intended for Supportive Housing (PSH)</t>
  </si>
  <si>
    <t>PSH Units (including SRN)</t>
  </si>
  <si>
    <t>Lawns &amp; Plantings- 
Min. 1% Trade cost</t>
  </si>
  <si>
    <t>MIP Deposit</t>
  </si>
  <si>
    <t>Bond Admin Fee</t>
  </si>
  <si>
    <t>Please note: Commercial Income will be underwritten with 100% vacancy unless otherwise determined by the Authority.</t>
  </si>
  <si>
    <t>Syndicator/Investor Asset Mgmt. Fee</t>
  </si>
  <si>
    <t>If Existing and in IHDA's Portfolio</t>
  </si>
  <si>
    <t>Average Income Test @ 57%</t>
  </si>
  <si>
    <t>Which Utility Schedule Policy did you use?</t>
  </si>
  <si>
    <t>Have you elected to use the Test of Average Income?</t>
  </si>
  <si>
    <t xml:space="preserve">Please check all utilities paid by the tenant: </t>
  </si>
  <si>
    <t xml:space="preserve">JUSTIFICATION FOR USING TEST OF AVERAGE INCOME </t>
  </si>
  <si>
    <t xml:space="preserve">IHDA Agreement(s): </t>
  </si>
  <si>
    <t xml:space="preserve">Non-IHDA Agreement(s): </t>
  </si>
  <si>
    <t xml:space="preserve"> TEST OF AVERAGE INCOME </t>
  </si>
  <si>
    <t xml:space="preserve">Did you receive approval to use the Test of Average Income at the PPA stage? </t>
  </si>
  <si>
    <t>Total project units net the manager's unit (unless included in your calculation)</t>
  </si>
  <si>
    <t>Total LIHTC units net the manager's unit (unless included in your calculation)</t>
  </si>
  <si>
    <t>Total unit area net the manager's unit (unless included in your calculation)</t>
  </si>
  <si>
    <t>LIHTC unit area net the manager's unit (unless included in your calculation)</t>
  </si>
  <si>
    <t>Average Income Percentage</t>
  </si>
  <si>
    <t xml:space="preserve">Please indicate the resource type and applicable reference number (No.) for all current and past IHDA resources. </t>
  </si>
  <si>
    <t>Social Service Delivery Plan</t>
  </si>
  <si>
    <t>Provide a general overview of any proposed tenant services and partnerships with social service providers. 
Limit response to 1500 characters.</t>
  </si>
  <si>
    <t>Scoring - 50% of units</t>
  </si>
  <si>
    <t>Service Provider:</t>
  </si>
  <si>
    <t>IHDA PSH Financing</t>
  </si>
  <si>
    <t>Healthy Housing, Healthy Communities (H3C) Request</t>
  </si>
  <si>
    <t>IHDA Preliminary Project Assessment Fee &amp; Application Fee</t>
  </si>
  <si>
    <t>IAHTC Reservation Fee</t>
  </si>
  <si>
    <t>Supportive Housing
Sponsor Intent              State Referral</t>
  </si>
  <si>
    <t xml:space="preserve">                                                                Rental Assistance
 Assisted                     Term Remaining       Administrator                    Program</t>
  </si>
  <si>
    <t>Updated: November 2023 for the PSH Round X</t>
  </si>
  <si>
    <t>New Construction / Adaptive Reuse</t>
  </si>
  <si>
    <t>Limited Rehabilitation</t>
  </si>
  <si>
    <t>Moderate Rehabilitation</t>
  </si>
  <si>
    <t>Substantial Rehabilitation</t>
  </si>
  <si>
    <t>Acquisition / Rehabilitation</t>
  </si>
  <si>
    <t>Construction Cost psf Limit:</t>
  </si>
  <si>
    <t>New Construction-Base</t>
  </si>
  <si>
    <t>New Construction-Advanced</t>
  </si>
  <si>
    <t>New Construction-Net Zero</t>
  </si>
  <si>
    <t>Rehabilitation-Base</t>
  </si>
  <si>
    <t>Rehabilitation-Advanced</t>
  </si>
  <si>
    <t>Rehabilitation-Net Zero</t>
  </si>
  <si>
    <t>Green Certification Level:</t>
  </si>
  <si>
    <t>Gross Square Footage:</t>
  </si>
  <si>
    <t>Green Certification levels</t>
  </si>
  <si>
    <t>Base</t>
  </si>
  <si>
    <t>Advanced</t>
  </si>
  <si>
    <t>Net Zero</t>
  </si>
  <si>
    <t>Construction type:</t>
  </si>
  <si>
    <t>Construction Cost psf:</t>
  </si>
  <si>
    <t>Provide an explanation of construction costs in excess of the limits. Please address site-specific concerns and the associated premiums.
Limit response to 1500 characters.</t>
  </si>
  <si>
    <t>MBE</t>
  </si>
  <si>
    <t>WBE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</si>
</sst>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000"/>
    <numFmt numFmtId="166" formatCode="_(&quot;$&quot;* #,##0_);_(&quot;$&quot;* \(#,##0\);_(&quot;$&quot;* &quot;-&quot;??_);_(@_)"/>
    <numFmt numFmtId="167" formatCode="0.0%"/>
    <numFmt numFmtId="168" formatCode="_(* #,##0_);_(* \(#,##0\);_(* &quot;-&quot;??_);_(@_)"/>
    <numFmt numFmtId="169" formatCode="0.000%"/>
    <numFmt numFmtId="170" formatCode="m/d/yyyy;@"/>
    <numFmt numFmtId="171" formatCode="_(&quot;$&quot;* #,##0.0000_);_(&quot;$&quot;* \(#,##0.0000\);_(&quot;$&quot;* &quot;-&quot;??_);_(@_)"/>
    <numFmt numFmtId="172" formatCode="0.0000%"/>
    <numFmt numFmtId="173" formatCode="&quot;$&quot;#,##0.00"/>
    <numFmt numFmtId="174" formatCode="0_);[Red]\(0\)"/>
    <numFmt numFmtId="175" formatCode="mm/dd/yy;@"/>
  </numFmts>
  <fonts count="106" x14ac:knownFonts="1">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12"/>
      <color theme="1"/>
      <name val="Arial Narrow"/>
      <family val="2"/>
    </font>
    <font>
      <b/>
      <sz val="12"/>
      <color theme="1"/>
      <name val="Arial Narrow"/>
      <family val="2"/>
    </font>
    <font>
      <b/>
      <sz val="12"/>
      <name val="Arial Narrow"/>
      <family val="2"/>
    </font>
    <font>
      <b/>
      <sz val="10"/>
      <name val="Arial Narrow"/>
      <family val="2"/>
    </font>
    <font>
      <sz val="12"/>
      <name val="Arial Narrow"/>
      <family val="2"/>
    </font>
    <font>
      <sz val="10"/>
      <name val="Arial Narrow"/>
      <family val="2"/>
    </font>
    <font>
      <sz val="8"/>
      <color indexed="81"/>
      <name val="Tahoma"/>
      <family val="2"/>
    </font>
    <font>
      <b/>
      <i/>
      <sz val="12"/>
      <name val="Arial Narrow"/>
      <family val="2"/>
    </font>
    <font>
      <b/>
      <i/>
      <sz val="10"/>
      <name val="Arial Narrow"/>
      <family val="2"/>
    </font>
    <font>
      <b/>
      <u/>
      <sz val="11"/>
      <color theme="1"/>
      <name val="Times New Roman"/>
      <family val="1"/>
    </font>
    <font>
      <sz val="11"/>
      <color theme="1"/>
      <name val="Times New Roman"/>
      <family val="1"/>
    </font>
    <font>
      <b/>
      <sz val="14"/>
      <name val="Arial Narrow"/>
      <family val="2"/>
    </font>
    <font>
      <sz val="10"/>
      <color indexed="9"/>
      <name val="Arial Narrow"/>
      <family val="2"/>
    </font>
    <font>
      <sz val="10"/>
      <color theme="1"/>
      <name val="Arial Narrow"/>
      <family val="2"/>
    </font>
    <font>
      <sz val="11"/>
      <name val="Arial Narrow"/>
      <family val="2"/>
    </font>
    <font>
      <i/>
      <sz val="10"/>
      <name val="Arial Narrow"/>
      <family val="2"/>
    </font>
    <font>
      <sz val="10"/>
      <color theme="1"/>
      <name val="Calibri"/>
      <family val="2"/>
      <scheme val="minor"/>
    </font>
    <font>
      <b/>
      <sz val="14"/>
      <color theme="1"/>
      <name val="Arial Narrow"/>
      <family val="2"/>
    </font>
    <font>
      <sz val="11"/>
      <color theme="1"/>
      <name val="Arial Narrow"/>
      <family val="2"/>
    </font>
    <font>
      <b/>
      <sz val="11"/>
      <color theme="1"/>
      <name val="Arial Narrow"/>
      <family val="2"/>
    </font>
    <font>
      <b/>
      <sz val="10"/>
      <color theme="1"/>
      <name val="Arial Narrow"/>
      <family val="2"/>
    </font>
    <font>
      <sz val="10"/>
      <color rgb="FFFF0000"/>
      <name val="Arial Narrow"/>
      <family val="2"/>
    </font>
    <font>
      <i/>
      <sz val="11"/>
      <color theme="1"/>
      <name val="Arial Narrow"/>
      <family val="2"/>
    </font>
    <font>
      <b/>
      <sz val="11"/>
      <name val="Arial Narrow"/>
      <family val="2"/>
    </font>
    <font>
      <sz val="11"/>
      <name val="Times New Roman"/>
      <family val="1"/>
    </font>
    <font>
      <i/>
      <sz val="10"/>
      <color theme="1"/>
      <name val="Arial Narrow"/>
      <family val="2"/>
    </font>
    <font>
      <u/>
      <sz val="10"/>
      <color theme="1"/>
      <name val="Arial Narrow"/>
      <family val="2"/>
    </font>
    <font>
      <i/>
      <sz val="12"/>
      <name val="Arial Narrow"/>
      <family val="2"/>
    </font>
    <font>
      <b/>
      <i/>
      <sz val="10"/>
      <color theme="1"/>
      <name val="Arial Narrow"/>
      <family val="2"/>
    </font>
    <font>
      <b/>
      <sz val="8"/>
      <color indexed="81"/>
      <name val="Tahoma"/>
      <family val="2"/>
    </font>
    <font>
      <b/>
      <u/>
      <sz val="12"/>
      <name val="Arial"/>
      <family val="2"/>
    </font>
    <font>
      <b/>
      <sz val="10"/>
      <name val="Arial"/>
      <family val="2"/>
    </font>
    <font>
      <b/>
      <u/>
      <sz val="10"/>
      <name val="Arial"/>
      <family val="2"/>
    </font>
    <font>
      <b/>
      <sz val="10"/>
      <color rgb="FFFF0000"/>
      <name val="Arial"/>
      <family val="2"/>
    </font>
    <font>
      <i/>
      <sz val="12"/>
      <color theme="1"/>
      <name val="Arial Narrow"/>
      <family val="2"/>
    </font>
    <font>
      <b/>
      <sz val="12"/>
      <name val="Arial"/>
      <family val="2"/>
    </font>
    <font>
      <b/>
      <u/>
      <sz val="10"/>
      <name val="Arial Narrow"/>
      <family val="2"/>
    </font>
    <font>
      <i/>
      <sz val="10"/>
      <name val="Arial"/>
      <family val="2"/>
    </font>
    <font>
      <b/>
      <i/>
      <sz val="10"/>
      <name val="Arial"/>
      <family val="2"/>
    </font>
    <font>
      <i/>
      <u/>
      <sz val="10"/>
      <name val="Arial Narrow"/>
      <family val="2"/>
    </font>
    <font>
      <b/>
      <sz val="10"/>
      <color rgb="FFFF0000"/>
      <name val="Arial Narrow"/>
      <family val="2"/>
    </font>
    <font>
      <sz val="9"/>
      <color indexed="81"/>
      <name val="Tahoma"/>
      <family val="2"/>
    </font>
    <font>
      <b/>
      <sz val="11"/>
      <color theme="1"/>
      <name val="Calibri"/>
      <family val="2"/>
      <scheme val="minor"/>
    </font>
    <font>
      <b/>
      <u/>
      <sz val="14"/>
      <color theme="1"/>
      <name val="Arial Narrow"/>
      <family val="2"/>
    </font>
    <font>
      <b/>
      <sz val="9"/>
      <color indexed="81"/>
      <name val="Arial Narrow"/>
      <family val="2"/>
    </font>
    <font>
      <b/>
      <sz val="10"/>
      <color indexed="81"/>
      <name val="Arial Narrow"/>
      <family val="2"/>
    </font>
    <font>
      <sz val="10"/>
      <color indexed="81"/>
      <name val="Arial Narrow"/>
      <family val="2"/>
    </font>
    <font>
      <b/>
      <u/>
      <sz val="11"/>
      <color theme="1"/>
      <name val="Calibri"/>
      <family val="2"/>
      <scheme val="minor"/>
    </font>
    <font>
      <b/>
      <i/>
      <sz val="11"/>
      <name val="Arial Narrow"/>
      <family val="2"/>
    </font>
    <font>
      <b/>
      <sz val="18"/>
      <color theme="1"/>
      <name val="Arial Narrow"/>
      <family val="2"/>
    </font>
    <font>
      <sz val="16"/>
      <name val="Arial Narrow"/>
      <family val="2"/>
    </font>
    <font>
      <sz val="16"/>
      <name val="Arial"/>
      <family val="2"/>
    </font>
    <font>
      <b/>
      <sz val="18"/>
      <name val="Arial Narrow"/>
      <family val="2"/>
    </font>
    <font>
      <sz val="18"/>
      <name val="Arial Narrow"/>
      <family val="2"/>
    </font>
    <font>
      <sz val="18"/>
      <name val="Arial"/>
      <family val="2"/>
    </font>
    <font>
      <b/>
      <u/>
      <sz val="18"/>
      <name val="Arial Narrow"/>
      <family val="2"/>
    </font>
    <font>
      <sz val="14"/>
      <name val="Arial"/>
      <family val="2"/>
    </font>
    <font>
      <sz val="13"/>
      <name val="Arial"/>
      <family val="2"/>
    </font>
    <font>
      <sz val="13.5"/>
      <name val="Arial"/>
      <family val="2"/>
    </font>
    <font>
      <b/>
      <sz val="13.5"/>
      <name val="Arial"/>
      <family val="2"/>
    </font>
    <font>
      <b/>
      <sz val="13.5"/>
      <color rgb="FFFF0000"/>
      <name val="Arial"/>
      <family val="2"/>
    </font>
    <font>
      <b/>
      <sz val="13"/>
      <name val="Arial"/>
      <family val="2"/>
    </font>
    <font>
      <b/>
      <sz val="14"/>
      <name val="Arial"/>
      <family val="2"/>
    </font>
    <font>
      <b/>
      <u/>
      <sz val="14"/>
      <name val="Arial"/>
      <family val="2"/>
    </font>
    <font>
      <b/>
      <sz val="16"/>
      <name val="Arial"/>
      <family val="2"/>
    </font>
    <font>
      <i/>
      <sz val="16"/>
      <name val="Arial"/>
      <family val="2"/>
    </font>
    <font>
      <b/>
      <i/>
      <sz val="16"/>
      <name val="Arial"/>
      <family val="2"/>
    </font>
    <font>
      <b/>
      <u/>
      <sz val="16"/>
      <name val="Arial"/>
      <family val="2"/>
    </font>
    <font>
      <b/>
      <i/>
      <sz val="13"/>
      <name val="Arial"/>
      <family val="2"/>
    </font>
    <font>
      <i/>
      <sz val="13"/>
      <name val="Arial"/>
      <family val="2"/>
    </font>
    <font>
      <b/>
      <sz val="18"/>
      <color rgb="FFFF0000"/>
      <name val="Arial"/>
      <family val="2"/>
    </font>
    <font>
      <b/>
      <sz val="26"/>
      <color theme="1"/>
      <name val="Arial Narrow"/>
      <family val="2"/>
    </font>
    <font>
      <b/>
      <sz val="18"/>
      <name val="Arial"/>
      <family val="2"/>
    </font>
    <font>
      <b/>
      <i/>
      <sz val="18"/>
      <name val="Arial"/>
      <family val="2"/>
    </font>
    <font>
      <i/>
      <sz val="18"/>
      <name val="Arial"/>
      <family val="2"/>
    </font>
    <font>
      <b/>
      <i/>
      <sz val="20"/>
      <name val="Arial"/>
      <family val="2"/>
    </font>
    <font>
      <u/>
      <sz val="18"/>
      <name val="Arial"/>
      <family val="2"/>
    </font>
    <font>
      <sz val="14"/>
      <color indexed="81"/>
      <name val="Tahoma"/>
      <family val="2"/>
    </font>
    <font>
      <sz val="14"/>
      <color indexed="81"/>
      <name val="Arial Narrow"/>
      <family val="2"/>
    </font>
    <font>
      <b/>
      <i/>
      <sz val="12"/>
      <color theme="1"/>
      <name val="Arial Narrow"/>
      <family val="2"/>
    </font>
    <font>
      <b/>
      <i/>
      <u/>
      <sz val="16"/>
      <color theme="1"/>
      <name val="Arial Narrow"/>
      <family val="2"/>
    </font>
    <font>
      <b/>
      <u/>
      <sz val="10"/>
      <color theme="1"/>
      <name val="Arial Narrow"/>
      <family val="2"/>
    </font>
    <font>
      <b/>
      <sz val="9"/>
      <color indexed="81"/>
      <name val="Tahoma"/>
      <family val="2"/>
    </font>
    <font>
      <sz val="9"/>
      <color indexed="81"/>
      <name val="Arial Narrow"/>
      <family val="2"/>
    </font>
    <font>
      <sz val="9"/>
      <color theme="1"/>
      <name val="Arial Narrow"/>
      <family val="2"/>
    </font>
    <font>
      <sz val="8"/>
      <name val="Arial Narrow"/>
      <family val="2"/>
    </font>
    <font>
      <b/>
      <sz val="9"/>
      <color theme="1"/>
      <name val="Arial Narrow"/>
      <family val="2"/>
    </font>
    <font>
      <sz val="11"/>
      <color rgb="FFFF0000"/>
      <name val="Arial Narrow"/>
      <family val="2"/>
    </font>
    <font>
      <sz val="11"/>
      <color rgb="FFFF0000"/>
      <name val="Arial"/>
      <family val="2"/>
    </font>
    <font>
      <b/>
      <u/>
      <sz val="12"/>
      <color theme="1"/>
      <name val="Arial Narrow"/>
      <family val="2"/>
    </font>
    <font>
      <u/>
      <sz val="11"/>
      <color theme="1"/>
      <name val="Calibri"/>
      <family val="2"/>
      <scheme val="minor"/>
    </font>
    <font>
      <b/>
      <sz val="10"/>
      <color theme="9" tint="0.59999389629810485"/>
      <name val="Arial Narrow"/>
      <family val="2"/>
    </font>
    <font>
      <sz val="10"/>
      <color rgb="FFFF0000"/>
      <name val="Calibri"/>
      <family val="2"/>
    </font>
    <font>
      <sz val="10"/>
      <color theme="1"/>
      <name val="Calibri"/>
      <family val="2"/>
    </font>
    <font>
      <b/>
      <sz val="10"/>
      <color theme="1"/>
      <name val="Calibri"/>
      <family val="2"/>
      <scheme val="minor"/>
    </font>
    <font>
      <b/>
      <i/>
      <u/>
      <sz val="10"/>
      <color theme="1"/>
      <name val="Arial Narrow"/>
      <family val="2"/>
    </font>
    <font>
      <u/>
      <sz val="10"/>
      <name val="Arial"/>
      <family val="2"/>
    </font>
    <font>
      <sz val="11"/>
      <name val="Calibri"/>
      <family val="2"/>
      <scheme val="minor"/>
    </font>
    <font>
      <b/>
      <sz val="11"/>
      <name val="Calibri"/>
      <family val="2"/>
      <scheme val="minor"/>
    </font>
    <font>
      <b/>
      <u/>
      <sz val="14"/>
      <name val="Arial Narrow"/>
      <family val="2"/>
    </font>
    <font>
      <sz val="11"/>
      <name val="Arial"/>
      <family val="2"/>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bgColor indexed="22"/>
      </patternFill>
    </fill>
    <fill>
      <patternFill patternType="solid">
        <fgColor theme="1"/>
        <bgColor indexed="22"/>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22"/>
      </patternFill>
    </fill>
    <fill>
      <patternFill patternType="solid">
        <fgColor theme="5" tint="0.59996337778862885"/>
        <bgColor indexed="64"/>
      </patternFill>
    </fill>
    <fill>
      <patternFill patternType="solid">
        <fgColor rgb="FFEBF1DE"/>
        <bgColor indexed="64"/>
      </patternFill>
    </fill>
    <fill>
      <patternFill patternType="solid">
        <fgColor theme="5" tint="0.39997558519241921"/>
        <bgColor indexed="22"/>
      </patternFill>
    </fill>
    <fill>
      <patternFill patternType="solid">
        <fgColor theme="5" tint="0.79998168889431442"/>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bottom/>
      <diagonal/>
    </border>
    <border>
      <left/>
      <right style="thin">
        <color theme="1"/>
      </right>
      <top style="thin">
        <color theme="1"/>
      </top>
      <bottom/>
      <diagonal/>
    </border>
    <border>
      <left/>
      <right/>
      <top/>
      <bottom style="thin">
        <color theme="1"/>
      </bottom>
      <diagonal/>
    </border>
    <border>
      <left/>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theme="1"/>
      </right>
      <top style="thin">
        <color indexed="64"/>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style="medium">
        <color indexed="64"/>
      </top>
      <bottom style="thin">
        <color theme="1"/>
      </bottom>
      <diagonal/>
    </border>
    <border>
      <left/>
      <right style="thin">
        <color theme="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bottom style="medium">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indexed="64"/>
      </right>
      <top style="thin">
        <color theme="1"/>
      </top>
      <bottom style="thin">
        <color theme="1"/>
      </bottom>
      <diagonal/>
    </border>
    <border>
      <left style="thin">
        <color theme="1"/>
      </left>
      <right style="thin">
        <color theme="1"/>
      </right>
      <top/>
      <bottom style="thin">
        <color theme="1"/>
      </bottom>
      <diagonal/>
    </border>
    <border>
      <left/>
      <right/>
      <top/>
      <bottom style="thin">
        <color auto="1"/>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auto="1"/>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theme="1"/>
      </top>
      <bottom style="thin">
        <color theme="1"/>
      </bottom>
      <diagonal/>
    </border>
    <border>
      <left style="thin">
        <color theme="1"/>
      </left>
      <right style="thin">
        <color theme="1"/>
      </right>
      <top/>
      <bottom/>
      <diagonal/>
    </border>
    <border>
      <left/>
      <right/>
      <top style="medium">
        <color theme="1"/>
      </top>
      <bottom/>
      <diagonal/>
    </border>
    <border>
      <left style="thin">
        <color theme="1"/>
      </left>
      <right/>
      <top style="medium">
        <color theme="1"/>
      </top>
      <bottom/>
      <diagonal/>
    </border>
    <border>
      <left/>
      <right style="thin">
        <color theme="1"/>
      </right>
      <top style="medium">
        <color theme="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3" fillId="0" borderId="0"/>
    <xf numFmtId="0" fontId="4" fillId="0" borderId="0"/>
    <xf numFmtId="9" fontId="2" fillId="0" borderId="0" applyFont="0" applyFill="0" applyBorder="0" applyAlignment="0" applyProtection="0"/>
    <xf numFmtId="43" fontId="1" fillId="0" borderId="0" applyFont="0" applyFill="0" applyBorder="0" applyAlignment="0" applyProtection="0"/>
    <xf numFmtId="0" fontId="10" fillId="0" borderId="0"/>
    <xf numFmtId="164" fontId="9" fillId="0" borderId="0" applyNumberFormat="0">
      <alignment horizontal="right"/>
    </xf>
    <xf numFmtId="0" fontId="1" fillId="0" borderId="0"/>
    <xf numFmtId="0" fontId="4" fillId="0" borderId="0"/>
  </cellStyleXfs>
  <cellXfs count="1238">
    <xf numFmtId="0" fontId="0" fillId="0" borderId="0" xfId="0"/>
    <xf numFmtId="0" fontId="10" fillId="0" borderId="0" xfId="8"/>
    <xf numFmtId="0" fontId="10" fillId="11" borderId="1" xfId="8" applyFill="1" applyBorder="1" applyAlignment="1" applyProtection="1">
      <alignment horizontal="center"/>
      <protection locked="0"/>
    </xf>
    <xf numFmtId="0" fontId="10" fillId="2" borderId="0" xfId="8" applyFill="1"/>
    <xf numFmtId="0" fontId="10" fillId="2" borderId="0" xfId="8" applyFill="1" applyAlignment="1">
      <alignment horizontal="right"/>
    </xf>
    <xf numFmtId="0" fontId="20" fillId="2" borderId="0" xfId="8" applyFont="1" applyFill="1"/>
    <xf numFmtId="0" fontId="9" fillId="2" borderId="0" xfId="0" quotePrefix="1" applyFont="1" applyFill="1" applyAlignment="1">
      <alignment horizontal="left" vertical="top"/>
    </xf>
    <xf numFmtId="0" fontId="16" fillId="2" borderId="0" xfId="0" applyFont="1" applyFill="1" applyAlignment="1">
      <alignment vertical="top"/>
    </xf>
    <xf numFmtId="0" fontId="9" fillId="2" borderId="0" xfId="0" applyFont="1" applyFill="1" applyAlignment="1">
      <alignment vertical="top"/>
    </xf>
    <xf numFmtId="0" fontId="20" fillId="0" borderId="0" xfId="8" applyFont="1"/>
    <xf numFmtId="0" fontId="10" fillId="2" borderId="0" xfId="8" applyFill="1" applyAlignment="1">
      <alignment vertical="top" wrapText="1"/>
    </xf>
    <xf numFmtId="0" fontId="10" fillId="0" borderId="0" xfId="8" applyAlignment="1">
      <alignment horizontal="right"/>
    </xf>
    <xf numFmtId="0" fontId="10" fillId="2" borderId="0" xfId="8" applyFill="1" applyAlignment="1">
      <alignment horizontal="right" vertical="top" wrapText="1"/>
    </xf>
    <xf numFmtId="0" fontId="10" fillId="13" borderId="1" xfId="8" applyFill="1" applyBorder="1" applyAlignment="1" applyProtection="1">
      <alignment horizontal="center"/>
      <protection locked="0"/>
    </xf>
    <xf numFmtId="0" fontId="10" fillId="2" borderId="2" xfId="8" applyFill="1" applyBorder="1" applyAlignment="1">
      <alignment vertical="top" wrapText="1"/>
    </xf>
    <xf numFmtId="9" fontId="18" fillId="4" borderId="1" xfId="0" applyNumberFormat="1" applyFont="1" applyFill="1" applyBorder="1" applyProtection="1">
      <protection locked="0"/>
    </xf>
    <xf numFmtId="0" fontId="18" fillId="4" borderId="1" xfId="0" applyFont="1" applyFill="1" applyBorder="1" applyProtection="1">
      <protection locked="0"/>
    </xf>
    <xf numFmtId="164" fontId="18" fillId="4" borderId="1" xfId="0" applyNumberFormat="1" applyFont="1" applyFill="1" applyBorder="1" applyProtection="1">
      <protection locked="0"/>
    </xf>
    <xf numFmtId="164" fontId="18" fillId="6" borderId="1" xfId="0" applyNumberFormat="1" applyFont="1" applyFill="1" applyBorder="1"/>
    <xf numFmtId="164" fontId="18" fillId="4" borderId="1" xfId="0" applyNumberFormat="1" applyFont="1" applyFill="1" applyBorder="1" applyAlignment="1" applyProtection="1">
      <alignment horizontal="right"/>
      <protection locked="0"/>
    </xf>
    <xf numFmtId="166" fontId="18" fillId="4" borderId="5" xfId="1" applyNumberFormat="1" applyFont="1" applyFill="1" applyBorder="1" applyAlignment="1" applyProtection="1">
      <protection locked="0"/>
    </xf>
    <xf numFmtId="0" fontId="19" fillId="10" borderId="1" xfId="8" applyFont="1" applyFill="1" applyBorder="1" applyProtection="1">
      <protection locked="0"/>
    </xf>
    <xf numFmtId="0" fontId="28" fillId="2" borderId="0" xfId="8" applyFont="1" applyFill="1" applyAlignment="1">
      <alignment horizontal="right"/>
    </xf>
    <xf numFmtId="0" fontId="19" fillId="2" borderId="0" xfId="8" applyFont="1" applyFill="1" applyAlignment="1">
      <alignment horizontal="right"/>
    </xf>
    <xf numFmtId="0" fontId="22" fillId="2" borderId="0" xfId="0" applyFont="1" applyFill="1"/>
    <xf numFmtId="0" fontId="18" fillId="2" borderId="0" xfId="0" applyFont="1" applyFill="1"/>
    <xf numFmtId="0" fontId="6" fillId="2" borderId="0" xfId="0" applyFont="1" applyFill="1"/>
    <xf numFmtId="0" fontId="25" fillId="2" borderId="1" xfId="0" applyFont="1" applyFill="1" applyBorder="1" applyAlignment="1">
      <alignment horizontal="left" wrapText="1"/>
    </xf>
    <xf numFmtId="0" fontId="25" fillId="2" borderId="1" xfId="0" applyFont="1" applyFill="1" applyBorder="1"/>
    <xf numFmtId="38" fontId="25" fillId="6" borderId="1" xfId="0" applyNumberFormat="1" applyFont="1" applyFill="1" applyBorder="1"/>
    <xf numFmtId="0" fontId="25" fillId="3" borderId="1" xfId="0" applyFont="1" applyFill="1" applyBorder="1"/>
    <xf numFmtId="38" fontId="18" fillId="3" borderId="1" xfId="0" applyNumberFormat="1" applyFont="1" applyFill="1" applyBorder="1"/>
    <xf numFmtId="0" fontId="25" fillId="2" borderId="0" xfId="0" applyFont="1" applyFill="1"/>
    <xf numFmtId="0" fontId="25" fillId="2" borderId="1" xfId="0" applyFont="1" applyFill="1" applyBorder="1" applyAlignment="1">
      <alignment horizontal="right"/>
    </xf>
    <xf numFmtId="0" fontId="18" fillId="3" borderId="1" xfId="0" applyFont="1" applyFill="1" applyBorder="1"/>
    <xf numFmtId="10" fontId="18" fillId="4" borderId="1" xfId="2" applyNumberFormat="1" applyFont="1" applyFill="1" applyBorder="1" applyAlignment="1" applyProtection="1">
      <alignment horizontal="right"/>
      <protection locked="0"/>
    </xf>
    <xf numFmtId="0" fontId="18" fillId="4" borderId="1" xfId="0" applyFont="1" applyFill="1" applyBorder="1" applyAlignment="1" applyProtection="1">
      <alignment horizontal="right"/>
      <protection locked="0"/>
    </xf>
    <xf numFmtId="3" fontId="18" fillId="4" borderId="1" xfId="0" applyNumberFormat="1" applyFont="1" applyFill="1" applyBorder="1" applyProtection="1">
      <protection locked="0"/>
    </xf>
    <xf numFmtId="165" fontId="18" fillId="4" borderId="1" xfId="0" applyNumberFormat="1" applyFont="1" applyFill="1" applyBorder="1" applyProtection="1">
      <protection locked="0"/>
    </xf>
    <xf numFmtId="0" fontId="0" fillId="2" borderId="0" xfId="0" applyFill="1"/>
    <xf numFmtId="0" fontId="23" fillId="0" borderId="0" xfId="0" applyFont="1"/>
    <xf numFmtId="0" fontId="23" fillId="2" borderId="0" xfId="0" applyFont="1" applyFill="1"/>
    <xf numFmtId="38" fontId="18" fillId="2" borderId="0" xfId="0" applyNumberFormat="1" applyFont="1" applyFill="1"/>
    <xf numFmtId="0" fontId="21" fillId="2" borderId="0" xfId="0" applyFont="1" applyFill="1"/>
    <xf numFmtId="0" fontId="10" fillId="2" borderId="0" xfId="0" applyFont="1" applyFill="1" applyAlignment="1">
      <alignment horizontal="right"/>
    </xf>
    <xf numFmtId="0" fontId="18" fillId="0" borderId="0" xfId="0" applyFont="1"/>
    <xf numFmtId="38" fontId="18" fillId="2" borderId="0" xfId="0" applyNumberFormat="1" applyFont="1" applyFill="1" applyAlignment="1">
      <alignment horizontal="center"/>
    </xf>
    <xf numFmtId="0" fontId="20" fillId="2" borderId="0" xfId="0" applyFont="1" applyFill="1" applyAlignment="1">
      <alignment horizontal="right"/>
    </xf>
    <xf numFmtId="0" fontId="25" fillId="2" borderId="6" xfId="0" applyFont="1" applyFill="1" applyBorder="1"/>
    <xf numFmtId="0" fontId="25" fillId="2" borderId="6" xfId="0" applyFont="1" applyFill="1" applyBorder="1" applyAlignment="1">
      <alignment horizontal="right"/>
    </xf>
    <xf numFmtId="38" fontId="18" fillId="6" borderId="1" xfId="0" applyNumberFormat="1" applyFont="1" applyFill="1" applyBorder="1" applyAlignment="1">
      <alignment horizontal="right"/>
    </xf>
    <xf numFmtId="0" fontId="8" fillId="2" borderId="5" xfId="0" applyFont="1" applyFill="1" applyBorder="1"/>
    <xf numFmtId="0" fontId="8" fillId="2" borderId="3" xfId="0" applyFont="1" applyFill="1" applyBorder="1"/>
    <xf numFmtId="38" fontId="25" fillId="2" borderId="1" xfId="0" applyNumberFormat="1" applyFont="1" applyFill="1" applyBorder="1" applyAlignment="1">
      <alignment horizontal="center"/>
    </xf>
    <xf numFmtId="0" fontId="21" fillId="2" borderId="0" xfId="0" applyFont="1" applyFill="1" applyAlignment="1">
      <alignment horizontal="center"/>
    </xf>
    <xf numFmtId="0" fontId="25" fillId="0" borderId="1" xfId="0" applyFont="1" applyBorder="1" applyAlignment="1">
      <alignment horizontal="left"/>
    </xf>
    <xf numFmtId="0" fontId="8" fillId="2" borderId="1" xfId="0" applyFont="1" applyFill="1" applyBorder="1"/>
    <xf numFmtId="0" fontId="31" fillId="0" borderId="0" xfId="0" applyFont="1"/>
    <xf numFmtId="0" fontId="31" fillId="2" borderId="0" xfId="0" applyFont="1" applyFill="1"/>
    <xf numFmtId="0" fontId="18" fillId="2" borderId="1" xfId="0" applyFont="1" applyFill="1" applyBorder="1"/>
    <xf numFmtId="0" fontId="10" fillId="2" borderId="5" xfId="0" applyFont="1" applyFill="1" applyBorder="1"/>
    <xf numFmtId="0" fontId="10" fillId="2" borderId="3" xfId="0" applyFont="1" applyFill="1" applyBorder="1"/>
    <xf numFmtId="38" fontId="18" fillId="6" borderId="1" xfId="0" applyNumberFormat="1" applyFont="1" applyFill="1" applyBorder="1"/>
    <xf numFmtId="0" fontId="10" fillId="2" borderId="1" xfId="0" applyFont="1" applyFill="1" applyBorder="1"/>
    <xf numFmtId="0" fontId="18" fillId="8" borderId="1" xfId="0" applyFont="1" applyFill="1" applyBorder="1"/>
    <xf numFmtId="0" fontId="8" fillId="8" borderId="5" xfId="0" applyFont="1" applyFill="1" applyBorder="1"/>
    <xf numFmtId="0" fontId="8" fillId="8" borderId="3" xfId="0" applyFont="1" applyFill="1" applyBorder="1"/>
    <xf numFmtId="38" fontId="25" fillId="8" borderId="1" xfId="0" applyNumberFormat="1" applyFont="1" applyFill="1" applyBorder="1"/>
    <xf numFmtId="0" fontId="18" fillId="8" borderId="0" xfId="0" applyFont="1" applyFill="1"/>
    <xf numFmtId="0" fontId="18" fillId="2" borderId="5" xfId="0" applyFont="1" applyFill="1" applyBorder="1"/>
    <xf numFmtId="0" fontId="8" fillId="2" borderId="4" xfId="0" applyFont="1" applyFill="1" applyBorder="1"/>
    <xf numFmtId="38" fontId="25" fillId="2" borderId="4" xfId="0" applyNumberFormat="1" applyFont="1" applyFill="1" applyBorder="1"/>
    <xf numFmtId="38" fontId="18" fillId="2" borderId="4" xfId="0" applyNumberFormat="1" applyFont="1" applyFill="1" applyBorder="1"/>
    <xf numFmtId="0" fontId="18" fillId="2" borderId="4" xfId="0" applyFont="1" applyFill="1" applyBorder="1"/>
    <xf numFmtId="10" fontId="10" fillId="6" borderId="1" xfId="2" applyNumberFormat="1" applyFont="1" applyFill="1" applyBorder="1" applyProtection="1"/>
    <xf numFmtId="0" fontId="10" fillId="2" borderId="5" xfId="0" applyFont="1" applyFill="1" applyBorder="1" applyAlignment="1">
      <alignment wrapText="1"/>
    </xf>
    <xf numFmtId="0" fontId="10" fillId="2" borderId="3" xfId="0" applyFont="1" applyFill="1" applyBorder="1" applyAlignment="1">
      <alignment wrapText="1"/>
    </xf>
    <xf numFmtId="0" fontId="10" fillId="2" borderId="4" xfId="0" applyFont="1" applyFill="1" applyBorder="1"/>
    <xf numFmtId="0" fontId="18" fillId="9" borderId="0" xfId="0" applyFont="1" applyFill="1"/>
    <xf numFmtId="0" fontId="8" fillId="2" borderId="18" xfId="0" applyFont="1" applyFill="1" applyBorder="1"/>
    <xf numFmtId="38" fontId="25" fillId="2" borderId="18" xfId="0" applyNumberFormat="1" applyFont="1" applyFill="1" applyBorder="1"/>
    <xf numFmtId="38" fontId="18" fillId="2" borderId="18" xfId="0" applyNumberFormat="1" applyFont="1" applyFill="1" applyBorder="1"/>
    <xf numFmtId="0" fontId="18" fillId="2" borderId="18" xfId="0" applyFont="1" applyFill="1" applyBorder="1"/>
    <xf numFmtId="0" fontId="25" fillId="8" borderId="1" xfId="0" applyFont="1" applyFill="1" applyBorder="1"/>
    <xf numFmtId="0" fontId="25" fillId="0" borderId="0" xfId="0" applyFont="1"/>
    <xf numFmtId="9" fontId="18" fillId="2" borderId="0" xfId="2" applyFont="1" applyFill="1" applyProtection="1"/>
    <xf numFmtId="0" fontId="18" fillId="2" borderId="0" xfId="0" applyFont="1" applyFill="1" applyAlignment="1">
      <alignment horizontal="right"/>
    </xf>
    <xf numFmtId="9" fontId="18" fillId="2" borderId="0" xfId="2" applyFont="1" applyFill="1" applyBorder="1" applyAlignment="1" applyProtection="1"/>
    <xf numFmtId="167" fontId="18" fillId="2" borderId="0" xfId="2" applyNumberFormat="1" applyFont="1" applyFill="1" applyBorder="1" applyAlignment="1" applyProtection="1"/>
    <xf numFmtId="0" fontId="5" fillId="2" borderId="0" xfId="0" applyFont="1" applyFill="1"/>
    <xf numFmtId="38" fontId="5" fillId="2" borderId="0" xfId="0" applyNumberFormat="1" applyFont="1" applyFill="1"/>
    <xf numFmtId="0" fontId="5" fillId="0" borderId="0" xfId="0" applyFont="1"/>
    <xf numFmtId="38" fontId="18" fillId="4" borderId="1" xfId="0" applyNumberFormat="1" applyFont="1" applyFill="1" applyBorder="1" applyProtection="1">
      <protection locked="0"/>
    </xf>
    <xf numFmtId="38" fontId="18" fillId="5" borderId="1" xfId="0" applyNumberFormat="1" applyFont="1" applyFill="1" applyBorder="1" applyProtection="1">
      <protection locked="0"/>
    </xf>
    <xf numFmtId="0" fontId="18" fillId="2" borderId="0" xfId="0" applyFont="1" applyFill="1" applyAlignment="1">
      <alignment wrapText="1"/>
    </xf>
    <xf numFmtId="0" fontId="24" fillId="2" borderId="0" xfId="0" applyFont="1" applyFill="1"/>
    <xf numFmtId="164" fontId="18" fillId="6" borderId="1" xfId="2" applyNumberFormat="1" applyFont="1" applyFill="1" applyBorder="1" applyAlignment="1" applyProtection="1">
      <alignment horizontal="right"/>
    </xf>
    <xf numFmtId="0" fontId="25" fillId="2" borderId="5" xfId="0" applyFont="1" applyFill="1" applyBorder="1"/>
    <xf numFmtId="0" fontId="25" fillId="3" borderId="4" xfId="0" applyFont="1" applyFill="1" applyBorder="1"/>
    <xf numFmtId="0" fontId="25" fillId="6" borderId="4" xfId="1" applyNumberFormat="1" applyFont="1" applyFill="1" applyBorder="1" applyAlignment="1" applyProtection="1"/>
    <xf numFmtId="44" fontId="25" fillId="3" borderId="4" xfId="1" applyFont="1" applyFill="1" applyBorder="1" applyAlignment="1" applyProtection="1"/>
    <xf numFmtId="166" fontId="18" fillId="6" borderId="1" xfId="1" applyNumberFormat="1" applyFont="1" applyFill="1" applyBorder="1" applyAlignment="1" applyProtection="1"/>
    <xf numFmtId="166" fontId="25" fillId="6" borderId="1" xfId="1" applyNumberFormat="1" applyFont="1" applyFill="1" applyBorder="1" applyProtection="1"/>
    <xf numFmtId="0" fontId="22" fillId="2" borderId="0" xfId="0" applyFont="1" applyFill="1" applyAlignment="1">
      <alignment horizontal="left"/>
    </xf>
    <xf numFmtId="0" fontId="25" fillId="2" borderId="0" xfId="0" applyFont="1" applyFill="1" applyAlignment="1">
      <alignment horizontal="left"/>
    </xf>
    <xf numFmtId="0" fontId="8" fillId="2" borderId="0" xfId="0" applyFont="1" applyFill="1" applyAlignment="1">
      <alignment horizontal="center"/>
    </xf>
    <xf numFmtId="0" fontId="16" fillId="2" borderId="0" xfId="8" applyFont="1" applyFill="1"/>
    <xf numFmtId="0" fontId="8" fillId="2" borderId="0" xfId="8" applyFont="1" applyFill="1"/>
    <xf numFmtId="0" fontId="0" fillId="2" borderId="0" xfId="0" applyFill="1" applyAlignment="1">
      <alignment horizontal="right"/>
    </xf>
    <xf numFmtId="0" fontId="17" fillId="2" borderId="0" xfId="8" applyFont="1" applyFill="1"/>
    <xf numFmtId="42" fontId="10" fillId="12" borderId="4" xfId="1" applyNumberFormat="1" applyFont="1" applyFill="1" applyBorder="1" applyAlignment="1" applyProtection="1">
      <alignment horizontal="center"/>
    </xf>
    <xf numFmtId="0" fontId="10" fillId="2" borderId="10" xfId="8" applyFill="1" applyBorder="1"/>
    <xf numFmtId="0" fontId="10" fillId="2" borderId="0" xfId="8" applyFill="1" applyAlignment="1">
      <alignment wrapText="1"/>
    </xf>
    <xf numFmtId="3" fontId="10" fillId="12" borderId="18" xfId="8" applyNumberFormat="1" applyFill="1" applyBorder="1" applyAlignment="1">
      <alignment horizontal="center"/>
    </xf>
    <xf numFmtId="3" fontId="10" fillId="12" borderId="0" xfId="8" applyNumberFormat="1" applyFill="1" applyAlignment="1">
      <alignment horizontal="center"/>
    </xf>
    <xf numFmtId="0" fontId="8" fillId="2" borderId="0" xfId="8" applyFont="1" applyFill="1" applyAlignment="1">
      <alignment horizontal="left"/>
    </xf>
    <xf numFmtId="0" fontId="10" fillId="2" borderId="0" xfId="8" applyFill="1" applyAlignment="1">
      <alignment horizontal="center"/>
    </xf>
    <xf numFmtId="0" fontId="10" fillId="0" borderId="0" xfId="8" applyAlignment="1">
      <alignment wrapText="1"/>
    </xf>
    <xf numFmtId="0" fontId="10" fillId="2" borderId="0" xfId="8" applyFill="1" applyAlignment="1">
      <alignment horizontal="left"/>
    </xf>
    <xf numFmtId="0" fontId="10" fillId="10" borderId="1" xfId="8" applyFill="1" applyBorder="1"/>
    <xf numFmtId="0" fontId="10" fillId="2" borderId="17" xfId="8" applyFill="1" applyBorder="1"/>
    <xf numFmtId="0" fontId="10" fillId="10" borderId="1" xfId="8" applyFill="1" applyBorder="1" applyAlignment="1" applyProtection="1">
      <alignment horizontal="right"/>
      <protection locked="0"/>
    </xf>
    <xf numFmtId="0" fontId="10" fillId="10" borderId="1" xfId="8" applyFill="1" applyBorder="1" applyProtection="1">
      <protection locked="0"/>
    </xf>
    <xf numFmtId="9" fontId="18" fillId="4" borderId="5" xfId="0" applyNumberFormat="1" applyFont="1" applyFill="1" applyBorder="1" applyProtection="1">
      <protection locked="0"/>
    </xf>
    <xf numFmtId="38" fontId="18" fillId="2" borderId="4" xfId="0" applyNumberFormat="1" applyFont="1" applyFill="1" applyBorder="1" applyProtection="1">
      <protection locked="0"/>
    </xf>
    <xf numFmtId="38" fontId="18" fillId="2" borderId="3" xfId="0" applyNumberFormat="1" applyFont="1" applyFill="1" applyBorder="1" applyProtection="1">
      <protection locked="0"/>
    </xf>
    <xf numFmtId="0" fontId="8" fillId="2" borderId="0" xfId="0" applyFont="1" applyFill="1"/>
    <xf numFmtId="38" fontId="18" fillId="6" borderId="1" xfId="1" applyNumberFormat="1" applyFont="1" applyFill="1" applyBorder="1" applyProtection="1"/>
    <xf numFmtId="38" fontId="25" fillId="6" borderId="1" xfId="1" applyNumberFormat="1" applyFont="1" applyFill="1" applyBorder="1" applyProtection="1"/>
    <xf numFmtId="38" fontId="18" fillId="4" borderId="1" xfId="1" applyNumberFormat="1" applyFont="1" applyFill="1" applyBorder="1" applyProtection="1">
      <protection locked="0"/>
    </xf>
    <xf numFmtId="5" fontId="25" fillId="6" borderId="1" xfId="1" applyNumberFormat="1" applyFont="1" applyFill="1" applyBorder="1" applyProtection="1"/>
    <xf numFmtId="5" fontId="25" fillId="6" borderId="1" xfId="0" applyNumberFormat="1" applyFont="1" applyFill="1" applyBorder="1"/>
    <xf numFmtId="164" fontId="10" fillId="2" borderId="0" xfId="0" applyNumberFormat="1" applyFont="1" applyFill="1"/>
    <xf numFmtId="0" fontId="10" fillId="2" borderId="0" xfId="0" applyFont="1" applyFill="1"/>
    <xf numFmtId="0" fontId="25" fillId="2" borderId="6" xfId="0" applyFont="1" applyFill="1" applyBorder="1" applyAlignment="1">
      <alignment horizontal="left"/>
    </xf>
    <xf numFmtId="0" fontId="8" fillId="2" borderId="0" xfId="0" applyFont="1" applyFill="1" applyAlignment="1">
      <alignment horizontal="right"/>
    </xf>
    <xf numFmtId="38" fontId="25" fillId="4" borderId="1" xfId="0" applyNumberFormat="1" applyFont="1" applyFill="1" applyBorder="1" applyProtection="1">
      <protection locked="0"/>
    </xf>
    <xf numFmtId="6" fontId="18" fillId="4" borderId="1" xfId="0" applyNumberFormat="1" applyFont="1" applyFill="1" applyBorder="1" applyAlignment="1" applyProtection="1">
      <alignment horizontal="right"/>
      <protection locked="0"/>
    </xf>
    <xf numFmtId="6" fontId="25" fillId="6" borderId="1" xfId="0" applyNumberFormat="1" applyFont="1" applyFill="1" applyBorder="1"/>
    <xf numFmtId="6" fontId="18" fillId="4" borderId="1" xfId="0" applyNumberFormat="1" applyFont="1" applyFill="1" applyBorder="1" applyProtection="1">
      <protection locked="0"/>
    </xf>
    <xf numFmtId="6" fontId="18" fillId="5" borderId="1" xfId="0" applyNumberFormat="1" applyFont="1" applyFill="1" applyBorder="1" applyAlignment="1" applyProtection="1">
      <alignment horizontal="right"/>
      <protection locked="0"/>
    </xf>
    <xf numFmtId="167" fontId="10" fillId="6" borderId="1" xfId="2" applyNumberFormat="1" applyFont="1" applyFill="1" applyBorder="1" applyProtection="1"/>
    <xf numFmtId="1" fontId="18" fillId="4" borderId="1" xfId="0" applyNumberFormat="1" applyFont="1" applyFill="1" applyBorder="1" applyProtection="1">
      <protection locked="0"/>
    </xf>
    <xf numFmtId="38" fontId="18" fillId="2" borderId="21" xfId="0" applyNumberFormat="1" applyFont="1" applyFill="1" applyBorder="1" applyProtection="1">
      <protection locked="0"/>
    </xf>
    <xf numFmtId="0" fontId="25" fillId="2" borderId="1" xfId="0" applyFont="1" applyFill="1" applyBorder="1" applyAlignment="1">
      <alignment wrapText="1"/>
    </xf>
    <xf numFmtId="0" fontId="25" fillId="0" borderId="7" xfId="0" applyFont="1" applyBorder="1"/>
    <xf numFmtId="0" fontId="25" fillId="2" borderId="1" xfId="0" applyFont="1" applyFill="1" applyBorder="1" applyAlignment="1">
      <alignment horizontal="right" wrapText="1"/>
    </xf>
    <xf numFmtId="6" fontId="18" fillId="4" borderId="1" xfId="7" applyNumberFormat="1" applyFont="1" applyFill="1" applyBorder="1" applyAlignment="1" applyProtection="1">
      <protection locked="0"/>
    </xf>
    <xf numFmtId="6" fontId="25" fillId="6" borderId="1" xfId="7" applyNumberFormat="1" applyFont="1" applyFill="1" applyBorder="1" applyAlignment="1" applyProtection="1"/>
    <xf numFmtId="10" fontId="18" fillId="4" borderId="1" xfId="0" applyNumberFormat="1" applyFont="1" applyFill="1" applyBorder="1" applyAlignment="1" applyProtection="1">
      <alignment horizontal="right"/>
      <protection locked="0"/>
    </xf>
    <xf numFmtId="2" fontId="18" fillId="4" borderId="1" xfId="2" applyNumberFormat="1" applyFont="1" applyFill="1" applyBorder="1" applyAlignment="1" applyProtection="1">
      <alignment horizontal="right"/>
      <protection locked="0"/>
    </xf>
    <xf numFmtId="0" fontId="10" fillId="4" borderId="5" xfId="0" applyFont="1" applyFill="1" applyBorder="1" applyProtection="1">
      <protection locked="0"/>
    </xf>
    <xf numFmtId="0" fontId="20" fillId="2" borderId="1" xfId="0" applyFont="1" applyFill="1" applyBorder="1"/>
    <xf numFmtId="5" fontId="30" fillId="6" borderId="1" xfId="0" applyNumberFormat="1" applyFont="1" applyFill="1" applyBorder="1"/>
    <xf numFmtId="0" fontId="8" fillId="0" borderId="0" xfId="0" applyFont="1"/>
    <xf numFmtId="0" fontId="8" fillId="0" borderId="1" xfId="0" applyFont="1" applyBorder="1"/>
    <xf numFmtId="0" fontId="10" fillId="0" borderId="4" xfId="0" applyFont="1" applyBorder="1"/>
    <xf numFmtId="164" fontId="10" fillId="0" borderId="0" xfId="0" applyNumberFormat="1" applyFont="1"/>
    <xf numFmtId="0" fontId="10" fillId="3" borderId="1" xfId="0" applyFont="1" applyFill="1" applyBorder="1"/>
    <xf numFmtId="0" fontId="20" fillId="3" borderId="1" xfId="0" applyFont="1" applyFill="1" applyBorder="1"/>
    <xf numFmtId="0" fontId="8" fillId="3" borderId="1" xfId="0" applyFont="1" applyFill="1" applyBorder="1"/>
    <xf numFmtId="167" fontId="8" fillId="6" borderId="1" xfId="2" applyNumberFormat="1" applyFont="1" applyFill="1" applyBorder="1" applyProtection="1"/>
    <xf numFmtId="0" fontId="10" fillId="4" borderId="1" xfId="0" applyFont="1" applyFill="1" applyBorder="1" applyProtection="1">
      <protection locked="0"/>
    </xf>
    <xf numFmtId="9" fontId="10" fillId="4" borderId="1" xfId="0" applyNumberFormat="1" applyFont="1" applyFill="1" applyBorder="1" applyAlignment="1" applyProtection="1">
      <alignment horizontal="right"/>
      <protection locked="0"/>
    </xf>
    <xf numFmtId="0" fontId="33" fillId="2" borderId="0" xfId="0" applyFont="1" applyFill="1"/>
    <xf numFmtId="0" fontId="13" fillId="2" borderId="0" xfId="0" applyFont="1" applyFill="1" applyAlignment="1">
      <alignment horizontal="center"/>
    </xf>
    <xf numFmtId="0" fontId="13" fillId="2" borderId="0" xfId="0" applyFont="1" applyFill="1"/>
    <xf numFmtId="0" fontId="33" fillId="2" borderId="0" xfId="0" applyFont="1" applyFill="1" applyAlignment="1">
      <alignment horizontal="right"/>
    </xf>
    <xf numFmtId="0" fontId="8" fillId="2" borderId="1" xfId="0" applyFont="1" applyFill="1" applyBorder="1" applyAlignment="1">
      <alignment horizontal="center"/>
    </xf>
    <xf numFmtId="9" fontId="18" fillId="3" borderId="5" xfId="0" applyNumberFormat="1" applyFont="1" applyFill="1" applyBorder="1"/>
    <xf numFmtId="0" fontId="18" fillId="2" borderId="10" xfId="0" applyFont="1" applyFill="1" applyBorder="1"/>
    <xf numFmtId="0" fontId="18" fillId="2" borderId="3" xfId="0" applyFont="1" applyFill="1" applyBorder="1"/>
    <xf numFmtId="0" fontId="18" fillId="3" borderId="0" xfId="0" applyFont="1" applyFill="1"/>
    <xf numFmtId="0" fontId="8" fillId="2" borderId="3" xfId="0" applyFont="1" applyFill="1" applyBorder="1" applyAlignment="1">
      <alignment horizontal="center"/>
    </xf>
    <xf numFmtId="9" fontId="18" fillId="3" borderId="4" xfId="0" applyNumberFormat="1" applyFont="1" applyFill="1" applyBorder="1"/>
    <xf numFmtId="0" fontId="8" fillId="2" borderId="4" xfId="0" applyFont="1" applyFill="1" applyBorder="1" applyAlignment="1">
      <alignment horizontal="center"/>
    </xf>
    <xf numFmtId="9" fontId="18" fillId="2" borderId="4" xfId="0" applyNumberFormat="1" applyFont="1" applyFill="1" applyBorder="1"/>
    <xf numFmtId="0" fontId="10" fillId="2" borderId="1" xfId="0" applyFont="1" applyFill="1" applyBorder="1" applyAlignment="1">
      <alignment horizontal="center"/>
    </xf>
    <xf numFmtId="0" fontId="18" fillId="3" borderId="5" xfId="0" applyFont="1" applyFill="1" applyBorder="1"/>
    <xf numFmtId="0" fontId="8" fillId="6" borderId="1" xfId="0" applyFont="1" applyFill="1" applyBorder="1"/>
    <xf numFmtId="38" fontId="25" fillId="6" borderId="4" xfId="0" applyNumberFormat="1" applyFont="1" applyFill="1" applyBorder="1"/>
    <xf numFmtId="38" fontId="25" fillId="6" borderId="3" xfId="0" applyNumberFormat="1" applyFont="1" applyFill="1" applyBorder="1"/>
    <xf numFmtId="9" fontId="8" fillId="2" borderId="1" xfId="0" applyNumberFormat="1" applyFont="1" applyFill="1" applyBorder="1" applyAlignment="1">
      <alignment horizontal="center"/>
    </xf>
    <xf numFmtId="40" fontId="25" fillId="6" borderId="4" xfId="0" applyNumberFormat="1" applyFont="1" applyFill="1" applyBorder="1"/>
    <xf numFmtId="40" fontId="25" fillId="6" borderId="21" xfId="0" applyNumberFormat="1" applyFont="1" applyFill="1" applyBorder="1"/>
    <xf numFmtId="38" fontId="25" fillId="6" borderId="21" xfId="0" applyNumberFormat="1" applyFont="1" applyFill="1" applyBorder="1"/>
    <xf numFmtId="38" fontId="18" fillId="6" borderId="4" xfId="0" applyNumberFormat="1" applyFont="1" applyFill="1" applyBorder="1"/>
    <xf numFmtId="38" fontId="18" fillId="6" borderId="3" xfId="0" applyNumberFormat="1" applyFont="1" applyFill="1" applyBorder="1"/>
    <xf numFmtId="38" fontId="18" fillId="6" borderId="6" xfId="0" applyNumberFormat="1" applyFont="1" applyFill="1" applyBorder="1"/>
    <xf numFmtId="0" fontId="10" fillId="2" borderId="2" xfId="8" applyFill="1" applyBorder="1" applyAlignment="1" applyProtection="1">
      <alignment vertical="top" wrapText="1"/>
      <protection locked="0"/>
    </xf>
    <xf numFmtId="0" fontId="22" fillId="2" borderId="0" xfId="0" applyFont="1" applyFill="1" applyAlignment="1">
      <alignment horizontal="center"/>
    </xf>
    <xf numFmtId="164" fontId="18" fillId="6" borderId="1" xfId="1" applyNumberFormat="1" applyFont="1" applyFill="1" applyBorder="1" applyAlignment="1" applyProtection="1"/>
    <xf numFmtId="164" fontId="18" fillId="6" borderId="11" xfId="2" applyNumberFormat="1" applyFont="1" applyFill="1" applyBorder="1" applyAlignment="1" applyProtection="1">
      <alignment horizontal="right"/>
    </xf>
    <xf numFmtId="0" fontId="14" fillId="0" borderId="0" xfId="0" applyFont="1"/>
    <xf numFmtId="0" fontId="15" fillId="0" borderId="0" xfId="0" applyFont="1"/>
    <xf numFmtId="0" fontId="14" fillId="0" borderId="0" xfId="0" quotePrefix="1" applyFont="1"/>
    <xf numFmtId="0" fontId="29" fillId="0" borderId="0" xfId="8" applyFont="1"/>
    <xf numFmtId="9" fontId="15" fillId="0" borderId="0" xfId="0" applyNumberFormat="1" applyFont="1"/>
    <xf numFmtId="0" fontId="15" fillId="0" borderId="0" xfId="0" quotePrefix="1" applyFont="1"/>
    <xf numFmtId="0" fontId="15" fillId="0" borderId="0" xfId="5" applyFont="1" applyAlignment="1">
      <alignment horizontal="left" vertical="top"/>
    </xf>
    <xf numFmtId="0" fontId="15" fillId="0" borderId="0" xfId="5" applyFont="1" applyAlignment="1">
      <alignment horizontal="left"/>
    </xf>
    <xf numFmtId="5" fontId="25" fillId="6" borderId="24" xfId="1" applyNumberFormat="1" applyFont="1" applyFill="1" applyBorder="1" applyAlignment="1" applyProtection="1"/>
    <xf numFmtId="0" fontId="18" fillId="14" borderId="1" xfId="8" applyFont="1" applyFill="1" applyBorder="1" applyProtection="1">
      <protection locked="0"/>
    </xf>
    <xf numFmtId="0" fontId="10" fillId="14" borderId="1" xfId="8" applyFill="1" applyBorder="1" applyProtection="1">
      <protection locked="0"/>
    </xf>
    <xf numFmtId="38" fontId="25" fillId="5" borderId="1" xfId="0" applyNumberFormat="1" applyFont="1" applyFill="1" applyBorder="1" applyProtection="1">
      <protection locked="0"/>
    </xf>
    <xf numFmtId="38" fontId="25" fillId="3" borderId="1" xfId="0" applyNumberFormat="1" applyFont="1" applyFill="1" applyBorder="1"/>
    <xf numFmtId="0" fontId="10" fillId="11" borderId="1" xfId="8" applyFill="1" applyBorder="1" applyAlignment="1">
      <alignment horizontal="left"/>
    </xf>
    <xf numFmtId="172" fontId="18" fillId="5" borderId="1" xfId="2" applyNumberFormat="1" applyFont="1" applyFill="1" applyBorder="1" applyProtection="1">
      <protection locked="0"/>
    </xf>
    <xf numFmtId="0" fontId="0" fillId="0" borderId="0" xfId="0" applyAlignment="1">
      <alignment horizontal="right"/>
    </xf>
    <xf numFmtId="1" fontId="18" fillId="14" borderId="1" xfId="0" applyNumberFormat="1" applyFont="1" applyFill="1" applyBorder="1" applyProtection="1">
      <protection locked="0"/>
    </xf>
    <xf numFmtId="0" fontId="18" fillId="14" borderId="1" xfId="0" applyFont="1" applyFill="1" applyBorder="1" applyProtection="1">
      <protection locked="0"/>
    </xf>
    <xf numFmtId="164" fontId="18" fillId="6" borderId="1" xfId="2" applyNumberFormat="1" applyFont="1" applyFill="1" applyBorder="1" applyProtection="1"/>
    <xf numFmtId="0" fontId="2" fillId="0" borderId="0" xfId="0" applyFont="1"/>
    <xf numFmtId="0" fontId="2" fillId="0" borderId="0" xfId="0" applyFont="1" applyAlignment="1">
      <alignment horizontal="center"/>
    </xf>
    <xf numFmtId="0" fontId="37" fillId="0" borderId="0" xfId="0" applyFont="1" applyAlignment="1">
      <alignment horizontal="center"/>
    </xf>
    <xf numFmtId="0" fontId="2" fillId="0" borderId="0" xfId="0" applyFont="1" applyAlignment="1">
      <alignment horizontal="right"/>
    </xf>
    <xf numFmtId="0" fontId="36" fillId="0" borderId="1" xfId="0" applyFont="1" applyBorder="1" applyAlignment="1">
      <alignment horizontal="center"/>
    </xf>
    <xf numFmtId="0" fontId="36" fillId="0" borderId="1" xfId="0" applyFont="1" applyBorder="1"/>
    <xf numFmtId="0" fontId="36" fillId="0" borderId="0" xfId="0" applyFont="1"/>
    <xf numFmtId="0" fontId="2" fillId="0" borderId="1" xfId="0" applyFont="1" applyBorder="1" applyAlignment="1">
      <alignment horizontal="center"/>
    </xf>
    <xf numFmtId="0" fontId="36" fillId="0" borderId="0" xfId="0" applyFont="1" applyAlignment="1">
      <alignment horizontal="right"/>
    </xf>
    <xf numFmtId="173" fontId="2" fillId="0" borderId="0" xfId="0" applyNumberFormat="1" applyFont="1" applyAlignment="1">
      <alignment horizontal="right"/>
    </xf>
    <xf numFmtId="173" fontId="36" fillId="0" borderId="0" xfId="0" applyNumberFormat="1" applyFont="1" applyAlignment="1">
      <alignment horizontal="right"/>
    </xf>
    <xf numFmtId="0" fontId="2" fillId="0" borderId="4" xfId="0" applyFont="1" applyBorder="1" applyAlignment="1">
      <alignment horizontal="center"/>
    </xf>
    <xf numFmtId="0" fontId="36" fillId="0" borderId="4" xfId="0" applyFont="1" applyBorder="1"/>
    <xf numFmtId="0" fontId="2" fillId="7" borderId="1" xfId="0" applyFont="1" applyFill="1" applyBorder="1" applyAlignment="1" applyProtection="1">
      <alignment horizontal="center"/>
      <protection locked="0"/>
    </xf>
    <xf numFmtId="0" fontId="2" fillId="3" borderId="1" xfId="0" applyFont="1" applyFill="1" applyBorder="1" applyAlignment="1">
      <alignment horizontal="center"/>
    </xf>
    <xf numFmtId="0" fontId="36" fillId="3" borderId="1" xfId="0" applyFont="1" applyFill="1" applyBorder="1" applyAlignment="1">
      <alignment horizontal="center"/>
    </xf>
    <xf numFmtId="0" fontId="2" fillId="15" borderId="0" xfId="0" applyFont="1" applyFill="1"/>
    <xf numFmtId="0" fontId="36" fillId="0" borderId="0" xfId="0" applyFont="1" applyAlignment="1">
      <alignment horizontal="right" wrapText="1"/>
    </xf>
    <xf numFmtId="0" fontId="2" fillId="0" borderId="0" xfId="0" applyFont="1" applyAlignment="1">
      <alignment horizontal="left" vertical="center"/>
    </xf>
    <xf numFmtId="0" fontId="2" fillId="15" borderId="0" xfId="0" applyFont="1" applyFill="1" applyAlignment="1">
      <alignment horizontal="center" vertical="center"/>
    </xf>
    <xf numFmtId="0" fontId="25" fillId="2" borderId="27" xfId="0" applyFont="1" applyFill="1" applyBorder="1"/>
    <xf numFmtId="3" fontId="25" fillId="3" borderId="24" xfId="7" applyNumberFormat="1" applyFont="1" applyFill="1" applyBorder="1" applyAlignment="1" applyProtection="1"/>
    <xf numFmtId="3" fontId="25" fillId="3" borderId="4" xfId="7" applyNumberFormat="1" applyFont="1" applyFill="1" applyBorder="1" applyAlignment="1" applyProtection="1"/>
    <xf numFmtId="0" fontId="23" fillId="3" borderId="0" xfId="0" applyFont="1" applyFill="1"/>
    <xf numFmtId="0" fontId="18" fillId="3" borderId="0" xfId="0" applyFont="1" applyFill="1" applyAlignment="1">
      <alignment wrapText="1"/>
    </xf>
    <xf numFmtId="0" fontId="25" fillId="3" borderId="0" xfId="0" applyFont="1" applyFill="1"/>
    <xf numFmtId="0" fontId="6" fillId="15" borderId="0" xfId="0" applyFont="1" applyFill="1"/>
    <xf numFmtId="0" fontId="5" fillId="15" borderId="0" xfId="0" applyFont="1" applyFill="1" applyAlignment="1">
      <alignment horizontal="center"/>
    </xf>
    <xf numFmtId="0" fontId="5" fillId="15" borderId="0" xfId="0" applyFont="1" applyFill="1"/>
    <xf numFmtId="0" fontId="5" fillId="0" borderId="2" xfId="0" applyFont="1" applyBorder="1"/>
    <xf numFmtId="0" fontId="6" fillId="0" borderId="0" xfId="0" applyFont="1"/>
    <xf numFmtId="0" fontId="39" fillId="0" borderId="0" xfId="0" applyFont="1" applyAlignment="1">
      <alignment vertical="center"/>
    </xf>
    <xf numFmtId="0" fontId="39" fillId="15" borderId="0" xfId="0" applyFont="1" applyFill="1" applyAlignment="1">
      <alignment vertical="center"/>
    </xf>
    <xf numFmtId="0" fontId="5" fillId="0" borderId="0" xfId="0" applyFont="1" applyAlignment="1">
      <alignment vertical="center"/>
    </xf>
    <xf numFmtId="0" fontId="5" fillId="15" borderId="0" xfId="0" applyFont="1" applyFill="1" applyAlignment="1">
      <alignment vertical="center"/>
    </xf>
    <xf numFmtId="0" fontId="27" fillId="2" borderId="0" xfId="0" applyFont="1" applyFill="1"/>
    <xf numFmtId="0" fontId="18" fillId="2" borderId="0" xfId="0" quotePrefix="1" applyFont="1" applyFill="1"/>
    <xf numFmtId="0" fontId="23" fillId="2" borderId="4" xfId="0" applyFont="1" applyFill="1" applyBorder="1"/>
    <xf numFmtId="0" fontId="23" fillId="2" borderId="3" xfId="0" applyFont="1" applyFill="1" applyBorder="1"/>
    <xf numFmtId="3" fontId="25" fillId="0" borderId="0" xfId="7" applyNumberFormat="1" applyFont="1" applyFill="1" applyBorder="1" applyAlignment="1" applyProtection="1"/>
    <xf numFmtId="0" fontId="25" fillId="2" borderId="20" xfId="0" applyFont="1" applyFill="1" applyBorder="1"/>
    <xf numFmtId="0" fontId="18" fillId="14" borderId="24" xfId="0" applyFont="1" applyFill="1" applyBorder="1" applyAlignment="1" applyProtection="1">
      <alignment horizontal="right"/>
      <protection locked="0"/>
    </xf>
    <xf numFmtId="9" fontId="18" fillId="14" borderId="1" xfId="0" applyNumberFormat="1" applyFont="1" applyFill="1" applyBorder="1" applyAlignment="1" applyProtection="1">
      <alignment horizontal="right"/>
      <protection locked="0"/>
    </xf>
    <xf numFmtId="0" fontId="10" fillId="0" borderId="0" xfId="0" applyFont="1" applyAlignment="1">
      <alignment horizontal="center" vertical="center"/>
    </xf>
    <xf numFmtId="0" fontId="4" fillId="0" borderId="0" xfId="0" applyFont="1" applyAlignment="1">
      <alignment horizontal="center"/>
    </xf>
    <xf numFmtId="0" fontId="10" fillId="0" borderId="0" xfId="0" applyFont="1" applyAlignment="1">
      <alignment horizontal="righ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8" fillId="0" borderId="3" xfId="0" applyFont="1" applyBorder="1" applyAlignment="1">
      <alignment horizontal="center" vertical="center"/>
    </xf>
    <xf numFmtId="167" fontId="10" fillId="0" borderId="1" xfId="0" applyNumberFormat="1" applyFont="1" applyBorder="1"/>
    <xf numFmtId="0" fontId="10" fillId="0" borderId="47" xfId="0" applyFont="1" applyBorder="1" applyAlignment="1">
      <alignment horizontal="center" vertical="center"/>
    </xf>
    <xf numFmtId="0" fontId="10" fillId="0" borderId="1" xfId="0" applyFont="1" applyBorder="1" applyAlignment="1">
      <alignment horizontal="center" vertical="center"/>
    </xf>
    <xf numFmtId="0" fontId="10" fillId="0" borderId="4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8" fillId="0" borderId="12" xfId="0" applyFont="1" applyBorder="1" applyAlignment="1">
      <alignment horizontal="center" vertical="center"/>
    </xf>
    <xf numFmtId="0" fontId="7" fillId="0" borderId="29" xfId="0" applyFont="1" applyBorder="1" applyAlignment="1">
      <alignment horizontal="center" vertical="center"/>
    </xf>
    <xf numFmtId="167" fontId="10" fillId="0" borderId="18" xfId="0" applyNumberFormat="1" applyFont="1" applyBorder="1"/>
    <xf numFmtId="167" fontId="10" fillId="0" borderId="1" xfId="0" applyNumberFormat="1" applyFont="1" applyBorder="1" applyAlignment="1">
      <alignment horizontal="center" vertical="center"/>
    </xf>
    <xf numFmtId="167" fontId="10" fillId="0" borderId="49" xfId="0" applyNumberFormat="1" applyFont="1" applyBorder="1" applyAlignment="1">
      <alignment horizontal="center" vertical="center"/>
    </xf>
    <xf numFmtId="167" fontId="10" fillId="0" borderId="50" xfId="0" applyNumberFormat="1" applyFont="1" applyBorder="1"/>
    <xf numFmtId="167" fontId="10" fillId="0" borderId="12" xfId="0" applyNumberFormat="1" applyFont="1" applyBorder="1" applyAlignment="1">
      <alignment horizontal="center" vertical="center"/>
    </xf>
    <xf numFmtId="0" fontId="8" fillId="0" borderId="0" xfId="0" applyFont="1" applyAlignment="1">
      <alignment horizontal="center" vertical="center"/>
    </xf>
    <xf numFmtId="167" fontId="10" fillId="0" borderId="7" xfId="0" applyNumberFormat="1" applyFont="1" applyBorder="1" applyAlignment="1">
      <alignment horizontal="center" vertical="center"/>
    </xf>
    <xf numFmtId="9" fontId="10" fillId="0" borderId="0" xfId="0" applyNumberFormat="1" applyFont="1" applyAlignment="1">
      <alignment horizontal="right" vertical="center"/>
    </xf>
    <xf numFmtId="167" fontId="10" fillId="0" borderId="0" xfId="0" applyNumberFormat="1" applyFont="1"/>
    <xf numFmtId="167" fontId="10" fillId="0" borderId="0" xfId="0" applyNumberFormat="1" applyFont="1" applyAlignment="1">
      <alignment horizontal="center" vertical="center"/>
    </xf>
    <xf numFmtId="0" fontId="8" fillId="0" borderId="32"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167" fontId="10" fillId="0" borderId="20" xfId="0" applyNumberFormat="1" applyFont="1" applyBorder="1" applyAlignment="1">
      <alignment horizontal="center" vertical="center"/>
    </xf>
    <xf numFmtId="0" fontId="8" fillId="0" borderId="33" xfId="0" applyFont="1" applyBorder="1" applyAlignment="1">
      <alignment horizontal="center" vertical="center"/>
    </xf>
    <xf numFmtId="0" fontId="18" fillId="2" borderId="1" xfId="0" applyFont="1" applyFill="1" applyBorder="1" applyAlignment="1">
      <alignment horizontal="right"/>
    </xf>
    <xf numFmtId="0" fontId="18" fillId="2" borderId="1" xfId="0" quotePrefix="1" applyFont="1" applyFill="1" applyBorder="1" applyAlignment="1">
      <alignment horizontal="right"/>
    </xf>
    <xf numFmtId="0" fontId="16" fillId="2" borderId="2" xfId="8" applyFont="1" applyFill="1" applyBorder="1"/>
    <xf numFmtId="0" fontId="19" fillId="14" borderId="1" xfId="8" applyFont="1" applyFill="1" applyBorder="1" applyAlignment="1" applyProtection="1">
      <alignment horizontal="center"/>
      <protection locked="0"/>
    </xf>
    <xf numFmtId="0" fontId="41" fillId="0" borderId="0" xfId="8" applyFont="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center" wrapText="1"/>
    </xf>
    <xf numFmtId="0" fontId="42" fillId="0" borderId="0" xfId="0" applyFont="1" applyAlignment="1">
      <alignment horizontal="right" vertical="center"/>
    </xf>
    <xf numFmtId="0" fontId="42" fillId="0" borderId="0" xfId="0" applyFont="1" applyAlignment="1">
      <alignment horizontal="right" vertical="center" wrapText="1"/>
    </xf>
    <xf numFmtId="0" fontId="42" fillId="0" borderId="1" xfId="0" applyFont="1" applyBorder="1" applyAlignment="1">
      <alignment horizontal="left" wrapText="1"/>
    </xf>
    <xf numFmtId="0" fontId="43" fillId="0" borderId="1" xfId="0" applyFont="1" applyBorder="1" applyAlignment="1">
      <alignment horizontal="right" wrapText="1"/>
    </xf>
    <xf numFmtId="3" fontId="2" fillId="0" borderId="0" xfId="0" applyNumberFormat="1" applyFont="1" applyAlignment="1">
      <alignment horizontal="center"/>
    </xf>
    <xf numFmtId="0" fontId="2" fillId="0" borderId="0" xfId="0" applyFont="1" applyAlignment="1">
      <alignment horizontal="justify" wrapText="1"/>
    </xf>
    <xf numFmtId="167" fontId="10" fillId="0" borderId="1" xfId="8" applyNumberFormat="1" applyBorder="1"/>
    <xf numFmtId="167" fontId="8" fillId="0" borderId="1" xfId="8" applyNumberFormat="1" applyFont="1" applyBorder="1"/>
    <xf numFmtId="167" fontId="13" fillId="0" borderId="1" xfId="8" applyNumberFormat="1" applyFont="1" applyBorder="1"/>
    <xf numFmtId="168" fontId="8" fillId="0" borderId="1" xfId="7" applyNumberFormat="1" applyFont="1" applyFill="1" applyBorder="1" applyProtection="1"/>
    <xf numFmtId="3" fontId="36" fillId="0" borderId="0" xfId="0" applyNumberFormat="1" applyFont="1" applyAlignment="1">
      <alignment horizontal="center"/>
    </xf>
    <xf numFmtId="0" fontId="20" fillId="2" borderId="5" xfId="0" applyFont="1" applyFill="1" applyBorder="1"/>
    <xf numFmtId="38" fontId="30" fillId="6" borderId="1" xfId="0" applyNumberFormat="1" applyFont="1" applyFill="1" applyBorder="1"/>
    <xf numFmtId="0" fontId="37" fillId="15" borderId="0" xfId="0" applyFont="1" applyFill="1"/>
    <xf numFmtId="0" fontId="15" fillId="15" borderId="0" xfId="0" applyFont="1" applyFill="1"/>
    <xf numFmtId="0" fontId="14" fillId="15" borderId="0" xfId="0" applyFont="1" applyFill="1"/>
    <xf numFmtId="0" fontId="2" fillId="15" borderId="1" xfId="0" applyFont="1" applyFill="1" applyBorder="1" applyAlignment="1">
      <alignment horizontal="center" vertical="center"/>
    </xf>
    <xf numFmtId="167" fontId="20" fillId="6" borderId="1" xfId="2" applyNumberFormat="1" applyFont="1" applyFill="1" applyBorder="1" applyAlignment="1" applyProtection="1"/>
    <xf numFmtId="167" fontId="10" fillId="6" borderId="1" xfId="0" applyNumberFormat="1" applyFont="1" applyFill="1" applyBorder="1"/>
    <xf numFmtId="0" fontId="10" fillId="15" borderId="0" xfId="8" applyFill="1"/>
    <xf numFmtId="0" fontId="21" fillId="0" borderId="0" xfId="0" applyFont="1"/>
    <xf numFmtId="0" fontId="23" fillId="15" borderId="0" xfId="0" applyFont="1" applyFill="1"/>
    <xf numFmtId="0" fontId="18" fillId="15" borderId="0" xfId="0" applyFont="1" applyFill="1"/>
    <xf numFmtId="0" fontId="31" fillId="15" borderId="0" xfId="0" applyFont="1" applyFill="1"/>
    <xf numFmtId="0" fontId="21" fillId="15" borderId="0" xfId="0" applyFont="1" applyFill="1"/>
    <xf numFmtId="0" fontId="25" fillId="15" borderId="0" xfId="0" applyFont="1" applyFill="1"/>
    <xf numFmtId="0" fontId="18" fillId="15" borderId="0" xfId="0" applyFont="1" applyFill="1" applyAlignment="1">
      <alignment horizontal="center"/>
    </xf>
    <xf numFmtId="38" fontId="25" fillId="16" borderId="1" xfId="0" applyNumberFormat="1" applyFont="1" applyFill="1" applyBorder="1" applyAlignment="1" applyProtection="1">
      <alignment horizontal="center"/>
      <protection locked="0"/>
    </xf>
    <xf numFmtId="0" fontId="25" fillId="15" borderId="1" xfId="0" applyFont="1" applyFill="1" applyBorder="1" applyAlignment="1">
      <alignment horizontal="center"/>
    </xf>
    <xf numFmtId="0" fontId="45" fillId="2" borderId="0" xfId="0" applyFont="1" applyFill="1" applyAlignment="1">
      <alignment horizontal="centerContinuous"/>
    </xf>
    <xf numFmtId="0" fontId="23" fillId="0" borderId="18" xfId="0" applyFont="1" applyBorder="1"/>
    <xf numFmtId="167" fontId="25" fillId="4" borderId="1" xfId="2" applyNumberFormat="1" applyFont="1" applyFill="1" applyBorder="1" applyProtection="1">
      <protection locked="0"/>
    </xf>
    <xf numFmtId="9" fontId="10" fillId="6" borderId="1" xfId="2" applyFont="1" applyFill="1" applyBorder="1" applyAlignment="1" applyProtection="1">
      <alignment horizontal="right"/>
    </xf>
    <xf numFmtId="0" fontId="14" fillId="15" borderId="0" xfId="0" quotePrefix="1" applyFont="1" applyFill="1"/>
    <xf numFmtId="0" fontId="29" fillId="15" borderId="0" xfId="8" applyFont="1" applyFill="1"/>
    <xf numFmtId="0" fontId="10" fillId="15" borderId="0" xfId="8" applyFill="1" applyAlignment="1">
      <alignment horizontal="center"/>
    </xf>
    <xf numFmtId="0" fontId="25" fillId="2" borderId="0" xfId="0" applyFont="1" applyFill="1" applyAlignment="1">
      <alignment horizontal="center"/>
    </xf>
    <xf numFmtId="0" fontId="22" fillId="0" borderId="0" xfId="0" applyFont="1" applyAlignment="1">
      <alignment horizontal="left"/>
    </xf>
    <xf numFmtId="0" fontId="18" fillId="0" borderId="0" xfId="0" applyFont="1" applyAlignment="1">
      <alignment horizontal="right" wrapText="1"/>
    </xf>
    <xf numFmtId="0" fontId="22" fillId="0" borderId="0" xfId="0" applyFont="1" applyAlignment="1">
      <alignment horizontal="center"/>
    </xf>
    <xf numFmtId="0" fontId="18" fillId="0" borderId="0" xfId="0" quotePrefix="1" applyFont="1" applyAlignment="1">
      <alignment horizontal="left"/>
    </xf>
    <xf numFmtId="0" fontId="24" fillId="0" borderId="0" xfId="0" applyFont="1"/>
    <xf numFmtId="0" fontId="35" fillId="15" borderId="0" xfId="0" applyFont="1" applyFill="1" applyAlignment="1">
      <alignment horizontal="right"/>
    </xf>
    <xf numFmtId="0" fontId="22" fillId="15" borderId="0" xfId="0" applyFont="1" applyFill="1" applyAlignment="1">
      <alignment horizontal="left"/>
    </xf>
    <xf numFmtId="0" fontId="0" fillId="15" borderId="0" xfId="0" applyFill="1" applyAlignment="1">
      <alignment horizontal="right"/>
    </xf>
    <xf numFmtId="9" fontId="0" fillId="15" borderId="0" xfId="0" applyNumberFormat="1" applyFill="1" applyAlignment="1">
      <alignment horizontal="right"/>
    </xf>
    <xf numFmtId="0" fontId="18" fillId="15" borderId="0" xfId="0" applyFont="1" applyFill="1" applyAlignment="1">
      <alignment horizontal="right" wrapText="1"/>
    </xf>
    <xf numFmtId="0" fontId="18" fillId="15" borderId="39" xfId="0" applyFont="1" applyFill="1" applyBorder="1" applyAlignment="1">
      <alignment wrapText="1"/>
    </xf>
    <xf numFmtId="0" fontId="18" fillId="15" borderId="40" xfId="0" applyFont="1" applyFill="1" applyBorder="1" applyAlignment="1">
      <alignment horizontal="center" wrapText="1"/>
    </xf>
    <xf numFmtId="0" fontId="18" fillId="15" borderId="41" xfId="0" applyFont="1" applyFill="1" applyBorder="1" applyAlignment="1">
      <alignment horizontal="center" wrapText="1"/>
    </xf>
    <xf numFmtId="0" fontId="18" fillId="15" borderId="39" xfId="0" applyFont="1" applyFill="1" applyBorder="1" applyAlignment="1">
      <alignment horizontal="center" wrapText="1"/>
    </xf>
    <xf numFmtId="0" fontId="23" fillId="15" borderId="0" xfId="0" applyFont="1" applyFill="1" applyAlignment="1">
      <alignment horizontal="center"/>
    </xf>
    <xf numFmtId="0" fontId="18" fillId="15" borderId="30" xfId="0" applyFont="1" applyFill="1" applyBorder="1"/>
    <xf numFmtId="0" fontId="18" fillId="15" borderId="20" xfId="0" applyFont="1" applyFill="1" applyBorder="1" applyAlignment="1">
      <alignment horizontal="center"/>
    </xf>
    <xf numFmtId="0" fontId="18" fillId="15" borderId="31" xfId="0" applyFont="1" applyFill="1" applyBorder="1" applyAlignment="1">
      <alignment horizontal="center"/>
    </xf>
    <xf numFmtId="0" fontId="18" fillId="15" borderId="30" xfId="0" applyFont="1" applyFill="1" applyBorder="1" applyAlignment="1">
      <alignment horizontal="center"/>
    </xf>
    <xf numFmtId="9" fontId="0" fillId="15" borderId="0" xfId="0" applyNumberFormat="1" applyFill="1"/>
    <xf numFmtId="0" fontId="18" fillId="15" borderId="32" xfId="0" applyFont="1" applyFill="1" applyBorder="1"/>
    <xf numFmtId="0" fontId="18" fillId="15" borderId="33" xfId="0" applyFont="1" applyFill="1" applyBorder="1" applyAlignment="1">
      <alignment horizontal="center"/>
    </xf>
    <xf numFmtId="0" fontId="18" fillId="15" borderId="32" xfId="0" applyFont="1" applyFill="1" applyBorder="1" applyAlignment="1">
      <alignment horizontal="center"/>
    </xf>
    <xf numFmtId="0" fontId="4" fillId="15" borderId="0" xfId="0" applyFont="1" applyFill="1" applyAlignment="1">
      <alignment horizontal="right"/>
    </xf>
    <xf numFmtId="0" fontId="0" fillId="15" borderId="0" xfId="0" applyFill="1"/>
    <xf numFmtId="0" fontId="35" fillId="15" borderId="0" xfId="0" applyFont="1" applyFill="1"/>
    <xf numFmtId="0" fontId="4" fillId="15" borderId="0" xfId="0" applyFont="1" applyFill="1"/>
    <xf numFmtId="0" fontId="18" fillId="15" borderId="34" xfId="0" applyFont="1" applyFill="1" applyBorder="1"/>
    <xf numFmtId="0" fontId="18" fillId="15" borderId="2" xfId="0" applyFont="1" applyFill="1" applyBorder="1" applyAlignment="1">
      <alignment horizontal="center"/>
    </xf>
    <xf numFmtId="0" fontId="18" fillId="15" borderId="35" xfId="0" applyFont="1" applyFill="1" applyBorder="1" applyAlignment="1">
      <alignment horizontal="center"/>
    </xf>
    <xf numFmtId="0" fontId="18" fillId="15" borderId="34" xfId="0" applyFont="1" applyFill="1" applyBorder="1" applyAlignment="1">
      <alignment horizontal="center"/>
    </xf>
    <xf numFmtId="3" fontId="25" fillId="15" borderId="0" xfId="7" applyNumberFormat="1" applyFont="1" applyFill="1" applyBorder="1" applyAlignment="1" applyProtection="1"/>
    <xf numFmtId="0" fontId="25" fillId="15" borderId="42" xfId="0" applyFont="1" applyFill="1" applyBorder="1"/>
    <xf numFmtId="0" fontId="25" fillId="15" borderId="43" xfId="0" applyFont="1" applyFill="1" applyBorder="1"/>
    <xf numFmtId="0" fontId="25" fillId="15" borderId="44" xfId="0" applyFont="1" applyFill="1" applyBorder="1"/>
    <xf numFmtId="0" fontId="22" fillId="15" borderId="0" xfId="0" applyFont="1" applyFill="1" applyAlignment="1">
      <alignment horizontal="center"/>
    </xf>
    <xf numFmtId="0" fontId="18" fillId="15" borderId="0" xfId="0" quotePrefix="1" applyFont="1" applyFill="1" applyAlignment="1">
      <alignment horizontal="left"/>
    </xf>
    <xf numFmtId="0" fontId="24" fillId="15" borderId="0" xfId="0" applyFont="1" applyFill="1"/>
    <xf numFmtId="9" fontId="18" fillId="6" borderId="1" xfId="2" applyFont="1" applyFill="1" applyBorder="1" applyAlignment="1" applyProtection="1">
      <alignment horizontal="center"/>
    </xf>
    <xf numFmtId="0" fontId="10" fillId="2" borderId="0" xfId="8" applyFill="1" applyAlignment="1">
      <alignment horizontal="right" vertical="top"/>
    </xf>
    <xf numFmtId="0" fontId="10" fillId="7" borderId="1" xfId="0" applyFont="1" applyFill="1" applyBorder="1" applyProtection="1">
      <protection locked="0"/>
    </xf>
    <xf numFmtId="0" fontId="10" fillId="2" borderId="0" xfId="8" applyFill="1" applyAlignment="1">
      <alignment horizontal="left" wrapText="1"/>
    </xf>
    <xf numFmtId="0" fontId="10" fillId="2" borderId="0" xfId="8" applyFill="1" applyAlignment="1">
      <alignment vertical="top"/>
    </xf>
    <xf numFmtId="0" fontId="10" fillId="0" borderId="5" xfId="8" applyBorder="1"/>
    <xf numFmtId="167" fontId="10" fillId="0" borderId="1" xfId="2" applyNumberFormat="1" applyFont="1" applyFill="1" applyBorder="1" applyProtection="1"/>
    <xf numFmtId="0" fontId="10" fillId="7" borderId="1" xfId="8" applyFill="1" applyBorder="1" applyProtection="1">
      <protection locked="0"/>
    </xf>
    <xf numFmtId="14" fontId="10" fillId="7" borderId="1" xfId="8" applyNumberFormat="1" applyFill="1" applyBorder="1" applyProtection="1">
      <protection locked="0"/>
    </xf>
    <xf numFmtId="0" fontId="8" fillId="15" borderId="0" xfId="8" applyFont="1" applyFill="1"/>
    <xf numFmtId="0" fontId="41" fillId="15" borderId="0" xfId="8" applyFont="1" applyFill="1"/>
    <xf numFmtId="0" fontId="8" fillId="14" borderId="1" xfId="8" applyFont="1" applyFill="1" applyBorder="1" applyAlignment="1" applyProtection="1">
      <alignment horizontal="center"/>
      <protection locked="0"/>
    </xf>
    <xf numFmtId="0" fontId="45" fillId="0" borderId="0" xfId="8" applyFont="1"/>
    <xf numFmtId="37" fontId="10" fillId="4" borderId="1" xfId="7" applyNumberFormat="1" applyFont="1" applyFill="1" applyBorder="1" applyProtection="1">
      <protection locked="0"/>
    </xf>
    <xf numFmtId="0" fontId="8" fillId="0" borderId="0" xfId="0" applyFont="1" applyAlignment="1">
      <alignment horizontal="right" vertical="center"/>
    </xf>
    <xf numFmtId="0" fontId="8" fillId="0" borderId="0" xfId="0" applyFont="1" applyAlignment="1">
      <alignment vertical="center"/>
    </xf>
    <xf numFmtId="0" fontId="16" fillId="2" borderId="51" xfId="8" applyFont="1" applyFill="1" applyBorder="1"/>
    <xf numFmtId="0" fontId="8" fillId="2" borderId="51" xfId="8" applyFont="1" applyFill="1" applyBorder="1"/>
    <xf numFmtId="9" fontId="8" fillId="0" borderId="1" xfId="0" applyNumberFormat="1" applyFont="1" applyBorder="1" applyAlignment="1">
      <alignment horizontal="center"/>
    </xf>
    <xf numFmtId="38" fontId="18" fillId="2" borderId="17" xfId="0" applyNumberFormat="1" applyFont="1" applyFill="1" applyBorder="1"/>
    <xf numFmtId="0" fontId="18" fillId="2" borderId="6" xfId="0" applyFont="1" applyFill="1" applyBorder="1"/>
    <xf numFmtId="0" fontId="25" fillId="0" borderId="1" xfId="0" applyFont="1" applyBorder="1"/>
    <xf numFmtId="0" fontId="18" fillId="0" borderId="11" xfId="0" applyFont="1" applyBorder="1"/>
    <xf numFmtId="0" fontId="18" fillId="0" borderId="17" xfId="0" applyFont="1" applyBorder="1"/>
    <xf numFmtId="0" fontId="18" fillId="0" borderId="18" xfId="0" applyFont="1" applyBorder="1"/>
    <xf numFmtId="0" fontId="25" fillId="0" borderId="11" xfId="0" applyFont="1" applyBorder="1"/>
    <xf numFmtId="0" fontId="25" fillId="0" borderId="17" xfId="0" applyFont="1" applyBorder="1"/>
    <xf numFmtId="0" fontId="25" fillId="0" borderId="19" xfId="0" applyFont="1" applyBorder="1"/>
    <xf numFmtId="0" fontId="25" fillId="0" borderId="18" xfId="0" applyFont="1" applyBorder="1"/>
    <xf numFmtId="38" fontId="18" fillId="0" borderId="11" xfId="0" applyNumberFormat="1" applyFont="1" applyBorder="1"/>
    <xf numFmtId="0" fontId="18" fillId="0" borderId="8" xfId="0" applyFont="1" applyBorder="1"/>
    <xf numFmtId="49" fontId="10" fillId="0" borderId="18" xfId="8" applyNumberFormat="1" applyBorder="1"/>
    <xf numFmtId="42" fontId="10" fillId="0" borderId="4" xfId="1" applyNumberFormat="1" applyFont="1" applyFill="1" applyBorder="1" applyAlignment="1" applyProtection="1">
      <alignment horizontal="center"/>
    </xf>
    <xf numFmtId="0" fontId="10" fillId="0" borderId="0" xfId="8" applyAlignment="1">
      <alignment horizontal="left"/>
    </xf>
    <xf numFmtId="168" fontId="13" fillId="0" borderId="1" xfId="7" applyNumberFormat="1" applyFont="1" applyFill="1" applyBorder="1" applyProtection="1"/>
    <xf numFmtId="0" fontId="10" fillId="0" borderId="22" xfId="8" applyBorder="1" applyAlignment="1">
      <alignment horizontal="right"/>
    </xf>
    <xf numFmtId="0" fontId="18" fillId="2" borderId="0" xfId="0" applyFont="1" applyFill="1" applyAlignment="1">
      <alignment vertical="top" wrapText="1"/>
    </xf>
    <xf numFmtId="0" fontId="18" fillId="0" borderId="0" xfId="0" applyFont="1" applyAlignment="1">
      <alignment horizontal="justify" vertical="top" wrapText="1"/>
    </xf>
    <xf numFmtId="0" fontId="18" fillId="15" borderId="0" xfId="0" applyFont="1" applyFill="1" applyAlignment="1">
      <alignment horizontal="justify" vertical="top" wrapText="1"/>
    </xf>
    <xf numFmtId="0" fontId="18" fillId="0" borderId="0" xfId="0" applyFont="1" applyAlignment="1">
      <alignment vertical="top" wrapText="1"/>
    </xf>
    <xf numFmtId="0" fontId="18" fillId="15" borderId="0" xfId="0" applyFont="1" applyFill="1" applyAlignment="1">
      <alignment vertical="top" wrapText="1"/>
    </xf>
    <xf numFmtId="0" fontId="18" fillId="2" borderId="10" xfId="0" quotePrefix="1" applyFont="1" applyFill="1" applyBorder="1" applyAlignment="1">
      <alignment horizontal="right"/>
    </xf>
    <xf numFmtId="0" fontId="18" fillId="2" borderId="0" xfId="0" quotePrefix="1" applyFont="1" applyFill="1" applyAlignment="1">
      <alignment horizontal="right" wrapText="1"/>
    </xf>
    <xf numFmtId="38" fontId="25" fillId="2" borderId="3" xfId="0" applyNumberFormat="1" applyFont="1" applyFill="1" applyBorder="1" applyAlignment="1">
      <alignment horizontal="center"/>
    </xf>
    <xf numFmtId="0" fontId="8" fillId="2" borderId="24" xfId="0" applyFont="1" applyFill="1" applyBorder="1"/>
    <xf numFmtId="0" fontId="22" fillId="0" borderId="2" xfId="0" applyFont="1" applyBorder="1"/>
    <xf numFmtId="0" fontId="22" fillId="0" borderId="0" xfId="0" applyFont="1"/>
    <xf numFmtId="0" fontId="0" fillId="0" borderId="33" xfId="0" applyBorder="1"/>
    <xf numFmtId="0" fontId="10" fillId="7" borderId="36" xfId="0" applyFont="1" applyFill="1" applyBorder="1" applyAlignment="1" applyProtection="1">
      <alignment horizontal="center" vertical="center"/>
      <protection locked="0"/>
    </xf>
    <xf numFmtId="0" fontId="10" fillId="7" borderId="37" xfId="0" applyFont="1" applyFill="1" applyBorder="1" applyAlignment="1" applyProtection="1">
      <alignment horizontal="center" vertical="center"/>
      <protection locked="0"/>
    </xf>
    <xf numFmtId="0" fontId="10" fillId="7" borderId="38" xfId="0" applyFont="1" applyFill="1" applyBorder="1" applyAlignment="1" applyProtection="1">
      <alignment horizontal="center" vertical="center"/>
      <protection locked="0"/>
    </xf>
    <xf numFmtId="0" fontId="10" fillId="7" borderId="47"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10" fillId="7" borderId="48" xfId="0" applyFont="1" applyFill="1" applyBorder="1" applyAlignment="1" applyProtection="1">
      <alignment horizontal="center" vertical="center"/>
      <protection locked="0"/>
    </xf>
    <xf numFmtId="0" fontId="10" fillId="7" borderId="39" xfId="0" applyFont="1" applyFill="1" applyBorder="1" applyAlignment="1" applyProtection="1">
      <alignment horizontal="center" vertical="center"/>
      <protection locked="0"/>
    </xf>
    <xf numFmtId="0" fontId="10" fillId="7" borderId="40" xfId="0" applyFont="1" applyFill="1" applyBorder="1" applyAlignment="1" applyProtection="1">
      <alignment horizontal="center" vertical="center"/>
      <protection locked="0"/>
    </xf>
    <xf numFmtId="0" fontId="10" fillId="7" borderId="41" xfId="0" applyFont="1" applyFill="1" applyBorder="1" applyAlignment="1" applyProtection="1">
      <alignment horizontal="center" vertical="center"/>
      <protection locked="0"/>
    </xf>
    <xf numFmtId="7" fontId="10" fillId="0" borderId="1" xfId="7" applyNumberFormat="1" applyFont="1" applyFill="1" applyBorder="1" applyProtection="1"/>
    <xf numFmtId="173" fontId="10" fillId="0" borderId="1" xfId="8" applyNumberFormat="1" applyBorder="1"/>
    <xf numFmtId="0" fontId="10" fillId="0" borderId="14" xfId="8" applyBorder="1" applyAlignment="1">
      <alignment horizontal="right"/>
    </xf>
    <xf numFmtId="0" fontId="10" fillId="0" borderId="1" xfId="8" applyBorder="1" applyAlignment="1">
      <alignment horizontal="right"/>
    </xf>
    <xf numFmtId="0" fontId="18" fillId="15" borderId="53" xfId="0" applyFont="1" applyFill="1" applyBorder="1" applyAlignment="1">
      <alignment horizontal="center" wrapText="1"/>
    </xf>
    <xf numFmtId="0" fontId="18" fillId="14" borderId="1" xfId="0" applyFont="1" applyFill="1" applyBorder="1" applyAlignment="1" applyProtection="1">
      <alignment horizontal="right"/>
      <protection locked="0"/>
    </xf>
    <xf numFmtId="0" fontId="10" fillId="0" borderId="0" xfId="8" applyProtection="1">
      <protection locked="0"/>
    </xf>
    <xf numFmtId="0" fontId="7" fillId="2" borderId="0" xfId="0" quotePrefix="1" applyFont="1" applyFill="1" applyAlignment="1">
      <alignment horizontal="left" vertical="top"/>
    </xf>
    <xf numFmtId="0" fontId="23" fillId="0" borderId="0" xfId="0" applyFont="1" applyAlignment="1">
      <alignment vertical="top"/>
    </xf>
    <xf numFmtId="0" fontId="23" fillId="2" borderId="0" xfId="0" applyFont="1" applyFill="1" applyAlignment="1">
      <alignment vertical="top"/>
    </xf>
    <xf numFmtId="0" fontId="23" fillId="2" borderId="0" xfId="0" applyFont="1" applyFill="1" applyAlignment="1">
      <alignment vertical="top" wrapText="1"/>
    </xf>
    <xf numFmtId="0" fontId="24" fillId="2" borderId="0" xfId="0" applyFont="1" applyFill="1" applyAlignment="1">
      <alignment vertical="top" wrapText="1"/>
    </xf>
    <xf numFmtId="0" fontId="24" fillId="2" borderId="0" xfId="0" applyFont="1" applyFill="1" applyAlignment="1">
      <alignment vertical="top"/>
    </xf>
    <xf numFmtId="0" fontId="23" fillId="2" borderId="0" xfId="0" applyFont="1" applyFill="1" applyAlignment="1">
      <alignment horizontal="left" vertical="top"/>
    </xf>
    <xf numFmtId="0" fontId="23" fillId="0" borderId="0" xfId="10" applyFont="1" applyAlignment="1">
      <alignment vertical="top"/>
    </xf>
    <xf numFmtId="0" fontId="28" fillId="0" borderId="0" xfId="10" quotePrefix="1" applyFont="1" applyAlignment="1">
      <alignment horizontal="left" vertical="top"/>
    </xf>
    <xf numFmtId="0" fontId="24" fillId="0" borderId="0" xfId="10" applyFont="1" applyAlignment="1">
      <alignment vertical="top"/>
    </xf>
    <xf numFmtId="0" fontId="19" fillId="0" borderId="0" xfId="10" quotePrefix="1" applyFont="1" applyAlignment="1">
      <alignment horizontal="left" vertical="top"/>
    </xf>
    <xf numFmtId="0" fontId="19" fillId="0" borderId="0" xfId="10" applyFont="1" applyAlignment="1">
      <alignment horizontal="justify" vertical="top" wrapText="1"/>
    </xf>
    <xf numFmtId="0" fontId="23" fillId="0" borderId="0" xfId="10" applyFont="1" applyAlignment="1">
      <alignment horizontal="justify" vertical="top" wrapText="1"/>
    </xf>
    <xf numFmtId="0" fontId="19" fillId="4" borderId="1" xfId="10" applyFont="1" applyFill="1" applyBorder="1" applyAlignment="1">
      <alignment horizontal="justify" vertical="top" wrapText="1"/>
    </xf>
    <xf numFmtId="0" fontId="19" fillId="14" borderId="1" xfId="10" applyFont="1" applyFill="1" applyBorder="1" applyAlignment="1">
      <alignment horizontal="justify" vertical="top" wrapText="1"/>
    </xf>
    <xf numFmtId="0" fontId="19" fillId="10" borderId="1" xfId="10" applyFont="1" applyFill="1" applyBorder="1" applyAlignment="1">
      <alignment horizontal="justify" vertical="top" wrapText="1"/>
    </xf>
    <xf numFmtId="0" fontId="19" fillId="5" borderId="1" xfId="10" applyFont="1" applyFill="1" applyBorder="1" applyAlignment="1">
      <alignment horizontal="justify" vertical="top" wrapText="1"/>
    </xf>
    <xf numFmtId="0" fontId="18" fillId="10" borderId="1" xfId="0" applyFont="1" applyFill="1" applyBorder="1" applyAlignment="1" applyProtection="1">
      <alignment horizontal="left"/>
      <protection locked="0"/>
    </xf>
    <xf numFmtId="0" fontId="19" fillId="6" borderId="1" xfId="10" applyFont="1" applyFill="1" applyBorder="1" applyAlignment="1">
      <alignment horizontal="justify" vertical="top" wrapText="1"/>
    </xf>
    <xf numFmtId="164" fontId="2" fillId="4" borderId="1" xfId="0" applyNumberFormat="1" applyFont="1" applyFill="1" applyBorder="1" applyAlignment="1" applyProtection="1">
      <alignment horizontal="right"/>
      <protection locked="0"/>
    </xf>
    <xf numFmtId="164" fontId="36" fillId="6" borderId="1" xfId="0" applyNumberFormat="1" applyFont="1" applyFill="1" applyBorder="1" applyAlignment="1">
      <alignment horizontal="right"/>
    </xf>
    <xf numFmtId="0" fontId="23" fillId="3" borderId="1" xfId="10" applyFont="1" applyFill="1" applyBorder="1" applyAlignment="1">
      <alignment horizontal="justify" vertical="top" wrapText="1"/>
    </xf>
    <xf numFmtId="172" fontId="18" fillId="6" borderId="1" xfId="2" applyNumberFormat="1" applyFont="1" applyFill="1" applyBorder="1" applyProtection="1"/>
    <xf numFmtId="0" fontId="8" fillId="0" borderId="0" xfId="8" applyFont="1" applyAlignment="1">
      <alignment horizontal="left"/>
    </xf>
    <xf numFmtId="171" fontId="10" fillId="7" borderId="1" xfId="1" applyNumberFormat="1" applyFont="1" applyFill="1" applyBorder="1" applyAlignment="1" applyProtection="1">
      <alignment horizontal="right"/>
      <protection locked="0"/>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8" fillId="2" borderId="57" xfId="0" applyFont="1" applyFill="1" applyBorder="1" applyAlignment="1">
      <alignment horizontal="right"/>
    </xf>
    <xf numFmtId="0" fontId="18" fillId="2" borderId="57" xfId="0" quotePrefix="1" applyFont="1" applyFill="1" applyBorder="1" applyAlignment="1">
      <alignment horizontal="right"/>
    </xf>
    <xf numFmtId="0" fontId="18" fillId="2" borderId="57" xfId="0" quotePrefix="1" applyFont="1" applyFill="1" applyBorder="1" applyAlignment="1">
      <alignment horizontal="right" wrapText="1"/>
    </xf>
    <xf numFmtId="172" fontId="18" fillId="6" borderId="1" xfId="2" applyNumberFormat="1" applyFont="1" applyFill="1" applyBorder="1" applyAlignment="1" applyProtection="1"/>
    <xf numFmtId="172" fontId="18" fillId="5" borderId="1" xfId="2" applyNumberFormat="1" applyFont="1" applyFill="1" applyBorder="1" applyAlignment="1" applyProtection="1">
      <protection locked="0"/>
    </xf>
    <xf numFmtId="0" fontId="18" fillId="2" borderId="0" xfId="0" applyFont="1" applyFill="1" applyAlignment="1">
      <alignment horizontal="center"/>
    </xf>
    <xf numFmtId="0" fontId="18" fillId="2" borderId="15" xfId="0" applyFont="1" applyFill="1" applyBorder="1" applyAlignment="1">
      <alignment horizontal="right"/>
    </xf>
    <xf numFmtId="9" fontId="18" fillId="2" borderId="6" xfId="0" applyNumberFormat="1" applyFont="1" applyFill="1" applyBorder="1" applyAlignment="1">
      <alignment horizontal="right"/>
    </xf>
    <xf numFmtId="9" fontId="18" fillId="2" borderId="6" xfId="2" applyFont="1" applyFill="1" applyBorder="1" applyAlignment="1" applyProtection="1">
      <alignment horizontal="right"/>
    </xf>
    <xf numFmtId="38" fontId="18" fillId="2" borderId="6" xfId="0" applyNumberFormat="1" applyFont="1" applyFill="1" applyBorder="1" applyAlignment="1">
      <alignment horizontal="right"/>
    </xf>
    <xf numFmtId="0" fontId="18" fillId="10" borderId="1" xfId="0" applyFont="1" applyFill="1" applyBorder="1" applyAlignment="1" applyProtection="1">
      <alignment horizontal="justify" wrapText="1"/>
      <protection locked="0"/>
    </xf>
    <xf numFmtId="0" fontId="47" fillId="0" borderId="0" xfId="0" applyFont="1"/>
    <xf numFmtId="0" fontId="48" fillId="2" borderId="0" xfId="0" applyFont="1" applyFill="1" applyAlignment="1">
      <alignment horizontal="left"/>
    </xf>
    <xf numFmtId="0" fontId="25" fillId="2" borderId="1" xfId="0" applyFont="1" applyFill="1" applyBorder="1" applyAlignment="1">
      <alignment horizontal="center" wrapText="1"/>
    </xf>
    <xf numFmtId="0" fontId="18" fillId="2" borderId="0" xfId="0" applyFont="1" applyFill="1" applyAlignment="1">
      <alignment horizontal="center" wrapText="1"/>
    </xf>
    <xf numFmtId="0" fontId="25" fillId="2" borderId="24" xfId="0" applyFont="1" applyFill="1" applyBorder="1" applyAlignment="1">
      <alignment horizontal="center" wrapText="1"/>
    </xf>
    <xf numFmtId="0" fontId="18" fillId="2" borderId="13" xfId="0" applyFont="1" applyFill="1" applyBorder="1" applyAlignment="1">
      <alignment horizontal="center" wrapText="1"/>
    </xf>
    <xf numFmtId="0" fontId="42" fillId="0" borderId="0" xfId="0" applyFont="1" applyAlignment="1">
      <alignment horizontal="center" vertical="center"/>
    </xf>
    <xf numFmtId="0" fontId="42" fillId="0" borderId="1" xfId="0" applyFont="1" applyBorder="1" applyAlignment="1">
      <alignment horizontal="center" wrapText="1"/>
    </xf>
    <xf numFmtId="0" fontId="43" fillId="0" borderId="1" xfId="0" applyFont="1" applyBorder="1" applyAlignment="1">
      <alignment horizontal="center" wrapText="1"/>
    </xf>
    <xf numFmtId="0" fontId="36" fillId="0" borderId="0" xfId="0" applyFont="1" applyAlignment="1">
      <alignment horizontal="center"/>
    </xf>
    <xf numFmtId="0" fontId="42" fillId="0" borderId="0" xfId="0" applyFont="1" applyAlignment="1">
      <alignment horizontal="center"/>
    </xf>
    <xf numFmtId="0" fontId="19" fillId="0" borderId="0" xfId="8" applyFont="1"/>
    <xf numFmtId="0" fontId="20" fillId="2" borderId="0" xfId="8" applyFont="1" applyFill="1" applyAlignment="1">
      <alignment horizontal="right"/>
    </xf>
    <xf numFmtId="0" fontId="10" fillId="7" borderId="1" xfId="8" applyFill="1" applyBorder="1" applyAlignment="1" applyProtection="1">
      <alignment horizontal="justify"/>
      <protection locked="0"/>
    </xf>
    <xf numFmtId="0" fontId="10" fillId="0" borderId="6" xfId="8" applyBorder="1"/>
    <xf numFmtId="0" fontId="52" fillId="0" borderId="0" xfId="0" applyFont="1"/>
    <xf numFmtId="168" fontId="10" fillId="4" borderId="1" xfId="7" applyNumberFormat="1" applyFont="1" applyFill="1" applyBorder="1" applyProtection="1">
      <protection locked="0"/>
    </xf>
    <xf numFmtId="0" fontId="44" fillId="0" borderId="0" xfId="8" applyFont="1" applyAlignment="1">
      <alignment horizontal="center" vertical="center"/>
    </xf>
    <xf numFmtId="0" fontId="28" fillId="2" borderId="0" xfId="8" applyFont="1" applyFill="1" applyAlignment="1">
      <alignment horizontal="right" vertical="top"/>
    </xf>
    <xf numFmtId="0" fontId="18" fillId="14" borderId="45" xfId="0" applyFont="1" applyFill="1" applyBorder="1" applyAlignment="1" applyProtection="1">
      <alignment horizontal="right"/>
      <protection locked="0"/>
    </xf>
    <xf numFmtId="3" fontId="25" fillId="3" borderId="1" xfId="7" applyNumberFormat="1" applyFont="1" applyFill="1" applyBorder="1" applyAlignment="1" applyProtection="1"/>
    <xf numFmtId="0" fontId="18" fillId="2" borderId="4" xfId="0" applyFont="1" applyFill="1" applyBorder="1" applyAlignment="1">
      <alignment vertical="top" wrapText="1"/>
    </xf>
    <xf numFmtId="6" fontId="36" fillId="6" borderId="1" xfId="0" applyNumberFormat="1" applyFont="1" applyFill="1" applyBorder="1" applyAlignment="1">
      <alignment horizontal="right"/>
    </xf>
    <xf numFmtId="6" fontId="2" fillId="4" borderId="1" xfId="0" applyNumberFormat="1" applyFont="1" applyFill="1" applyBorder="1" applyAlignment="1" applyProtection="1">
      <alignment horizontal="right"/>
      <protection locked="0"/>
    </xf>
    <xf numFmtId="0" fontId="10" fillId="0" borderId="0" xfId="0" applyFont="1" applyAlignment="1">
      <alignment horizontal="justify" vertical="top"/>
    </xf>
    <xf numFmtId="0" fontId="2" fillId="0" borderId="2" xfId="0" applyFont="1" applyBorder="1"/>
    <xf numFmtId="0" fontId="36" fillId="0" borderId="59" xfId="0" applyFont="1" applyBorder="1" applyAlignment="1">
      <alignment wrapText="1"/>
    </xf>
    <xf numFmtId="0" fontId="37" fillId="3" borderId="1" xfId="0" applyFont="1" applyFill="1" applyBorder="1"/>
    <xf numFmtId="0" fontId="2" fillId="3" borderId="1" xfId="0" applyFont="1" applyFill="1" applyBorder="1"/>
    <xf numFmtId="0" fontId="42" fillId="0" borderId="1" xfId="0" applyFont="1" applyBorder="1" applyAlignment="1">
      <alignment horizontal="center"/>
    </xf>
    <xf numFmtId="173" fontId="2" fillId="6" borderId="1" xfId="0" applyNumberFormat="1" applyFont="1" applyFill="1" applyBorder="1" applyAlignment="1">
      <alignment horizontal="right"/>
    </xf>
    <xf numFmtId="173" fontId="36" fillId="6" borderId="1" xfId="0" applyNumberFormat="1" applyFont="1" applyFill="1" applyBorder="1" applyAlignment="1">
      <alignment horizontal="right"/>
    </xf>
    <xf numFmtId="0" fontId="8" fillId="0" borderId="34" xfId="0" applyFont="1" applyBorder="1" applyAlignment="1">
      <alignment horizontal="center" vertical="center"/>
    </xf>
    <xf numFmtId="0" fontId="20" fillId="0" borderId="2" xfId="8" applyFont="1" applyBorder="1"/>
    <xf numFmtId="0" fontId="10" fillId="2" borderId="2" xfId="8" applyFill="1" applyBorder="1"/>
    <xf numFmtId="0" fontId="10" fillId="0" borderId="2" xfId="8" applyBorder="1"/>
    <xf numFmtId="0" fontId="10" fillId="2" borderId="2" xfId="8" applyFill="1" applyBorder="1" applyAlignment="1">
      <alignment horizontal="right"/>
    </xf>
    <xf numFmtId="0" fontId="18" fillId="2" borderId="2" xfId="0" applyFont="1" applyFill="1" applyBorder="1"/>
    <xf numFmtId="0" fontId="18" fillId="2" borderId="2" xfId="0" applyFont="1" applyFill="1" applyBorder="1" applyAlignment="1">
      <alignment vertical="top" wrapText="1"/>
    </xf>
    <xf numFmtId="0" fontId="23" fillId="2" borderId="2" xfId="0" applyFont="1" applyFill="1" applyBorder="1"/>
    <xf numFmtId="0" fontId="18" fillId="2" borderId="40" xfId="0" applyFont="1" applyFill="1" applyBorder="1"/>
    <xf numFmtId="0" fontId="10" fillId="0" borderId="2" xfId="8" applyBorder="1" applyProtection="1">
      <protection locked="0"/>
    </xf>
    <xf numFmtId="0" fontId="10" fillId="2" borderId="20" xfId="8" applyFill="1" applyBorder="1" applyAlignment="1">
      <alignment horizontal="right"/>
    </xf>
    <xf numFmtId="0" fontId="10" fillId="0" borderId="20" xfId="8" applyBorder="1" applyProtection="1">
      <protection locked="0"/>
    </xf>
    <xf numFmtId="0" fontId="20" fillId="0" borderId="20" xfId="8" applyFont="1" applyBorder="1"/>
    <xf numFmtId="0" fontId="10" fillId="2" borderId="20" xfId="8" applyFill="1" applyBorder="1"/>
    <xf numFmtId="0" fontId="10" fillId="0" borderId="20" xfId="8" applyBorder="1"/>
    <xf numFmtId="0" fontId="10" fillId="2" borderId="20" xfId="8" applyFill="1" applyBorder="1" applyAlignment="1">
      <alignment horizontal="left"/>
    </xf>
    <xf numFmtId="0" fontId="10" fillId="2" borderId="20" xfId="8" applyFill="1" applyBorder="1" applyAlignment="1">
      <alignment vertical="top" wrapText="1"/>
    </xf>
    <xf numFmtId="0" fontId="25" fillId="2" borderId="7" xfId="0" applyFont="1" applyFill="1" applyBorder="1" applyAlignment="1">
      <alignment wrapText="1"/>
    </xf>
    <xf numFmtId="38" fontId="18" fillId="2" borderId="7" xfId="0" applyNumberFormat="1" applyFont="1" applyFill="1" applyBorder="1"/>
    <xf numFmtId="0" fontId="36" fillId="0" borderId="46" xfId="0" applyFont="1" applyBorder="1" applyAlignment="1">
      <alignment horizontal="center"/>
    </xf>
    <xf numFmtId="0" fontId="36" fillId="0" borderId="46" xfId="0" applyFont="1" applyBorder="1"/>
    <xf numFmtId="0" fontId="18" fillId="2" borderId="63" xfId="0" applyFont="1" applyFill="1" applyBorder="1"/>
    <xf numFmtId="0" fontId="25" fillId="2" borderId="22" xfId="0" applyFont="1" applyFill="1" applyBorder="1" applyAlignment="1">
      <alignment horizontal="center" vertical="center" wrapText="1"/>
    </xf>
    <xf numFmtId="0" fontId="2" fillId="0" borderId="0" xfId="0" applyFont="1" applyProtection="1">
      <protection locked="0"/>
    </xf>
    <xf numFmtId="0" fontId="8" fillId="2" borderId="64" xfId="0" applyFont="1" applyFill="1" applyBorder="1"/>
    <xf numFmtId="38" fontId="25" fillId="2" borderId="64" xfId="0" applyNumberFormat="1" applyFont="1" applyFill="1" applyBorder="1"/>
    <xf numFmtId="38" fontId="18" fillId="2" borderId="64" xfId="0" applyNumberFormat="1" applyFont="1" applyFill="1" applyBorder="1"/>
    <xf numFmtId="0" fontId="18" fillId="14" borderId="1" xfId="0" applyFont="1" applyFill="1" applyBorder="1" applyAlignment="1" applyProtection="1">
      <alignment horizontal="center"/>
      <protection locked="0"/>
    </xf>
    <xf numFmtId="0" fontId="18" fillId="10" borderId="1" xfId="0" applyFont="1" applyFill="1" applyBorder="1" applyAlignment="1" applyProtection="1">
      <alignment horizontal="justify"/>
      <protection locked="0"/>
    </xf>
    <xf numFmtId="0" fontId="28" fillId="10" borderId="0" xfId="8" applyFont="1" applyFill="1" applyAlignment="1" applyProtection="1">
      <alignment horizontal="right"/>
      <protection locked="0"/>
    </xf>
    <xf numFmtId="0" fontId="32" fillId="2" borderId="0" xfId="0" applyFont="1" applyFill="1" applyAlignment="1">
      <alignment vertical="top"/>
    </xf>
    <xf numFmtId="0" fontId="53" fillId="0" borderId="0" xfId="8" applyFont="1"/>
    <xf numFmtId="0" fontId="19" fillId="0" borderId="20" xfId="0" applyFont="1" applyBorder="1" applyAlignment="1">
      <alignment wrapText="1"/>
    </xf>
    <xf numFmtId="0" fontId="19" fillId="0" borderId="2" xfId="0" applyFont="1" applyBorder="1" applyAlignment="1">
      <alignment wrapText="1"/>
    </xf>
    <xf numFmtId="0" fontId="56" fillId="0" borderId="0" xfId="0" applyFont="1"/>
    <xf numFmtId="0" fontId="57" fillId="0" borderId="0" xfId="0" applyFont="1" applyAlignment="1">
      <alignment horizontal="left"/>
    </xf>
    <xf numFmtId="0" fontId="58" fillId="0" borderId="0" xfId="0" applyFont="1" applyAlignment="1">
      <alignment horizontal="justify" vertical="top"/>
    </xf>
    <xf numFmtId="0" fontId="59" fillId="0" borderId="0" xfId="0" applyFont="1"/>
    <xf numFmtId="0" fontId="58" fillId="0" borderId="0" xfId="0" applyFont="1" applyAlignment="1">
      <alignment horizontal="left" indent="2"/>
    </xf>
    <xf numFmtId="0" fontId="4" fillId="0" borderId="0" xfId="0" applyFont="1"/>
    <xf numFmtId="0" fontId="40" fillId="0" borderId="59" xfId="0" applyFont="1" applyBorder="1" applyAlignment="1">
      <alignment wrapText="1"/>
    </xf>
    <xf numFmtId="0" fontId="40" fillId="0" borderId="0" xfId="0" applyFont="1" applyAlignment="1">
      <alignment horizontal="center" wrapText="1"/>
    </xf>
    <xf numFmtId="0" fontId="40" fillId="0" borderId="0" xfId="0" applyFont="1"/>
    <xf numFmtId="3" fontId="40" fillId="0" borderId="0" xfId="0" applyNumberFormat="1" applyFont="1" applyAlignment="1">
      <alignment horizontal="right" indent="2"/>
    </xf>
    <xf numFmtId="164" fontId="40" fillId="0" borderId="0" xfId="0" applyNumberFormat="1" applyFont="1" applyAlignment="1">
      <alignment horizontal="right" indent="2"/>
    </xf>
    <xf numFmtId="0" fontId="40" fillId="15" borderId="0" xfId="0" applyFont="1" applyFill="1"/>
    <xf numFmtId="6" fontId="63" fillId="4" borderId="1" xfId="0" applyNumberFormat="1" applyFont="1" applyFill="1" applyBorder="1" applyAlignment="1" applyProtection="1">
      <alignment horizontal="right"/>
      <protection locked="0"/>
    </xf>
    <xf numFmtId="173" fontId="63" fillId="6" borderId="1" xfId="0" applyNumberFormat="1" applyFont="1" applyFill="1" applyBorder="1" applyAlignment="1">
      <alignment horizontal="right"/>
    </xf>
    <xf numFmtId="167" fontId="63" fillId="6" borderId="1" xfId="2" applyNumberFormat="1" applyFont="1" applyFill="1" applyBorder="1" applyAlignment="1" applyProtection="1">
      <alignment horizontal="right"/>
    </xf>
    <xf numFmtId="173" fontId="64" fillId="6" borderId="1" xfId="0" applyNumberFormat="1" applyFont="1" applyFill="1" applyBorder="1" applyAlignment="1">
      <alignment horizontal="right"/>
    </xf>
    <xf numFmtId="0" fontId="64" fillId="0" borderId="1" xfId="0" applyFont="1" applyBorder="1" applyAlignment="1">
      <alignment horizontal="center"/>
    </xf>
    <xf numFmtId="0" fontId="64" fillId="0" borderId="1" xfId="0" applyFont="1" applyBorder="1"/>
    <xf numFmtId="0" fontId="64" fillId="0" borderId="0" xfId="0" applyFont="1"/>
    <xf numFmtId="0" fontId="63" fillId="0" borderId="0" xfId="0" applyFont="1" applyAlignment="1">
      <alignment horizontal="center"/>
    </xf>
    <xf numFmtId="0" fontId="63" fillId="15" borderId="0" xfId="0" applyFont="1" applyFill="1"/>
    <xf numFmtId="0" fontId="63" fillId="0" borderId="0" xfId="0" applyFont="1"/>
    <xf numFmtId="0" fontId="63" fillId="0" borderId="1" xfId="0" applyFont="1" applyBorder="1" applyAlignment="1">
      <alignment horizontal="center"/>
    </xf>
    <xf numFmtId="164" fontId="64" fillId="6" borderId="1" xfId="0" applyNumberFormat="1" applyFont="1" applyFill="1" applyBorder="1" applyAlignment="1">
      <alignment horizontal="right"/>
    </xf>
    <xf numFmtId="167" fontId="64" fillId="6" borderId="1" xfId="2" applyNumberFormat="1" applyFont="1" applyFill="1" applyBorder="1" applyAlignment="1" applyProtection="1">
      <alignment horizontal="right"/>
    </xf>
    <xf numFmtId="0" fontId="64" fillId="0" borderId="0" xfId="0" applyFont="1" applyAlignment="1">
      <alignment horizontal="right"/>
    </xf>
    <xf numFmtId="173" fontId="64" fillId="0" borderId="0" xfId="0" applyNumberFormat="1" applyFont="1" applyAlignment="1">
      <alignment horizontal="right"/>
    </xf>
    <xf numFmtId="173" fontId="63" fillId="0" borderId="0" xfId="0" applyNumberFormat="1" applyFont="1" applyAlignment="1">
      <alignment horizontal="right"/>
    </xf>
    <xf numFmtId="6" fontId="64" fillId="6" borderId="1" xfId="0" applyNumberFormat="1" applyFont="1" applyFill="1" applyBorder="1" applyAlignment="1">
      <alignment horizontal="right"/>
    </xf>
    <xf numFmtId="10" fontId="64" fillId="6" borderId="1" xfId="2" applyNumberFormat="1" applyFont="1" applyFill="1" applyBorder="1" applyAlignment="1" applyProtection="1">
      <alignment horizontal="right"/>
    </xf>
    <xf numFmtId="0" fontId="64" fillId="0" borderId="4" xfId="0" applyFont="1" applyBorder="1" applyAlignment="1">
      <alignment horizontal="center"/>
    </xf>
    <xf numFmtId="0" fontId="63" fillId="0" borderId="4" xfId="0" applyFont="1" applyBorder="1" applyAlignment="1">
      <alignment horizontal="center"/>
    </xf>
    <xf numFmtId="0" fontId="64" fillId="0" borderId="4" xfId="0" applyFont="1" applyBorder="1"/>
    <xf numFmtId="0" fontId="63" fillId="0" borderId="0" xfId="0" applyFont="1" applyAlignment="1">
      <alignment horizontal="right"/>
    </xf>
    <xf numFmtId="164" fontId="63" fillId="4" borderId="1" xfId="0" applyNumberFormat="1" applyFont="1" applyFill="1" applyBorder="1" applyAlignment="1" applyProtection="1">
      <alignment horizontal="right"/>
      <protection locked="0"/>
    </xf>
    <xf numFmtId="0" fontId="63" fillId="0" borderId="1" xfId="0" applyFont="1" applyBorder="1" applyAlignment="1">
      <alignment wrapText="1"/>
    </xf>
    <xf numFmtId="0" fontId="63" fillId="3" borderId="1" xfId="0" applyFont="1" applyFill="1" applyBorder="1" applyAlignment="1">
      <alignment horizontal="center"/>
    </xf>
    <xf numFmtId="0" fontId="63" fillId="7" borderId="1" xfId="0" applyFont="1" applyFill="1" applyBorder="1" applyAlignment="1" applyProtection="1">
      <alignment horizontal="center"/>
      <protection locked="0"/>
    </xf>
    <xf numFmtId="0" fontId="63" fillId="7" borderId="1" xfId="0" applyFont="1" applyFill="1" applyBorder="1" applyAlignment="1" applyProtection="1">
      <alignment wrapText="1"/>
      <protection locked="0"/>
    </xf>
    <xf numFmtId="0" fontId="64" fillId="3" borderId="1" xfId="0" applyFont="1" applyFill="1" applyBorder="1" applyAlignment="1">
      <alignment horizontal="center"/>
    </xf>
    <xf numFmtId="0" fontId="63" fillId="15" borderId="0" xfId="0" applyFont="1" applyFill="1" applyAlignment="1">
      <alignment horizontal="center"/>
    </xf>
    <xf numFmtId="0" fontId="63" fillId="0" borderId="18" xfId="0" applyFont="1" applyBorder="1" applyAlignment="1">
      <alignment horizontal="center"/>
    </xf>
    <xf numFmtId="0" fontId="63" fillId="0" borderId="18" xfId="0" applyFont="1" applyBorder="1"/>
    <xf numFmtId="173" fontId="65" fillId="0" borderId="0" xfId="0" applyNumberFormat="1" applyFont="1" applyAlignment="1">
      <alignment horizontal="centerContinuous" vertical="center"/>
    </xf>
    <xf numFmtId="0" fontId="63" fillId="15" borderId="0" xfId="0" applyFont="1" applyFill="1" applyAlignment="1">
      <alignment horizontal="center" vertical="center"/>
    </xf>
    <xf numFmtId="0" fontId="64" fillId="0" borderId="0" xfId="0" applyFont="1" applyAlignment="1">
      <alignment horizontal="left" vertical="center"/>
    </xf>
    <xf numFmtId="0" fontId="63" fillId="0" borderId="0" xfId="0" applyFont="1" applyAlignment="1">
      <alignment horizontal="left" vertical="center"/>
    </xf>
    <xf numFmtId="0" fontId="63" fillId="0" borderId="1" xfId="0" applyFont="1" applyBorder="1" applyAlignment="1">
      <alignment horizontal="center" wrapText="1"/>
    </xf>
    <xf numFmtId="0" fontId="64" fillId="0" borderId="1" xfId="0" applyFont="1" applyBorder="1" applyAlignment="1">
      <alignment horizontal="center" wrapText="1"/>
    </xf>
    <xf numFmtId="0" fontId="64" fillId="0" borderId="1" xfId="0" applyFont="1" applyBorder="1" applyAlignment="1">
      <alignment wrapText="1"/>
    </xf>
    <xf numFmtId="0" fontId="61" fillId="0" borderId="0" xfId="0" applyFont="1"/>
    <xf numFmtId="0" fontId="61" fillId="0" borderId="0" xfId="0" applyFont="1" applyAlignment="1">
      <alignment horizontal="right"/>
    </xf>
    <xf numFmtId="0" fontId="67" fillId="0" borderId="0" xfId="0" applyFont="1"/>
    <xf numFmtId="0" fontId="69" fillId="0" borderId="0" xfId="0" applyFont="1"/>
    <xf numFmtId="0" fontId="69" fillId="0" borderId="0" xfId="0" applyFont="1" applyAlignment="1">
      <alignment horizontal="center" wrapText="1"/>
    </xf>
    <xf numFmtId="0" fontId="69" fillId="0" borderId="0" xfId="0" applyFont="1" applyAlignment="1">
      <alignment horizontal="right" wrapText="1"/>
    </xf>
    <xf numFmtId="0" fontId="70" fillId="0" borderId="0" xfId="0" applyFont="1" applyAlignment="1">
      <alignment horizontal="center"/>
    </xf>
    <xf numFmtId="0" fontId="56" fillId="0" borderId="0" xfId="0" applyFont="1" applyAlignment="1">
      <alignment horizontal="right"/>
    </xf>
    <xf numFmtId="0" fontId="72" fillId="3" borderId="1" xfId="0" applyFont="1" applyFill="1" applyBorder="1"/>
    <xf numFmtId="3" fontId="69" fillId="0" borderId="0" xfId="0" applyNumberFormat="1" applyFont="1" applyAlignment="1">
      <alignment horizontal="center"/>
    </xf>
    <xf numFmtId="0" fontId="56" fillId="3" borderId="1" xfId="0" applyFont="1" applyFill="1" applyBorder="1"/>
    <xf numFmtId="3" fontId="56" fillId="0" borderId="0" xfId="0" applyNumberFormat="1" applyFont="1" applyAlignment="1">
      <alignment horizontal="center"/>
    </xf>
    <xf numFmtId="0" fontId="73" fillId="0" borderId="1" xfId="0" applyFont="1" applyBorder="1" applyAlignment="1">
      <alignment horizontal="right" wrapText="1"/>
    </xf>
    <xf numFmtId="0" fontId="66" fillId="0" borderId="1" xfId="0" applyFont="1" applyBorder="1" applyAlignment="1">
      <alignment horizontal="center"/>
    </xf>
    <xf numFmtId="0" fontId="66" fillId="0" borderId="1" xfId="0" applyFont="1" applyBorder="1"/>
    <xf numFmtId="0" fontId="66" fillId="0" borderId="0" xfId="0" applyFont="1"/>
    <xf numFmtId="0" fontId="74" fillId="0" borderId="1" xfId="0" applyFont="1" applyBorder="1" applyAlignment="1">
      <alignment horizontal="left" wrapText="1"/>
    </xf>
    <xf numFmtId="0" fontId="74" fillId="0" borderId="1" xfId="0" applyFont="1" applyBorder="1" applyAlignment="1">
      <alignment horizontal="center" wrapText="1"/>
    </xf>
    <xf numFmtId="0" fontId="74" fillId="0" borderId="0" xfId="0" applyFont="1" applyAlignment="1">
      <alignment horizontal="center" vertical="center"/>
    </xf>
    <xf numFmtId="0" fontId="73" fillId="0" borderId="1" xfId="0" applyFont="1" applyBorder="1" applyAlignment="1">
      <alignment horizontal="center" wrapText="1"/>
    </xf>
    <xf numFmtId="0" fontId="62" fillId="0" borderId="0" xfId="0" applyFont="1" applyAlignment="1">
      <alignment horizontal="center"/>
    </xf>
    <xf numFmtId="0" fontId="66" fillId="0" borderId="0" xfId="0" applyFont="1" applyAlignment="1">
      <alignment horizontal="center"/>
    </xf>
    <xf numFmtId="0" fontId="73" fillId="0" borderId="0" xfId="0" applyFont="1" applyAlignment="1">
      <alignment horizontal="center" wrapText="1"/>
    </xf>
    <xf numFmtId="0" fontId="62" fillId="15" borderId="0" xfId="0" applyFont="1" applyFill="1"/>
    <xf numFmtId="0" fontId="62" fillId="0" borderId="0" xfId="0" applyFont="1"/>
    <xf numFmtId="0" fontId="73" fillId="0" borderId="1" xfId="0" applyFont="1" applyBorder="1" applyAlignment="1">
      <alignment horizontal="center" textRotation="90" wrapText="1"/>
    </xf>
    <xf numFmtId="0" fontId="66" fillId="0" borderId="46" xfId="0" applyFont="1" applyBorder="1" applyAlignment="1">
      <alignment horizontal="center"/>
    </xf>
    <xf numFmtId="0" fontId="66" fillId="0" borderId="46" xfId="0" applyFont="1" applyBorder="1"/>
    <xf numFmtId="0" fontId="74" fillId="0" borderId="1" xfId="0" applyFont="1" applyBorder="1" applyAlignment="1">
      <alignment horizontal="center"/>
    </xf>
    <xf numFmtId="0" fontId="63" fillId="14" borderId="0" xfId="0" applyFont="1" applyFill="1" applyAlignment="1" applyProtection="1">
      <alignment horizontal="left" vertical="center" wrapText="1"/>
      <protection locked="0"/>
    </xf>
    <xf numFmtId="164" fontId="56" fillId="6" borderId="1" xfId="0" applyNumberFormat="1" applyFont="1" applyFill="1" applyBorder="1" applyAlignment="1">
      <alignment horizontal="right"/>
    </xf>
    <xf numFmtId="0" fontId="75" fillId="0" borderId="0" xfId="0" applyFont="1" applyAlignment="1">
      <alignment vertical="center"/>
    </xf>
    <xf numFmtId="0" fontId="77" fillId="0" borderId="0" xfId="0" applyFont="1"/>
    <xf numFmtId="0" fontId="59" fillId="0" borderId="0" xfId="0" applyFont="1" applyAlignment="1">
      <alignment horizontal="right"/>
    </xf>
    <xf numFmtId="0" fontId="59" fillId="0" borderId="0" xfId="0" applyFont="1" applyAlignment="1">
      <alignment wrapText="1"/>
    </xf>
    <xf numFmtId="0" fontId="78" fillId="0" borderId="0" xfId="0" applyFont="1" applyAlignment="1">
      <alignment horizontal="right" vertical="top"/>
    </xf>
    <xf numFmtId="0" fontId="59" fillId="0" borderId="0" xfId="0" applyFont="1" applyAlignment="1">
      <alignment horizontal="right" vertical="top"/>
    </xf>
    <xf numFmtId="0" fontId="79" fillId="0" borderId="0" xfId="0" applyFont="1" applyAlignment="1">
      <alignment horizontal="right" vertical="center" wrapText="1" indent="2"/>
    </xf>
    <xf numFmtId="0" fontId="61" fillId="0" borderId="0" xfId="0" applyFont="1" applyAlignment="1">
      <alignment vertical="center" wrapText="1"/>
    </xf>
    <xf numFmtId="0" fontId="68" fillId="0" borderId="0" xfId="0" applyFont="1" applyAlignment="1">
      <alignment horizontal="right"/>
    </xf>
    <xf numFmtId="0" fontId="68" fillId="0" borderId="0" xfId="0" applyFont="1" applyAlignment="1">
      <alignment horizontal="center"/>
    </xf>
    <xf numFmtId="0" fontId="61" fillId="0" borderId="0" xfId="0" applyFont="1" applyAlignment="1">
      <alignment horizontal="center"/>
    </xf>
    <xf numFmtId="0" fontId="67" fillId="0" borderId="0" xfId="0" applyFont="1" applyAlignment="1">
      <alignment horizontal="left" vertical="center" wrapText="1"/>
    </xf>
    <xf numFmtId="0" fontId="61" fillId="0" borderId="0" xfId="0" applyFont="1" applyAlignment="1">
      <alignment horizontal="left" vertical="center"/>
    </xf>
    <xf numFmtId="0" fontId="67" fillId="0" borderId="0" xfId="0" applyFont="1" applyAlignment="1">
      <alignment horizontal="right"/>
    </xf>
    <xf numFmtId="0" fontId="61" fillId="0" borderId="0" xfId="0" applyFont="1" applyAlignment="1" applyProtection="1">
      <alignment vertical="top" wrapText="1"/>
      <protection locked="0"/>
    </xf>
    <xf numFmtId="0" fontId="78" fillId="0" borderId="0" xfId="0" applyFont="1"/>
    <xf numFmtId="0" fontId="70" fillId="0" borderId="0" xfId="0" applyFont="1"/>
    <xf numFmtId="0" fontId="69" fillId="18" borderId="24" xfId="0" applyFont="1" applyFill="1" applyBorder="1" applyAlignment="1" applyProtection="1">
      <alignment horizontal="center"/>
      <protection locked="0"/>
    </xf>
    <xf numFmtId="175" fontId="61" fillId="0" borderId="0" xfId="0" applyNumberFormat="1" applyFont="1"/>
    <xf numFmtId="0" fontId="61" fillId="0" borderId="0" xfId="0" applyFont="1" applyAlignment="1">
      <alignment horizontal="left"/>
    </xf>
    <xf numFmtId="174" fontId="56" fillId="6" borderId="1" xfId="0" applyNumberFormat="1" applyFont="1" applyFill="1" applyBorder="1"/>
    <xf numFmtId="38" fontId="56" fillId="6" borderId="58" xfId="0" applyNumberFormat="1" applyFont="1" applyFill="1" applyBorder="1"/>
    <xf numFmtId="38" fontId="56" fillId="6" borderId="24" xfId="0" applyNumberFormat="1" applyFont="1" applyFill="1" applyBorder="1"/>
    <xf numFmtId="0" fontId="56" fillId="0" borderId="0" xfId="0" applyFont="1" applyAlignment="1">
      <alignment horizontal="right" indent="1"/>
    </xf>
    <xf numFmtId="0" fontId="2" fillId="0" borderId="0" xfId="0" applyFont="1" applyAlignment="1">
      <alignment horizontal="left"/>
    </xf>
    <xf numFmtId="0" fontId="56" fillId="0" borderId="0" xfId="0" applyFont="1" applyAlignment="1">
      <alignment horizontal="left"/>
    </xf>
    <xf numFmtId="0" fontId="56" fillId="0" borderId="0" xfId="0" applyFont="1" applyAlignment="1" applyProtection="1">
      <alignment vertical="top" wrapText="1"/>
      <protection locked="0"/>
    </xf>
    <xf numFmtId="0" fontId="78" fillId="0" borderId="0" xfId="0" applyFont="1" applyAlignment="1">
      <alignment vertical="top"/>
    </xf>
    <xf numFmtId="0" fontId="70" fillId="0" borderId="0" xfId="0" applyFont="1" applyAlignment="1">
      <alignment horizontal="right" wrapText="1"/>
    </xf>
    <xf numFmtId="0" fontId="70" fillId="0" borderId="0" xfId="0" applyFont="1" applyAlignment="1">
      <alignment horizontal="right"/>
    </xf>
    <xf numFmtId="38" fontId="56" fillId="6" borderId="1" xfId="0" applyNumberFormat="1" applyFont="1" applyFill="1" applyBorder="1"/>
    <xf numFmtId="0" fontId="14" fillId="19" borderId="0" xfId="0" applyFont="1" applyFill="1"/>
    <xf numFmtId="0" fontId="2" fillId="19" borderId="0" xfId="0" applyFont="1" applyFill="1"/>
    <xf numFmtId="0" fontId="15" fillId="19" borderId="0" xfId="0" applyFont="1" applyFill="1"/>
    <xf numFmtId="0" fontId="25" fillId="2" borderId="0" xfId="0" applyFont="1" applyFill="1" applyAlignment="1">
      <alignment vertical="center" wrapText="1"/>
    </xf>
    <xf numFmtId="167" fontId="18" fillId="2" borderId="0" xfId="2" applyNumberFormat="1" applyFont="1" applyFill="1" applyBorder="1" applyAlignment="1" applyProtection="1">
      <alignment horizontal="center" vertical="center" wrapText="1"/>
    </xf>
    <xf numFmtId="6" fontId="25" fillId="0" borderId="0" xfId="0" applyNumberFormat="1" applyFont="1"/>
    <xf numFmtId="0" fontId="30" fillId="2" borderId="0" xfId="0" applyFont="1" applyFill="1"/>
    <xf numFmtId="0" fontId="25" fillId="2" borderId="0" xfId="0" quotePrefix="1" applyFont="1" applyFill="1" applyAlignment="1">
      <alignment vertical="center" wrapText="1"/>
    </xf>
    <xf numFmtId="0" fontId="25" fillId="0" borderId="0" xfId="0" applyFont="1" applyAlignment="1">
      <alignment vertical="center"/>
    </xf>
    <xf numFmtId="167" fontId="18" fillId="0" borderId="0" xfId="2" applyNumberFormat="1" applyFont="1" applyFill="1" applyBorder="1" applyAlignment="1" applyProtection="1">
      <alignment vertical="center" wrapText="1"/>
    </xf>
    <xf numFmtId="0" fontId="26" fillId="2" borderId="0" xfId="0" applyFont="1" applyFill="1"/>
    <xf numFmtId="0" fontId="54" fillId="2" borderId="0" xfId="0" applyFont="1" applyFill="1"/>
    <xf numFmtId="0" fontId="54" fillId="2" borderId="2" xfId="0" applyFont="1" applyFill="1" applyBorder="1"/>
    <xf numFmtId="0" fontId="84" fillId="2" borderId="0" xfId="0" applyFont="1" applyFill="1"/>
    <xf numFmtId="0" fontId="85" fillId="2" borderId="0" xfId="0" applyFont="1" applyFill="1"/>
    <xf numFmtId="0" fontId="25" fillId="2" borderId="0" xfId="0" applyFont="1" applyFill="1" applyAlignment="1">
      <alignment wrapText="1"/>
    </xf>
    <xf numFmtId="167" fontId="18" fillId="6" borderId="1" xfId="2" applyNumberFormat="1" applyFont="1" applyFill="1" applyBorder="1" applyAlignment="1" applyProtection="1">
      <alignment horizontal="center" vertical="center" wrapText="1"/>
    </xf>
    <xf numFmtId="0" fontId="25" fillId="2" borderId="0" xfId="0" quotePrefix="1" applyFont="1" applyFill="1" applyAlignment="1">
      <alignment horizontal="center" vertical="center" wrapText="1"/>
    </xf>
    <xf numFmtId="9" fontId="25" fillId="2" borderId="0" xfId="2" quotePrefix="1" applyFont="1" applyFill="1" applyBorder="1" applyAlignment="1" applyProtection="1">
      <alignment horizontal="center" vertical="center" wrapText="1"/>
    </xf>
    <xf numFmtId="164" fontId="18" fillId="6" borderId="14" xfId="1" applyNumberFormat="1" applyFont="1" applyFill="1" applyBorder="1" applyAlignment="1" applyProtection="1">
      <alignment horizontal="center" vertical="center" wrapText="1"/>
    </xf>
    <xf numFmtId="0" fontId="86" fillId="2" borderId="1" xfId="0" applyFont="1" applyFill="1" applyBorder="1" applyAlignment="1">
      <alignment vertical="center"/>
    </xf>
    <xf numFmtId="6" fontId="25" fillId="6" borderId="1" xfId="0" applyNumberFormat="1" applyFont="1" applyFill="1" applyBorder="1" applyAlignment="1">
      <alignment vertical="center"/>
    </xf>
    <xf numFmtId="6" fontId="86" fillId="6" borderId="1" xfId="0" applyNumberFormat="1" applyFont="1" applyFill="1" applyBorder="1" applyAlignment="1">
      <alignment horizontal="right" vertical="center"/>
    </xf>
    <xf numFmtId="6" fontId="25" fillId="5" borderId="1" xfId="0" applyNumberFormat="1" applyFont="1" applyFill="1" applyBorder="1" applyProtection="1">
      <protection locked="0"/>
    </xf>
    <xf numFmtId="0" fontId="63" fillId="2" borderId="1" xfId="0" applyFont="1" applyFill="1" applyBorder="1" applyAlignment="1">
      <alignment wrapText="1"/>
    </xf>
    <xf numFmtId="167" fontId="10" fillId="6" borderId="1" xfId="2" applyNumberFormat="1" applyFont="1" applyFill="1" applyBorder="1" applyAlignment="1" applyProtection="1"/>
    <xf numFmtId="0" fontId="18" fillId="2" borderId="64" xfId="0" applyFont="1" applyFill="1" applyBorder="1"/>
    <xf numFmtId="0" fontId="18" fillId="2" borderId="12" xfId="0" applyFont="1" applyFill="1" applyBorder="1"/>
    <xf numFmtId="0" fontId="10" fillId="2" borderId="9" xfId="0" applyFont="1" applyFill="1" applyBorder="1"/>
    <xf numFmtId="38" fontId="18" fillId="6" borderId="12" xfId="0" applyNumberFormat="1" applyFont="1" applyFill="1" applyBorder="1"/>
    <xf numFmtId="0" fontId="18" fillId="2" borderId="37" xfId="0" applyFont="1" applyFill="1" applyBorder="1"/>
    <xf numFmtId="0" fontId="20" fillId="2" borderId="52" xfId="0" applyFont="1" applyFill="1" applyBorder="1"/>
    <xf numFmtId="167" fontId="20" fillId="6" borderId="37" xfId="2" applyNumberFormat="1" applyFont="1" applyFill="1" applyBorder="1" applyAlignment="1" applyProtection="1"/>
    <xf numFmtId="38" fontId="30" fillId="6" borderId="37" xfId="0" applyNumberFormat="1" applyFont="1" applyFill="1" applyBorder="1"/>
    <xf numFmtId="38" fontId="18" fillId="6" borderId="37" xfId="0" applyNumberFormat="1" applyFont="1" applyFill="1" applyBorder="1"/>
    <xf numFmtId="0" fontId="20" fillId="2" borderId="53" xfId="0" applyFont="1" applyFill="1" applyBorder="1"/>
    <xf numFmtId="167" fontId="20" fillId="6" borderId="40" xfId="2" applyNumberFormat="1" applyFont="1" applyFill="1" applyBorder="1" applyAlignment="1" applyProtection="1"/>
    <xf numFmtId="38" fontId="30" fillId="6" borderId="40" xfId="0" applyNumberFormat="1" applyFont="1" applyFill="1" applyBorder="1"/>
    <xf numFmtId="38" fontId="18" fillId="6" borderId="40" xfId="0" applyNumberFormat="1" applyFont="1" applyFill="1" applyBorder="1"/>
    <xf numFmtId="38" fontId="18" fillId="5" borderId="12" xfId="0" applyNumberFormat="1" applyFont="1" applyFill="1" applyBorder="1" applyProtection="1">
      <protection locked="0"/>
    </xf>
    <xf numFmtId="38" fontId="18" fillId="5" borderId="37" xfId="0" applyNumberFormat="1" applyFont="1" applyFill="1" applyBorder="1" applyProtection="1">
      <protection locked="0"/>
    </xf>
    <xf numFmtId="38" fontId="18" fillId="5" borderId="40" xfId="0" applyNumberFormat="1" applyFont="1" applyFill="1" applyBorder="1" applyProtection="1">
      <protection locked="0"/>
    </xf>
    <xf numFmtId="0" fontId="10" fillId="2" borderId="8" xfId="0" applyFont="1" applyFill="1" applyBorder="1"/>
    <xf numFmtId="38" fontId="18" fillId="4" borderId="12" xfId="0" applyNumberFormat="1" applyFont="1" applyFill="1" applyBorder="1" applyProtection="1">
      <protection locked="0"/>
    </xf>
    <xf numFmtId="0" fontId="10" fillId="2" borderId="52" xfId="0" applyFont="1" applyFill="1" applyBorder="1"/>
    <xf numFmtId="0" fontId="10" fillId="2" borderId="65" xfId="0" applyFont="1" applyFill="1" applyBorder="1"/>
    <xf numFmtId="38" fontId="18" fillId="6" borderId="38" xfId="0" applyNumberFormat="1" applyFont="1" applyFill="1" applyBorder="1"/>
    <xf numFmtId="0" fontId="18" fillId="2" borderId="47" xfId="0" applyFont="1" applyFill="1" applyBorder="1"/>
    <xf numFmtId="38" fontId="18" fillId="6" borderId="48" xfId="0" applyNumberFormat="1" applyFont="1" applyFill="1" applyBorder="1"/>
    <xf numFmtId="38" fontId="18" fillId="5" borderId="66" xfId="0" applyNumberFormat="1" applyFont="1" applyFill="1" applyBorder="1" applyProtection="1">
      <protection locked="0"/>
    </xf>
    <xf numFmtId="38" fontId="18" fillId="5" borderId="67" xfId="0" applyNumberFormat="1" applyFont="1" applyFill="1" applyBorder="1" applyProtection="1">
      <protection locked="0"/>
    </xf>
    <xf numFmtId="0" fontId="18" fillId="10" borderId="12" xfId="0" applyFont="1" applyFill="1" applyBorder="1" applyAlignment="1" applyProtection="1">
      <alignment horizontal="justify" wrapText="1"/>
      <protection locked="0"/>
    </xf>
    <xf numFmtId="0" fontId="18" fillId="10" borderId="66" xfId="0" applyFont="1" applyFill="1" applyBorder="1" applyAlignment="1" applyProtection="1">
      <alignment horizontal="justify" wrapText="1"/>
      <protection locked="0"/>
    </xf>
    <xf numFmtId="0" fontId="18" fillId="10" borderId="67" xfId="0" applyFont="1" applyFill="1" applyBorder="1" applyAlignment="1" applyProtection="1">
      <alignment horizontal="justify" wrapText="1"/>
      <protection locked="0"/>
    </xf>
    <xf numFmtId="0" fontId="10" fillId="2" borderId="17" xfId="0" applyFont="1" applyFill="1" applyBorder="1"/>
    <xf numFmtId="167" fontId="18" fillId="6" borderId="11" xfId="0" applyNumberFormat="1" applyFont="1" applyFill="1" applyBorder="1"/>
    <xf numFmtId="38" fontId="25" fillId="6" borderId="61" xfId="0" applyNumberFormat="1" applyFont="1" applyFill="1" applyBorder="1"/>
    <xf numFmtId="0" fontId="18" fillId="8" borderId="54" xfId="0" applyFont="1" applyFill="1" applyBorder="1"/>
    <xf numFmtId="0" fontId="8" fillId="8" borderId="68" xfId="0" applyFont="1" applyFill="1" applyBorder="1"/>
    <xf numFmtId="167" fontId="18" fillId="6" borderId="55" xfId="0" applyNumberFormat="1" applyFont="1" applyFill="1" applyBorder="1"/>
    <xf numFmtId="38" fontId="25" fillId="4" borderId="55" xfId="0" applyNumberFormat="1" applyFont="1" applyFill="1" applyBorder="1" applyProtection="1">
      <protection locked="0"/>
    </xf>
    <xf numFmtId="38" fontId="25" fillId="6" borderId="56" xfId="0" applyNumberFormat="1" applyFont="1" applyFill="1" applyBorder="1"/>
    <xf numFmtId="38" fontId="18" fillId="5" borderId="60" xfId="0" applyNumberFormat="1" applyFont="1" applyFill="1" applyBorder="1" applyProtection="1">
      <protection locked="0"/>
    </xf>
    <xf numFmtId="38" fontId="18" fillId="5" borderId="29" xfId="0" applyNumberFormat="1" applyFont="1" applyFill="1" applyBorder="1" applyProtection="1">
      <protection locked="0"/>
    </xf>
    <xf numFmtId="0" fontId="18" fillId="10" borderId="60" xfId="0" applyFont="1" applyFill="1" applyBorder="1" applyAlignment="1" applyProtection="1">
      <alignment horizontal="justify" wrapText="1"/>
      <protection locked="0"/>
    </xf>
    <xf numFmtId="0" fontId="18" fillId="10" borderId="29" xfId="0" applyFont="1" applyFill="1" applyBorder="1" applyAlignment="1" applyProtection="1">
      <alignment horizontal="justify" wrapText="1"/>
      <protection locked="0"/>
    </xf>
    <xf numFmtId="0" fontId="18" fillId="2" borderId="69" xfId="0" applyFont="1" applyFill="1" applyBorder="1"/>
    <xf numFmtId="0" fontId="18" fillId="2" borderId="70" xfId="0" applyFont="1" applyFill="1" applyBorder="1"/>
    <xf numFmtId="38" fontId="18" fillId="4" borderId="71" xfId="0" applyNumberFormat="1" applyFont="1" applyFill="1" applyBorder="1" applyProtection="1">
      <protection locked="0"/>
    </xf>
    <xf numFmtId="0" fontId="25" fillId="0" borderId="17" xfId="0" applyFont="1" applyBorder="1" applyAlignment="1">
      <alignment horizontal="center"/>
    </xf>
    <xf numFmtId="38" fontId="10" fillId="5" borderId="1" xfId="7" applyNumberFormat="1" applyFont="1" applyFill="1" applyBorder="1" applyAlignment="1" applyProtection="1">
      <protection locked="0"/>
    </xf>
    <xf numFmtId="0" fontId="25" fillId="0" borderId="1" xfId="0" applyFont="1" applyBorder="1" applyAlignment="1">
      <alignment vertical="center" wrapText="1"/>
    </xf>
    <xf numFmtId="0" fontId="90" fillId="2" borderId="0" xfId="8" applyFont="1" applyFill="1" applyAlignment="1">
      <alignment horizontal="center"/>
    </xf>
    <xf numFmtId="0" fontId="25" fillId="16" borderId="1" xfId="0" applyFont="1" applyFill="1" applyBorder="1" applyAlignment="1" applyProtection="1">
      <alignment horizontal="center" vertical="center"/>
      <protection locked="0"/>
    </xf>
    <xf numFmtId="0" fontId="8" fillId="2" borderId="2" xfId="8" applyFont="1" applyFill="1" applyBorder="1"/>
    <xf numFmtId="0" fontId="18" fillId="4" borderId="1" xfId="8" applyFont="1" applyFill="1" applyBorder="1" applyProtection="1">
      <protection locked="0"/>
    </xf>
    <xf numFmtId="9" fontId="0" fillId="15" borderId="0" xfId="2" applyFont="1" applyFill="1" applyAlignment="1" applyProtection="1">
      <alignment horizontal="right"/>
    </xf>
    <xf numFmtId="0" fontId="18" fillId="4" borderId="1" xfId="0" applyFont="1" applyFill="1" applyBorder="1" applyAlignment="1" applyProtection="1">
      <alignment horizontal="center"/>
      <protection locked="0"/>
    </xf>
    <xf numFmtId="0" fontId="18" fillId="2" borderId="6" xfId="0" applyFont="1" applyFill="1" applyBorder="1" applyAlignment="1">
      <alignment horizontal="right"/>
    </xf>
    <xf numFmtId="0" fontId="18" fillId="10" borderId="23" xfId="0" quotePrefix="1" applyFont="1" applyFill="1" applyBorder="1" applyAlignment="1" applyProtection="1">
      <alignment horizontal="justify"/>
      <protection locked="0"/>
    </xf>
    <xf numFmtId="0" fontId="18" fillId="10" borderId="16" xfId="0" applyFont="1" applyFill="1" applyBorder="1" applyAlignment="1" applyProtection="1">
      <alignment horizontal="justify"/>
      <protection locked="0"/>
    </xf>
    <xf numFmtId="0" fontId="5" fillId="0" borderId="0" xfId="0" applyFont="1" applyAlignment="1">
      <alignment horizontal="center"/>
    </xf>
    <xf numFmtId="0" fontId="10" fillId="7" borderId="69"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10" fillId="7" borderId="72" xfId="0" applyFont="1" applyFill="1" applyBorder="1" applyAlignment="1" applyProtection="1">
      <alignment horizontal="center" vertical="center"/>
      <protection locked="0"/>
    </xf>
    <xf numFmtId="0" fontId="10" fillId="0" borderId="69" xfId="0" applyFont="1" applyBorder="1" applyAlignment="1">
      <alignment horizontal="center" vertical="center"/>
    </xf>
    <xf numFmtId="0" fontId="10" fillId="0" borderId="12" xfId="0" applyFont="1" applyBorder="1" applyAlignment="1">
      <alignment horizontal="center" vertical="center"/>
    </xf>
    <xf numFmtId="0" fontId="10" fillId="0" borderId="72" xfId="0" applyFont="1" applyBorder="1" applyAlignment="1">
      <alignment horizontal="center" vertical="center"/>
    </xf>
    <xf numFmtId="0" fontId="8" fillId="0" borderId="0" xfId="8" applyFont="1"/>
    <xf numFmtId="0" fontId="18" fillId="10" borderId="73" xfId="0" applyFont="1" applyFill="1" applyBorder="1" applyAlignment="1" applyProtection="1">
      <alignment horizontal="justify"/>
      <protection locked="0"/>
    </xf>
    <xf numFmtId="0" fontId="18" fillId="2" borderId="19" xfId="0" applyFont="1" applyFill="1" applyBorder="1" applyAlignment="1">
      <alignment vertical="top" wrapText="1"/>
    </xf>
    <xf numFmtId="0" fontId="18" fillId="2" borderId="19" xfId="0" applyFont="1" applyFill="1" applyBorder="1"/>
    <xf numFmtId="0" fontId="18" fillId="2" borderId="0" xfId="0" applyFont="1" applyFill="1" applyAlignment="1">
      <alignment horizontal="center" vertical="center"/>
    </xf>
    <xf numFmtId="10" fontId="18" fillId="6" borderId="46" xfId="0" applyNumberFormat="1" applyFont="1" applyFill="1" applyBorder="1" applyAlignment="1">
      <alignment horizontal="center" vertical="center"/>
    </xf>
    <xf numFmtId="3" fontId="25" fillId="0" borderId="74" xfId="7" applyNumberFormat="1" applyFont="1" applyFill="1" applyBorder="1" applyAlignment="1" applyProtection="1"/>
    <xf numFmtId="0" fontId="18" fillId="0" borderId="4" xfId="0" applyFont="1" applyBorder="1"/>
    <xf numFmtId="0" fontId="18" fillId="0" borderId="3" xfId="0" applyFont="1" applyBorder="1"/>
    <xf numFmtId="1" fontId="18" fillId="4" borderId="1" xfId="0" applyNumberFormat="1" applyFont="1" applyFill="1" applyBorder="1" applyAlignment="1" applyProtection="1">
      <alignment horizontal="center"/>
      <protection locked="0"/>
    </xf>
    <xf numFmtId="168" fontId="18" fillId="4" borderId="1" xfId="7" applyNumberFormat="1" applyFont="1" applyFill="1" applyBorder="1" applyAlignment="1" applyProtection="1">
      <alignment horizontal="center"/>
      <protection locked="0"/>
    </xf>
    <xf numFmtId="0" fontId="18" fillId="14" borderId="58" xfId="0" applyFont="1" applyFill="1" applyBorder="1" applyAlignment="1" applyProtection="1">
      <alignment horizontal="center"/>
      <protection locked="0"/>
    </xf>
    <xf numFmtId="0" fontId="18" fillId="14" borderId="24" xfId="0" applyFont="1" applyFill="1" applyBorder="1" applyAlignment="1" applyProtection="1">
      <alignment horizontal="center"/>
      <protection locked="0"/>
    </xf>
    <xf numFmtId="0" fontId="22" fillId="2" borderId="2" xfId="0" applyFont="1" applyFill="1" applyBorder="1" applyAlignment="1">
      <alignment horizontal="left"/>
    </xf>
    <xf numFmtId="0" fontId="91" fillId="2" borderId="0" xfId="0" applyFont="1" applyFill="1" applyAlignment="1">
      <alignment horizontal="left"/>
    </xf>
    <xf numFmtId="0" fontId="92" fillId="2" borderId="0" xfId="0" applyFont="1" applyFill="1"/>
    <xf numFmtId="0" fontId="93" fillId="2" borderId="0" xfId="0" applyFont="1" applyFill="1"/>
    <xf numFmtId="0" fontId="93" fillId="0" borderId="0" xfId="0" applyFont="1"/>
    <xf numFmtId="0" fontId="26" fillId="0" borderId="0" xfId="0" applyFont="1" applyAlignment="1">
      <alignment vertical="top" wrapText="1"/>
    </xf>
    <xf numFmtId="0" fontId="22" fillId="2" borderId="51" xfId="0" applyFont="1" applyFill="1" applyBorder="1" applyAlignment="1">
      <alignment horizontal="left"/>
    </xf>
    <xf numFmtId="0" fontId="23" fillId="0" borderId="51" xfId="0" applyFont="1" applyBorder="1"/>
    <xf numFmtId="0" fontId="26" fillId="0" borderId="51" xfId="0" applyFont="1" applyBorder="1" applyAlignment="1">
      <alignment vertical="top" wrapText="1"/>
    </xf>
    <xf numFmtId="0" fontId="23" fillId="2" borderId="51" xfId="0" applyFont="1" applyFill="1" applyBorder="1"/>
    <xf numFmtId="0" fontId="18" fillId="2" borderId="51" xfId="0" applyFont="1" applyFill="1" applyBorder="1" applyAlignment="1">
      <alignment vertical="top" wrapText="1"/>
    </xf>
    <xf numFmtId="0" fontId="92" fillId="2" borderId="0" xfId="0" quotePrefix="1" applyFont="1" applyFill="1"/>
    <xf numFmtId="0" fontId="94" fillId="0" borderId="0" xfId="0" applyFont="1" applyAlignment="1">
      <alignment horizontal="center" vertical="center" wrapText="1"/>
    </xf>
    <xf numFmtId="0" fontId="35" fillId="15" borderId="0" xfId="0" applyFont="1" applyFill="1" applyAlignment="1">
      <alignment horizontal="center"/>
    </xf>
    <xf numFmtId="0" fontId="18" fillId="2" borderId="6" xfId="0" applyFont="1" applyFill="1" applyBorder="1" applyAlignment="1">
      <alignment horizontal="left"/>
    </xf>
    <xf numFmtId="0" fontId="48" fillId="2" borderId="2" xfId="0" applyFont="1" applyFill="1" applyBorder="1" applyAlignment="1">
      <alignment horizontal="left"/>
    </xf>
    <xf numFmtId="0" fontId="10" fillId="10" borderId="5" xfId="8" applyFill="1" applyBorder="1" applyAlignment="1" applyProtection="1">
      <alignment horizontal="left"/>
      <protection locked="0"/>
    </xf>
    <xf numFmtId="0" fontId="10" fillId="10" borderId="4" xfId="8" applyFill="1" applyBorder="1" applyAlignment="1" applyProtection="1">
      <alignment horizontal="left"/>
      <protection locked="0"/>
    </xf>
    <xf numFmtId="0" fontId="10" fillId="10" borderId="3" xfId="8" applyFill="1" applyBorder="1" applyAlignment="1" applyProtection="1">
      <alignment horizontal="left"/>
      <protection locked="0"/>
    </xf>
    <xf numFmtId="0" fontId="23" fillId="2" borderId="59" xfId="0" applyFont="1" applyFill="1" applyBorder="1"/>
    <xf numFmtId="0" fontId="23" fillId="2" borderId="51" xfId="0" applyFont="1" applyFill="1" applyBorder="1" applyAlignment="1">
      <alignment horizontal="left"/>
    </xf>
    <xf numFmtId="0" fontId="18" fillId="6" borderId="1" xfId="2" applyNumberFormat="1" applyFont="1" applyFill="1" applyBorder="1" applyAlignment="1" applyProtection="1">
      <alignment horizontal="center"/>
    </xf>
    <xf numFmtId="0" fontId="18" fillId="2" borderId="8" xfId="0" applyFont="1" applyFill="1" applyBorder="1"/>
    <xf numFmtId="0" fontId="13" fillId="0" borderId="59" xfId="8" applyFont="1" applyBorder="1" applyAlignment="1">
      <alignment horizontal="left"/>
    </xf>
    <xf numFmtId="0" fontId="25" fillId="2" borderId="1" xfId="0" applyFont="1" applyFill="1" applyBorder="1" applyAlignment="1">
      <alignment horizontal="center" vertical="center" wrapText="1"/>
    </xf>
    <xf numFmtId="0" fontId="95" fillId="15" borderId="0" xfId="0" applyFont="1" applyFill="1" applyAlignment="1">
      <alignment horizontal="right"/>
    </xf>
    <xf numFmtId="38" fontId="18" fillId="2" borderId="0" xfId="0" applyNumberFormat="1" applyFont="1" applyFill="1" applyAlignment="1">
      <alignment horizontal="left"/>
    </xf>
    <xf numFmtId="38" fontId="18" fillId="0" borderId="0" xfId="0" applyNumberFormat="1" applyFont="1"/>
    <xf numFmtId="0" fontId="25" fillId="2" borderId="0" xfId="0" applyFont="1" applyFill="1" applyAlignment="1">
      <alignment horizontal="center" wrapText="1"/>
    </xf>
    <xf numFmtId="6" fontId="18" fillId="10" borderId="1" xfId="0" applyNumberFormat="1" applyFont="1" applyFill="1" applyBorder="1" applyProtection="1">
      <protection locked="0"/>
    </xf>
    <xf numFmtId="9" fontId="18" fillId="0" borderId="0" xfId="2" applyFont="1" applyFill="1" applyBorder="1" applyProtection="1"/>
    <xf numFmtId="9" fontId="18" fillId="14" borderId="0" xfId="0" applyNumberFormat="1" applyFont="1" applyFill="1" applyAlignment="1" applyProtection="1">
      <alignment horizontal="right"/>
      <protection locked="0"/>
    </xf>
    <xf numFmtId="1" fontId="18" fillId="14" borderId="0" xfId="0" applyNumberFormat="1" applyFont="1" applyFill="1" applyProtection="1">
      <protection locked="0"/>
    </xf>
    <xf numFmtId="0" fontId="18" fillId="14" borderId="0" xfId="0" applyFont="1" applyFill="1" applyProtection="1">
      <protection locked="0"/>
    </xf>
    <xf numFmtId="1" fontId="18" fillId="4" borderId="0" xfId="0" applyNumberFormat="1" applyFont="1" applyFill="1" applyProtection="1">
      <protection locked="0"/>
    </xf>
    <xf numFmtId="3" fontId="18" fillId="4" borderId="0" xfId="0" applyNumberFormat="1" applyFont="1" applyFill="1" applyProtection="1">
      <protection locked="0"/>
    </xf>
    <xf numFmtId="164" fontId="18" fillId="4" borderId="0" xfId="0" applyNumberFormat="1" applyFont="1" applyFill="1" applyProtection="1">
      <protection locked="0"/>
    </xf>
    <xf numFmtId="164" fontId="18" fillId="6" borderId="0" xfId="0" applyNumberFormat="1" applyFont="1" applyFill="1"/>
    <xf numFmtId="164" fontId="18" fillId="4" borderId="0" xfId="0" applyNumberFormat="1" applyFont="1" applyFill="1" applyAlignment="1" applyProtection="1">
      <alignment horizontal="right"/>
      <protection locked="0"/>
    </xf>
    <xf numFmtId="9" fontId="18" fillId="6" borderId="0" xfId="2" applyFont="1" applyFill="1" applyBorder="1" applyAlignment="1" applyProtection="1">
      <alignment horizontal="center"/>
    </xf>
    <xf numFmtId="164" fontId="18" fillId="6" borderId="0" xfId="2" applyNumberFormat="1" applyFont="1" applyFill="1" applyBorder="1" applyProtection="1"/>
    <xf numFmtId="164" fontId="18" fillId="6" borderId="0" xfId="2" applyNumberFormat="1" applyFont="1" applyFill="1" applyBorder="1" applyAlignment="1" applyProtection="1">
      <alignment horizontal="right"/>
    </xf>
    <xf numFmtId="0" fontId="18" fillId="14" borderId="0" xfId="0" applyFont="1" applyFill="1" applyAlignment="1" applyProtection="1">
      <alignment horizontal="right"/>
      <protection locked="0"/>
    </xf>
    <xf numFmtId="0" fontId="18" fillId="4" borderId="0" xfId="0" applyFont="1" applyFill="1" applyAlignment="1" applyProtection="1">
      <alignment horizontal="center"/>
      <protection locked="0"/>
    </xf>
    <xf numFmtId="0" fontId="25" fillId="6" borderId="0" xfId="1" applyNumberFormat="1" applyFont="1" applyFill="1" applyBorder="1" applyAlignment="1" applyProtection="1"/>
    <xf numFmtId="3" fontId="25" fillId="3" borderId="0" xfId="7" applyNumberFormat="1" applyFont="1" applyFill="1" applyBorder="1" applyAlignment="1" applyProtection="1"/>
    <xf numFmtId="44" fontId="25" fillId="3" borderId="0" xfId="1" applyFont="1" applyFill="1" applyBorder="1" applyAlignment="1" applyProtection="1"/>
    <xf numFmtId="5" fontId="25" fillId="6" borderId="0" xfId="1" applyNumberFormat="1" applyFont="1" applyFill="1" applyBorder="1" applyAlignment="1" applyProtection="1"/>
    <xf numFmtId="0" fontId="18" fillId="14" borderId="0" xfId="0" applyFont="1" applyFill="1" applyAlignment="1" applyProtection="1">
      <alignment horizontal="center"/>
      <protection locked="0"/>
    </xf>
    <xf numFmtId="1" fontId="18" fillId="4" borderId="0" xfId="0" applyNumberFormat="1" applyFont="1" applyFill="1" applyAlignment="1" applyProtection="1">
      <alignment horizontal="center"/>
      <protection locked="0"/>
    </xf>
    <xf numFmtId="169" fontId="18" fillId="6" borderId="0" xfId="0" applyNumberFormat="1" applyFont="1" applyFill="1" applyAlignment="1">
      <alignment horizontal="center" vertical="center" wrapText="1"/>
    </xf>
    <xf numFmtId="0" fontId="18" fillId="6" borderId="0" xfId="2" applyNumberFormat="1" applyFont="1" applyFill="1" applyBorder="1" applyAlignment="1" applyProtection="1">
      <alignment horizontal="center"/>
    </xf>
    <xf numFmtId="168" fontId="18" fillId="4" borderId="0" xfId="7" applyNumberFormat="1" applyFont="1" applyFill="1" applyBorder="1" applyAlignment="1" applyProtection="1">
      <alignment horizontal="center"/>
      <protection locked="0"/>
    </xf>
    <xf numFmtId="10" fontId="18" fillId="6" borderId="0" xfId="0" applyNumberFormat="1" applyFont="1" applyFill="1" applyAlignment="1">
      <alignment horizontal="center" vertical="center"/>
    </xf>
    <xf numFmtId="0" fontId="18" fillId="2" borderId="0" xfId="0" applyFont="1" applyFill="1" applyAlignment="1">
      <alignment horizontal="left"/>
    </xf>
    <xf numFmtId="166" fontId="18" fillId="4" borderId="0" xfId="1" applyNumberFormat="1" applyFont="1" applyFill="1" applyBorder="1" applyAlignment="1" applyProtection="1">
      <protection locked="0"/>
    </xf>
    <xf numFmtId="166" fontId="18" fillId="6" borderId="0" xfId="1" applyNumberFormat="1" applyFont="1" applyFill="1" applyBorder="1" applyAlignment="1" applyProtection="1"/>
    <xf numFmtId="0" fontId="18" fillId="10" borderId="0" xfId="0" quotePrefix="1" applyFont="1" applyFill="1" applyAlignment="1" applyProtection="1">
      <alignment horizontal="justify"/>
      <protection locked="0"/>
    </xf>
    <xf numFmtId="0" fontId="18" fillId="10" borderId="0" xfId="0" applyFont="1" applyFill="1" applyAlignment="1" applyProtection="1">
      <alignment horizontal="justify"/>
      <protection locked="0"/>
    </xf>
    <xf numFmtId="166" fontId="25" fillId="6" borderId="0" xfId="1" applyNumberFormat="1" applyFont="1" applyFill="1" applyBorder="1" applyProtection="1"/>
    <xf numFmtId="0" fontId="23" fillId="2" borderId="0" xfId="0" applyFont="1" applyFill="1" applyAlignment="1">
      <alignment horizontal="left"/>
    </xf>
    <xf numFmtId="164" fontId="18" fillId="6" borderId="0" xfId="1" applyNumberFormat="1" applyFont="1" applyFill="1" applyBorder="1" applyAlignment="1" applyProtection="1"/>
    <xf numFmtId="0" fontId="18" fillId="15" borderId="0" xfId="0" applyFont="1" applyFill="1" applyAlignment="1">
      <alignment wrapText="1"/>
    </xf>
    <xf numFmtId="0" fontId="18" fillId="15" borderId="0" xfId="0" applyFont="1" applyFill="1" applyAlignment="1">
      <alignment horizontal="center" wrapText="1"/>
    </xf>
    <xf numFmtId="0" fontId="23" fillId="2" borderId="0" xfId="0" applyFont="1" applyFill="1" applyAlignment="1">
      <alignment horizontal="center"/>
    </xf>
    <xf numFmtId="0" fontId="0" fillId="0" borderId="0" xfId="0" applyAlignment="1">
      <alignment horizontal="center"/>
    </xf>
    <xf numFmtId="0" fontId="31" fillId="0" borderId="0" xfId="0" applyFont="1" applyAlignment="1">
      <alignment horizontal="right"/>
    </xf>
    <xf numFmtId="44" fontId="18" fillId="0" borderId="0" xfId="1" applyFont="1" applyFill="1" applyBorder="1" applyProtection="1"/>
    <xf numFmtId="164" fontId="18" fillId="0" borderId="0" xfId="1" applyNumberFormat="1" applyFont="1" applyFill="1" applyBorder="1" applyProtection="1"/>
    <xf numFmtId="164" fontId="18" fillId="0" borderId="0" xfId="0" applyNumberFormat="1" applyFont="1"/>
    <xf numFmtId="9" fontId="18" fillId="0" borderId="0" xfId="0" applyNumberFormat="1" applyFont="1"/>
    <xf numFmtId="42" fontId="10" fillId="12" borderId="59" xfId="1" applyNumberFormat="1" applyFont="1" applyFill="1" applyBorder="1" applyAlignment="1" applyProtection="1">
      <alignment horizontal="center"/>
    </xf>
    <xf numFmtId="0" fontId="10" fillId="10" borderId="0" xfId="8" applyFill="1" applyAlignment="1" applyProtection="1">
      <alignment horizontal="left" vertical="top" wrapText="1"/>
      <protection locked="0"/>
    </xf>
    <xf numFmtId="0" fontId="10" fillId="10" borderId="59" xfId="8" applyFill="1" applyBorder="1" applyAlignment="1" applyProtection="1">
      <alignment horizontal="left" vertical="top" wrapText="1"/>
      <protection locked="0"/>
    </xf>
    <xf numFmtId="0" fontId="10" fillId="10" borderId="79" xfId="8" applyFill="1" applyBorder="1" applyAlignment="1" applyProtection="1">
      <alignment horizontal="left" vertical="top" wrapText="1"/>
      <protection locked="0"/>
    </xf>
    <xf numFmtId="0" fontId="10" fillId="10" borderId="17" xfId="8" applyFill="1" applyBorder="1" applyAlignment="1" applyProtection="1">
      <alignment horizontal="left" vertical="top" wrapText="1"/>
      <protection locked="0"/>
    </xf>
    <xf numFmtId="0" fontId="10" fillId="10" borderId="64" xfId="8" applyFill="1" applyBorder="1" applyAlignment="1" applyProtection="1">
      <alignment horizontal="left" vertical="top" wrapText="1"/>
      <protection locked="0"/>
    </xf>
    <xf numFmtId="0" fontId="10" fillId="10" borderId="78" xfId="8" applyFill="1" applyBorder="1" applyAlignment="1" applyProtection="1">
      <alignment horizontal="left" vertical="top" wrapText="1"/>
      <protection locked="0"/>
    </xf>
    <xf numFmtId="0" fontId="10" fillId="10" borderId="7" xfId="8" applyFill="1" applyBorder="1" applyAlignment="1" applyProtection="1">
      <alignment horizontal="left" vertical="top" wrapText="1"/>
      <protection locked="0"/>
    </xf>
    <xf numFmtId="0" fontId="10" fillId="10" borderId="10" xfId="8" applyFill="1" applyBorder="1" applyAlignment="1" applyProtection="1">
      <alignment horizontal="left" vertical="top" wrapText="1"/>
      <protection locked="0"/>
    </xf>
    <xf numFmtId="0" fontId="10" fillId="10" borderId="9" xfId="8" applyFill="1" applyBorder="1" applyAlignment="1" applyProtection="1">
      <alignment horizontal="left" vertical="top" wrapText="1"/>
      <protection locked="0"/>
    </xf>
    <xf numFmtId="0" fontId="8" fillId="0" borderId="79" xfId="0" applyFont="1" applyBorder="1" applyAlignment="1">
      <alignment horizontal="center" vertical="center"/>
    </xf>
    <xf numFmtId="167" fontId="10" fillId="0" borderId="12" xfId="0" applyNumberFormat="1" applyFont="1" applyBorder="1"/>
    <xf numFmtId="0" fontId="0" fillId="0" borderId="7" xfId="0" applyBorder="1"/>
    <xf numFmtId="9" fontId="10" fillId="0" borderId="33" xfId="0" applyNumberFormat="1" applyFont="1" applyBorder="1" applyAlignment="1">
      <alignment horizontal="right" vertical="center"/>
    </xf>
    <xf numFmtId="0" fontId="8" fillId="0" borderId="47" xfId="0" applyFont="1" applyBorder="1" applyAlignment="1">
      <alignment horizontal="center" vertical="center"/>
    </xf>
    <xf numFmtId="0" fontId="10" fillId="15" borderId="53" xfId="0" applyFont="1" applyFill="1" applyBorder="1" applyAlignment="1">
      <alignment horizontal="center" wrapText="1"/>
    </xf>
    <xf numFmtId="0" fontId="10" fillId="15" borderId="41" xfId="0" applyFont="1" applyFill="1" applyBorder="1" applyAlignment="1">
      <alignment horizontal="center" wrapText="1"/>
    </xf>
    <xf numFmtId="0" fontId="10" fillId="15" borderId="39" xfId="0" applyFont="1" applyFill="1" applyBorder="1" applyAlignment="1">
      <alignment horizontal="center" wrapText="1"/>
    </xf>
    <xf numFmtId="0" fontId="10" fillId="15" borderId="40" xfId="0" applyFont="1" applyFill="1" applyBorder="1" applyAlignment="1">
      <alignment horizontal="center" wrapText="1"/>
    </xf>
    <xf numFmtId="0" fontId="19" fillId="15" borderId="0" xfId="0" applyFont="1" applyFill="1" applyAlignment="1">
      <alignment horizontal="center"/>
    </xf>
    <xf numFmtId="0" fontId="10" fillId="15" borderId="20" xfId="0" applyFont="1" applyFill="1" applyBorder="1" applyAlignment="1">
      <alignment horizontal="center"/>
    </xf>
    <xf numFmtId="0" fontId="10" fillId="15" borderId="31" xfId="0" applyFont="1" applyFill="1" applyBorder="1" applyAlignment="1">
      <alignment horizontal="center"/>
    </xf>
    <xf numFmtId="0" fontId="10" fillId="15" borderId="30" xfId="0" applyFont="1" applyFill="1" applyBorder="1" applyAlignment="1">
      <alignment horizontal="center"/>
    </xf>
    <xf numFmtId="0" fontId="10" fillId="15" borderId="0" xfId="0" applyFont="1" applyFill="1" applyAlignment="1">
      <alignment horizontal="center"/>
    </xf>
    <xf numFmtId="0" fontId="10" fillId="15" borderId="33" xfId="0" applyFont="1" applyFill="1" applyBorder="1" applyAlignment="1">
      <alignment horizontal="center"/>
    </xf>
    <xf numFmtId="0" fontId="10" fillId="15" borderId="32" xfId="0" applyFont="1" applyFill="1" applyBorder="1" applyAlignment="1">
      <alignment horizontal="center"/>
    </xf>
    <xf numFmtId="0" fontId="10" fillId="15" borderId="35" xfId="0" applyFont="1" applyFill="1" applyBorder="1" applyAlignment="1">
      <alignment horizontal="center"/>
    </xf>
    <xf numFmtId="0" fontId="10" fillId="15" borderId="34" xfId="0" applyFont="1" applyFill="1" applyBorder="1" applyAlignment="1">
      <alignment horizontal="center"/>
    </xf>
    <xf numFmtId="0" fontId="10" fillId="15" borderId="2" xfId="0" applyFont="1" applyFill="1" applyBorder="1" applyAlignment="1">
      <alignment horizontal="center"/>
    </xf>
    <xf numFmtId="0" fontId="8" fillId="15" borderId="43" xfId="0" applyFont="1" applyFill="1" applyBorder="1"/>
    <xf numFmtId="0" fontId="8" fillId="15" borderId="44" xfId="0" applyFont="1" applyFill="1" applyBorder="1"/>
    <xf numFmtId="0" fontId="8" fillId="15" borderId="42" xfId="0" applyFont="1" applyFill="1" applyBorder="1"/>
    <xf numFmtId="0" fontId="10" fillId="15" borderId="0" xfId="0" applyFont="1" applyFill="1" applyAlignment="1">
      <alignment horizontal="center" wrapText="1"/>
    </xf>
    <xf numFmtId="0" fontId="8" fillId="15" borderId="0" xfId="0" applyFont="1" applyFill="1"/>
    <xf numFmtId="0" fontId="19" fillId="2" borderId="0" xfId="0" applyFont="1" applyFill="1" applyAlignment="1">
      <alignment horizontal="center"/>
    </xf>
    <xf numFmtId="0" fontId="8" fillId="2" borderId="0" xfId="8" applyFont="1" applyFill="1" applyAlignment="1">
      <alignment horizontal="center"/>
    </xf>
    <xf numFmtId="0" fontId="10" fillId="0" borderId="0" xfId="8" applyAlignment="1">
      <alignment horizontal="right" vertical="top"/>
    </xf>
    <xf numFmtId="3" fontId="96" fillId="3" borderId="1" xfId="7" applyNumberFormat="1" applyFont="1" applyFill="1" applyBorder="1" applyAlignment="1" applyProtection="1"/>
    <xf numFmtId="0" fontId="10" fillId="7" borderId="5" xfId="8" applyFill="1" applyBorder="1" applyAlignment="1" applyProtection="1">
      <alignment horizontal="justify"/>
      <protection locked="0"/>
    </xf>
    <xf numFmtId="0" fontId="10" fillId="7" borderId="3" xfId="8" applyFill="1" applyBorder="1" applyAlignment="1" applyProtection="1">
      <alignment horizontal="justify"/>
      <protection locked="0"/>
    </xf>
    <xf numFmtId="0" fontId="97" fillId="0" borderId="0" xfId="0" applyFont="1"/>
    <xf numFmtId="0" fontId="98" fillId="0" borderId="0" xfId="0" applyFont="1"/>
    <xf numFmtId="0" fontId="99" fillId="0" borderId="0" xfId="0" applyFont="1"/>
    <xf numFmtId="0" fontId="25" fillId="0" borderId="2" xfId="0" applyFont="1" applyBorder="1"/>
    <xf numFmtId="0" fontId="21" fillId="0" borderId="0" xfId="0" applyFont="1" applyAlignment="1">
      <alignment horizontal="right"/>
    </xf>
    <xf numFmtId="0" fontId="8" fillId="0" borderId="29" xfId="0" applyFont="1" applyBorder="1" applyAlignment="1">
      <alignment horizontal="center" vertical="center"/>
    </xf>
    <xf numFmtId="0" fontId="21" fillId="0" borderId="7" xfId="0" applyFont="1" applyBorder="1"/>
    <xf numFmtId="0" fontId="21" fillId="0" borderId="33" xfId="0" applyFont="1" applyBorder="1"/>
    <xf numFmtId="0" fontId="21" fillId="2" borderId="0" xfId="0" applyFont="1" applyFill="1" applyAlignment="1">
      <alignment horizontal="right"/>
    </xf>
    <xf numFmtId="0" fontId="13" fillId="0" borderId="0" xfId="8" applyFont="1"/>
    <xf numFmtId="0" fontId="8" fillId="2" borderId="0" xfId="8" applyFont="1" applyFill="1" applyAlignment="1">
      <alignment horizontal="right"/>
    </xf>
    <xf numFmtId="0" fontId="10" fillId="14" borderId="1" xfId="8" applyFill="1" applyBorder="1" applyAlignment="1" applyProtection="1">
      <alignment horizontal="center"/>
      <protection locked="0"/>
    </xf>
    <xf numFmtId="0" fontId="8" fillId="10" borderId="0" xfId="8" applyFont="1" applyFill="1" applyAlignment="1" applyProtection="1">
      <alignment horizontal="right"/>
      <protection locked="0"/>
    </xf>
    <xf numFmtId="0" fontId="8" fillId="2" borderId="0" xfId="8" applyFont="1" applyFill="1" applyAlignment="1">
      <alignment horizontal="right" vertical="top"/>
    </xf>
    <xf numFmtId="0" fontId="25" fillId="2" borderId="2" xfId="0" applyFont="1" applyFill="1" applyBorder="1"/>
    <xf numFmtId="0" fontId="100" fillId="2" borderId="0" xfId="0" applyFont="1" applyFill="1"/>
    <xf numFmtId="0" fontId="25" fillId="0" borderId="0" xfId="0" applyFont="1" applyAlignment="1">
      <alignment horizontal="left"/>
    </xf>
    <xf numFmtId="0" fontId="10" fillId="0" borderId="20" xfId="0" applyFont="1" applyBorder="1" applyAlignment="1">
      <alignment wrapText="1"/>
    </xf>
    <xf numFmtId="0" fontId="10" fillId="0" borderId="2" xfId="0" applyFont="1" applyBorder="1" applyAlignment="1">
      <alignment wrapText="1"/>
    </xf>
    <xf numFmtId="0" fontId="8" fillId="0" borderId="0" xfId="0" applyFont="1" applyAlignment="1">
      <alignment horizontal="left"/>
    </xf>
    <xf numFmtId="0" fontId="10" fillId="0" borderId="0" xfId="0" applyFont="1" applyAlignment="1">
      <alignment horizontal="left" indent="2"/>
    </xf>
    <xf numFmtId="3" fontId="36" fillId="0" borderId="0" xfId="0" applyNumberFormat="1" applyFont="1" applyAlignment="1">
      <alignment horizontal="right" indent="2"/>
    </xf>
    <xf numFmtId="164" fontId="2" fillId="6" borderId="1" xfId="0" applyNumberFormat="1" applyFont="1" applyFill="1" applyBorder="1" applyAlignment="1">
      <alignment horizontal="right"/>
    </xf>
    <xf numFmtId="164" fontId="36" fillId="0" borderId="0" xfId="0" applyNumberFormat="1" applyFont="1" applyAlignment="1">
      <alignment horizontal="right" indent="2"/>
    </xf>
    <xf numFmtId="0" fontId="43" fillId="0" borderId="0" xfId="0" applyFont="1" applyAlignment="1">
      <alignment horizontal="center" wrapText="1"/>
    </xf>
    <xf numFmtId="0" fontId="2" fillId="0" borderId="1" xfId="0" applyFont="1" applyBorder="1" applyAlignment="1">
      <alignment horizontal="center" wrapText="1"/>
    </xf>
    <xf numFmtId="0" fontId="2" fillId="0" borderId="1" xfId="0" applyFont="1" applyBorder="1" applyAlignment="1">
      <alignment wrapText="1"/>
    </xf>
    <xf numFmtId="167" fontId="2" fillId="6" borderId="1" xfId="2" applyNumberFormat="1" applyFont="1" applyFill="1" applyBorder="1" applyAlignment="1" applyProtection="1">
      <alignment horizontal="right"/>
    </xf>
    <xf numFmtId="167" fontId="36" fillId="6" borderId="1" xfId="2" applyNumberFormat="1" applyFont="1" applyFill="1" applyBorder="1" applyAlignment="1" applyProtection="1">
      <alignment horizontal="right"/>
    </xf>
    <xf numFmtId="0" fontId="36" fillId="0" borderId="1" xfId="0" applyFont="1" applyBorder="1" applyAlignment="1">
      <alignment horizontal="center" wrapText="1"/>
    </xf>
    <xf numFmtId="0" fontId="36" fillId="0" borderId="1" xfId="0" applyFont="1" applyBorder="1" applyAlignment="1">
      <alignment wrapText="1"/>
    </xf>
    <xf numFmtId="10" fontId="36" fillId="6" borderId="1" xfId="2" applyNumberFormat="1" applyFont="1" applyFill="1" applyBorder="1" applyAlignment="1" applyProtection="1">
      <alignment horizontal="right"/>
    </xf>
    <xf numFmtId="0" fontId="36" fillId="0" borderId="4" xfId="0" applyFont="1" applyBorder="1" applyAlignment="1">
      <alignment horizontal="center"/>
    </xf>
    <xf numFmtId="0" fontId="2" fillId="7" borderId="1" xfId="0" applyFont="1" applyFill="1" applyBorder="1" applyAlignment="1" applyProtection="1">
      <alignment wrapText="1"/>
      <protection locked="0"/>
    </xf>
    <xf numFmtId="0" fontId="43" fillId="0" borderId="1" xfId="0" applyFont="1" applyBorder="1" applyAlignment="1">
      <alignment horizontal="center" textRotation="90" wrapText="1"/>
    </xf>
    <xf numFmtId="0" fontId="2" fillId="0" borderId="18" xfId="0" applyFont="1" applyBorder="1" applyAlignment="1">
      <alignment horizontal="center"/>
    </xf>
    <xf numFmtId="0" fontId="2" fillId="0" borderId="18" xfId="0" applyFont="1" applyBorder="1"/>
    <xf numFmtId="173" fontId="38" fillId="0" borderId="0" xfId="0" applyNumberFormat="1" applyFont="1" applyAlignment="1">
      <alignment horizontal="centerContinuous" vertical="center"/>
    </xf>
    <xf numFmtId="0" fontId="2" fillId="2" borderId="1" xfId="0" applyFont="1" applyFill="1" applyBorder="1" applyAlignment="1">
      <alignment wrapText="1"/>
    </xf>
    <xf numFmtId="0" fontId="38" fillId="0" borderId="0" xfId="0" applyFont="1" applyAlignment="1">
      <alignment vertical="center"/>
    </xf>
    <xf numFmtId="0" fontId="2" fillId="14" borderId="0" xfId="0" applyFont="1" applyFill="1" applyAlignment="1" applyProtection="1">
      <alignment horizontal="left" vertical="center" wrapText="1"/>
      <protection locked="0"/>
    </xf>
    <xf numFmtId="0" fontId="36" fillId="0" borderId="0" xfId="0" applyFont="1" applyAlignment="1">
      <alignment horizontal="left" vertical="center"/>
    </xf>
    <xf numFmtId="0" fontId="43" fillId="0" borderId="0" xfId="0" applyFont="1"/>
    <xf numFmtId="0" fontId="2" fillId="0" borderId="0" xfId="0" applyFont="1" applyAlignment="1">
      <alignment wrapText="1"/>
    </xf>
    <xf numFmtId="0" fontId="43" fillId="0" borderId="0" xfId="0" applyFont="1" applyAlignment="1">
      <alignment vertical="top"/>
    </xf>
    <xf numFmtId="0" fontId="43" fillId="0" borderId="0" xfId="0" applyFont="1" applyAlignment="1">
      <alignment horizontal="right" vertical="top"/>
    </xf>
    <xf numFmtId="0" fontId="2" fillId="0" borderId="0" xfId="0" applyFont="1" applyAlignment="1">
      <alignment horizontal="right" vertical="top"/>
    </xf>
    <xf numFmtId="0" fontId="42" fillId="0" borderId="0" xfId="0" applyFont="1" applyAlignment="1">
      <alignment horizontal="right"/>
    </xf>
    <xf numFmtId="0" fontId="42" fillId="0" borderId="0" xfId="0" applyFont="1" applyAlignment="1">
      <alignment horizontal="right" vertical="center" wrapText="1" indent="2"/>
    </xf>
    <xf numFmtId="0" fontId="42" fillId="0" borderId="0" xfId="0" applyFont="1" applyAlignment="1">
      <alignment horizontal="right" wrapText="1"/>
    </xf>
    <xf numFmtId="0" fontId="2" fillId="0" borderId="0" xfId="0" applyFont="1" applyAlignment="1">
      <alignment vertical="center" wrapText="1"/>
    </xf>
    <xf numFmtId="0" fontId="42" fillId="0" borderId="0" xfId="0" applyFont="1"/>
    <xf numFmtId="174" fontId="2" fillId="6" borderId="1" xfId="0" applyNumberFormat="1" applyFont="1" applyFill="1" applyBorder="1"/>
    <xf numFmtId="0" fontId="36" fillId="18" borderId="24" xfId="0" applyFont="1" applyFill="1" applyBorder="1" applyAlignment="1" applyProtection="1">
      <alignment horizontal="center"/>
      <protection locked="0"/>
    </xf>
    <xf numFmtId="0" fontId="2" fillId="0" borderId="0" xfId="0" applyFont="1" applyAlignment="1" applyProtection="1">
      <alignment vertical="top" wrapText="1"/>
      <protection locked="0"/>
    </xf>
    <xf numFmtId="38" fontId="2" fillId="6" borderId="1" xfId="0" applyNumberFormat="1" applyFont="1" applyFill="1" applyBorder="1"/>
    <xf numFmtId="38" fontId="2" fillId="6" borderId="58" xfId="0" applyNumberFormat="1" applyFont="1" applyFill="1" applyBorder="1"/>
    <xf numFmtId="38" fontId="2" fillId="6" borderId="24" xfId="0" applyNumberFormat="1" applyFont="1" applyFill="1" applyBorder="1"/>
    <xf numFmtId="0" fontId="37" fillId="0" borderId="0" xfId="0" applyFont="1" applyAlignment="1">
      <alignment horizontal="right"/>
    </xf>
    <xf numFmtId="175" fontId="2" fillId="0" borderId="0" xfId="0" applyNumberFormat="1" applyFont="1"/>
    <xf numFmtId="0" fontId="2" fillId="0" borderId="0" xfId="0" applyFont="1" applyAlignment="1">
      <alignment horizontal="right" indent="1"/>
    </xf>
    <xf numFmtId="0" fontId="22" fillId="2" borderId="2" xfId="0" applyFont="1" applyFill="1" applyBorder="1"/>
    <xf numFmtId="0" fontId="8" fillId="0" borderId="2" xfId="8" applyFont="1" applyBorder="1"/>
    <xf numFmtId="0" fontId="16" fillId="2" borderId="2" xfId="0" applyFont="1" applyFill="1" applyBorder="1" applyAlignment="1">
      <alignment horizontal="left"/>
    </xf>
    <xf numFmtId="0" fontId="10" fillId="2" borderId="2" xfId="0" applyFont="1" applyFill="1" applyBorder="1" applyAlignment="1">
      <alignment vertical="top" wrapText="1"/>
    </xf>
    <xf numFmtId="0" fontId="19" fillId="2" borderId="2" xfId="0" applyFont="1" applyFill="1" applyBorder="1"/>
    <xf numFmtId="0" fontId="10" fillId="2" borderId="0" xfId="0" applyFont="1" applyFill="1" applyAlignment="1">
      <alignment vertical="top" wrapText="1"/>
    </xf>
    <xf numFmtId="0" fontId="19" fillId="2" borderId="0" xfId="0" applyFont="1" applyFill="1"/>
    <xf numFmtId="0" fontId="16" fillId="2" borderId="0" xfId="0" applyFont="1" applyFill="1"/>
    <xf numFmtId="0" fontId="10" fillId="2" borderId="4" xfId="0" applyFont="1" applyFill="1" applyBorder="1" applyAlignment="1">
      <alignment vertical="top" wrapText="1"/>
    </xf>
    <xf numFmtId="0" fontId="10" fillId="2" borderId="19" xfId="0" applyFont="1" applyFill="1" applyBorder="1" applyAlignment="1">
      <alignment vertical="top" wrapText="1"/>
    </xf>
    <xf numFmtId="0" fontId="10" fillId="14" borderId="1" xfId="0" applyFont="1" applyFill="1" applyBorder="1" applyAlignment="1" applyProtection="1">
      <alignment horizontal="center"/>
      <protection locked="0"/>
    </xf>
    <xf numFmtId="0" fontId="10" fillId="2" borderId="19" xfId="0" applyFont="1" applyFill="1" applyBorder="1"/>
    <xf numFmtId="1" fontId="10" fillId="4" borderId="1" xfId="0" applyNumberFormat="1" applyFont="1" applyFill="1" applyBorder="1" applyAlignment="1" applyProtection="1">
      <alignment horizontal="center"/>
      <protection locked="0"/>
    </xf>
    <xf numFmtId="0" fontId="102" fillId="0" borderId="0" xfId="0" applyFont="1"/>
    <xf numFmtId="0" fontId="10" fillId="2" borderId="0" xfId="0" applyFont="1" applyFill="1" applyAlignment="1">
      <alignment horizontal="center"/>
    </xf>
    <xf numFmtId="0" fontId="10" fillId="2" borderId="0" xfId="0" applyFont="1" applyFill="1" applyAlignment="1">
      <alignment horizontal="center" vertical="center"/>
    </xf>
    <xf numFmtId="0" fontId="103" fillId="0" borderId="0" xfId="0" applyFont="1"/>
    <xf numFmtId="168" fontId="10" fillId="4" borderId="1" xfId="7" applyNumberFormat="1" applyFont="1" applyFill="1" applyBorder="1" applyAlignment="1" applyProtection="1">
      <alignment horizontal="center"/>
      <protection locked="0"/>
    </xf>
    <xf numFmtId="0" fontId="10" fillId="2" borderId="10" xfId="0" applyFont="1" applyFill="1" applyBorder="1"/>
    <xf numFmtId="0" fontId="19" fillId="2" borderId="0" xfId="0" quotePrefix="1" applyFont="1" applyFill="1"/>
    <xf numFmtId="0" fontId="19" fillId="2" borderId="4" xfId="0" applyFont="1" applyFill="1" applyBorder="1"/>
    <xf numFmtId="0" fontId="10" fillId="0" borderId="3" xfId="0" applyFont="1" applyBorder="1"/>
    <xf numFmtId="10" fontId="10" fillId="6" borderId="46" xfId="0" applyNumberFormat="1" applyFont="1" applyFill="1" applyBorder="1" applyAlignment="1">
      <alignment horizontal="center" vertical="center"/>
    </xf>
    <xf numFmtId="0" fontId="104" fillId="2" borderId="2" xfId="0" applyFont="1" applyFill="1" applyBorder="1" applyAlignment="1">
      <alignment horizontal="left"/>
    </xf>
    <xf numFmtId="0" fontId="10" fillId="0" borderId="0" xfId="0" applyFont="1"/>
    <xf numFmtId="0" fontId="19" fillId="2" borderId="3" xfId="0" applyFont="1" applyFill="1" applyBorder="1"/>
    <xf numFmtId="0" fontId="105" fillId="2" borderId="0" xfId="0" applyFont="1" applyFill="1"/>
    <xf numFmtId="0" fontId="19" fillId="0" borderId="0" xfId="0" applyFont="1"/>
    <xf numFmtId="0" fontId="105" fillId="0" borderId="0" xfId="0" applyFont="1"/>
    <xf numFmtId="0" fontId="10" fillId="0" borderId="0" xfId="0" applyFont="1" applyAlignment="1">
      <alignment vertical="top" wrapText="1"/>
    </xf>
    <xf numFmtId="0" fontId="16" fillId="2" borderId="51" xfId="0" applyFont="1" applyFill="1" applyBorder="1" applyAlignment="1">
      <alignment horizontal="left"/>
    </xf>
    <xf numFmtId="0" fontId="19" fillId="2" borderId="51" xfId="0" applyFont="1" applyFill="1" applyBorder="1" applyAlignment="1">
      <alignment horizontal="left"/>
    </xf>
    <xf numFmtId="0" fontId="19" fillId="0" borderId="51" xfId="0" applyFont="1" applyBorder="1"/>
    <xf numFmtId="0" fontId="10" fillId="0" borderId="51" xfId="0" applyFont="1" applyBorder="1" applyAlignment="1">
      <alignment vertical="top" wrapText="1"/>
    </xf>
    <xf numFmtId="0" fontId="19" fillId="2" borderId="51" xfId="0" applyFont="1" applyFill="1" applyBorder="1"/>
    <xf numFmtId="0" fontId="10" fillId="2" borderId="51" xfId="0" applyFont="1" applyFill="1" applyBorder="1" applyAlignment="1">
      <alignment vertical="top" wrapText="1"/>
    </xf>
    <xf numFmtId="0" fontId="10" fillId="0" borderId="0" xfId="8" applyAlignment="1">
      <alignment horizontal="center"/>
    </xf>
    <xf numFmtId="6" fontId="105" fillId="0" borderId="0" xfId="11" applyNumberFormat="1" applyFont="1"/>
    <xf numFmtId="0" fontId="105" fillId="0" borderId="0" xfId="11" applyFont="1"/>
    <xf numFmtId="6" fontId="105" fillId="0" borderId="1" xfId="11" applyNumberFormat="1" applyFont="1" applyBorder="1" applyAlignment="1">
      <alignment horizontal="center"/>
    </xf>
    <xf numFmtId="0" fontId="36" fillId="21" borderId="1" xfId="11" applyFont="1" applyFill="1" applyBorder="1" applyAlignment="1">
      <alignment horizontal="center" vertical="center" wrapText="1"/>
    </xf>
    <xf numFmtId="0" fontId="36" fillId="22" borderId="1" xfId="11" applyFont="1" applyFill="1" applyBorder="1" applyAlignment="1">
      <alignment horizontal="center" vertical="center" wrapText="1"/>
    </xf>
    <xf numFmtId="0" fontId="8" fillId="0" borderId="0" xfId="8" applyFont="1" applyAlignment="1">
      <alignment horizontal="right"/>
    </xf>
    <xf numFmtId="0" fontId="8" fillId="0" borderId="1" xfId="8" applyFont="1" applyBorder="1" applyAlignment="1">
      <alignment horizontal="right"/>
    </xf>
    <xf numFmtId="0" fontId="16" fillId="2" borderId="0" xfId="0" applyFont="1" applyFill="1" applyAlignment="1">
      <alignment horizontal="center" vertical="top"/>
    </xf>
    <xf numFmtId="0" fontId="32" fillId="2" borderId="0" xfId="0" applyFont="1" applyFill="1" applyAlignment="1">
      <alignment horizontal="center" vertical="top"/>
    </xf>
    <xf numFmtId="0" fontId="9" fillId="2" borderId="0" xfId="0" applyFont="1" applyFill="1" applyAlignment="1">
      <alignment horizontal="justify" vertical="top" wrapText="1"/>
    </xf>
    <xf numFmtId="0" fontId="23" fillId="2" borderId="0" xfId="0" applyFont="1" applyFill="1" applyAlignment="1">
      <alignment horizontal="justify" vertical="top" wrapText="1"/>
    </xf>
    <xf numFmtId="0" fontId="23" fillId="0" borderId="20" xfId="10" applyFont="1" applyBorder="1" applyAlignment="1">
      <alignment horizontal="center" vertical="top"/>
    </xf>
    <xf numFmtId="0" fontId="9" fillId="2" borderId="0" xfId="0" applyFont="1" applyFill="1" applyAlignment="1">
      <alignment vertical="top" wrapText="1"/>
    </xf>
    <xf numFmtId="0" fontId="19" fillId="0" borderId="0" xfId="10" applyFont="1" applyAlignment="1">
      <alignment horizontal="justify" vertical="top" wrapText="1"/>
    </xf>
    <xf numFmtId="0" fontId="23" fillId="0" borderId="0" xfId="10" applyFont="1" applyAlignment="1">
      <alignment horizontal="justify" vertical="top" wrapText="1"/>
    </xf>
    <xf numFmtId="0" fontId="24" fillId="0" borderId="0" xfId="10" applyFont="1" applyAlignment="1">
      <alignment horizontal="left" vertical="top"/>
    </xf>
    <xf numFmtId="0" fontId="10" fillId="14" borderId="80" xfId="8" applyFill="1" applyBorder="1" applyAlignment="1" applyProtection="1">
      <alignment horizontal="right"/>
      <protection locked="0"/>
    </xf>
    <xf numFmtId="0" fontId="10" fillId="14" borderId="81" xfId="8" applyFill="1" applyBorder="1" applyAlignment="1" applyProtection="1">
      <alignment horizontal="right"/>
      <protection locked="0"/>
    </xf>
    <xf numFmtId="0" fontId="10" fillId="11" borderId="5" xfId="8" applyFill="1" applyBorder="1" applyAlignment="1" applyProtection="1">
      <alignment horizontal="justify" vertical="top" wrapText="1"/>
      <protection locked="0"/>
    </xf>
    <xf numFmtId="0" fontId="10" fillId="11" borderId="4" xfId="8" applyFill="1" applyBorder="1" applyAlignment="1" applyProtection="1">
      <alignment horizontal="justify" vertical="top" wrapText="1"/>
      <protection locked="0"/>
    </xf>
    <xf numFmtId="0" fontId="10" fillId="11" borderId="3" xfId="8" applyFill="1" applyBorder="1" applyAlignment="1" applyProtection="1">
      <alignment horizontal="justify" vertical="top" wrapText="1"/>
      <protection locked="0"/>
    </xf>
    <xf numFmtId="0" fontId="10" fillId="2" borderId="0" xfId="8" applyFill="1" applyAlignment="1">
      <alignment horizontal="left" wrapText="1"/>
    </xf>
    <xf numFmtId="0" fontId="40" fillId="0" borderId="51" xfId="0" applyFont="1" applyBorder="1" applyAlignment="1">
      <alignment horizontal="center"/>
    </xf>
    <xf numFmtId="0" fontId="8" fillId="0" borderId="2" xfId="0" applyFont="1" applyBorder="1" applyAlignment="1">
      <alignment horizontal="center" vertical="center"/>
    </xf>
    <xf numFmtId="164" fontId="8" fillId="0" borderId="24" xfId="0" applyNumberFormat="1" applyFont="1" applyBorder="1" applyAlignment="1">
      <alignment horizontal="right" vertical="center"/>
    </xf>
    <xf numFmtId="164" fontId="10" fillId="0" borderId="24" xfId="0" applyNumberFormat="1" applyFont="1" applyBorder="1" applyAlignment="1">
      <alignment horizontal="right" vertical="center"/>
    </xf>
    <xf numFmtId="0" fontId="10" fillId="10" borderId="30" xfId="0" quotePrefix="1" applyFont="1" applyFill="1" applyBorder="1" applyAlignment="1" applyProtection="1">
      <alignment horizontal="justify" vertical="top" wrapText="1"/>
      <protection locked="0"/>
    </xf>
    <xf numFmtId="0" fontId="10" fillId="10" borderId="20" xfId="0" applyFont="1" applyFill="1" applyBorder="1" applyAlignment="1" applyProtection="1">
      <alignment horizontal="justify" vertical="top" wrapText="1"/>
      <protection locked="0"/>
    </xf>
    <xf numFmtId="0" fontId="10" fillId="10" borderId="31" xfId="0" applyFont="1" applyFill="1" applyBorder="1" applyAlignment="1" applyProtection="1">
      <alignment horizontal="justify" vertical="top" wrapText="1"/>
      <protection locked="0"/>
    </xf>
    <xf numFmtId="0" fontId="10" fillId="10" borderId="32" xfId="0" quotePrefix="1" applyFont="1" applyFill="1" applyBorder="1" applyAlignment="1" applyProtection="1">
      <alignment horizontal="justify" vertical="top" wrapText="1"/>
      <protection locked="0"/>
    </xf>
    <xf numFmtId="0" fontId="10" fillId="10" borderId="0" xfId="0" applyFont="1" applyFill="1" applyAlignment="1" applyProtection="1">
      <alignment horizontal="justify" vertical="top" wrapText="1"/>
      <protection locked="0"/>
    </xf>
    <xf numFmtId="0" fontId="10" fillId="10" borderId="33" xfId="0" applyFont="1" applyFill="1" applyBorder="1" applyAlignment="1" applyProtection="1">
      <alignment horizontal="justify" vertical="top" wrapText="1"/>
      <protection locked="0"/>
    </xf>
    <xf numFmtId="0" fontId="10" fillId="10" borderId="32" xfId="0" applyFont="1" applyFill="1" applyBorder="1" applyAlignment="1" applyProtection="1">
      <alignment horizontal="justify" vertical="top" wrapText="1"/>
      <protection locked="0"/>
    </xf>
    <xf numFmtId="0" fontId="10" fillId="10" borderId="34" xfId="0" applyFont="1" applyFill="1" applyBorder="1" applyAlignment="1" applyProtection="1">
      <alignment horizontal="justify" vertical="top" wrapText="1"/>
      <protection locked="0"/>
    </xf>
    <xf numFmtId="0" fontId="10" fillId="10" borderId="2" xfId="0" applyFont="1" applyFill="1" applyBorder="1" applyAlignment="1" applyProtection="1">
      <alignment horizontal="justify" vertical="top" wrapText="1"/>
      <protection locked="0"/>
    </xf>
    <xf numFmtId="0" fontId="10" fillId="10" borderId="35" xfId="0" applyFont="1" applyFill="1" applyBorder="1" applyAlignment="1" applyProtection="1">
      <alignment horizontal="justify" vertical="top" wrapText="1"/>
      <protection locked="0"/>
    </xf>
    <xf numFmtId="0" fontId="8" fillId="0" borderId="24" xfId="0" applyFont="1" applyBorder="1" applyAlignment="1">
      <alignment horizontal="right" vertical="center"/>
    </xf>
    <xf numFmtId="0" fontId="8" fillId="0" borderId="10" xfId="0" applyFont="1" applyBorder="1" applyAlignment="1">
      <alignment horizontal="right" vertical="center"/>
    </xf>
    <xf numFmtId="0" fontId="40" fillId="0" borderId="2" xfId="0" applyFont="1" applyBorder="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3" fontId="10" fillId="17" borderId="5" xfId="8" applyNumberFormat="1" applyFill="1" applyBorder="1" applyAlignment="1" applyProtection="1">
      <alignment horizontal="right"/>
      <protection locked="0"/>
    </xf>
    <xf numFmtId="3" fontId="10" fillId="17" borderId="3" xfId="8" applyNumberFormat="1" applyFill="1" applyBorder="1" applyAlignment="1" applyProtection="1">
      <alignment horizontal="right"/>
      <protection locked="0"/>
    </xf>
    <xf numFmtId="42" fontId="10" fillId="17" borderId="5" xfId="1" applyNumberFormat="1" applyFont="1" applyFill="1" applyBorder="1" applyAlignment="1" applyProtection="1">
      <alignment horizontal="right"/>
      <protection locked="0"/>
    </xf>
    <xf numFmtId="42" fontId="10" fillId="17" borderId="3" xfId="1" applyNumberFormat="1" applyFont="1" applyFill="1" applyBorder="1" applyAlignment="1" applyProtection="1">
      <alignment horizontal="right"/>
      <protection locked="0"/>
    </xf>
    <xf numFmtId="0" fontId="10" fillId="14" borderId="5" xfId="8" applyFill="1" applyBorder="1" applyAlignment="1" applyProtection="1">
      <alignment horizontal="left"/>
      <protection locked="0"/>
    </xf>
    <xf numFmtId="0" fontId="10" fillId="14" borderId="3" xfId="8" applyFill="1" applyBorder="1" applyAlignment="1" applyProtection="1">
      <alignment horizontal="left"/>
      <protection locked="0"/>
    </xf>
    <xf numFmtId="0" fontId="10" fillId="2" borderId="0" xfId="8" applyFill="1" applyAlignment="1">
      <alignment horizontal="justify" vertical="top" wrapText="1"/>
    </xf>
    <xf numFmtId="49" fontId="10" fillId="10" borderId="5" xfId="8" applyNumberFormat="1" applyFill="1" applyBorder="1" applyAlignment="1" applyProtection="1">
      <alignment horizontal="justify" vertical="top" wrapText="1"/>
      <protection locked="0"/>
    </xf>
    <xf numFmtId="49" fontId="10" fillId="10" borderId="4" xfId="8" applyNumberFormat="1" applyFill="1" applyBorder="1" applyAlignment="1" applyProtection="1">
      <alignment horizontal="justify" vertical="top" wrapText="1"/>
      <protection locked="0"/>
    </xf>
    <xf numFmtId="49" fontId="10" fillId="10" borderId="3" xfId="8" applyNumberFormat="1" applyFill="1" applyBorder="1" applyAlignment="1" applyProtection="1">
      <alignment horizontal="justify" vertical="top" wrapText="1"/>
      <protection locked="0"/>
    </xf>
    <xf numFmtId="0" fontId="10" fillId="0" borderId="0" xfId="8" applyAlignment="1">
      <alignment horizontal="center"/>
    </xf>
    <xf numFmtId="0" fontId="8" fillId="2" borderId="2" xfId="8" applyFont="1" applyFill="1" applyBorder="1" applyAlignment="1">
      <alignment horizontal="left"/>
    </xf>
    <xf numFmtId="0" fontId="8" fillId="2" borderId="0" xfId="8" applyFont="1" applyFill="1" applyAlignment="1">
      <alignment horizontal="center"/>
    </xf>
    <xf numFmtId="0" fontId="10" fillId="0" borderId="0" xfId="8" applyAlignment="1">
      <alignment horizontal="left"/>
    </xf>
    <xf numFmtId="0" fontId="10" fillId="0" borderId="7" xfId="8" applyBorder="1" applyAlignment="1">
      <alignment horizontal="left"/>
    </xf>
    <xf numFmtId="0" fontId="10" fillId="10" borderId="5" xfId="8" applyFill="1" applyBorder="1" applyAlignment="1" applyProtection="1">
      <alignment horizontal="left" vertical="top" wrapText="1"/>
      <protection locked="0"/>
    </xf>
    <xf numFmtId="0" fontId="10" fillId="10" borderId="4" xfId="8" applyFill="1" applyBorder="1" applyAlignment="1" applyProtection="1">
      <alignment horizontal="left" vertical="top" wrapText="1"/>
      <protection locked="0"/>
    </xf>
    <xf numFmtId="0" fontId="10" fillId="10" borderId="3" xfId="8" applyFill="1" applyBorder="1" applyAlignment="1" applyProtection="1">
      <alignment horizontal="left" vertical="top" wrapText="1"/>
      <protection locked="0"/>
    </xf>
    <xf numFmtId="0" fontId="10" fillId="2" borderId="20" xfId="8" applyFill="1" applyBorder="1" applyAlignment="1">
      <alignment horizontal="left" vertical="center" wrapText="1"/>
    </xf>
    <xf numFmtId="0" fontId="13" fillId="0" borderId="7" xfId="8" applyFont="1" applyBorder="1" applyAlignment="1">
      <alignment horizontal="left"/>
    </xf>
    <xf numFmtId="0" fontId="13" fillId="0" borderId="0" xfId="8" applyFont="1" applyAlignment="1">
      <alignment horizontal="left"/>
    </xf>
    <xf numFmtId="170" fontId="10" fillId="17" borderId="5" xfId="8" applyNumberFormat="1" applyFill="1" applyBorder="1" applyAlignment="1" applyProtection="1">
      <alignment horizontal="center"/>
      <protection locked="0"/>
    </xf>
    <xf numFmtId="170" fontId="10" fillId="17" borderId="3" xfId="8" applyNumberFormat="1" applyFill="1" applyBorder="1" applyAlignment="1" applyProtection="1">
      <alignment horizontal="center"/>
      <protection locked="0"/>
    </xf>
    <xf numFmtId="3" fontId="10" fillId="17" borderId="5" xfId="1" applyNumberFormat="1" applyFont="1" applyFill="1" applyBorder="1" applyAlignment="1" applyProtection="1">
      <alignment horizontal="right"/>
      <protection locked="0"/>
    </xf>
    <xf numFmtId="3" fontId="10" fillId="17" borderId="3" xfId="1" applyNumberFormat="1" applyFont="1" applyFill="1" applyBorder="1" applyAlignment="1" applyProtection="1">
      <alignment horizontal="right"/>
      <protection locked="0"/>
    </xf>
    <xf numFmtId="3" fontId="10" fillId="20" borderId="23" xfId="8" applyNumberFormat="1" applyFill="1" applyBorder="1" applyAlignment="1" applyProtection="1">
      <alignment horizontal="left"/>
      <protection locked="0"/>
    </xf>
    <xf numFmtId="3" fontId="10" fillId="20" borderId="16" xfId="8" applyNumberFormat="1" applyFill="1" applyBorder="1" applyAlignment="1" applyProtection="1">
      <alignment horizontal="left"/>
      <protection locked="0"/>
    </xf>
    <xf numFmtId="3" fontId="10" fillId="20" borderId="22" xfId="8" applyNumberFormat="1" applyFill="1" applyBorder="1" applyAlignment="1" applyProtection="1">
      <alignment horizontal="left"/>
      <protection locked="0"/>
    </xf>
    <xf numFmtId="0" fontId="10" fillId="10" borderId="5" xfId="8" applyFill="1" applyBorder="1" applyAlignment="1" applyProtection="1">
      <alignment horizontal="left"/>
      <protection locked="0"/>
    </xf>
    <xf numFmtId="0" fontId="10" fillId="10" borderId="3" xfId="8" applyFill="1" applyBorder="1" applyAlignment="1" applyProtection="1">
      <alignment horizontal="left"/>
      <protection locked="0"/>
    </xf>
    <xf numFmtId="0" fontId="10" fillId="7" borderId="5" xfId="8" applyFill="1" applyBorder="1" applyAlignment="1" applyProtection="1">
      <alignment horizontal="left"/>
      <protection locked="0"/>
    </xf>
    <xf numFmtId="0" fontId="10" fillId="7" borderId="3" xfId="8" applyFill="1" applyBorder="1" applyAlignment="1" applyProtection="1">
      <alignment horizontal="left"/>
      <protection locked="0"/>
    </xf>
    <xf numFmtId="0" fontId="10" fillId="7" borderId="5" xfId="8" applyFill="1" applyBorder="1" applyAlignment="1" applyProtection="1">
      <alignment horizontal="justify"/>
      <protection locked="0"/>
    </xf>
    <xf numFmtId="0" fontId="10" fillId="7" borderId="4" xfId="8" applyFill="1" applyBorder="1" applyAlignment="1" applyProtection="1">
      <alignment horizontal="justify"/>
      <protection locked="0"/>
    </xf>
    <xf numFmtId="0" fontId="10" fillId="7" borderId="3" xfId="8" applyFill="1" applyBorder="1" applyAlignment="1" applyProtection="1">
      <alignment horizontal="justify"/>
      <protection locked="0"/>
    </xf>
    <xf numFmtId="0" fontId="10" fillId="14" borderId="5" xfId="8" applyFill="1" applyBorder="1" applyAlignment="1" applyProtection="1">
      <alignment horizontal="justify"/>
      <protection locked="0"/>
    </xf>
    <xf numFmtId="0" fontId="10" fillId="14" borderId="4" xfId="8" applyFill="1" applyBorder="1" applyAlignment="1" applyProtection="1">
      <alignment horizontal="justify"/>
      <protection locked="0"/>
    </xf>
    <xf numFmtId="0" fontId="10" fillId="14" borderId="3" xfId="8" applyFill="1" applyBorder="1" applyAlignment="1" applyProtection="1">
      <alignment horizontal="justify"/>
      <protection locked="0"/>
    </xf>
    <xf numFmtId="0" fontId="8" fillId="2" borderId="0" xfId="8" applyFont="1" applyFill="1" applyAlignment="1">
      <alignment horizontal="left" wrapText="1"/>
    </xf>
    <xf numFmtId="0" fontId="10" fillId="10" borderId="17" xfId="8" applyFill="1" applyBorder="1" applyAlignment="1" applyProtection="1">
      <alignment horizontal="left" vertical="top" wrapText="1"/>
      <protection locked="0"/>
    </xf>
    <xf numFmtId="0" fontId="10" fillId="10" borderId="64" xfId="8" applyFill="1" applyBorder="1" applyAlignment="1" applyProtection="1">
      <alignment horizontal="left" vertical="top" wrapText="1"/>
      <protection locked="0"/>
    </xf>
    <xf numFmtId="0" fontId="10" fillId="10" borderId="78" xfId="8" applyFill="1" applyBorder="1" applyAlignment="1" applyProtection="1">
      <alignment horizontal="left" vertical="top" wrapText="1"/>
      <protection locked="0"/>
    </xf>
    <xf numFmtId="0" fontId="10" fillId="10" borderId="7" xfId="8" applyFill="1" applyBorder="1" applyAlignment="1" applyProtection="1">
      <alignment horizontal="left" vertical="top" wrapText="1"/>
      <protection locked="0"/>
    </xf>
    <xf numFmtId="0" fontId="10" fillId="10" borderId="0" xfId="8" applyFill="1" applyAlignment="1" applyProtection="1">
      <alignment horizontal="left" vertical="top" wrapText="1"/>
      <protection locked="0"/>
    </xf>
    <xf numFmtId="0" fontId="10" fillId="10" borderId="10" xfId="8" applyFill="1" applyBorder="1" applyAlignment="1" applyProtection="1">
      <alignment horizontal="left" vertical="top" wrapText="1"/>
      <protection locked="0"/>
    </xf>
    <xf numFmtId="0" fontId="10" fillId="10" borderId="9" xfId="8" applyFill="1" applyBorder="1" applyAlignment="1" applyProtection="1">
      <alignment horizontal="left" vertical="top" wrapText="1"/>
      <protection locked="0"/>
    </xf>
    <xf numFmtId="0" fontId="10" fillId="10" borderId="59" xfId="8" applyFill="1" applyBorder="1" applyAlignment="1" applyProtection="1">
      <alignment horizontal="left" vertical="top" wrapText="1"/>
      <protection locked="0"/>
    </xf>
    <xf numFmtId="0" fontId="10" fillId="10" borderId="79" xfId="8" applyFill="1" applyBorder="1" applyAlignment="1" applyProtection="1">
      <alignment horizontal="left" vertical="top" wrapText="1"/>
      <protection locked="0"/>
    </xf>
    <xf numFmtId="0" fontId="10" fillId="2" borderId="0" xfId="8" applyFill="1" applyAlignment="1">
      <alignment horizontal="left" vertical="top" wrapText="1"/>
    </xf>
    <xf numFmtId="0" fontId="10" fillId="2" borderId="59" xfId="8" applyFill="1" applyBorder="1" applyAlignment="1">
      <alignment horizontal="left" vertical="top" wrapText="1"/>
    </xf>
    <xf numFmtId="0" fontId="10" fillId="10" borderId="5" xfId="8" applyFill="1" applyBorder="1" applyProtection="1">
      <protection locked="0"/>
    </xf>
    <xf numFmtId="0" fontId="10" fillId="10" borderId="4" xfId="8" applyFill="1" applyBorder="1" applyProtection="1">
      <protection locked="0"/>
    </xf>
    <xf numFmtId="0" fontId="10" fillId="10" borderId="3" xfId="8" applyFill="1" applyBorder="1" applyProtection="1">
      <protection locked="0"/>
    </xf>
    <xf numFmtId="0" fontId="10" fillId="14" borderId="5" xfId="8" applyFill="1" applyBorder="1" applyAlignment="1" applyProtection="1">
      <alignment horizontal="center"/>
      <protection locked="0"/>
    </xf>
    <xf numFmtId="0" fontId="10" fillId="14" borderId="3" xfId="8" applyFill="1" applyBorder="1" applyAlignment="1" applyProtection="1">
      <alignment horizontal="center"/>
      <protection locked="0"/>
    </xf>
    <xf numFmtId="0" fontId="10" fillId="2" borderId="62" xfId="8" applyFill="1" applyBorder="1" applyAlignment="1">
      <alignment horizontal="center"/>
    </xf>
    <xf numFmtId="0" fontId="10" fillId="10" borderId="1" xfId="8" applyFill="1" applyBorder="1" applyAlignment="1" applyProtection="1">
      <alignment horizontal="center"/>
      <protection locked="0"/>
    </xf>
    <xf numFmtId="0" fontId="10" fillId="14" borderId="1" xfId="8" applyFill="1" applyBorder="1" applyAlignment="1" applyProtection="1">
      <alignment horizontal="left"/>
      <protection locked="0"/>
    </xf>
    <xf numFmtId="0" fontId="10" fillId="10" borderId="4" xfId="8" applyFill="1" applyBorder="1" applyAlignment="1" applyProtection="1">
      <alignment horizontal="left"/>
      <protection locked="0"/>
    </xf>
    <xf numFmtId="0" fontId="10" fillId="2" borderId="6" xfId="8" applyFill="1" applyBorder="1" applyAlignment="1">
      <alignment horizontal="center"/>
    </xf>
    <xf numFmtId="0" fontId="10" fillId="2" borderId="0" xfId="8" applyFill="1" applyAlignment="1">
      <alignment vertical="top" wrapText="1"/>
    </xf>
    <xf numFmtId="0" fontId="10" fillId="2" borderId="20" xfId="8" applyFill="1" applyBorder="1" applyAlignment="1">
      <alignment horizontal="justify" vertical="center" wrapText="1"/>
    </xf>
    <xf numFmtId="0" fontId="10" fillId="2" borderId="51" xfId="8" applyFill="1" applyBorder="1" applyAlignment="1">
      <alignment horizontal="justify" vertical="center" wrapText="1"/>
    </xf>
    <xf numFmtId="167" fontId="18" fillId="6" borderId="1" xfId="2" applyNumberFormat="1" applyFont="1" applyFill="1" applyBorder="1" applyAlignment="1" applyProtection="1">
      <alignment horizontal="center" vertical="center" wrapText="1"/>
    </xf>
    <xf numFmtId="164" fontId="18" fillId="6" borderId="1" xfId="2" applyNumberFormat="1" applyFont="1" applyFill="1" applyBorder="1" applyAlignment="1" applyProtection="1">
      <alignment horizontal="center" vertical="center" wrapText="1"/>
    </xf>
    <xf numFmtId="0" fontId="25" fillId="2" borderId="1" xfId="0" applyFont="1" applyFill="1" applyBorder="1" applyAlignment="1">
      <alignment horizontal="center" vertical="center" wrapText="1"/>
    </xf>
    <xf numFmtId="1" fontId="18" fillId="10" borderId="1" xfId="2" applyNumberFormat="1" applyFont="1" applyFill="1" applyBorder="1" applyAlignment="1" applyProtection="1">
      <alignment wrapText="1"/>
      <protection locked="0"/>
    </xf>
    <xf numFmtId="0" fontId="25" fillId="2" borderId="0" xfId="0" applyFont="1" applyFill="1" applyAlignment="1">
      <alignment horizontal="center"/>
    </xf>
    <xf numFmtId="38" fontId="18" fillId="2" borderId="6" xfId="0" applyNumberFormat="1" applyFont="1" applyFill="1" applyBorder="1" applyAlignment="1">
      <alignment horizontal="center"/>
    </xf>
    <xf numFmtId="38" fontId="18" fillId="2" borderId="0" xfId="0" applyNumberFormat="1" applyFont="1" applyFill="1" applyAlignment="1">
      <alignment horizontal="center"/>
    </xf>
    <xf numFmtId="38" fontId="18" fillId="2" borderId="7" xfId="0" applyNumberFormat="1" applyFont="1" applyFill="1" applyBorder="1" applyAlignment="1">
      <alignment horizontal="center"/>
    </xf>
    <xf numFmtId="0" fontId="25" fillId="2" borderId="5" xfId="0" quotePrefix="1" applyFont="1" applyFill="1" applyBorder="1" applyAlignment="1">
      <alignment horizontal="center" vertical="center" wrapText="1"/>
    </xf>
    <xf numFmtId="0" fontId="25" fillId="2" borderId="3" xfId="0" quotePrefix="1" applyFont="1" applyFill="1" applyBorder="1" applyAlignment="1">
      <alignment horizontal="center" vertical="center" wrapText="1"/>
    </xf>
    <xf numFmtId="9" fontId="25" fillId="0" borderId="1" xfId="2" applyFont="1" applyFill="1" applyBorder="1" applyAlignment="1" applyProtection="1"/>
    <xf numFmtId="38" fontId="18" fillId="2" borderId="17" xfId="0" applyNumberFormat="1" applyFont="1" applyFill="1" applyBorder="1" applyAlignment="1">
      <alignment horizontal="center"/>
    </xf>
    <xf numFmtId="38" fontId="18" fillId="2" borderId="18" xfId="0" applyNumberFormat="1" applyFont="1" applyFill="1" applyBorder="1" applyAlignment="1">
      <alignment horizontal="center"/>
    </xf>
    <xf numFmtId="0" fontId="25" fillId="2" borderId="1" xfId="0" applyFont="1" applyFill="1" applyBorder="1" applyAlignment="1">
      <alignment horizontal="left"/>
    </xf>
    <xf numFmtId="38" fontId="18" fillId="10" borderId="1" xfId="0" applyNumberFormat="1" applyFont="1" applyFill="1" applyBorder="1" applyAlignment="1" applyProtection="1">
      <alignment horizontal="left"/>
      <protection locked="0"/>
    </xf>
    <xf numFmtId="0" fontId="25" fillId="2" borderId="1" xfId="0" applyFont="1" applyFill="1" applyBorder="1" applyAlignment="1">
      <alignment horizontal="left" wrapText="1"/>
    </xf>
    <xf numFmtId="0" fontId="18" fillId="10" borderId="1" xfId="0" applyFont="1" applyFill="1" applyBorder="1" applyAlignment="1" applyProtection="1">
      <alignment horizontal="left"/>
      <protection locked="0"/>
    </xf>
    <xf numFmtId="0" fontId="18" fillId="10" borderId="5" xfId="0" applyFont="1" applyFill="1" applyBorder="1" applyAlignment="1" applyProtection="1">
      <alignment horizontal="left" vertical="center" wrapText="1"/>
      <protection locked="0"/>
    </xf>
    <xf numFmtId="0" fontId="18" fillId="10" borderId="4" xfId="0" applyFont="1" applyFill="1" applyBorder="1" applyAlignment="1" applyProtection="1">
      <alignment horizontal="left" vertical="center" wrapText="1"/>
      <protection locked="0"/>
    </xf>
    <xf numFmtId="0" fontId="18" fillId="10" borderId="3" xfId="0" applyFont="1" applyFill="1" applyBorder="1" applyAlignment="1" applyProtection="1">
      <alignment horizontal="left" vertical="center" wrapText="1"/>
      <protection locked="0"/>
    </xf>
    <xf numFmtId="0" fontId="25" fillId="2" borderId="5"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3" xfId="0" applyFont="1" applyFill="1" applyBorder="1" applyAlignment="1">
      <alignment horizontal="left" vertical="center" wrapText="1"/>
    </xf>
    <xf numFmtId="38" fontId="18" fillId="2" borderId="17" xfId="0" applyNumberFormat="1" applyFont="1" applyFill="1" applyBorder="1" applyAlignment="1">
      <alignment horizontal="left"/>
    </xf>
    <xf numFmtId="38" fontId="18" fillId="2" borderId="18" xfId="0" applyNumberFormat="1" applyFont="1" applyFill="1" applyBorder="1" applyAlignment="1">
      <alignment horizontal="left"/>
    </xf>
    <xf numFmtId="0" fontId="76" fillId="2" borderId="0" xfId="0" applyFont="1" applyFill="1" applyAlignment="1">
      <alignment horizontal="left"/>
    </xf>
    <xf numFmtId="0" fontId="2" fillId="0" borderId="0" xfId="0" applyFont="1" applyAlignment="1">
      <alignment horizontal="center"/>
    </xf>
    <xf numFmtId="0" fontId="66" fillId="0" borderId="0" xfId="0" applyFont="1" applyAlignment="1">
      <alignment horizontal="left" vertical="center" wrapText="1"/>
    </xf>
    <xf numFmtId="0" fontId="63" fillId="0" borderId="6" xfId="0" applyFont="1" applyBorder="1" applyAlignment="1" applyProtection="1">
      <alignment horizontal="center"/>
      <protection locked="0"/>
    </xf>
    <xf numFmtId="0" fontId="63" fillId="0" borderId="59" xfId="0" applyFont="1" applyBorder="1" applyAlignment="1" applyProtection="1">
      <alignment horizontal="center"/>
      <protection locked="0"/>
    </xf>
    <xf numFmtId="3" fontId="56" fillId="6" borderId="5" xfId="0" applyNumberFormat="1" applyFont="1" applyFill="1" applyBorder="1" applyAlignment="1">
      <alignment horizontal="right" indent="1"/>
    </xf>
    <xf numFmtId="3" fontId="56" fillId="6" borderId="4" xfId="0" applyNumberFormat="1" applyFont="1" applyFill="1" applyBorder="1" applyAlignment="1">
      <alignment horizontal="right" indent="1"/>
    </xf>
    <xf numFmtId="3" fontId="56" fillId="6" borderId="3" xfId="0" applyNumberFormat="1" applyFont="1" applyFill="1" applyBorder="1" applyAlignment="1">
      <alignment horizontal="right" indent="1"/>
    </xf>
    <xf numFmtId="164" fontId="56" fillId="6" borderId="5" xfId="0" applyNumberFormat="1" applyFont="1" applyFill="1" applyBorder="1" applyAlignment="1">
      <alignment horizontal="right" indent="1"/>
    </xf>
    <xf numFmtId="164" fontId="56" fillId="6" borderId="4" xfId="0" applyNumberFormat="1" applyFont="1" applyFill="1" applyBorder="1" applyAlignment="1">
      <alignment horizontal="right" indent="1"/>
    </xf>
    <xf numFmtId="164" fontId="56" fillId="6" borderId="3" xfId="0" applyNumberFormat="1" applyFont="1" applyFill="1" applyBorder="1" applyAlignment="1">
      <alignment horizontal="right" indent="1"/>
    </xf>
    <xf numFmtId="3" fontId="69" fillId="6" borderId="5" xfId="0" applyNumberFormat="1" applyFont="1" applyFill="1" applyBorder="1" applyAlignment="1">
      <alignment horizontal="right" indent="1"/>
    </xf>
    <xf numFmtId="3" fontId="69" fillId="6" borderId="4" xfId="0" applyNumberFormat="1" applyFont="1" applyFill="1" applyBorder="1" applyAlignment="1">
      <alignment horizontal="right" indent="1"/>
    </xf>
    <xf numFmtId="3" fontId="69" fillId="6" borderId="3" xfId="0" applyNumberFormat="1" applyFont="1" applyFill="1" applyBorder="1" applyAlignment="1">
      <alignment horizontal="right" indent="1"/>
    </xf>
    <xf numFmtId="164" fontId="69" fillId="6" borderId="5" xfId="0" applyNumberFormat="1" applyFont="1" applyFill="1" applyBorder="1" applyAlignment="1">
      <alignment horizontal="right" indent="1"/>
    </xf>
    <xf numFmtId="164" fontId="69" fillId="6" borderId="4" xfId="0" applyNumberFormat="1" applyFont="1" applyFill="1" applyBorder="1" applyAlignment="1">
      <alignment horizontal="right" indent="1"/>
    </xf>
    <xf numFmtId="164" fontId="69" fillId="6" borderId="3" xfId="0" applyNumberFormat="1" applyFont="1" applyFill="1" applyBorder="1" applyAlignment="1">
      <alignment horizontal="right" indent="1"/>
    </xf>
    <xf numFmtId="175" fontId="59" fillId="5" borderId="0" xfId="0" applyNumberFormat="1" applyFont="1" applyFill="1" applyAlignment="1" applyProtection="1">
      <alignment horizontal="center"/>
      <protection locked="0"/>
    </xf>
    <xf numFmtId="0" fontId="81" fillId="16" borderId="0" xfId="0" applyFont="1" applyFill="1" applyAlignment="1" applyProtection="1">
      <alignment horizontal="center"/>
      <protection locked="0"/>
    </xf>
    <xf numFmtId="0" fontId="2" fillId="0" borderId="0" xfId="0" applyFont="1" applyAlignment="1">
      <alignment horizontal="justify" wrapText="1"/>
    </xf>
    <xf numFmtId="0" fontId="70" fillId="0" borderId="59" xfId="0" applyFont="1" applyBorder="1" applyAlignment="1">
      <alignment horizontal="right"/>
    </xf>
    <xf numFmtId="0" fontId="56" fillId="4" borderId="59" xfId="0" applyFont="1" applyFill="1" applyBorder="1" applyAlignment="1" applyProtection="1">
      <alignment horizontal="left"/>
      <protection locked="0"/>
    </xf>
    <xf numFmtId="0" fontId="70" fillId="0" borderId="0" xfId="0" applyFont="1" applyAlignment="1">
      <alignment horizontal="left" vertical="top" wrapText="1"/>
    </xf>
    <xf numFmtId="0" fontId="76" fillId="2" borderId="2" xfId="0" applyFont="1" applyFill="1" applyBorder="1" applyAlignment="1">
      <alignment horizontal="left"/>
    </xf>
    <xf numFmtId="0" fontId="56" fillId="10" borderId="17" xfId="0" applyFont="1" applyFill="1" applyBorder="1" applyAlignment="1" applyProtection="1">
      <alignment horizontal="justify" vertical="top" wrapText="1"/>
      <protection locked="0"/>
    </xf>
    <xf numFmtId="0" fontId="56" fillId="10" borderId="64" xfId="0" applyFont="1" applyFill="1" applyBorder="1" applyAlignment="1" applyProtection="1">
      <alignment horizontal="justify" vertical="top" wrapText="1"/>
      <protection locked="0"/>
    </xf>
    <xf numFmtId="0" fontId="56" fillId="10" borderId="19" xfId="0" applyFont="1" applyFill="1" applyBorder="1" applyAlignment="1" applyProtection="1">
      <alignment horizontal="justify" vertical="top" wrapText="1"/>
      <protection locked="0"/>
    </xf>
    <xf numFmtId="0" fontId="56" fillId="10" borderId="7" xfId="0" applyFont="1" applyFill="1" applyBorder="1" applyAlignment="1" applyProtection="1">
      <alignment horizontal="justify" vertical="top" wrapText="1"/>
      <protection locked="0"/>
    </xf>
    <xf numFmtId="0" fontId="56" fillId="10" borderId="0" xfId="0" applyFont="1" applyFill="1" applyAlignment="1" applyProtection="1">
      <alignment horizontal="justify" vertical="top" wrapText="1"/>
      <protection locked="0"/>
    </xf>
    <xf numFmtId="0" fontId="56" fillId="10" borderId="10" xfId="0" applyFont="1" applyFill="1" applyBorder="1" applyAlignment="1" applyProtection="1">
      <alignment horizontal="justify" vertical="top" wrapText="1"/>
      <protection locked="0"/>
    </xf>
    <xf numFmtId="0" fontId="56" fillId="10" borderId="9" xfId="0" applyFont="1" applyFill="1" applyBorder="1" applyAlignment="1" applyProtection="1">
      <alignment horizontal="justify" vertical="top" wrapText="1"/>
      <protection locked="0"/>
    </xf>
    <xf numFmtId="0" fontId="56" fillId="10" borderId="59" xfId="0" applyFont="1" applyFill="1" applyBorder="1" applyAlignment="1" applyProtection="1">
      <alignment horizontal="justify" vertical="top" wrapText="1"/>
      <protection locked="0"/>
    </xf>
    <xf numFmtId="0" fontId="56" fillId="10" borderId="8" xfId="0" applyFont="1" applyFill="1" applyBorder="1" applyAlignment="1" applyProtection="1">
      <alignment horizontal="justify" vertical="top" wrapText="1"/>
      <protection locked="0"/>
    </xf>
    <xf numFmtId="174" fontId="56" fillId="4" borderId="5" xfId="0" applyNumberFormat="1" applyFont="1" applyFill="1" applyBorder="1" applyAlignment="1" applyProtection="1">
      <alignment horizontal="right"/>
      <protection locked="0"/>
    </xf>
    <xf numFmtId="174" fontId="56" fillId="4" borderId="3" xfId="0" applyNumberFormat="1" applyFont="1" applyFill="1" applyBorder="1" applyAlignment="1" applyProtection="1">
      <alignment horizontal="right"/>
      <protection locked="0"/>
    </xf>
    <xf numFmtId="6" fontId="56" fillId="4" borderId="5" xfId="0" applyNumberFormat="1" applyFont="1" applyFill="1" applyBorder="1" applyAlignment="1" applyProtection="1">
      <alignment horizontal="right"/>
      <protection locked="0"/>
    </xf>
    <xf numFmtId="6" fontId="56" fillId="4" borderId="3" xfId="0" applyNumberFormat="1" applyFont="1" applyFill="1" applyBorder="1" applyAlignment="1" applyProtection="1">
      <alignment horizontal="right"/>
      <protection locked="0"/>
    </xf>
    <xf numFmtId="0" fontId="80" fillId="0" borderId="0" xfId="0" applyFont="1" applyAlignment="1">
      <alignment horizontal="center"/>
    </xf>
    <xf numFmtId="0" fontId="55" fillId="0" borderId="20" xfId="0" applyFont="1" applyBorder="1" applyAlignment="1">
      <alignment horizontal="justify" wrapText="1"/>
    </xf>
    <xf numFmtId="0" fontId="55" fillId="0" borderId="2" xfId="0" applyFont="1" applyBorder="1" applyAlignment="1">
      <alignment horizontal="justify" wrapText="1"/>
    </xf>
    <xf numFmtId="0" fontId="70" fillId="0" borderId="59" xfId="0" applyFont="1" applyBorder="1" applyAlignment="1">
      <alignment horizontal="left" wrapText="1"/>
    </xf>
    <xf numFmtId="0" fontId="71" fillId="0" borderId="59" xfId="0" applyFont="1" applyBorder="1" applyAlignment="1">
      <alignment horizontal="right" wrapText="1"/>
    </xf>
    <xf numFmtId="0" fontId="69" fillId="0" borderId="59" xfId="0" applyFont="1" applyBorder="1" applyAlignment="1">
      <alignment horizontal="center" wrapText="1"/>
    </xf>
    <xf numFmtId="10" fontId="10" fillId="6" borderId="11" xfId="2" applyNumberFormat="1" applyFont="1" applyFill="1" applyBorder="1" applyAlignment="1" applyProtection="1">
      <alignment horizontal="right" vertical="center"/>
    </xf>
    <xf numFmtId="10" fontId="10" fillId="6" borderId="12" xfId="2" applyNumberFormat="1" applyFont="1" applyFill="1" applyBorder="1" applyAlignment="1" applyProtection="1">
      <alignment horizontal="right" vertical="center"/>
    </xf>
    <xf numFmtId="0" fontId="8" fillId="8" borderId="5" xfId="0" applyFont="1" applyFill="1" applyBorder="1" applyAlignment="1">
      <alignment horizontal="left"/>
    </xf>
    <xf numFmtId="0" fontId="8" fillId="8" borderId="3" xfId="0" applyFont="1" applyFill="1" applyBorder="1" applyAlignment="1">
      <alignment horizontal="left"/>
    </xf>
    <xf numFmtId="0" fontId="18" fillId="2" borderId="0" xfId="0" applyFont="1" applyFill="1" applyAlignment="1">
      <alignment horizontal="center" wrapText="1"/>
    </xf>
    <xf numFmtId="0" fontId="23" fillId="0" borderId="0" xfId="0" applyFont="1" applyAlignment="1">
      <alignment horizontal="center"/>
    </xf>
    <xf numFmtId="0" fontId="10" fillId="10" borderId="76" xfId="0" quotePrefix="1" applyFont="1" applyFill="1" applyBorder="1" applyAlignment="1" applyProtection="1">
      <alignment horizontal="left" vertical="top" wrapText="1"/>
      <protection locked="0"/>
    </xf>
    <xf numFmtId="0" fontId="10" fillId="10" borderId="75" xfId="0" quotePrefix="1" applyFont="1" applyFill="1" applyBorder="1" applyAlignment="1" applyProtection="1">
      <alignment horizontal="left" vertical="top" wrapText="1"/>
      <protection locked="0"/>
    </xf>
    <xf numFmtId="0" fontId="10" fillId="10" borderId="77" xfId="0" quotePrefix="1" applyFont="1" applyFill="1" applyBorder="1" applyAlignment="1" applyProtection="1">
      <alignment horizontal="left" vertical="top" wrapText="1"/>
      <protection locked="0"/>
    </xf>
    <xf numFmtId="0" fontId="10" fillId="10" borderId="13" xfId="0" quotePrefix="1" applyFont="1" applyFill="1" applyBorder="1" applyAlignment="1" applyProtection="1">
      <alignment horizontal="left" vertical="top" wrapText="1"/>
      <protection locked="0"/>
    </xf>
    <xf numFmtId="0" fontId="10" fillId="10" borderId="0" xfId="0" quotePrefix="1" applyFont="1" applyFill="1" applyAlignment="1" applyProtection="1">
      <alignment horizontal="left" vertical="top" wrapText="1"/>
      <protection locked="0"/>
    </xf>
    <xf numFmtId="0" fontId="10" fillId="10" borderId="28" xfId="0" quotePrefix="1" applyFont="1" applyFill="1" applyBorder="1" applyAlignment="1" applyProtection="1">
      <alignment horizontal="left" vertical="top" wrapText="1"/>
      <protection locked="0"/>
    </xf>
    <xf numFmtId="0" fontId="10" fillId="10" borderId="25" xfId="0" quotePrefix="1" applyFont="1" applyFill="1" applyBorder="1" applyAlignment="1" applyProtection="1">
      <alignment horizontal="left" vertical="top" wrapText="1"/>
      <protection locked="0"/>
    </xf>
    <xf numFmtId="0" fontId="10" fillId="10" borderId="15" xfId="0" quotePrefix="1" applyFont="1" applyFill="1" applyBorder="1" applyAlignment="1" applyProtection="1">
      <alignment horizontal="left" vertical="top" wrapText="1"/>
      <protection locked="0"/>
    </xf>
    <xf numFmtId="0" fontId="10" fillId="10" borderId="26" xfId="0" quotePrefix="1" applyFont="1" applyFill="1" applyBorder="1" applyAlignment="1" applyProtection="1">
      <alignment horizontal="left" vertical="top" wrapText="1"/>
      <protection locked="0"/>
    </xf>
    <xf numFmtId="0" fontId="18" fillId="14" borderId="0" xfId="0" applyFont="1" applyFill="1" applyAlignment="1" applyProtection="1">
      <alignment horizontal="center" wrapText="1"/>
      <protection locked="0"/>
    </xf>
    <xf numFmtId="0" fontId="18" fillId="10" borderId="0" xfId="0" quotePrefix="1" applyFont="1" applyFill="1" applyAlignment="1" applyProtection="1">
      <alignment horizontal="left" vertical="top" wrapText="1"/>
      <protection locked="0"/>
    </xf>
    <xf numFmtId="0" fontId="18" fillId="14" borderId="5" xfId="0" applyFont="1" applyFill="1" applyBorder="1" applyAlignment="1" applyProtection="1">
      <alignment horizontal="left" wrapText="1"/>
      <protection locked="0"/>
    </xf>
    <xf numFmtId="0" fontId="18" fillId="14" borderId="3" xfId="0" applyFont="1" applyFill="1" applyBorder="1" applyAlignment="1" applyProtection="1">
      <alignment horizontal="left" wrapText="1"/>
      <protection locked="0"/>
    </xf>
    <xf numFmtId="0" fontId="23" fillId="10" borderId="5" xfId="0" applyFont="1" applyFill="1" applyBorder="1" applyAlignment="1" applyProtection="1">
      <alignment horizontal="left"/>
      <protection locked="0"/>
    </xf>
    <xf numFmtId="0" fontId="23" fillId="10" borderId="3" xfId="0" applyFont="1" applyFill="1" applyBorder="1" applyAlignment="1" applyProtection="1">
      <alignment horizontal="left"/>
      <protection locked="0"/>
    </xf>
    <xf numFmtId="0" fontId="23" fillId="15" borderId="0" xfId="0" applyFont="1" applyFill="1" applyAlignment="1">
      <alignment horizontal="center"/>
    </xf>
    <xf numFmtId="0" fontId="23" fillId="15" borderId="36" xfId="0" applyFont="1" applyFill="1" applyBorder="1" applyAlignment="1">
      <alignment horizontal="center"/>
    </xf>
    <xf numFmtId="0" fontId="23" fillId="15" borderId="37" xfId="0" applyFont="1" applyFill="1" applyBorder="1" applyAlignment="1">
      <alignment horizontal="center"/>
    </xf>
    <xf numFmtId="0" fontId="23" fillId="15" borderId="38" xfId="0" applyFont="1" applyFill="1" applyBorder="1" applyAlignment="1">
      <alignment horizontal="center"/>
    </xf>
    <xf numFmtId="0" fontId="25" fillId="2" borderId="0" xfId="0" applyFont="1" applyFill="1" applyAlignment="1">
      <alignment horizontal="left" vertical="center" wrapText="1"/>
    </xf>
    <xf numFmtId="0" fontId="22" fillId="2" borderId="2" xfId="0" applyFont="1" applyFill="1" applyBorder="1" applyAlignment="1">
      <alignment horizontal="left"/>
    </xf>
    <xf numFmtId="0" fontId="22" fillId="2" borderId="0" xfId="0" applyFont="1" applyFill="1" applyAlignment="1">
      <alignment horizontal="left"/>
    </xf>
    <xf numFmtId="9" fontId="23" fillId="15" borderId="1" xfId="0" applyNumberFormat="1" applyFont="1" applyFill="1" applyBorder="1" applyAlignment="1">
      <alignment horizontal="center"/>
    </xf>
    <xf numFmtId="9" fontId="23" fillId="15" borderId="11" xfId="0" applyNumberFormat="1" applyFont="1" applyFill="1" applyBorder="1" applyAlignment="1">
      <alignment horizontal="center"/>
    </xf>
    <xf numFmtId="9" fontId="23" fillId="15" borderId="0" xfId="0" applyNumberFormat="1" applyFont="1" applyFill="1" applyAlignment="1">
      <alignment horizontal="center"/>
    </xf>
    <xf numFmtId="0" fontId="25"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3" fillId="15" borderId="52" xfId="0" applyFont="1" applyFill="1" applyBorder="1" applyAlignment="1">
      <alignment horizontal="center"/>
    </xf>
    <xf numFmtId="169" fontId="10" fillId="6" borderId="11" xfId="0" applyNumberFormat="1" applyFont="1" applyFill="1" applyBorder="1" applyAlignment="1">
      <alignment horizontal="center" vertical="center" wrapText="1"/>
    </xf>
    <xf numFmtId="169" fontId="10" fillId="6" borderId="12" xfId="0" applyNumberFormat="1" applyFont="1" applyFill="1" applyBorder="1" applyAlignment="1">
      <alignment horizontal="center" vertical="center" wrapText="1"/>
    </xf>
    <xf numFmtId="0" fontId="19" fillId="15" borderId="36" xfId="0" applyFont="1" applyFill="1" applyBorder="1" applyAlignment="1">
      <alignment horizontal="center"/>
    </xf>
    <xf numFmtId="0" fontId="19" fillId="15" borderId="37" xfId="0" applyFont="1" applyFill="1" applyBorder="1" applyAlignment="1">
      <alignment horizontal="center"/>
    </xf>
    <xf numFmtId="0" fontId="19" fillId="15" borderId="52" xfId="0" applyFont="1" applyFill="1" applyBorder="1" applyAlignment="1">
      <alignment horizontal="center"/>
    </xf>
    <xf numFmtId="0" fontId="19" fillId="15" borderId="38" xfId="0" applyFont="1" applyFill="1" applyBorder="1" applyAlignment="1">
      <alignment horizontal="center"/>
    </xf>
    <xf numFmtId="0" fontId="19" fillId="15" borderId="0" xfId="0" applyFont="1" applyFill="1" applyAlignment="1">
      <alignment horizontal="center"/>
    </xf>
    <xf numFmtId="49" fontId="5" fillId="10" borderId="5" xfId="0" applyNumberFormat="1" applyFont="1" applyFill="1" applyBorder="1" applyAlignment="1" applyProtection="1">
      <alignment horizontal="justify" vertical="top" wrapText="1"/>
      <protection locked="0"/>
    </xf>
    <xf numFmtId="49" fontId="5" fillId="10" borderId="4" xfId="0" applyNumberFormat="1" applyFont="1" applyFill="1" applyBorder="1" applyAlignment="1" applyProtection="1">
      <alignment horizontal="justify" vertical="top" wrapText="1"/>
      <protection locked="0"/>
    </xf>
    <xf numFmtId="49" fontId="5" fillId="10" borderId="3" xfId="0" applyNumberFormat="1" applyFont="1" applyFill="1" applyBorder="1" applyAlignment="1" applyProtection="1">
      <alignment horizontal="justify" vertical="top" wrapText="1"/>
      <protection locked="0"/>
    </xf>
    <xf numFmtId="0" fontId="6" fillId="0" borderId="0" xfId="0" applyFont="1" applyAlignment="1">
      <alignment horizontal="center"/>
    </xf>
    <xf numFmtId="0" fontId="5" fillId="0" borderId="2" xfId="0" applyFont="1" applyBorder="1" applyAlignment="1">
      <alignment horizontal="center"/>
    </xf>
    <xf numFmtId="0" fontId="39" fillId="0" borderId="0" xfId="0" applyFont="1" applyAlignment="1">
      <alignment horizontal="justify" vertical="top" wrapText="1"/>
    </xf>
    <xf numFmtId="0" fontId="36" fillId="0" borderId="2" xfId="0" applyFont="1" applyBorder="1" applyAlignment="1">
      <alignment horizontal="center"/>
    </xf>
    <xf numFmtId="0" fontId="36" fillId="0" borderId="51" xfId="0" applyFont="1" applyBorder="1" applyAlignment="1">
      <alignment horizontal="center"/>
    </xf>
    <xf numFmtId="0" fontId="10" fillId="0" borderId="1" xfId="8" applyBorder="1" applyAlignment="1">
      <alignment horizontal="center"/>
    </xf>
    <xf numFmtId="0" fontId="10" fillId="14" borderId="1" xfId="8" applyFill="1" applyBorder="1" applyAlignment="1" applyProtection="1">
      <alignment horizontal="right"/>
      <protection locked="0"/>
    </xf>
    <xf numFmtId="0" fontId="10" fillId="0" borderId="1" xfId="8" applyBorder="1" applyAlignment="1">
      <alignment horizontal="right"/>
    </xf>
    <xf numFmtId="0" fontId="10" fillId="7" borderId="1" xfId="8" applyFill="1" applyBorder="1" applyAlignment="1" applyProtection="1">
      <alignment horizontal="left"/>
      <protection locked="0"/>
    </xf>
    <xf numFmtId="0" fontId="10" fillId="0" borderId="20" xfId="0" applyFont="1" applyBorder="1" applyAlignment="1">
      <alignment horizontal="justify" wrapText="1"/>
    </xf>
    <xf numFmtId="0" fontId="10" fillId="0" borderId="2" xfId="0" applyFont="1" applyBorder="1" applyAlignment="1">
      <alignment horizontal="justify" wrapText="1"/>
    </xf>
    <xf numFmtId="0" fontId="36" fillId="0" borderId="59" xfId="0" applyFont="1" applyBorder="1" applyAlignment="1">
      <alignment horizontal="center" wrapText="1"/>
    </xf>
    <xf numFmtId="3" fontId="2" fillId="6" borderId="5" xfId="0" applyNumberFormat="1" applyFont="1" applyFill="1" applyBorder="1" applyAlignment="1">
      <alignment horizontal="right" indent="1"/>
    </xf>
    <xf numFmtId="3" fontId="2" fillId="6" borderId="4" xfId="0" applyNumberFormat="1" applyFont="1" applyFill="1" applyBorder="1" applyAlignment="1">
      <alignment horizontal="right" indent="1"/>
    </xf>
    <xf numFmtId="3" fontId="2" fillId="6" borderId="3" xfId="0" applyNumberFormat="1" applyFont="1" applyFill="1" applyBorder="1" applyAlignment="1">
      <alignment horizontal="right" indent="1"/>
    </xf>
    <xf numFmtId="3" fontId="36" fillId="6" borderId="5" xfId="0" applyNumberFormat="1" applyFont="1" applyFill="1" applyBorder="1" applyAlignment="1">
      <alignment horizontal="right" indent="1"/>
    </xf>
    <xf numFmtId="3" fontId="36" fillId="6" borderId="4" xfId="0" applyNumberFormat="1" applyFont="1" applyFill="1" applyBorder="1" applyAlignment="1">
      <alignment horizontal="right" indent="1"/>
    </xf>
    <xf numFmtId="3" fontId="36" fillId="6" borderId="3" xfId="0" applyNumberFormat="1" applyFont="1" applyFill="1" applyBorder="1" applyAlignment="1">
      <alignment horizontal="right" indent="1"/>
    </xf>
    <xf numFmtId="164" fontId="2" fillId="6" borderId="5" xfId="0" applyNumberFormat="1" applyFont="1" applyFill="1" applyBorder="1" applyAlignment="1">
      <alignment horizontal="right" indent="1"/>
    </xf>
    <xf numFmtId="164" fontId="2" fillId="6" borderId="4" xfId="0" applyNumberFormat="1" applyFont="1" applyFill="1" applyBorder="1" applyAlignment="1">
      <alignment horizontal="right" indent="1"/>
    </xf>
    <xf numFmtId="164" fontId="2" fillId="6" borderId="3" xfId="0" applyNumberFormat="1" applyFont="1" applyFill="1" applyBorder="1" applyAlignment="1">
      <alignment horizontal="right" indent="1"/>
    </xf>
    <xf numFmtId="164" fontId="36" fillId="6" borderId="5" xfId="0" applyNumberFormat="1" applyFont="1" applyFill="1" applyBorder="1" applyAlignment="1">
      <alignment horizontal="right" indent="1"/>
    </xf>
    <xf numFmtId="164" fontId="36" fillId="6" borderId="4" xfId="0" applyNumberFormat="1" applyFont="1" applyFill="1" applyBorder="1" applyAlignment="1">
      <alignment horizontal="right" indent="1"/>
    </xf>
    <xf numFmtId="164" fontId="36" fillId="6" borderId="3" xfId="0" applyNumberFormat="1" applyFont="1" applyFill="1" applyBorder="1" applyAlignment="1">
      <alignment horizontal="right" indent="1"/>
    </xf>
    <xf numFmtId="0" fontId="42" fillId="0" borderId="59" xfId="0" applyFont="1" applyBorder="1" applyAlignment="1">
      <alignment horizontal="left" wrapText="1"/>
    </xf>
    <xf numFmtId="0" fontId="43" fillId="0" borderId="59" xfId="0" applyFont="1" applyBorder="1" applyAlignment="1">
      <alignment horizontal="right" wrapText="1"/>
    </xf>
    <xf numFmtId="0" fontId="36" fillId="0" borderId="0" xfId="0" applyFont="1" applyAlignment="1">
      <alignment horizontal="left" vertical="center" wrapText="1"/>
    </xf>
    <xf numFmtId="0" fontId="2" fillId="0" borderId="6" xfId="0" applyFont="1" applyBorder="1" applyAlignment="1" applyProtection="1">
      <alignment horizontal="center"/>
      <protection locked="0"/>
    </xf>
    <xf numFmtId="0" fontId="2" fillId="0" borderId="59" xfId="0" applyFont="1" applyBorder="1" applyAlignment="1" applyProtection="1">
      <alignment horizontal="center"/>
      <protection locked="0"/>
    </xf>
    <xf numFmtId="175" fontId="2" fillId="5" borderId="0" xfId="0" applyNumberFormat="1" applyFont="1" applyFill="1" applyAlignment="1" applyProtection="1">
      <alignment horizontal="center"/>
      <protection locked="0"/>
    </xf>
    <xf numFmtId="0" fontId="101" fillId="16" borderId="0" xfId="0" applyFont="1" applyFill="1" applyAlignment="1" applyProtection="1">
      <alignment horizontal="center"/>
      <protection locked="0"/>
    </xf>
    <xf numFmtId="0" fontId="2" fillId="4" borderId="59" xfId="0" applyFont="1" applyFill="1" applyBorder="1" applyAlignment="1" applyProtection="1">
      <alignment horizontal="left"/>
      <protection locked="0"/>
    </xf>
    <xf numFmtId="0" fontId="43" fillId="0" borderId="0" xfId="0" applyFont="1" applyAlignment="1">
      <alignment horizontal="center"/>
    </xf>
    <xf numFmtId="0" fontId="42" fillId="0" borderId="59" xfId="0" applyFont="1" applyBorder="1" applyAlignment="1">
      <alignment horizontal="right"/>
    </xf>
    <xf numFmtId="0" fontId="42" fillId="0" borderId="0" xfId="0" applyFont="1" applyAlignment="1">
      <alignment horizontal="left" vertical="top" wrapText="1"/>
    </xf>
    <xf numFmtId="174" fontId="2" fillId="4" borderId="5" xfId="0" applyNumberFormat="1" applyFont="1" applyFill="1" applyBorder="1" applyAlignment="1" applyProtection="1">
      <alignment horizontal="right"/>
      <protection locked="0"/>
    </xf>
    <xf numFmtId="174" fontId="2" fillId="4" borderId="3" xfId="0" applyNumberFormat="1" applyFont="1" applyFill="1" applyBorder="1" applyAlignment="1" applyProtection="1">
      <alignment horizontal="right"/>
      <protection locked="0"/>
    </xf>
    <xf numFmtId="0" fontId="2" fillId="10" borderId="17" xfId="0" applyFont="1" applyFill="1" applyBorder="1" applyAlignment="1" applyProtection="1">
      <alignment horizontal="justify" vertical="top" wrapText="1"/>
      <protection locked="0"/>
    </xf>
    <xf numFmtId="0" fontId="2" fillId="10" borderId="64" xfId="0" applyFont="1" applyFill="1" applyBorder="1" applyAlignment="1" applyProtection="1">
      <alignment horizontal="justify" vertical="top" wrapText="1"/>
      <protection locked="0"/>
    </xf>
    <xf numFmtId="0" fontId="2" fillId="10" borderId="19" xfId="0" applyFont="1" applyFill="1" applyBorder="1" applyAlignment="1" applyProtection="1">
      <alignment horizontal="justify" vertical="top" wrapText="1"/>
      <protection locked="0"/>
    </xf>
    <xf numFmtId="0" fontId="2" fillId="10" borderId="7" xfId="0" applyFont="1" applyFill="1" applyBorder="1" applyAlignment="1" applyProtection="1">
      <alignment horizontal="justify" vertical="top" wrapText="1"/>
      <protection locked="0"/>
    </xf>
    <xf numFmtId="0" fontId="2" fillId="10" borderId="0" xfId="0" applyFont="1" applyFill="1" applyAlignment="1" applyProtection="1">
      <alignment horizontal="justify" vertical="top" wrapText="1"/>
      <protection locked="0"/>
    </xf>
    <xf numFmtId="0" fontId="2" fillId="10" borderId="10" xfId="0" applyFont="1" applyFill="1" applyBorder="1" applyAlignment="1" applyProtection="1">
      <alignment horizontal="justify" vertical="top" wrapText="1"/>
      <protection locked="0"/>
    </xf>
    <xf numFmtId="0" fontId="2" fillId="10" borderId="9" xfId="0" applyFont="1" applyFill="1" applyBorder="1" applyAlignment="1" applyProtection="1">
      <alignment horizontal="justify" vertical="top" wrapText="1"/>
      <protection locked="0"/>
    </xf>
    <xf numFmtId="0" fontId="2" fillId="10" borderId="59" xfId="0" applyFont="1" applyFill="1" applyBorder="1" applyAlignment="1" applyProtection="1">
      <alignment horizontal="justify" vertical="top" wrapText="1"/>
      <protection locked="0"/>
    </xf>
    <xf numFmtId="0" fontId="2" fillId="10" borderId="8" xfId="0" applyFont="1" applyFill="1" applyBorder="1" applyAlignment="1" applyProtection="1">
      <alignment horizontal="justify" vertical="top" wrapText="1"/>
      <protection locked="0"/>
    </xf>
    <xf numFmtId="6" fontId="2" fillId="4" borderId="5" xfId="0" applyNumberFormat="1" applyFont="1" applyFill="1" applyBorder="1" applyAlignment="1" applyProtection="1">
      <alignment horizontal="right"/>
      <protection locked="0"/>
    </xf>
    <xf numFmtId="6" fontId="2" fillId="4" borderId="3" xfId="0" applyNumberFormat="1" applyFont="1" applyFill="1" applyBorder="1" applyAlignment="1" applyProtection="1">
      <alignment horizontal="right"/>
      <protection locked="0"/>
    </xf>
    <xf numFmtId="0" fontId="25" fillId="2" borderId="2" xfId="0" applyFont="1" applyFill="1" applyBorder="1" applyAlignment="1">
      <alignment horizontal="left"/>
    </xf>
    <xf numFmtId="169" fontId="18" fillId="6" borderId="11" xfId="0" applyNumberFormat="1" applyFont="1" applyFill="1" applyBorder="1" applyAlignment="1">
      <alignment horizontal="center" vertical="center" wrapText="1"/>
    </xf>
    <xf numFmtId="169" fontId="18" fillId="6" borderId="12" xfId="0" applyNumberFormat="1" applyFont="1" applyFill="1" applyBorder="1" applyAlignment="1">
      <alignment horizontal="center" vertical="center" wrapText="1"/>
    </xf>
    <xf numFmtId="0" fontId="18" fillId="10" borderId="76" xfId="0" quotePrefix="1" applyFont="1" applyFill="1" applyBorder="1" applyAlignment="1" applyProtection="1">
      <alignment horizontal="left" vertical="top" wrapText="1"/>
      <protection locked="0"/>
    </xf>
    <xf numFmtId="0" fontId="18" fillId="10" borderId="75" xfId="0" quotePrefix="1" applyFont="1" applyFill="1" applyBorder="1" applyAlignment="1" applyProtection="1">
      <alignment horizontal="left" vertical="top" wrapText="1"/>
      <protection locked="0"/>
    </xf>
    <xf numFmtId="0" fontId="18" fillId="10" borderId="77" xfId="0" quotePrefix="1" applyFont="1" applyFill="1" applyBorder="1" applyAlignment="1" applyProtection="1">
      <alignment horizontal="left" vertical="top" wrapText="1"/>
      <protection locked="0"/>
    </xf>
    <xf numFmtId="0" fontId="18" fillId="10" borderId="13" xfId="0" quotePrefix="1" applyFont="1" applyFill="1" applyBorder="1" applyAlignment="1" applyProtection="1">
      <alignment horizontal="left" vertical="top" wrapText="1"/>
      <protection locked="0"/>
    </xf>
    <xf numFmtId="0" fontId="18" fillId="10" borderId="28" xfId="0" quotePrefix="1" applyFont="1" applyFill="1" applyBorder="1" applyAlignment="1" applyProtection="1">
      <alignment horizontal="left" vertical="top" wrapText="1"/>
      <protection locked="0"/>
    </xf>
    <xf numFmtId="0" fontId="18" fillId="10" borderId="25" xfId="0" quotePrefix="1" applyFont="1" applyFill="1" applyBorder="1" applyAlignment="1" applyProtection="1">
      <alignment horizontal="left" vertical="top" wrapText="1"/>
      <protection locked="0"/>
    </xf>
    <xf numFmtId="0" fontId="18" fillId="10" borderId="15" xfId="0" quotePrefix="1" applyFont="1" applyFill="1" applyBorder="1" applyAlignment="1" applyProtection="1">
      <alignment horizontal="left" vertical="top" wrapText="1"/>
      <protection locked="0"/>
    </xf>
    <xf numFmtId="0" fontId="18" fillId="10" borderId="26" xfId="0" quotePrefix="1" applyFont="1" applyFill="1" applyBorder="1" applyAlignment="1" applyProtection="1">
      <alignment horizontal="left" vertical="top" wrapText="1"/>
      <protection locked="0"/>
    </xf>
    <xf numFmtId="0" fontId="23" fillId="10" borderId="5" xfId="0" applyFont="1" applyFill="1" applyBorder="1" applyAlignment="1">
      <alignment horizontal="left"/>
    </xf>
    <xf numFmtId="0" fontId="23" fillId="10" borderId="3" xfId="0" applyFont="1" applyFill="1" applyBorder="1" applyAlignment="1">
      <alignment horizontal="left"/>
    </xf>
    <xf numFmtId="0" fontId="41" fillId="0" borderId="0" xfId="8" applyFont="1"/>
  </cellXfs>
  <cellStyles count="12">
    <cellStyle name="Comma" xfId="7" builtinId="3"/>
    <cellStyle name="Currency" xfId="1" builtinId="4"/>
    <cellStyle name="Currency 2" xfId="3" xr:uid="{00000000-0005-0000-0000-000002000000}"/>
    <cellStyle name="Normal" xfId="0" builtinId="0"/>
    <cellStyle name="Normal 2" xfId="4" xr:uid="{00000000-0005-0000-0000-000005000000}"/>
    <cellStyle name="Normal 3" xfId="5" xr:uid="{00000000-0005-0000-0000-000006000000}"/>
    <cellStyle name="Normal 4" xfId="8" xr:uid="{00000000-0005-0000-0000-000007000000}"/>
    <cellStyle name="Normal 5" xfId="10" xr:uid="{00000000-0005-0000-0000-000008000000}"/>
    <cellStyle name="Normal 9" xfId="11" xr:uid="{F3504D5B-2674-434D-93B9-439C4A11AE72}"/>
    <cellStyle name="Percent" xfId="2" builtinId="5"/>
    <cellStyle name="Percent 2" xfId="6" xr:uid="{00000000-0005-0000-0000-00000B000000}"/>
    <cellStyle name="Style 1" xfId="9" xr:uid="{00000000-0005-0000-0000-00000C00000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EBF1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0</xdr:col>
      <xdr:colOff>77109</xdr:colOff>
      <xdr:row>0</xdr:row>
      <xdr:rowOff>94666</xdr:rowOff>
    </xdr:from>
    <xdr:to>
      <xdr:col>0</xdr:col>
      <xdr:colOff>532039</xdr:colOff>
      <xdr:row>1</xdr:row>
      <xdr:rowOff>41578</xdr:rowOff>
    </xdr:to>
    <xdr:sp macro="" textlink="">
      <xdr:nvSpPr>
        <xdr:cNvPr id="2" name="Right Arrow 1">
          <a:extLst>
            <a:ext uri="{FF2B5EF4-FFF2-40B4-BE49-F238E27FC236}">
              <a16:creationId xmlns:a16="http://schemas.microsoft.com/office/drawing/2014/main" id="{73674B8F-C251-4243-8D84-60407C4EDCF4}"/>
            </a:ext>
          </a:extLst>
        </xdr:cNvPr>
        <xdr:cNvSpPr/>
      </xdr:nvSpPr>
      <xdr:spPr>
        <a:xfrm rot="12135844">
          <a:off x="77109" y="94666"/>
          <a:ext cx="454930" cy="137412"/>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IHDAApplication2011rev1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XPgrpwise\Summary%20Fo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ultifamily%20Fin\Forms\Common%20Application\IHDA%20Common%20Appli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fs1\depts\Multifamily%20Fin\PID\PID10637_Northtown%20Apartments\06_Underwriting\LIHTC%20Review\10637_Northtown%20Apts_2012%20Common%20ap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pplication Cover"/>
      <sheetName val="Description"/>
      <sheetName val="Dev Team"/>
      <sheetName val="Sources and Budget"/>
      <sheetName val="Operating"/>
      <sheetName val="Proforma"/>
      <sheetName val="Exhibits"/>
      <sheetName val="Credit Authorization"/>
      <sheetName val="Certifications"/>
      <sheetName val="Application Review"/>
      <sheetName val="Tax Credit Supplement"/>
      <sheetName val="TC Supplement Review"/>
      <sheetName val="Applicant Work Space"/>
      <sheetName val="Project Summary"/>
      <sheetName val="Summary Supplement"/>
      <sheetName val="Subsidy Calculations"/>
      <sheetName val="Interest and Amortization"/>
      <sheetName val="Construction SU"/>
      <sheetName val="Absorption"/>
      <sheetName val="Lists"/>
      <sheetName val="Transfer Memo"/>
      <sheetName val="Sheet1"/>
      <sheetName val="Data"/>
    </sheetNames>
    <sheetDataSet>
      <sheetData sheetId="0">
        <row r="59">
          <cell r="D59">
            <v>0</v>
          </cell>
        </row>
      </sheetData>
      <sheetData sheetId="1"/>
      <sheetData sheetId="2" refreshError="1">
        <row r="59">
          <cell r="D59">
            <v>0</v>
          </cell>
          <cell r="E59">
            <v>0</v>
          </cell>
          <cell r="F59">
            <v>0</v>
          </cell>
          <cell r="G59">
            <v>0</v>
          </cell>
          <cell r="H59">
            <v>0</v>
          </cell>
          <cell r="I59">
            <v>0</v>
          </cell>
          <cell r="J59">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8">
          <cell r="C8" t="str">
            <v>SRO</v>
          </cell>
        </row>
      </sheetData>
      <sheetData sheetId="16">
        <row r="8">
          <cell r="C8" t="str">
            <v>SRO</v>
          </cell>
        </row>
      </sheetData>
      <sheetData sheetId="17">
        <row r="8">
          <cell r="C8" t="str">
            <v>SRO</v>
          </cell>
        </row>
      </sheetData>
      <sheetData sheetId="18">
        <row r="8">
          <cell r="C8" t="str">
            <v>SRO</v>
          </cell>
        </row>
      </sheetData>
      <sheetData sheetId="19">
        <row r="8">
          <cell r="C8" t="str">
            <v>SRO</v>
          </cell>
        </row>
      </sheetData>
      <sheetData sheetId="20" refreshError="1">
        <row r="8">
          <cell r="C8" t="str">
            <v>SRO</v>
          </cell>
        </row>
        <row r="9">
          <cell r="C9" t="str">
            <v>0 Bedroom</v>
          </cell>
        </row>
        <row r="10">
          <cell r="C10" t="str">
            <v>1 Bedroom</v>
          </cell>
        </row>
        <row r="11">
          <cell r="C11" t="str">
            <v>2 Bedroom</v>
          </cell>
        </row>
        <row r="12">
          <cell r="C12" t="str">
            <v>3 Bedroom</v>
          </cell>
        </row>
        <row r="13">
          <cell r="C13" t="str">
            <v>4 Bedroom</v>
          </cell>
        </row>
        <row r="97">
          <cell r="G97" t="str">
            <v>HUD</v>
          </cell>
        </row>
        <row r="98">
          <cell r="G98" t="str">
            <v>Local Utility Company</v>
          </cell>
        </row>
        <row r="99">
          <cell r="G99" t="str">
            <v>Similar property w/3yr operating history</v>
          </cell>
        </row>
        <row r="100">
          <cell r="G100" t="str">
            <v>Local Public Housing Authority</v>
          </cell>
        </row>
        <row r="129">
          <cell r="A129" t="str">
            <v>Federal Davis-Bacon</v>
          </cell>
        </row>
        <row r="130">
          <cell r="A130" t="str">
            <v>Illinois State Prevailing Wage</v>
          </cell>
        </row>
        <row r="131">
          <cell r="A131" t="str">
            <v>Other</v>
          </cell>
        </row>
      </sheetData>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 Sum"/>
      <sheetName val="ps1"/>
      <sheetName val="ps2"/>
      <sheetName val="ps3"/>
      <sheetName val="Ps4"/>
      <sheetName val="Data"/>
      <sheetName val="TC_Sum"/>
    </sheetNames>
    <sheetDataSet>
      <sheetData sheetId="0">
        <row r="1">
          <cell r="C1" t="str">
            <v>Approval Threshold (Peer Review, Loan Committee, etc.)</v>
          </cell>
        </row>
      </sheetData>
      <sheetData sheetId="1">
        <row r="1">
          <cell r="C1" t="str">
            <v>Approval Threshold (Peer Review, Loan Committee, etc.)</v>
          </cell>
        </row>
        <row r="2">
          <cell r="A2" t="str">
            <v>MULTIFAMILY FINANCING PROJECT SUMMARY</v>
          </cell>
          <cell r="B2" t="str">
            <v>DEVELOPMENT TEAM</v>
          </cell>
        </row>
        <row r="4">
          <cell r="A4" t="str">
            <v xml:space="preserve">Owner: </v>
          </cell>
          <cell r="B4" t="str">
            <v>DEVELOPMENT OVERVIEW</v>
          </cell>
        </row>
        <row r="6">
          <cell r="C6" t="str">
            <v>Name/Address:</v>
          </cell>
          <cell r="F6" t="str">
            <v>Contact/ Phone:</v>
          </cell>
          <cell r="H6" t="str">
            <v>Development Officer:</v>
          </cell>
        </row>
        <row r="7">
          <cell r="A7" t="str">
            <v>Project Number (PID):</v>
          </cell>
          <cell r="H7" t="str">
            <v>Reviewed by:</v>
          </cell>
        </row>
        <row r="8">
          <cell r="A8" t="str">
            <v>Project Name:</v>
          </cell>
          <cell r="H8" t="str">
            <v>Attorney:</v>
          </cell>
        </row>
        <row r="9">
          <cell r="A9" t="str">
            <v>Project Address:</v>
          </cell>
          <cell r="G9" t="str">
            <v>Housing Task Force Initiatives</v>
          </cell>
        </row>
        <row r="10">
          <cell r="G10" t="str">
            <v>Initiative</v>
          </cell>
          <cell r="I10" t="str">
            <v># Units</v>
          </cell>
        </row>
        <row r="11">
          <cell r="A11" t="str">
            <v>County:</v>
          </cell>
          <cell r="B11">
            <v>0</v>
          </cell>
          <cell r="G11" t="str">
            <v>30%&lt;AMI&lt;50%</v>
          </cell>
        </row>
        <row r="12">
          <cell r="G12" t="str">
            <v>AMI&lt;30%</v>
          </cell>
        </row>
        <row r="13">
          <cell r="A13" t="str">
            <v>Owner Name:</v>
          </cell>
          <cell r="G13" t="str">
            <v>LI Seniors</v>
          </cell>
        </row>
        <row r="14">
          <cell r="A14" t="str">
            <v>Owner Address:</v>
          </cell>
          <cell r="G14" t="str">
            <v>LI Special Needs</v>
          </cell>
        </row>
        <row r="15">
          <cell r="A15" t="str">
            <v>Shareholder(s):</v>
          </cell>
          <cell r="B15">
            <v>0</v>
          </cell>
          <cell r="G15" t="str">
            <v>Homeless</v>
          </cell>
        </row>
        <row r="16">
          <cell r="A16" t="str">
            <v>Contact Person:</v>
          </cell>
          <cell r="G16" t="str">
            <v>Live/Work</v>
          </cell>
        </row>
        <row r="17">
          <cell r="A17" t="str">
            <v>Phone:</v>
          </cell>
          <cell r="D17" t="str">
            <v xml:space="preserve">Fax: </v>
          </cell>
          <cell r="G17" t="str">
            <v>Preservation</v>
          </cell>
        </row>
        <row r="18">
          <cell r="A18" t="str">
            <v>Email:</v>
          </cell>
          <cell r="G18" t="str">
            <v>Employer Assisted</v>
          </cell>
        </row>
        <row r="19">
          <cell r="A19" t="str">
            <v>IAHTC Non-Proft Sponsor:</v>
          </cell>
          <cell r="B19">
            <v>0</v>
          </cell>
        </row>
        <row r="20">
          <cell r="G20" t="str">
            <v>Project Timeline</v>
          </cell>
        </row>
        <row r="21">
          <cell r="A21" t="str">
            <v>Type of Project:</v>
          </cell>
          <cell r="C21" t="str">
            <v>New Construction / Elderly</v>
          </cell>
          <cell r="G21" t="str">
            <v>Application Received</v>
          </cell>
        </row>
        <row r="22">
          <cell r="G22" t="str">
            <v>Loan Committee</v>
          </cell>
          <cell r="H22" t="str">
            <v>est.</v>
          </cell>
        </row>
        <row r="23">
          <cell r="A23" t="str">
            <v>Recommended LIHTC Amt:</v>
          </cell>
          <cell r="D23">
            <v>0</v>
          </cell>
          <cell r="E23" t="str">
            <v>per unit</v>
          </cell>
          <cell r="G23" t="str">
            <v>Advisory Comm.</v>
          </cell>
          <cell r="H23" t="str">
            <v>est.</v>
          </cell>
        </row>
        <row r="24">
          <cell r="A24" t="str">
            <v>(FTC-XXXXX-11)</v>
          </cell>
          <cell r="D24">
            <v>0</v>
          </cell>
          <cell r="G24" t="str">
            <v>IHDA Board</v>
          </cell>
          <cell r="H24" t="str">
            <v>est.</v>
          </cell>
        </row>
        <row r="25">
          <cell r="A25" t="str">
            <v>Recommended HOME Amt:</v>
          </cell>
          <cell r="E25" t="str">
            <v>per unit</v>
          </cell>
          <cell r="G25" t="str">
            <v>Closing</v>
          </cell>
          <cell r="H25" t="str">
            <v>est.</v>
          </cell>
        </row>
        <row r="26">
          <cell r="A26" t="str">
            <v>(MHR-XXXXX-01)</v>
          </cell>
        </row>
        <row r="27">
          <cell r="A27" t="str">
            <v>Approved FY 2011 IAHTC:</v>
          </cell>
          <cell r="E27" t="str">
            <v>per unit</v>
          </cell>
          <cell r="G27" t="str">
            <v>Jobs Supported</v>
          </cell>
        </row>
        <row r="28">
          <cell r="A28" t="str">
            <v>(STC-XXXXX-11  Board Approved 1/17/11)</v>
          </cell>
          <cell r="G28" t="str">
            <v>Construction</v>
          </cell>
          <cell r="I28">
            <v>0</v>
          </cell>
        </row>
        <row r="29">
          <cell r="A29" t="str">
            <v>Donation Amount:</v>
          </cell>
          <cell r="G29" t="str">
            <v>Post Construction</v>
          </cell>
          <cell r="I29">
            <v>0</v>
          </cell>
        </row>
        <row r="31">
          <cell r="A31" t="str">
            <v xml:space="preserve">Equity Syndicator: </v>
          </cell>
          <cell r="G31" t="str">
            <v>Accessibility</v>
          </cell>
        </row>
        <row r="32">
          <cell r="G32" t="str">
            <v>Accessible</v>
          </cell>
          <cell r="I32">
            <v>0</v>
          </cell>
        </row>
        <row r="33">
          <cell r="G33" t="str">
            <v>Adaptable</v>
          </cell>
          <cell r="I33">
            <v>0</v>
          </cell>
        </row>
        <row r="34">
          <cell r="G34" t="str">
            <v>Hearing/Vision Impaired</v>
          </cell>
          <cell r="I34">
            <v>0</v>
          </cell>
        </row>
        <row r="35">
          <cell r="A35" t="str">
            <v xml:space="preserve">General Contractor: </v>
          </cell>
        </row>
        <row r="36">
          <cell r="A36" t="str">
            <v>No. of Units:</v>
          </cell>
          <cell r="D36" t="str">
            <v>30% AMI:</v>
          </cell>
          <cell r="F36" t="str">
            <v>40% AMI:</v>
          </cell>
          <cell r="H36" t="str">
            <v xml:space="preserve">50% AMI: </v>
          </cell>
        </row>
        <row r="37">
          <cell r="C37">
            <v>0</v>
          </cell>
          <cell r="E37">
            <v>0</v>
          </cell>
          <cell r="G37">
            <v>0</v>
          </cell>
          <cell r="I37">
            <v>0</v>
          </cell>
        </row>
        <row r="39">
          <cell r="A39" t="str">
            <v xml:space="preserve">Architect: </v>
          </cell>
          <cell r="D39" t="str">
            <v>60% AMI:</v>
          </cell>
          <cell r="F39" t="str">
            <v>80% AMI:</v>
          </cell>
          <cell r="H39" t="str">
            <v>Market:</v>
          </cell>
        </row>
        <row r="40">
          <cell r="E40">
            <v>0</v>
          </cell>
          <cell r="G40">
            <v>0</v>
          </cell>
          <cell r="I40">
            <v>0</v>
          </cell>
        </row>
        <row r="41">
          <cell r="A41" t="str">
            <v>Project Description:</v>
          </cell>
        </row>
        <row r="43">
          <cell r="A43" t="str">
            <v>Donation Narrative:</v>
          </cell>
        </row>
        <row r="45">
          <cell r="A45" t="str">
            <v>Use of IAHTC Sale Proceeds:</v>
          </cell>
        </row>
        <row r="47">
          <cell r="A47" t="str">
            <v>Seller:</v>
          </cell>
        </row>
        <row r="49">
          <cell r="A49" t="str">
            <v>FINANCIAL SUMMARY</v>
          </cell>
        </row>
        <row r="51">
          <cell r="A51" t="str">
            <v>Sources of</v>
          </cell>
          <cell r="C51" t="str">
            <v>Financing</v>
          </cell>
          <cell r="E51" t="str">
            <v xml:space="preserve">Loan </v>
          </cell>
          <cell r="F51" t="str">
            <v xml:space="preserve">Amort. </v>
          </cell>
          <cell r="H51" t="str">
            <v xml:space="preserve">Annual </v>
          </cell>
        </row>
        <row r="52">
          <cell r="A52" t="str">
            <v>Financing and Equity:</v>
          </cell>
          <cell r="C52" t="str">
            <v>Type</v>
          </cell>
          <cell r="D52" t="str">
            <v xml:space="preserve">Amount </v>
          </cell>
          <cell r="E52" t="str">
            <v xml:space="preserve">Term </v>
          </cell>
          <cell r="F52" t="str">
            <v xml:space="preserve">Period </v>
          </cell>
          <cell r="G52" t="str">
            <v xml:space="preserve">Rate </v>
          </cell>
          <cell r="H52" t="str">
            <v>D/S Pmt.</v>
          </cell>
          <cell r="I52" t="str">
            <v xml:space="preserve">Status </v>
          </cell>
        </row>
        <row r="53">
          <cell r="A53" t="str">
            <v>Housing Development Experience:</v>
          </cell>
          <cell r="B53" t="str">
            <v>*</v>
          </cell>
          <cell r="C53" t="str">
            <v>1st</v>
          </cell>
        </row>
        <row r="54">
          <cell r="B54" t="str">
            <v>**</v>
          </cell>
          <cell r="C54" t="str">
            <v>2nd</v>
          </cell>
        </row>
        <row r="55">
          <cell r="C55" t="str">
            <v>3rd</v>
          </cell>
        </row>
        <row r="56">
          <cell r="A56" t="str">
            <v>IHDA Experience:</v>
          </cell>
          <cell r="C56" t="str">
            <v>4th</v>
          </cell>
        </row>
        <row r="57">
          <cell r="A57" t="str">
            <v>Development Name</v>
          </cell>
          <cell r="C57" t="str">
            <v>Grants</v>
          </cell>
          <cell r="F57" t="str">
            <v># of Units</v>
          </cell>
        </row>
        <row r="58">
          <cell r="C58" t="str">
            <v>FTC Equity</v>
          </cell>
          <cell r="E58">
            <v>0</v>
          </cell>
          <cell r="F58" t="str">
            <v>Net Cent Raise</v>
          </cell>
        </row>
        <row r="59">
          <cell r="A59" t="str">
            <v>Deferred Developer Fee</v>
          </cell>
          <cell r="C59" t="str">
            <v>Equity</v>
          </cell>
          <cell r="E59">
            <v>0</v>
          </cell>
          <cell r="F59" t="str">
            <v>of Total Developer Fee</v>
          </cell>
        </row>
        <row r="60">
          <cell r="C60" t="str">
            <v>Total Project Cost:</v>
          </cell>
          <cell r="D60">
            <v>0</v>
          </cell>
        </row>
        <row r="62">
          <cell r="A62" t="str">
            <v>* Notes regarding financing repayment terms should be included here.</v>
          </cell>
        </row>
        <row r="64">
          <cell r="A64" t="str">
            <v>Development Budget:</v>
          </cell>
          <cell r="C64" t="str">
            <v>Amount</v>
          </cell>
          <cell r="D64" t="str">
            <v>Per Unit</v>
          </cell>
          <cell r="E64" t="str">
            <v>%</v>
          </cell>
          <cell r="G64" t="str">
            <v>Per Sq Foot</v>
          </cell>
        </row>
        <row r="65">
          <cell r="A65" t="str">
            <v xml:space="preserve"> Acquisition </v>
          </cell>
        </row>
        <row r="66">
          <cell r="A66" t="str">
            <v xml:space="preserve"> Construction</v>
          </cell>
        </row>
        <row r="67">
          <cell r="A67" t="str">
            <v xml:space="preserve"> Construction Contingency</v>
          </cell>
        </row>
        <row r="68">
          <cell r="A68" t="str">
            <v xml:space="preserve"> Soft Costs</v>
          </cell>
        </row>
        <row r="69">
          <cell r="A69" t="str">
            <v xml:space="preserve"> Project Reserves</v>
          </cell>
        </row>
        <row r="70">
          <cell r="A70" t="str">
            <v xml:space="preserve"> Developer's Fee</v>
          </cell>
        </row>
        <row r="71">
          <cell r="A71" t="str">
            <v xml:space="preserve">Total Project Cost: </v>
          </cell>
          <cell r="C71">
            <v>0</v>
          </cell>
          <cell r="D71">
            <v>0</v>
          </cell>
          <cell r="E71">
            <v>0</v>
          </cell>
          <cell r="G71">
            <v>0</v>
          </cell>
        </row>
      </sheetData>
      <sheetData sheetId="2">
        <row r="1">
          <cell r="C1" t="str">
            <v>Approval Threshold (Peer Review, Loan Committee, etc.)</v>
          </cell>
        </row>
        <row r="2">
          <cell r="A2" t="str">
            <v>MULTIFAMILY FINANCING PROJECT SUMMARY</v>
          </cell>
          <cell r="B2" t="str">
            <v>DEVELOPMENT TEAM</v>
          </cell>
        </row>
        <row r="4">
          <cell r="A4" t="str">
            <v xml:space="preserve">Owner: </v>
          </cell>
          <cell r="B4" t="str">
            <v>DEVELOPMENT OVERVIEW</v>
          </cell>
          <cell r="E4" t="str">
            <v>Number</v>
          </cell>
        </row>
        <row r="5">
          <cell r="C5" t="str">
            <v># Bedrooms</v>
          </cell>
          <cell r="E5" t="str">
            <v>of Units</v>
          </cell>
        </row>
        <row r="6">
          <cell r="C6" t="str">
            <v>Name/Address:</v>
          </cell>
          <cell r="F6" t="str">
            <v>Contact/ Phone:</v>
          </cell>
        </row>
        <row r="7">
          <cell r="A7" t="str">
            <v xml:space="preserve">General Partner / Member / ETC: </v>
          </cell>
          <cell r="C7" t="str">
            <v>0BR</v>
          </cell>
        </row>
        <row r="8">
          <cell r="A8" t="str">
            <v>Project Name:</v>
          </cell>
          <cell r="C8" t="str">
            <v>1BR</v>
          </cell>
        </row>
        <row r="9">
          <cell r="A9" t="str">
            <v>Project Address:</v>
          </cell>
          <cell r="C9" t="str">
            <v>2BR</v>
          </cell>
        </row>
        <row r="10">
          <cell r="C10" t="str">
            <v>3BR</v>
          </cell>
        </row>
        <row r="11">
          <cell r="A11" t="str">
            <v>Member(s):</v>
          </cell>
          <cell r="B11">
            <v>0</v>
          </cell>
        </row>
        <row r="12">
          <cell r="C12" t="str">
            <v>Total 30% AMI</v>
          </cell>
          <cell r="E12">
            <v>0</v>
          </cell>
          <cell r="F12">
            <v>0</v>
          </cell>
        </row>
        <row r="13">
          <cell r="A13" t="str">
            <v>Owner Name:</v>
          </cell>
        </row>
        <row r="14">
          <cell r="A14" t="str">
            <v>Owner Address:</v>
          </cell>
          <cell r="C14" t="str">
            <v>0BR</v>
          </cell>
        </row>
        <row r="15">
          <cell r="A15" t="str">
            <v>Shareholder(s):</v>
          </cell>
          <cell r="B15">
            <v>0</v>
          </cell>
          <cell r="C15" t="str">
            <v>1BR</v>
          </cell>
        </row>
        <row r="16">
          <cell r="A16" t="str">
            <v>Contact Person:</v>
          </cell>
          <cell r="C16" t="str">
            <v>2BR</v>
          </cell>
        </row>
        <row r="17">
          <cell r="A17" t="str">
            <v>Phone:</v>
          </cell>
          <cell r="C17" t="str">
            <v>3BR</v>
          </cell>
          <cell r="D17" t="str">
            <v xml:space="preserve">Fax: </v>
          </cell>
        </row>
        <row r="18">
          <cell r="A18" t="str">
            <v>Email:</v>
          </cell>
        </row>
        <row r="19">
          <cell r="A19" t="str">
            <v>Etc:</v>
          </cell>
          <cell r="B19">
            <v>0</v>
          </cell>
          <cell r="C19" t="str">
            <v>Total 40% AMI</v>
          </cell>
          <cell r="E19">
            <v>0</v>
          </cell>
          <cell r="F19">
            <v>0</v>
          </cell>
        </row>
        <row r="21">
          <cell r="A21" t="str">
            <v>Type of Project:</v>
          </cell>
          <cell r="C21" t="str">
            <v>New Construction / Elderly</v>
          </cell>
        </row>
        <row r="22">
          <cell r="C22" t="str">
            <v>1BR</v>
          </cell>
        </row>
        <row r="23">
          <cell r="A23" t="str">
            <v>Non-Profit Sponsor:</v>
          </cell>
          <cell r="C23" t="str">
            <v>2BR</v>
          </cell>
          <cell r="D23">
            <v>0</v>
          </cell>
          <cell r="E23" t="str">
            <v>per unit</v>
          </cell>
        </row>
        <row r="24">
          <cell r="A24" t="str">
            <v>(FTC-XXXXX-11)</v>
          </cell>
          <cell r="C24" t="str">
            <v>3BR</v>
          </cell>
          <cell r="D24">
            <v>0</v>
          </cell>
        </row>
        <row r="25">
          <cell r="A25" t="str">
            <v>Recommended HOME Amt:</v>
          </cell>
          <cell r="E25" t="str">
            <v>per unit</v>
          </cell>
        </row>
        <row r="26">
          <cell r="A26" t="str">
            <v>(MHR-XXXXX-01)</v>
          </cell>
          <cell r="C26" t="str">
            <v>Total 50% AMI</v>
          </cell>
          <cell r="E26">
            <v>0</v>
          </cell>
          <cell r="F26">
            <v>0</v>
          </cell>
        </row>
        <row r="27">
          <cell r="A27" t="str">
            <v>Loan Guarantor:</v>
          </cell>
          <cell r="E27" t="str">
            <v>per unit</v>
          </cell>
        </row>
        <row r="28">
          <cell r="A28" t="str">
            <v>(STC-XXXXX-11  Board Approved 1/17/11)</v>
          </cell>
          <cell r="C28" t="str">
            <v>0BR</v>
          </cell>
        </row>
        <row r="29">
          <cell r="A29" t="str">
            <v>Donation Amount:</v>
          </cell>
          <cell r="C29" t="str">
            <v>1BR</v>
          </cell>
        </row>
        <row r="30">
          <cell r="C30" t="str">
            <v>2BR</v>
          </cell>
        </row>
        <row r="31">
          <cell r="A31" t="str">
            <v xml:space="preserve">Equity Syndicator: </v>
          </cell>
          <cell r="C31" t="str">
            <v>3BR</v>
          </cell>
        </row>
        <row r="33">
          <cell r="C33" t="str">
            <v>Total 60% AMI</v>
          </cell>
          <cell r="E33">
            <v>0</v>
          </cell>
          <cell r="F33">
            <v>0</v>
          </cell>
        </row>
        <row r="35">
          <cell r="A35" t="str">
            <v xml:space="preserve">General Contractor: </v>
          </cell>
          <cell r="C35" t="str">
            <v>0BR</v>
          </cell>
        </row>
        <row r="36">
          <cell r="A36" t="str">
            <v>No. of Units:</v>
          </cell>
          <cell r="C36" t="str">
            <v>1BR</v>
          </cell>
          <cell r="D36" t="str">
            <v>30% AMI:</v>
          </cell>
          <cell r="F36" t="str">
            <v>40% AMI:</v>
          </cell>
        </row>
        <row r="37">
          <cell r="C37">
            <v>0</v>
          </cell>
          <cell r="E37">
            <v>0</v>
          </cell>
        </row>
        <row r="38">
          <cell r="C38" t="str">
            <v>3BR</v>
          </cell>
        </row>
        <row r="39">
          <cell r="A39" t="str">
            <v xml:space="preserve">Architect: </v>
          </cell>
          <cell r="D39" t="str">
            <v>60% AMI:</v>
          </cell>
          <cell r="F39" t="str">
            <v>80% AMI:</v>
          </cell>
        </row>
        <row r="40">
          <cell r="C40" t="str">
            <v>Total 80% AMI</v>
          </cell>
          <cell r="E40">
            <v>0</v>
          </cell>
          <cell r="F40">
            <v>0</v>
          </cell>
        </row>
        <row r="41">
          <cell r="A41" t="str">
            <v>Project Description:</v>
          </cell>
        </row>
        <row r="42">
          <cell r="A42" t="str">
            <v>Market:</v>
          </cell>
          <cell r="C42" t="str">
            <v>0BR</v>
          </cell>
        </row>
        <row r="43">
          <cell r="A43" t="str">
            <v>Property Manager:</v>
          </cell>
          <cell r="C43" t="str">
            <v>1BR</v>
          </cell>
        </row>
        <row r="44">
          <cell r="C44" t="str">
            <v>2BR</v>
          </cell>
        </row>
        <row r="45">
          <cell r="A45" t="str">
            <v>Use of IAHTC Sale Proceeds:</v>
          </cell>
          <cell r="C45" t="str">
            <v>3BR</v>
          </cell>
        </row>
        <row r="47">
          <cell r="A47" t="str">
            <v xml:space="preserve">Attorney: </v>
          </cell>
          <cell r="C47" t="str">
            <v>Total Market</v>
          </cell>
          <cell r="E47">
            <v>0</v>
          </cell>
          <cell r="F47">
            <v>0</v>
          </cell>
        </row>
        <row r="49">
          <cell r="A49" t="str">
            <v>FINANCIAL SUMMARY</v>
          </cell>
          <cell r="C49" t="str">
            <v>Total</v>
          </cell>
          <cell r="E49">
            <v>0</v>
          </cell>
        </row>
        <row r="51">
          <cell r="A51" t="str">
            <v>SPONSOR'S EXPERIENCE</v>
          </cell>
          <cell r="C51" t="str">
            <v>Financing</v>
          </cell>
          <cell r="E51" t="str">
            <v xml:space="preserve">Loan </v>
          </cell>
          <cell r="F51" t="str">
            <v xml:space="preserve">Amort. </v>
          </cell>
        </row>
        <row r="52">
          <cell r="A52" t="str">
            <v>Financing and Equity:</v>
          </cell>
          <cell r="C52" t="str">
            <v>Type</v>
          </cell>
          <cell r="D52" t="str">
            <v xml:space="preserve">Amount </v>
          </cell>
          <cell r="E52" t="str">
            <v xml:space="preserve">Term </v>
          </cell>
          <cell r="F52" t="str">
            <v xml:space="preserve">Period </v>
          </cell>
        </row>
        <row r="53">
          <cell r="A53" t="str">
            <v>Housing Development Experience:</v>
          </cell>
          <cell r="B53" t="str">
            <v>*</v>
          </cell>
          <cell r="C53" t="str">
            <v>1st</v>
          </cell>
        </row>
        <row r="54">
          <cell r="B54" t="str">
            <v>**</v>
          </cell>
          <cell r="C54" t="str">
            <v>2nd</v>
          </cell>
        </row>
        <row r="55">
          <cell r="B55" t="str">
            <v xml:space="preserve">Residential Rental Income: </v>
          </cell>
          <cell r="C55" t="str">
            <v>3rd</v>
          </cell>
        </row>
        <row r="56">
          <cell r="A56" t="str">
            <v>IHDA Experience:</v>
          </cell>
          <cell r="B56" t="str">
            <v xml:space="preserve">Other Residential Income: </v>
          </cell>
          <cell r="C56" t="str">
            <v>4th</v>
          </cell>
        </row>
        <row r="57">
          <cell r="A57" t="str">
            <v>Development Name</v>
          </cell>
          <cell r="B57" t="str">
            <v>Commercial Income:</v>
          </cell>
          <cell r="C57" t="str">
            <v>Type of Project (IHDA Financing)</v>
          </cell>
          <cell r="F57" t="str">
            <v># of Units</v>
          </cell>
        </row>
        <row r="58">
          <cell r="B58" t="str">
            <v>Other Income:</v>
          </cell>
          <cell r="C58" t="str">
            <v>FTC Equity</v>
          </cell>
          <cell r="E58">
            <v>0</v>
          </cell>
          <cell r="F58" t="str">
            <v>Net Cent Raise</v>
          </cell>
        </row>
      </sheetData>
      <sheetData sheetId="3">
        <row r="1">
          <cell r="C1" t="str">
            <v>Approval Threshold (Peer Review, Loan Committee, etc.)</v>
          </cell>
        </row>
        <row r="2">
          <cell r="A2" t="str">
            <v>MULTIFAMILY FINANCING PROJECT SUMMARY</v>
          </cell>
          <cell r="B2" t="str">
            <v>UNIT RENT SCHEDULE &amp; AFFORDABILITY</v>
          </cell>
        </row>
        <row r="4">
          <cell r="A4" t="str">
            <v xml:space="preserve">Owner: </v>
          </cell>
          <cell r="B4" t="str">
            <v>DEVELOPMENT OVERVIEW</v>
          </cell>
          <cell r="E4" t="str">
            <v>Number</v>
          </cell>
          <cell r="G4" t="str">
            <v>Square</v>
          </cell>
          <cell r="H4" t="str">
            <v>Monthly</v>
          </cell>
          <cell r="J4" t="str">
            <v>Utility</v>
          </cell>
          <cell r="L4" t="str">
            <v>Rent plus</v>
          </cell>
        </row>
        <row r="5">
          <cell r="C5" t="str">
            <v># Bedrooms</v>
          </cell>
          <cell r="E5" t="str">
            <v>of Units</v>
          </cell>
          <cell r="G5" t="str">
            <v>Feet</v>
          </cell>
          <cell r="H5" t="str">
            <v>Rent</v>
          </cell>
          <cell r="J5" t="str">
            <v>Allowance*</v>
          </cell>
          <cell r="L5" t="str">
            <v>Utilities</v>
          </cell>
          <cell r="M5" t="str">
            <v>Rent Limit</v>
          </cell>
        </row>
        <row r="6">
          <cell r="C6" t="str">
            <v>Name/Address:</v>
          </cell>
          <cell r="F6" t="str">
            <v>Contact/ Phone:</v>
          </cell>
        </row>
        <row r="7">
          <cell r="A7" t="str">
            <v>30% AMI:</v>
          </cell>
          <cell r="C7" t="str">
            <v>0BR</v>
          </cell>
          <cell r="L7">
            <v>0</v>
          </cell>
        </row>
        <row r="8">
          <cell r="A8" t="str">
            <v>Project Name:</v>
          </cell>
          <cell r="C8" t="str">
            <v>1BR</v>
          </cell>
          <cell r="L8">
            <v>0</v>
          </cell>
        </row>
        <row r="9">
          <cell r="A9" t="str">
            <v>Project Address:</v>
          </cell>
          <cell r="C9" t="str">
            <v>2BR</v>
          </cell>
          <cell r="L9">
            <v>0</v>
          </cell>
        </row>
        <row r="10">
          <cell r="A10" t="str">
            <v>Letters of Support:</v>
          </cell>
          <cell r="C10" t="str">
            <v>3BR</v>
          </cell>
          <cell r="L10">
            <v>0</v>
          </cell>
        </row>
        <row r="11">
          <cell r="A11" t="str">
            <v>Member(s):</v>
          </cell>
          <cell r="B11">
            <v>0</v>
          </cell>
        </row>
        <row r="12">
          <cell r="C12" t="str">
            <v>Total 30% AMI</v>
          </cell>
          <cell r="E12">
            <v>0</v>
          </cell>
          <cell r="F12">
            <v>0</v>
          </cell>
          <cell r="G12" t="str">
            <v>of Total</v>
          </cell>
        </row>
        <row r="13">
          <cell r="A13" t="str">
            <v>Owner Name:</v>
          </cell>
        </row>
        <row r="14">
          <cell r="A14" t="str">
            <v>40% AMI:</v>
          </cell>
          <cell r="C14" t="str">
            <v>0BR</v>
          </cell>
          <cell r="L14">
            <v>0</v>
          </cell>
        </row>
        <row r="15">
          <cell r="A15" t="str">
            <v>Shareholder(s):</v>
          </cell>
          <cell r="B15">
            <v>0</v>
          </cell>
          <cell r="C15" t="str">
            <v>1BR</v>
          </cell>
          <cell r="L15">
            <v>0</v>
          </cell>
        </row>
        <row r="16">
          <cell r="A16" t="str">
            <v>Contact Person:</v>
          </cell>
          <cell r="C16" t="str">
            <v>2BR</v>
          </cell>
          <cell r="L16">
            <v>0</v>
          </cell>
        </row>
        <row r="17">
          <cell r="A17" t="str">
            <v>Phone:</v>
          </cell>
          <cell r="C17" t="str">
            <v>3BR</v>
          </cell>
          <cell r="D17" t="str">
            <v xml:space="preserve">Fax: </v>
          </cell>
          <cell r="L17">
            <v>0</v>
          </cell>
        </row>
        <row r="18">
          <cell r="A18" t="str">
            <v>Email:</v>
          </cell>
        </row>
        <row r="19">
          <cell r="A19" t="str">
            <v>Etc:</v>
          </cell>
          <cell r="B19">
            <v>0</v>
          </cell>
          <cell r="C19" t="str">
            <v>Total 40% AMI</v>
          </cell>
          <cell r="E19">
            <v>0</v>
          </cell>
          <cell r="F19">
            <v>0</v>
          </cell>
          <cell r="G19" t="str">
            <v>of Total</v>
          </cell>
        </row>
        <row r="21">
          <cell r="A21" t="str">
            <v>50% AMI:</v>
          </cell>
          <cell r="C21" t="str">
            <v>0BR</v>
          </cell>
          <cell r="L21">
            <v>0</v>
          </cell>
        </row>
        <row r="22">
          <cell r="C22" t="str">
            <v>1BR</v>
          </cell>
          <cell r="L22">
            <v>0</v>
          </cell>
        </row>
        <row r="23">
          <cell r="A23" t="str">
            <v>Non-Profit Sponsor:</v>
          </cell>
          <cell r="C23" t="str">
            <v>2BR</v>
          </cell>
          <cell r="D23">
            <v>0</v>
          </cell>
          <cell r="E23" t="str">
            <v>per unit</v>
          </cell>
          <cell r="L23">
            <v>0</v>
          </cell>
        </row>
        <row r="24">
          <cell r="A24" t="str">
            <v>(FTC-XXXXX-11)</v>
          </cell>
          <cell r="C24" t="str">
            <v>3BR</v>
          </cell>
          <cell r="D24">
            <v>0</v>
          </cell>
          <cell r="L24">
            <v>0</v>
          </cell>
        </row>
        <row r="25">
          <cell r="A25" t="str">
            <v>Recommended HOME Amt:</v>
          </cell>
          <cell r="E25" t="str">
            <v>per unit</v>
          </cell>
        </row>
        <row r="26">
          <cell r="A26" t="str">
            <v>(MHR-XXXXX-01)</v>
          </cell>
          <cell r="C26" t="str">
            <v>Total 50% AMI</v>
          </cell>
          <cell r="E26">
            <v>0</v>
          </cell>
          <cell r="F26">
            <v>0</v>
          </cell>
          <cell r="G26" t="str">
            <v>of Total</v>
          </cell>
        </row>
        <row r="27">
          <cell r="A27" t="str">
            <v>Loan Guarantor:</v>
          </cell>
          <cell r="E27" t="str">
            <v>per unit</v>
          </cell>
        </row>
        <row r="28">
          <cell r="A28" t="str">
            <v>60% AMI:</v>
          </cell>
          <cell r="B28" t="str">
            <v>Lien</v>
          </cell>
          <cell r="C28" t="str">
            <v>0BR</v>
          </cell>
          <cell r="D28" t="str">
            <v>DCR</v>
          </cell>
          <cell r="E28" t="str">
            <v>Borrower Credit and Experience</v>
          </cell>
          <cell r="L28">
            <v>0</v>
          </cell>
        </row>
        <row r="29">
          <cell r="A29" t="str">
            <v>Donation Amount:</v>
          </cell>
          <cell r="C29" t="str">
            <v>1BR</v>
          </cell>
          <cell r="E29" t="str">
            <v>Highly regarded borrower</v>
          </cell>
          <cell r="L29">
            <v>0</v>
          </cell>
        </row>
        <row r="30">
          <cell r="A30" t="str">
            <v>HOME</v>
          </cell>
          <cell r="C30" t="str">
            <v>2BR</v>
          </cell>
          <cell r="L30">
            <v>0</v>
          </cell>
        </row>
        <row r="31">
          <cell r="A31" t="str">
            <v xml:space="preserve">Equity Syndicator: </v>
          </cell>
          <cell r="C31" t="str">
            <v>3BR</v>
          </cell>
          <cell r="L31">
            <v>0</v>
          </cell>
        </row>
        <row r="33">
          <cell r="A33" t="str">
            <v>RECOMMENDATION</v>
          </cell>
          <cell r="C33" t="str">
            <v>Total 60% AMI</v>
          </cell>
          <cell r="E33">
            <v>0</v>
          </cell>
          <cell r="F33">
            <v>0</v>
          </cell>
          <cell r="G33" t="str">
            <v>of Total</v>
          </cell>
        </row>
        <row r="35">
          <cell r="A35" t="str">
            <v>80% AMI:</v>
          </cell>
          <cell r="C35" t="str">
            <v>0BR</v>
          </cell>
          <cell r="L35">
            <v>0</v>
          </cell>
        </row>
        <row r="36">
          <cell r="A36" t="str">
            <v>No. of Units:</v>
          </cell>
          <cell r="C36" t="str">
            <v>1BR</v>
          </cell>
          <cell r="D36" t="str">
            <v>30% AMI:</v>
          </cell>
          <cell r="F36" t="str">
            <v>40% AMI:</v>
          </cell>
          <cell r="L36">
            <v>0</v>
          </cell>
        </row>
        <row r="37">
          <cell r="A37" t="str">
            <v>2. Review and approval of final architectural plans and specifications.</v>
          </cell>
          <cell r="C37" t="str">
            <v>2BR</v>
          </cell>
          <cell r="E37">
            <v>0</v>
          </cell>
          <cell r="L37">
            <v>0</v>
          </cell>
        </row>
        <row r="38">
          <cell r="A38" t="str">
            <v>3. Review and approval of tenant selection plan.</v>
          </cell>
          <cell r="C38" t="str">
            <v>3BR</v>
          </cell>
          <cell r="L38">
            <v>0</v>
          </cell>
        </row>
        <row r="39">
          <cell r="A39" t="str">
            <v xml:space="preserve">Architect: </v>
          </cell>
          <cell r="D39" t="str">
            <v>60% AMI:</v>
          </cell>
          <cell r="F39" t="str">
            <v>80% AMI:</v>
          </cell>
        </row>
        <row r="40">
          <cell r="A40" t="str">
            <v>5. Review and approval of mortgage credit documentation.</v>
          </cell>
          <cell r="C40" t="str">
            <v>Total 80% AMI</v>
          </cell>
          <cell r="E40">
            <v>0</v>
          </cell>
          <cell r="F40">
            <v>0</v>
          </cell>
          <cell r="G40" t="str">
            <v>of Total</v>
          </cell>
        </row>
        <row r="41">
          <cell r="A41" t="str">
            <v>Project Description:</v>
          </cell>
        </row>
        <row r="42">
          <cell r="A42" t="str">
            <v>Market:</v>
          </cell>
          <cell r="C42" t="str">
            <v>0BR</v>
          </cell>
          <cell r="L42">
            <v>0</v>
          </cell>
        </row>
        <row r="43">
          <cell r="A43" t="str">
            <v>Property Manager:</v>
          </cell>
          <cell r="C43" t="str">
            <v>1BR</v>
          </cell>
          <cell r="L43">
            <v>0</v>
          </cell>
        </row>
        <row r="44">
          <cell r="C44" t="str">
            <v>2BR</v>
          </cell>
          <cell r="L44">
            <v>0</v>
          </cell>
        </row>
        <row r="45">
          <cell r="A45" t="str">
            <v>Use of IAHTC Sale Proceeds:</v>
          </cell>
          <cell r="C45" t="str">
            <v>3BR</v>
          </cell>
          <cell r="L45">
            <v>0</v>
          </cell>
        </row>
        <row r="47">
          <cell r="A47" t="str">
            <v xml:space="preserve">Attorney: </v>
          </cell>
          <cell r="C47" t="str">
            <v>Total Market</v>
          </cell>
          <cell r="E47">
            <v>0</v>
          </cell>
          <cell r="F47">
            <v>0</v>
          </cell>
          <cell r="G47" t="str">
            <v>of Total</v>
          </cell>
        </row>
        <row r="49">
          <cell r="A49" t="str">
            <v>FINANCIAL SUMMARY</v>
          </cell>
          <cell r="C49" t="str">
            <v>Total</v>
          </cell>
          <cell r="E49">
            <v>0</v>
          </cell>
        </row>
        <row r="51">
          <cell r="A51" t="str">
            <v>SPONSOR'S EXPERIENCE</v>
          </cell>
          <cell r="C51" t="str">
            <v>* Tenants will pay for cooking gas, gas heat, and electricity.  Water and sewer are included in the rent.</v>
          </cell>
          <cell r="E51" t="str">
            <v xml:space="preserve">Loan </v>
          </cell>
          <cell r="F51" t="str">
            <v xml:space="preserve">Amort. </v>
          </cell>
        </row>
        <row r="52">
          <cell r="A52" t="str">
            <v>Financing and Equity:</v>
          </cell>
          <cell r="C52" t="str">
            <v>Type</v>
          </cell>
          <cell r="D52" t="str">
            <v xml:space="preserve">Amount </v>
          </cell>
          <cell r="E52" t="str">
            <v xml:space="preserve">Term </v>
          </cell>
          <cell r="F52" t="str">
            <v xml:space="preserve">Period </v>
          </cell>
        </row>
        <row r="53">
          <cell r="A53" t="str">
            <v>INCOME AND EXPENSES</v>
          </cell>
          <cell r="B53" t="str">
            <v>*</v>
          </cell>
          <cell r="C53" t="str">
            <v>1st</v>
          </cell>
        </row>
        <row r="54">
          <cell r="B54" t="str">
            <v>**</v>
          </cell>
          <cell r="C54" t="str">
            <v>2nd</v>
          </cell>
        </row>
        <row r="55">
          <cell r="B55" t="str">
            <v xml:space="preserve">Residential Rental Income: </v>
          </cell>
          <cell r="C55" t="str">
            <v>3rd</v>
          </cell>
        </row>
        <row r="56">
          <cell r="A56" t="str">
            <v>IHDA Experience:</v>
          </cell>
          <cell r="B56" t="str">
            <v xml:space="preserve">Other Residential Income: </v>
          </cell>
          <cell r="C56" t="str">
            <v>4th</v>
          </cell>
          <cell r="J56" t="str">
            <v>(Specify: Parking, Laundry, Vending, etc.)</v>
          </cell>
        </row>
        <row r="57">
          <cell r="A57" t="str">
            <v>Development Name</v>
          </cell>
          <cell r="B57" t="str">
            <v>Commercial Income:</v>
          </cell>
          <cell r="C57" t="str">
            <v>Type of Project (IHDA Financing)</v>
          </cell>
          <cell r="F57" t="str">
            <v># of Units</v>
          </cell>
        </row>
        <row r="58">
          <cell r="B58" t="str">
            <v>Other Income:</v>
          </cell>
          <cell r="C58" t="str">
            <v>FTC Equity</v>
          </cell>
          <cell r="E58">
            <v>0</v>
          </cell>
          <cell r="F58" t="str">
            <v>Net Cent Raise</v>
          </cell>
        </row>
        <row r="59">
          <cell r="A59" t="str">
            <v>=</v>
          </cell>
          <cell r="B59" t="str">
            <v xml:space="preserve">Total Gross Income: </v>
          </cell>
          <cell r="H59">
            <v>0</v>
          </cell>
        </row>
        <row r="61">
          <cell r="A61" t="str">
            <v xml:space="preserve">                    -</v>
          </cell>
          <cell r="B61" t="str">
            <v>Vacancy of</v>
          </cell>
          <cell r="E61">
            <v>0</v>
          </cell>
          <cell r="G61">
            <v>0</v>
          </cell>
          <cell r="J61" t="str">
            <v>(Res. - includes Vacancy &amp; Rent Allowance)</v>
          </cell>
        </row>
        <row r="62">
          <cell r="A62" t="str">
            <v>-</v>
          </cell>
          <cell r="B62" t="str">
            <v>Vacancy of</v>
          </cell>
          <cell r="E62">
            <v>0</v>
          </cell>
          <cell r="J62" t="str">
            <v>(Commercial)</v>
          </cell>
        </row>
        <row r="63">
          <cell r="A63" t="str">
            <v>=</v>
          </cell>
          <cell r="B63" t="str">
            <v xml:space="preserve">Effective Gross Income: </v>
          </cell>
          <cell r="G63">
            <v>0</v>
          </cell>
          <cell r="H63">
            <v>0</v>
          </cell>
        </row>
        <row r="65">
          <cell r="A65" t="str">
            <v xml:space="preserve">                    -</v>
          </cell>
          <cell r="B65" t="str">
            <v xml:space="preserve">Operating Exp </v>
          </cell>
          <cell r="D65" t="str">
            <v>(</v>
          </cell>
          <cell r="E65">
            <v>0</v>
          </cell>
          <cell r="F65" t="str">
            <v>per unit: )</v>
          </cell>
          <cell r="J65" t="str">
            <v>Total Exp.</v>
          </cell>
          <cell r="L65">
            <v>0</v>
          </cell>
        </row>
        <row r="66">
          <cell r="A66" t="str">
            <v xml:space="preserve">                    -</v>
          </cell>
          <cell r="B66" t="str">
            <v xml:space="preserve">Reserves </v>
          </cell>
          <cell r="D66" t="str">
            <v>(</v>
          </cell>
          <cell r="E66">
            <v>0</v>
          </cell>
          <cell r="F66" t="str">
            <v>per unit: )</v>
          </cell>
          <cell r="L66">
            <v>0</v>
          </cell>
          <cell r="M66" t="str">
            <v>per unit</v>
          </cell>
        </row>
        <row r="67">
          <cell r="A67" t="str">
            <v>=</v>
          </cell>
          <cell r="B67" t="str">
            <v xml:space="preserve">Net Operating Income: </v>
          </cell>
          <cell r="H67">
            <v>0</v>
          </cell>
        </row>
        <row r="68">
          <cell r="J68" t="str">
            <v xml:space="preserve"> Debt Service Coverage Ratio</v>
          </cell>
        </row>
        <row r="69">
          <cell r="B69" t="str">
            <v xml:space="preserve">Debt Service: </v>
          </cell>
          <cell r="F69" t="str">
            <v>-1st:</v>
          </cell>
          <cell r="H69">
            <v>0</v>
          </cell>
          <cell r="J69">
            <v>0</v>
          </cell>
          <cell r="L69" t="str">
            <v>1st</v>
          </cell>
        </row>
        <row r="70">
          <cell r="F70" t="str">
            <v>-2nd:</v>
          </cell>
          <cell r="H70">
            <v>0</v>
          </cell>
          <cell r="J70" t="str">
            <v>NA</v>
          </cell>
          <cell r="L70" t="str">
            <v>1st &amp; 2nd</v>
          </cell>
        </row>
        <row r="71">
          <cell r="F71" t="str">
            <v>-3rd:</v>
          </cell>
          <cell r="H71">
            <v>0</v>
          </cell>
          <cell r="J71" t="str">
            <v>NA</v>
          </cell>
          <cell r="L71" t="str">
            <v>1st, 2nd, &amp; 3rd</v>
          </cell>
        </row>
        <row r="72">
          <cell r="F72" t="str">
            <v>-4th:</v>
          </cell>
          <cell r="H72">
            <v>0</v>
          </cell>
          <cell r="J72" t="str">
            <v>NA</v>
          </cell>
          <cell r="L72" t="str">
            <v>1st, 2nd, 3rd &amp; 4th</v>
          </cell>
        </row>
        <row r="73">
          <cell r="A73" t="str">
            <v xml:space="preserve">                    -</v>
          </cell>
          <cell r="B73" t="str">
            <v xml:space="preserve">Total Debt Service: </v>
          </cell>
          <cell r="H73">
            <v>0</v>
          </cell>
        </row>
        <row r="74">
          <cell r="A74" t="str">
            <v>=</v>
          </cell>
          <cell r="B74" t="str">
            <v xml:space="preserve">Cash Flow: </v>
          </cell>
          <cell r="H74">
            <v>0</v>
          </cell>
        </row>
      </sheetData>
      <sheetData sheetId="4">
        <row r="2">
          <cell r="A2" t="str">
            <v>PROJECT IMPACT</v>
          </cell>
          <cell r="B2" t="str">
            <v>UNIT RENT SCHEDULE &amp; AFFORDABILITY</v>
          </cell>
        </row>
        <row r="4">
          <cell r="A4" t="str">
            <v>Community Impact:</v>
          </cell>
          <cell r="E4" t="str">
            <v>Number</v>
          </cell>
          <cell r="G4" t="str">
            <v>Square</v>
          </cell>
        </row>
        <row r="5">
          <cell r="C5" t="str">
            <v># Bedrooms</v>
          </cell>
          <cell r="E5" t="str">
            <v>of Units</v>
          </cell>
          <cell r="G5" t="str">
            <v>Feet</v>
          </cell>
        </row>
        <row r="6">
          <cell r="C6" t="str">
            <v>Name/Address:</v>
          </cell>
          <cell r="F6" t="str">
            <v>Contact/ Phone:</v>
          </cell>
        </row>
        <row r="7">
          <cell r="A7" t="str">
            <v>Funding Objective:</v>
          </cell>
          <cell r="C7" t="str">
            <v>0BR</v>
          </cell>
        </row>
        <row r="8">
          <cell r="C8" t="str">
            <v>1BR</v>
          </cell>
        </row>
        <row r="9">
          <cell r="C9" t="str">
            <v>2BR</v>
          </cell>
        </row>
        <row r="10">
          <cell r="A10" t="str">
            <v>Letters of Support:</v>
          </cell>
          <cell r="C10" t="str">
            <v>3BR</v>
          </cell>
        </row>
        <row r="11">
          <cell r="A11" t="str">
            <v>Member(s):</v>
          </cell>
          <cell r="B11">
            <v>0</v>
          </cell>
        </row>
        <row r="12">
          <cell r="C12" t="str">
            <v>Total 30% AMI</v>
          </cell>
          <cell r="E12">
            <v>0</v>
          </cell>
          <cell r="F12">
            <v>0</v>
          </cell>
          <cell r="G12" t="str">
            <v>of Total</v>
          </cell>
        </row>
        <row r="14">
          <cell r="A14" t="str">
            <v>Letters of Opposition:</v>
          </cell>
          <cell r="C14" t="str">
            <v>0BR</v>
          </cell>
        </row>
        <row r="15">
          <cell r="A15" t="str">
            <v>Shareholder(s):</v>
          </cell>
          <cell r="B15">
            <v>0</v>
          </cell>
          <cell r="C15" t="str">
            <v>1BR</v>
          </cell>
        </row>
        <row r="16">
          <cell r="C16" t="str">
            <v>2BR</v>
          </cell>
        </row>
        <row r="17">
          <cell r="A17" t="str">
            <v>COMMENTS AND ISSUES</v>
          </cell>
          <cell r="C17" t="str">
            <v>3BR</v>
          </cell>
        </row>
        <row r="19">
          <cell r="A19" t="str">
            <v>Peer review comments may be extensive and prolific.</v>
          </cell>
          <cell r="B19">
            <v>0</v>
          </cell>
          <cell r="C19" t="str">
            <v>Total 40% AMI</v>
          </cell>
          <cell r="E19">
            <v>0</v>
          </cell>
          <cell r="F19">
            <v>0</v>
          </cell>
          <cell r="G19" t="str">
            <v>of Total</v>
          </cell>
        </row>
        <row r="21">
          <cell r="A21" t="str">
            <v>Loan committee comments should only reflect the specific issues for discussion at loan committee.</v>
          </cell>
          <cell r="C21" t="str">
            <v>0BR</v>
          </cell>
        </row>
        <row r="22">
          <cell r="C22" t="str">
            <v>1BR</v>
          </cell>
        </row>
        <row r="23">
          <cell r="A23" t="str">
            <v>All comments on project summary should be hidden prior to attaching to Board resolution unless they are SPECIFICALLY relevant for Board discussion.</v>
          </cell>
          <cell r="C23" t="str">
            <v>2BR</v>
          </cell>
        </row>
        <row r="24">
          <cell r="C24" t="str">
            <v>3BR</v>
          </cell>
        </row>
        <row r="26">
          <cell r="A26" t="str">
            <v>Loan Rating</v>
          </cell>
          <cell r="C26" t="str">
            <v>Total 50% AMI</v>
          </cell>
          <cell r="E26">
            <v>0</v>
          </cell>
          <cell r="F26">
            <v>0</v>
          </cell>
          <cell r="G26" t="str">
            <v>of Total</v>
          </cell>
        </row>
        <row r="27">
          <cell r="A27" t="str">
            <v>Loan Guarantor:</v>
          </cell>
        </row>
        <row r="28">
          <cell r="A28" t="str">
            <v>Loan Type</v>
          </cell>
          <cell r="B28" t="str">
            <v>Lien</v>
          </cell>
          <cell r="C28" t="str">
            <v>Rating/Risk</v>
          </cell>
          <cell r="D28" t="str">
            <v>DCR</v>
          </cell>
          <cell r="E28" t="str">
            <v>Borrower Credit and Experience</v>
          </cell>
        </row>
        <row r="29">
          <cell r="A29" t="str">
            <v>Risk Share</v>
          </cell>
          <cell r="C29" t="str">
            <v>2-High Rating (Nominal Risk)</v>
          </cell>
          <cell r="E29" t="str">
            <v>Highly regarded borrower</v>
          </cell>
        </row>
        <row r="30">
          <cell r="A30" t="str">
            <v>HOME</v>
          </cell>
          <cell r="C30" t="str">
            <v>3-Good Quality (Moderate Risk)</v>
          </cell>
        </row>
        <row r="31">
          <cell r="A31" t="str">
            <v>Trust Fund</v>
          </cell>
          <cell r="C31" t="str">
            <v>4-Average Quality (Minimally Acceptable Risk)</v>
          </cell>
        </row>
        <row r="33">
          <cell r="A33" t="str">
            <v>RECOMMENDATION</v>
          </cell>
          <cell r="C33" t="str">
            <v>Total 60% AMI</v>
          </cell>
          <cell r="E33">
            <v>0</v>
          </cell>
          <cell r="F33">
            <v>0</v>
          </cell>
          <cell r="G33" t="str">
            <v>of Total</v>
          </cell>
        </row>
        <row r="35">
          <cell r="A35" t="str">
            <v>The Multifamily Finance Department recommends approval of a (Program Name) loan not to exceed $____ contingent upon the following conditions:</v>
          </cell>
          <cell r="C35" t="str">
            <v>0BR</v>
          </cell>
        </row>
        <row r="36">
          <cell r="A36" t="str">
            <v>1. Review and approval of all final costs and documentation by sponsor of other funding as generally outlined to confirm project feasibility and viability prior to closing.</v>
          </cell>
          <cell r="C36" t="str">
            <v>1BR</v>
          </cell>
        </row>
        <row r="37">
          <cell r="A37" t="str">
            <v>2. Review and approval of final architectural plans and specifications.</v>
          </cell>
          <cell r="C37" t="str">
            <v>2BR</v>
          </cell>
        </row>
        <row r="38">
          <cell r="A38" t="str">
            <v>3. Review and approval of tenant selection plan.</v>
          </cell>
          <cell r="C38" t="str">
            <v>3BR</v>
          </cell>
        </row>
        <row r="39">
          <cell r="A39" t="str">
            <v>4. Review and approval of management and marketing plans.</v>
          </cell>
        </row>
        <row r="40">
          <cell r="A40" t="str">
            <v>5. Review and approval of mortgage credit documentation.</v>
          </cell>
          <cell r="C40" t="str">
            <v>Total 80% AMI</v>
          </cell>
          <cell r="E40">
            <v>0</v>
          </cell>
          <cell r="F40">
            <v>0</v>
          </cell>
          <cell r="G40" t="str">
            <v>of Total</v>
          </cell>
        </row>
        <row r="41">
          <cell r="A41" t="str">
            <v>6. Fulfillment of all other IHDA requirements.</v>
          </cell>
        </row>
        <row r="42">
          <cell r="A42" t="str">
            <v>Market:</v>
          </cell>
          <cell r="C42" t="str">
            <v>0BR</v>
          </cell>
        </row>
        <row r="43">
          <cell r="A43" t="str">
            <v>Property Manager:</v>
          </cell>
          <cell r="C43" t="str">
            <v>1BR</v>
          </cell>
        </row>
        <row r="44">
          <cell r="C44" t="str">
            <v>2BR</v>
          </cell>
        </row>
        <row r="45">
          <cell r="C45" t="str">
            <v>3BR</v>
          </cell>
        </row>
        <row r="47">
          <cell r="A47" t="str">
            <v xml:space="preserve">Attorney: </v>
          </cell>
          <cell r="C47" t="str">
            <v>Total Market</v>
          </cell>
          <cell r="E47">
            <v>0</v>
          </cell>
          <cell r="F47">
            <v>0</v>
          </cell>
          <cell r="G47" t="str">
            <v>of Total</v>
          </cell>
        </row>
        <row r="49">
          <cell r="C49" t="str">
            <v>Total</v>
          </cell>
          <cell r="E49">
            <v>0</v>
          </cell>
        </row>
        <row r="51">
          <cell r="A51" t="str">
            <v>SPONSOR'S EXPERIENCE</v>
          </cell>
          <cell r="C51" t="str">
            <v>* Tenants will pay for cooking gas, gas heat, and electricity.  Water and sewer are included in the rent.</v>
          </cell>
        </row>
        <row r="53">
          <cell r="A53" t="str">
            <v>INCOME AND EXPENSES</v>
          </cell>
        </row>
        <row r="55">
          <cell r="B55" t="str">
            <v xml:space="preserve">Residential Rental Income: </v>
          </cell>
        </row>
        <row r="56">
          <cell r="A56" t="str">
            <v>IHDA Experience:</v>
          </cell>
          <cell r="B56" t="str">
            <v xml:space="preserve">Other Residential Income: </v>
          </cell>
        </row>
        <row r="57">
          <cell r="A57" t="str">
            <v>Development Name</v>
          </cell>
          <cell r="B57" t="str">
            <v>Commercial Income:</v>
          </cell>
          <cell r="C57" t="str">
            <v>Type of Project (IHDA Financing)</v>
          </cell>
          <cell r="F57" t="str">
            <v># of Units</v>
          </cell>
        </row>
        <row r="58">
          <cell r="B58" t="str">
            <v>Other Income:</v>
          </cell>
        </row>
      </sheetData>
      <sheetData sheetId="5" refreshError="1"/>
      <sheetData sheetId="6">
        <row r="1">
          <cell r="C1" t="str">
            <v>Approval Threshold (Peer Review, Loan Committee, etc.)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DESCRIPTION"/>
      <sheetName val="2 PROGRAMS"/>
      <sheetName val="3 TEAM"/>
      <sheetName val="4 PROJECT"/>
      <sheetName val="5 INCOME"/>
      <sheetName val="6 NET INCOME"/>
      <sheetName val="7 CASH FLOW"/>
      <sheetName val="8 BUDGET-ELIG BASIS"/>
      <sheetName val="9 SOURCES"/>
      <sheetName val="IHDA RA"/>
      <sheetName val="IHDA PF"/>
      <sheetName val="IHDA CF"/>
      <sheetName val="IHDA CF II"/>
      <sheetName val="IHDA ABS"/>
      <sheetName val="IHDA SUSE"/>
      <sheetName val="ps1"/>
      <sheetName val="ps2"/>
      <sheetName val="ps3"/>
      <sheetName val="Ps4"/>
      <sheetName val="LIHTC Peer &amp; LC"/>
      <sheetName val="sub layer"/>
      <sheetName val="cert"/>
      <sheetName val="CAP I"/>
      <sheetName val="Draw"/>
      <sheetName val="Amort 1st Mtge"/>
      <sheetName val="Data"/>
      <sheetName val="1_DESCRIPTION"/>
      <sheetName val="2_PROGRAMS"/>
      <sheetName val="3_TEAM"/>
      <sheetName val="4_PROJECT"/>
      <sheetName val="5_INCOME"/>
      <sheetName val="6_NET_INCOME"/>
      <sheetName val="7_CASH_FLOW"/>
      <sheetName val="8_BUDGET-ELIG_BASIS"/>
      <sheetName val="9_SOURCES"/>
      <sheetName val="IHDA_RA"/>
      <sheetName val="IHDA_PF"/>
      <sheetName val="IHDA_CF"/>
      <sheetName val="IHDA_CF_II"/>
      <sheetName val="IHDA_ABS"/>
      <sheetName val="IHDA_SUSE"/>
      <sheetName val="LIHTC_Peer_&amp;_LC"/>
      <sheetName val="sub_layer"/>
      <sheetName val="CAP_I"/>
      <sheetName val="Amort_1st_Mtge"/>
    </sheetNames>
    <sheetDataSet>
      <sheetData sheetId="0">
        <row r="6">
          <cell r="Z6" t="str">
            <v>Basement</v>
          </cell>
        </row>
      </sheetData>
      <sheetData sheetId="1">
        <row r="6">
          <cell r="Z6" t="str">
            <v>Basement</v>
          </cell>
        </row>
      </sheetData>
      <sheetData sheetId="2">
        <row r="6">
          <cell r="Z6" t="str">
            <v>Basement</v>
          </cell>
        </row>
      </sheetData>
      <sheetData sheetId="3">
        <row r="6">
          <cell r="Z6" t="str">
            <v>Basement</v>
          </cell>
        </row>
      </sheetData>
      <sheetData sheetId="4">
        <row r="6">
          <cell r="Z6" t="str">
            <v>Basement</v>
          </cell>
        </row>
        <row r="7">
          <cell r="Z7" t="str">
            <v>Slab-on-Grade</v>
          </cell>
        </row>
        <row r="9">
          <cell r="Z9" t="str">
            <v>Central</v>
          </cell>
        </row>
        <row r="10">
          <cell r="Z10" t="str">
            <v>Window Unit</v>
          </cell>
        </row>
        <row r="14">
          <cell r="Z14" t="str">
            <v>Gas</v>
          </cell>
        </row>
        <row r="15">
          <cell r="Z15" t="str">
            <v>Electric</v>
          </cell>
        </row>
        <row r="16">
          <cell r="Z16" t="str">
            <v>Oil</v>
          </cell>
        </row>
        <row r="17">
          <cell r="Z17" t="str">
            <v>Geo-thermal</v>
          </cell>
        </row>
        <row r="18">
          <cell r="Z18" t="str">
            <v>Other (Specify)</v>
          </cell>
        </row>
        <row r="31">
          <cell r="Z31" t="str">
            <v>&lt; 50% Brick</v>
          </cell>
        </row>
        <row r="32">
          <cell r="Z32" t="str">
            <v>&gt; 50% Brick</v>
          </cell>
        </row>
        <row r="33">
          <cell r="Z33" t="str">
            <v>Masonry</v>
          </cell>
        </row>
        <row r="34">
          <cell r="Z34" t="str">
            <v>Wood</v>
          </cell>
        </row>
        <row r="35">
          <cell r="Z35" t="str">
            <v>Vinyl</v>
          </cell>
        </row>
        <row r="36">
          <cell r="Z36" t="str">
            <v>Aluminum</v>
          </cell>
        </row>
      </sheetData>
      <sheetData sheetId="5"/>
      <sheetData sheetId="6"/>
      <sheetData sheetId="7"/>
      <sheetData sheetId="8"/>
      <sheetData sheetId="9"/>
      <sheetData sheetId="10"/>
      <sheetData sheetId="11">
        <row r="9">
          <cell r="M9">
            <v>0</v>
          </cell>
        </row>
      </sheetData>
      <sheetData sheetId="12">
        <row r="35">
          <cell r="F35">
            <v>0</v>
          </cell>
        </row>
      </sheetData>
      <sheetData sheetId="13"/>
      <sheetData sheetId="14"/>
      <sheetData sheetId="15">
        <row r="86">
          <cell r="F86">
            <v>0</v>
          </cell>
        </row>
      </sheetData>
      <sheetData sheetId="16">
        <row r="36">
          <cell r="C36">
            <v>0</v>
          </cell>
        </row>
      </sheetData>
      <sheetData sheetId="17"/>
      <sheetData sheetId="18"/>
      <sheetData sheetId="19"/>
      <sheetData sheetId="20"/>
      <sheetData sheetId="21"/>
      <sheetData sheetId="22"/>
      <sheetData sheetId="23"/>
      <sheetData sheetId="24"/>
      <sheetData sheetId="25"/>
      <sheetData sheetId="26" refreshError="1"/>
      <sheetData sheetId="27">
        <row r="6">
          <cell r="Z6" t="str">
            <v>Basement</v>
          </cell>
        </row>
      </sheetData>
      <sheetData sheetId="28">
        <row r="6">
          <cell r="Z6" t="str">
            <v>Basement</v>
          </cell>
        </row>
      </sheetData>
      <sheetData sheetId="29">
        <row r="6">
          <cell r="Z6" t="str">
            <v>Basement</v>
          </cell>
        </row>
      </sheetData>
      <sheetData sheetId="30">
        <row r="6">
          <cell r="Z6" t="str">
            <v>Basement</v>
          </cell>
        </row>
      </sheetData>
      <sheetData sheetId="31"/>
      <sheetData sheetId="32"/>
      <sheetData sheetId="33"/>
      <sheetData sheetId="34"/>
      <sheetData sheetId="35"/>
      <sheetData sheetId="36"/>
      <sheetData sheetId="37">
        <row r="9">
          <cell r="M9">
            <v>0</v>
          </cell>
        </row>
      </sheetData>
      <sheetData sheetId="38">
        <row r="35">
          <cell r="F35">
            <v>0</v>
          </cell>
        </row>
      </sheetData>
      <sheetData sheetId="39"/>
      <sheetData sheetId="40"/>
      <sheetData sheetId="41">
        <row r="86">
          <cell r="F86">
            <v>0</v>
          </cell>
        </row>
      </sheetData>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pplication Cover"/>
      <sheetName val="Description"/>
      <sheetName val="Dev Team"/>
      <sheetName val="Sources and Budget"/>
      <sheetName val="Operating"/>
      <sheetName val="Proforma"/>
      <sheetName val="Exhibits"/>
      <sheetName val="Credit Authorization"/>
      <sheetName val="Certifications"/>
      <sheetName val="Application Review"/>
      <sheetName val="Tax Credit Supplement"/>
      <sheetName val="TC Supplement Review"/>
      <sheetName val="Applicant Work Space"/>
      <sheetName val="Project Summary"/>
      <sheetName val="Summary Supplement"/>
      <sheetName val="Subsidy Calculations"/>
      <sheetName val="Interest and Amortization"/>
      <sheetName val="Construction SU"/>
      <sheetName val="Absorption"/>
      <sheetName val="Lists"/>
      <sheetName val="Transfer Memo"/>
      <sheetName val="Sheet1"/>
      <sheetName val="psAmSched"/>
      <sheetName val="Application_Cover"/>
      <sheetName val="Dev_Team"/>
      <sheetName val="Sources_and_Budget"/>
      <sheetName val="Credit_Authorization"/>
      <sheetName val="Application_Review"/>
      <sheetName val="Tax_Credit_Supplement"/>
      <sheetName val="TC_Supplement_Review"/>
      <sheetName val="Applicant_Work_Space"/>
      <sheetName val="Project_Summary"/>
      <sheetName val="Summary_Supplement"/>
      <sheetName val="Subsidy_Calculations"/>
      <sheetName val="Interest_and_Amortization"/>
      <sheetName val="Construction_SU"/>
      <sheetName val="Transfer_Memo"/>
      <sheetName val="Application_Cover1"/>
      <sheetName val="Dev_Team1"/>
      <sheetName val="Sources_and_Budget1"/>
      <sheetName val="Credit_Authorization1"/>
      <sheetName val="Application_Review1"/>
      <sheetName val="Tax_Credit_Supplement1"/>
      <sheetName val="TC_Supplement_Review1"/>
      <sheetName val="Applicant_Work_Space1"/>
      <sheetName val="Project_Summary1"/>
      <sheetName val="Summary_Supplement1"/>
      <sheetName val="Subsidy_Calculations1"/>
      <sheetName val="Interest_and_Amortization1"/>
      <sheetName val="Construction_SU1"/>
      <sheetName val="Transfer_Memo1"/>
    </sheetNames>
    <sheetDataSet>
      <sheetData sheetId="0">
        <row r="81">
          <cell r="G81">
            <v>68280</v>
          </cell>
        </row>
      </sheetData>
      <sheetData sheetId="1">
        <row r="60">
          <cell r="D60">
            <v>11475.333333333336</v>
          </cell>
        </row>
      </sheetData>
      <sheetData sheetId="2">
        <row r="59">
          <cell r="D59">
            <v>4</v>
          </cell>
        </row>
      </sheetData>
      <sheetData sheetId="3">
        <row r="81">
          <cell r="G81">
            <v>68280</v>
          </cell>
        </row>
      </sheetData>
      <sheetData sheetId="4">
        <row r="65">
          <cell r="H65">
            <v>0</v>
          </cell>
          <cell r="I65">
            <v>0</v>
          </cell>
        </row>
        <row r="66">
          <cell r="H66">
            <v>0</v>
          </cell>
          <cell r="I66">
            <v>0</v>
          </cell>
        </row>
        <row r="67">
          <cell r="H67">
            <v>0</v>
          </cell>
          <cell r="I67">
            <v>0</v>
          </cell>
        </row>
        <row r="68">
          <cell r="H68">
            <v>0</v>
          </cell>
          <cell r="I68">
            <v>0</v>
          </cell>
        </row>
        <row r="69">
          <cell r="H69">
            <v>0</v>
          </cell>
          <cell r="I69">
            <v>0</v>
          </cell>
        </row>
        <row r="70">
          <cell r="H70">
            <v>0</v>
          </cell>
          <cell r="I70">
            <v>0</v>
          </cell>
        </row>
        <row r="73">
          <cell r="H73">
            <v>0</v>
          </cell>
          <cell r="I73">
            <v>0</v>
          </cell>
        </row>
        <row r="74">
          <cell r="H74">
            <v>0</v>
          </cell>
          <cell r="I74">
            <v>0</v>
          </cell>
        </row>
        <row r="75">
          <cell r="H75">
            <v>3596450</v>
          </cell>
          <cell r="I75">
            <v>0</v>
          </cell>
        </row>
        <row r="76">
          <cell r="H76">
            <v>0</v>
          </cell>
          <cell r="I76">
            <v>0</v>
          </cell>
        </row>
        <row r="77">
          <cell r="H77">
            <v>0</v>
          </cell>
          <cell r="I77">
            <v>0</v>
          </cell>
        </row>
        <row r="78">
          <cell r="H78">
            <v>65350</v>
          </cell>
          <cell r="I78">
            <v>0</v>
          </cell>
        </row>
        <row r="79">
          <cell r="H79">
            <v>0</v>
          </cell>
          <cell r="I79">
            <v>0</v>
          </cell>
        </row>
        <row r="80">
          <cell r="H80">
            <v>0</v>
          </cell>
          <cell r="I80">
            <v>0</v>
          </cell>
        </row>
        <row r="81">
          <cell r="H81">
            <v>0</v>
          </cell>
          <cell r="I81">
            <v>0</v>
          </cell>
        </row>
        <row r="249">
          <cell r="E249">
            <v>50000</v>
          </cell>
        </row>
        <row r="250">
          <cell r="E250">
            <v>0</v>
          </cell>
        </row>
        <row r="256">
          <cell r="E256">
            <v>2929602</v>
          </cell>
        </row>
        <row r="287">
          <cell r="E287">
            <v>260050</v>
          </cell>
        </row>
        <row r="291">
          <cell r="E291">
            <v>3239652</v>
          </cell>
        </row>
        <row r="317">
          <cell r="E317">
            <v>68000</v>
          </cell>
        </row>
        <row r="384">
          <cell r="G384">
            <v>37441</v>
          </cell>
        </row>
      </sheetData>
      <sheetData sheetId="5">
        <row r="81">
          <cell r="G81">
            <v>68280</v>
          </cell>
        </row>
      </sheetData>
      <sheetData sheetId="6">
        <row r="59">
          <cell r="D59">
            <v>4</v>
          </cell>
        </row>
        <row r="60">
          <cell r="D60">
            <v>11475.333333333336</v>
          </cell>
        </row>
      </sheetData>
      <sheetData sheetId="7">
        <row r="59">
          <cell r="D59">
            <v>4</v>
          </cell>
        </row>
      </sheetData>
      <sheetData sheetId="8"/>
      <sheetData sheetId="9"/>
      <sheetData sheetId="10"/>
      <sheetData sheetId="11"/>
      <sheetData sheetId="12"/>
      <sheetData sheetId="13"/>
      <sheetData sheetId="14">
        <row r="178">
          <cell r="J178">
            <v>1</v>
          </cell>
        </row>
      </sheetData>
      <sheetData sheetId="15"/>
      <sheetData sheetId="16">
        <row r="65">
          <cell r="H65">
            <v>0</v>
          </cell>
        </row>
        <row r="178">
          <cell r="J178">
            <v>1</v>
          </cell>
        </row>
        <row r="214">
          <cell r="J214">
            <v>0</v>
          </cell>
        </row>
      </sheetData>
      <sheetData sheetId="17"/>
      <sheetData sheetId="18"/>
      <sheetData sheetId="19">
        <row r="1">
          <cell r="C1" t="str">
            <v>Rental (non-elderly)</v>
          </cell>
        </row>
      </sheetData>
      <sheetData sheetId="20">
        <row r="1">
          <cell r="C1" t="str">
            <v>Rental (non-elderly)</v>
          </cell>
        </row>
        <row r="2">
          <cell r="A2" t="str">
            <v>Adams</v>
          </cell>
          <cell r="C2" t="str">
            <v>Rental (elderly)</v>
          </cell>
          <cell r="I2">
            <v>0.15</v>
          </cell>
        </row>
        <row r="3">
          <cell r="A3" t="str">
            <v xml:space="preserve">Alexander </v>
          </cell>
          <cell r="C3" t="str">
            <v>Single Room Occupancy (SRO)</v>
          </cell>
          <cell r="I3">
            <v>0.4</v>
          </cell>
        </row>
        <row r="4">
          <cell r="A4" t="str">
            <v>Bond</v>
          </cell>
          <cell r="C4" t="str">
            <v>Assisted Living</v>
          </cell>
          <cell r="I4">
            <v>1</v>
          </cell>
        </row>
        <row r="5">
          <cell r="A5" t="str">
            <v>Boone</v>
          </cell>
          <cell r="C5" t="str">
            <v>Permanent Supportive Housing (PSH)</v>
          </cell>
          <cell r="I5">
            <v>1.2</v>
          </cell>
        </row>
        <row r="6">
          <cell r="A6" t="str">
            <v>Brown</v>
          </cell>
          <cell r="C6" t="str">
            <v>Other (provide detail in this space)</v>
          </cell>
        </row>
        <row r="7">
          <cell r="A7" t="str">
            <v>Bureau</v>
          </cell>
        </row>
        <row r="8">
          <cell r="A8" t="str">
            <v>Calhoun</v>
          </cell>
          <cell r="C8" t="str">
            <v>SRO</v>
          </cell>
          <cell r="E8" t="str">
            <v>Gas</v>
          </cell>
          <cell r="G8" t="str">
            <v>Concrete frame</v>
          </cell>
        </row>
        <row r="9">
          <cell r="A9" t="str">
            <v>Carroll</v>
          </cell>
          <cell r="C9" t="str">
            <v>0 Bedroom</v>
          </cell>
          <cell r="E9" t="str">
            <v>Oil</v>
          </cell>
          <cell r="G9" t="str">
            <v>Masonry bearing wall</v>
          </cell>
        </row>
        <row r="10">
          <cell r="A10" t="str">
            <v>Cass</v>
          </cell>
          <cell r="C10" t="str">
            <v>1 Bedroom</v>
          </cell>
          <cell r="E10" t="str">
            <v>Electric</v>
          </cell>
          <cell r="G10" t="str">
            <v>Steel</v>
          </cell>
        </row>
        <row r="11">
          <cell r="A11" t="str">
            <v>Champaign</v>
          </cell>
          <cell r="C11" t="str">
            <v>2 Bedroom</v>
          </cell>
          <cell r="E11" t="str">
            <v>Other: Specify</v>
          </cell>
          <cell r="G11" t="str">
            <v>Wood frame</v>
          </cell>
        </row>
        <row r="12">
          <cell r="A12" t="str">
            <v>Christian</v>
          </cell>
          <cell r="C12" t="str">
            <v>3 Bedroom</v>
          </cell>
          <cell r="G12" t="str">
            <v>Other (specify)</v>
          </cell>
        </row>
        <row r="13">
          <cell r="A13" t="str">
            <v>Clark</v>
          </cell>
          <cell r="C13" t="str">
            <v>4 Bedroom</v>
          </cell>
        </row>
        <row r="14">
          <cell r="A14" t="str">
            <v>Clay</v>
          </cell>
        </row>
        <row r="15">
          <cell r="A15" t="str">
            <v>Clinton</v>
          </cell>
          <cell r="C15" t="str">
            <v>Ownership</v>
          </cell>
        </row>
        <row r="16">
          <cell r="A16" t="str">
            <v>Coles</v>
          </cell>
          <cell r="C16" t="str">
            <v>Purchase and sale agreement</v>
          </cell>
        </row>
        <row r="17">
          <cell r="A17" t="str">
            <v>Cook</v>
          </cell>
          <cell r="C17" t="str">
            <v>Option</v>
          </cell>
        </row>
        <row r="18">
          <cell r="A18" t="str">
            <v>Crawford</v>
          </cell>
          <cell r="C18" t="str">
            <v>Long term lease (more than 50 years)</v>
          </cell>
        </row>
        <row r="19">
          <cell r="A19" t="str">
            <v>Cumberland</v>
          </cell>
          <cell r="C19" t="str">
            <v>Designated developer (through public agency RFP)</v>
          </cell>
        </row>
        <row r="20">
          <cell r="A20" t="str">
            <v>De Witt</v>
          </cell>
          <cell r="C20" t="str">
            <v>Other (describe here in the space provided)</v>
          </cell>
        </row>
        <row r="21">
          <cell r="A21" t="str">
            <v>DeKalb</v>
          </cell>
        </row>
        <row r="22">
          <cell r="A22" t="str">
            <v>Douglas</v>
          </cell>
        </row>
        <row r="23">
          <cell r="A23" t="str">
            <v>DuPage</v>
          </cell>
          <cell r="C23" t="str">
            <v>Limited Profit Entity</v>
          </cell>
        </row>
        <row r="24">
          <cell r="A24" t="str">
            <v>Edgar</v>
          </cell>
          <cell r="C24" t="str">
            <v>Limited Partnership</v>
          </cell>
        </row>
        <row r="25">
          <cell r="A25" t="str">
            <v>Edwards</v>
          </cell>
          <cell r="C25" t="str">
            <v>Corporation</v>
          </cell>
        </row>
        <row r="26">
          <cell r="A26" t="str">
            <v>Effingham</v>
          </cell>
          <cell r="C26" t="str">
            <v>Unit of Local Government</v>
          </cell>
        </row>
        <row r="27">
          <cell r="A27" t="str">
            <v>Fayette</v>
          </cell>
          <cell r="C27" t="str">
            <v>Non-Profit Corporation (501(c)(3)</v>
          </cell>
        </row>
        <row r="28">
          <cell r="A28" t="str">
            <v>Ford</v>
          </cell>
          <cell r="C28" t="str">
            <v>Land Trust</v>
          </cell>
        </row>
        <row r="29">
          <cell r="A29" t="str">
            <v>Franklin</v>
          </cell>
          <cell r="C29" t="str">
            <v>Sole Proprietoship</v>
          </cell>
        </row>
        <row r="30">
          <cell r="A30" t="str">
            <v>Fulton</v>
          </cell>
          <cell r="C30" t="str">
            <v>Limited Liability Corporation</v>
          </cell>
        </row>
        <row r="31">
          <cell r="A31" t="str">
            <v>Gallatin</v>
          </cell>
        </row>
        <row r="32">
          <cell r="A32" t="str">
            <v>Greene</v>
          </cell>
        </row>
        <row r="33">
          <cell r="A33" t="str">
            <v>Grundy</v>
          </cell>
          <cell r="C33" t="str">
            <v>Included with the application</v>
          </cell>
          <cell r="G33" t="str">
            <v>Chicago</v>
          </cell>
        </row>
        <row r="34">
          <cell r="A34" t="str">
            <v>Hamilton</v>
          </cell>
          <cell r="C34" t="str">
            <v>Not Included in the application</v>
          </cell>
          <cell r="G34" t="str">
            <v>Chicago Metro</v>
          </cell>
        </row>
        <row r="35">
          <cell r="A35" t="str">
            <v>Hancock</v>
          </cell>
          <cell r="C35" t="str">
            <v>N/A</v>
          </cell>
          <cell r="G35" t="str">
            <v>Other Metro</v>
          </cell>
        </row>
        <row r="36">
          <cell r="A36" t="str">
            <v>Hardin</v>
          </cell>
          <cell r="C36" t="str">
            <v>Submitted under separate cover</v>
          </cell>
          <cell r="G36" t="str">
            <v>Non Metro</v>
          </cell>
        </row>
        <row r="37">
          <cell r="A37" t="str">
            <v>Henderson</v>
          </cell>
          <cell r="G37" t="str">
            <v>Rural</v>
          </cell>
        </row>
        <row r="38">
          <cell r="A38" t="str">
            <v>Henry</v>
          </cell>
          <cell r="G38" t="str">
            <v>Statewide</v>
          </cell>
        </row>
        <row r="39">
          <cell r="A39" t="str">
            <v>Iroquois</v>
          </cell>
        </row>
        <row r="40">
          <cell r="A40" t="str">
            <v>Jackson</v>
          </cell>
        </row>
        <row r="41">
          <cell r="A41" t="str">
            <v>Jasper</v>
          </cell>
        </row>
        <row r="42">
          <cell r="A42" t="str">
            <v>Jefferson</v>
          </cell>
        </row>
        <row r="43">
          <cell r="A43" t="str">
            <v>Jersey</v>
          </cell>
        </row>
        <row r="44">
          <cell r="A44" t="str">
            <v>Jo Davies</v>
          </cell>
          <cell r="C44" t="str">
            <v>Construction</v>
          </cell>
        </row>
        <row r="45">
          <cell r="A45" t="str">
            <v>Johnson</v>
          </cell>
          <cell r="C45" t="str">
            <v>Employee Assistance</v>
          </cell>
        </row>
        <row r="46">
          <cell r="A46" t="str">
            <v>Kanakee</v>
          </cell>
          <cell r="C46" t="str">
            <v>Operating Support</v>
          </cell>
        </row>
        <row r="47">
          <cell r="A47" t="str">
            <v>Kane</v>
          </cell>
        </row>
        <row r="48">
          <cell r="A48" t="str">
            <v>Kendall</v>
          </cell>
        </row>
        <row r="49">
          <cell r="A49" t="str">
            <v>Knox</v>
          </cell>
        </row>
        <row r="50">
          <cell r="A50" t="str">
            <v>Lake</v>
          </cell>
        </row>
        <row r="51">
          <cell r="A51" t="str">
            <v>LaSalle</v>
          </cell>
        </row>
        <row r="52">
          <cell r="A52" t="str">
            <v>Lawrence</v>
          </cell>
        </row>
        <row r="53">
          <cell r="A53" t="str">
            <v>Lee</v>
          </cell>
        </row>
        <row r="54">
          <cell r="A54" t="str">
            <v>Lincoln</v>
          </cell>
        </row>
        <row r="55">
          <cell r="A55" t="str">
            <v>Livingston</v>
          </cell>
        </row>
        <row r="56">
          <cell r="A56" t="str">
            <v>Logan</v>
          </cell>
        </row>
        <row r="57">
          <cell r="A57" t="str">
            <v>Macon</v>
          </cell>
          <cell r="C57" t="str">
            <v>Family</v>
          </cell>
        </row>
        <row r="58">
          <cell r="A58" t="str">
            <v>Macoupin</v>
          </cell>
          <cell r="C58" t="str">
            <v xml:space="preserve">Independent Elderly </v>
          </cell>
        </row>
        <row r="59">
          <cell r="A59" t="str">
            <v>Madison</v>
          </cell>
          <cell r="C59" t="str">
            <v>Frail Elderly</v>
          </cell>
        </row>
        <row r="60">
          <cell r="A60" t="str">
            <v>Marion</v>
          </cell>
          <cell r="C60" t="str">
            <v>Special Needs</v>
          </cell>
        </row>
        <row r="61">
          <cell r="A61" t="str">
            <v>Marshall</v>
          </cell>
          <cell r="C61" t="str">
            <v>Other</v>
          </cell>
        </row>
        <row r="62">
          <cell r="A62" t="str">
            <v>Mason</v>
          </cell>
        </row>
        <row r="63">
          <cell r="A63" t="str">
            <v>Massac</v>
          </cell>
          <cell r="C63" t="str">
            <v>New Construction</v>
          </cell>
        </row>
        <row r="64">
          <cell r="A64" t="str">
            <v>McDonough</v>
          </cell>
          <cell r="C64" t="str">
            <v>Rehabilitation</v>
          </cell>
        </row>
        <row r="65">
          <cell r="A65" t="str">
            <v>McHenry</v>
          </cell>
        </row>
        <row r="66">
          <cell r="A66" t="str">
            <v>McLean</v>
          </cell>
          <cell r="C66" t="str">
            <v>6 months after construction</v>
          </cell>
        </row>
        <row r="67">
          <cell r="A67" t="str">
            <v>Menard</v>
          </cell>
          <cell r="C67" t="str">
            <v>12 months after construction</v>
          </cell>
        </row>
        <row r="68">
          <cell r="A68" t="str">
            <v>Mercer</v>
          </cell>
          <cell r="C68" t="str">
            <v>18 months after construction</v>
          </cell>
        </row>
        <row r="69">
          <cell r="A69" t="str">
            <v>Monroe</v>
          </cell>
          <cell r="C69" t="str">
            <v>24 months after construction</v>
          </cell>
        </row>
        <row r="70">
          <cell r="A70" t="str">
            <v>Montgomery</v>
          </cell>
        </row>
        <row r="71">
          <cell r="A71" t="str">
            <v>Morgan</v>
          </cell>
        </row>
        <row r="72">
          <cell r="A72" t="str">
            <v>Moultrie</v>
          </cell>
          <cell r="C72" t="str">
            <v xml:space="preserve">   1st position</v>
          </cell>
        </row>
        <row r="73">
          <cell r="A73" t="str">
            <v>Ogle</v>
          </cell>
          <cell r="C73" t="str">
            <v xml:space="preserve">   2nd position</v>
          </cell>
        </row>
        <row r="74">
          <cell r="A74" t="str">
            <v>Peoria</v>
          </cell>
          <cell r="C74" t="str">
            <v xml:space="preserve">   3rd position</v>
          </cell>
        </row>
        <row r="75">
          <cell r="A75" t="str">
            <v>Perry</v>
          </cell>
          <cell r="C75" t="str">
            <v xml:space="preserve">   4th position</v>
          </cell>
        </row>
        <row r="76">
          <cell r="A76" t="str">
            <v>Piatt</v>
          </cell>
        </row>
        <row r="77">
          <cell r="A77" t="str">
            <v>Pike</v>
          </cell>
          <cell r="G77" t="str">
            <v>City of Chicago</v>
          </cell>
        </row>
        <row r="78">
          <cell r="A78" t="str">
            <v>Pope</v>
          </cell>
          <cell r="G78" t="str">
            <v>Chicago Metro (AHPAA)</v>
          </cell>
        </row>
        <row r="79">
          <cell r="A79" t="str">
            <v>Pulaski</v>
          </cell>
          <cell r="G79" t="str">
            <v>Chicago Metro (non AHPAA)</v>
          </cell>
        </row>
        <row r="80">
          <cell r="A80" t="str">
            <v>Putnam</v>
          </cell>
          <cell r="G80" t="str">
            <v xml:space="preserve">Other Metro </v>
          </cell>
        </row>
        <row r="81">
          <cell r="A81" t="str">
            <v>Randolph</v>
          </cell>
          <cell r="G81" t="str">
            <v>Non Metro</v>
          </cell>
        </row>
        <row r="82">
          <cell r="A82" t="str">
            <v>Richland</v>
          </cell>
        </row>
        <row r="83">
          <cell r="A83" t="str">
            <v>Rock Island</v>
          </cell>
        </row>
        <row r="84">
          <cell r="A84" t="str">
            <v>Saline</v>
          </cell>
        </row>
        <row r="85">
          <cell r="A85" t="str">
            <v>Sangamon</v>
          </cell>
        </row>
        <row r="86">
          <cell r="A86" t="str">
            <v>Schuyler</v>
          </cell>
          <cell r="C86" t="str">
            <v xml:space="preserve">   Non-profit</v>
          </cell>
          <cell r="G86" t="str">
            <v>Bargain Sale</v>
          </cell>
        </row>
        <row r="87">
          <cell r="A87" t="str">
            <v>Scott</v>
          </cell>
          <cell r="C87" t="str">
            <v xml:space="preserve">   Profit</v>
          </cell>
          <cell r="G87" t="str">
            <v>Cash</v>
          </cell>
        </row>
        <row r="88">
          <cell r="A88" t="str">
            <v>Shelby</v>
          </cell>
          <cell r="G88" t="str">
            <v>Securities</v>
          </cell>
        </row>
        <row r="89">
          <cell r="A89" t="str">
            <v>St.Clair</v>
          </cell>
          <cell r="C89" t="str">
            <v>IHDA</v>
          </cell>
          <cell r="G89" t="str">
            <v>Fee waiver</v>
          </cell>
        </row>
        <row r="90">
          <cell r="A90" t="str">
            <v>Stark</v>
          </cell>
          <cell r="C90" t="str">
            <v>Investor/Syndicator</v>
          </cell>
          <cell r="G90" t="str">
            <v>Personal Property</v>
          </cell>
        </row>
        <row r="91">
          <cell r="A91" t="str">
            <v>Stephenson</v>
          </cell>
          <cell r="C91" t="str">
            <v>Senior Lender</v>
          </cell>
          <cell r="G91" t="str">
            <v>Land/Building donation</v>
          </cell>
        </row>
        <row r="92">
          <cell r="A92" t="str">
            <v>Tazewell</v>
          </cell>
          <cell r="C92" t="str">
            <v>Other (specify):</v>
          </cell>
        </row>
        <row r="93">
          <cell r="A93" t="str">
            <v>Union</v>
          </cell>
        </row>
        <row r="94">
          <cell r="A94" t="str">
            <v>Vermillion</v>
          </cell>
        </row>
        <row r="95">
          <cell r="A95" t="str">
            <v>Wabash</v>
          </cell>
        </row>
        <row r="96">
          <cell r="A96" t="str">
            <v>Warren</v>
          </cell>
        </row>
        <row r="97">
          <cell r="A97" t="str">
            <v>Washington</v>
          </cell>
          <cell r="G97" t="str">
            <v>HUD</v>
          </cell>
        </row>
        <row r="98">
          <cell r="A98" t="str">
            <v>Wayne</v>
          </cell>
          <cell r="G98" t="str">
            <v>Local Utility Company</v>
          </cell>
        </row>
        <row r="99">
          <cell r="A99" t="str">
            <v>White</v>
          </cell>
          <cell r="G99" t="str">
            <v>Similar property w/3yr operating history</v>
          </cell>
        </row>
        <row r="100">
          <cell r="A100" t="str">
            <v>Whiteside</v>
          </cell>
          <cell r="G100" t="str">
            <v>Local Public Housing Authority</v>
          </cell>
        </row>
        <row r="101">
          <cell r="A101" t="str">
            <v>Will</v>
          </cell>
        </row>
        <row r="102">
          <cell r="A102" t="str">
            <v>Williamson</v>
          </cell>
        </row>
        <row r="103">
          <cell r="A103" t="str">
            <v>Winnebago</v>
          </cell>
        </row>
        <row r="104">
          <cell r="A104" t="str">
            <v>Woodford</v>
          </cell>
        </row>
        <row r="116">
          <cell r="C116" t="str">
            <v>Tax Credit</v>
          </cell>
        </row>
        <row r="117">
          <cell r="C117" t="str">
            <v>HOME</v>
          </cell>
        </row>
        <row r="118">
          <cell r="C118" t="str">
            <v>Trust Fund</v>
          </cell>
        </row>
        <row r="119">
          <cell r="C119" t="str">
            <v>SLF</v>
          </cell>
        </row>
        <row r="120">
          <cell r="C120" t="str">
            <v xml:space="preserve">Other: </v>
          </cell>
        </row>
        <row r="122">
          <cell r="A122" t="str">
            <v>Developmentally or Physically Disabled</v>
          </cell>
        </row>
        <row r="123">
          <cell r="A123" t="str">
            <v>Homeless</v>
          </cell>
        </row>
        <row r="124">
          <cell r="A124" t="str">
            <v>Persons with HIV/AIDS</v>
          </cell>
        </row>
        <row r="125">
          <cell r="A125" t="str">
            <v>Persons with Mental Illness</v>
          </cell>
        </row>
        <row r="126">
          <cell r="A126" t="str">
            <v>Other</v>
          </cell>
        </row>
        <row r="129">
          <cell r="A129" t="str">
            <v>Federal Davis-Bacon</v>
          </cell>
        </row>
        <row r="130">
          <cell r="A130" t="str">
            <v>Illinois State Prevailing Wage</v>
          </cell>
        </row>
        <row r="131">
          <cell r="A131" t="str">
            <v>Other</v>
          </cell>
        </row>
      </sheetData>
      <sheetData sheetId="21"/>
      <sheetData sheetId="22"/>
      <sheetData sheetId="23">
        <row r="1">
          <cell r="A1" t="str">
            <v>Loan Amortization and Fee Schedule</v>
          </cell>
        </row>
      </sheetData>
      <sheetData sheetId="24">
        <row r="60">
          <cell r="D60">
            <v>11475.333333333336</v>
          </cell>
        </row>
      </sheetData>
      <sheetData sheetId="25">
        <row r="81">
          <cell r="G81">
            <v>68280</v>
          </cell>
        </row>
      </sheetData>
      <sheetData sheetId="26">
        <row r="65">
          <cell r="H65">
            <v>0</v>
          </cell>
        </row>
      </sheetData>
      <sheetData sheetId="27"/>
      <sheetData sheetId="28"/>
      <sheetData sheetId="29"/>
      <sheetData sheetId="30"/>
      <sheetData sheetId="31"/>
      <sheetData sheetId="32">
        <row r="178">
          <cell r="J178">
            <v>1</v>
          </cell>
        </row>
      </sheetData>
      <sheetData sheetId="33"/>
      <sheetData sheetId="34">
        <row r="65">
          <cell r="H65">
            <v>0</v>
          </cell>
        </row>
      </sheetData>
      <sheetData sheetId="35"/>
      <sheetData sheetId="36"/>
      <sheetData sheetId="37"/>
      <sheetData sheetId="38">
        <row r="60">
          <cell r="D60">
            <v>11475.333333333336</v>
          </cell>
        </row>
      </sheetData>
      <sheetData sheetId="39">
        <row r="81">
          <cell r="G81">
            <v>68280</v>
          </cell>
        </row>
      </sheetData>
      <sheetData sheetId="40">
        <row r="65">
          <cell r="H65">
            <v>0</v>
          </cell>
        </row>
      </sheetData>
      <sheetData sheetId="41"/>
      <sheetData sheetId="42"/>
      <sheetData sheetId="43"/>
      <sheetData sheetId="44"/>
      <sheetData sheetId="45"/>
      <sheetData sheetId="46">
        <row r="178">
          <cell r="J178">
            <v>1</v>
          </cell>
        </row>
      </sheetData>
      <sheetData sheetId="47"/>
      <sheetData sheetId="48">
        <row r="65">
          <cell r="H65">
            <v>0</v>
          </cell>
        </row>
      </sheetData>
      <sheetData sheetId="49"/>
      <sheetData sheetId="50"/>
      <sheetData sheetId="5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comments" Target="../comments10.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vmlDrawing" Target="../drawings/vmlDrawing10.vml"/><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7" Type="http://schemas.openxmlformats.org/officeDocument/2006/relationships/comments" Target="../comments11.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vmlDrawing" Target="../drawings/vmlDrawing11.vml"/><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comments" Target="../comments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3.v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comments" Target="../comments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4.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omments" Target="../comments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5.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7" Type="http://schemas.openxmlformats.org/officeDocument/2006/relationships/comments" Target="../comments6.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6.v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comments" Target="../comments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8.vml"/><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comments" Target="../comments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vmlDrawing" Target="../drawings/vmlDrawing9.vml"/><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showGridLines="0" tabSelected="1" view="pageBreakPreview" zoomScaleNormal="100" zoomScaleSheetLayoutView="100" zoomScalePageLayoutView="85" workbookViewId="0">
      <selection activeCell="C29" sqref="C29:N29"/>
    </sheetView>
  </sheetViews>
  <sheetFormatPr defaultColWidth="9.28515625" defaultRowHeight="16.5" x14ac:dyDescent="0.25"/>
  <cols>
    <col min="1" max="1" width="1.7109375" style="433" customWidth="1"/>
    <col min="2" max="2" width="3.42578125" style="433" customWidth="1"/>
    <col min="3" max="14" width="9.28515625" style="433"/>
    <col min="15" max="15" width="3.42578125" style="433" customWidth="1"/>
    <col min="16" max="16384" width="9.28515625" style="433"/>
  </cols>
  <sheetData>
    <row r="1" spans="2:15" ht="18" x14ac:dyDescent="0.25">
      <c r="C1" s="966" t="s">
        <v>254</v>
      </c>
      <c r="D1" s="966"/>
      <c r="E1" s="966"/>
      <c r="F1" s="966"/>
      <c r="G1" s="966"/>
      <c r="H1" s="966"/>
      <c r="I1" s="966"/>
      <c r="J1" s="966"/>
      <c r="K1" s="966"/>
      <c r="L1" s="966"/>
      <c r="M1" s="966"/>
      <c r="N1" s="966"/>
      <c r="O1" s="434"/>
    </row>
    <row r="2" spans="2:15" x14ac:dyDescent="0.25">
      <c r="C2" s="967" t="s">
        <v>943</v>
      </c>
      <c r="D2" s="967"/>
      <c r="E2" s="967"/>
      <c r="F2" s="967"/>
      <c r="G2" s="967"/>
      <c r="H2" s="967"/>
      <c r="I2" s="967"/>
      <c r="J2" s="967"/>
      <c r="K2" s="967"/>
      <c r="L2" s="967"/>
      <c r="M2" s="967"/>
      <c r="N2" s="967"/>
      <c r="O2" s="533"/>
    </row>
    <row r="3" spans="2:15" x14ac:dyDescent="0.25">
      <c r="B3" s="434"/>
      <c r="C3" s="434"/>
      <c r="D3" s="434"/>
      <c r="E3" s="434"/>
      <c r="F3" s="434"/>
      <c r="G3" s="434"/>
      <c r="H3" s="434"/>
      <c r="I3" s="434"/>
      <c r="J3" s="434"/>
      <c r="K3" s="434"/>
      <c r="L3" s="434"/>
      <c r="M3" s="434"/>
      <c r="N3" s="434"/>
      <c r="O3" s="434"/>
    </row>
    <row r="4" spans="2:15" ht="18" x14ac:dyDescent="0.25">
      <c r="B4" s="434"/>
      <c r="C4" s="7" t="s">
        <v>383</v>
      </c>
      <c r="D4" s="434"/>
      <c r="E4" s="434"/>
      <c r="F4" s="434"/>
      <c r="G4" s="434"/>
      <c r="H4" s="434"/>
      <c r="I4" s="434"/>
      <c r="J4" s="434"/>
      <c r="K4" s="434"/>
      <c r="L4" s="434"/>
      <c r="M4" s="434"/>
      <c r="N4" s="434"/>
      <c r="O4" s="434"/>
    </row>
    <row r="5" spans="2:15" x14ac:dyDescent="0.25">
      <c r="B5" s="434"/>
      <c r="C5" s="434"/>
      <c r="D5" s="434"/>
      <c r="E5" s="434"/>
      <c r="F5" s="434"/>
      <c r="G5" s="434"/>
      <c r="H5" s="434"/>
      <c r="I5" s="434"/>
      <c r="J5" s="434"/>
      <c r="K5" s="434"/>
      <c r="L5" s="434"/>
      <c r="M5" s="434"/>
      <c r="N5" s="434"/>
      <c r="O5" s="434"/>
    </row>
    <row r="6" spans="2:15" ht="50.25" customHeight="1" x14ac:dyDescent="0.25">
      <c r="B6" s="434"/>
      <c r="C6" s="968" t="s">
        <v>482</v>
      </c>
      <c r="D6" s="968"/>
      <c r="E6" s="968"/>
      <c r="F6" s="968"/>
      <c r="G6" s="968"/>
      <c r="H6" s="968"/>
      <c r="I6" s="968"/>
      <c r="J6" s="968"/>
      <c r="K6" s="968"/>
      <c r="L6" s="968"/>
      <c r="M6" s="968"/>
      <c r="N6" s="968"/>
      <c r="O6" s="434"/>
    </row>
    <row r="7" spans="2:15" x14ac:dyDescent="0.25">
      <c r="B7" s="434"/>
      <c r="C7" s="435"/>
      <c r="D7" s="435"/>
      <c r="E7" s="435"/>
      <c r="F7" s="435"/>
      <c r="G7" s="435"/>
      <c r="H7" s="435"/>
      <c r="I7" s="435"/>
      <c r="J7" s="435"/>
      <c r="K7" s="435"/>
      <c r="L7" s="435"/>
      <c r="M7" s="435"/>
      <c r="N7" s="435"/>
      <c r="O7" s="434"/>
    </row>
    <row r="8" spans="2:15" ht="51" customHeight="1" x14ac:dyDescent="0.25">
      <c r="B8" s="434"/>
      <c r="C8" s="968" t="s">
        <v>665</v>
      </c>
      <c r="D8" s="968"/>
      <c r="E8" s="968"/>
      <c r="F8" s="968"/>
      <c r="G8" s="968"/>
      <c r="H8" s="968"/>
      <c r="I8" s="968"/>
      <c r="J8" s="968"/>
      <c r="K8" s="968"/>
      <c r="L8" s="968"/>
      <c r="M8" s="968"/>
      <c r="N8" s="968"/>
      <c r="O8" s="434"/>
    </row>
    <row r="9" spans="2:15" x14ac:dyDescent="0.25">
      <c r="B9" s="434"/>
      <c r="C9" s="435"/>
      <c r="D9" s="435"/>
      <c r="E9" s="435"/>
      <c r="F9" s="435"/>
      <c r="G9" s="435"/>
      <c r="H9" s="435"/>
      <c r="I9" s="435"/>
      <c r="J9" s="435"/>
      <c r="K9" s="435"/>
      <c r="L9" s="435"/>
      <c r="M9" s="435"/>
      <c r="N9" s="435"/>
      <c r="O9" s="434"/>
    </row>
    <row r="10" spans="2:15" x14ac:dyDescent="0.25">
      <c r="B10" s="432">
        <v>1</v>
      </c>
      <c r="C10" s="436" t="s">
        <v>654</v>
      </c>
      <c r="D10" s="435"/>
      <c r="E10" s="435"/>
      <c r="F10" s="435"/>
      <c r="G10" s="435"/>
      <c r="H10" s="435"/>
      <c r="I10" s="435"/>
      <c r="J10" s="435"/>
      <c r="K10" s="435"/>
      <c r="L10" s="435"/>
      <c r="M10" s="435"/>
      <c r="N10" s="435"/>
      <c r="O10" s="434"/>
    </row>
    <row r="11" spans="2:15" x14ac:dyDescent="0.25">
      <c r="C11" s="971" t="s">
        <v>450</v>
      </c>
      <c r="D11" s="971"/>
      <c r="E11" s="971"/>
      <c r="F11" s="971"/>
      <c r="G11" s="971"/>
      <c r="H11" s="971"/>
      <c r="I11" s="971"/>
      <c r="J11" s="971"/>
      <c r="K11" s="971"/>
      <c r="L11" s="971"/>
      <c r="M11" s="971"/>
      <c r="N11" s="971"/>
      <c r="O11" s="434"/>
    </row>
    <row r="12" spans="2:15" x14ac:dyDescent="0.25">
      <c r="B12" s="434"/>
      <c r="C12" s="8" t="s">
        <v>643</v>
      </c>
      <c r="D12" s="8"/>
      <c r="E12" s="8"/>
      <c r="F12" s="8" t="s">
        <v>646</v>
      </c>
      <c r="G12" s="434"/>
      <c r="H12" s="434"/>
      <c r="J12" s="8" t="s">
        <v>649</v>
      </c>
      <c r="K12" s="434"/>
      <c r="L12" s="434" t="s">
        <v>652</v>
      </c>
      <c r="M12" s="434"/>
      <c r="N12" s="434"/>
      <c r="O12" s="434"/>
    </row>
    <row r="13" spans="2:15" x14ac:dyDescent="0.25">
      <c r="B13" s="434"/>
      <c r="C13" s="8" t="s">
        <v>644</v>
      </c>
      <c r="D13" s="8"/>
      <c r="E13" s="8"/>
      <c r="F13" s="8" t="s">
        <v>647</v>
      </c>
      <c r="G13" s="434"/>
      <c r="H13" s="434"/>
      <c r="J13" s="8" t="s">
        <v>650</v>
      </c>
      <c r="K13" s="434"/>
      <c r="L13" s="434" t="s">
        <v>653</v>
      </c>
      <c r="M13" s="434"/>
      <c r="N13" s="434"/>
      <c r="O13" s="434"/>
    </row>
    <row r="14" spans="2:15" x14ac:dyDescent="0.25">
      <c r="B14" s="434"/>
      <c r="C14" s="8" t="s">
        <v>645</v>
      </c>
      <c r="D14" s="8"/>
      <c r="E14" s="8"/>
      <c r="F14" s="8" t="s">
        <v>648</v>
      </c>
      <c r="G14" s="434"/>
      <c r="H14" s="434"/>
      <c r="J14" s="8" t="s">
        <v>651</v>
      </c>
      <c r="K14" s="434"/>
      <c r="L14" s="434"/>
      <c r="M14" s="434"/>
      <c r="N14" s="434"/>
      <c r="O14" s="434"/>
    </row>
    <row r="15" spans="2:15" x14ac:dyDescent="0.25">
      <c r="B15" s="434"/>
      <c r="C15" s="434"/>
      <c r="D15" s="434"/>
      <c r="E15" s="434"/>
      <c r="F15" s="434"/>
      <c r="G15" s="434"/>
      <c r="H15" s="434"/>
      <c r="I15" s="434"/>
      <c r="J15" s="434"/>
      <c r="K15" s="434"/>
      <c r="L15" s="434"/>
      <c r="M15" s="434"/>
      <c r="N15" s="434"/>
      <c r="O15" s="434"/>
    </row>
    <row r="16" spans="2:15" x14ac:dyDescent="0.25">
      <c r="B16" s="432">
        <v>2</v>
      </c>
      <c r="C16" s="437" t="s">
        <v>655</v>
      </c>
      <c r="D16" s="434"/>
      <c r="E16" s="434"/>
      <c r="F16" s="434"/>
      <c r="G16" s="434"/>
      <c r="H16" s="434"/>
      <c r="I16" s="434"/>
      <c r="J16" s="434"/>
      <c r="K16" s="434"/>
      <c r="L16" s="434"/>
      <c r="M16" s="434"/>
      <c r="N16" s="434"/>
      <c r="O16" s="434"/>
    </row>
    <row r="17" spans="2:15" ht="30" customHeight="1" x14ac:dyDescent="0.25">
      <c r="C17" s="969" t="s">
        <v>780</v>
      </c>
      <c r="D17" s="969"/>
      <c r="E17" s="969"/>
      <c r="F17" s="969"/>
      <c r="G17" s="969"/>
      <c r="H17" s="969"/>
      <c r="I17" s="969"/>
      <c r="J17" s="969"/>
      <c r="K17" s="969"/>
      <c r="L17" s="969"/>
      <c r="M17" s="969"/>
      <c r="N17" s="969"/>
      <c r="O17" s="434"/>
    </row>
    <row r="18" spans="2:15" s="439" customFormat="1" x14ac:dyDescent="0.25">
      <c r="B18" s="440">
        <v>3</v>
      </c>
      <c r="C18" s="441" t="s">
        <v>656</v>
      </c>
    </row>
    <row r="19" spans="2:15" s="439" customFormat="1" ht="33.75" customHeight="1" x14ac:dyDescent="0.25">
      <c r="B19" s="442"/>
      <c r="C19" s="972" t="s">
        <v>661</v>
      </c>
      <c r="D19" s="973"/>
      <c r="E19" s="973"/>
      <c r="F19" s="973"/>
      <c r="G19" s="973"/>
      <c r="H19" s="973"/>
      <c r="I19" s="973"/>
      <c r="J19" s="973"/>
      <c r="K19" s="973"/>
      <c r="L19" s="973"/>
      <c r="M19" s="973"/>
      <c r="N19" s="973"/>
    </row>
    <row r="20" spans="2:15" s="439" customFormat="1" x14ac:dyDescent="0.25">
      <c r="B20" s="442"/>
      <c r="C20" s="443"/>
      <c r="D20" s="444"/>
      <c r="E20" s="444"/>
      <c r="F20" s="444"/>
      <c r="G20" s="444"/>
      <c r="H20" s="444"/>
      <c r="I20" s="444"/>
      <c r="J20" s="444"/>
      <c r="K20" s="444"/>
      <c r="L20" s="444"/>
      <c r="M20" s="444"/>
      <c r="N20" s="444"/>
    </row>
    <row r="21" spans="2:15" s="439" customFormat="1" x14ac:dyDescent="0.25">
      <c r="B21" s="442"/>
      <c r="C21" s="445"/>
      <c r="D21" s="439" t="s">
        <v>662</v>
      </c>
      <c r="E21" s="444"/>
      <c r="F21" s="444"/>
      <c r="G21" s="444"/>
      <c r="H21" s="448"/>
      <c r="I21" s="439" t="s">
        <v>659</v>
      </c>
      <c r="J21" s="444"/>
      <c r="K21" s="444"/>
      <c r="L21" s="444"/>
      <c r="M21" s="444"/>
      <c r="N21" s="444"/>
    </row>
    <row r="22" spans="2:15" s="439" customFormat="1" x14ac:dyDescent="0.25">
      <c r="B22" s="442"/>
      <c r="C22" s="446"/>
      <c r="D22" s="439" t="s">
        <v>657</v>
      </c>
      <c r="E22" s="444"/>
      <c r="F22" s="444"/>
      <c r="G22" s="444"/>
      <c r="H22" s="450"/>
      <c r="I22" s="439" t="s">
        <v>660</v>
      </c>
      <c r="J22" s="444"/>
      <c r="K22" s="444"/>
      <c r="L22" s="444"/>
      <c r="M22" s="444"/>
      <c r="N22" s="444"/>
    </row>
    <row r="23" spans="2:15" s="439" customFormat="1" x14ac:dyDescent="0.25">
      <c r="B23" s="442"/>
      <c r="C23" s="447"/>
      <c r="D23" s="439" t="s">
        <v>658</v>
      </c>
      <c r="E23" s="444"/>
      <c r="F23" s="444"/>
      <c r="G23" s="444"/>
      <c r="H23" s="453"/>
      <c r="I23" s="439" t="s">
        <v>663</v>
      </c>
    </row>
    <row r="24" spans="2:15" s="439" customFormat="1" x14ac:dyDescent="0.25">
      <c r="B24" s="442"/>
      <c r="E24" s="444"/>
      <c r="F24" s="444"/>
      <c r="G24" s="444"/>
      <c r="H24" s="444"/>
      <c r="I24" s="444"/>
      <c r="J24" s="444"/>
      <c r="K24" s="444"/>
      <c r="L24" s="444"/>
      <c r="M24" s="444"/>
      <c r="N24" s="444"/>
    </row>
    <row r="25" spans="2:15" s="439" customFormat="1" x14ac:dyDescent="0.25">
      <c r="B25" s="440">
        <v>4</v>
      </c>
      <c r="C25" s="441" t="s">
        <v>701</v>
      </c>
      <c r="E25" s="444"/>
      <c r="F25" s="444"/>
      <c r="G25" s="444"/>
      <c r="H25" s="444"/>
      <c r="I25" s="444"/>
      <c r="J25" s="444"/>
      <c r="K25" s="444"/>
      <c r="L25" s="444"/>
      <c r="M25" s="444"/>
      <c r="N25" s="444"/>
    </row>
    <row r="26" spans="2:15" ht="35.25" customHeight="1" x14ac:dyDescent="0.25">
      <c r="B26" s="6"/>
      <c r="C26" s="968" t="s">
        <v>664</v>
      </c>
      <c r="D26" s="969"/>
      <c r="E26" s="969"/>
      <c r="F26" s="969"/>
      <c r="G26" s="969"/>
      <c r="H26" s="969"/>
      <c r="I26" s="969"/>
      <c r="J26" s="969"/>
      <c r="K26" s="969"/>
      <c r="L26" s="969"/>
      <c r="M26" s="969"/>
      <c r="N26" s="969"/>
      <c r="O26" s="434"/>
    </row>
    <row r="27" spans="2:15" x14ac:dyDescent="0.25">
      <c r="B27" s="438"/>
      <c r="C27" s="434"/>
      <c r="D27" s="434"/>
      <c r="E27" s="434"/>
      <c r="F27" s="434"/>
      <c r="G27" s="434"/>
      <c r="H27" s="434"/>
      <c r="I27" s="434"/>
      <c r="J27" s="434"/>
      <c r="K27" s="434"/>
      <c r="L27" s="434"/>
      <c r="M27" s="434"/>
      <c r="N27" s="434"/>
      <c r="O27" s="434"/>
    </row>
    <row r="28" spans="2:15" x14ac:dyDescent="0.25">
      <c r="B28" s="440">
        <v>5</v>
      </c>
      <c r="C28" s="974" t="s">
        <v>667</v>
      </c>
      <c r="D28" s="974"/>
      <c r="E28" s="434"/>
      <c r="F28" s="434"/>
      <c r="G28" s="434"/>
      <c r="H28" s="434"/>
      <c r="I28" s="434"/>
      <c r="J28" s="434"/>
      <c r="K28" s="434"/>
      <c r="L28" s="434"/>
      <c r="M28" s="434"/>
      <c r="N28" s="434"/>
      <c r="O28" s="434"/>
    </row>
    <row r="29" spans="2:15" ht="36.75" customHeight="1" x14ac:dyDescent="0.25">
      <c r="B29" s="6"/>
      <c r="C29" s="968" t="s">
        <v>668</v>
      </c>
      <c r="D29" s="969"/>
      <c r="E29" s="969"/>
      <c r="F29" s="969"/>
      <c r="G29" s="969"/>
      <c r="H29" s="969"/>
      <c r="I29" s="969"/>
      <c r="J29" s="969"/>
      <c r="K29" s="969"/>
      <c r="L29" s="969"/>
      <c r="M29" s="969"/>
      <c r="N29" s="969"/>
      <c r="O29" s="434"/>
    </row>
    <row r="30" spans="2:15" x14ac:dyDescent="0.25">
      <c r="B30" s="438"/>
      <c r="C30" s="434"/>
      <c r="D30" s="434"/>
      <c r="E30" s="434"/>
      <c r="F30" s="434"/>
      <c r="G30" s="434"/>
      <c r="H30" s="434"/>
      <c r="I30" s="434"/>
      <c r="J30" s="434"/>
      <c r="K30" s="434"/>
      <c r="L30" s="434"/>
      <c r="M30" s="434"/>
      <c r="N30" s="434"/>
      <c r="O30" s="434"/>
    </row>
    <row r="31" spans="2:15" x14ac:dyDescent="0.25">
      <c r="B31" s="440">
        <v>6</v>
      </c>
      <c r="C31" s="974" t="s">
        <v>669</v>
      </c>
      <c r="D31" s="974"/>
      <c r="E31" s="434"/>
      <c r="F31" s="434"/>
      <c r="G31" s="434"/>
      <c r="H31" s="434"/>
      <c r="I31" s="434"/>
      <c r="J31" s="434"/>
      <c r="K31" s="434"/>
      <c r="L31" s="434"/>
      <c r="M31" s="434"/>
      <c r="N31" s="434"/>
      <c r="O31" s="434"/>
    </row>
    <row r="32" spans="2:15" ht="36.75" customHeight="1" thickBot="1" x14ac:dyDescent="0.3">
      <c r="B32" s="6"/>
      <c r="C32" s="968" t="s">
        <v>670</v>
      </c>
      <c r="D32" s="969"/>
      <c r="E32" s="969"/>
      <c r="F32" s="969"/>
      <c r="G32" s="969"/>
      <c r="H32" s="969"/>
      <c r="I32" s="969"/>
      <c r="J32" s="969"/>
      <c r="K32" s="969"/>
      <c r="L32" s="969"/>
      <c r="M32" s="969"/>
      <c r="N32" s="969"/>
      <c r="O32" s="434"/>
    </row>
    <row r="33" spans="2:15" s="439" customFormat="1" x14ac:dyDescent="0.25">
      <c r="C33" s="970" t="s">
        <v>711</v>
      </c>
      <c r="D33" s="970"/>
      <c r="E33" s="970"/>
      <c r="F33" s="970"/>
      <c r="G33" s="970"/>
      <c r="H33" s="970"/>
      <c r="I33" s="970"/>
      <c r="J33" s="970"/>
      <c r="K33" s="970"/>
      <c r="L33" s="970"/>
      <c r="M33" s="970"/>
      <c r="N33" s="970"/>
    </row>
    <row r="34" spans="2:15" x14ac:dyDescent="0.25">
      <c r="B34" s="434"/>
      <c r="C34" s="434"/>
      <c r="D34" s="434"/>
      <c r="E34" s="434"/>
      <c r="F34" s="434"/>
      <c r="G34" s="434"/>
      <c r="H34" s="434"/>
      <c r="I34" s="434"/>
      <c r="J34" s="434"/>
      <c r="K34" s="434"/>
      <c r="L34" s="434"/>
      <c r="M34" s="434"/>
      <c r="N34" s="434"/>
      <c r="O34" s="434"/>
    </row>
  </sheetData>
  <sheetProtection algorithmName="SHA-512" hashValue="olLMhYKbkladkvXQsgPTs/dwp0kB1f/bmnNOPlRO8OfihmByCoIz/ypnj+iR/c0KVtETBXlhWj5wt94tMoC6uw==" saltValue="G0gmKeLPhmOkJU6an2CPGA==" spinCount="100000" sheet="1" selectLockedCells="1" selectUnlockedCells="1"/>
  <customSheetViews>
    <customSheetView guid="{996927AF-2CA0-4EA7-84FB-22D43C3670BC}" showPageBreaks="1" showGridLines="0" fitToPage="1" printArea="1" view="pageBreakPreview">
      <selection activeCell="B8" sqref="B8:M8"/>
      <pageMargins left="0.7" right="0.7" top="0.75" bottom="0.75" header="0.3" footer="0.3"/>
      <pageSetup scale="79" orientation="portrait" r:id="rId1"/>
      <headerFooter>
        <oddFooter>&amp;LVersion: 2/8/2013&amp;CTab: &amp;A&amp;RPrint Date: &amp;D</oddFooter>
      </headerFooter>
    </customSheetView>
    <customSheetView guid="{11E1F5E4-CB48-4800-8BCA-5A4C7651C477}" showGridLines="0">
      <selection activeCell="P17" sqref="P17"/>
      <pageMargins left="0.7" right="0.7" top="0.75" bottom="0.75" header="0.3" footer="0.3"/>
      <pageSetup orientation="portrait" r:id="rId2"/>
    </customSheetView>
    <customSheetView guid="{DA068714-31DE-453E-8066-83B45426A1B0}" showGridLines="0">
      <selection activeCell="P17" sqref="P17"/>
      <pageMargins left="0.7" right="0.7" top="0.75" bottom="0.75" header="0.3" footer="0.3"/>
      <pageSetup orientation="portrait" r:id="rId3"/>
    </customSheetView>
    <customSheetView guid="{27CD3F9E-A8F8-459C-9542-E3A25AF49F0F}" showPageBreaks="1" showGridLines="0" fitToPage="1" printArea="1" view="pageBreakPreview">
      <selection activeCell="A3" sqref="A3"/>
      <pageMargins left="0.7" right="0.7" top="0.75" bottom="0.75" header="0.3" footer="0.3"/>
      <pageSetup scale="79" orientation="portrait" r:id="rId4"/>
      <headerFooter>
        <oddFooter>&amp;LVersion: 2/8/2013&amp;CTab: &amp;A&amp;RPrint Date: &amp;D</oddFooter>
      </headerFooter>
    </customSheetView>
  </customSheetViews>
  <mergeCells count="13">
    <mergeCell ref="C1:N1"/>
    <mergeCell ref="C2:N2"/>
    <mergeCell ref="C29:N29"/>
    <mergeCell ref="C33:N33"/>
    <mergeCell ref="C6:N6"/>
    <mergeCell ref="C8:N8"/>
    <mergeCell ref="C11:N11"/>
    <mergeCell ref="C26:N26"/>
    <mergeCell ref="C17:N17"/>
    <mergeCell ref="C19:N19"/>
    <mergeCell ref="C28:D28"/>
    <mergeCell ref="C31:D31"/>
    <mergeCell ref="C32:N32"/>
  </mergeCells>
  <printOptions horizontalCentered="1"/>
  <pageMargins left="0.7" right="0.7" top="0.75" bottom="0.75" header="0.3" footer="0.3"/>
  <pageSetup scale="76" orientation="portrait" r:id="rId5"/>
  <headerFooter>
    <oddFooter>&amp;L
&amp;CTab: &amp;A&amp;RPrint Date: &amp;D</oddFooter>
  </headerFooter>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I82"/>
  <sheetViews>
    <sheetView showGridLines="0" view="pageBreakPreview" zoomScaleNormal="55" zoomScaleSheetLayoutView="100" workbookViewId="0">
      <selection activeCell="H15" sqref="H15"/>
    </sheetView>
  </sheetViews>
  <sheetFormatPr defaultColWidth="9.28515625" defaultRowHeight="12.75" x14ac:dyDescent="0.2"/>
  <cols>
    <col min="1" max="1" width="1.7109375" style="25" customWidth="1"/>
    <col min="2" max="2" width="11.5703125" style="25" customWidth="1"/>
    <col min="3" max="3" width="26.28515625" style="25" customWidth="1"/>
    <col min="4" max="4" width="5.28515625" style="45" customWidth="1"/>
    <col min="5" max="5" width="14.42578125" style="25" customWidth="1"/>
    <col min="6" max="6" width="12.7109375" style="25" customWidth="1"/>
    <col min="7" max="7" width="1.7109375" style="25" customWidth="1"/>
    <col min="8" max="8" width="75.7109375" style="25" customWidth="1"/>
    <col min="9" max="9" width="1.7109375" style="25" customWidth="1"/>
    <col min="10" max="16384" width="9.28515625" style="25"/>
  </cols>
  <sheetData>
    <row r="1" spans="2:8" ht="18" x14ac:dyDescent="0.25">
      <c r="B1" s="24" t="s">
        <v>490</v>
      </c>
      <c r="C1" s="126"/>
      <c r="D1" s="154"/>
    </row>
    <row r="2" spans="2:8" ht="11.25" customHeight="1" x14ac:dyDescent="0.2">
      <c r="C2" s="126"/>
      <c r="D2" s="154"/>
      <c r="F2" s="44" t="s">
        <v>55</v>
      </c>
    </row>
    <row r="3" spans="2:8" ht="13.5" customHeight="1" x14ac:dyDescent="0.2">
      <c r="C3" s="126"/>
      <c r="D3" s="154"/>
      <c r="F3" s="50">
        <f>H_Income!E45</f>
        <v>0</v>
      </c>
    </row>
    <row r="4" spans="2:8" ht="16.149999999999999" customHeight="1" x14ac:dyDescent="0.2">
      <c r="B4" s="28" t="s">
        <v>4</v>
      </c>
      <c r="C4" s="56" t="s">
        <v>49</v>
      </c>
      <c r="D4" s="155" t="s">
        <v>479</v>
      </c>
      <c r="E4" s="33" t="s">
        <v>9</v>
      </c>
      <c r="F4" s="33" t="s">
        <v>64</v>
      </c>
      <c r="H4" s="104" t="s">
        <v>430</v>
      </c>
    </row>
    <row r="5" spans="2:8" ht="5.0999999999999996" customHeight="1" x14ac:dyDescent="0.2"/>
    <row r="6" spans="2:8" ht="16.149999999999999" customHeight="1" x14ac:dyDescent="0.2">
      <c r="B6" s="59" t="s">
        <v>134</v>
      </c>
      <c r="C6" s="56" t="s">
        <v>97</v>
      </c>
      <c r="D6" s="324">
        <v>0.05</v>
      </c>
      <c r="E6" s="128">
        <f>('J_Cash Flow'!F15+'J_Cash Flow'!F11)*I_Expenses!D6</f>
        <v>0</v>
      </c>
      <c r="F6" s="128" t="str">
        <f>IF(H_Income!E$45&gt;0,E6/H_Income!E$45,"")</f>
        <v/>
      </c>
      <c r="H6" s="531"/>
    </row>
    <row r="7" spans="2:8" ht="5.0999999999999996" customHeight="1" x14ac:dyDescent="0.2"/>
    <row r="8" spans="2:8" ht="16.149999999999999" customHeight="1" x14ac:dyDescent="0.2">
      <c r="B8" s="59" t="s">
        <v>63</v>
      </c>
      <c r="C8" s="56" t="s">
        <v>62</v>
      </c>
      <c r="D8" s="161" t="str">
        <f>IF(('J_Cash Flow'!F$11+'J_Cash Flow'!F$15)&gt;0,E8/('J_Cash Flow'!F$11+'J_Cash Flow'!F$15),"")</f>
        <v/>
      </c>
      <c r="E8" s="128">
        <f>E70</f>
        <v>0</v>
      </c>
      <c r="F8" s="128" t="str">
        <f>IF(H_Income!E$45&gt;0,E8/H_Income!E$45,"")</f>
        <v/>
      </c>
      <c r="H8" s="531"/>
    </row>
    <row r="9" spans="2:8" ht="16.149999999999999" customHeight="1" x14ac:dyDescent="0.2">
      <c r="B9" s="59" t="s">
        <v>63</v>
      </c>
      <c r="C9" s="63" t="s">
        <v>96</v>
      </c>
      <c r="D9" s="158"/>
      <c r="E9" s="129"/>
      <c r="F9" s="127" t="str">
        <f>IF(H_Income!E$45&gt;0,E9/H_Income!E$45,"")</f>
        <v/>
      </c>
      <c r="H9" s="531"/>
    </row>
    <row r="10" spans="2:8" ht="16.149999999999999" customHeight="1" x14ac:dyDescent="0.2">
      <c r="B10" s="59" t="s">
        <v>63</v>
      </c>
      <c r="C10" s="63" t="s">
        <v>34</v>
      </c>
      <c r="D10" s="158"/>
      <c r="E10" s="129"/>
      <c r="F10" s="127" t="str">
        <f>IF(H_Income!E$45&gt;0,E10/H_Income!E$45,"")</f>
        <v/>
      </c>
      <c r="H10" s="531"/>
    </row>
    <row r="11" spans="2:8" ht="16.149999999999999" customHeight="1" x14ac:dyDescent="0.2">
      <c r="B11" s="59" t="s">
        <v>63</v>
      </c>
      <c r="C11" s="63" t="s">
        <v>95</v>
      </c>
      <c r="D11" s="158"/>
      <c r="E11" s="129"/>
      <c r="F11" s="127" t="str">
        <f>IF(H_Income!E$45&gt;0,E11/H_Income!E$45,"")</f>
        <v/>
      </c>
      <c r="H11" s="531"/>
    </row>
    <row r="12" spans="2:8" ht="16.149999999999999" customHeight="1" x14ac:dyDescent="0.2">
      <c r="B12" s="59" t="s">
        <v>63</v>
      </c>
      <c r="C12" s="63" t="s">
        <v>94</v>
      </c>
      <c r="D12" s="158"/>
      <c r="E12" s="129"/>
      <c r="F12" s="127" t="str">
        <f>IF(H_Income!E$45&gt;0,E12/H_Income!E$45,"")</f>
        <v/>
      </c>
      <c r="H12" s="531"/>
    </row>
    <row r="13" spans="2:8" ht="16.149999999999999" customHeight="1" x14ac:dyDescent="0.2">
      <c r="B13" s="59" t="s">
        <v>63</v>
      </c>
      <c r="C13" s="63" t="s">
        <v>93</v>
      </c>
      <c r="D13" s="158"/>
      <c r="E13" s="129"/>
      <c r="F13" s="127" t="str">
        <f>IF(H_Income!E$45&gt;0,E13/H_Income!E$45,"")</f>
        <v/>
      </c>
      <c r="H13" s="531"/>
    </row>
    <row r="14" spans="2:8" ht="16.149999999999999" customHeight="1" x14ac:dyDescent="0.2">
      <c r="B14" s="59" t="s">
        <v>63</v>
      </c>
      <c r="C14" s="63" t="s">
        <v>26</v>
      </c>
      <c r="D14" s="158"/>
      <c r="E14" s="129"/>
      <c r="F14" s="127" t="str">
        <f>IF(H_Income!E$45&gt;0,E14/H_Income!E$45,"")</f>
        <v/>
      </c>
      <c r="H14" s="531"/>
    </row>
    <row r="15" spans="2:8" ht="16.149999999999999" customHeight="1" x14ac:dyDescent="0.2">
      <c r="B15" s="59" t="s">
        <v>63</v>
      </c>
      <c r="C15" s="162"/>
      <c r="D15" s="158"/>
      <c r="E15" s="129"/>
      <c r="F15" s="127" t="str">
        <f>IF(H_Income!E$45&gt;0,E15/H_Income!E$45,"")</f>
        <v/>
      </c>
      <c r="H15" s="531"/>
    </row>
    <row r="16" spans="2:8" ht="16.149999999999999" customHeight="1" x14ac:dyDescent="0.2">
      <c r="B16" s="59" t="s">
        <v>63</v>
      </c>
      <c r="C16" s="56" t="s">
        <v>451</v>
      </c>
      <c r="D16" s="161" t="str">
        <f>IF(('J_Cash Flow'!F$11+'J_Cash Flow'!F$15)&gt;0,E16/('J_Cash Flow'!F$11+'J_Cash Flow'!F$15),"")</f>
        <v/>
      </c>
      <c r="E16" s="130">
        <f>SUM(E9:E15)</f>
        <v>0</v>
      </c>
      <c r="F16" s="128" t="str">
        <f>IF(H_Income!E$45&gt;0,E16/H_Income!E$45,"")</f>
        <v/>
      </c>
      <c r="H16" s="531"/>
    </row>
    <row r="17" spans="2:8" ht="5.0999999999999996" customHeight="1" x14ac:dyDescent="0.2">
      <c r="B17" s="73"/>
      <c r="C17" s="77"/>
      <c r="D17" s="156"/>
      <c r="E17" s="73"/>
      <c r="F17" s="73"/>
    </row>
    <row r="18" spans="2:8" ht="16.149999999999999" customHeight="1" x14ac:dyDescent="0.2">
      <c r="B18" s="59" t="s">
        <v>61</v>
      </c>
      <c r="C18" s="56" t="s">
        <v>92</v>
      </c>
      <c r="D18" s="161" t="str">
        <f>IF(('J_Cash Flow'!F$11+'J_Cash Flow'!F$15)&gt;0,E18/('J_Cash Flow'!F$11+'J_Cash Flow'!F$15),"")</f>
        <v/>
      </c>
      <c r="E18" s="29">
        <f>E76</f>
        <v>0</v>
      </c>
      <c r="F18" s="128" t="str">
        <f>IF(H_Income!E$45&gt;0,E18/H_Income!E$45,"")</f>
        <v/>
      </c>
      <c r="H18" s="531"/>
    </row>
    <row r="19" spans="2:8" ht="16.149999999999999" customHeight="1" x14ac:dyDescent="0.2">
      <c r="B19" s="59" t="s">
        <v>61</v>
      </c>
      <c r="C19" s="63" t="s">
        <v>91</v>
      </c>
      <c r="D19" s="158"/>
      <c r="E19" s="129"/>
      <c r="F19" s="127" t="str">
        <f>IF(H_Income!E$45&gt;0,E19/H_Income!E$45,"")</f>
        <v/>
      </c>
      <c r="H19" s="531"/>
    </row>
    <row r="20" spans="2:8" ht="16.149999999999999" customHeight="1" x14ac:dyDescent="0.2">
      <c r="B20" s="59" t="s">
        <v>61</v>
      </c>
      <c r="C20" s="63" t="s">
        <v>90</v>
      </c>
      <c r="D20" s="158"/>
      <c r="E20" s="129"/>
      <c r="F20" s="127" t="str">
        <f>IF(H_Income!E$45&gt;0,E20/H_Income!E$45,"")</f>
        <v/>
      </c>
      <c r="H20" s="531"/>
    </row>
    <row r="21" spans="2:8" ht="16.149999999999999" customHeight="1" x14ac:dyDescent="0.2">
      <c r="B21" s="59" t="s">
        <v>61</v>
      </c>
      <c r="C21" s="63" t="s">
        <v>89</v>
      </c>
      <c r="D21" s="158"/>
      <c r="E21" s="129"/>
      <c r="F21" s="127" t="str">
        <f>IF(H_Income!E$45&gt;0,E21/H_Income!E$45,"")</f>
        <v/>
      </c>
      <c r="H21" s="531"/>
    </row>
    <row r="22" spans="2:8" ht="16.149999999999999" customHeight="1" x14ac:dyDescent="0.2">
      <c r="B22" s="59" t="s">
        <v>61</v>
      </c>
      <c r="C22" s="63" t="s">
        <v>88</v>
      </c>
      <c r="D22" s="158"/>
      <c r="E22" s="129"/>
      <c r="F22" s="127" t="str">
        <f>IF(H_Income!E$45&gt;0,E22/H_Income!E$45,"")</f>
        <v/>
      </c>
      <c r="H22" s="531"/>
    </row>
    <row r="23" spans="2:8" ht="16.149999999999999" customHeight="1" x14ac:dyDescent="0.2">
      <c r="B23" s="59" t="s">
        <v>61</v>
      </c>
      <c r="C23" s="63" t="s">
        <v>87</v>
      </c>
      <c r="D23" s="158"/>
      <c r="E23" s="129"/>
      <c r="F23" s="127" t="str">
        <f>IF(H_Income!E$45&gt;0,E23/H_Income!E$45,"")</f>
        <v/>
      </c>
      <c r="H23" s="531"/>
    </row>
    <row r="24" spans="2:8" ht="16.149999999999999" customHeight="1" x14ac:dyDescent="0.2">
      <c r="B24" s="59" t="s">
        <v>61</v>
      </c>
      <c r="C24" s="162"/>
      <c r="D24" s="158"/>
      <c r="E24" s="129"/>
      <c r="F24" s="127" t="str">
        <f>IF(H_Income!E$45&gt;0,E24/H_Income!E$45,"")</f>
        <v/>
      </c>
      <c r="H24" s="531"/>
    </row>
    <row r="25" spans="2:8" ht="16.149999999999999" customHeight="1" x14ac:dyDescent="0.2">
      <c r="B25" s="59" t="s">
        <v>61</v>
      </c>
      <c r="C25" s="56" t="s">
        <v>452</v>
      </c>
      <c r="D25" s="161" t="str">
        <f>IF(('J_Cash Flow'!F$11+'J_Cash Flow'!F$15)&gt;0,E25/('J_Cash Flow'!F$11+'J_Cash Flow'!F$15),"")</f>
        <v/>
      </c>
      <c r="E25" s="131">
        <f>SUM(E19:E24)</f>
        <v>0</v>
      </c>
      <c r="F25" s="128" t="str">
        <f>IF(H_Income!E$45&gt;0,E25/H_Income!E$45,"")</f>
        <v/>
      </c>
      <c r="H25" s="531"/>
    </row>
    <row r="26" spans="2:8" ht="5.0999999999999996" customHeight="1" x14ac:dyDescent="0.2">
      <c r="B26" s="73"/>
      <c r="C26" s="77"/>
      <c r="D26" s="156"/>
      <c r="E26" s="73"/>
      <c r="F26" s="73"/>
    </row>
    <row r="27" spans="2:8" ht="16.149999999999999" customHeight="1" x14ac:dyDescent="0.2">
      <c r="B27" s="59" t="s">
        <v>59</v>
      </c>
      <c r="C27" s="56" t="s">
        <v>58</v>
      </c>
      <c r="D27" s="161" t="str">
        <f>IF(('J_Cash Flow'!F$11+'J_Cash Flow'!F$15)&gt;0,E27/('J_Cash Flow'!F$11+'J_Cash Flow'!F$15),"")</f>
        <v/>
      </c>
      <c r="E27" s="29">
        <f>E82</f>
        <v>0</v>
      </c>
      <c r="F27" s="128" t="str">
        <f>IF(H_Income!E$45&gt;0,E27/H_Income!E$45,"")</f>
        <v/>
      </c>
      <c r="H27" s="531"/>
    </row>
    <row r="28" spans="2:8" ht="16.149999999999999" customHeight="1" x14ac:dyDescent="0.2">
      <c r="B28" s="59" t="s">
        <v>59</v>
      </c>
      <c r="C28" s="63" t="s">
        <v>86</v>
      </c>
      <c r="D28" s="158"/>
      <c r="E28" s="129"/>
      <c r="F28" s="127" t="str">
        <f>IF(H_Income!E$45&gt;0,E28/H_Income!E$45,"")</f>
        <v/>
      </c>
      <c r="H28" s="531"/>
    </row>
    <row r="29" spans="2:8" ht="16.149999999999999" customHeight="1" x14ac:dyDescent="0.2">
      <c r="B29" s="59" t="s">
        <v>59</v>
      </c>
      <c r="C29" s="63" t="s">
        <v>85</v>
      </c>
      <c r="D29" s="158"/>
      <c r="E29" s="129"/>
      <c r="F29" s="127" t="str">
        <f>IF(H_Income!E$45&gt;0,E29/H_Income!E$45,"")</f>
        <v/>
      </c>
      <c r="H29" s="531"/>
    </row>
    <row r="30" spans="2:8" ht="16.149999999999999" customHeight="1" x14ac:dyDescent="0.2">
      <c r="B30" s="59" t="s">
        <v>59</v>
      </c>
      <c r="C30" s="63" t="s">
        <v>84</v>
      </c>
      <c r="D30" s="158"/>
      <c r="E30" s="129"/>
      <c r="F30" s="127" t="str">
        <f>IF(H_Income!E$45&gt;0,E30/H_Income!E$45,"")</f>
        <v/>
      </c>
      <c r="H30" s="531"/>
    </row>
    <row r="31" spans="2:8" ht="16.149999999999999" customHeight="1" x14ac:dyDescent="0.2">
      <c r="B31" s="59" t="s">
        <v>59</v>
      </c>
      <c r="C31" s="63" t="s">
        <v>83</v>
      </c>
      <c r="D31" s="158"/>
      <c r="E31" s="129"/>
      <c r="F31" s="127" t="str">
        <f>IF(H_Income!E$45&gt;0,E31/H_Income!E$45,"")</f>
        <v/>
      </c>
      <c r="H31" s="531"/>
    </row>
    <row r="32" spans="2:8" ht="16.149999999999999" customHeight="1" x14ac:dyDescent="0.2">
      <c r="B32" s="59" t="s">
        <v>59</v>
      </c>
      <c r="C32" s="63" t="s">
        <v>82</v>
      </c>
      <c r="D32" s="158"/>
      <c r="E32" s="129"/>
      <c r="F32" s="127" t="str">
        <f>IF(H_Income!E$45&gt;0,E32/H_Income!E$45,"")</f>
        <v/>
      </c>
      <c r="H32" s="531"/>
    </row>
    <row r="33" spans="2:8" ht="16.149999999999999" customHeight="1" x14ac:dyDescent="0.2">
      <c r="B33" s="59" t="s">
        <v>59</v>
      </c>
      <c r="C33" s="63" t="s">
        <v>81</v>
      </c>
      <c r="D33" s="158"/>
      <c r="E33" s="129"/>
      <c r="F33" s="127" t="str">
        <f>IF(H_Income!E$45&gt;0,E33/H_Income!E$45,"")</f>
        <v/>
      </c>
      <c r="H33" s="531"/>
    </row>
    <row r="34" spans="2:8" ht="16.149999999999999" customHeight="1" x14ac:dyDescent="0.2">
      <c r="B34" s="59" t="s">
        <v>59</v>
      </c>
      <c r="C34" s="162"/>
      <c r="D34" s="158"/>
      <c r="E34" s="129"/>
      <c r="F34" s="127" t="str">
        <f>IF(H_Income!E$45&gt;0,E34/H_Income!E$45,"")</f>
        <v/>
      </c>
      <c r="H34" s="531"/>
    </row>
    <row r="35" spans="2:8" ht="16.149999999999999" customHeight="1" x14ac:dyDescent="0.2">
      <c r="B35" s="59" t="s">
        <v>59</v>
      </c>
      <c r="C35" s="56" t="s">
        <v>453</v>
      </c>
      <c r="D35" s="161" t="str">
        <f>IF(('J_Cash Flow'!F$11+'J_Cash Flow'!F$15)&gt;0,E35/('J_Cash Flow'!F$11+'J_Cash Flow'!F$15),"")</f>
        <v/>
      </c>
      <c r="E35" s="131">
        <f>SUM(E28:E34)</f>
        <v>0</v>
      </c>
      <c r="F35" s="128" t="str">
        <f>IF(H_Income!E$45&gt;0,E35/H_Income!E$45,"")</f>
        <v/>
      </c>
      <c r="H35" s="531"/>
    </row>
    <row r="36" spans="2:8" ht="5.0999999999999996" customHeight="1" x14ac:dyDescent="0.2">
      <c r="B36" s="73"/>
      <c r="C36" s="77"/>
      <c r="D36" s="156"/>
      <c r="E36" s="73"/>
      <c r="F36" s="73"/>
    </row>
    <row r="37" spans="2:8" ht="16.149999999999999" customHeight="1" x14ac:dyDescent="0.2">
      <c r="B37" s="59" t="s">
        <v>76</v>
      </c>
      <c r="C37" s="63" t="s">
        <v>80</v>
      </c>
      <c r="D37" s="158"/>
      <c r="E37" s="129"/>
      <c r="F37" s="127" t="str">
        <f>IF(H_Income!E$45&gt;0,E37/H_Income!E$45,"")</f>
        <v/>
      </c>
      <c r="H37" s="531"/>
    </row>
    <row r="38" spans="2:8" ht="16.149999999999999" customHeight="1" x14ac:dyDescent="0.2">
      <c r="B38" s="59" t="s">
        <v>76</v>
      </c>
      <c r="C38" s="63" t="s">
        <v>79</v>
      </c>
      <c r="D38" s="158"/>
      <c r="E38" s="129"/>
      <c r="F38" s="127" t="str">
        <f>IF(H_Income!E$45&gt;0,E38/H_Income!E$45,"")</f>
        <v/>
      </c>
      <c r="H38" s="531"/>
    </row>
    <row r="39" spans="2:8" ht="16.149999999999999" customHeight="1" x14ac:dyDescent="0.2">
      <c r="B39" s="59" t="s">
        <v>76</v>
      </c>
      <c r="C39" s="63" t="s">
        <v>78</v>
      </c>
      <c r="D39" s="158"/>
      <c r="E39" s="129"/>
      <c r="F39" s="127" t="str">
        <f>IF(H_Income!E$45&gt;0,E39/H_Income!E$45,"")</f>
        <v/>
      </c>
      <c r="H39" s="531"/>
    </row>
    <row r="40" spans="2:8" ht="16.149999999999999" customHeight="1" x14ac:dyDescent="0.2">
      <c r="B40" s="59" t="s">
        <v>76</v>
      </c>
      <c r="C40" s="63" t="s">
        <v>77</v>
      </c>
      <c r="D40" s="158"/>
      <c r="E40" s="129"/>
      <c r="F40" s="127" t="str">
        <f>IF(H_Income!E$45&gt;0,E40/H_Income!E$45,"")</f>
        <v/>
      </c>
      <c r="H40" s="531"/>
    </row>
    <row r="41" spans="2:8" ht="16.149999999999999" customHeight="1" x14ac:dyDescent="0.2">
      <c r="B41" s="59" t="s">
        <v>76</v>
      </c>
      <c r="C41" s="162"/>
      <c r="D41" s="158"/>
      <c r="E41" s="129"/>
      <c r="F41" s="127"/>
      <c r="H41" s="531"/>
    </row>
    <row r="42" spans="2:8" ht="16.149999999999999" customHeight="1" x14ac:dyDescent="0.2">
      <c r="B42" s="59" t="s">
        <v>76</v>
      </c>
      <c r="C42" s="56" t="s">
        <v>76</v>
      </c>
      <c r="D42" s="161" t="str">
        <f>IF(('J_Cash Flow'!F$11+'J_Cash Flow'!F$15)&gt;0,E42/('J_Cash Flow'!F$11+'J_Cash Flow'!F$15),"")</f>
        <v/>
      </c>
      <c r="E42" s="131">
        <f>SUM(E37:E41)</f>
        <v>0</v>
      </c>
      <c r="F42" s="128" t="str">
        <f>IF(H_Income!E$45&gt;0,E42/H_Income!E$45,"")</f>
        <v/>
      </c>
      <c r="H42" s="531"/>
    </row>
    <row r="43" spans="2:8" ht="5.0999999999999996" customHeight="1" x14ac:dyDescent="0.2">
      <c r="B43" s="73"/>
      <c r="C43" s="77"/>
      <c r="D43" s="156"/>
      <c r="E43" s="73"/>
      <c r="F43" s="73"/>
    </row>
    <row r="44" spans="2:8" ht="16.149999999999999" customHeight="1" x14ac:dyDescent="0.2">
      <c r="B44" s="59" t="s">
        <v>73</v>
      </c>
      <c r="C44" s="63" t="s">
        <v>75</v>
      </c>
      <c r="D44" s="158"/>
      <c r="E44" s="129"/>
      <c r="F44" s="127" t="str">
        <f>IF(H_Income!E$45&gt;0,E44/H_Income!E$45,"")</f>
        <v/>
      </c>
      <c r="H44" s="531"/>
    </row>
    <row r="45" spans="2:8" ht="16.149999999999999" customHeight="1" x14ac:dyDescent="0.2">
      <c r="B45" s="59" t="s">
        <v>73</v>
      </c>
      <c r="C45" s="63" t="s">
        <v>74</v>
      </c>
      <c r="D45" s="158"/>
      <c r="E45" s="129"/>
      <c r="F45" s="127" t="str">
        <f>IF(H_Income!E$45&gt;0,E45/H_Income!E$45,"")</f>
        <v/>
      </c>
      <c r="H45" s="531"/>
    </row>
    <row r="46" spans="2:8" ht="16.149999999999999" customHeight="1" x14ac:dyDescent="0.2">
      <c r="B46" s="59" t="s">
        <v>73</v>
      </c>
      <c r="C46" s="63" t="s">
        <v>28</v>
      </c>
      <c r="D46" s="158"/>
      <c r="E46" s="129"/>
      <c r="F46" s="127" t="str">
        <f>IF(H_Income!E$45&gt;0,E46/H_Income!E$45,"")</f>
        <v/>
      </c>
      <c r="H46" s="531"/>
    </row>
    <row r="47" spans="2:8" ht="16.149999999999999" customHeight="1" x14ac:dyDescent="0.2">
      <c r="B47" s="59" t="s">
        <v>73</v>
      </c>
      <c r="C47" s="162"/>
      <c r="D47" s="158"/>
      <c r="E47" s="129"/>
      <c r="F47" s="127" t="str">
        <f>IF(H_Income!E$45&gt;0,E47/H_Income!E$45,"")</f>
        <v/>
      </c>
      <c r="H47" s="531"/>
    </row>
    <row r="48" spans="2:8" ht="16.149999999999999" customHeight="1" x14ac:dyDescent="0.2">
      <c r="B48" s="59" t="s">
        <v>73</v>
      </c>
      <c r="C48" s="56" t="s">
        <v>67</v>
      </c>
      <c r="D48" s="161" t="str">
        <f>IF(('J_Cash Flow'!F$11+'J_Cash Flow'!F$15)&gt;0,E48/('J_Cash Flow'!F$11+'J_Cash Flow'!F$15),"")</f>
        <v/>
      </c>
      <c r="E48" s="131">
        <f>SUM(E44:E47)</f>
        <v>0</v>
      </c>
      <c r="F48" s="128" t="str">
        <f>IF(H_Income!E$45&gt;0,E48/H_Income!E$45,"")</f>
        <v/>
      </c>
      <c r="H48" s="531"/>
    </row>
    <row r="49" spans="1:9" ht="5.0999999999999996" customHeight="1" x14ac:dyDescent="0.2">
      <c r="B49" s="73"/>
      <c r="C49" s="77"/>
      <c r="D49" s="156"/>
      <c r="E49" s="73"/>
      <c r="F49" s="73"/>
    </row>
    <row r="50" spans="1:9" ht="16.149999999999999" customHeight="1" x14ac:dyDescent="0.2">
      <c r="B50" s="59" t="s">
        <v>17</v>
      </c>
      <c r="C50" s="63" t="s">
        <v>72</v>
      </c>
      <c r="D50" s="158"/>
      <c r="E50" s="129"/>
      <c r="F50" s="127" t="str">
        <f>IF(H_Income!E$45&gt;0,E50/H_Income!E$45,"")</f>
        <v/>
      </c>
      <c r="H50" s="531"/>
    </row>
    <row r="51" spans="1:9" ht="16.149999999999999" customHeight="1" x14ac:dyDescent="0.2">
      <c r="B51" s="59" t="s">
        <v>17</v>
      </c>
      <c r="C51" s="63" t="s">
        <v>61</v>
      </c>
      <c r="D51" s="158"/>
      <c r="E51" s="129"/>
      <c r="F51" s="127" t="str">
        <f>IF(H_Income!E$45&gt;0,E51/H_Income!E$45,"")</f>
        <v/>
      </c>
      <c r="H51" s="531"/>
    </row>
    <row r="52" spans="1:9" ht="16.149999999999999" customHeight="1" x14ac:dyDescent="0.2">
      <c r="B52" s="59" t="s">
        <v>17</v>
      </c>
      <c r="C52" s="63" t="s">
        <v>71</v>
      </c>
      <c r="D52" s="158"/>
      <c r="E52" s="129"/>
      <c r="F52" s="127" t="str">
        <f>IF(H_Income!E$45&gt;0,E52/H_Income!E$45,"")</f>
        <v/>
      </c>
      <c r="H52" s="531"/>
    </row>
    <row r="53" spans="1:9" ht="16.149999999999999" customHeight="1" x14ac:dyDescent="0.2">
      <c r="B53" s="59" t="s">
        <v>17</v>
      </c>
      <c r="C53" s="63" t="s">
        <v>70</v>
      </c>
      <c r="D53" s="158"/>
      <c r="E53" s="129"/>
      <c r="F53" s="127" t="str">
        <f>IF(H_Income!E$45&gt;0,E53/H_Income!E$45,"")</f>
        <v/>
      </c>
      <c r="H53" s="531"/>
    </row>
    <row r="54" spans="1:9" ht="16.149999999999999" customHeight="1" x14ac:dyDescent="0.2">
      <c r="B54" s="59" t="s">
        <v>17</v>
      </c>
      <c r="C54" s="63" t="s">
        <v>69</v>
      </c>
      <c r="D54" s="158"/>
      <c r="E54" s="129"/>
      <c r="F54" s="127" t="str">
        <f>IF(H_Income!E$45&gt;0,E54/H_Income!E$45,"")</f>
        <v/>
      </c>
      <c r="H54" s="531"/>
    </row>
    <row r="55" spans="1:9" ht="16.149999999999999" customHeight="1" x14ac:dyDescent="0.2">
      <c r="B55" s="59" t="s">
        <v>17</v>
      </c>
      <c r="C55" s="63" t="s">
        <v>68</v>
      </c>
      <c r="D55" s="158"/>
      <c r="E55" s="129"/>
      <c r="F55" s="127" t="str">
        <f>IF(H_Income!E$45&gt;0,E55/H_Income!E$45,"")</f>
        <v/>
      </c>
      <c r="H55" s="531"/>
    </row>
    <row r="56" spans="1:9" ht="16.149999999999999" customHeight="1" x14ac:dyDescent="0.2">
      <c r="B56" s="59" t="s">
        <v>17</v>
      </c>
      <c r="C56" s="162"/>
      <c r="D56" s="158"/>
      <c r="E56" s="129"/>
      <c r="F56" s="127"/>
      <c r="H56" s="531"/>
    </row>
    <row r="57" spans="1:9" ht="16.149999999999999" customHeight="1" x14ac:dyDescent="0.2">
      <c r="B57" s="59" t="s">
        <v>17</v>
      </c>
      <c r="C57" s="56" t="s">
        <v>17</v>
      </c>
      <c r="D57" s="161" t="str">
        <f>IF(('J_Cash Flow'!F$11+'J_Cash Flow'!F$15)&gt;0,E57/('J_Cash Flow'!F$11+'J_Cash Flow'!F$15),"")</f>
        <v/>
      </c>
      <c r="E57" s="131">
        <f>SUM(E50:E56)</f>
        <v>0</v>
      </c>
      <c r="F57" s="128" t="str">
        <f>IF(H_Income!E$45&gt;0,E57/H_Income!E$45,"")</f>
        <v/>
      </c>
      <c r="H57" s="531"/>
    </row>
    <row r="58" spans="1:9" ht="5.0999999999999996" customHeight="1" x14ac:dyDescent="0.2">
      <c r="B58" s="73"/>
      <c r="C58" s="77"/>
      <c r="D58" s="156"/>
      <c r="E58" s="73"/>
      <c r="F58" s="73"/>
    </row>
    <row r="59" spans="1:9" ht="16.149999999999999" customHeight="1" x14ac:dyDescent="0.2">
      <c r="B59" s="59" t="s">
        <v>0</v>
      </c>
      <c r="C59" s="56" t="s">
        <v>66</v>
      </c>
      <c r="D59" s="161" t="str">
        <f>IF(('J_Cash Flow'!F$11+'J_Cash Flow'!F$15)&gt;0,E59/('J_Cash Flow'!F$11+'J_Cash Flow'!F$15),"")</f>
        <v/>
      </c>
      <c r="E59" s="131">
        <f>E57+E48+E42+E35+E27+E25+E18+E16+E8+E6</f>
        <v>0</v>
      </c>
      <c r="F59" s="128" t="str">
        <f>IF(H_Income!E$45&gt;0,E59/H_Income!E$45,"")</f>
        <v/>
      </c>
      <c r="H59" s="531"/>
    </row>
    <row r="60" spans="1:9" ht="16.149999999999999" customHeight="1" x14ac:dyDescent="0.2">
      <c r="B60" s="59" t="s">
        <v>0</v>
      </c>
      <c r="C60" s="152" t="s">
        <v>135</v>
      </c>
      <c r="D60" s="159"/>
      <c r="E60" s="153">
        <f>E59-E57-E45-E44</f>
        <v>0</v>
      </c>
      <c r="F60" s="128" t="str">
        <f>IF(H_Income!E$45&gt;0,E60/H_Income!E$45,"")</f>
        <v/>
      </c>
      <c r="H60" s="531"/>
    </row>
    <row r="61" spans="1:9" ht="13.5" customHeight="1" x14ac:dyDescent="0.2"/>
    <row r="62" spans="1:9" ht="13.5" customHeight="1" x14ac:dyDescent="0.2">
      <c r="B62" s="59" t="s">
        <v>786</v>
      </c>
      <c r="C62" s="63" t="s">
        <v>916</v>
      </c>
      <c r="D62" s="158"/>
      <c r="E62" s="129"/>
      <c r="F62" s="127" t="str">
        <f>IF(H_Income!E$45&gt;0,E62/H_Income!E$45,"")</f>
        <v/>
      </c>
      <c r="H62" s="449"/>
    </row>
    <row r="64" spans="1:9" ht="14.1" customHeight="1" x14ac:dyDescent="0.2">
      <c r="A64" s="105"/>
      <c r="B64" s="126" t="s">
        <v>65</v>
      </c>
      <c r="C64" s="132"/>
      <c r="D64" s="157"/>
      <c r="E64" s="133"/>
      <c r="F64" s="133"/>
      <c r="G64" s="105"/>
      <c r="I64" s="105"/>
    </row>
    <row r="65" spans="1:9" ht="16.149999999999999" customHeight="1" x14ac:dyDescent="0.2">
      <c r="B65" s="28" t="s">
        <v>4</v>
      </c>
      <c r="C65" s="56" t="s">
        <v>623</v>
      </c>
      <c r="D65" s="160"/>
      <c r="E65" s="33" t="s">
        <v>9</v>
      </c>
      <c r="F65" s="33" t="s">
        <v>64</v>
      </c>
      <c r="H65" s="134" t="s">
        <v>46</v>
      </c>
    </row>
    <row r="66" spans="1:9" ht="16.149999999999999" customHeight="1" x14ac:dyDescent="0.2">
      <c r="B66" s="59" t="s">
        <v>63</v>
      </c>
      <c r="C66" s="370"/>
      <c r="D66" s="158"/>
      <c r="E66" s="129"/>
      <c r="F66" s="128" t="str">
        <f>IF(H_Income!E$45&gt;0,E66/H_Income!E$45,"")</f>
        <v/>
      </c>
      <c r="H66" s="531"/>
    </row>
    <row r="67" spans="1:9" ht="16.149999999999999" customHeight="1" x14ac:dyDescent="0.2">
      <c r="B67" s="59" t="s">
        <v>63</v>
      </c>
      <c r="C67" s="370"/>
      <c r="D67" s="158"/>
      <c r="E67" s="129"/>
      <c r="F67" s="128" t="str">
        <f>IF(H_Income!E$45&gt;0,E67/H_Income!E$45,"")</f>
        <v/>
      </c>
      <c r="H67" s="531"/>
    </row>
    <row r="68" spans="1:9" ht="16.149999999999999" customHeight="1" x14ac:dyDescent="0.2">
      <c r="B68" s="59" t="s">
        <v>63</v>
      </c>
      <c r="C68" s="370"/>
      <c r="D68" s="158"/>
      <c r="E68" s="129"/>
      <c r="F68" s="128" t="str">
        <f>IF(H_Income!E$45&gt;0,E68/H_Income!E$45,"")</f>
        <v/>
      </c>
      <c r="H68" s="531"/>
    </row>
    <row r="69" spans="1:9" ht="16.149999999999999" customHeight="1" x14ac:dyDescent="0.2">
      <c r="B69" s="59" t="s">
        <v>63</v>
      </c>
      <c r="C69" s="370"/>
      <c r="D69" s="158"/>
      <c r="E69" s="129"/>
      <c r="F69" s="128" t="str">
        <f>IF(H_Income!E$45&gt;0,E69/H_Income!E$45,"")</f>
        <v/>
      </c>
      <c r="H69" s="531"/>
    </row>
    <row r="70" spans="1:9" ht="16.149999999999999" customHeight="1" x14ac:dyDescent="0.2">
      <c r="B70" s="59" t="s">
        <v>63</v>
      </c>
      <c r="C70" s="56" t="s">
        <v>62</v>
      </c>
      <c r="D70" s="160"/>
      <c r="E70" s="130">
        <f>SUM(E66:E69)</f>
        <v>0</v>
      </c>
      <c r="F70" s="128" t="str">
        <f>IF(H_Income!E$45&gt;0,E70/H_Income!E$45,"")</f>
        <v/>
      </c>
      <c r="H70" s="531"/>
    </row>
    <row r="71" spans="1:9" ht="5.0999999999999996" customHeight="1" x14ac:dyDescent="0.2">
      <c r="A71" s="105"/>
      <c r="B71" s="126"/>
      <c r="C71" s="132"/>
      <c r="D71" s="157"/>
      <c r="E71" s="126"/>
      <c r="F71" s="133"/>
      <c r="G71" s="105"/>
      <c r="I71" s="105"/>
    </row>
    <row r="72" spans="1:9" ht="16.149999999999999" customHeight="1" x14ac:dyDescent="0.2">
      <c r="B72" s="59" t="s">
        <v>61</v>
      </c>
      <c r="C72" s="370"/>
      <c r="D72" s="158"/>
      <c r="E72" s="129"/>
      <c r="F72" s="128" t="str">
        <f>IF(H_Income!E$45&gt;0,E72/H_Income!E$45,"")</f>
        <v/>
      </c>
      <c r="H72" s="531"/>
    </row>
    <row r="73" spans="1:9" ht="16.149999999999999" customHeight="1" x14ac:dyDescent="0.2">
      <c r="B73" s="59" t="s">
        <v>61</v>
      </c>
      <c r="C73" s="370"/>
      <c r="D73" s="158"/>
      <c r="E73" s="129"/>
      <c r="F73" s="128" t="str">
        <f>IF(H_Income!E$45&gt;0,E73/H_Income!E$45,"")</f>
        <v/>
      </c>
      <c r="H73" s="531"/>
    </row>
    <row r="74" spans="1:9" ht="16.149999999999999" customHeight="1" x14ac:dyDescent="0.2">
      <c r="B74" s="59" t="s">
        <v>61</v>
      </c>
      <c r="C74" s="370"/>
      <c r="D74" s="158"/>
      <c r="E74" s="129"/>
      <c r="F74" s="128" t="str">
        <f>IF(H_Income!E$45&gt;0,E74/H_Income!E$45,"")</f>
        <v/>
      </c>
      <c r="H74" s="531"/>
    </row>
    <row r="75" spans="1:9" ht="16.149999999999999" customHeight="1" x14ac:dyDescent="0.2">
      <c r="B75" s="59" t="s">
        <v>61</v>
      </c>
      <c r="C75" s="370"/>
      <c r="D75" s="158"/>
      <c r="E75" s="129"/>
      <c r="F75" s="128" t="str">
        <f>IF(H_Income!E$45&gt;0,E75/H_Income!E$45,"")</f>
        <v/>
      </c>
      <c r="H75" s="531"/>
    </row>
    <row r="76" spans="1:9" ht="16.149999999999999" customHeight="1" x14ac:dyDescent="0.2">
      <c r="B76" s="59" t="s">
        <v>61</v>
      </c>
      <c r="C76" s="56" t="s">
        <v>60</v>
      </c>
      <c r="D76" s="160"/>
      <c r="E76" s="130">
        <f>SUM(E72:E75)</f>
        <v>0</v>
      </c>
      <c r="F76" s="128" t="str">
        <f>IF(H_Income!E$45&gt;0,E76/H_Income!E$45,"")</f>
        <v/>
      </c>
      <c r="H76" s="531"/>
    </row>
    <row r="77" spans="1:9" ht="5.0999999999999996" customHeight="1" x14ac:dyDescent="0.2">
      <c r="A77" s="105"/>
      <c r="B77" s="126"/>
      <c r="C77" s="132"/>
      <c r="D77" s="157"/>
      <c r="E77" s="126"/>
      <c r="F77" s="133"/>
      <c r="G77" s="105"/>
      <c r="I77" s="105"/>
    </row>
    <row r="78" spans="1:9" ht="16.149999999999999" customHeight="1" x14ac:dyDescent="0.2">
      <c r="B78" s="59" t="s">
        <v>59</v>
      </c>
      <c r="C78" s="370"/>
      <c r="D78" s="158"/>
      <c r="E78" s="129"/>
      <c r="F78" s="128" t="str">
        <f>IF(H_Income!E$45&gt;0,E78/H_Income!E$45,"")</f>
        <v/>
      </c>
      <c r="H78" s="531"/>
    </row>
    <row r="79" spans="1:9" ht="16.149999999999999" customHeight="1" x14ac:dyDescent="0.2">
      <c r="B79" s="59" t="s">
        <v>59</v>
      </c>
      <c r="C79" s="370"/>
      <c r="D79" s="158"/>
      <c r="E79" s="129"/>
      <c r="F79" s="128" t="str">
        <f>IF(H_Income!E$45&gt;0,E79/H_Income!E$45,"")</f>
        <v/>
      </c>
      <c r="H79" s="531"/>
    </row>
    <row r="80" spans="1:9" ht="16.149999999999999" customHeight="1" x14ac:dyDescent="0.2">
      <c r="B80" s="59" t="s">
        <v>59</v>
      </c>
      <c r="C80" s="370"/>
      <c r="D80" s="158"/>
      <c r="E80" s="129"/>
      <c r="F80" s="128" t="str">
        <f>IF(H_Income!E$45&gt;0,E80/H_Income!E$45,"")</f>
        <v/>
      </c>
      <c r="H80" s="531"/>
    </row>
    <row r="81" spans="2:8" ht="16.149999999999999" customHeight="1" x14ac:dyDescent="0.2">
      <c r="B81" s="59" t="s">
        <v>59</v>
      </c>
      <c r="C81" s="370"/>
      <c r="D81" s="158"/>
      <c r="E81" s="129"/>
      <c r="F81" s="128" t="str">
        <f>IF(H_Income!E$45&gt;0,E81/H_Income!E$45,"")</f>
        <v/>
      </c>
      <c r="H81" s="531"/>
    </row>
    <row r="82" spans="2:8" ht="16.149999999999999" customHeight="1" x14ac:dyDescent="0.2">
      <c r="B82" s="59" t="s">
        <v>59</v>
      </c>
      <c r="C82" s="56" t="s">
        <v>58</v>
      </c>
      <c r="D82" s="160"/>
      <c r="E82" s="130">
        <f>SUM(E78:E81)</f>
        <v>0</v>
      </c>
      <c r="F82" s="128" t="str">
        <f>IF(H_Income!E$45&gt;0,E82/H_Income!E$45,"")</f>
        <v/>
      </c>
      <c r="H82" s="531"/>
    </row>
  </sheetData>
  <sheetProtection algorithmName="SHA-512" hashValue="lSRlW4oqw+0eAb6Vy4qahb6L6pd4FAfPdsp2BLGVaHn2146hG/qlDm3ePkkSagwDgGSdnGZJv+Wt+JCOzey3Ng==" saltValue="k5GXhnJjOWdJ8YCulyL8JQ==" spinCount="100000" sheet="1" selectLockedCells="1"/>
  <customSheetViews>
    <customSheetView guid="{996927AF-2CA0-4EA7-84FB-22D43C3670BC}" scale="55" showPageBreaks="1" showGridLines="0" fitToPage="1" printArea="1" hiddenColumns="1" view="pageBreakPreview">
      <selection activeCell="E32" sqref="E32"/>
      <rowBreaks count="1" manualBreakCount="1">
        <brk id="62" max="7" man="1"/>
      </rowBreaks>
      <pageMargins left="0.25" right="0.25" top="0.3" bottom="0.3" header="0.3" footer="0.1"/>
      <pageSetup scale="59" orientation="portrait" r:id="rId1"/>
      <headerFooter>
        <oddFooter>&amp;LVersion: 2/8/2013&amp;CTab: &amp;A&amp;RPrint Date: &amp;D</oddFooter>
      </headerFooter>
    </customSheetView>
    <customSheetView guid="{11E1F5E4-CB48-4800-8BCA-5A4C7651C477}" showPageBreaks="1" showGridLines="0" printArea="1" view="pageBreakPreview" topLeftCell="A31">
      <selection activeCell="C77" sqref="C77"/>
      <pageMargins left="0.7" right="0.7" top="0.75" bottom="0.75" header="0.3" footer="0.3"/>
      <pageSetup paperSize="9" scale="60" fitToHeight="0" orientation="portrait" r:id="rId2"/>
    </customSheetView>
    <customSheetView guid="{DA068714-31DE-453E-8066-83B45426A1B0}" showPageBreaks="1" showGridLines="0" printArea="1" view="pageBreakPreview" topLeftCell="A31">
      <selection activeCell="C77" sqref="C77"/>
      <pageMargins left="0.7" right="0.7" top="0.75" bottom="0.75" header="0.3" footer="0.3"/>
      <pageSetup paperSize="9" scale="60" fitToHeight="0" orientation="portrait" r:id="rId3"/>
    </customSheetView>
    <customSheetView guid="{27CD3F9E-A8F8-459C-9542-E3A25AF49F0F}" showPageBreaks="1" showGridLines="0" fitToPage="1" printArea="1" hiddenColumns="1" view="pageBreakPreview">
      <selection activeCell="E32" sqref="E32"/>
      <rowBreaks count="1" manualBreakCount="1">
        <brk id="62" min="1" max="7" man="1"/>
      </rowBreaks>
      <pageMargins left="0.25" right="0.25" top="0.3" bottom="0.3" header="0.3" footer="0.1"/>
      <pageSetup scale="59" orientation="portrait" r:id="rId4"/>
      <headerFooter>
        <oddFooter>&amp;LVersion: 2/8/2013&amp;CTab: &amp;A&amp;RPrint Date: &amp;D</oddFooter>
      </headerFooter>
    </customSheetView>
  </customSheetViews>
  <printOptions horizontalCentered="1"/>
  <pageMargins left="0.7" right="0.7" top="0.75" bottom="0.75" header="0.3" footer="0.3"/>
  <pageSetup scale="57" fitToHeight="2" orientation="portrait" r:id="rId5"/>
  <headerFooter>
    <oddFooter>&amp;CTab: &amp;A&amp;RPrint Date: &amp;D</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T90"/>
  <sheetViews>
    <sheetView showGridLines="0" view="pageBreakPreview" zoomScale="90" zoomScaleNormal="100" zoomScaleSheetLayoutView="90" workbookViewId="0">
      <selection activeCell="C10" sqref="C10"/>
    </sheetView>
  </sheetViews>
  <sheetFormatPr defaultColWidth="9.28515625" defaultRowHeight="12.75" x14ac:dyDescent="0.2"/>
  <cols>
    <col min="1" max="1" width="1.7109375" style="25" customWidth="1"/>
    <col min="2" max="2" width="12" style="25" customWidth="1"/>
    <col min="3" max="3" width="5.7109375" style="25" customWidth="1"/>
    <col min="4" max="4" width="33.7109375" style="25" customWidth="1"/>
    <col min="5" max="45" width="10.7109375" style="25" customWidth="1"/>
    <col min="46" max="49" width="0" style="25" hidden="1" customWidth="1"/>
    <col min="50" max="16384" width="9.28515625" style="25"/>
  </cols>
  <sheetData>
    <row r="1" spans="2:45" ht="18" x14ac:dyDescent="0.25">
      <c r="B1" s="24" t="s">
        <v>634</v>
      </c>
    </row>
    <row r="2" spans="2:45" s="164" customFormat="1" ht="13.5" customHeight="1" x14ac:dyDescent="0.2">
      <c r="C2" s="165"/>
      <c r="D2" s="166"/>
      <c r="E2" s="167" t="s">
        <v>115</v>
      </c>
      <c r="F2" s="164">
        <v>1</v>
      </c>
      <c r="G2" s="164">
        <v>2</v>
      </c>
      <c r="H2" s="164">
        <v>3</v>
      </c>
      <c r="I2" s="164">
        <v>4</v>
      </c>
      <c r="J2" s="164">
        <v>5</v>
      </c>
      <c r="K2" s="164">
        <v>6</v>
      </c>
      <c r="L2" s="164">
        <v>7</v>
      </c>
      <c r="M2" s="164">
        <v>8</v>
      </c>
      <c r="N2" s="164">
        <v>9</v>
      </c>
      <c r="O2" s="164">
        <v>10</v>
      </c>
      <c r="P2" s="164">
        <v>11</v>
      </c>
      <c r="Q2" s="164">
        <v>12</v>
      </c>
      <c r="R2" s="164">
        <v>13</v>
      </c>
      <c r="S2" s="164">
        <v>14</v>
      </c>
      <c r="T2" s="164">
        <v>15</v>
      </c>
      <c r="U2" s="164">
        <v>16</v>
      </c>
      <c r="V2" s="164">
        <v>17</v>
      </c>
      <c r="W2" s="164">
        <v>18</v>
      </c>
      <c r="X2" s="164">
        <v>19</v>
      </c>
      <c r="Y2" s="164">
        <v>20</v>
      </c>
      <c r="Z2" s="164">
        <v>21</v>
      </c>
      <c r="AA2" s="164">
        <v>22</v>
      </c>
      <c r="AB2" s="164">
        <v>23</v>
      </c>
      <c r="AC2" s="164">
        <v>24</v>
      </c>
      <c r="AD2" s="164">
        <v>25</v>
      </c>
      <c r="AE2" s="164">
        <v>26</v>
      </c>
      <c r="AF2" s="164">
        <v>27</v>
      </c>
      <c r="AG2" s="164">
        <v>28</v>
      </c>
      <c r="AH2" s="164">
        <v>29</v>
      </c>
      <c r="AI2" s="164">
        <v>30</v>
      </c>
      <c r="AJ2" s="164">
        <v>31</v>
      </c>
      <c r="AK2" s="164">
        <v>32</v>
      </c>
      <c r="AL2" s="164">
        <v>33</v>
      </c>
      <c r="AM2" s="164">
        <v>34</v>
      </c>
      <c r="AN2" s="164">
        <v>35</v>
      </c>
      <c r="AO2" s="164">
        <v>36</v>
      </c>
      <c r="AP2" s="164">
        <v>37</v>
      </c>
      <c r="AQ2" s="164">
        <v>38</v>
      </c>
      <c r="AR2" s="164">
        <v>39</v>
      </c>
      <c r="AS2" s="164">
        <v>40</v>
      </c>
    </row>
    <row r="3" spans="2:45" ht="12.75" customHeight="1" x14ac:dyDescent="0.2">
      <c r="B3" s="59" t="s">
        <v>110</v>
      </c>
      <c r="C3" s="168"/>
      <c r="D3" s="63" t="s">
        <v>54</v>
      </c>
      <c r="E3" s="123">
        <v>0.02</v>
      </c>
      <c r="F3" s="186">
        <f>H_Income!N45-H_Income!M45</f>
        <v>0</v>
      </c>
      <c r="G3" s="124">
        <f t="shared" ref="G3:AS8" si="0">F3*(1+$E3)</f>
        <v>0</v>
      </c>
      <c r="H3" s="124">
        <f t="shared" si="0"/>
        <v>0</v>
      </c>
      <c r="I3" s="124">
        <f t="shared" si="0"/>
        <v>0</v>
      </c>
      <c r="J3" s="124">
        <f t="shared" si="0"/>
        <v>0</v>
      </c>
      <c r="K3" s="124">
        <f t="shared" si="0"/>
        <v>0</v>
      </c>
      <c r="L3" s="124">
        <f t="shared" si="0"/>
        <v>0</v>
      </c>
      <c r="M3" s="124">
        <f t="shared" si="0"/>
        <v>0</v>
      </c>
      <c r="N3" s="124">
        <f t="shared" si="0"/>
        <v>0</v>
      </c>
      <c r="O3" s="124">
        <f t="shared" si="0"/>
        <v>0</v>
      </c>
      <c r="P3" s="124">
        <f t="shared" si="0"/>
        <v>0</v>
      </c>
      <c r="Q3" s="124">
        <f t="shared" si="0"/>
        <v>0</v>
      </c>
      <c r="R3" s="124">
        <f t="shared" si="0"/>
        <v>0</v>
      </c>
      <c r="S3" s="124">
        <f t="shared" si="0"/>
        <v>0</v>
      </c>
      <c r="T3" s="124">
        <f t="shared" si="0"/>
        <v>0</v>
      </c>
      <c r="U3" s="124">
        <f t="shared" si="0"/>
        <v>0</v>
      </c>
      <c r="V3" s="124">
        <f t="shared" si="0"/>
        <v>0</v>
      </c>
      <c r="W3" s="124">
        <f t="shared" si="0"/>
        <v>0</v>
      </c>
      <c r="X3" s="124">
        <f t="shared" si="0"/>
        <v>0</v>
      </c>
      <c r="Y3" s="124">
        <f t="shared" si="0"/>
        <v>0</v>
      </c>
      <c r="Z3" s="124">
        <f t="shared" si="0"/>
        <v>0</v>
      </c>
      <c r="AA3" s="124">
        <f t="shared" si="0"/>
        <v>0</v>
      </c>
      <c r="AB3" s="124">
        <f t="shared" si="0"/>
        <v>0</v>
      </c>
      <c r="AC3" s="124">
        <f t="shared" si="0"/>
        <v>0</v>
      </c>
      <c r="AD3" s="124">
        <f t="shared" si="0"/>
        <v>0</v>
      </c>
      <c r="AE3" s="124">
        <f t="shared" si="0"/>
        <v>0</v>
      </c>
      <c r="AF3" s="124">
        <f t="shared" si="0"/>
        <v>0</v>
      </c>
      <c r="AG3" s="124">
        <f t="shared" si="0"/>
        <v>0</v>
      </c>
      <c r="AH3" s="124">
        <f t="shared" si="0"/>
        <v>0</v>
      </c>
      <c r="AI3" s="124">
        <f t="shared" si="0"/>
        <v>0</v>
      </c>
      <c r="AJ3" s="124">
        <f t="shared" si="0"/>
        <v>0</v>
      </c>
      <c r="AK3" s="124">
        <f t="shared" si="0"/>
        <v>0</v>
      </c>
      <c r="AL3" s="124">
        <f t="shared" si="0"/>
        <v>0</v>
      </c>
      <c r="AM3" s="124">
        <f t="shared" si="0"/>
        <v>0</v>
      </c>
      <c r="AN3" s="124">
        <f t="shared" si="0"/>
        <v>0</v>
      </c>
      <c r="AO3" s="124">
        <f t="shared" si="0"/>
        <v>0</v>
      </c>
      <c r="AP3" s="124">
        <f t="shared" si="0"/>
        <v>0</v>
      </c>
      <c r="AQ3" s="124">
        <f t="shared" si="0"/>
        <v>0</v>
      </c>
      <c r="AR3" s="124">
        <f t="shared" si="0"/>
        <v>0</v>
      </c>
      <c r="AS3" s="125">
        <f t="shared" si="0"/>
        <v>0</v>
      </c>
    </row>
    <row r="4" spans="2:45" ht="12.75" customHeight="1" x14ac:dyDescent="0.2">
      <c r="B4" s="59" t="s">
        <v>110</v>
      </c>
      <c r="C4" s="168"/>
      <c r="D4" s="63" t="s">
        <v>633</v>
      </c>
      <c r="E4" s="123">
        <v>0.02</v>
      </c>
      <c r="F4" s="186">
        <f>H_Income!M45</f>
        <v>0</v>
      </c>
      <c r="G4" s="124">
        <f t="shared" si="0"/>
        <v>0</v>
      </c>
      <c r="H4" s="124">
        <f t="shared" ref="H4" si="1">G4*(1+$E4)</f>
        <v>0</v>
      </c>
      <c r="I4" s="124">
        <f t="shared" ref="I4" si="2">H4*(1+$E4)</f>
        <v>0</v>
      </c>
      <c r="J4" s="124">
        <f t="shared" ref="J4:K4" si="3">I4*(1+$E4)</f>
        <v>0</v>
      </c>
      <c r="K4" s="124">
        <f t="shared" si="3"/>
        <v>0</v>
      </c>
      <c r="L4" s="124">
        <f t="shared" si="0"/>
        <v>0</v>
      </c>
      <c r="M4" s="124">
        <f t="shared" si="0"/>
        <v>0</v>
      </c>
      <c r="N4" s="124">
        <f t="shared" si="0"/>
        <v>0</v>
      </c>
      <c r="O4" s="124">
        <f t="shared" ref="O4" si="4">N4*(1+$E4)</f>
        <v>0</v>
      </c>
      <c r="P4" s="124">
        <f t="shared" ref="P4" si="5">O4*(1+$E4)</f>
        <v>0</v>
      </c>
      <c r="Q4" s="124">
        <f t="shared" ref="Q4" si="6">P4*(1+$E4)</f>
        <v>0</v>
      </c>
      <c r="R4" s="124">
        <f t="shared" ref="R4" si="7">Q4*(1+$E4)</f>
        <v>0</v>
      </c>
      <c r="S4" s="124">
        <f t="shared" ref="S4" si="8">R4*(1+$E4)</f>
        <v>0</v>
      </c>
      <c r="T4" s="124">
        <f t="shared" ref="T4" si="9">S4*(1+$E4)</f>
        <v>0</v>
      </c>
      <c r="U4" s="124">
        <f t="shared" ref="U4" si="10">T4*(1+$E4)</f>
        <v>0</v>
      </c>
      <c r="V4" s="124">
        <f t="shared" ref="V4" si="11">U4*(1+$E4)</f>
        <v>0</v>
      </c>
      <c r="W4" s="124">
        <f t="shared" ref="W4" si="12">V4*(1+$E4)</f>
        <v>0</v>
      </c>
      <c r="X4" s="124">
        <f t="shared" ref="X4" si="13">W4*(1+$E4)</f>
        <v>0</v>
      </c>
      <c r="Y4" s="124">
        <f t="shared" ref="Y4" si="14">X4*(1+$E4)</f>
        <v>0</v>
      </c>
      <c r="Z4" s="124">
        <f t="shared" ref="Z4" si="15">Y4*(1+$E4)</f>
        <v>0</v>
      </c>
      <c r="AA4" s="124">
        <f t="shared" ref="AA4" si="16">Z4*(1+$E4)</f>
        <v>0</v>
      </c>
      <c r="AB4" s="124">
        <f t="shared" ref="AB4" si="17">AA4*(1+$E4)</f>
        <v>0</v>
      </c>
      <c r="AC4" s="124">
        <f t="shared" ref="AC4" si="18">AB4*(1+$E4)</f>
        <v>0</v>
      </c>
      <c r="AD4" s="124">
        <f t="shared" ref="AD4" si="19">AC4*(1+$E4)</f>
        <v>0</v>
      </c>
      <c r="AE4" s="124">
        <f t="shared" ref="AE4" si="20">AD4*(1+$E4)</f>
        <v>0</v>
      </c>
      <c r="AF4" s="124">
        <f t="shared" ref="AF4" si="21">AE4*(1+$E4)</f>
        <v>0</v>
      </c>
      <c r="AG4" s="124">
        <f t="shared" ref="AG4" si="22">AF4*(1+$E4)</f>
        <v>0</v>
      </c>
      <c r="AH4" s="124">
        <f t="shared" ref="AH4" si="23">AG4*(1+$E4)</f>
        <v>0</v>
      </c>
      <c r="AI4" s="124">
        <f t="shared" ref="AI4" si="24">AH4*(1+$E4)</f>
        <v>0</v>
      </c>
      <c r="AJ4" s="124">
        <f t="shared" ref="AJ4" si="25">AI4*(1+$E4)</f>
        <v>0</v>
      </c>
      <c r="AK4" s="124">
        <f t="shared" ref="AK4" si="26">AJ4*(1+$E4)</f>
        <v>0</v>
      </c>
      <c r="AL4" s="124">
        <f t="shared" ref="AL4" si="27">AK4*(1+$E4)</f>
        <v>0</v>
      </c>
      <c r="AM4" s="124">
        <f t="shared" ref="AM4" si="28">AL4*(1+$E4)</f>
        <v>0</v>
      </c>
      <c r="AN4" s="124">
        <f t="shared" ref="AN4" si="29">AM4*(1+$E4)</f>
        <v>0</v>
      </c>
      <c r="AO4" s="124">
        <f t="shared" ref="AO4" si="30">AN4*(1+$E4)</f>
        <v>0</v>
      </c>
      <c r="AP4" s="124">
        <f t="shared" ref="AP4" si="31">AO4*(1+$E4)</f>
        <v>0</v>
      </c>
      <c r="AQ4" s="124">
        <f t="shared" ref="AQ4" si="32">AP4*(1+$E4)</f>
        <v>0</v>
      </c>
      <c r="AR4" s="124">
        <f t="shared" ref="AR4" si="33">AQ4*(1+$E4)</f>
        <v>0</v>
      </c>
      <c r="AS4" s="143">
        <f t="shared" ref="AS4" si="34">AR4*(1+$E4)</f>
        <v>0</v>
      </c>
    </row>
    <row r="5" spans="2:45" ht="12.75" customHeight="1" x14ac:dyDescent="0.2">
      <c r="B5" s="59" t="s">
        <v>110</v>
      </c>
      <c r="C5" s="168"/>
      <c r="D5" s="63" t="s">
        <v>53</v>
      </c>
      <c r="E5" s="123">
        <v>0.02</v>
      </c>
      <c r="F5" s="186">
        <f>H_Income!C58</f>
        <v>0</v>
      </c>
      <c r="G5" s="124">
        <f t="shared" si="0"/>
        <v>0</v>
      </c>
      <c r="H5" s="124">
        <f t="shared" si="0"/>
        <v>0</v>
      </c>
      <c r="I5" s="124">
        <f t="shared" si="0"/>
        <v>0</v>
      </c>
      <c r="J5" s="124">
        <f t="shared" si="0"/>
        <v>0</v>
      </c>
      <c r="K5" s="124">
        <f t="shared" si="0"/>
        <v>0</v>
      </c>
      <c r="L5" s="124">
        <f t="shared" si="0"/>
        <v>0</v>
      </c>
      <c r="M5" s="124">
        <f t="shared" si="0"/>
        <v>0</v>
      </c>
      <c r="N5" s="124">
        <f t="shared" si="0"/>
        <v>0</v>
      </c>
      <c r="O5" s="124">
        <f t="shared" si="0"/>
        <v>0</v>
      </c>
      <c r="P5" s="124">
        <f t="shared" si="0"/>
        <v>0</v>
      </c>
      <c r="Q5" s="124">
        <f t="shared" si="0"/>
        <v>0</v>
      </c>
      <c r="R5" s="124">
        <f t="shared" si="0"/>
        <v>0</v>
      </c>
      <c r="S5" s="124">
        <f t="shared" si="0"/>
        <v>0</v>
      </c>
      <c r="T5" s="124">
        <f t="shared" si="0"/>
        <v>0</v>
      </c>
      <c r="U5" s="124">
        <f t="shared" si="0"/>
        <v>0</v>
      </c>
      <c r="V5" s="124">
        <f t="shared" si="0"/>
        <v>0</v>
      </c>
      <c r="W5" s="124">
        <f t="shared" si="0"/>
        <v>0</v>
      </c>
      <c r="X5" s="124">
        <f t="shared" si="0"/>
        <v>0</v>
      </c>
      <c r="Y5" s="124">
        <f t="shared" si="0"/>
        <v>0</v>
      </c>
      <c r="Z5" s="124">
        <f t="shared" si="0"/>
        <v>0</v>
      </c>
      <c r="AA5" s="124">
        <f t="shared" si="0"/>
        <v>0</v>
      </c>
      <c r="AB5" s="124">
        <f t="shared" si="0"/>
        <v>0</v>
      </c>
      <c r="AC5" s="124">
        <f t="shared" si="0"/>
        <v>0</v>
      </c>
      <c r="AD5" s="124">
        <f t="shared" si="0"/>
        <v>0</v>
      </c>
      <c r="AE5" s="124">
        <f t="shared" si="0"/>
        <v>0</v>
      </c>
      <c r="AF5" s="124">
        <f t="shared" si="0"/>
        <v>0</v>
      </c>
      <c r="AG5" s="124">
        <f t="shared" si="0"/>
        <v>0</v>
      </c>
      <c r="AH5" s="124">
        <f t="shared" si="0"/>
        <v>0</v>
      </c>
      <c r="AI5" s="124">
        <f t="shared" si="0"/>
        <v>0</v>
      </c>
      <c r="AJ5" s="124">
        <f t="shared" si="0"/>
        <v>0</v>
      </c>
      <c r="AK5" s="124">
        <f t="shared" si="0"/>
        <v>0</v>
      </c>
      <c r="AL5" s="124">
        <f t="shared" si="0"/>
        <v>0</v>
      </c>
      <c r="AM5" s="124">
        <f t="shared" si="0"/>
        <v>0</v>
      </c>
      <c r="AN5" s="124">
        <f t="shared" si="0"/>
        <v>0</v>
      </c>
      <c r="AO5" s="124">
        <f t="shared" si="0"/>
        <v>0</v>
      </c>
      <c r="AP5" s="124">
        <f t="shared" si="0"/>
        <v>0</v>
      </c>
      <c r="AQ5" s="124">
        <f t="shared" si="0"/>
        <v>0</v>
      </c>
      <c r="AR5" s="124">
        <f t="shared" si="0"/>
        <v>0</v>
      </c>
      <c r="AS5" s="125">
        <f t="shared" si="0"/>
        <v>0</v>
      </c>
    </row>
    <row r="6" spans="2:45" ht="12.75" customHeight="1" x14ac:dyDescent="0.2">
      <c r="B6" s="59" t="s">
        <v>110</v>
      </c>
      <c r="C6" s="168"/>
      <c r="D6" s="63" t="s">
        <v>52</v>
      </c>
      <c r="E6" s="123">
        <v>0.02</v>
      </c>
      <c r="F6" s="186">
        <f>H_Income!C59</f>
        <v>0</v>
      </c>
      <c r="G6" s="124">
        <f t="shared" si="0"/>
        <v>0</v>
      </c>
      <c r="H6" s="124">
        <f t="shared" si="0"/>
        <v>0</v>
      </c>
      <c r="I6" s="124">
        <f t="shared" si="0"/>
        <v>0</v>
      </c>
      <c r="J6" s="124">
        <f t="shared" si="0"/>
        <v>0</v>
      </c>
      <c r="K6" s="124">
        <f t="shared" si="0"/>
        <v>0</v>
      </c>
      <c r="L6" s="124">
        <f t="shared" si="0"/>
        <v>0</v>
      </c>
      <c r="M6" s="124">
        <f t="shared" si="0"/>
        <v>0</v>
      </c>
      <c r="N6" s="124">
        <f t="shared" si="0"/>
        <v>0</v>
      </c>
      <c r="O6" s="124">
        <f t="shared" si="0"/>
        <v>0</v>
      </c>
      <c r="P6" s="124">
        <f t="shared" si="0"/>
        <v>0</v>
      </c>
      <c r="Q6" s="124">
        <f t="shared" si="0"/>
        <v>0</v>
      </c>
      <c r="R6" s="124">
        <f t="shared" si="0"/>
        <v>0</v>
      </c>
      <c r="S6" s="124">
        <f t="shared" si="0"/>
        <v>0</v>
      </c>
      <c r="T6" s="124">
        <f t="shared" si="0"/>
        <v>0</v>
      </c>
      <c r="U6" s="124">
        <f t="shared" si="0"/>
        <v>0</v>
      </c>
      <c r="V6" s="124">
        <f t="shared" si="0"/>
        <v>0</v>
      </c>
      <c r="W6" s="124">
        <f t="shared" si="0"/>
        <v>0</v>
      </c>
      <c r="X6" s="124">
        <f t="shared" si="0"/>
        <v>0</v>
      </c>
      <c r="Y6" s="124">
        <f t="shared" si="0"/>
        <v>0</v>
      </c>
      <c r="Z6" s="124">
        <f t="shared" si="0"/>
        <v>0</v>
      </c>
      <c r="AA6" s="124">
        <f t="shared" si="0"/>
        <v>0</v>
      </c>
      <c r="AB6" s="124">
        <f t="shared" si="0"/>
        <v>0</v>
      </c>
      <c r="AC6" s="124">
        <f t="shared" si="0"/>
        <v>0</v>
      </c>
      <c r="AD6" s="124">
        <f t="shared" si="0"/>
        <v>0</v>
      </c>
      <c r="AE6" s="124">
        <f t="shared" si="0"/>
        <v>0</v>
      </c>
      <c r="AF6" s="124">
        <f t="shared" si="0"/>
        <v>0</v>
      </c>
      <c r="AG6" s="124">
        <f t="shared" si="0"/>
        <v>0</v>
      </c>
      <c r="AH6" s="124">
        <f t="shared" si="0"/>
        <v>0</v>
      </c>
      <c r="AI6" s="124">
        <f t="shared" si="0"/>
        <v>0</v>
      </c>
      <c r="AJ6" s="124">
        <f t="shared" si="0"/>
        <v>0</v>
      </c>
      <c r="AK6" s="124">
        <f t="shared" si="0"/>
        <v>0</v>
      </c>
      <c r="AL6" s="124">
        <f t="shared" si="0"/>
        <v>0</v>
      </c>
      <c r="AM6" s="124">
        <f t="shared" si="0"/>
        <v>0</v>
      </c>
      <c r="AN6" s="124">
        <f t="shared" si="0"/>
        <v>0</v>
      </c>
      <c r="AO6" s="124">
        <f t="shared" si="0"/>
        <v>0</v>
      </c>
      <c r="AP6" s="124">
        <f t="shared" si="0"/>
        <v>0</v>
      </c>
      <c r="AQ6" s="124">
        <f t="shared" si="0"/>
        <v>0</v>
      </c>
      <c r="AR6" s="124">
        <f t="shared" si="0"/>
        <v>0</v>
      </c>
      <c r="AS6" s="125">
        <f t="shared" si="0"/>
        <v>0</v>
      </c>
    </row>
    <row r="7" spans="2:45" ht="12.75" customHeight="1" x14ac:dyDescent="0.2">
      <c r="B7" s="59" t="s">
        <v>110</v>
      </c>
      <c r="C7" s="168"/>
      <c r="D7" s="63" t="s">
        <v>51</v>
      </c>
      <c r="E7" s="123">
        <v>0.02</v>
      </c>
      <c r="F7" s="186">
        <f>H_Income!C60</f>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4">
        <f t="shared" si="0"/>
        <v>0</v>
      </c>
      <c r="T7" s="124">
        <f t="shared" si="0"/>
        <v>0</v>
      </c>
      <c r="U7" s="124">
        <f t="shared" si="0"/>
        <v>0</v>
      </c>
      <c r="V7" s="124">
        <f t="shared" si="0"/>
        <v>0</v>
      </c>
      <c r="W7" s="124">
        <f t="shared" si="0"/>
        <v>0</v>
      </c>
      <c r="X7" s="124">
        <f t="shared" si="0"/>
        <v>0</v>
      </c>
      <c r="Y7" s="124">
        <f t="shared" si="0"/>
        <v>0</v>
      </c>
      <c r="Z7" s="124">
        <f t="shared" si="0"/>
        <v>0</v>
      </c>
      <c r="AA7" s="124">
        <f t="shared" si="0"/>
        <v>0</v>
      </c>
      <c r="AB7" s="124">
        <f t="shared" si="0"/>
        <v>0</v>
      </c>
      <c r="AC7" s="124">
        <f t="shared" si="0"/>
        <v>0</v>
      </c>
      <c r="AD7" s="124">
        <f t="shared" si="0"/>
        <v>0</v>
      </c>
      <c r="AE7" s="124">
        <f t="shared" si="0"/>
        <v>0</v>
      </c>
      <c r="AF7" s="124">
        <f t="shared" si="0"/>
        <v>0</v>
      </c>
      <c r="AG7" s="124">
        <f t="shared" si="0"/>
        <v>0</v>
      </c>
      <c r="AH7" s="124">
        <f t="shared" si="0"/>
        <v>0</v>
      </c>
      <c r="AI7" s="124">
        <f t="shared" si="0"/>
        <v>0</v>
      </c>
      <c r="AJ7" s="124">
        <f t="shared" si="0"/>
        <v>0</v>
      </c>
      <c r="AK7" s="124">
        <f t="shared" si="0"/>
        <v>0</v>
      </c>
      <c r="AL7" s="124">
        <f t="shared" si="0"/>
        <v>0</v>
      </c>
      <c r="AM7" s="124">
        <f t="shared" si="0"/>
        <v>0</v>
      </c>
      <c r="AN7" s="124">
        <f t="shared" si="0"/>
        <v>0</v>
      </c>
      <c r="AO7" s="124">
        <f t="shared" si="0"/>
        <v>0</v>
      </c>
      <c r="AP7" s="124">
        <f t="shared" si="0"/>
        <v>0</v>
      </c>
      <c r="AQ7" s="124">
        <f t="shared" si="0"/>
        <v>0</v>
      </c>
      <c r="AR7" s="124">
        <f t="shared" si="0"/>
        <v>0</v>
      </c>
      <c r="AS7" s="125">
        <f t="shared" si="0"/>
        <v>0</v>
      </c>
    </row>
    <row r="8" spans="2:45" ht="12.75" customHeight="1" x14ac:dyDescent="0.2">
      <c r="B8" s="59" t="s">
        <v>110</v>
      </c>
      <c r="C8" s="168"/>
      <c r="D8" s="63" t="s">
        <v>111</v>
      </c>
      <c r="E8" s="123">
        <v>0.02</v>
      </c>
      <c r="F8" s="186">
        <f>H_Income!C61</f>
        <v>0</v>
      </c>
      <c r="G8" s="124">
        <f t="shared" si="0"/>
        <v>0</v>
      </c>
      <c r="H8" s="124">
        <f t="shared" si="0"/>
        <v>0</v>
      </c>
      <c r="I8" s="124">
        <f t="shared" si="0"/>
        <v>0</v>
      </c>
      <c r="J8" s="124">
        <f t="shared" si="0"/>
        <v>0</v>
      </c>
      <c r="K8" s="124">
        <f t="shared" si="0"/>
        <v>0</v>
      </c>
      <c r="L8" s="124">
        <f t="shared" si="0"/>
        <v>0</v>
      </c>
      <c r="M8" s="124">
        <f t="shared" si="0"/>
        <v>0</v>
      </c>
      <c r="N8" s="124">
        <f t="shared" si="0"/>
        <v>0</v>
      </c>
      <c r="O8" s="124">
        <f t="shared" si="0"/>
        <v>0</v>
      </c>
      <c r="P8" s="124">
        <f t="shared" si="0"/>
        <v>0</v>
      </c>
      <c r="Q8" s="124">
        <f t="shared" si="0"/>
        <v>0</v>
      </c>
      <c r="R8" s="124">
        <f t="shared" si="0"/>
        <v>0</v>
      </c>
      <c r="S8" s="124">
        <f t="shared" si="0"/>
        <v>0</v>
      </c>
      <c r="T8" s="124">
        <f t="shared" si="0"/>
        <v>0</v>
      </c>
      <c r="U8" s="124">
        <f t="shared" si="0"/>
        <v>0</v>
      </c>
      <c r="V8" s="124">
        <f t="shared" si="0"/>
        <v>0</v>
      </c>
      <c r="W8" s="124">
        <f t="shared" si="0"/>
        <v>0</v>
      </c>
      <c r="X8" s="124">
        <f t="shared" si="0"/>
        <v>0</v>
      </c>
      <c r="Y8" s="124">
        <f t="shared" si="0"/>
        <v>0</v>
      </c>
      <c r="Z8" s="124">
        <f t="shared" si="0"/>
        <v>0</v>
      </c>
      <c r="AA8" s="124">
        <f t="shared" si="0"/>
        <v>0</v>
      </c>
      <c r="AB8" s="124">
        <f t="shared" si="0"/>
        <v>0</v>
      </c>
      <c r="AC8" s="124">
        <f t="shared" si="0"/>
        <v>0</v>
      </c>
      <c r="AD8" s="124">
        <f t="shared" si="0"/>
        <v>0</v>
      </c>
      <c r="AE8" s="124">
        <f t="shared" si="0"/>
        <v>0</v>
      </c>
      <c r="AF8" s="124">
        <f t="shared" si="0"/>
        <v>0</v>
      </c>
      <c r="AG8" s="124">
        <f t="shared" si="0"/>
        <v>0</v>
      </c>
      <c r="AH8" s="124">
        <f t="shared" si="0"/>
        <v>0</v>
      </c>
      <c r="AI8" s="124">
        <f t="shared" si="0"/>
        <v>0</v>
      </c>
      <c r="AJ8" s="124">
        <f t="shared" si="0"/>
        <v>0</v>
      </c>
      <c r="AK8" s="124">
        <f t="shared" si="0"/>
        <v>0</v>
      </c>
      <c r="AL8" s="124">
        <f t="shared" si="0"/>
        <v>0</v>
      </c>
      <c r="AM8" s="124">
        <f t="shared" si="0"/>
        <v>0</v>
      </c>
      <c r="AN8" s="124">
        <f t="shared" si="0"/>
        <v>0</v>
      </c>
      <c r="AO8" s="124">
        <f t="shared" si="0"/>
        <v>0</v>
      </c>
      <c r="AP8" s="124">
        <f t="shared" si="0"/>
        <v>0</v>
      </c>
      <c r="AQ8" s="124">
        <f t="shared" si="0"/>
        <v>0</v>
      </c>
      <c r="AR8" s="124">
        <f t="shared" si="0"/>
        <v>0</v>
      </c>
      <c r="AS8" s="125">
        <f t="shared" si="0"/>
        <v>0</v>
      </c>
    </row>
    <row r="9" spans="2:45" ht="12.75" customHeight="1" x14ac:dyDescent="0.2">
      <c r="B9" s="59" t="s">
        <v>110</v>
      </c>
      <c r="C9" s="168"/>
      <c r="D9" s="63" t="s">
        <v>114</v>
      </c>
      <c r="E9" s="169"/>
      <c r="F9" s="186">
        <f>SUM(F3:F8)</f>
        <v>0</v>
      </c>
      <c r="G9" s="186">
        <f t="shared" ref="G9:AS9" si="35">SUM(G3:G8)</f>
        <v>0</v>
      </c>
      <c r="H9" s="186">
        <f t="shared" si="35"/>
        <v>0</v>
      </c>
      <c r="I9" s="186">
        <f t="shared" si="35"/>
        <v>0</v>
      </c>
      <c r="J9" s="186">
        <f t="shared" si="35"/>
        <v>0</v>
      </c>
      <c r="K9" s="186">
        <f t="shared" si="35"/>
        <v>0</v>
      </c>
      <c r="L9" s="186">
        <f t="shared" si="35"/>
        <v>0</v>
      </c>
      <c r="M9" s="186">
        <f t="shared" si="35"/>
        <v>0</v>
      </c>
      <c r="N9" s="186">
        <f t="shared" si="35"/>
        <v>0</v>
      </c>
      <c r="O9" s="186">
        <f t="shared" si="35"/>
        <v>0</v>
      </c>
      <c r="P9" s="186">
        <f t="shared" si="35"/>
        <v>0</v>
      </c>
      <c r="Q9" s="186">
        <f t="shared" si="35"/>
        <v>0</v>
      </c>
      <c r="R9" s="186">
        <f t="shared" si="35"/>
        <v>0</v>
      </c>
      <c r="S9" s="186">
        <f t="shared" si="35"/>
        <v>0</v>
      </c>
      <c r="T9" s="186">
        <f t="shared" si="35"/>
        <v>0</v>
      </c>
      <c r="U9" s="186">
        <f t="shared" si="35"/>
        <v>0</v>
      </c>
      <c r="V9" s="186">
        <f t="shared" si="35"/>
        <v>0</v>
      </c>
      <c r="W9" s="186">
        <f t="shared" si="35"/>
        <v>0</v>
      </c>
      <c r="X9" s="186">
        <f t="shared" si="35"/>
        <v>0</v>
      </c>
      <c r="Y9" s="186">
        <f t="shared" si="35"/>
        <v>0</v>
      </c>
      <c r="Z9" s="186">
        <f t="shared" si="35"/>
        <v>0</v>
      </c>
      <c r="AA9" s="186">
        <f t="shared" si="35"/>
        <v>0</v>
      </c>
      <c r="AB9" s="186">
        <f t="shared" si="35"/>
        <v>0</v>
      </c>
      <c r="AC9" s="186">
        <f t="shared" si="35"/>
        <v>0</v>
      </c>
      <c r="AD9" s="186">
        <f t="shared" si="35"/>
        <v>0</v>
      </c>
      <c r="AE9" s="186">
        <f t="shared" si="35"/>
        <v>0</v>
      </c>
      <c r="AF9" s="186">
        <f t="shared" si="35"/>
        <v>0</v>
      </c>
      <c r="AG9" s="186">
        <f t="shared" si="35"/>
        <v>0</v>
      </c>
      <c r="AH9" s="186">
        <f t="shared" si="35"/>
        <v>0</v>
      </c>
      <c r="AI9" s="186">
        <f t="shared" si="35"/>
        <v>0</v>
      </c>
      <c r="AJ9" s="186">
        <f t="shared" si="35"/>
        <v>0</v>
      </c>
      <c r="AK9" s="186">
        <f t="shared" si="35"/>
        <v>0</v>
      </c>
      <c r="AL9" s="186">
        <f t="shared" si="35"/>
        <v>0</v>
      </c>
      <c r="AM9" s="186">
        <f t="shared" si="35"/>
        <v>0</v>
      </c>
      <c r="AN9" s="186">
        <f t="shared" si="35"/>
        <v>0</v>
      </c>
      <c r="AO9" s="186">
        <f t="shared" si="35"/>
        <v>0</v>
      </c>
      <c r="AP9" s="186">
        <f t="shared" si="35"/>
        <v>0</v>
      </c>
      <c r="AQ9" s="186">
        <f t="shared" si="35"/>
        <v>0</v>
      </c>
      <c r="AR9" s="186">
        <f t="shared" si="35"/>
        <v>0</v>
      </c>
      <c r="AS9" s="187">
        <f t="shared" si="35"/>
        <v>0</v>
      </c>
    </row>
    <row r="10" spans="2:45" ht="12.75" customHeight="1" x14ac:dyDescent="0.2">
      <c r="B10" s="524" t="s">
        <v>108</v>
      </c>
      <c r="C10" s="15">
        <v>0.1</v>
      </c>
      <c r="D10" s="77" t="s">
        <v>113</v>
      </c>
      <c r="E10" s="172"/>
      <c r="F10" s="186">
        <f t="shared" ref="F10:AS10" si="36">-$C10*F9</f>
        <v>0</v>
      </c>
      <c r="G10" s="124">
        <f>-$C10*G9</f>
        <v>0</v>
      </c>
      <c r="H10" s="124">
        <f t="shared" si="36"/>
        <v>0</v>
      </c>
      <c r="I10" s="124">
        <f t="shared" si="36"/>
        <v>0</v>
      </c>
      <c r="J10" s="124">
        <f t="shared" si="36"/>
        <v>0</v>
      </c>
      <c r="K10" s="124">
        <f t="shared" si="36"/>
        <v>0</v>
      </c>
      <c r="L10" s="124">
        <f t="shared" si="36"/>
        <v>0</v>
      </c>
      <c r="M10" s="124">
        <f t="shared" si="36"/>
        <v>0</v>
      </c>
      <c r="N10" s="124">
        <f t="shared" si="36"/>
        <v>0</v>
      </c>
      <c r="O10" s="124">
        <f t="shared" si="36"/>
        <v>0</v>
      </c>
      <c r="P10" s="124">
        <f t="shared" si="36"/>
        <v>0</v>
      </c>
      <c r="Q10" s="124">
        <f t="shared" si="36"/>
        <v>0</v>
      </c>
      <c r="R10" s="124">
        <f t="shared" si="36"/>
        <v>0</v>
      </c>
      <c r="S10" s="124">
        <f t="shared" si="36"/>
        <v>0</v>
      </c>
      <c r="T10" s="124">
        <f t="shared" si="36"/>
        <v>0</v>
      </c>
      <c r="U10" s="124">
        <f t="shared" si="36"/>
        <v>0</v>
      </c>
      <c r="V10" s="124">
        <f t="shared" si="36"/>
        <v>0</v>
      </c>
      <c r="W10" s="124">
        <f t="shared" si="36"/>
        <v>0</v>
      </c>
      <c r="X10" s="124">
        <f t="shared" si="36"/>
        <v>0</v>
      </c>
      <c r="Y10" s="124">
        <f t="shared" si="36"/>
        <v>0</v>
      </c>
      <c r="Z10" s="124">
        <f t="shared" si="36"/>
        <v>0</v>
      </c>
      <c r="AA10" s="124">
        <f t="shared" si="36"/>
        <v>0</v>
      </c>
      <c r="AB10" s="124">
        <f t="shared" si="36"/>
        <v>0</v>
      </c>
      <c r="AC10" s="124">
        <f t="shared" si="36"/>
        <v>0</v>
      </c>
      <c r="AD10" s="124">
        <f t="shared" si="36"/>
        <v>0</v>
      </c>
      <c r="AE10" s="124">
        <f t="shared" si="36"/>
        <v>0</v>
      </c>
      <c r="AF10" s="124">
        <f t="shared" si="36"/>
        <v>0</v>
      </c>
      <c r="AG10" s="124">
        <f t="shared" si="36"/>
        <v>0</v>
      </c>
      <c r="AH10" s="124">
        <f t="shared" si="36"/>
        <v>0</v>
      </c>
      <c r="AI10" s="124">
        <f t="shared" si="36"/>
        <v>0</v>
      </c>
      <c r="AJ10" s="124">
        <f t="shared" si="36"/>
        <v>0</v>
      </c>
      <c r="AK10" s="124">
        <f t="shared" si="36"/>
        <v>0</v>
      </c>
      <c r="AL10" s="124">
        <f t="shared" si="36"/>
        <v>0</v>
      </c>
      <c r="AM10" s="124">
        <f t="shared" si="36"/>
        <v>0</v>
      </c>
      <c r="AN10" s="124">
        <f t="shared" si="36"/>
        <v>0</v>
      </c>
      <c r="AO10" s="124">
        <f t="shared" si="36"/>
        <v>0</v>
      </c>
      <c r="AP10" s="124">
        <f t="shared" si="36"/>
        <v>0</v>
      </c>
      <c r="AQ10" s="124">
        <f t="shared" si="36"/>
        <v>0</v>
      </c>
      <c r="AR10" s="124">
        <f t="shared" si="36"/>
        <v>0</v>
      </c>
      <c r="AS10" s="125">
        <f t="shared" si="36"/>
        <v>0</v>
      </c>
    </row>
    <row r="11" spans="2:45" ht="12.75" customHeight="1" x14ac:dyDescent="0.2">
      <c r="B11" s="524" t="s">
        <v>110</v>
      </c>
      <c r="C11" s="173"/>
      <c r="D11" s="70" t="s">
        <v>112</v>
      </c>
      <c r="E11" s="174"/>
      <c r="F11" s="180">
        <f>SUM(F9:F10)</f>
        <v>0</v>
      </c>
      <c r="G11" s="180">
        <f t="shared" ref="G11:AS11" si="37">SUM(G9:G10)</f>
        <v>0</v>
      </c>
      <c r="H11" s="180">
        <f t="shared" si="37"/>
        <v>0</v>
      </c>
      <c r="I11" s="180">
        <f t="shared" si="37"/>
        <v>0</v>
      </c>
      <c r="J11" s="180">
        <f t="shared" si="37"/>
        <v>0</v>
      </c>
      <c r="K11" s="180">
        <f t="shared" si="37"/>
        <v>0</v>
      </c>
      <c r="L11" s="180">
        <f t="shared" si="37"/>
        <v>0</v>
      </c>
      <c r="M11" s="180">
        <f t="shared" si="37"/>
        <v>0</v>
      </c>
      <c r="N11" s="180">
        <f t="shared" si="37"/>
        <v>0</v>
      </c>
      <c r="O11" s="180">
        <f t="shared" si="37"/>
        <v>0</v>
      </c>
      <c r="P11" s="180">
        <f t="shared" si="37"/>
        <v>0</v>
      </c>
      <c r="Q11" s="180">
        <f t="shared" si="37"/>
        <v>0</v>
      </c>
      <c r="R11" s="180">
        <f t="shared" si="37"/>
        <v>0</v>
      </c>
      <c r="S11" s="180">
        <f t="shared" si="37"/>
        <v>0</v>
      </c>
      <c r="T11" s="180">
        <f t="shared" si="37"/>
        <v>0</v>
      </c>
      <c r="U11" s="180">
        <f t="shared" si="37"/>
        <v>0</v>
      </c>
      <c r="V11" s="180">
        <f t="shared" si="37"/>
        <v>0</v>
      </c>
      <c r="W11" s="180">
        <f t="shared" si="37"/>
        <v>0</v>
      </c>
      <c r="X11" s="180">
        <f t="shared" si="37"/>
        <v>0</v>
      </c>
      <c r="Y11" s="180">
        <f t="shared" si="37"/>
        <v>0</v>
      </c>
      <c r="Z11" s="180">
        <f t="shared" si="37"/>
        <v>0</v>
      </c>
      <c r="AA11" s="180">
        <f t="shared" si="37"/>
        <v>0</v>
      </c>
      <c r="AB11" s="180">
        <f t="shared" si="37"/>
        <v>0</v>
      </c>
      <c r="AC11" s="180">
        <f t="shared" si="37"/>
        <v>0</v>
      </c>
      <c r="AD11" s="180">
        <f t="shared" si="37"/>
        <v>0</v>
      </c>
      <c r="AE11" s="180">
        <f t="shared" si="37"/>
        <v>0</v>
      </c>
      <c r="AF11" s="180">
        <f t="shared" si="37"/>
        <v>0</v>
      </c>
      <c r="AG11" s="180">
        <f t="shared" si="37"/>
        <v>0</v>
      </c>
      <c r="AH11" s="180">
        <f t="shared" si="37"/>
        <v>0</v>
      </c>
      <c r="AI11" s="180">
        <f t="shared" si="37"/>
        <v>0</v>
      </c>
      <c r="AJ11" s="180">
        <f t="shared" si="37"/>
        <v>0</v>
      </c>
      <c r="AK11" s="180">
        <f t="shared" si="37"/>
        <v>0</v>
      </c>
      <c r="AL11" s="180">
        <f t="shared" si="37"/>
        <v>0</v>
      </c>
      <c r="AM11" s="180">
        <f t="shared" si="37"/>
        <v>0</v>
      </c>
      <c r="AN11" s="180">
        <f t="shared" si="37"/>
        <v>0</v>
      </c>
      <c r="AO11" s="180">
        <f t="shared" si="37"/>
        <v>0</v>
      </c>
      <c r="AP11" s="180">
        <f t="shared" si="37"/>
        <v>0</v>
      </c>
      <c r="AQ11" s="180">
        <f t="shared" si="37"/>
        <v>0</v>
      </c>
      <c r="AR11" s="180">
        <f t="shared" si="37"/>
        <v>0</v>
      </c>
      <c r="AS11" s="181">
        <f t="shared" si="37"/>
        <v>0</v>
      </c>
    </row>
    <row r="12" spans="2:45" ht="5.0999999999999996" customHeight="1" x14ac:dyDescent="0.2">
      <c r="B12" s="73"/>
      <c r="C12" s="175"/>
      <c r="D12" s="70"/>
      <c r="E12" s="176"/>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row>
    <row r="13" spans="2:45" x14ac:dyDescent="0.2">
      <c r="B13" s="59" t="s">
        <v>110</v>
      </c>
      <c r="C13" s="168"/>
      <c r="D13" s="63" t="s">
        <v>463</v>
      </c>
      <c r="E13" s="123">
        <v>0.02</v>
      </c>
      <c r="F13" s="186">
        <f>H_Income!C67</f>
        <v>0</v>
      </c>
      <c r="G13" s="124">
        <f t="shared" ref="G13:AS13" si="38">F13*(1+$E13)</f>
        <v>0</v>
      </c>
      <c r="H13" s="124">
        <f t="shared" si="38"/>
        <v>0</v>
      </c>
      <c r="I13" s="124">
        <f t="shared" si="38"/>
        <v>0</v>
      </c>
      <c r="J13" s="124">
        <f t="shared" si="38"/>
        <v>0</v>
      </c>
      <c r="K13" s="124">
        <f t="shared" si="38"/>
        <v>0</v>
      </c>
      <c r="L13" s="124">
        <f t="shared" si="38"/>
        <v>0</v>
      </c>
      <c r="M13" s="124">
        <f t="shared" si="38"/>
        <v>0</v>
      </c>
      <c r="N13" s="124">
        <f t="shared" si="38"/>
        <v>0</v>
      </c>
      <c r="O13" s="124">
        <f t="shared" si="38"/>
        <v>0</v>
      </c>
      <c r="P13" s="124">
        <f t="shared" si="38"/>
        <v>0</v>
      </c>
      <c r="Q13" s="124">
        <f t="shared" si="38"/>
        <v>0</v>
      </c>
      <c r="R13" s="124">
        <f t="shared" si="38"/>
        <v>0</v>
      </c>
      <c r="S13" s="124">
        <f t="shared" si="38"/>
        <v>0</v>
      </c>
      <c r="T13" s="124">
        <f t="shared" si="38"/>
        <v>0</v>
      </c>
      <c r="U13" s="124">
        <f t="shared" si="38"/>
        <v>0</v>
      </c>
      <c r="V13" s="124">
        <f t="shared" si="38"/>
        <v>0</v>
      </c>
      <c r="W13" s="124">
        <f t="shared" si="38"/>
        <v>0</v>
      </c>
      <c r="X13" s="124">
        <f t="shared" si="38"/>
        <v>0</v>
      </c>
      <c r="Y13" s="124">
        <f t="shared" si="38"/>
        <v>0</v>
      </c>
      <c r="Z13" s="124">
        <f t="shared" si="38"/>
        <v>0</v>
      </c>
      <c r="AA13" s="124">
        <f t="shared" si="38"/>
        <v>0</v>
      </c>
      <c r="AB13" s="124">
        <f t="shared" si="38"/>
        <v>0</v>
      </c>
      <c r="AC13" s="124">
        <f t="shared" si="38"/>
        <v>0</v>
      </c>
      <c r="AD13" s="124">
        <f t="shared" si="38"/>
        <v>0</v>
      </c>
      <c r="AE13" s="124">
        <f t="shared" si="38"/>
        <v>0</v>
      </c>
      <c r="AF13" s="124">
        <f t="shared" si="38"/>
        <v>0</v>
      </c>
      <c r="AG13" s="124">
        <f t="shared" si="38"/>
        <v>0</v>
      </c>
      <c r="AH13" s="124">
        <f t="shared" si="38"/>
        <v>0</v>
      </c>
      <c r="AI13" s="124">
        <f t="shared" si="38"/>
        <v>0</v>
      </c>
      <c r="AJ13" s="124">
        <f t="shared" si="38"/>
        <v>0</v>
      </c>
      <c r="AK13" s="124">
        <f t="shared" si="38"/>
        <v>0</v>
      </c>
      <c r="AL13" s="124">
        <f t="shared" si="38"/>
        <v>0</v>
      </c>
      <c r="AM13" s="124">
        <f t="shared" si="38"/>
        <v>0</v>
      </c>
      <c r="AN13" s="124">
        <f t="shared" si="38"/>
        <v>0</v>
      </c>
      <c r="AO13" s="124">
        <f t="shared" si="38"/>
        <v>0</v>
      </c>
      <c r="AP13" s="124">
        <f t="shared" si="38"/>
        <v>0</v>
      </c>
      <c r="AQ13" s="124">
        <f t="shared" si="38"/>
        <v>0</v>
      </c>
      <c r="AR13" s="124">
        <f t="shared" si="38"/>
        <v>0</v>
      </c>
      <c r="AS13" s="125">
        <f t="shared" si="38"/>
        <v>0</v>
      </c>
    </row>
    <row r="14" spans="2:45" x14ac:dyDescent="0.2">
      <c r="B14" s="59" t="s">
        <v>108</v>
      </c>
      <c r="C14" s="163">
        <v>0.5</v>
      </c>
      <c r="D14" s="63" t="s">
        <v>109</v>
      </c>
      <c r="E14" s="169"/>
      <c r="F14" s="186">
        <f>-$C14*F13</f>
        <v>0</v>
      </c>
      <c r="G14" s="124">
        <f>-$C14*G13</f>
        <v>0</v>
      </c>
      <c r="H14" s="124">
        <f t="shared" ref="H14:AS14" si="39">-$C14*H13</f>
        <v>0</v>
      </c>
      <c r="I14" s="124">
        <f t="shared" si="39"/>
        <v>0</v>
      </c>
      <c r="J14" s="124">
        <f t="shared" si="39"/>
        <v>0</v>
      </c>
      <c r="K14" s="124">
        <f t="shared" si="39"/>
        <v>0</v>
      </c>
      <c r="L14" s="124">
        <f t="shared" si="39"/>
        <v>0</v>
      </c>
      <c r="M14" s="124">
        <f t="shared" si="39"/>
        <v>0</v>
      </c>
      <c r="N14" s="124">
        <f t="shared" si="39"/>
        <v>0</v>
      </c>
      <c r="O14" s="124">
        <f t="shared" si="39"/>
        <v>0</v>
      </c>
      <c r="P14" s="124">
        <f t="shared" si="39"/>
        <v>0</v>
      </c>
      <c r="Q14" s="124">
        <f t="shared" si="39"/>
        <v>0</v>
      </c>
      <c r="R14" s="124">
        <f t="shared" si="39"/>
        <v>0</v>
      </c>
      <c r="S14" s="124">
        <f t="shared" si="39"/>
        <v>0</v>
      </c>
      <c r="T14" s="124">
        <f t="shared" si="39"/>
        <v>0</v>
      </c>
      <c r="U14" s="124">
        <f t="shared" si="39"/>
        <v>0</v>
      </c>
      <c r="V14" s="124">
        <f t="shared" si="39"/>
        <v>0</v>
      </c>
      <c r="W14" s="124">
        <f t="shared" si="39"/>
        <v>0</v>
      </c>
      <c r="X14" s="124">
        <f t="shared" si="39"/>
        <v>0</v>
      </c>
      <c r="Y14" s="124">
        <f t="shared" si="39"/>
        <v>0</v>
      </c>
      <c r="Z14" s="124">
        <f t="shared" si="39"/>
        <v>0</v>
      </c>
      <c r="AA14" s="124">
        <f t="shared" si="39"/>
        <v>0</v>
      </c>
      <c r="AB14" s="124">
        <f t="shared" si="39"/>
        <v>0</v>
      </c>
      <c r="AC14" s="124">
        <f t="shared" si="39"/>
        <v>0</v>
      </c>
      <c r="AD14" s="124">
        <f t="shared" si="39"/>
        <v>0</v>
      </c>
      <c r="AE14" s="124">
        <f t="shared" si="39"/>
        <v>0</v>
      </c>
      <c r="AF14" s="124">
        <f t="shared" si="39"/>
        <v>0</v>
      </c>
      <c r="AG14" s="124">
        <f t="shared" si="39"/>
        <v>0</v>
      </c>
      <c r="AH14" s="124">
        <f t="shared" si="39"/>
        <v>0</v>
      </c>
      <c r="AI14" s="124">
        <f t="shared" si="39"/>
        <v>0</v>
      </c>
      <c r="AJ14" s="124">
        <f t="shared" si="39"/>
        <v>0</v>
      </c>
      <c r="AK14" s="124">
        <f t="shared" si="39"/>
        <v>0</v>
      </c>
      <c r="AL14" s="124">
        <f t="shared" si="39"/>
        <v>0</v>
      </c>
      <c r="AM14" s="124">
        <f t="shared" si="39"/>
        <v>0</v>
      </c>
      <c r="AN14" s="124">
        <f t="shared" si="39"/>
        <v>0</v>
      </c>
      <c r="AO14" s="124">
        <f t="shared" si="39"/>
        <v>0</v>
      </c>
      <c r="AP14" s="124">
        <f t="shared" si="39"/>
        <v>0</v>
      </c>
      <c r="AQ14" s="124">
        <f t="shared" si="39"/>
        <v>0</v>
      </c>
      <c r="AR14" s="124">
        <f t="shared" si="39"/>
        <v>0</v>
      </c>
      <c r="AS14" s="143">
        <f t="shared" si="39"/>
        <v>0</v>
      </c>
    </row>
    <row r="15" spans="2:45" x14ac:dyDescent="0.2">
      <c r="B15" s="59" t="s">
        <v>110</v>
      </c>
      <c r="C15" s="177"/>
      <c r="D15" s="56" t="s">
        <v>107</v>
      </c>
      <c r="E15" s="178"/>
      <c r="F15" s="180">
        <f>SUM(F13:F14)</f>
        <v>0</v>
      </c>
      <c r="G15" s="180">
        <f t="shared" ref="G15:AS15" si="40">SUM(G13:G14)</f>
        <v>0</v>
      </c>
      <c r="H15" s="180">
        <f t="shared" si="40"/>
        <v>0</v>
      </c>
      <c r="I15" s="180">
        <f t="shared" si="40"/>
        <v>0</v>
      </c>
      <c r="J15" s="180">
        <f t="shared" si="40"/>
        <v>0</v>
      </c>
      <c r="K15" s="180">
        <f t="shared" si="40"/>
        <v>0</v>
      </c>
      <c r="L15" s="180">
        <f t="shared" si="40"/>
        <v>0</v>
      </c>
      <c r="M15" s="180">
        <f t="shared" si="40"/>
        <v>0</v>
      </c>
      <c r="N15" s="180">
        <f t="shared" si="40"/>
        <v>0</v>
      </c>
      <c r="O15" s="180">
        <f t="shared" si="40"/>
        <v>0</v>
      </c>
      <c r="P15" s="180">
        <f t="shared" si="40"/>
        <v>0</v>
      </c>
      <c r="Q15" s="180">
        <f t="shared" si="40"/>
        <v>0</v>
      </c>
      <c r="R15" s="180">
        <f t="shared" si="40"/>
        <v>0</v>
      </c>
      <c r="S15" s="180">
        <f t="shared" si="40"/>
        <v>0</v>
      </c>
      <c r="T15" s="180">
        <f t="shared" si="40"/>
        <v>0</v>
      </c>
      <c r="U15" s="180">
        <f t="shared" si="40"/>
        <v>0</v>
      </c>
      <c r="V15" s="180">
        <f t="shared" si="40"/>
        <v>0</v>
      </c>
      <c r="W15" s="180">
        <f t="shared" si="40"/>
        <v>0</v>
      </c>
      <c r="X15" s="180">
        <f t="shared" si="40"/>
        <v>0</v>
      </c>
      <c r="Y15" s="180">
        <f t="shared" si="40"/>
        <v>0</v>
      </c>
      <c r="Z15" s="180">
        <f t="shared" si="40"/>
        <v>0</v>
      </c>
      <c r="AA15" s="180">
        <f t="shared" si="40"/>
        <v>0</v>
      </c>
      <c r="AB15" s="180">
        <f t="shared" si="40"/>
        <v>0</v>
      </c>
      <c r="AC15" s="180">
        <f t="shared" si="40"/>
        <v>0</v>
      </c>
      <c r="AD15" s="180">
        <f t="shared" si="40"/>
        <v>0</v>
      </c>
      <c r="AE15" s="180">
        <f t="shared" si="40"/>
        <v>0</v>
      </c>
      <c r="AF15" s="180">
        <f t="shared" si="40"/>
        <v>0</v>
      </c>
      <c r="AG15" s="180">
        <f t="shared" si="40"/>
        <v>0</v>
      </c>
      <c r="AH15" s="180">
        <f t="shared" si="40"/>
        <v>0</v>
      </c>
      <c r="AI15" s="180">
        <f t="shared" si="40"/>
        <v>0</v>
      </c>
      <c r="AJ15" s="180">
        <f t="shared" si="40"/>
        <v>0</v>
      </c>
      <c r="AK15" s="180">
        <f t="shared" si="40"/>
        <v>0</v>
      </c>
      <c r="AL15" s="180">
        <f t="shared" si="40"/>
        <v>0</v>
      </c>
      <c r="AM15" s="180">
        <f t="shared" si="40"/>
        <v>0</v>
      </c>
      <c r="AN15" s="180">
        <f t="shared" si="40"/>
        <v>0</v>
      </c>
      <c r="AO15" s="180">
        <f t="shared" si="40"/>
        <v>0</v>
      </c>
      <c r="AP15" s="180">
        <f t="shared" si="40"/>
        <v>0</v>
      </c>
      <c r="AQ15" s="180">
        <f t="shared" si="40"/>
        <v>0</v>
      </c>
      <c r="AR15" s="180">
        <f t="shared" si="40"/>
        <v>0</v>
      </c>
      <c r="AS15" s="181">
        <f t="shared" si="40"/>
        <v>0</v>
      </c>
    </row>
    <row r="16" spans="2:45" ht="5.0999999999999996" customHeight="1" x14ac:dyDescent="0.2">
      <c r="C16" s="105"/>
      <c r="D16" s="126"/>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row>
    <row r="17" spans="2:45" x14ac:dyDescent="0.2">
      <c r="B17" s="59" t="s">
        <v>134</v>
      </c>
      <c r="C17" s="325">
        <f>I_Expenses!D6</f>
        <v>0.05</v>
      </c>
      <c r="D17" s="63" t="s">
        <v>97</v>
      </c>
      <c r="E17" s="169"/>
      <c r="F17" s="186">
        <f>I_Expenses!E6</f>
        <v>0</v>
      </c>
      <c r="G17" s="124">
        <f>(G11+G15)*$C$17</f>
        <v>0</v>
      </c>
      <c r="H17" s="124">
        <f>(H11+H15)*$C$17</f>
        <v>0</v>
      </c>
      <c r="I17" s="124">
        <f t="shared" ref="I17:AS17" si="41">(I11+I15)*$C$17</f>
        <v>0</v>
      </c>
      <c r="J17" s="124">
        <f t="shared" si="41"/>
        <v>0</v>
      </c>
      <c r="K17" s="124">
        <f t="shared" si="41"/>
        <v>0</v>
      </c>
      <c r="L17" s="124">
        <f t="shared" si="41"/>
        <v>0</v>
      </c>
      <c r="M17" s="124">
        <f t="shared" si="41"/>
        <v>0</v>
      </c>
      <c r="N17" s="124">
        <f t="shared" si="41"/>
        <v>0</v>
      </c>
      <c r="O17" s="124">
        <f t="shared" si="41"/>
        <v>0</v>
      </c>
      <c r="P17" s="124">
        <f t="shared" si="41"/>
        <v>0</v>
      </c>
      <c r="Q17" s="124">
        <f t="shared" si="41"/>
        <v>0</v>
      </c>
      <c r="R17" s="124">
        <f t="shared" si="41"/>
        <v>0</v>
      </c>
      <c r="S17" s="124">
        <f t="shared" si="41"/>
        <v>0</v>
      </c>
      <c r="T17" s="124">
        <f t="shared" si="41"/>
        <v>0</v>
      </c>
      <c r="U17" s="124">
        <f t="shared" si="41"/>
        <v>0</v>
      </c>
      <c r="V17" s="124">
        <f t="shared" si="41"/>
        <v>0</v>
      </c>
      <c r="W17" s="124">
        <f t="shared" si="41"/>
        <v>0</v>
      </c>
      <c r="X17" s="124">
        <f t="shared" si="41"/>
        <v>0</v>
      </c>
      <c r="Y17" s="124">
        <f t="shared" si="41"/>
        <v>0</v>
      </c>
      <c r="Z17" s="124">
        <f t="shared" si="41"/>
        <v>0</v>
      </c>
      <c r="AA17" s="124">
        <f t="shared" si="41"/>
        <v>0</v>
      </c>
      <c r="AB17" s="124">
        <f t="shared" si="41"/>
        <v>0</v>
      </c>
      <c r="AC17" s="124">
        <f t="shared" si="41"/>
        <v>0</v>
      </c>
      <c r="AD17" s="124">
        <f t="shared" si="41"/>
        <v>0</v>
      </c>
      <c r="AE17" s="124">
        <f t="shared" si="41"/>
        <v>0</v>
      </c>
      <c r="AF17" s="124">
        <f t="shared" si="41"/>
        <v>0</v>
      </c>
      <c r="AG17" s="124">
        <f t="shared" si="41"/>
        <v>0</v>
      </c>
      <c r="AH17" s="124">
        <f t="shared" si="41"/>
        <v>0</v>
      </c>
      <c r="AI17" s="124">
        <f t="shared" si="41"/>
        <v>0</v>
      </c>
      <c r="AJ17" s="124">
        <f t="shared" si="41"/>
        <v>0</v>
      </c>
      <c r="AK17" s="124">
        <f t="shared" si="41"/>
        <v>0</v>
      </c>
      <c r="AL17" s="124">
        <f t="shared" si="41"/>
        <v>0</v>
      </c>
      <c r="AM17" s="124">
        <f t="shared" si="41"/>
        <v>0</v>
      </c>
      <c r="AN17" s="124">
        <f t="shared" si="41"/>
        <v>0</v>
      </c>
      <c r="AO17" s="124">
        <f t="shared" si="41"/>
        <v>0</v>
      </c>
      <c r="AP17" s="124">
        <f t="shared" si="41"/>
        <v>0</v>
      </c>
      <c r="AQ17" s="124">
        <f t="shared" si="41"/>
        <v>0</v>
      </c>
      <c r="AR17" s="124">
        <f t="shared" si="41"/>
        <v>0</v>
      </c>
      <c r="AS17" s="125">
        <f t="shared" si="41"/>
        <v>0</v>
      </c>
    </row>
    <row r="18" spans="2:45" customFormat="1" ht="4.5" customHeight="1" x14ac:dyDescent="0.25"/>
    <row r="19" spans="2:45" x14ac:dyDescent="0.2">
      <c r="B19" s="59" t="s">
        <v>63</v>
      </c>
      <c r="C19" s="168"/>
      <c r="D19" s="63" t="s">
        <v>62</v>
      </c>
      <c r="E19" s="123">
        <v>0.03</v>
      </c>
      <c r="F19" s="186">
        <f>I_Expenses!E8</f>
        <v>0</v>
      </c>
      <c r="G19" s="124">
        <f t="shared" ref="G19:G20" si="42">F19*(1+$E19)</f>
        <v>0</v>
      </c>
      <c r="H19" s="124">
        <f t="shared" ref="H19:AS19" si="43">G19*(1+$E19)</f>
        <v>0</v>
      </c>
      <c r="I19" s="124">
        <f t="shared" si="43"/>
        <v>0</v>
      </c>
      <c r="J19" s="124">
        <f t="shared" si="43"/>
        <v>0</v>
      </c>
      <c r="K19" s="124">
        <f t="shared" si="43"/>
        <v>0</v>
      </c>
      <c r="L19" s="124">
        <f t="shared" si="43"/>
        <v>0</v>
      </c>
      <c r="M19" s="124">
        <f t="shared" si="43"/>
        <v>0</v>
      </c>
      <c r="N19" s="124">
        <f t="shared" si="43"/>
        <v>0</v>
      </c>
      <c r="O19" s="124">
        <f t="shared" si="43"/>
        <v>0</v>
      </c>
      <c r="P19" s="124">
        <f t="shared" si="43"/>
        <v>0</v>
      </c>
      <c r="Q19" s="124">
        <f t="shared" si="43"/>
        <v>0</v>
      </c>
      <c r="R19" s="124">
        <f t="shared" si="43"/>
        <v>0</v>
      </c>
      <c r="S19" s="124">
        <f t="shared" si="43"/>
        <v>0</v>
      </c>
      <c r="T19" s="124">
        <f t="shared" si="43"/>
        <v>0</v>
      </c>
      <c r="U19" s="124">
        <f t="shared" si="43"/>
        <v>0</v>
      </c>
      <c r="V19" s="124">
        <f t="shared" si="43"/>
        <v>0</v>
      </c>
      <c r="W19" s="124">
        <f t="shared" si="43"/>
        <v>0</v>
      </c>
      <c r="X19" s="124">
        <f t="shared" si="43"/>
        <v>0</v>
      </c>
      <c r="Y19" s="124">
        <f t="shared" si="43"/>
        <v>0</v>
      </c>
      <c r="Z19" s="124">
        <f t="shared" si="43"/>
        <v>0</v>
      </c>
      <c r="AA19" s="124">
        <f t="shared" si="43"/>
        <v>0</v>
      </c>
      <c r="AB19" s="124">
        <f t="shared" si="43"/>
        <v>0</v>
      </c>
      <c r="AC19" s="124">
        <f t="shared" si="43"/>
        <v>0</v>
      </c>
      <c r="AD19" s="124">
        <f t="shared" si="43"/>
        <v>0</v>
      </c>
      <c r="AE19" s="124">
        <f t="shared" si="43"/>
        <v>0</v>
      </c>
      <c r="AF19" s="124">
        <f t="shared" si="43"/>
        <v>0</v>
      </c>
      <c r="AG19" s="124">
        <f t="shared" si="43"/>
        <v>0</v>
      </c>
      <c r="AH19" s="124">
        <f t="shared" si="43"/>
        <v>0</v>
      </c>
      <c r="AI19" s="124">
        <f t="shared" si="43"/>
        <v>0</v>
      </c>
      <c r="AJ19" s="124">
        <f t="shared" si="43"/>
        <v>0</v>
      </c>
      <c r="AK19" s="124">
        <f t="shared" si="43"/>
        <v>0</v>
      </c>
      <c r="AL19" s="124">
        <f t="shared" si="43"/>
        <v>0</v>
      </c>
      <c r="AM19" s="124">
        <f t="shared" si="43"/>
        <v>0</v>
      </c>
      <c r="AN19" s="124">
        <f t="shared" si="43"/>
        <v>0</v>
      </c>
      <c r="AO19" s="124">
        <f t="shared" si="43"/>
        <v>0</v>
      </c>
      <c r="AP19" s="124">
        <f t="shared" si="43"/>
        <v>0</v>
      </c>
      <c r="AQ19" s="124">
        <f t="shared" si="43"/>
        <v>0</v>
      </c>
      <c r="AR19" s="124">
        <f t="shared" si="43"/>
        <v>0</v>
      </c>
      <c r="AS19" s="125">
        <f t="shared" si="43"/>
        <v>0</v>
      </c>
    </row>
    <row r="20" spans="2:45" x14ac:dyDescent="0.2">
      <c r="B20" s="59" t="s">
        <v>63</v>
      </c>
      <c r="C20" s="177"/>
      <c r="D20" s="63" t="s">
        <v>454</v>
      </c>
      <c r="E20" s="123">
        <v>0.03</v>
      </c>
      <c r="F20" s="188">
        <f>I_Expenses!E16</f>
        <v>0</v>
      </c>
      <c r="G20" s="124">
        <f t="shared" si="42"/>
        <v>0</v>
      </c>
      <c r="H20" s="124">
        <f t="shared" ref="H20" si="44">G20*(1+$E20)</f>
        <v>0</v>
      </c>
      <c r="I20" s="124">
        <f t="shared" ref="I20" si="45">H20*(1+$E20)</f>
        <v>0</v>
      </c>
      <c r="J20" s="124">
        <f t="shared" ref="J20" si="46">I20*(1+$E20)</f>
        <v>0</v>
      </c>
      <c r="K20" s="124">
        <f t="shared" ref="K20" si="47">J20*(1+$E20)</f>
        <v>0</v>
      </c>
      <c r="L20" s="124">
        <f t="shared" ref="L20" si="48">K20*(1+$E20)</f>
        <v>0</v>
      </c>
      <c r="M20" s="124">
        <f t="shared" ref="M20" si="49">L20*(1+$E20)</f>
        <v>0</v>
      </c>
      <c r="N20" s="124">
        <f t="shared" ref="N20" si="50">M20*(1+$E20)</f>
        <v>0</v>
      </c>
      <c r="O20" s="124">
        <f t="shared" ref="O20" si="51">N20*(1+$E20)</f>
        <v>0</v>
      </c>
      <c r="P20" s="124">
        <f t="shared" ref="P20" si="52">O20*(1+$E20)</f>
        <v>0</v>
      </c>
      <c r="Q20" s="124">
        <f t="shared" ref="Q20" si="53">P20*(1+$E20)</f>
        <v>0</v>
      </c>
      <c r="R20" s="124">
        <f t="shared" ref="R20" si="54">Q20*(1+$E20)</f>
        <v>0</v>
      </c>
      <c r="S20" s="124">
        <f t="shared" ref="S20" si="55">R20*(1+$E20)</f>
        <v>0</v>
      </c>
      <c r="T20" s="124">
        <f t="shared" ref="T20" si="56">S20*(1+$E20)</f>
        <v>0</v>
      </c>
      <c r="U20" s="124">
        <f t="shared" ref="U20" si="57">T20*(1+$E20)</f>
        <v>0</v>
      </c>
      <c r="V20" s="124">
        <f t="shared" ref="V20" si="58">U20*(1+$E20)</f>
        <v>0</v>
      </c>
      <c r="W20" s="124">
        <f t="shared" ref="W20" si="59">V20*(1+$E20)</f>
        <v>0</v>
      </c>
      <c r="X20" s="124">
        <f t="shared" ref="X20" si="60">W20*(1+$E20)</f>
        <v>0</v>
      </c>
      <c r="Y20" s="124">
        <f t="shared" ref="Y20" si="61">X20*(1+$E20)</f>
        <v>0</v>
      </c>
      <c r="Z20" s="124">
        <f t="shared" ref="Z20" si="62">Y20*(1+$E20)</f>
        <v>0</v>
      </c>
      <c r="AA20" s="124">
        <f t="shared" ref="AA20" si="63">Z20*(1+$E20)</f>
        <v>0</v>
      </c>
      <c r="AB20" s="124">
        <f t="shared" ref="AB20" si="64">AA20*(1+$E20)</f>
        <v>0</v>
      </c>
      <c r="AC20" s="124">
        <f t="shared" ref="AC20" si="65">AB20*(1+$E20)</f>
        <v>0</v>
      </c>
      <c r="AD20" s="124">
        <f t="shared" ref="AD20" si="66">AC20*(1+$E20)</f>
        <v>0</v>
      </c>
      <c r="AE20" s="124">
        <f t="shared" ref="AE20" si="67">AD20*(1+$E20)</f>
        <v>0</v>
      </c>
      <c r="AF20" s="124">
        <f t="shared" ref="AF20" si="68">AE20*(1+$E20)</f>
        <v>0</v>
      </c>
      <c r="AG20" s="124">
        <f t="shared" ref="AG20" si="69">AF20*(1+$E20)</f>
        <v>0</v>
      </c>
      <c r="AH20" s="124">
        <f t="shared" ref="AH20" si="70">AG20*(1+$E20)</f>
        <v>0</v>
      </c>
      <c r="AI20" s="124">
        <f t="shared" ref="AI20" si="71">AH20*(1+$E20)</f>
        <v>0</v>
      </c>
      <c r="AJ20" s="124">
        <f t="shared" ref="AJ20" si="72">AI20*(1+$E20)</f>
        <v>0</v>
      </c>
      <c r="AK20" s="124">
        <f t="shared" ref="AK20" si="73">AJ20*(1+$E20)</f>
        <v>0</v>
      </c>
      <c r="AL20" s="124">
        <f t="shared" ref="AL20" si="74">AK20*(1+$E20)</f>
        <v>0</v>
      </c>
      <c r="AM20" s="124">
        <f t="shared" ref="AM20" si="75">AL20*(1+$E20)</f>
        <v>0</v>
      </c>
      <c r="AN20" s="124">
        <f t="shared" ref="AN20" si="76">AM20*(1+$E20)</f>
        <v>0</v>
      </c>
      <c r="AO20" s="124">
        <f t="shared" ref="AO20" si="77">AN20*(1+$E20)</f>
        <v>0</v>
      </c>
      <c r="AP20" s="124">
        <f t="shared" ref="AP20" si="78">AO20*(1+$E20)</f>
        <v>0</v>
      </c>
      <c r="AQ20" s="124">
        <f t="shared" ref="AQ20" si="79">AP20*(1+$E20)</f>
        <v>0</v>
      </c>
      <c r="AR20" s="124">
        <f t="shared" ref="AR20" si="80">AQ20*(1+$E20)</f>
        <v>0</v>
      </c>
      <c r="AS20" s="125">
        <f t="shared" ref="AS20" si="81">AR20*(1+$E20)</f>
        <v>0</v>
      </c>
    </row>
    <row r="21" spans="2:45" ht="5.0999999999999996" customHeight="1" x14ac:dyDescent="0.2">
      <c r="B21" s="73"/>
      <c r="C21" s="175"/>
      <c r="D21" s="77"/>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2:45" x14ac:dyDescent="0.2">
      <c r="B22" s="59" t="s">
        <v>61</v>
      </c>
      <c r="C22" s="177"/>
      <c r="D22" s="63" t="s">
        <v>92</v>
      </c>
      <c r="E22" s="123">
        <v>0.03</v>
      </c>
      <c r="F22" s="186">
        <f>I_Expenses!E18</f>
        <v>0</v>
      </c>
      <c r="G22" s="124">
        <f t="shared" ref="G22:AS23" si="82">F22*(1+$E22)</f>
        <v>0</v>
      </c>
      <c r="H22" s="124">
        <f t="shared" si="82"/>
        <v>0</v>
      </c>
      <c r="I22" s="124">
        <f t="shared" si="82"/>
        <v>0</v>
      </c>
      <c r="J22" s="124">
        <f t="shared" si="82"/>
        <v>0</v>
      </c>
      <c r="K22" s="124">
        <f t="shared" si="82"/>
        <v>0</v>
      </c>
      <c r="L22" s="124">
        <f t="shared" si="82"/>
        <v>0</v>
      </c>
      <c r="M22" s="124">
        <f t="shared" si="82"/>
        <v>0</v>
      </c>
      <c r="N22" s="124">
        <f t="shared" si="82"/>
        <v>0</v>
      </c>
      <c r="O22" s="124">
        <f t="shared" si="82"/>
        <v>0</v>
      </c>
      <c r="P22" s="124">
        <f t="shared" si="82"/>
        <v>0</v>
      </c>
      <c r="Q22" s="124">
        <f t="shared" si="82"/>
        <v>0</v>
      </c>
      <c r="R22" s="124">
        <f t="shared" si="82"/>
        <v>0</v>
      </c>
      <c r="S22" s="124">
        <f t="shared" si="82"/>
        <v>0</v>
      </c>
      <c r="T22" s="124">
        <f t="shared" si="82"/>
        <v>0</v>
      </c>
      <c r="U22" s="124">
        <f t="shared" si="82"/>
        <v>0</v>
      </c>
      <c r="V22" s="124">
        <f t="shared" si="82"/>
        <v>0</v>
      </c>
      <c r="W22" s="124">
        <f t="shared" si="82"/>
        <v>0</v>
      </c>
      <c r="X22" s="124">
        <f t="shared" si="82"/>
        <v>0</v>
      </c>
      <c r="Y22" s="124">
        <f t="shared" si="82"/>
        <v>0</v>
      </c>
      <c r="Z22" s="124">
        <f t="shared" si="82"/>
        <v>0</v>
      </c>
      <c r="AA22" s="124">
        <f t="shared" si="82"/>
        <v>0</v>
      </c>
      <c r="AB22" s="124">
        <f t="shared" si="82"/>
        <v>0</v>
      </c>
      <c r="AC22" s="124">
        <f t="shared" si="82"/>
        <v>0</v>
      </c>
      <c r="AD22" s="124">
        <f t="shared" si="82"/>
        <v>0</v>
      </c>
      <c r="AE22" s="124">
        <f t="shared" si="82"/>
        <v>0</v>
      </c>
      <c r="AF22" s="124">
        <f t="shared" si="82"/>
        <v>0</v>
      </c>
      <c r="AG22" s="124">
        <f t="shared" si="82"/>
        <v>0</v>
      </c>
      <c r="AH22" s="124">
        <f t="shared" si="82"/>
        <v>0</v>
      </c>
      <c r="AI22" s="124">
        <f t="shared" si="82"/>
        <v>0</v>
      </c>
      <c r="AJ22" s="124">
        <f t="shared" si="82"/>
        <v>0</v>
      </c>
      <c r="AK22" s="124">
        <f t="shared" si="82"/>
        <v>0</v>
      </c>
      <c r="AL22" s="124">
        <f t="shared" si="82"/>
        <v>0</v>
      </c>
      <c r="AM22" s="124">
        <f t="shared" si="82"/>
        <v>0</v>
      </c>
      <c r="AN22" s="124">
        <f t="shared" si="82"/>
        <v>0</v>
      </c>
      <c r="AO22" s="124">
        <f t="shared" si="82"/>
        <v>0</v>
      </c>
      <c r="AP22" s="124">
        <f t="shared" si="82"/>
        <v>0</v>
      </c>
      <c r="AQ22" s="124">
        <f t="shared" si="82"/>
        <v>0</v>
      </c>
      <c r="AR22" s="124">
        <f t="shared" si="82"/>
        <v>0</v>
      </c>
      <c r="AS22" s="125">
        <f t="shared" si="82"/>
        <v>0</v>
      </c>
    </row>
    <row r="23" spans="2:45" x14ac:dyDescent="0.2">
      <c r="B23" s="59" t="s">
        <v>61</v>
      </c>
      <c r="C23" s="177"/>
      <c r="D23" s="63" t="s">
        <v>452</v>
      </c>
      <c r="E23" s="123">
        <v>0.03</v>
      </c>
      <c r="F23" s="186">
        <f>I_Expenses!E25</f>
        <v>0</v>
      </c>
      <c r="G23" s="124">
        <f t="shared" si="82"/>
        <v>0</v>
      </c>
      <c r="H23" s="124">
        <f t="shared" ref="H23" si="83">G23*(1+$E23)</f>
        <v>0</v>
      </c>
      <c r="I23" s="124">
        <f t="shared" ref="I23" si="84">H23*(1+$E23)</f>
        <v>0</v>
      </c>
      <c r="J23" s="124">
        <f t="shared" ref="J23" si="85">I23*(1+$E23)</f>
        <v>0</v>
      </c>
      <c r="K23" s="124">
        <f t="shared" ref="K23" si="86">J23*(1+$E23)</f>
        <v>0</v>
      </c>
      <c r="L23" s="124">
        <f t="shared" ref="L23" si="87">K23*(1+$E23)</f>
        <v>0</v>
      </c>
      <c r="M23" s="124">
        <f t="shared" ref="M23" si="88">L23*(1+$E23)</f>
        <v>0</v>
      </c>
      <c r="N23" s="124">
        <f t="shared" ref="N23" si="89">M23*(1+$E23)</f>
        <v>0</v>
      </c>
      <c r="O23" s="124">
        <f t="shared" ref="O23" si="90">N23*(1+$E23)</f>
        <v>0</v>
      </c>
      <c r="P23" s="124">
        <f t="shared" ref="P23" si="91">O23*(1+$E23)</f>
        <v>0</v>
      </c>
      <c r="Q23" s="124">
        <f t="shared" ref="Q23" si="92">P23*(1+$E23)</f>
        <v>0</v>
      </c>
      <c r="R23" s="124">
        <f t="shared" ref="R23" si="93">Q23*(1+$E23)</f>
        <v>0</v>
      </c>
      <c r="S23" s="124">
        <f t="shared" ref="S23" si="94">R23*(1+$E23)</f>
        <v>0</v>
      </c>
      <c r="T23" s="124">
        <f t="shared" ref="T23" si="95">S23*(1+$E23)</f>
        <v>0</v>
      </c>
      <c r="U23" s="124">
        <f t="shared" ref="U23" si="96">T23*(1+$E23)</f>
        <v>0</v>
      </c>
      <c r="V23" s="124">
        <f t="shared" ref="V23" si="97">U23*(1+$E23)</f>
        <v>0</v>
      </c>
      <c r="W23" s="124">
        <f t="shared" ref="W23" si="98">V23*(1+$E23)</f>
        <v>0</v>
      </c>
      <c r="X23" s="124">
        <f t="shared" ref="X23" si="99">W23*(1+$E23)</f>
        <v>0</v>
      </c>
      <c r="Y23" s="124">
        <f t="shared" ref="Y23" si="100">X23*(1+$E23)</f>
        <v>0</v>
      </c>
      <c r="Z23" s="124">
        <f t="shared" ref="Z23" si="101">Y23*(1+$E23)</f>
        <v>0</v>
      </c>
      <c r="AA23" s="124">
        <f t="shared" ref="AA23" si="102">Z23*(1+$E23)</f>
        <v>0</v>
      </c>
      <c r="AB23" s="124">
        <f t="shared" ref="AB23" si="103">AA23*(1+$E23)</f>
        <v>0</v>
      </c>
      <c r="AC23" s="124">
        <f t="shared" ref="AC23" si="104">AB23*(1+$E23)</f>
        <v>0</v>
      </c>
      <c r="AD23" s="124">
        <f t="shared" ref="AD23" si="105">AC23*(1+$E23)</f>
        <v>0</v>
      </c>
      <c r="AE23" s="124">
        <f t="shared" ref="AE23" si="106">AD23*(1+$E23)</f>
        <v>0</v>
      </c>
      <c r="AF23" s="124">
        <f t="shared" ref="AF23" si="107">AE23*(1+$E23)</f>
        <v>0</v>
      </c>
      <c r="AG23" s="124">
        <f t="shared" ref="AG23" si="108">AF23*(1+$E23)</f>
        <v>0</v>
      </c>
      <c r="AH23" s="124">
        <f t="shared" ref="AH23" si="109">AG23*(1+$E23)</f>
        <v>0</v>
      </c>
      <c r="AI23" s="124">
        <f t="shared" ref="AI23" si="110">AH23*(1+$E23)</f>
        <v>0</v>
      </c>
      <c r="AJ23" s="124">
        <f t="shared" ref="AJ23" si="111">AI23*(1+$E23)</f>
        <v>0</v>
      </c>
      <c r="AK23" s="124">
        <f t="shared" ref="AK23" si="112">AJ23*(1+$E23)</f>
        <v>0</v>
      </c>
      <c r="AL23" s="124">
        <f t="shared" ref="AL23" si="113">AK23*(1+$E23)</f>
        <v>0</v>
      </c>
      <c r="AM23" s="124">
        <f t="shared" ref="AM23" si="114">AL23*(1+$E23)</f>
        <v>0</v>
      </c>
      <c r="AN23" s="124">
        <f t="shared" ref="AN23" si="115">AM23*(1+$E23)</f>
        <v>0</v>
      </c>
      <c r="AO23" s="124">
        <f t="shared" ref="AO23" si="116">AN23*(1+$E23)</f>
        <v>0</v>
      </c>
      <c r="AP23" s="124">
        <f t="shared" ref="AP23" si="117">AO23*(1+$E23)</f>
        <v>0</v>
      </c>
      <c r="AQ23" s="124">
        <f t="shared" ref="AQ23" si="118">AP23*(1+$E23)</f>
        <v>0</v>
      </c>
      <c r="AR23" s="124">
        <f t="shared" ref="AR23" si="119">AQ23*(1+$E23)</f>
        <v>0</v>
      </c>
      <c r="AS23" s="125">
        <f t="shared" ref="AS23" si="120">AR23*(1+$E23)</f>
        <v>0</v>
      </c>
    </row>
    <row r="24" spans="2:45" ht="5.0999999999999996" customHeight="1" x14ac:dyDescent="0.2">
      <c r="B24" s="73"/>
      <c r="C24" s="175"/>
      <c r="D24" s="77"/>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row>
    <row r="25" spans="2:45" x14ac:dyDescent="0.2">
      <c r="B25" s="59" t="s">
        <v>59</v>
      </c>
      <c r="C25" s="168"/>
      <c r="D25" s="63" t="s">
        <v>58</v>
      </c>
      <c r="E25" s="123">
        <v>0.03</v>
      </c>
      <c r="F25" s="186">
        <f>I_Expenses!E27</f>
        <v>0</v>
      </c>
      <c r="G25" s="124">
        <f t="shared" ref="G25:AS25" si="121">F25*(1+$E25)</f>
        <v>0</v>
      </c>
      <c r="H25" s="124">
        <f t="shared" si="121"/>
        <v>0</v>
      </c>
      <c r="I25" s="124">
        <f t="shared" si="121"/>
        <v>0</v>
      </c>
      <c r="J25" s="124">
        <f t="shared" si="121"/>
        <v>0</v>
      </c>
      <c r="K25" s="124">
        <f t="shared" si="121"/>
        <v>0</v>
      </c>
      <c r="L25" s="124">
        <f t="shared" si="121"/>
        <v>0</v>
      </c>
      <c r="M25" s="124">
        <f t="shared" si="121"/>
        <v>0</v>
      </c>
      <c r="N25" s="124">
        <f t="shared" si="121"/>
        <v>0</v>
      </c>
      <c r="O25" s="124">
        <f t="shared" si="121"/>
        <v>0</v>
      </c>
      <c r="P25" s="124">
        <f t="shared" si="121"/>
        <v>0</v>
      </c>
      <c r="Q25" s="124">
        <f t="shared" si="121"/>
        <v>0</v>
      </c>
      <c r="R25" s="124">
        <f t="shared" si="121"/>
        <v>0</v>
      </c>
      <c r="S25" s="124">
        <f t="shared" si="121"/>
        <v>0</v>
      </c>
      <c r="T25" s="124">
        <f t="shared" si="121"/>
        <v>0</v>
      </c>
      <c r="U25" s="124">
        <f t="shared" si="121"/>
        <v>0</v>
      </c>
      <c r="V25" s="124">
        <f t="shared" si="121"/>
        <v>0</v>
      </c>
      <c r="W25" s="124">
        <f t="shared" si="121"/>
        <v>0</v>
      </c>
      <c r="X25" s="124">
        <f t="shared" si="121"/>
        <v>0</v>
      </c>
      <c r="Y25" s="124">
        <f t="shared" si="121"/>
        <v>0</v>
      </c>
      <c r="Z25" s="124">
        <f t="shared" si="121"/>
        <v>0</v>
      </c>
      <c r="AA25" s="124">
        <f t="shared" si="121"/>
        <v>0</v>
      </c>
      <c r="AB25" s="124">
        <f t="shared" si="121"/>
        <v>0</v>
      </c>
      <c r="AC25" s="124">
        <f t="shared" si="121"/>
        <v>0</v>
      </c>
      <c r="AD25" s="124">
        <f t="shared" si="121"/>
        <v>0</v>
      </c>
      <c r="AE25" s="124">
        <f t="shared" si="121"/>
        <v>0</v>
      </c>
      <c r="AF25" s="124">
        <f t="shared" si="121"/>
        <v>0</v>
      </c>
      <c r="AG25" s="124">
        <f t="shared" si="121"/>
        <v>0</v>
      </c>
      <c r="AH25" s="124">
        <f t="shared" si="121"/>
        <v>0</v>
      </c>
      <c r="AI25" s="124">
        <f t="shared" si="121"/>
        <v>0</v>
      </c>
      <c r="AJ25" s="124">
        <f t="shared" si="121"/>
        <v>0</v>
      </c>
      <c r="AK25" s="124">
        <f t="shared" si="121"/>
        <v>0</v>
      </c>
      <c r="AL25" s="124">
        <f t="shared" si="121"/>
        <v>0</v>
      </c>
      <c r="AM25" s="124">
        <f t="shared" si="121"/>
        <v>0</v>
      </c>
      <c r="AN25" s="124">
        <f t="shared" si="121"/>
        <v>0</v>
      </c>
      <c r="AO25" s="124">
        <f t="shared" si="121"/>
        <v>0</v>
      </c>
      <c r="AP25" s="124">
        <f t="shared" si="121"/>
        <v>0</v>
      </c>
      <c r="AQ25" s="124">
        <f t="shared" si="121"/>
        <v>0</v>
      </c>
      <c r="AR25" s="124">
        <f t="shared" si="121"/>
        <v>0</v>
      </c>
      <c r="AS25" s="125">
        <f t="shared" si="121"/>
        <v>0</v>
      </c>
    </row>
    <row r="26" spans="2:45" x14ac:dyDescent="0.2">
      <c r="B26" s="59" t="s">
        <v>59</v>
      </c>
      <c r="C26" s="168"/>
      <c r="D26" s="63" t="s">
        <v>455</v>
      </c>
      <c r="E26" s="123">
        <v>0.03</v>
      </c>
      <c r="F26" s="186">
        <f>I_Expenses!E35</f>
        <v>0</v>
      </c>
      <c r="G26" s="124">
        <f t="shared" ref="G26" si="122">F26*(1+$E26)</f>
        <v>0</v>
      </c>
      <c r="H26" s="124">
        <f t="shared" ref="H26" si="123">G26*(1+$E26)</f>
        <v>0</v>
      </c>
      <c r="I26" s="124">
        <f t="shared" ref="I26" si="124">H26*(1+$E26)</f>
        <v>0</v>
      </c>
      <c r="J26" s="124">
        <f t="shared" ref="J26" si="125">I26*(1+$E26)</f>
        <v>0</v>
      </c>
      <c r="K26" s="124">
        <f t="shared" ref="K26" si="126">J26*(1+$E26)</f>
        <v>0</v>
      </c>
      <c r="L26" s="124">
        <f t="shared" ref="L26" si="127">K26*(1+$E26)</f>
        <v>0</v>
      </c>
      <c r="M26" s="124">
        <f t="shared" ref="M26" si="128">L26*(1+$E26)</f>
        <v>0</v>
      </c>
      <c r="N26" s="124">
        <f t="shared" ref="N26" si="129">M26*(1+$E26)</f>
        <v>0</v>
      </c>
      <c r="O26" s="124">
        <f t="shared" ref="O26" si="130">N26*(1+$E26)</f>
        <v>0</v>
      </c>
      <c r="P26" s="124">
        <f t="shared" ref="P26" si="131">O26*(1+$E26)</f>
        <v>0</v>
      </c>
      <c r="Q26" s="124">
        <f t="shared" ref="Q26" si="132">P26*(1+$E26)</f>
        <v>0</v>
      </c>
      <c r="R26" s="124">
        <f t="shared" ref="R26" si="133">Q26*(1+$E26)</f>
        <v>0</v>
      </c>
      <c r="S26" s="124">
        <f t="shared" ref="S26" si="134">R26*(1+$E26)</f>
        <v>0</v>
      </c>
      <c r="T26" s="124">
        <f t="shared" ref="T26" si="135">S26*(1+$E26)</f>
        <v>0</v>
      </c>
      <c r="U26" s="124">
        <f t="shared" ref="U26" si="136">T26*(1+$E26)</f>
        <v>0</v>
      </c>
      <c r="V26" s="124">
        <f t="shared" ref="V26" si="137">U26*(1+$E26)</f>
        <v>0</v>
      </c>
      <c r="W26" s="124">
        <f t="shared" ref="W26" si="138">V26*(1+$E26)</f>
        <v>0</v>
      </c>
      <c r="X26" s="124">
        <f t="shared" ref="X26" si="139">W26*(1+$E26)</f>
        <v>0</v>
      </c>
      <c r="Y26" s="124">
        <f t="shared" ref="Y26" si="140">X26*(1+$E26)</f>
        <v>0</v>
      </c>
      <c r="Z26" s="124">
        <f t="shared" ref="Z26" si="141">Y26*(1+$E26)</f>
        <v>0</v>
      </c>
      <c r="AA26" s="124">
        <f t="shared" ref="AA26" si="142">Z26*(1+$E26)</f>
        <v>0</v>
      </c>
      <c r="AB26" s="124">
        <f t="shared" ref="AB26" si="143">AA26*(1+$E26)</f>
        <v>0</v>
      </c>
      <c r="AC26" s="124">
        <f t="shared" ref="AC26" si="144">AB26*(1+$E26)</f>
        <v>0</v>
      </c>
      <c r="AD26" s="124">
        <f t="shared" ref="AD26" si="145">AC26*(1+$E26)</f>
        <v>0</v>
      </c>
      <c r="AE26" s="124">
        <f t="shared" ref="AE26" si="146">AD26*(1+$E26)</f>
        <v>0</v>
      </c>
      <c r="AF26" s="124">
        <f t="shared" ref="AF26" si="147">AE26*(1+$E26)</f>
        <v>0</v>
      </c>
      <c r="AG26" s="124">
        <f t="shared" ref="AG26" si="148">AF26*(1+$E26)</f>
        <v>0</v>
      </c>
      <c r="AH26" s="124">
        <f t="shared" ref="AH26" si="149">AG26*(1+$E26)</f>
        <v>0</v>
      </c>
      <c r="AI26" s="124">
        <f t="shared" ref="AI26" si="150">AH26*(1+$E26)</f>
        <v>0</v>
      </c>
      <c r="AJ26" s="124">
        <f t="shared" ref="AJ26" si="151">AI26*(1+$E26)</f>
        <v>0</v>
      </c>
      <c r="AK26" s="124">
        <f t="shared" ref="AK26" si="152">AJ26*(1+$E26)</f>
        <v>0</v>
      </c>
      <c r="AL26" s="124">
        <f t="shared" ref="AL26" si="153">AK26*(1+$E26)</f>
        <v>0</v>
      </c>
      <c r="AM26" s="124">
        <f t="shared" ref="AM26" si="154">AL26*(1+$E26)</f>
        <v>0</v>
      </c>
      <c r="AN26" s="124">
        <f t="shared" ref="AN26" si="155">AM26*(1+$E26)</f>
        <v>0</v>
      </c>
      <c r="AO26" s="124">
        <f t="shared" ref="AO26" si="156">AN26*(1+$E26)</f>
        <v>0</v>
      </c>
      <c r="AP26" s="124">
        <f t="shared" ref="AP26" si="157">AO26*(1+$E26)</f>
        <v>0</v>
      </c>
      <c r="AQ26" s="124">
        <f t="shared" ref="AQ26" si="158">AP26*(1+$E26)</f>
        <v>0</v>
      </c>
      <c r="AR26" s="124">
        <f t="shared" ref="AR26" si="159">AQ26*(1+$E26)</f>
        <v>0</v>
      </c>
      <c r="AS26" s="125">
        <f t="shared" ref="AS26" si="160">AR26*(1+$E26)</f>
        <v>0</v>
      </c>
    </row>
    <row r="27" spans="2:45" ht="5.0999999999999996" customHeight="1" x14ac:dyDescent="0.2">
      <c r="B27" s="73"/>
      <c r="C27" s="175"/>
      <c r="D27" s="77"/>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2:45" x14ac:dyDescent="0.2">
      <c r="B28" s="59" t="s">
        <v>76</v>
      </c>
      <c r="C28" s="168"/>
      <c r="D28" s="63" t="str">
        <f>IF(I_Expenses!C37="","",I_Expenses!C37)</f>
        <v>Electricity</v>
      </c>
      <c r="E28" s="123">
        <v>0.03</v>
      </c>
      <c r="F28" s="186">
        <f>I_Expenses!E37</f>
        <v>0</v>
      </c>
      <c r="G28" s="124">
        <f t="shared" ref="G28:AS32" si="161">F28*(1+$E28)</f>
        <v>0</v>
      </c>
      <c r="H28" s="124">
        <f t="shared" si="161"/>
        <v>0</v>
      </c>
      <c r="I28" s="124">
        <f t="shared" si="161"/>
        <v>0</v>
      </c>
      <c r="J28" s="124">
        <f t="shared" si="161"/>
        <v>0</v>
      </c>
      <c r="K28" s="124">
        <f t="shared" si="161"/>
        <v>0</v>
      </c>
      <c r="L28" s="124">
        <f t="shared" si="161"/>
        <v>0</v>
      </c>
      <c r="M28" s="124">
        <f t="shared" si="161"/>
        <v>0</v>
      </c>
      <c r="N28" s="124">
        <f t="shared" si="161"/>
        <v>0</v>
      </c>
      <c r="O28" s="124">
        <f t="shared" si="161"/>
        <v>0</v>
      </c>
      <c r="P28" s="124">
        <f t="shared" si="161"/>
        <v>0</v>
      </c>
      <c r="Q28" s="124">
        <f t="shared" si="161"/>
        <v>0</v>
      </c>
      <c r="R28" s="124">
        <f t="shared" si="161"/>
        <v>0</v>
      </c>
      <c r="S28" s="124">
        <f t="shared" si="161"/>
        <v>0</v>
      </c>
      <c r="T28" s="124">
        <f t="shared" si="161"/>
        <v>0</v>
      </c>
      <c r="U28" s="124">
        <f t="shared" si="161"/>
        <v>0</v>
      </c>
      <c r="V28" s="124">
        <f t="shared" si="161"/>
        <v>0</v>
      </c>
      <c r="W28" s="124">
        <f t="shared" si="161"/>
        <v>0</v>
      </c>
      <c r="X28" s="124">
        <f t="shared" si="161"/>
        <v>0</v>
      </c>
      <c r="Y28" s="124">
        <f t="shared" si="161"/>
        <v>0</v>
      </c>
      <c r="Z28" s="124">
        <f t="shared" si="161"/>
        <v>0</v>
      </c>
      <c r="AA28" s="124">
        <f t="shared" si="161"/>
        <v>0</v>
      </c>
      <c r="AB28" s="124">
        <f t="shared" si="161"/>
        <v>0</v>
      </c>
      <c r="AC28" s="124">
        <f t="shared" si="161"/>
        <v>0</v>
      </c>
      <c r="AD28" s="124">
        <f t="shared" si="161"/>
        <v>0</v>
      </c>
      <c r="AE28" s="124">
        <f t="shared" si="161"/>
        <v>0</v>
      </c>
      <c r="AF28" s="124">
        <f t="shared" si="161"/>
        <v>0</v>
      </c>
      <c r="AG28" s="124">
        <f t="shared" si="161"/>
        <v>0</v>
      </c>
      <c r="AH28" s="124">
        <f t="shared" si="161"/>
        <v>0</v>
      </c>
      <c r="AI28" s="124">
        <f t="shared" si="161"/>
        <v>0</v>
      </c>
      <c r="AJ28" s="124">
        <f t="shared" si="161"/>
        <v>0</v>
      </c>
      <c r="AK28" s="124">
        <f t="shared" si="161"/>
        <v>0</v>
      </c>
      <c r="AL28" s="124">
        <f t="shared" si="161"/>
        <v>0</v>
      </c>
      <c r="AM28" s="124">
        <f t="shared" si="161"/>
        <v>0</v>
      </c>
      <c r="AN28" s="124">
        <f t="shared" si="161"/>
        <v>0</v>
      </c>
      <c r="AO28" s="124">
        <f t="shared" si="161"/>
        <v>0</v>
      </c>
      <c r="AP28" s="124">
        <f t="shared" si="161"/>
        <v>0</v>
      </c>
      <c r="AQ28" s="124">
        <f t="shared" si="161"/>
        <v>0</v>
      </c>
      <c r="AR28" s="124">
        <f t="shared" si="161"/>
        <v>0</v>
      </c>
      <c r="AS28" s="125">
        <f t="shared" si="161"/>
        <v>0</v>
      </c>
    </row>
    <row r="29" spans="2:45" x14ac:dyDescent="0.2">
      <c r="B29" s="59" t="s">
        <v>76</v>
      </c>
      <c r="C29" s="168"/>
      <c r="D29" s="63" t="str">
        <f>IF(I_Expenses!C38="","",I_Expenses!C38)</f>
        <v>Gas</v>
      </c>
      <c r="E29" s="123">
        <v>0.03</v>
      </c>
      <c r="F29" s="186">
        <f>I_Expenses!E38</f>
        <v>0</v>
      </c>
      <c r="G29" s="124">
        <f t="shared" si="161"/>
        <v>0</v>
      </c>
      <c r="H29" s="124">
        <f t="shared" si="161"/>
        <v>0</v>
      </c>
      <c r="I29" s="124">
        <f t="shared" si="161"/>
        <v>0</v>
      </c>
      <c r="J29" s="124">
        <f t="shared" si="161"/>
        <v>0</v>
      </c>
      <c r="K29" s="124">
        <f t="shared" si="161"/>
        <v>0</v>
      </c>
      <c r="L29" s="124">
        <f t="shared" si="161"/>
        <v>0</v>
      </c>
      <c r="M29" s="124">
        <f t="shared" si="161"/>
        <v>0</v>
      </c>
      <c r="N29" s="124">
        <f t="shared" si="161"/>
        <v>0</v>
      </c>
      <c r="O29" s="124">
        <f t="shared" si="161"/>
        <v>0</v>
      </c>
      <c r="P29" s="124">
        <f t="shared" si="161"/>
        <v>0</v>
      </c>
      <c r="Q29" s="124">
        <f t="shared" si="161"/>
        <v>0</v>
      </c>
      <c r="R29" s="124">
        <f t="shared" si="161"/>
        <v>0</v>
      </c>
      <c r="S29" s="124">
        <f t="shared" si="161"/>
        <v>0</v>
      </c>
      <c r="T29" s="124">
        <f t="shared" si="161"/>
        <v>0</v>
      </c>
      <c r="U29" s="124">
        <f t="shared" si="161"/>
        <v>0</v>
      </c>
      <c r="V29" s="124">
        <f t="shared" si="161"/>
        <v>0</v>
      </c>
      <c r="W29" s="124">
        <f t="shared" si="161"/>
        <v>0</v>
      </c>
      <c r="X29" s="124">
        <f t="shared" si="161"/>
        <v>0</v>
      </c>
      <c r="Y29" s="124">
        <f t="shared" si="161"/>
        <v>0</v>
      </c>
      <c r="Z29" s="124">
        <f t="shared" si="161"/>
        <v>0</v>
      </c>
      <c r="AA29" s="124">
        <f t="shared" si="161"/>
        <v>0</v>
      </c>
      <c r="AB29" s="124">
        <f t="shared" si="161"/>
        <v>0</v>
      </c>
      <c r="AC29" s="124">
        <f t="shared" si="161"/>
        <v>0</v>
      </c>
      <c r="AD29" s="124">
        <f t="shared" si="161"/>
        <v>0</v>
      </c>
      <c r="AE29" s="124">
        <f t="shared" si="161"/>
        <v>0</v>
      </c>
      <c r="AF29" s="124">
        <f t="shared" si="161"/>
        <v>0</v>
      </c>
      <c r="AG29" s="124">
        <f t="shared" si="161"/>
        <v>0</v>
      </c>
      <c r="AH29" s="124">
        <f t="shared" si="161"/>
        <v>0</v>
      </c>
      <c r="AI29" s="124">
        <f t="shared" si="161"/>
        <v>0</v>
      </c>
      <c r="AJ29" s="124">
        <f t="shared" si="161"/>
        <v>0</v>
      </c>
      <c r="AK29" s="124">
        <f t="shared" si="161"/>
        <v>0</v>
      </c>
      <c r="AL29" s="124">
        <f t="shared" si="161"/>
        <v>0</v>
      </c>
      <c r="AM29" s="124">
        <f t="shared" si="161"/>
        <v>0</v>
      </c>
      <c r="AN29" s="124">
        <f t="shared" si="161"/>
        <v>0</v>
      </c>
      <c r="AO29" s="124">
        <f t="shared" si="161"/>
        <v>0</v>
      </c>
      <c r="AP29" s="124">
        <f t="shared" si="161"/>
        <v>0</v>
      </c>
      <c r="AQ29" s="124">
        <f t="shared" si="161"/>
        <v>0</v>
      </c>
      <c r="AR29" s="124">
        <f t="shared" si="161"/>
        <v>0</v>
      </c>
      <c r="AS29" s="125">
        <f t="shared" si="161"/>
        <v>0</v>
      </c>
    </row>
    <row r="30" spans="2:45" x14ac:dyDescent="0.2">
      <c r="B30" s="59" t="s">
        <v>76</v>
      </c>
      <c r="C30" s="168"/>
      <c r="D30" s="63" t="str">
        <f>IF(I_Expenses!C39="","",I_Expenses!C39)</f>
        <v>Oil</v>
      </c>
      <c r="E30" s="123">
        <v>0.03</v>
      </c>
      <c r="F30" s="186">
        <f>I_Expenses!E39</f>
        <v>0</v>
      </c>
      <c r="G30" s="124">
        <f t="shared" si="161"/>
        <v>0</v>
      </c>
      <c r="H30" s="124">
        <f t="shared" si="161"/>
        <v>0</v>
      </c>
      <c r="I30" s="124">
        <f t="shared" si="161"/>
        <v>0</v>
      </c>
      <c r="J30" s="124">
        <f t="shared" si="161"/>
        <v>0</v>
      </c>
      <c r="K30" s="124">
        <f t="shared" si="161"/>
        <v>0</v>
      </c>
      <c r="L30" s="124">
        <f t="shared" si="161"/>
        <v>0</v>
      </c>
      <c r="M30" s="124">
        <f t="shared" si="161"/>
        <v>0</v>
      </c>
      <c r="N30" s="124">
        <f t="shared" si="161"/>
        <v>0</v>
      </c>
      <c r="O30" s="124">
        <f t="shared" si="161"/>
        <v>0</v>
      </c>
      <c r="P30" s="124">
        <f t="shared" si="161"/>
        <v>0</v>
      </c>
      <c r="Q30" s="124">
        <f t="shared" si="161"/>
        <v>0</v>
      </c>
      <c r="R30" s="124">
        <f t="shared" si="161"/>
        <v>0</v>
      </c>
      <c r="S30" s="124">
        <f t="shared" si="161"/>
        <v>0</v>
      </c>
      <c r="T30" s="124">
        <f t="shared" si="161"/>
        <v>0</v>
      </c>
      <c r="U30" s="124">
        <f t="shared" si="161"/>
        <v>0</v>
      </c>
      <c r="V30" s="124">
        <f t="shared" si="161"/>
        <v>0</v>
      </c>
      <c r="W30" s="124">
        <f t="shared" si="161"/>
        <v>0</v>
      </c>
      <c r="X30" s="124">
        <f t="shared" si="161"/>
        <v>0</v>
      </c>
      <c r="Y30" s="124">
        <f t="shared" si="161"/>
        <v>0</v>
      </c>
      <c r="Z30" s="124">
        <f t="shared" si="161"/>
        <v>0</v>
      </c>
      <c r="AA30" s="124">
        <f t="shared" si="161"/>
        <v>0</v>
      </c>
      <c r="AB30" s="124">
        <f t="shared" si="161"/>
        <v>0</v>
      </c>
      <c r="AC30" s="124">
        <f t="shared" si="161"/>
        <v>0</v>
      </c>
      <c r="AD30" s="124">
        <f t="shared" si="161"/>
        <v>0</v>
      </c>
      <c r="AE30" s="124">
        <f t="shared" si="161"/>
        <v>0</v>
      </c>
      <c r="AF30" s="124">
        <f t="shared" si="161"/>
        <v>0</v>
      </c>
      <c r="AG30" s="124">
        <f t="shared" si="161"/>
        <v>0</v>
      </c>
      <c r="AH30" s="124">
        <f t="shared" si="161"/>
        <v>0</v>
      </c>
      <c r="AI30" s="124">
        <f t="shared" si="161"/>
        <v>0</v>
      </c>
      <c r="AJ30" s="124">
        <f t="shared" si="161"/>
        <v>0</v>
      </c>
      <c r="AK30" s="124">
        <f t="shared" si="161"/>
        <v>0</v>
      </c>
      <c r="AL30" s="124">
        <f t="shared" si="161"/>
        <v>0</v>
      </c>
      <c r="AM30" s="124">
        <f t="shared" si="161"/>
        <v>0</v>
      </c>
      <c r="AN30" s="124">
        <f t="shared" si="161"/>
        <v>0</v>
      </c>
      <c r="AO30" s="124">
        <f t="shared" si="161"/>
        <v>0</v>
      </c>
      <c r="AP30" s="124">
        <f t="shared" si="161"/>
        <v>0</v>
      </c>
      <c r="AQ30" s="124">
        <f t="shared" si="161"/>
        <v>0</v>
      </c>
      <c r="AR30" s="124">
        <f t="shared" si="161"/>
        <v>0</v>
      </c>
      <c r="AS30" s="125">
        <f t="shared" si="161"/>
        <v>0</v>
      </c>
    </row>
    <row r="31" spans="2:45" x14ac:dyDescent="0.2">
      <c r="B31" s="59" t="s">
        <v>76</v>
      </c>
      <c r="C31" s="168"/>
      <c r="D31" s="63" t="str">
        <f>IF(I_Expenses!C40="","",I_Expenses!C40)</f>
        <v>Water &amp; Sewer</v>
      </c>
      <c r="E31" s="123">
        <v>0.03</v>
      </c>
      <c r="F31" s="186">
        <f>I_Expenses!E40</f>
        <v>0</v>
      </c>
      <c r="G31" s="124">
        <f t="shared" si="161"/>
        <v>0</v>
      </c>
      <c r="H31" s="124">
        <f t="shared" si="161"/>
        <v>0</v>
      </c>
      <c r="I31" s="124">
        <f t="shared" si="161"/>
        <v>0</v>
      </c>
      <c r="J31" s="124">
        <f t="shared" si="161"/>
        <v>0</v>
      </c>
      <c r="K31" s="124">
        <f t="shared" si="161"/>
        <v>0</v>
      </c>
      <c r="L31" s="124">
        <f t="shared" si="161"/>
        <v>0</v>
      </c>
      <c r="M31" s="124">
        <f t="shared" si="161"/>
        <v>0</v>
      </c>
      <c r="N31" s="124">
        <f t="shared" si="161"/>
        <v>0</v>
      </c>
      <c r="O31" s="124">
        <f t="shared" si="161"/>
        <v>0</v>
      </c>
      <c r="P31" s="124">
        <f t="shared" si="161"/>
        <v>0</v>
      </c>
      <c r="Q31" s="124">
        <f t="shared" si="161"/>
        <v>0</v>
      </c>
      <c r="R31" s="124">
        <f t="shared" si="161"/>
        <v>0</v>
      </c>
      <c r="S31" s="124">
        <f t="shared" si="161"/>
        <v>0</v>
      </c>
      <c r="T31" s="124">
        <f t="shared" si="161"/>
        <v>0</v>
      </c>
      <c r="U31" s="124">
        <f t="shared" si="161"/>
        <v>0</v>
      </c>
      <c r="V31" s="124">
        <f t="shared" si="161"/>
        <v>0</v>
      </c>
      <c r="W31" s="124">
        <f t="shared" si="161"/>
        <v>0</v>
      </c>
      <c r="X31" s="124">
        <f t="shared" si="161"/>
        <v>0</v>
      </c>
      <c r="Y31" s="124">
        <f t="shared" si="161"/>
        <v>0</v>
      </c>
      <c r="Z31" s="124">
        <f t="shared" si="161"/>
        <v>0</v>
      </c>
      <c r="AA31" s="124">
        <f t="shared" si="161"/>
        <v>0</v>
      </c>
      <c r="AB31" s="124">
        <f t="shared" si="161"/>
        <v>0</v>
      </c>
      <c r="AC31" s="124">
        <f t="shared" si="161"/>
        <v>0</v>
      </c>
      <c r="AD31" s="124">
        <f t="shared" si="161"/>
        <v>0</v>
      </c>
      <c r="AE31" s="124">
        <f t="shared" si="161"/>
        <v>0</v>
      </c>
      <c r="AF31" s="124">
        <f t="shared" si="161"/>
        <v>0</v>
      </c>
      <c r="AG31" s="124">
        <f t="shared" si="161"/>
        <v>0</v>
      </c>
      <c r="AH31" s="124">
        <f t="shared" si="161"/>
        <v>0</v>
      </c>
      <c r="AI31" s="124">
        <f t="shared" si="161"/>
        <v>0</v>
      </c>
      <c r="AJ31" s="124">
        <f t="shared" si="161"/>
        <v>0</v>
      </c>
      <c r="AK31" s="124">
        <f t="shared" si="161"/>
        <v>0</v>
      </c>
      <c r="AL31" s="124">
        <f t="shared" si="161"/>
        <v>0</v>
      </c>
      <c r="AM31" s="124">
        <f t="shared" si="161"/>
        <v>0</v>
      </c>
      <c r="AN31" s="124">
        <f t="shared" si="161"/>
        <v>0</v>
      </c>
      <c r="AO31" s="124">
        <f t="shared" si="161"/>
        <v>0</v>
      </c>
      <c r="AP31" s="124">
        <f t="shared" si="161"/>
        <v>0</v>
      </c>
      <c r="AQ31" s="124">
        <f t="shared" si="161"/>
        <v>0</v>
      </c>
      <c r="AR31" s="124">
        <f t="shared" si="161"/>
        <v>0</v>
      </c>
      <c r="AS31" s="125">
        <f t="shared" si="161"/>
        <v>0</v>
      </c>
    </row>
    <row r="32" spans="2:45" x14ac:dyDescent="0.2">
      <c r="B32" s="59" t="s">
        <v>76</v>
      </c>
      <c r="C32" s="168"/>
      <c r="D32" s="63" t="str">
        <f>IF(I_Expenses!C41="","",I_Expenses!C41)</f>
        <v/>
      </c>
      <c r="E32" s="123">
        <v>0.03</v>
      </c>
      <c r="F32" s="186">
        <f>I_Expenses!E41</f>
        <v>0</v>
      </c>
      <c r="G32" s="124">
        <f t="shared" si="161"/>
        <v>0</v>
      </c>
      <c r="H32" s="124">
        <f t="shared" ref="H32" si="162">G32*(1+$E32)</f>
        <v>0</v>
      </c>
      <c r="I32" s="124">
        <f t="shared" ref="I32" si="163">H32*(1+$E32)</f>
        <v>0</v>
      </c>
      <c r="J32" s="124">
        <f t="shared" ref="J32" si="164">I32*(1+$E32)</f>
        <v>0</v>
      </c>
      <c r="K32" s="124">
        <f t="shared" ref="K32" si="165">J32*(1+$E32)</f>
        <v>0</v>
      </c>
      <c r="L32" s="124">
        <f t="shared" ref="L32" si="166">K32*(1+$E32)</f>
        <v>0</v>
      </c>
      <c r="M32" s="124">
        <f t="shared" ref="M32" si="167">L32*(1+$E32)</f>
        <v>0</v>
      </c>
      <c r="N32" s="124">
        <f t="shared" ref="N32" si="168">M32*(1+$E32)</f>
        <v>0</v>
      </c>
      <c r="O32" s="124">
        <f t="shared" ref="O32" si="169">N32*(1+$E32)</f>
        <v>0</v>
      </c>
      <c r="P32" s="124">
        <f t="shared" ref="P32" si="170">O32*(1+$E32)</f>
        <v>0</v>
      </c>
      <c r="Q32" s="124">
        <f t="shared" ref="Q32" si="171">P32*(1+$E32)</f>
        <v>0</v>
      </c>
      <c r="R32" s="124">
        <f t="shared" ref="R32" si="172">Q32*(1+$E32)</f>
        <v>0</v>
      </c>
      <c r="S32" s="124">
        <f t="shared" ref="S32" si="173">R32*(1+$E32)</f>
        <v>0</v>
      </c>
      <c r="T32" s="124">
        <f t="shared" ref="T32" si="174">S32*(1+$E32)</f>
        <v>0</v>
      </c>
      <c r="U32" s="124">
        <f t="shared" ref="U32" si="175">T32*(1+$E32)</f>
        <v>0</v>
      </c>
      <c r="V32" s="124">
        <f t="shared" ref="V32" si="176">U32*(1+$E32)</f>
        <v>0</v>
      </c>
      <c r="W32" s="124">
        <f t="shared" ref="W32" si="177">V32*(1+$E32)</f>
        <v>0</v>
      </c>
      <c r="X32" s="124">
        <f t="shared" ref="X32" si="178">W32*(1+$E32)</f>
        <v>0</v>
      </c>
      <c r="Y32" s="124">
        <f t="shared" ref="Y32" si="179">X32*(1+$E32)</f>
        <v>0</v>
      </c>
      <c r="Z32" s="124">
        <f t="shared" ref="Z32" si="180">Y32*(1+$E32)</f>
        <v>0</v>
      </c>
      <c r="AA32" s="124">
        <f t="shared" ref="AA32" si="181">Z32*(1+$E32)</f>
        <v>0</v>
      </c>
      <c r="AB32" s="124">
        <f t="shared" ref="AB32" si="182">AA32*(1+$E32)</f>
        <v>0</v>
      </c>
      <c r="AC32" s="124">
        <f t="shared" ref="AC32" si="183">AB32*(1+$E32)</f>
        <v>0</v>
      </c>
      <c r="AD32" s="124">
        <f t="shared" ref="AD32" si="184">AC32*(1+$E32)</f>
        <v>0</v>
      </c>
      <c r="AE32" s="124">
        <f t="shared" ref="AE32" si="185">AD32*(1+$E32)</f>
        <v>0</v>
      </c>
      <c r="AF32" s="124">
        <f t="shared" ref="AF32" si="186">AE32*(1+$E32)</f>
        <v>0</v>
      </c>
      <c r="AG32" s="124">
        <f t="shared" ref="AG32" si="187">AF32*(1+$E32)</f>
        <v>0</v>
      </c>
      <c r="AH32" s="124">
        <f t="shared" ref="AH32" si="188">AG32*(1+$E32)</f>
        <v>0</v>
      </c>
      <c r="AI32" s="124">
        <f t="shared" ref="AI32" si="189">AH32*(1+$E32)</f>
        <v>0</v>
      </c>
      <c r="AJ32" s="124">
        <f t="shared" ref="AJ32" si="190">AI32*(1+$E32)</f>
        <v>0</v>
      </c>
      <c r="AK32" s="124">
        <f t="shared" ref="AK32" si="191">AJ32*(1+$E32)</f>
        <v>0</v>
      </c>
      <c r="AL32" s="124">
        <f t="shared" ref="AL32" si="192">AK32*(1+$E32)</f>
        <v>0</v>
      </c>
      <c r="AM32" s="124">
        <f t="shared" ref="AM32" si="193">AL32*(1+$E32)</f>
        <v>0</v>
      </c>
      <c r="AN32" s="124">
        <f t="shared" ref="AN32" si="194">AM32*(1+$E32)</f>
        <v>0</v>
      </c>
      <c r="AO32" s="124">
        <f t="shared" ref="AO32" si="195">AN32*(1+$E32)</f>
        <v>0</v>
      </c>
      <c r="AP32" s="124">
        <f t="shared" ref="AP32" si="196">AO32*(1+$E32)</f>
        <v>0</v>
      </c>
      <c r="AQ32" s="124">
        <f t="shared" ref="AQ32" si="197">AP32*(1+$E32)</f>
        <v>0</v>
      </c>
      <c r="AR32" s="124">
        <f>AQ32*(1+$E32)</f>
        <v>0</v>
      </c>
      <c r="AS32" s="125">
        <f>AR32*(1+$E32)</f>
        <v>0</v>
      </c>
    </row>
    <row r="33" spans="2:46" x14ac:dyDescent="0.2">
      <c r="B33" s="59" t="s">
        <v>76</v>
      </c>
      <c r="C33" s="168"/>
      <c r="D33" s="56" t="s">
        <v>116</v>
      </c>
      <c r="E33" s="178"/>
      <c r="F33" s="180">
        <f>SUM(F28:F32)</f>
        <v>0</v>
      </c>
      <c r="G33" s="180">
        <f t="shared" ref="G33:AQ33" si="198">SUM(G28:G32)</f>
        <v>0</v>
      </c>
      <c r="H33" s="180">
        <f t="shared" si="198"/>
        <v>0</v>
      </c>
      <c r="I33" s="180">
        <f t="shared" si="198"/>
        <v>0</v>
      </c>
      <c r="J33" s="180">
        <f t="shared" si="198"/>
        <v>0</v>
      </c>
      <c r="K33" s="180">
        <f t="shared" si="198"/>
        <v>0</v>
      </c>
      <c r="L33" s="180">
        <f t="shared" si="198"/>
        <v>0</v>
      </c>
      <c r="M33" s="180">
        <f t="shared" si="198"/>
        <v>0</v>
      </c>
      <c r="N33" s="180">
        <f t="shared" si="198"/>
        <v>0</v>
      </c>
      <c r="O33" s="180">
        <f t="shared" si="198"/>
        <v>0</v>
      </c>
      <c r="P33" s="180">
        <f t="shared" si="198"/>
        <v>0</v>
      </c>
      <c r="Q33" s="180">
        <f t="shared" si="198"/>
        <v>0</v>
      </c>
      <c r="R33" s="180">
        <f t="shared" si="198"/>
        <v>0</v>
      </c>
      <c r="S33" s="180">
        <f t="shared" si="198"/>
        <v>0</v>
      </c>
      <c r="T33" s="180">
        <f t="shared" si="198"/>
        <v>0</v>
      </c>
      <c r="U33" s="180">
        <f t="shared" si="198"/>
        <v>0</v>
      </c>
      <c r="V33" s="180">
        <f t="shared" si="198"/>
        <v>0</v>
      </c>
      <c r="W33" s="180">
        <f t="shared" si="198"/>
        <v>0</v>
      </c>
      <c r="X33" s="180">
        <f t="shared" si="198"/>
        <v>0</v>
      </c>
      <c r="Y33" s="180">
        <f t="shared" si="198"/>
        <v>0</v>
      </c>
      <c r="Z33" s="180">
        <f t="shared" si="198"/>
        <v>0</v>
      </c>
      <c r="AA33" s="180">
        <f t="shared" si="198"/>
        <v>0</v>
      </c>
      <c r="AB33" s="180">
        <f t="shared" si="198"/>
        <v>0</v>
      </c>
      <c r="AC33" s="180">
        <f t="shared" si="198"/>
        <v>0</v>
      </c>
      <c r="AD33" s="180">
        <f t="shared" si="198"/>
        <v>0</v>
      </c>
      <c r="AE33" s="180">
        <f t="shared" si="198"/>
        <v>0</v>
      </c>
      <c r="AF33" s="180">
        <f t="shared" si="198"/>
        <v>0</v>
      </c>
      <c r="AG33" s="180">
        <f t="shared" si="198"/>
        <v>0</v>
      </c>
      <c r="AH33" s="180">
        <f t="shared" si="198"/>
        <v>0</v>
      </c>
      <c r="AI33" s="180">
        <f t="shared" si="198"/>
        <v>0</v>
      </c>
      <c r="AJ33" s="180">
        <f t="shared" si="198"/>
        <v>0</v>
      </c>
      <c r="AK33" s="180">
        <f t="shared" si="198"/>
        <v>0</v>
      </c>
      <c r="AL33" s="180">
        <f t="shared" si="198"/>
        <v>0</v>
      </c>
      <c r="AM33" s="180">
        <f t="shared" si="198"/>
        <v>0</v>
      </c>
      <c r="AN33" s="180">
        <f t="shared" si="198"/>
        <v>0</v>
      </c>
      <c r="AO33" s="180">
        <f t="shared" si="198"/>
        <v>0</v>
      </c>
      <c r="AP33" s="180">
        <f t="shared" si="198"/>
        <v>0</v>
      </c>
      <c r="AQ33" s="180">
        <f t="shared" si="198"/>
        <v>0</v>
      </c>
      <c r="AR33" s="180">
        <f>SUM(AR28:AR32)</f>
        <v>0</v>
      </c>
      <c r="AS33" s="181">
        <f>SUM(AS28:AS32)</f>
        <v>0</v>
      </c>
    </row>
    <row r="34" spans="2:46" ht="5.0999999999999996" customHeight="1" x14ac:dyDescent="0.2">
      <c r="B34" s="73"/>
      <c r="C34" s="175"/>
      <c r="D34" s="77"/>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row>
    <row r="35" spans="2:46" x14ac:dyDescent="0.2">
      <c r="B35" s="59" t="s">
        <v>73</v>
      </c>
      <c r="C35" s="168"/>
      <c r="D35" s="63" t="str">
        <f>IF(I_Expenses!C44="","",I_Expenses!C44)</f>
        <v>Real Estate Taxes</v>
      </c>
      <c r="E35" s="123">
        <v>0.04</v>
      </c>
      <c r="F35" s="186">
        <f>I_Expenses!$E$44</f>
        <v>0</v>
      </c>
      <c r="G35" s="124">
        <f t="shared" ref="G35:AS38" si="199">F35*(1+$E35)</f>
        <v>0</v>
      </c>
      <c r="H35" s="124">
        <f t="shared" si="199"/>
        <v>0</v>
      </c>
      <c r="I35" s="124">
        <f t="shared" si="199"/>
        <v>0</v>
      </c>
      <c r="J35" s="124">
        <f t="shared" si="199"/>
        <v>0</v>
      </c>
      <c r="K35" s="124">
        <f t="shared" si="199"/>
        <v>0</v>
      </c>
      <c r="L35" s="124">
        <f t="shared" si="199"/>
        <v>0</v>
      </c>
      <c r="M35" s="124">
        <f t="shared" si="199"/>
        <v>0</v>
      </c>
      <c r="N35" s="124">
        <f t="shared" si="199"/>
        <v>0</v>
      </c>
      <c r="O35" s="124">
        <f t="shared" si="199"/>
        <v>0</v>
      </c>
      <c r="P35" s="124">
        <f t="shared" si="199"/>
        <v>0</v>
      </c>
      <c r="Q35" s="124">
        <f t="shared" si="199"/>
        <v>0</v>
      </c>
      <c r="R35" s="124">
        <f t="shared" si="199"/>
        <v>0</v>
      </c>
      <c r="S35" s="124">
        <f t="shared" si="199"/>
        <v>0</v>
      </c>
      <c r="T35" s="124">
        <f t="shared" si="199"/>
        <v>0</v>
      </c>
      <c r="U35" s="124">
        <f t="shared" si="199"/>
        <v>0</v>
      </c>
      <c r="V35" s="124">
        <f t="shared" si="199"/>
        <v>0</v>
      </c>
      <c r="W35" s="124">
        <f t="shared" si="199"/>
        <v>0</v>
      </c>
      <c r="X35" s="124">
        <f t="shared" si="199"/>
        <v>0</v>
      </c>
      <c r="Y35" s="124">
        <f t="shared" si="199"/>
        <v>0</v>
      </c>
      <c r="Z35" s="124">
        <f t="shared" si="199"/>
        <v>0</v>
      </c>
      <c r="AA35" s="124">
        <f t="shared" si="199"/>
        <v>0</v>
      </c>
      <c r="AB35" s="124">
        <f t="shared" si="199"/>
        <v>0</v>
      </c>
      <c r="AC35" s="124">
        <f t="shared" si="199"/>
        <v>0</v>
      </c>
      <c r="AD35" s="124">
        <f t="shared" si="199"/>
        <v>0</v>
      </c>
      <c r="AE35" s="124">
        <f t="shared" si="199"/>
        <v>0</v>
      </c>
      <c r="AF35" s="124">
        <f t="shared" si="199"/>
        <v>0</v>
      </c>
      <c r="AG35" s="124">
        <f t="shared" si="199"/>
        <v>0</v>
      </c>
      <c r="AH35" s="124">
        <f t="shared" si="199"/>
        <v>0</v>
      </c>
      <c r="AI35" s="124">
        <f t="shared" si="199"/>
        <v>0</v>
      </c>
      <c r="AJ35" s="124">
        <f t="shared" si="199"/>
        <v>0</v>
      </c>
      <c r="AK35" s="124">
        <f t="shared" si="199"/>
        <v>0</v>
      </c>
      <c r="AL35" s="124">
        <f t="shared" si="199"/>
        <v>0</v>
      </c>
      <c r="AM35" s="124">
        <f t="shared" si="199"/>
        <v>0</v>
      </c>
      <c r="AN35" s="124">
        <f t="shared" si="199"/>
        <v>0</v>
      </c>
      <c r="AO35" s="124">
        <f t="shared" si="199"/>
        <v>0</v>
      </c>
      <c r="AP35" s="124">
        <f t="shared" si="199"/>
        <v>0</v>
      </c>
      <c r="AQ35" s="124">
        <f t="shared" si="199"/>
        <v>0</v>
      </c>
      <c r="AR35" s="124">
        <f t="shared" si="199"/>
        <v>0</v>
      </c>
      <c r="AS35" s="125">
        <f t="shared" si="199"/>
        <v>0</v>
      </c>
      <c r="AT35" s="25" t="s">
        <v>882</v>
      </c>
    </row>
    <row r="36" spans="2:46" x14ac:dyDescent="0.2">
      <c r="B36" s="59" t="s">
        <v>73</v>
      </c>
      <c r="C36" s="168"/>
      <c r="D36" s="63" t="str">
        <f>IF(I_Expenses!C45="","",I_Expenses!C45)</f>
        <v>Other Taxes</v>
      </c>
      <c r="E36" s="123">
        <v>0.03</v>
      </c>
      <c r="F36" s="186">
        <f>I_Expenses!E45</f>
        <v>0</v>
      </c>
      <c r="G36" s="124">
        <f t="shared" si="199"/>
        <v>0</v>
      </c>
      <c r="H36" s="124">
        <f t="shared" si="199"/>
        <v>0</v>
      </c>
      <c r="I36" s="124">
        <f t="shared" si="199"/>
        <v>0</v>
      </c>
      <c r="J36" s="124">
        <f t="shared" si="199"/>
        <v>0</v>
      </c>
      <c r="K36" s="124">
        <f t="shared" si="199"/>
        <v>0</v>
      </c>
      <c r="L36" s="124">
        <f t="shared" si="199"/>
        <v>0</v>
      </c>
      <c r="M36" s="124">
        <f t="shared" si="199"/>
        <v>0</v>
      </c>
      <c r="N36" s="124">
        <f t="shared" si="199"/>
        <v>0</v>
      </c>
      <c r="O36" s="124">
        <f t="shared" si="199"/>
        <v>0</v>
      </c>
      <c r="P36" s="124">
        <f t="shared" si="199"/>
        <v>0</v>
      </c>
      <c r="Q36" s="124">
        <f t="shared" si="199"/>
        <v>0</v>
      </c>
      <c r="R36" s="124">
        <f t="shared" si="199"/>
        <v>0</v>
      </c>
      <c r="S36" s="124">
        <f t="shared" si="199"/>
        <v>0</v>
      </c>
      <c r="T36" s="124">
        <f t="shared" si="199"/>
        <v>0</v>
      </c>
      <c r="U36" s="124">
        <f t="shared" si="199"/>
        <v>0</v>
      </c>
      <c r="V36" s="124">
        <f t="shared" si="199"/>
        <v>0</v>
      </c>
      <c r="W36" s="124">
        <f t="shared" si="199"/>
        <v>0</v>
      </c>
      <c r="X36" s="124">
        <f t="shared" si="199"/>
        <v>0</v>
      </c>
      <c r="Y36" s="124">
        <f t="shared" si="199"/>
        <v>0</v>
      </c>
      <c r="Z36" s="124">
        <f t="shared" si="199"/>
        <v>0</v>
      </c>
      <c r="AA36" s="124">
        <f t="shared" si="199"/>
        <v>0</v>
      </c>
      <c r="AB36" s="124">
        <f t="shared" si="199"/>
        <v>0</v>
      </c>
      <c r="AC36" s="124">
        <f t="shared" si="199"/>
        <v>0</v>
      </c>
      <c r="AD36" s="124">
        <f t="shared" si="199"/>
        <v>0</v>
      </c>
      <c r="AE36" s="124">
        <f t="shared" si="199"/>
        <v>0</v>
      </c>
      <c r="AF36" s="124">
        <f t="shared" si="199"/>
        <v>0</v>
      </c>
      <c r="AG36" s="124">
        <f t="shared" si="199"/>
        <v>0</v>
      </c>
      <c r="AH36" s="124">
        <f t="shared" si="199"/>
        <v>0</v>
      </c>
      <c r="AI36" s="124">
        <f t="shared" si="199"/>
        <v>0</v>
      </c>
      <c r="AJ36" s="124">
        <f t="shared" si="199"/>
        <v>0</v>
      </c>
      <c r="AK36" s="124">
        <f t="shared" si="199"/>
        <v>0</v>
      </c>
      <c r="AL36" s="124">
        <f t="shared" si="199"/>
        <v>0</v>
      </c>
      <c r="AM36" s="124">
        <f t="shared" si="199"/>
        <v>0</v>
      </c>
      <c r="AN36" s="124">
        <f t="shared" si="199"/>
        <v>0</v>
      </c>
      <c r="AO36" s="124">
        <f t="shared" si="199"/>
        <v>0</v>
      </c>
      <c r="AP36" s="124">
        <f t="shared" si="199"/>
        <v>0</v>
      </c>
      <c r="AQ36" s="124">
        <f t="shared" si="199"/>
        <v>0</v>
      </c>
      <c r="AR36" s="124">
        <f t="shared" si="199"/>
        <v>0</v>
      </c>
      <c r="AS36" s="125">
        <f t="shared" si="199"/>
        <v>0</v>
      </c>
    </row>
    <row r="37" spans="2:46" x14ac:dyDescent="0.2">
      <c r="B37" s="59" t="s">
        <v>73</v>
      </c>
      <c r="C37" s="168"/>
      <c r="D37" s="63" t="str">
        <f>IF(I_Expenses!C46="","",I_Expenses!C46)</f>
        <v>Insurance</v>
      </c>
      <c r="E37" s="123">
        <v>0.03</v>
      </c>
      <c r="F37" s="186">
        <f>I_Expenses!$E$46</f>
        <v>0</v>
      </c>
      <c r="G37" s="124">
        <f t="shared" si="199"/>
        <v>0</v>
      </c>
      <c r="H37" s="124">
        <f t="shared" si="199"/>
        <v>0</v>
      </c>
      <c r="I37" s="124">
        <f t="shared" si="199"/>
        <v>0</v>
      </c>
      <c r="J37" s="124">
        <f t="shared" si="199"/>
        <v>0</v>
      </c>
      <c r="K37" s="124">
        <f t="shared" si="199"/>
        <v>0</v>
      </c>
      <c r="L37" s="124">
        <f t="shared" si="199"/>
        <v>0</v>
      </c>
      <c r="M37" s="124">
        <f t="shared" si="199"/>
        <v>0</v>
      </c>
      <c r="N37" s="124">
        <f t="shared" si="199"/>
        <v>0</v>
      </c>
      <c r="O37" s="124">
        <f t="shared" si="199"/>
        <v>0</v>
      </c>
      <c r="P37" s="124">
        <f t="shared" si="199"/>
        <v>0</v>
      </c>
      <c r="Q37" s="124">
        <f t="shared" si="199"/>
        <v>0</v>
      </c>
      <c r="R37" s="124">
        <f t="shared" si="199"/>
        <v>0</v>
      </c>
      <c r="S37" s="124">
        <f t="shared" si="199"/>
        <v>0</v>
      </c>
      <c r="T37" s="124">
        <f t="shared" si="199"/>
        <v>0</v>
      </c>
      <c r="U37" s="124">
        <f t="shared" si="199"/>
        <v>0</v>
      </c>
      <c r="V37" s="124">
        <f t="shared" si="199"/>
        <v>0</v>
      </c>
      <c r="W37" s="124">
        <f t="shared" si="199"/>
        <v>0</v>
      </c>
      <c r="X37" s="124">
        <f t="shared" si="199"/>
        <v>0</v>
      </c>
      <c r="Y37" s="124">
        <f t="shared" si="199"/>
        <v>0</v>
      </c>
      <c r="Z37" s="124">
        <f t="shared" si="199"/>
        <v>0</v>
      </c>
      <c r="AA37" s="124">
        <f t="shared" si="199"/>
        <v>0</v>
      </c>
      <c r="AB37" s="124">
        <f t="shared" si="199"/>
        <v>0</v>
      </c>
      <c r="AC37" s="124">
        <f t="shared" si="199"/>
        <v>0</v>
      </c>
      <c r="AD37" s="124">
        <f t="shared" si="199"/>
        <v>0</v>
      </c>
      <c r="AE37" s="124">
        <f t="shared" si="199"/>
        <v>0</v>
      </c>
      <c r="AF37" s="124">
        <f t="shared" si="199"/>
        <v>0</v>
      </c>
      <c r="AG37" s="124">
        <f t="shared" si="199"/>
        <v>0</v>
      </c>
      <c r="AH37" s="124">
        <f t="shared" si="199"/>
        <v>0</v>
      </c>
      <c r="AI37" s="124">
        <f t="shared" si="199"/>
        <v>0</v>
      </c>
      <c r="AJ37" s="124">
        <f t="shared" si="199"/>
        <v>0</v>
      </c>
      <c r="AK37" s="124">
        <f t="shared" si="199"/>
        <v>0</v>
      </c>
      <c r="AL37" s="124">
        <f t="shared" si="199"/>
        <v>0</v>
      </c>
      <c r="AM37" s="124">
        <f t="shared" si="199"/>
        <v>0</v>
      </c>
      <c r="AN37" s="124">
        <f t="shared" si="199"/>
        <v>0</v>
      </c>
      <c r="AO37" s="124">
        <f t="shared" si="199"/>
        <v>0</v>
      </c>
      <c r="AP37" s="124">
        <f t="shared" si="199"/>
        <v>0</v>
      </c>
      <c r="AQ37" s="124">
        <f t="shared" si="199"/>
        <v>0</v>
      </c>
      <c r="AR37" s="124">
        <f t="shared" si="199"/>
        <v>0</v>
      </c>
      <c r="AS37" s="125">
        <f t="shared" si="199"/>
        <v>0</v>
      </c>
    </row>
    <row r="38" spans="2:46" x14ac:dyDescent="0.2">
      <c r="B38" s="59" t="s">
        <v>73</v>
      </c>
      <c r="C38" s="168"/>
      <c r="D38" s="63" t="str">
        <f>IF(I_Expenses!C47="","",I_Expenses!C47)</f>
        <v/>
      </c>
      <c r="E38" s="123">
        <v>0.03</v>
      </c>
      <c r="F38" s="186">
        <f>I_Expenses!E47</f>
        <v>0</v>
      </c>
      <c r="G38" s="124">
        <f t="shared" si="199"/>
        <v>0</v>
      </c>
      <c r="H38" s="124">
        <f t="shared" si="199"/>
        <v>0</v>
      </c>
      <c r="I38" s="124">
        <f t="shared" si="199"/>
        <v>0</v>
      </c>
      <c r="J38" s="124">
        <f t="shared" si="199"/>
        <v>0</v>
      </c>
      <c r="K38" s="124">
        <f t="shared" si="199"/>
        <v>0</v>
      </c>
      <c r="L38" s="124">
        <f t="shared" si="199"/>
        <v>0</v>
      </c>
      <c r="M38" s="124">
        <f t="shared" si="199"/>
        <v>0</v>
      </c>
      <c r="N38" s="124">
        <f t="shared" si="199"/>
        <v>0</v>
      </c>
      <c r="O38" s="124">
        <f t="shared" si="199"/>
        <v>0</v>
      </c>
      <c r="P38" s="124">
        <f t="shared" si="199"/>
        <v>0</v>
      </c>
      <c r="Q38" s="124">
        <f t="shared" si="199"/>
        <v>0</v>
      </c>
      <c r="R38" s="124">
        <f t="shared" si="199"/>
        <v>0</v>
      </c>
      <c r="S38" s="124">
        <f t="shared" si="199"/>
        <v>0</v>
      </c>
      <c r="T38" s="124">
        <f t="shared" si="199"/>
        <v>0</v>
      </c>
      <c r="U38" s="124">
        <f t="shared" si="199"/>
        <v>0</v>
      </c>
      <c r="V38" s="124">
        <f t="shared" si="199"/>
        <v>0</v>
      </c>
      <c r="W38" s="124">
        <f t="shared" si="199"/>
        <v>0</v>
      </c>
      <c r="X38" s="124">
        <f t="shared" si="199"/>
        <v>0</v>
      </c>
      <c r="Y38" s="124">
        <f t="shared" si="199"/>
        <v>0</v>
      </c>
      <c r="Z38" s="124">
        <f t="shared" si="199"/>
        <v>0</v>
      </c>
      <c r="AA38" s="124">
        <f t="shared" si="199"/>
        <v>0</v>
      </c>
      <c r="AB38" s="124">
        <f t="shared" si="199"/>
        <v>0</v>
      </c>
      <c r="AC38" s="124">
        <f t="shared" si="199"/>
        <v>0</v>
      </c>
      <c r="AD38" s="124">
        <f t="shared" si="199"/>
        <v>0</v>
      </c>
      <c r="AE38" s="124">
        <f t="shared" si="199"/>
        <v>0</v>
      </c>
      <c r="AF38" s="124">
        <f t="shared" si="199"/>
        <v>0</v>
      </c>
      <c r="AG38" s="124">
        <f t="shared" si="199"/>
        <v>0</v>
      </c>
      <c r="AH38" s="124">
        <f t="shared" si="199"/>
        <v>0</v>
      </c>
      <c r="AI38" s="124">
        <f t="shared" si="199"/>
        <v>0</v>
      </c>
      <c r="AJ38" s="124">
        <f t="shared" si="199"/>
        <v>0</v>
      </c>
      <c r="AK38" s="124">
        <f t="shared" si="199"/>
        <v>0</v>
      </c>
      <c r="AL38" s="124">
        <f t="shared" si="199"/>
        <v>0</v>
      </c>
      <c r="AM38" s="124">
        <f t="shared" si="199"/>
        <v>0</v>
      </c>
      <c r="AN38" s="124">
        <f t="shared" si="199"/>
        <v>0</v>
      </c>
      <c r="AO38" s="124">
        <f t="shared" si="199"/>
        <v>0</v>
      </c>
      <c r="AP38" s="124">
        <f t="shared" si="199"/>
        <v>0</v>
      </c>
      <c r="AQ38" s="124">
        <f t="shared" si="199"/>
        <v>0</v>
      </c>
      <c r="AR38" s="124">
        <f t="shared" si="199"/>
        <v>0</v>
      </c>
      <c r="AS38" s="125">
        <f t="shared" si="199"/>
        <v>0</v>
      </c>
    </row>
    <row r="39" spans="2:46" x14ac:dyDescent="0.2">
      <c r="B39" s="59" t="s">
        <v>73</v>
      </c>
      <c r="C39" s="168"/>
      <c r="D39" s="56" t="s">
        <v>117</v>
      </c>
      <c r="E39" s="178"/>
      <c r="F39" s="180">
        <f t="shared" ref="F39:AS39" si="200">SUM(F35:F38)</f>
        <v>0</v>
      </c>
      <c r="G39" s="180">
        <f t="shared" si="200"/>
        <v>0</v>
      </c>
      <c r="H39" s="180">
        <f t="shared" si="200"/>
        <v>0</v>
      </c>
      <c r="I39" s="180">
        <f t="shared" si="200"/>
        <v>0</v>
      </c>
      <c r="J39" s="180">
        <f t="shared" si="200"/>
        <v>0</v>
      </c>
      <c r="K39" s="180">
        <f t="shared" si="200"/>
        <v>0</v>
      </c>
      <c r="L39" s="180">
        <f t="shared" si="200"/>
        <v>0</v>
      </c>
      <c r="M39" s="180">
        <f t="shared" si="200"/>
        <v>0</v>
      </c>
      <c r="N39" s="180">
        <f t="shared" si="200"/>
        <v>0</v>
      </c>
      <c r="O39" s="180">
        <f t="shared" si="200"/>
        <v>0</v>
      </c>
      <c r="P39" s="180">
        <f t="shared" si="200"/>
        <v>0</v>
      </c>
      <c r="Q39" s="180">
        <f t="shared" si="200"/>
        <v>0</v>
      </c>
      <c r="R39" s="180">
        <f t="shared" si="200"/>
        <v>0</v>
      </c>
      <c r="S39" s="180">
        <f t="shared" si="200"/>
        <v>0</v>
      </c>
      <c r="T39" s="180">
        <f t="shared" si="200"/>
        <v>0</v>
      </c>
      <c r="U39" s="180">
        <f t="shared" si="200"/>
        <v>0</v>
      </c>
      <c r="V39" s="180">
        <f t="shared" si="200"/>
        <v>0</v>
      </c>
      <c r="W39" s="180">
        <f t="shared" si="200"/>
        <v>0</v>
      </c>
      <c r="X39" s="180">
        <f t="shared" si="200"/>
        <v>0</v>
      </c>
      <c r="Y39" s="180">
        <f t="shared" si="200"/>
        <v>0</v>
      </c>
      <c r="Z39" s="180">
        <f t="shared" si="200"/>
        <v>0</v>
      </c>
      <c r="AA39" s="180">
        <f t="shared" si="200"/>
        <v>0</v>
      </c>
      <c r="AB39" s="180">
        <f t="shared" si="200"/>
        <v>0</v>
      </c>
      <c r="AC39" s="180">
        <f t="shared" si="200"/>
        <v>0</v>
      </c>
      <c r="AD39" s="180">
        <f t="shared" si="200"/>
        <v>0</v>
      </c>
      <c r="AE39" s="180">
        <f t="shared" si="200"/>
        <v>0</v>
      </c>
      <c r="AF39" s="180">
        <f t="shared" si="200"/>
        <v>0</v>
      </c>
      <c r="AG39" s="180">
        <f t="shared" si="200"/>
        <v>0</v>
      </c>
      <c r="AH39" s="180">
        <f t="shared" si="200"/>
        <v>0</v>
      </c>
      <c r="AI39" s="180">
        <f t="shared" si="200"/>
        <v>0</v>
      </c>
      <c r="AJ39" s="180">
        <f t="shared" si="200"/>
        <v>0</v>
      </c>
      <c r="AK39" s="180">
        <f t="shared" si="200"/>
        <v>0</v>
      </c>
      <c r="AL39" s="180">
        <f t="shared" si="200"/>
        <v>0</v>
      </c>
      <c r="AM39" s="180">
        <f t="shared" si="200"/>
        <v>0</v>
      </c>
      <c r="AN39" s="180">
        <f t="shared" si="200"/>
        <v>0</v>
      </c>
      <c r="AO39" s="180">
        <f t="shared" si="200"/>
        <v>0</v>
      </c>
      <c r="AP39" s="180">
        <f t="shared" si="200"/>
        <v>0</v>
      </c>
      <c r="AQ39" s="180">
        <f t="shared" si="200"/>
        <v>0</v>
      </c>
      <c r="AR39" s="180">
        <f t="shared" si="200"/>
        <v>0</v>
      </c>
      <c r="AS39" s="181">
        <f t="shared" si="200"/>
        <v>0</v>
      </c>
    </row>
    <row r="40" spans="2:46" ht="5.0999999999999996" customHeight="1" x14ac:dyDescent="0.2">
      <c r="B40" s="73"/>
      <c r="C40" s="175"/>
      <c r="D40" s="77"/>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row>
    <row r="41" spans="2:46" x14ac:dyDescent="0.2">
      <c r="B41" s="59" t="s">
        <v>17</v>
      </c>
      <c r="C41" s="168"/>
      <c r="D41" s="63" t="str">
        <f>IF(I_Expenses!C50="","",I_Expenses!C50)</f>
        <v>Replacement</v>
      </c>
      <c r="E41" s="123">
        <v>0.03</v>
      </c>
      <c r="F41" s="186">
        <f>I_Expenses!E50</f>
        <v>0</v>
      </c>
      <c r="G41" s="124">
        <f t="shared" ref="G41:AS47" si="201">F41*(1+$E41)</f>
        <v>0</v>
      </c>
      <c r="H41" s="124">
        <f t="shared" si="201"/>
        <v>0</v>
      </c>
      <c r="I41" s="124">
        <f t="shared" si="201"/>
        <v>0</v>
      </c>
      <c r="J41" s="124">
        <f t="shared" si="201"/>
        <v>0</v>
      </c>
      <c r="K41" s="124">
        <f t="shared" si="201"/>
        <v>0</v>
      </c>
      <c r="L41" s="124">
        <f t="shared" si="201"/>
        <v>0</v>
      </c>
      <c r="M41" s="124">
        <f t="shared" si="201"/>
        <v>0</v>
      </c>
      <c r="N41" s="124">
        <f t="shared" si="201"/>
        <v>0</v>
      </c>
      <c r="O41" s="124">
        <f t="shared" si="201"/>
        <v>0</v>
      </c>
      <c r="P41" s="124">
        <f t="shared" si="201"/>
        <v>0</v>
      </c>
      <c r="Q41" s="124">
        <f t="shared" si="201"/>
        <v>0</v>
      </c>
      <c r="R41" s="124">
        <f t="shared" si="201"/>
        <v>0</v>
      </c>
      <c r="S41" s="124">
        <f t="shared" si="201"/>
        <v>0</v>
      </c>
      <c r="T41" s="124">
        <f t="shared" si="201"/>
        <v>0</v>
      </c>
      <c r="U41" s="124">
        <f t="shared" si="201"/>
        <v>0</v>
      </c>
      <c r="V41" s="124">
        <f t="shared" si="201"/>
        <v>0</v>
      </c>
      <c r="W41" s="124">
        <f t="shared" si="201"/>
        <v>0</v>
      </c>
      <c r="X41" s="124">
        <f t="shared" si="201"/>
        <v>0</v>
      </c>
      <c r="Y41" s="124">
        <f t="shared" si="201"/>
        <v>0</v>
      </c>
      <c r="Z41" s="124">
        <f t="shared" si="201"/>
        <v>0</v>
      </c>
      <c r="AA41" s="124">
        <f t="shared" si="201"/>
        <v>0</v>
      </c>
      <c r="AB41" s="124">
        <f t="shared" si="201"/>
        <v>0</v>
      </c>
      <c r="AC41" s="124">
        <f t="shared" si="201"/>
        <v>0</v>
      </c>
      <c r="AD41" s="124">
        <f t="shared" si="201"/>
        <v>0</v>
      </c>
      <c r="AE41" s="124">
        <f t="shared" si="201"/>
        <v>0</v>
      </c>
      <c r="AF41" s="124">
        <f t="shared" si="201"/>
        <v>0</v>
      </c>
      <c r="AG41" s="124">
        <f t="shared" si="201"/>
        <v>0</v>
      </c>
      <c r="AH41" s="124">
        <f t="shared" si="201"/>
        <v>0</v>
      </c>
      <c r="AI41" s="124">
        <f t="shared" si="201"/>
        <v>0</v>
      </c>
      <c r="AJ41" s="124">
        <f t="shared" si="201"/>
        <v>0</v>
      </c>
      <c r="AK41" s="124">
        <f t="shared" si="201"/>
        <v>0</v>
      </c>
      <c r="AL41" s="124">
        <f t="shared" si="201"/>
        <v>0</v>
      </c>
      <c r="AM41" s="124">
        <f t="shared" si="201"/>
        <v>0</v>
      </c>
      <c r="AN41" s="124">
        <f t="shared" si="201"/>
        <v>0</v>
      </c>
      <c r="AO41" s="124">
        <f t="shared" si="201"/>
        <v>0</v>
      </c>
      <c r="AP41" s="124">
        <f t="shared" si="201"/>
        <v>0</v>
      </c>
      <c r="AQ41" s="124">
        <f t="shared" si="201"/>
        <v>0</v>
      </c>
      <c r="AR41" s="124">
        <f t="shared" si="201"/>
        <v>0</v>
      </c>
      <c r="AS41" s="125">
        <f t="shared" si="201"/>
        <v>0</v>
      </c>
    </row>
    <row r="42" spans="2:46" x14ac:dyDescent="0.2">
      <c r="B42" s="59" t="s">
        <v>17</v>
      </c>
      <c r="C42" s="168"/>
      <c r="D42" s="63" t="str">
        <f>IF(I_Expenses!C51="","",I_Expenses!C51)</f>
        <v>Operating</v>
      </c>
      <c r="E42" s="123">
        <v>0</v>
      </c>
      <c r="F42" s="186">
        <f>I_Expenses!E51</f>
        <v>0</v>
      </c>
      <c r="G42" s="124">
        <f t="shared" si="201"/>
        <v>0</v>
      </c>
      <c r="H42" s="124">
        <f t="shared" si="201"/>
        <v>0</v>
      </c>
      <c r="I42" s="124">
        <f t="shared" si="201"/>
        <v>0</v>
      </c>
      <c r="J42" s="124">
        <f t="shared" si="201"/>
        <v>0</v>
      </c>
      <c r="K42" s="124">
        <f t="shared" si="201"/>
        <v>0</v>
      </c>
      <c r="L42" s="124">
        <f t="shared" si="201"/>
        <v>0</v>
      </c>
      <c r="M42" s="124">
        <f t="shared" si="201"/>
        <v>0</v>
      </c>
      <c r="N42" s="124">
        <f t="shared" si="201"/>
        <v>0</v>
      </c>
      <c r="O42" s="124">
        <f t="shared" si="201"/>
        <v>0</v>
      </c>
      <c r="P42" s="124">
        <f t="shared" si="201"/>
        <v>0</v>
      </c>
      <c r="Q42" s="124">
        <f t="shared" si="201"/>
        <v>0</v>
      </c>
      <c r="R42" s="124">
        <f t="shared" si="201"/>
        <v>0</v>
      </c>
      <c r="S42" s="124">
        <f t="shared" si="201"/>
        <v>0</v>
      </c>
      <c r="T42" s="124">
        <f t="shared" si="201"/>
        <v>0</v>
      </c>
      <c r="U42" s="124">
        <f t="shared" si="201"/>
        <v>0</v>
      </c>
      <c r="V42" s="124">
        <f t="shared" si="201"/>
        <v>0</v>
      </c>
      <c r="W42" s="124">
        <f t="shared" si="201"/>
        <v>0</v>
      </c>
      <c r="X42" s="124">
        <f t="shared" si="201"/>
        <v>0</v>
      </c>
      <c r="Y42" s="124">
        <f t="shared" si="201"/>
        <v>0</v>
      </c>
      <c r="Z42" s="124">
        <f t="shared" si="201"/>
        <v>0</v>
      </c>
      <c r="AA42" s="124">
        <f t="shared" si="201"/>
        <v>0</v>
      </c>
      <c r="AB42" s="124">
        <f t="shared" si="201"/>
        <v>0</v>
      </c>
      <c r="AC42" s="124">
        <f t="shared" si="201"/>
        <v>0</v>
      </c>
      <c r="AD42" s="124">
        <f t="shared" si="201"/>
        <v>0</v>
      </c>
      <c r="AE42" s="124">
        <f t="shared" si="201"/>
        <v>0</v>
      </c>
      <c r="AF42" s="124">
        <f t="shared" si="201"/>
        <v>0</v>
      </c>
      <c r="AG42" s="124">
        <f t="shared" si="201"/>
        <v>0</v>
      </c>
      <c r="AH42" s="124">
        <f t="shared" si="201"/>
        <v>0</v>
      </c>
      <c r="AI42" s="124">
        <f t="shared" si="201"/>
        <v>0</v>
      </c>
      <c r="AJ42" s="124">
        <f t="shared" si="201"/>
        <v>0</v>
      </c>
      <c r="AK42" s="124">
        <f t="shared" si="201"/>
        <v>0</v>
      </c>
      <c r="AL42" s="124">
        <f t="shared" si="201"/>
        <v>0</v>
      </c>
      <c r="AM42" s="124">
        <f t="shared" si="201"/>
        <v>0</v>
      </c>
      <c r="AN42" s="124">
        <f t="shared" si="201"/>
        <v>0</v>
      </c>
      <c r="AO42" s="124">
        <f t="shared" si="201"/>
        <v>0</v>
      </c>
      <c r="AP42" s="124">
        <f t="shared" si="201"/>
        <v>0</v>
      </c>
      <c r="AQ42" s="124">
        <f t="shared" si="201"/>
        <v>0</v>
      </c>
      <c r="AR42" s="124">
        <f t="shared" si="201"/>
        <v>0</v>
      </c>
      <c r="AS42" s="125">
        <f t="shared" si="201"/>
        <v>0</v>
      </c>
    </row>
    <row r="43" spans="2:46" x14ac:dyDescent="0.2">
      <c r="B43" s="59" t="s">
        <v>17</v>
      </c>
      <c r="C43" s="168"/>
      <c r="D43" s="63" t="str">
        <f>IF(I_Expenses!C52="","",I_Expenses!C52)</f>
        <v>FF&amp;E</v>
      </c>
      <c r="E43" s="123">
        <v>0</v>
      </c>
      <c r="F43" s="186">
        <f>I_Expenses!E52</f>
        <v>0</v>
      </c>
      <c r="G43" s="124">
        <f t="shared" si="201"/>
        <v>0</v>
      </c>
      <c r="H43" s="124">
        <f t="shared" si="201"/>
        <v>0</v>
      </c>
      <c r="I43" s="124">
        <f t="shared" si="201"/>
        <v>0</v>
      </c>
      <c r="J43" s="124">
        <f t="shared" si="201"/>
        <v>0</v>
      </c>
      <c r="K43" s="124">
        <f t="shared" si="201"/>
        <v>0</v>
      </c>
      <c r="L43" s="124">
        <f t="shared" si="201"/>
        <v>0</v>
      </c>
      <c r="M43" s="124">
        <f t="shared" si="201"/>
        <v>0</v>
      </c>
      <c r="N43" s="124">
        <f t="shared" si="201"/>
        <v>0</v>
      </c>
      <c r="O43" s="124">
        <f t="shared" si="201"/>
        <v>0</v>
      </c>
      <c r="P43" s="124">
        <f t="shared" si="201"/>
        <v>0</v>
      </c>
      <c r="Q43" s="124">
        <f t="shared" si="201"/>
        <v>0</v>
      </c>
      <c r="R43" s="124">
        <f t="shared" si="201"/>
        <v>0</v>
      </c>
      <c r="S43" s="124">
        <f t="shared" si="201"/>
        <v>0</v>
      </c>
      <c r="T43" s="124">
        <f t="shared" si="201"/>
        <v>0</v>
      </c>
      <c r="U43" s="124">
        <f t="shared" si="201"/>
        <v>0</v>
      </c>
      <c r="V43" s="124">
        <f t="shared" si="201"/>
        <v>0</v>
      </c>
      <c r="W43" s="124">
        <f t="shared" si="201"/>
        <v>0</v>
      </c>
      <c r="X43" s="124">
        <f t="shared" si="201"/>
        <v>0</v>
      </c>
      <c r="Y43" s="124">
        <f t="shared" si="201"/>
        <v>0</v>
      </c>
      <c r="Z43" s="124">
        <f t="shared" si="201"/>
        <v>0</v>
      </c>
      <c r="AA43" s="124">
        <f t="shared" si="201"/>
        <v>0</v>
      </c>
      <c r="AB43" s="124">
        <f t="shared" si="201"/>
        <v>0</v>
      </c>
      <c r="AC43" s="124">
        <f t="shared" si="201"/>
        <v>0</v>
      </c>
      <c r="AD43" s="124">
        <f t="shared" si="201"/>
        <v>0</v>
      </c>
      <c r="AE43" s="124">
        <f t="shared" si="201"/>
        <v>0</v>
      </c>
      <c r="AF43" s="124">
        <f t="shared" si="201"/>
        <v>0</v>
      </c>
      <c r="AG43" s="124">
        <f t="shared" si="201"/>
        <v>0</v>
      </c>
      <c r="AH43" s="124">
        <f t="shared" si="201"/>
        <v>0</v>
      </c>
      <c r="AI43" s="124">
        <f t="shared" si="201"/>
        <v>0</v>
      </c>
      <c r="AJ43" s="124">
        <f t="shared" si="201"/>
        <v>0</v>
      </c>
      <c r="AK43" s="124">
        <f t="shared" si="201"/>
        <v>0</v>
      </c>
      <c r="AL43" s="124">
        <f t="shared" si="201"/>
        <v>0</v>
      </c>
      <c r="AM43" s="124">
        <f t="shared" si="201"/>
        <v>0</v>
      </c>
      <c r="AN43" s="124">
        <f t="shared" si="201"/>
        <v>0</v>
      </c>
      <c r="AO43" s="124">
        <f t="shared" si="201"/>
        <v>0</v>
      </c>
      <c r="AP43" s="124">
        <f t="shared" si="201"/>
        <v>0</v>
      </c>
      <c r="AQ43" s="124">
        <f t="shared" si="201"/>
        <v>0</v>
      </c>
      <c r="AR43" s="124">
        <f t="shared" si="201"/>
        <v>0</v>
      </c>
      <c r="AS43" s="125">
        <f t="shared" si="201"/>
        <v>0</v>
      </c>
    </row>
    <row r="44" spans="2:46" x14ac:dyDescent="0.2">
      <c r="B44" s="59" t="s">
        <v>17</v>
      </c>
      <c r="C44" s="168"/>
      <c r="D44" s="63" t="str">
        <f>IF(I_Expenses!C53="","",I_Expenses!C53)</f>
        <v>Debt Service</v>
      </c>
      <c r="E44" s="123">
        <v>0</v>
      </c>
      <c r="F44" s="186">
        <f>I_Expenses!E53</f>
        <v>0</v>
      </c>
      <c r="G44" s="124">
        <f t="shared" si="201"/>
        <v>0</v>
      </c>
      <c r="H44" s="124">
        <f t="shared" si="201"/>
        <v>0</v>
      </c>
      <c r="I44" s="124">
        <f t="shared" si="201"/>
        <v>0</v>
      </c>
      <c r="J44" s="124">
        <f t="shared" si="201"/>
        <v>0</v>
      </c>
      <c r="K44" s="124">
        <f t="shared" si="201"/>
        <v>0</v>
      </c>
      <c r="L44" s="124">
        <f t="shared" si="201"/>
        <v>0</v>
      </c>
      <c r="M44" s="124">
        <f t="shared" si="201"/>
        <v>0</v>
      </c>
      <c r="N44" s="124">
        <f t="shared" si="201"/>
        <v>0</v>
      </c>
      <c r="O44" s="124">
        <f t="shared" si="201"/>
        <v>0</v>
      </c>
      <c r="P44" s="124">
        <f t="shared" si="201"/>
        <v>0</v>
      </c>
      <c r="Q44" s="124">
        <f t="shared" si="201"/>
        <v>0</v>
      </c>
      <c r="R44" s="124">
        <f t="shared" si="201"/>
        <v>0</v>
      </c>
      <c r="S44" s="124">
        <f t="shared" si="201"/>
        <v>0</v>
      </c>
      <c r="T44" s="124">
        <f t="shared" si="201"/>
        <v>0</v>
      </c>
      <c r="U44" s="124">
        <f t="shared" si="201"/>
        <v>0</v>
      </c>
      <c r="V44" s="124">
        <f t="shared" si="201"/>
        <v>0</v>
      </c>
      <c r="W44" s="124">
        <f t="shared" si="201"/>
        <v>0</v>
      </c>
      <c r="X44" s="124">
        <f t="shared" si="201"/>
        <v>0</v>
      </c>
      <c r="Y44" s="124">
        <f t="shared" si="201"/>
        <v>0</v>
      </c>
      <c r="Z44" s="124">
        <f t="shared" si="201"/>
        <v>0</v>
      </c>
      <c r="AA44" s="124">
        <f t="shared" si="201"/>
        <v>0</v>
      </c>
      <c r="AB44" s="124">
        <f t="shared" si="201"/>
        <v>0</v>
      </c>
      <c r="AC44" s="124">
        <f t="shared" si="201"/>
        <v>0</v>
      </c>
      <c r="AD44" s="124">
        <f t="shared" si="201"/>
        <v>0</v>
      </c>
      <c r="AE44" s="124">
        <f t="shared" si="201"/>
        <v>0</v>
      </c>
      <c r="AF44" s="124">
        <f t="shared" si="201"/>
        <v>0</v>
      </c>
      <c r="AG44" s="124">
        <f t="shared" si="201"/>
        <v>0</v>
      </c>
      <c r="AH44" s="124">
        <f t="shared" si="201"/>
        <v>0</v>
      </c>
      <c r="AI44" s="124">
        <f t="shared" si="201"/>
        <v>0</v>
      </c>
      <c r="AJ44" s="124">
        <f t="shared" si="201"/>
        <v>0</v>
      </c>
      <c r="AK44" s="124">
        <f t="shared" si="201"/>
        <v>0</v>
      </c>
      <c r="AL44" s="124">
        <f t="shared" si="201"/>
        <v>0</v>
      </c>
      <c r="AM44" s="124">
        <f t="shared" si="201"/>
        <v>0</v>
      </c>
      <c r="AN44" s="124">
        <f t="shared" si="201"/>
        <v>0</v>
      </c>
      <c r="AO44" s="124">
        <f t="shared" si="201"/>
        <v>0</v>
      </c>
      <c r="AP44" s="124">
        <f t="shared" si="201"/>
        <v>0</v>
      </c>
      <c r="AQ44" s="124">
        <f t="shared" si="201"/>
        <v>0</v>
      </c>
      <c r="AR44" s="124">
        <f t="shared" si="201"/>
        <v>0</v>
      </c>
      <c r="AS44" s="125">
        <f t="shared" si="201"/>
        <v>0</v>
      </c>
    </row>
    <row r="45" spans="2:46" x14ac:dyDescent="0.2">
      <c r="B45" s="59" t="s">
        <v>17</v>
      </c>
      <c r="C45" s="168"/>
      <c r="D45" s="63" t="str">
        <f>IF(I_Expenses!C54="","",I_Expenses!C54)</f>
        <v>Transition</v>
      </c>
      <c r="E45" s="123">
        <v>0</v>
      </c>
      <c r="F45" s="186">
        <f>I_Expenses!E54</f>
        <v>0</v>
      </c>
      <c r="G45" s="124">
        <f t="shared" si="201"/>
        <v>0</v>
      </c>
      <c r="H45" s="124">
        <f t="shared" si="201"/>
        <v>0</v>
      </c>
      <c r="I45" s="124">
        <f t="shared" si="201"/>
        <v>0</v>
      </c>
      <c r="J45" s="124">
        <f t="shared" si="201"/>
        <v>0</v>
      </c>
      <c r="K45" s="124">
        <f t="shared" si="201"/>
        <v>0</v>
      </c>
      <c r="L45" s="124">
        <f t="shared" si="201"/>
        <v>0</v>
      </c>
      <c r="M45" s="124">
        <f t="shared" si="201"/>
        <v>0</v>
      </c>
      <c r="N45" s="124">
        <f t="shared" si="201"/>
        <v>0</v>
      </c>
      <c r="O45" s="124">
        <f t="shared" si="201"/>
        <v>0</v>
      </c>
      <c r="P45" s="124">
        <f t="shared" si="201"/>
        <v>0</v>
      </c>
      <c r="Q45" s="124">
        <f t="shared" si="201"/>
        <v>0</v>
      </c>
      <c r="R45" s="124">
        <f t="shared" si="201"/>
        <v>0</v>
      </c>
      <c r="S45" s="124">
        <f t="shared" si="201"/>
        <v>0</v>
      </c>
      <c r="T45" s="124">
        <f t="shared" si="201"/>
        <v>0</v>
      </c>
      <c r="U45" s="124">
        <f t="shared" si="201"/>
        <v>0</v>
      </c>
      <c r="V45" s="124">
        <f t="shared" si="201"/>
        <v>0</v>
      </c>
      <c r="W45" s="124">
        <f t="shared" si="201"/>
        <v>0</v>
      </c>
      <c r="X45" s="124">
        <f t="shared" si="201"/>
        <v>0</v>
      </c>
      <c r="Y45" s="124">
        <f t="shared" si="201"/>
        <v>0</v>
      </c>
      <c r="Z45" s="124">
        <f t="shared" si="201"/>
        <v>0</v>
      </c>
      <c r="AA45" s="124">
        <f t="shared" si="201"/>
        <v>0</v>
      </c>
      <c r="AB45" s="124">
        <f t="shared" si="201"/>
        <v>0</v>
      </c>
      <c r="AC45" s="124">
        <f t="shared" si="201"/>
        <v>0</v>
      </c>
      <c r="AD45" s="124">
        <f t="shared" si="201"/>
        <v>0</v>
      </c>
      <c r="AE45" s="124">
        <f t="shared" si="201"/>
        <v>0</v>
      </c>
      <c r="AF45" s="124">
        <f t="shared" si="201"/>
        <v>0</v>
      </c>
      <c r="AG45" s="124">
        <f t="shared" si="201"/>
        <v>0</v>
      </c>
      <c r="AH45" s="124">
        <f t="shared" si="201"/>
        <v>0</v>
      </c>
      <c r="AI45" s="124">
        <f t="shared" si="201"/>
        <v>0</v>
      </c>
      <c r="AJ45" s="124">
        <f t="shared" si="201"/>
        <v>0</v>
      </c>
      <c r="AK45" s="124">
        <f t="shared" si="201"/>
        <v>0</v>
      </c>
      <c r="AL45" s="124">
        <f t="shared" si="201"/>
        <v>0</v>
      </c>
      <c r="AM45" s="124">
        <f t="shared" si="201"/>
        <v>0</v>
      </c>
      <c r="AN45" s="124">
        <f t="shared" si="201"/>
        <v>0</v>
      </c>
      <c r="AO45" s="124">
        <f t="shared" si="201"/>
        <v>0</v>
      </c>
      <c r="AP45" s="124">
        <f t="shared" si="201"/>
        <v>0</v>
      </c>
      <c r="AQ45" s="124">
        <f t="shared" si="201"/>
        <v>0</v>
      </c>
      <c r="AR45" s="124">
        <f t="shared" si="201"/>
        <v>0</v>
      </c>
      <c r="AS45" s="125">
        <f t="shared" si="201"/>
        <v>0</v>
      </c>
    </row>
    <row r="46" spans="2:46" x14ac:dyDescent="0.2">
      <c r="B46" s="59" t="s">
        <v>17</v>
      </c>
      <c r="C46" s="168"/>
      <c r="D46" s="63" t="str">
        <f>IF(I_Expenses!C55="","",I_Expenses!C55)</f>
        <v>Medicaid Payment Delay</v>
      </c>
      <c r="E46" s="123">
        <v>0</v>
      </c>
      <c r="F46" s="186">
        <f>I_Expenses!E55</f>
        <v>0</v>
      </c>
      <c r="G46" s="124">
        <f>F46*(1+$E46)</f>
        <v>0</v>
      </c>
      <c r="H46" s="124">
        <f t="shared" si="201"/>
        <v>0</v>
      </c>
      <c r="I46" s="124">
        <f t="shared" si="201"/>
        <v>0</v>
      </c>
      <c r="J46" s="124">
        <f t="shared" si="201"/>
        <v>0</v>
      </c>
      <c r="K46" s="124">
        <f t="shared" si="201"/>
        <v>0</v>
      </c>
      <c r="L46" s="124">
        <f t="shared" si="201"/>
        <v>0</v>
      </c>
      <c r="M46" s="124">
        <f t="shared" si="201"/>
        <v>0</v>
      </c>
      <c r="N46" s="124">
        <f t="shared" si="201"/>
        <v>0</v>
      </c>
      <c r="O46" s="124">
        <f t="shared" si="201"/>
        <v>0</v>
      </c>
      <c r="P46" s="124">
        <f t="shared" si="201"/>
        <v>0</v>
      </c>
      <c r="Q46" s="124">
        <f t="shared" si="201"/>
        <v>0</v>
      </c>
      <c r="R46" s="124">
        <f t="shared" si="201"/>
        <v>0</v>
      </c>
      <c r="S46" s="124">
        <f t="shared" si="201"/>
        <v>0</v>
      </c>
      <c r="T46" s="124">
        <f t="shared" si="201"/>
        <v>0</v>
      </c>
      <c r="U46" s="124">
        <f t="shared" si="201"/>
        <v>0</v>
      </c>
      <c r="V46" s="124">
        <f t="shared" si="201"/>
        <v>0</v>
      </c>
      <c r="W46" s="124">
        <f t="shared" si="201"/>
        <v>0</v>
      </c>
      <c r="X46" s="124">
        <f t="shared" si="201"/>
        <v>0</v>
      </c>
      <c r="Y46" s="124">
        <f t="shared" si="201"/>
        <v>0</v>
      </c>
      <c r="Z46" s="124">
        <f t="shared" si="201"/>
        <v>0</v>
      </c>
      <c r="AA46" s="124">
        <f t="shared" si="201"/>
        <v>0</v>
      </c>
      <c r="AB46" s="124">
        <f t="shared" si="201"/>
        <v>0</v>
      </c>
      <c r="AC46" s="124">
        <f t="shared" si="201"/>
        <v>0</v>
      </c>
      <c r="AD46" s="124">
        <f t="shared" si="201"/>
        <v>0</v>
      </c>
      <c r="AE46" s="124">
        <f t="shared" si="201"/>
        <v>0</v>
      </c>
      <c r="AF46" s="124">
        <f t="shared" si="201"/>
        <v>0</v>
      </c>
      <c r="AG46" s="124">
        <f t="shared" si="201"/>
        <v>0</v>
      </c>
      <c r="AH46" s="124">
        <f t="shared" si="201"/>
        <v>0</v>
      </c>
      <c r="AI46" s="124">
        <f t="shared" si="201"/>
        <v>0</v>
      </c>
      <c r="AJ46" s="124">
        <f t="shared" si="201"/>
        <v>0</v>
      </c>
      <c r="AK46" s="124">
        <f t="shared" si="201"/>
        <v>0</v>
      </c>
      <c r="AL46" s="124">
        <f t="shared" si="201"/>
        <v>0</v>
      </c>
      <c r="AM46" s="124">
        <f t="shared" si="201"/>
        <v>0</v>
      </c>
      <c r="AN46" s="124">
        <f t="shared" si="201"/>
        <v>0</v>
      </c>
      <c r="AO46" s="124">
        <f t="shared" si="201"/>
        <v>0</v>
      </c>
      <c r="AP46" s="124">
        <f t="shared" si="201"/>
        <v>0</v>
      </c>
      <c r="AQ46" s="124">
        <f t="shared" si="201"/>
        <v>0</v>
      </c>
      <c r="AR46" s="124">
        <f t="shared" si="201"/>
        <v>0</v>
      </c>
      <c r="AS46" s="125">
        <f t="shared" si="201"/>
        <v>0</v>
      </c>
    </row>
    <row r="47" spans="2:46" x14ac:dyDescent="0.2">
      <c r="B47" s="59" t="s">
        <v>17</v>
      </c>
      <c r="C47" s="168"/>
      <c r="D47" s="63" t="str">
        <f>IF(I_Expenses!C56="","",I_Expenses!C56)</f>
        <v/>
      </c>
      <c r="E47" s="123">
        <v>0</v>
      </c>
      <c r="F47" s="186">
        <f>I_Expenses!E56</f>
        <v>0</v>
      </c>
      <c r="G47" s="124">
        <f>F47*(1+$E47)</f>
        <v>0</v>
      </c>
      <c r="H47" s="124">
        <f t="shared" si="201"/>
        <v>0</v>
      </c>
      <c r="I47" s="124">
        <f t="shared" si="201"/>
        <v>0</v>
      </c>
      <c r="J47" s="124">
        <f t="shared" si="201"/>
        <v>0</v>
      </c>
      <c r="K47" s="124">
        <f t="shared" si="201"/>
        <v>0</v>
      </c>
      <c r="L47" s="124">
        <f t="shared" si="201"/>
        <v>0</v>
      </c>
      <c r="M47" s="124">
        <f t="shared" si="201"/>
        <v>0</v>
      </c>
      <c r="N47" s="124">
        <f t="shared" si="201"/>
        <v>0</v>
      </c>
      <c r="O47" s="124">
        <f t="shared" si="201"/>
        <v>0</v>
      </c>
      <c r="P47" s="124">
        <f t="shared" si="201"/>
        <v>0</v>
      </c>
      <c r="Q47" s="124">
        <f t="shared" si="201"/>
        <v>0</v>
      </c>
      <c r="R47" s="124">
        <f t="shared" si="201"/>
        <v>0</v>
      </c>
      <c r="S47" s="124">
        <f t="shared" si="201"/>
        <v>0</v>
      </c>
      <c r="T47" s="124">
        <f t="shared" si="201"/>
        <v>0</v>
      </c>
      <c r="U47" s="124">
        <f t="shared" si="201"/>
        <v>0</v>
      </c>
      <c r="V47" s="124">
        <f t="shared" si="201"/>
        <v>0</v>
      </c>
      <c r="W47" s="124">
        <f t="shared" si="201"/>
        <v>0</v>
      </c>
      <c r="X47" s="124">
        <f t="shared" si="201"/>
        <v>0</v>
      </c>
      <c r="Y47" s="124">
        <f t="shared" si="201"/>
        <v>0</v>
      </c>
      <c r="Z47" s="124">
        <f t="shared" si="201"/>
        <v>0</v>
      </c>
      <c r="AA47" s="124">
        <f t="shared" si="201"/>
        <v>0</v>
      </c>
      <c r="AB47" s="124">
        <f t="shared" si="201"/>
        <v>0</v>
      </c>
      <c r="AC47" s="124">
        <f t="shared" ref="AC47:AQ47" si="202">AB47*(1+$E47)</f>
        <v>0</v>
      </c>
      <c r="AD47" s="124">
        <f t="shared" si="202"/>
        <v>0</v>
      </c>
      <c r="AE47" s="124">
        <f t="shared" si="202"/>
        <v>0</v>
      </c>
      <c r="AF47" s="124">
        <f t="shared" si="202"/>
        <v>0</v>
      </c>
      <c r="AG47" s="124">
        <f t="shared" si="202"/>
        <v>0</v>
      </c>
      <c r="AH47" s="124">
        <f t="shared" si="202"/>
        <v>0</v>
      </c>
      <c r="AI47" s="124">
        <f t="shared" si="202"/>
        <v>0</v>
      </c>
      <c r="AJ47" s="124">
        <f t="shared" si="202"/>
        <v>0</v>
      </c>
      <c r="AK47" s="124">
        <f t="shared" si="202"/>
        <v>0</v>
      </c>
      <c r="AL47" s="124">
        <f t="shared" si="202"/>
        <v>0</v>
      </c>
      <c r="AM47" s="124">
        <f t="shared" si="202"/>
        <v>0</v>
      </c>
      <c r="AN47" s="124">
        <f t="shared" si="202"/>
        <v>0</v>
      </c>
      <c r="AO47" s="124">
        <f t="shared" si="202"/>
        <v>0</v>
      </c>
      <c r="AP47" s="124">
        <f t="shared" si="202"/>
        <v>0</v>
      </c>
      <c r="AQ47" s="124">
        <f t="shared" si="202"/>
        <v>0</v>
      </c>
      <c r="AR47" s="124">
        <f>AQ47*(1+$E47)</f>
        <v>0</v>
      </c>
      <c r="AS47" s="125">
        <f>AR47*(1+$E47)</f>
        <v>0</v>
      </c>
    </row>
    <row r="48" spans="2:46" x14ac:dyDescent="0.2">
      <c r="B48" s="59" t="s">
        <v>17</v>
      </c>
      <c r="C48" s="168"/>
      <c r="D48" s="56" t="s">
        <v>118</v>
      </c>
      <c r="E48" s="178"/>
      <c r="F48" s="180">
        <f>SUM(F41:F47)</f>
        <v>0</v>
      </c>
      <c r="G48" s="180">
        <f>SUM(G41:G47)</f>
        <v>0</v>
      </c>
      <c r="H48" s="180">
        <f t="shared" ref="H48:AQ48" si="203">SUM(H41:H47)</f>
        <v>0</v>
      </c>
      <c r="I48" s="180">
        <f t="shared" si="203"/>
        <v>0</v>
      </c>
      <c r="J48" s="180">
        <f t="shared" si="203"/>
        <v>0</v>
      </c>
      <c r="K48" s="180">
        <f t="shared" si="203"/>
        <v>0</v>
      </c>
      <c r="L48" s="180">
        <f t="shared" si="203"/>
        <v>0</v>
      </c>
      <c r="M48" s="180">
        <f t="shared" si="203"/>
        <v>0</v>
      </c>
      <c r="N48" s="180">
        <f t="shared" si="203"/>
        <v>0</v>
      </c>
      <c r="O48" s="180">
        <f t="shared" si="203"/>
        <v>0</v>
      </c>
      <c r="P48" s="180">
        <f t="shared" si="203"/>
        <v>0</v>
      </c>
      <c r="Q48" s="180">
        <f t="shared" si="203"/>
        <v>0</v>
      </c>
      <c r="R48" s="180">
        <f t="shared" si="203"/>
        <v>0</v>
      </c>
      <c r="S48" s="180">
        <f t="shared" si="203"/>
        <v>0</v>
      </c>
      <c r="T48" s="180">
        <f t="shared" si="203"/>
        <v>0</v>
      </c>
      <c r="U48" s="180">
        <f t="shared" si="203"/>
        <v>0</v>
      </c>
      <c r="V48" s="180">
        <f t="shared" si="203"/>
        <v>0</v>
      </c>
      <c r="W48" s="180">
        <f t="shared" si="203"/>
        <v>0</v>
      </c>
      <c r="X48" s="180">
        <f t="shared" si="203"/>
        <v>0</v>
      </c>
      <c r="Y48" s="180">
        <f t="shared" si="203"/>
        <v>0</v>
      </c>
      <c r="Z48" s="180">
        <f t="shared" si="203"/>
        <v>0</v>
      </c>
      <c r="AA48" s="180">
        <f t="shared" si="203"/>
        <v>0</v>
      </c>
      <c r="AB48" s="180">
        <f t="shared" si="203"/>
        <v>0</v>
      </c>
      <c r="AC48" s="180">
        <f t="shared" si="203"/>
        <v>0</v>
      </c>
      <c r="AD48" s="180">
        <f t="shared" si="203"/>
        <v>0</v>
      </c>
      <c r="AE48" s="180">
        <f t="shared" si="203"/>
        <v>0</v>
      </c>
      <c r="AF48" s="180">
        <f t="shared" si="203"/>
        <v>0</v>
      </c>
      <c r="AG48" s="180">
        <f t="shared" si="203"/>
        <v>0</v>
      </c>
      <c r="AH48" s="180">
        <f t="shared" si="203"/>
        <v>0</v>
      </c>
      <c r="AI48" s="180">
        <f t="shared" si="203"/>
        <v>0</v>
      </c>
      <c r="AJ48" s="180">
        <f t="shared" si="203"/>
        <v>0</v>
      </c>
      <c r="AK48" s="180">
        <f t="shared" si="203"/>
        <v>0</v>
      </c>
      <c r="AL48" s="180">
        <f t="shared" si="203"/>
        <v>0</v>
      </c>
      <c r="AM48" s="180">
        <f t="shared" si="203"/>
        <v>0</v>
      </c>
      <c r="AN48" s="180">
        <f t="shared" si="203"/>
        <v>0</v>
      </c>
      <c r="AO48" s="180">
        <f t="shared" si="203"/>
        <v>0</v>
      </c>
      <c r="AP48" s="180">
        <f t="shared" si="203"/>
        <v>0</v>
      </c>
      <c r="AQ48" s="180">
        <f t="shared" si="203"/>
        <v>0</v>
      </c>
      <c r="AR48" s="180">
        <f>SUM(AR41:AR47)</f>
        <v>0</v>
      </c>
      <c r="AS48" s="181">
        <f>SUM(AS41:AS47)</f>
        <v>0</v>
      </c>
    </row>
    <row r="49" spans="2:45" ht="5.0999999999999996" customHeight="1" x14ac:dyDescent="0.2">
      <c r="B49" s="73"/>
      <c r="C49" s="175"/>
      <c r="D49" s="77"/>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row>
    <row r="50" spans="2:45" x14ac:dyDescent="0.2">
      <c r="B50" s="59" t="s">
        <v>106</v>
      </c>
      <c r="C50" s="168"/>
      <c r="D50" s="56" t="s">
        <v>105</v>
      </c>
      <c r="E50" s="178"/>
      <c r="F50" s="180">
        <f t="shared" ref="F50:AS50" si="204">F15+F11</f>
        <v>0</v>
      </c>
      <c r="G50" s="180">
        <f t="shared" si="204"/>
        <v>0</v>
      </c>
      <c r="H50" s="180">
        <f t="shared" si="204"/>
        <v>0</v>
      </c>
      <c r="I50" s="180">
        <f t="shared" si="204"/>
        <v>0</v>
      </c>
      <c r="J50" s="180">
        <f t="shared" si="204"/>
        <v>0</v>
      </c>
      <c r="K50" s="180">
        <f t="shared" si="204"/>
        <v>0</v>
      </c>
      <c r="L50" s="180">
        <f t="shared" si="204"/>
        <v>0</v>
      </c>
      <c r="M50" s="180">
        <f t="shared" si="204"/>
        <v>0</v>
      </c>
      <c r="N50" s="180">
        <f t="shared" si="204"/>
        <v>0</v>
      </c>
      <c r="O50" s="180">
        <f t="shared" si="204"/>
        <v>0</v>
      </c>
      <c r="P50" s="180">
        <f t="shared" si="204"/>
        <v>0</v>
      </c>
      <c r="Q50" s="180">
        <f t="shared" si="204"/>
        <v>0</v>
      </c>
      <c r="R50" s="180">
        <f t="shared" si="204"/>
        <v>0</v>
      </c>
      <c r="S50" s="180">
        <f t="shared" si="204"/>
        <v>0</v>
      </c>
      <c r="T50" s="180">
        <f t="shared" si="204"/>
        <v>0</v>
      </c>
      <c r="U50" s="180">
        <f t="shared" si="204"/>
        <v>0</v>
      </c>
      <c r="V50" s="180">
        <f t="shared" si="204"/>
        <v>0</v>
      </c>
      <c r="W50" s="180">
        <f t="shared" si="204"/>
        <v>0</v>
      </c>
      <c r="X50" s="180">
        <f t="shared" si="204"/>
        <v>0</v>
      </c>
      <c r="Y50" s="180">
        <f t="shared" si="204"/>
        <v>0</v>
      </c>
      <c r="Z50" s="180">
        <f t="shared" si="204"/>
        <v>0</v>
      </c>
      <c r="AA50" s="180">
        <f t="shared" si="204"/>
        <v>0</v>
      </c>
      <c r="AB50" s="180">
        <f t="shared" si="204"/>
        <v>0</v>
      </c>
      <c r="AC50" s="180">
        <f t="shared" si="204"/>
        <v>0</v>
      </c>
      <c r="AD50" s="180">
        <f t="shared" si="204"/>
        <v>0</v>
      </c>
      <c r="AE50" s="180">
        <f t="shared" si="204"/>
        <v>0</v>
      </c>
      <c r="AF50" s="180">
        <f t="shared" si="204"/>
        <v>0</v>
      </c>
      <c r="AG50" s="180">
        <f t="shared" si="204"/>
        <v>0</v>
      </c>
      <c r="AH50" s="180">
        <f t="shared" si="204"/>
        <v>0</v>
      </c>
      <c r="AI50" s="180">
        <f t="shared" si="204"/>
        <v>0</v>
      </c>
      <c r="AJ50" s="180">
        <f t="shared" si="204"/>
        <v>0</v>
      </c>
      <c r="AK50" s="180">
        <f t="shared" si="204"/>
        <v>0</v>
      </c>
      <c r="AL50" s="180">
        <f t="shared" si="204"/>
        <v>0</v>
      </c>
      <c r="AM50" s="180">
        <f t="shared" si="204"/>
        <v>0</v>
      </c>
      <c r="AN50" s="180">
        <f t="shared" si="204"/>
        <v>0</v>
      </c>
      <c r="AO50" s="180">
        <f t="shared" si="204"/>
        <v>0</v>
      </c>
      <c r="AP50" s="180">
        <f t="shared" si="204"/>
        <v>0</v>
      </c>
      <c r="AQ50" s="180">
        <f t="shared" si="204"/>
        <v>0</v>
      </c>
      <c r="AR50" s="180">
        <f t="shared" si="204"/>
        <v>0</v>
      </c>
      <c r="AS50" s="181">
        <f t="shared" si="204"/>
        <v>0</v>
      </c>
    </row>
    <row r="51" spans="2:45" x14ac:dyDescent="0.2">
      <c r="B51" s="59" t="s">
        <v>104</v>
      </c>
      <c r="C51" s="168"/>
      <c r="D51" s="56" t="s">
        <v>103</v>
      </c>
      <c r="E51" s="178"/>
      <c r="F51" s="180">
        <f>F48+F39+F33+SUM(F25:F26)+SUM(F22:F23)+SUM(F19:F20)+F17</f>
        <v>0</v>
      </c>
      <c r="G51" s="180">
        <f t="shared" ref="G51:AS51" si="205">G48+G39+G33+SUM(G25:G26)+SUM(G22:G23)+SUM(G19:G20)+G17</f>
        <v>0</v>
      </c>
      <c r="H51" s="180">
        <f t="shared" si="205"/>
        <v>0</v>
      </c>
      <c r="I51" s="180">
        <f t="shared" si="205"/>
        <v>0</v>
      </c>
      <c r="J51" s="180">
        <f t="shared" si="205"/>
        <v>0</v>
      </c>
      <c r="K51" s="180">
        <f t="shared" si="205"/>
        <v>0</v>
      </c>
      <c r="L51" s="180">
        <f t="shared" si="205"/>
        <v>0</v>
      </c>
      <c r="M51" s="180">
        <f t="shared" si="205"/>
        <v>0</v>
      </c>
      <c r="N51" s="180">
        <f t="shared" si="205"/>
        <v>0</v>
      </c>
      <c r="O51" s="180">
        <f t="shared" si="205"/>
        <v>0</v>
      </c>
      <c r="P51" s="180">
        <f t="shared" si="205"/>
        <v>0</v>
      </c>
      <c r="Q51" s="180">
        <f t="shared" si="205"/>
        <v>0</v>
      </c>
      <c r="R51" s="180">
        <f t="shared" si="205"/>
        <v>0</v>
      </c>
      <c r="S51" s="180">
        <f t="shared" si="205"/>
        <v>0</v>
      </c>
      <c r="T51" s="180">
        <f t="shared" si="205"/>
        <v>0</v>
      </c>
      <c r="U51" s="180">
        <f t="shared" si="205"/>
        <v>0</v>
      </c>
      <c r="V51" s="180">
        <f t="shared" si="205"/>
        <v>0</v>
      </c>
      <c r="W51" s="180">
        <f t="shared" si="205"/>
        <v>0</v>
      </c>
      <c r="X51" s="180">
        <f t="shared" si="205"/>
        <v>0</v>
      </c>
      <c r="Y51" s="180">
        <f t="shared" si="205"/>
        <v>0</v>
      </c>
      <c r="Z51" s="180">
        <f t="shared" si="205"/>
        <v>0</v>
      </c>
      <c r="AA51" s="180">
        <f t="shared" si="205"/>
        <v>0</v>
      </c>
      <c r="AB51" s="180">
        <f t="shared" si="205"/>
        <v>0</v>
      </c>
      <c r="AC51" s="180">
        <f t="shared" si="205"/>
        <v>0</v>
      </c>
      <c r="AD51" s="180">
        <f t="shared" si="205"/>
        <v>0</v>
      </c>
      <c r="AE51" s="180">
        <f t="shared" si="205"/>
        <v>0</v>
      </c>
      <c r="AF51" s="180">
        <f t="shared" si="205"/>
        <v>0</v>
      </c>
      <c r="AG51" s="180">
        <f t="shared" si="205"/>
        <v>0</v>
      </c>
      <c r="AH51" s="180">
        <f t="shared" si="205"/>
        <v>0</v>
      </c>
      <c r="AI51" s="180">
        <f t="shared" si="205"/>
        <v>0</v>
      </c>
      <c r="AJ51" s="180">
        <f t="shared" si="205"/>
        <v>0</v>
      </c>
      <c r="AK51" s="180">
        <f t="shared" si="205"/>
        <v>0</v>
      </c>
      <c r="AL51" s="180">
        <f t="shared" si="205"/>
        <v>0</v>
      </c>
      <c r="AM51" s="180">
        <f t="shared" si="205"/>
        <v>0</v>
      </c>
      <c r="AN51" s="180">
        <f t="shared" si="205"/>
        <v>0</v>
      </c>
      <c r="AO51" s="180">
        <f t="shared" si="205"/>
        <v>0</v>
      </c>
      <c r="AP51" s="180">
        <f t="shared" si="205"/>
        <v>0</v>
      </c>
      <c r="AQ51" s="180">
        <f t="shared" si="205"/>
        <v>0</v>
      </c>
      <c r="AR51" s="180">
        <f t="shared" si="205"/>
        <v>0</v>
      </c>
      <c r="AS51" s="185">
        <f t="shared" si="205"/>
        <v>0</v>
      </c>
    </row>
    <row r="52" spans="2:45" x14ac:dyDescent="0.2">
      <c r="B52" s="59" t="s">
        <v>102</v>
      </c>
      <c r="C52" s="168"/>
      <c r="D52" s="56" t="s">
        <v>101</v>
      </c>
      <c r="E52" s="178"/>
      <c r="F52" s="180">
        <f>F50-F51</f>
        <v>0</v>
      </c>
      <c r="G52" s="180">
        <f t="shared" ref="G52:AS52" si="206">G50-G51</f>
        <v>0</v>
      </c>
      <c r="H52" s="180">
        <f t="shared" si="206"/>
        <v>0</v>
      </c>
      <c r="I52" s="180">
        <f t="shared" si="206"/>
        <v>0</v>
      </c>
      <c r="J52" s="180">
        <f t="shared" si="206"/>
        <v>0</v>
      </c>
      <c r="K52" s="180">
        <f t="shared" si="206"/>
        <v>0</v>
      </c>
      <c r="L52" s="180">
        <f t="shared" si="206"/>
        <v>0</v>
      </c>
      <c r="M52" s="180">
        <f t="shared" si="206"/>
        <v>0</v>
      </c>
      <c r="N52" s="180">
        <f t="shared" si="206"/>
        <v>0</v>
      </c>
      <c r="O52" s="180">
        <f t="shared" si="206"/>
        <v>0</v>
      </c>
      <c r="P52" s="180">
        <f t="shared" si="206"/>
        <v>0</v>
      </c>
      <c r="Q52" s="180">
        <f t="shared" si="206"/>
        <v>0</v>
      </c>
      <c r="R52" s="180">
        <f t="shared" si="206"/>
        <v>0</v>
      </c>
      <c r="S52" s="180">
        <f t="shared" si="206"/>
        <v>0</v>
      </c>
      <c r="T52" s="180">
        <f t="shared" si="206"/>
        <v>0</v>
      </c>
      <c r="U52" s="180">
        <f t="shared" si="206"/>
        <v>0</v>
      </c>
      <c r="V52" s="180">
        <f t="shared" si="206"/>
        <v>0</v>
      </c>
      <c r="W52" s="180">
        <f t="shared" si="206"/>
        <v>0</v>
      </c>
      <c r="X52" s="180">
        <f t="shared" si="206"/>
        <v>0</v>
      </c>
      <c r="Y52" s="180">
        <f t="shared" si="206"/>
        <v>0</v>
      </c>
      <c r="Z52" s="180">
        <f t="shared" si="206"/>
        <v>0</v>
      </c>
      <c r="AA52" s="180">
        <f t="shared" si="206"/>
        <v>0</v>
      </c>
      <c r="AB52" s="180">
        <f t="shared" si="206"/>
        <v>0</v>
      </c>
      <c r="AC52" s="180">
        <f t="shared" si="206"/>
        <v>0</v>
      </c>
      <c r="AD52" s="180">
        <f t="shared" si="206"/>
        <v>0</v>
      </c>
      <c r="AE52" s="180">
        <f t="shared" si="206"/>
        <v>0</v>
      </c>
      <c r="AF52" s="180">
        <f t="shared" si="206"/>
        <v>0</v>
      </c>
      <c r="AG52" s="180">
        <f t="shared" si="206"/>
        <v>0</v>
      </c>
      <c r="AH52" s="180">
        <f t="shared" si="206"/>
        <v>0</v>
      </c>
      <c r="AI52" s="180">
        <f t="shared" si="206"/>
        <v>0</v>
      </c>
      <c r="AJ52" s="180">
        <f t="shared" si="206"/>
        <v>0</v>
      </c>
      <c r="AK52" s="180">
        <f t="shared" si="206"/>
        <v>0</v>
      </c>
      <c r="AL52" s="180">
        <f t="shared" si="206"/>
        <v>0</v>
      </c>
      <c r="AM52" s="180">
        <f t="shared" si="206"/>
        <v>0</v>
      </c>
      <c r="AN52" s="180">
        <f t="shared" si="206"/>
        <v>0</v>
      </c>
      <c r="AO52" s="180">
        <f t="shared" si="206"/>
        <v>0</v>
      </c>
      <c r="AP52" s="180">
        <f t="shared" si="206"/>
        <v>0</v>
      </c>
      <c r="AQ52" s="180">
        <f t="shared" si="206"/>
        <v>0</v>
      </c>
      <c r="AR52" s="180">
        <f t="shared" si="206"/>
        <v>0</v>
      </c>
      <c r="AS52" s="181">
        <f t="shared" si="206"/>
        <v>0</v>
      </c>
    </row>
    <row r="53" spans="2:45" ht="5.0999999999999996" customHeight="1" x14ac:dyDescent="0.2"/>
    <row r="54" spans="2:45" x14ac:dyDescent="0.2">
      <c r="B54" s="59" t="s">
        <v>70</v>
      </c>
      <c r="C54" s="168"/>
      <c r="D54" s="179" t="str">
        <f>IF(E_Sources!C44="","",E_Sources!C44)</f>
        <v/>
      </c>
      <c r="E54" s="178"/>
      <c r="F54" s="186">
        <f>IF(F$2&lt;=E_Sources!$F$44,-(ABS(E_Sources!I44)),0)</f>
        <v>0</v>
      </c>
      <c r="G54" s="124">
        <f>IF(G$2&lt;=E_Sources!$F$44,F54,0)</f>
        <v>0</v>
      </c>
      <c r="H54" s="124">
        <f>IF(H$2&lt;=E_Sources!$F$44,G54,0)</f>
        <v>0</v>
      </c>
      <c r="I54" s="124">
        <f>IF(I$2&lt;=E_Sources!$F$44,H54,0)</f>
        <v>0</v>
      </c>
      <c r="J54" s="124">
        <f>IF(J$2&lt;=E_Sources!$F$44,I54,0)</f>
        <v>0</v>
      </c>
      <c r="K54" s="124">
        <f>IF(K$2&lt;=E_Sources!$F$44,J54,0)</f>
        <v>0</v>
      </c>
      <c r="L54" s="124">
        <f>IF(L$2&lt;=E_Sources!$F$44,K54,0)</f>
        <v>0</v>
      </c>
      <c r="M54" s="124">
        <f>IF(M$2&lt;=E_Sources!$F$44,L54,0)</f>
        <v>0</v>
      </c>
      <c r="N54" s="124">
        <f>IF(N$2&lt;=E_Sources!$F$44,M54,0)</f>
        <v>0</v>
      </c>
      <c r="O54" s="124">
        <f>IF(O$2&lt;=E_Sources!$F$44,N54,0)</f>
        <v>0</v>
      </c>
      <c r="P54" s="124">
        <f>IF(P$2&lt;=E_Sources!$F$44,O54,0)</f>
        <v>0</v>
      </c>
      <c r="Q54" s="124">
        <f>IF(Q$2&lt;=E_Sources!$F$44,P54,0)</f>
        <v>0</v>
      </c>
      <c r="R54" s="124">
        <f>IF(R$2&lt;=E_Sources!$F$44,Q54,0)</f>
        <v>0</v>
      </c>
      <c r="S54" s="124">
        <f>IF(S$2&lt;=E_Sources!$F$44,R54,0)</f>
        <v>0</v>
      </c>
      <c r="T54" s="124">
        <f>IF(T$2&lt;=E_Sources!$F$44,S54,0)</f>
        <v>0</v>
      </c>
      <c r="U54" s="124">
        <f>IF(U$2&lt;=E_Sources!$F$44,T54,0)</f>
        <v>0</v>
      </c>
      <c r="V54" s="124">
        <f>IF(V$2&lt;=E_Sources!$F$44,U54,0)</f>
        <v>0</v>
      </c>
      <c r="W54" s="124">
        <f>IF(W$2&lt;=E_Sources!$F$44,V54,0)</f>
        <v>0</v>
      </c>
      <c r="X54" s="124">
        <f>IF(X$2&lt;=E_Sources!$F$44,W54,0)</f>
        <v>0</v>
      </c>
      <c r="Y54" s="124">
        <f>IF(Y$2&lt;=E_Sources!$F$44,X54,0)</f>
        <v>0</v>
      </c>
      <c r="Z54" s="124">
        <f>IF(Z$2&lt;=E_Sources!$F$44,Y54,0)</f>
        <v>0</v>
      </c>
      <c r="AA54" s="124">
        <f>IF(AA$2&lt;=E_Sources!$F$44,Z54,0)</f>
        <v>0</v>
      </c>
      <c r="AB54" s="124">
        <f>IF(AB$2&lt;=E_Sources!$F$44,AA54,0)</f>
        <v>0</v>
      </c>
      <c r="AC54" s="124">
        <f>IF(AC$2&lt;=E_Sources!$F$44,AB54,0)</f>
        <v>0</v>
      </c>
      <c r="AD54" s="124">
        <f>IF(AD$2&lt;=E_Sources!$F$44,AC54,0)</f>
        <v>0</v>
      </c>
      <c r="AE54" s="124">
        <f>IF(AE$2&lt;=E_Sources!$F$44,AD54,0)</f>
        <v>0</v>
      </c>
      <c r="AF54" s="124">
        <f>IF(AF$2&lt;=E_Sources!$F$44,AE54,0)</f>
        <v>0</v>
      </c>
      <c r="AG54" s="124">
        <f>IF(AG$2&lt;=E_Sources!$F$44,AF54,0)</f>
        <v>0</v>
      </c>
      <c r="AH54" s="124">
        <f>IF(AH$2&lt;=E_Sources!$F$44,AG54,0)</f>
        <v>0</v>
      </c>
      <c r="AI54" s="124">
        <f>IF(AI$2&lt;=E_Sources!$F$44,AH54,0)</f>
        <v>0</v>
      </c>
      <c r="AJ54" s="124">
        <f>IF(AJ$2&lt;=E_Sources!$F$44,AI54,0)</f>
        <v>0</v>
      </c>
      <c r="AK54" s="124">
        <f>IF(AK$2&lt;=E_Sources!$F$44,AJ54,0)</f>
        <v>0</v>
      </c>
      <c r="AL54" s="124">
        <f>IF(AL$2&lt;=E_Sources!$F$44,AK54,0)</f>
        <v>0</v>
      </c>
      <c r="AM54" s="124">
        <f>IF(AM$2&lt;=E_Sources!$F$44,AL54,0)</f>
        <v>0</v>
      </c>
      <c r="AN54" s="124">
        <f>IF(AN$2&lt;=E_Sources!$F$44,AM54,0)</f>
        <v>0</v>
      </c>
      <c r="AO54" s="124">
        <f>IF(AO$2&lt;=E_Sources!$F$44,AN54,0)</f>
        <v>0</v>
      </c>
      <c r="AP54" s="124">
        <f>IF(AP$2&lt;=E_Sources!$F$44,AO54,0)</f>
        <v>0</v>
      </c>
      <c r="AQ54" s="124">
        <f>IF(AQ$2&lt;=E_Sources!$F$44,AP54,0)</f>
        <v>0</v>
      </c>
      <c r="AR54" s="124">
        <f>IF(AR$2&lt;=E_Sources!$F$44,AQ54,0)</f>
        <v>0</v>
      </c>
      <c r="AS54" s="124">
        <f>IF(AS$2&lt;=E_Sources!$F$44,AR54,0)</f>
        <v>0</v>
      </c>
    </row>
    <row r="55" spans="2:45" x14ac:dyDescent="0.2">
      <c r="B55" s="59" t="s">
        <v>70</v>
      </c>
      <c r="C55" s="168"/>
      <c r="D55" s="179" t="str">
        <f>IF(E_Sources!C45="","",E_Sources!C45)</f>
        <v/>
      </c>
      <c r="E55" s="178"/>
      <c r="F55" s="186">
        <f>IF(F$2&lt;=E_Sources!$F$44,-(ABS(E_Sources!I45)),0)</f>
        <v>0</v>
      </c>
      <c r="G55" s="124">
        <f>IF(G$2&lt;=E_Sources!$F$44,F55,0)</f>
        <v>0</v>
      </c>
      <c r="H55" s="124">
        <f>IF(H$2&lt;=E_Sources!$F$44,G55,0)</f>
        <v>0</v>
      </c>
      <c r="I55" s="124">
        <f>IF(I$2&lt;=E_Sources!$F$44,H55,0)</f>
        <v>0</v>
      </c>
      <c r="J55" s="124">
        <f>IF(J$2&lt;=E_Sources!$F$44,I55,0)</f>
        <v>0</v>
      </c>
      <c r="K55" s="124">
        <f>IF(K$2&lt;=E_Sources!$F$44,J55,0)</f>
        <v>0</v>
      </c>
      <c r="L55" s="124">
        <f>IF(L$2&lt;=E_Sources!$F$44,K55,0)</f>
        <v>0</v>
      </c>
      <c r="M55" s="124">
        <f>IF(M$2&lt;=E_Sources!$F$44,L55,0)</f>
        <v>0</v>
      </c>
      <c r="N55" s="124">
        <f>IF(N$2&lt;=E_Sources!$F$44,M55,0)</f>
        <v>0</v>
      </c>
      <c r="O55" s="124">
        <f>IF(O$2&lt;=E_Sources!$F$44,N55,0)</f>
        <v>0</v>
      </c>
      <c r="P55" s="124">
        <f>IF(P$2&lt;=E_Sources!$F$44,O55,0)</f>
        <v>0</v>
      </c>
      <c r="Q55" s="124">
        <f>IF(Q$2&lt;=E_Sources!$F$44,P55,0)</f>
        <v>0</v>
      </c>
      <c r="R55" s="124">
        <f>IF(R$2&lt;=E_Sources!$F$44,Q55,0)</f>
        <v>0</v>
      </c>
      <c r="S55" s="124">
        <f>IF(S$2&lt;=E_Sources!$F$44,R55,0)</f>
        <v>0</v>
      </c>
      <c r="T55" s="124">
        <f>IF(T$2&lt;=E_Sources!$F$44,S55,0)</f>
        <v>0</v>
      </c>
      <c r="U55" s="124">
        <f>IF(U$2&lt;=E_Sources!$F$44,T55,0)</f>
        <v>0</v>
      </c>
      <c r="V55" s="124">
        <f>IF(V$2&lt;=E_Sources!$F$44,U55,0)</f>
        <v>0</v>
      </c>
      <c r="W55" s="124">
        <f>IF(W$2&lt;=E_Sources!$F$44,V55,0)</f>
        <v>0</v>
      </c>
      <c r="X55" s="124">
        <f>IF(X$2&lt;=E_Sources!$F$44,W55,0)</f>
        <v>0</v>
      </c>
      <c r="Y55" s="124">
        <f>IF(Y$2&lt;=E_Sources!$F$44,X55,0)</f>
        <v>0</v>
      </c>
      <c r="Z55" s="124">
        <f>IF(Z$2&lt;=E_Sources!$F$44,Y55,0)</f>
        <v>0</v>
      </c>
      <c r="AA55" s="124">
        <f>IF(AA$2&lt;=E_Sources!$F$44,Z55,0)</f>
        <v>0</v>
      </c>
      <c r="AB55" s="124">
        <f>IF(AB$2&lt;=E_Sources!$F$44,AA55,0)</f>
        <v>0</v>
      </c>
      <c r="AC55" s="124">
        <f>IF(AC$2&lt;=E_Sources!$F$44,AB55,0)</f>
        <v>0</v>
      </c>
      <c r="AD55" s="124">
        <f>IF(AD$2&lt;=E_Sources!$F$44,AC55,0)</f>
        <v>0</v>
      </c>
      <c r="AE55" s="124">
        <f>IF(AE$2&lt;=E_Sources!$F$44,AD55,0)</f>
        <v>0</v>
      </c>
      <c r="AF55" s="124">
        <f>IF(AF$2&lt;=E_Sources!$F$44,AE55,0)</f>
        <v>0</v>
      </c>
      <c r="AG55" s="124">
        <f>IF(AG$2&lt;=E_Sources!$F$44,AF55,0)</f>
        <v>0</v>
      </c>
      <c r="AH55" s="124">
        <f>IF(AH$2&lt;=E_Sources!$F$44,AG55,0)</f>
        <v>0</v>
      </c>
      <c r="AI55" s="124">
        <f>IF(AI$2&lt;=E_Sources!$F$44,AH55,0)</f>
        <v>0</v>
      </c>
      <c r="AJ55" s="124">
        <f>IF(AJ$2&lt;=E_Sources!$F$44,AI55,0)</f>
        <v>0</v>
      </c>
      <c r="AK55" s="124">
        <f>IF(AK$2&lt;=E_Sources!$F$44,AJ55,0)</f>
        <v>0</v>
      </c>
      <c r="AL55" s="124">
        <f>IF(AL$2&lt;=E_Sources!$F$44,AK55,0)</f>
        <v>0</v>
      </c>
      <c r="AM55" s="124">
        <f>IF(AM$2&lt;=E_Sources!$F$44,AL55,0)</f>
        <v>0</v>
      </c>
      <c r="AN55" s="124">
        <f>IF(AN$2&lt;=E_Sources!$F$44,AM55,0)</f>
        <v>0</v>
      </c>
      <c r="AO55" s="124">
        <f>IF(AO$2&lt;=E_Sources!$F$44,AN55,0)</f>
        <v>0</v>
      </c>
      <c r="AP55" s="124">
        <f>IF(AP$2&lt;=E_Sources!$F$44,AO55,0)</f>
        <v>0</v>
      </c>
      <c r="AQ55" s="124">
        <f>IF(AQ$2&lt;=E_Sources!$F$44,AP55,0)</f>
        <v>0</v>
      </c>
      <c r="AR55" s="124">
        <f>IF(AR$2&lt;=E_Sources!$F$44,AQ55,0)</f>
        <v>0</v>
      </c>
      <c r="AS55" s="124">
        <f>IF(AS$2&lt;=E_Sources!$F$44,AR55,0)</f>
        <v>0</v>
      </c>
    </row>
    <row r="56" spans="2:45" x14ac:dyDescent="0.2">
      <c r="B56" s="59" t="s">
        <v>70</v>
      </c>
      <c r="C56" s="168"/>
      <c r="D56" s="179" t="str">
        <f>IF(E_Sources!C46="","",E_Sources!C46)</f>
        <v/>
      </c>
      <c r="E56" s="178"/>
      <c r="F56" s="186">
        <f>IF(F$2&lt;=E_Sources!$F$44,-(ABS(E_Sources!I46)),0)</f>
        <v>0</v>
      </c>
      <c r="G56" s="124">
        <f>IF(G$2&lt;=E_Sources!$F$44,F56,0)</f>
        <v>0</v>
      </c>
      <c r="H56" s="124">
        <f>IF(H$2&lt;=E_Sources!$F$44,G56,0)</f>
        <v>0</v>
      </c>
      <c r="I56" s="124">
        <f>IF(I$2&lt;=E_Sources!$F$44,H56,0)</f>
        <v>0</v>
      </c>
      <c r="J56" s="124">
        <f>IF(J$2&lt;=E_Sources!$F$44,I56,0)</f>
        <v>0</v>
      </c>
      <c r="K56" s="124">
        <f>IF(K$2&lt;=E_Sources!$F$44,J56,0)</f>
        <v>0</v>
      </c>
      <c r="L56" s="124">
        <f>IF(L$2&lt;=E_Sources!$F$44,K56,0)</f>
        <v>0</v>
      </c>
      <c r="M56" s="124">
        <f>IF(M$2&lt;=E_Sources!$F$44,L56,0)</f>
        <v>0</v>
      </c>
      <c r="N56" s="124">
        <f>IF(N$2&lt;=E_Sources!$F$44,M56,0)</f>
        <v>0</v>
      </c>
      <c r="O56" s="124">
        <f>IF(O$2&lt;=E_Sources!$F$44,N56,0)</f>
        <v>0</v>
      </c>
      <c r="P56" s="124">
        <f>IF(P$2&lt;=E_Sources!$F$44,O56,0)</f>
        <v>0</v>
      </c>
      <c r="Q56" s="124">
        <f>IF(Q$2&lt;=E_Sources!$F$44,P56,0)</f>
        <v>0</v>
      </c>
      <c r="R56" s="124">
        <f>IF(R$2&lt;=E_Sources!$F$44,Q56,0)</f>
        <v>0</v>
      </c>
      <c r="S56" s="124">
        <f>IF(S$2&lt;=E_Sources!$F$44,R56,0)</f>
        <v>0</v>
      </c>
      <c r="T56" s="124">
        <f>IF(T$2&lt;=E_Sources!$F$44,S56,0)</f>
        <v>0</v>
      </c>
      <c r="U56" s="124">
        <f>IF(U$2&lt;=E_Sources!$F$44,T56,0)</f>
        <v>0</v>
      </c>
      <c r="V56" s="124">
        <f>IF(V$2&lt;=E_Sources!$F$44,U56,0)</f>
        <v>0</v>
      </c>
      <c r="W56" s="124">
        <f>IF(W$2&lt;=E_Sources!$F$44,V56,0)</f>
        <v>0</v>
      </c>
      <c r="X56" s="124">
        <f>IF(X$2&lt;=E_Sources!$F$44,W56,0)</f>
        <v>0</v>
      </c>
      <c r="Y56" s="124">
        <f>IF(Y$2&lt;=E_Sources!$F$44,X56,0)</f>
        <v>0</v>
      </c>
      <c r="Z56" s="124">
        <f>IF(Z$2&lt;=E_Sources!$F$44,Y56,0)</f>
        <v>0</v>
      </c>
      <c r="AA56" s="124">
        <f>IF(AA$2&lt;=E_Sources!$F$44,Z56,0)</f>
        <v>0</v>
      </c>
      <c r="AB56" s="124">
        <f>IF(AB$2&lt;=E_Sources!$F$44,AA56,0)</f>
        <v>0</v>
      </c>
      <c r="AC56" s="124">
        <f>IF(AC$2&lt;=E_Sources!$F$44,AB56,0)</f>
        <v>0</v>
      </c>
      <c r="AD56" s="124">
        <f>IF(AD$2&lt;=E_Sources!$F$44,AC56,0)</f>
        <v>0</v>
      </c>
      <c r="AE56" s="124">
        <f>IF(AE$2&lt;=E_Sources!$F$44,AD56,0)</f>
        <v>0</v>
      </c>
      <c r="AF56" s="124">
        <f>IF(AF$2&lt;=E_Sources!$F$44,AE56,0)</f>
        <v>0</v>
      </c>
      <c r="AG56" s="124">
        <f>IF(AG$2&lt;=E_Sources!$F$44,AF56,0)</f>
        <v>0</v>
      </c>
      <c r="AH56" s="124">
        <f>IF(AH$2&lt;=E_Sources!$F$44,AG56,0)</f>
        <v>0</v>
      </c>
      <c r="AI56" s="124">
        <f>IF(AI$2&lt;=E_Sources!$F$44,AH56,0)</f>
        <v>0</v>
      </c>
      <c r="AJ56" s="124">
        <f>IF(AJ$2&lt;=E_Sources!$F$44,AI56,0)</f>
        <v>0</v>
      </c>
      <c r="AK56" s="124">
        <f>IF(AK$2&lt;=E_Sources!$F$44,AJ56,0)</f>
        <v>0</v>
      </c>
      <c r="AL56" s="124">
        <f>IF(AL$2&lt;=E_Sources!$F$44,AK56,0)</f>
        <v>0</v>
      </c>
      <c r="AM56" s="124">
        <f>IF(AM$2&lt;=E_Sources!$F$44,AL56,0)</f>
        <v>0</v>
      </c>
      <c r="AN56" s="124">
        <f>IF(AN$2&lt;=E_Sources!$F$44,AM56,0)</f>
        <v>0</v>
      </c>
      <c r="AO56" s="124">
        <f>IF(AO$2&lt;=E_Sources!$F$44,AN56,0)</f>
        <v>0</v>
      </c>
      <c r="AP56" s="124">
        <f>IF(AP$2&lt;=E_Sources!$F$44,AO56,0)</f>
        <v>0</v>
      </c>
      <c r="AQ56" s="124">
        <f>IF(AQ$2&lt;=E_Sources!$F$44,AP56,0)</f>
        <v>0</v>
      </c>
      <c r="AR56" s="124">
        <f>IF(AR$2&lt;=E_Sources!$F$44,AQ56,0)</f>
        <v>0</v>
      </c>
      <c r="AS56" s="124">
        <f>IF(AS$2&lt;=E_Sources!$F$44,AR56,0)</f>
        <v>0</v>
      </c>
    </row>
    <row r="57" spans="2:45" x14ac:dyDescent="0.2">
      <c r="B57" s="59" t="s">
        <v>70</v>
      </c>
      <c r="C57" s="168"/>
      <c r="D57" s="179" t="str">
        <f>IF(E_Sources!C47="","",E_Sources!C47)</f>
        <v/>
      </c>
      <c r="E57" s="178"/>
      <c r="F57" s="186">
        <f>IF(F$2&lt;=E_Sources!$F$44,-(ABS(E_Sources!I47)),0)</f>
        <v>0</v>
      </c>
      <c r="G57" s="124">
        <f>IF(G$2&lt;=E_Sources!$F$44,F57,0)</f>
        <v>0</v>
      </c>
      <c r="H57" s="124">
        <f>IF(H$2&lt;=E_Sources!$F$44,G57,0)</f>
        <v>0</v>
      </c>
      <c r="I57" s="124">
        <f>IF(I$2&lt;=E_Sources!$F$44,H57,0)</f>
        <v>0</v>
      </c>
      <c r="J57" s="124">
        <f>IF(J$2&lt;=E_Sources!$F$44,I57,0)</f>
        <v>0</v>
      </c>
      <c r="K57" s="124">
        <f>IF(K$2&lt;=E_Sources!$F$44,J57,0)</f>
        <v>0</v>
      </c>
      <c r="L57" s="124">
        <f>IF(L$2&lt;=E_Sources!$F$44,K57,0)</f>
        <v>0</v>
      </c>
      <c r="M57" s="124">
        <f>IF(M$2&lt;=E_Sources!$F$44,L57,0)</f>
        <v>0</v>
      </c>
      <c r="N57" s="124">
        <f>IF(N$2&lt;=E_Sources!$F$44,M57,0)</f>
        <v>0</v>
      </c>
      <c r="O57" s="124">
        <f>IF(O$2&lt;=E_Sources!$F$44,N57,0)</f>
        <v>0</v>
      </c>
      <c r="P57" s="124">
        <f>IF(P$2&lt;=E_Sources!$F$44,O57,0)</f>
        <v>0</v>
      </c>
      <c r="Q57" s="124">
        <f>IF(Q$2&lt;=E_Sources!$F$44,P57,0)</f>
        <v>0</v>
      </c>
      <c r="R57" s="124">
        <f>IF(R$2&lt;=E_Sources!$F$44,Q57,0)</f>
        <v>0</v>
      </c>
      <c r="S57" s="124">
        <f>IF(S$2&lt;=E_Sources!$F$44,R57,0)</f>
        <v>0</v>
      </c>
      <c r="T57" s="124">
        <f>IF(T$2&lt;=E_Sources!$F$44,S57,0)</f>
        <v>0</v>
      </c>
      <c r="U57" s="124">
        <f>IF(U$2&lt;=E_Sources!$F$44,T57,0)</f>
        <v>0</v>
      </c>
      <c r="V57" s="124">
        <f>IF(V$2&lt;=E_Sources!$F$44,U57,0)</f>
        <v>0</v>
      </c>
      <c r="W57" s="124">
        <f>IF(W$2&lt;=E_Sources!$F$44,V57,0)</f>
        <v>0</v>
      </c>
      <c r="X57" s="124">
        <f>IF(X$2&lt;=E_Sources!$F$44,W57,0)</f>
        <v>0</v>
      </c>
      <c r="Y57" s="124">
        <f>IF(Y$2&lt;=E_Sources!$F$44,X57,0)</f>
        <v>0</v>
      </c>
      <c r="Z57" s="124">
        <f>IF(Z$2&lt;=E_Sources!$F$44,Y57,0)</f>
        <v>0</v>
      </c>
      <c r="AA57" s="124">
        <f>IF(AA$2&lt;=E_Sources!$F$44,Z57,0)</f>
        <v>0</v>
      </c>
      <c r="AB57" s="124">
        <f>IF(AB$2&lt;=E_Sources!$F$44,AA57,0)</f>
        <v>0</v>
      </c>
      <c r="AC57" s="124">
        <f>IF(AC$2&lt;=E_Sources!$F$44,AB57,0)</f>
        <v>0</v>
      </c>
      <c r="AD57" s="124">
        <f>IF(AD$2&lt;=E_Sources!$F$44,AC57,0)</f>
        <v>0</v>
      </c>
      <c r="AE57" s="124">
        <f>IF(AE$2&lt;=E_Sources!$F$44,AD57,0)</f>
        <v>0</v>
      </c>
      <c r="AF57" s="124">
        <f>IF(AF$2&lt;=E_Sources!$F$44,AE57,0)</f>
        <v>0</v>
      </c>
      <c r="AG57" s="124">
        <f>IF(AG$2&lt;=E_Sources!$F$44,AF57,0)</f>
        <v>0</v>
      </c>
      <c r="AH57" s="124">
        <f>IF(AH$2&lt;=E_Sources!$F$44,AG57,0)</f>
        <v>0</v>
      </c>
      <c r="AI57" s="124">
        <f>IF(AI$2&lt;=E_Sources!$F$44,AH57,0)</f>
        <v>0</v>
      </c>
      <c r="AJ57" s="124">
        <f>IF(AJ$2&lt;=E_Sources!$F$44,AI57,0)</f>
        <v>0</v>
      </c>
      <c r="AK57" s="124">
        <f>IF(AK$2&lt;=E_Sources!$F$44,AJ57,0)</f>
        <v>0</v>
      </c>
      <c r="AL57" s="124">
        <f>IF(AL$2&lt;=E_Sources!$F$44,AK57,0)</f>
        <v>0</v>
      </c>
      <c r="AM57" s="124">
        <f>IF(AM$2&lt;=E_Sources!$F$44,AL57,0)</f>
        <v>0</v>
      </c>
      <c r="AN57" s="124">
        <f>IF(AN$2&lt;=E_Sources!$F$44,AM57,0)</f>
        <v>0</v>
      </c>
      <c r="AO57" s="124">
        <f>IF(AO$2&lt;=E_Sources!$F$44,AN57,0)</f>
        <v>0</v>
      </c>
      <c r="AP57" s="124">
        <f>IF(AP$2&lt;=E_Sources!$F$44,AO57,0)</f>
        <v>0</v>
      </c>
      <c r="AQ57" s="124">
        <f>IF(AQ$2&lt;=E_Sources!$F$44,AP57,0)</f>
        <v>0</v>
      </c>
      <c r="AR57" s="124">
        <f>IF(AR$2&lt;=E_Sources!$F$44,AQ57,0)</f>
        <v>0</v>
      </c>
      <c r="AS57" s="124">
        <f>IF(AS$2&lt;=E_Sources!$F$44,AR57,0)</f>
        <v>0</v>
      </c>
    </row>
    <row r="58" spans="2:45" x14ac:dyDescent="0.2">
      <c r="B58" s="59" t="s">
        <v>70</v>
      </c>
      <c r="C58" s="168"/>
      <c r="D58" s="179" t="str">
        <f>IF(E_Sources!C48="","",E_Sources!C48)</f>
        <v/>
      </c>
      <c r="E58" s="178"/>
      <c r="F58" s="186">
        <f>IF(F$2&lt;=E_Sources!$F$44,-(ABS(E_Sources!I48)),0)</f>
        <v>0</v>
      </c>
      <c r="G58" s="124">
        <f>IF(G$2&lt;=E_Sources!$F$44,F58,0)</f>
        <v>0</v>
      </c>
      <c r="H58" s="124">
        <f>IF(H$2&lt;=E_Sources!$F$44,G58,0)</f>
        <v>0</v>
      </c>
      <c r="I58" s="124">
        <f>IF(I$2&lt;=E_Sources!$F$44,H58,0)</f>
        <v>0</v>
      </c>
      <c r="J58" s="124">
        <f>IF(J$2&lt;=E_Sources!$F$44,I58,0)</f>
        <v>0</v>
      </c>
      <c r="K58" s="124">
        <f>IF(K$2&lt;=E_Sources!$F$44,J58,0)</f>
        <v>0</v>
      </c>
      <c r="L58" s="124">
        <f>IF(L$2&lt;=E_Sources!$F$44,K58,0)</f>
        <v>0</v>
      </c>
      <c r="M58" s="124">
        <f>IF(M$2&lt;=E_Sources!$F$44,L58,0)</f>
        <v>0</v>
      </c>
      <c r="N58" s="124">
        <f>IF(N$2&lt;=E_Sources!$F$44,M58,0)</f>
        <v>0</v>
      </c>
      <c r="O58" s="124">
        <f>IF(O$2&lt;=E_Sources!$F$44,N58,0)</f>
        <v>0</v>
      </c>
      <c r="P58" s="124">
        <f>IF(P$2&lt;=E_Sources!$F$44,O58,0)</f>
        <v>0</v>
      </c>
      <c r="Q58" s="124">
        <f>IF(Q$2&lt;=E_Sources!$F$44,P58,0)</f>
        <v>0</v>
      </c>
      <c r="R58" s="124">
        <f>IF(R$2&lt;=E_Sources!$F$44,Q58,0)</f>
        <v>0</v>
      </c>
      <c r="S58" s="124">
        <f>IF(S$2&lt;=E_Sources!$F$44,R58,0)</f>
        <v>0</v>
      </c>
      <c r="T58" s="124">
        <f>IF(T$2&lt;=E_Sources!$F$44,S58,0)</f>
        <v>0</v>
      </c>
      <c r="U58" s="124">
        <f>IF(U$2&lt;=E_Sources!$F$44,T58,0)</f>
        <v>0</v>
      </c>
      <c r="V58" s="124">
        <f>IF(V$2&lt;=E_Sources!$F$44,U58,0)</f>
        <v>0</v>
      </c>
      <c r="W58" s="124">
        <f>IF(W$2&lt;=E_Sources!$F$44,V58,0)</f>
        <v>0</v>
      </c>
      <c r="X58" s="124">
        <f>IF(X$2&lt;=E_Sources!$F$44,W58,0)</f>
        <v>0</v>
      </c>
      <c r="Y58" s="124">
        <f>IF(Y$2&lt;=E_Sources!$F$44,X58,0)</f>
        <v>0</v>
      </c>
      <c r="Z58" s="124">
        <f>IF(Z$2&lt;=E_Sources!$F$44,Y58,0)</f>
        <v>0</v>
      </c>
      <c r="AA58" s="124">
        <f>IF(AA$2&lt;=E_Sources!$F$44,Z58,0)</f>
        <v>0</v>
      </c>
      <c r="AB58" s="124">
        <f>IF(AB$2&lt;=E_Sources!$F$44,AA58,0)</f>
        <v>0</v>
      </c>
      <c r="AC58" s="124">
        <f>IF(AC$2&lt;=E_Sources!$F$44,AB58,0)</f>
        <v>0</v>
      </c>
      <c r="AD58" s="124">
        <f>IF(AD$2&lt;=E_Sources!$F$44,AC58,0)</f>
        <v>0</v>
      </c>
      <c r="AE58" s="124">
        <f>IF(AE$2&lt;=E_Sources!$F$44,AD58,0)</f>
        <v>0</v>
      </c>
      <c r="AF58" s="124">
        <f>IF(AF$2&lt;=E_Sources!$F$44,AE58,0)</f>
        <v>0</v>
      </c>
      <c r="AG58" s="124">
        <f>IF(AG$2&lt;=E_Sources!$F$44,AF58,0)</f>
        <v>0</v>
      </c>
      <c r="AH58" s="124">
        <f>IF(AH$2&lt;=E_Sources!$F$44,AG58,0)</f>
        <v>0</v>
      </c>
      <c r="AI58" s="124">
        <f>IF(AI$2&lt;=E_Sources!$F$44,AH58,0)</f>
        <v>0</v>
      </c>
      <c r="AJ58" s="124">
        <f>IF(AJ$2&lt;=E_Sources!$F$44,AI58,0)</f>
        <v>0</v>
      </c>
      <c r="AK58" s="124">
        <f>IF(AK$2&lt;=E_Sources!$F$44,AJ58,0)</f>
        <v>0</v>
      </c>
      <c r="AL58" s="124">
        <f>IF(AL$2&lt;=E_Sources!$F$44,AK58,0)</f>
        <v>0</v>
      </c>
      <c r="AM58" s="124">
        <f>IF(AM$2&lt;=E_Sources!$F$44,AL58,0)</f>
        <v>0</v>
      </c>
      <c r="AN58" s="124">
        <f>IF(AN$2&lt;=E_Sources!$F$44,AM58,0)</f>
        <v>0</v>
      </c>
      <c r="AO58" s="124">
        <f>IF(AO$2&lt;=E_Sources!$F$44,AN58,0)</f>
        <v>0</v>
      </c>
      <c r="AP58" s="124">
        <f>IF(AP$2&lt;=E_Sources!$F$44,AO58,0)</f>
        <v>0</v>
      </c>
      <c r="AQ58" s="124">
        <f>IF(AQ$2&lt;=E_Sources!$F$44,AP58,0)</f>
        <v>0</v>
      </c>
      <c r="AR58" s="124">
        <f>IF(AR$2&lt;=E_Sources!$F$44,AQ58,0)</f>
        <v>0</v>
      </c>
      <c r="AS58" s="124">
        <f>IF(AS$2&lt;=E_Sources!$F$44,AR58,0)</f>
        <v>0</v>
      </c>
    </row>
    <row r="59" spans="2:45" x14ac:dyDescent="0.2">
      <c r="B59" s="59" t="s">
        <v>70</v>
      </c>
      <c r="C59" s="168"/>
      <c r="D59" s="179" t="str">
        <f>IF(E_Sources!C49="","",E_Sources!C49)</f>
        <v/>
      </c>
      <c r="E59" s="178"/>
      <c r="F59" s="186">
        <f>IF(F$2&lt;=E_Sources!$F$44,-(ABS(E_Sources!I49)),0)</f>
        <v>0</v>
      </c>
      <c r="G59" s="124">
        <f>IF(G$2&lt;=E_Sources!$F$44,F59,0)</f>
        <v>0</v>
      </c>
      <c r="H59" s="124">
        <f>IF(H$2&lt;=E_Sources!$F$44,G59,0)</f>
        <v>0</v>
      </c>
      <c r="I59" s="124">
        <f>IF(I$2&lt;=E_Sources!$F$44,H59,0)</f>
        <v>0</v>
      </c>
      <c r="J59" s="124">
        <f>IF(J$2&lt;=E_Sources!$F$44,I59,0)</f>
        <v>0</v>
      </c>
      <c r="K59" s="124">
        <f>IF(K$2&lt;=E_Sources!$F$44,J59,0)</f>
        <v>0</v>
      </c>
      <c r="L59" s="124">
        <f>IF(L$2&lt;=E_Sources!$F$44,K59,0)</f>
        <v>0</v>
      </c>
      <c r="M59" s="124">
        <f>IF(M$2&lt;=E_Sources!$F$44,L59,0)</f>
        <v>0</v>
      </c>
      <c r="N59" s="124">
        <f>IF(N$2&lt;=E_Sources!$F$44,M59,0)</f>
        <v>0</v>
      </c>
      <c r="O59" s="124">
        <f>IF(O$2&lt;=E_Sources!$F$44,N59,0)</f>
        <v>0</v>
      </c>
      <c r="P59" s="124">
        <f>IF(P$2&lt;=E_Sources!$F$44,O59,0)</f>
        <v>0</v>
      </c>
      <c r="Q59" s="124">
        <f>IF(Q$2&lt;=E_Sources!$F$44,P59,0)</f>
        <v>0</v>
      </c>
      <c r="R59" s="124">
        <f>IF(R$2&lt;=E_Sources!$F$44,Q59,0)</f>
        <v>0</v>
      </c>
      <c r="S59" s="124">
        <f>IF(S$2&lt;=E_Sources!$F$44,R59,0)</f>
        <v>0</v>
      </c>
      <c r="T59" s="124">
        <f>IF(T$2&lt;=E_Sources!$F$44,S59,0)</f>
        <v>0</v>
      </c>
      <c r="U59" s="124">
        <f>IF(U$2&lt;=E_Sources!$F$44,T59,0)</f>
        <v>0</v>
      </c>
      <c r="V59" s="124">
        <f>IF(V$2&lt;=E_Sources!$F$44,U59,0)</f>
        <v>0</v>
      </c>
      <c r="W59" s="124">
        <f>IF(W$2&lt;=E_Sources!$F$44,V59,0)</f>
        <v>0</v>
      </c>
      <c r="X59" s="124">
        <f>IF(X$2&lt;=E_Sources!$F$44,W59,0)</f>
        <v>0</v>
      </c>
      <c r="Y59" s="124">
        <f>IF(Y$2&lt;=E_Sources!$F$44,X59,0)</f>
        <v>0</v>
      </c>
      <c r="Z59" s="124">
        <f>IF(Z$2&lt;=E_Sources!$F$44,Y59,0)</f>
        <v>0</v>
      </c>
      <c r="AA59" s="124">
        <f>IF(AA$2&lt;=E_Sources!$F$44,Z59,0)</f>
        <v>0</v>
      </c>
      <c r="AB59" s="124">
        <f>IF(AB$2&lt;=E_Sources!$F$44,AA59,0)</f>
        <v>0</v>
      </c>
      <c r="AC59" s="124">
        <f>IF(AC$2&lt;=E_Sources!$F$44,AB59,0)</f>
        <v>0</v>
      </c>
      <c r="AD59" s="124">
        <f>IF(AD$2&lt;=E_Sources!$F$44,AC59,0)</f>
        <v>0</v>
      </c>
      <c r="AE59" s="124">
        <f>IF(AE$2&lt;=E_Sources!$F$44,AD59,0)</f>
        <v>0</v>
      </c>
      <c r="AF59" s="124">
        <f>IF(AF$2&lt;=E_Sources!$F$44,AE59,0)</f>
        <v>0</v>
      </c>
      <c r="AG59" s="124">
        <f>IF(AG$2&lt;=E_Sources!$F$44,AF59,0)</f>
        <v>0</v>
      </c>
      <c r="AH59" s="124">
        <f>IF(AH$2&lt;=E_Sources!$F$44,AG59,0)</f>
        <v>0</v>
      </c>
      <c r="AI59" s="124">
        <f>IF(AI$2&lt;=E_Sources!$F$44,AH59,0)</f>
        <v>0</v>
      </c>
      <c r="AJ59" s="124">
        <f>IF(AJ$2&lt;=E_Sources!$F$44,AI59,0)</f>
        <v>0</v>
      </c>
      <c r="AK59" s="124">
        <f>IF(AK$2&lt;=E_Sources!$F$44,AJ59,0)</f>
        <v>0</v>
      </c>
      <c r="AL59" s="124">
        <f>IF(AL$2&lt;=E_Sources!$F$44,AK59,0)</f>
        <v>0</v>
      </c>
      <c r="AM59" s="124">
        <f>IF(AM$2&lt;=E_Sources!$F$44,AL59,0)</f>
        <v>0</v>
      </c>
      <c r="AN59" s="124">
        <f>IF(AN$2&lt;=E_Sources!$F$44,AM59,0)</f>
        <v>0</v>
      </c>
      <c r="AO59" s="124">
        <f>IF(AO$2&lt;=E_Sources!$F$44,AN59,0)</f>
        <v>0</v>
      </c>
      <c r="AP59" s="124">
        <f>IF(AP$2&lt;=E_Sources!$F$44,AO59,0)</f>
        <v>0</v>
      </c>
      <c r="AQ59" s="124">
        <f>IF(AQ$2&lt;=E_Sources!$F$44,AP59,0)</f>
        <v>0</v>
      </c>
      <c r="AR59" s="124">
        <f>IF(AR$2&lt;=E_Sources!$F$44,AQ59,0)</f>
        <v>0</v>
      </c>
      <c r="AS59" s="124">
        <f>IF(AS$2&lt;=E_Sources!$F$44,AR59,0)</f>
        <v>0</v>
      </c>
    </row>
    <row r="60" spans="2:45" x14ac:dyDescent="0.2">
      <c r="B60" s="59" t="s">
        <v>70</v>
      </c>
      <c r="C60" s="168"/>
      <c r="D60" s="179" t="str">
        <f>IF(E_Sources!C50="","",E_Sources!C50)</f>
        <v/>
      </c>
      <c r="E60" s="178"/>
      <c r="F60" s="186">
        <f>IF(F$2&lt;=E_Sources!$F$44,-(ABS(E_Sources!I50)),0)</f>
        <v>0</v>
      </c>
      <c r="G60" s="124">
        <f>IF(G$2&lt;=E_Sources!$F$44,F60,0)</f>
        <v>0</v>
      </c>
      <c r="H60" s="124">
        <f>IF(H$2&lt;=E_Sources!$F$44,G60,0)</f>
        <v>0</v>
      </c>
      <c r="I60" s="124">
        <f>IF(I$2&lt;=E_Sources!$F$44,H60,0)</f>
        <v>0</v>
      </c>
      <c r="J60" s="124">
        <f>IF(J$2&lt;=E_Sources!$F$44,I60,0)</f>
        <v>0</v>
      </c>
      <c r="K60" s="124">
        <f>IF(K$2&lt;=E_Sources!$F$44,J60,0)</f>
        <v>0</v>
      </c>
      <c r="L60" s="124">
        <f>IF(L$2&lt;=E_Sources!$F$44,K60,0)</f>
        <v>0</v>
      </c>
      <c r="M60" s="124">
        <f>IF(M$2&lt;=E_Sources!$F$44,L60,0)</f>
        <v>0</v>
      </c>
      <c r="N60" s="124">
        <f>IF(N$2&lt;=E_Sources!$F$44,M60,0)</f>
        <v>0</v>
      </c>
      <c r="O60" s="124">
        <f>IF(O$2&lt;=E_Sources!$F$44,N60,0)</f>
        <v>0</v>
      </c>
      <c r="P60" s="124">
        <f>IF(P$2&lt;=E_Sources!$F$44,O60,0)</f>
        <v>0</v>
      </c>
      <c r="Q60" s="124">
        <f>IF(Q$2&lt;=E_Sources!$F$44,P60,0)</f>
        <v>0</v>
      </c>
      <c r="R60" s="124">
        <f>IF(R$2&lt;=E_Sources!$F$44,Q60,0)</f>
        <v>0</v>
      </c>
      <c r="S60" s="124">
        <f>IF(S$2&lt;=E_Sources!$F$44,R60,0)</f>
        <v>0</v>
      </c>
      <c r="T60" s="124">
        <f>IF(T$2&lt;=E_Sources!$F$44,S60,0)</f>
        <v>0</v>
      </c>
      <c r="U60" s="124">
        <f>IF(U$2&lt;=E_Sources!$F$44,T60,0)</f>
        <v>0</v>
      </c>
      <c r="V60" s="124">
        <f>IF(V$2&lt;=E_Sources!$F$44,U60,0)</f>
        <v>0</v>
      </c>
      <c r="W60" s="124">
        <f>IF(W$2&lt;=E_Sources!$F$44,V60,0)</f>
        <v>0</v>
      </c>
      <c r="X60" s="124">
        <f>IF(X$2&lt;=E_Sources!$F$44,W60,0)</f>
        <v>0</v>
      </c>
      <c r="Y60" s="124">
        <f>IF(Y$2&lt;=E_Sources!$F$44,X60,0)</f>
        <v>0</v>
      </c>
      <c r="Z60" s="124">
        <f>IF(Z$2&lt;=E_Sources!$F$44,Y60,0)</f>
        <v>0</v>
      </c>
      <c r="AA60" s="124">
        <f>IF(AA$2&lt;=E_Sources!$F$44,Z60,0)</f>
        <v>0</v>
      </c>
      <c r="AB60" s="124">
        <f>IF(AB$2&lt;=E_Sources!$F$44,AA60,0)</f>
        <v>0</v>
      </c>
      <c r="AC60" s="124">
        <f>IF(AC$2&lt;=E_Sources!$F$44,AB60,0)</f>
        <v>0</v>
      </c>
      <c r="AD60" s="124">
        <f>IF(AD$2&lt;=E_Sources!$F$44,AC60,0)</f>
        <v>0</v>
      </c>
      <c r="AE60" s="124">
        <f>IF(AE$2&lt;=E_Sources!$F$44,AD60,0)</f>
        <v>0</v>
      </c>
      <c r="AF60" s="124">
        <f>IF(AF$2&lt;=E_Sources!$F$44,AE60,0)</f>
        <v>0</v>
      </c>
      <c r="AG60" s="124">
        <f>IF(AG$2&lt;=E_Sources!$F$44,AF60,0)</f>
        <v>0</v>
      </c>
      <c r="AH60" s="124">
        <f>IF(AH$2&lt;=E_Sources!$F$44,AG60,0)</f>
        <v>0</v>
      </c>
      <c r="AI60" s="124">
        <f>IF(AI$2&lt;=E_Sources!$F$44,AH60,0)</f>
        <v>0</v>
      </c>
      <c r="AJ60" s="124">
        <f>IF(AJ$2&lt;=E_Sources!$F$44,AI60,0)</f>
        <v>0</v>
      </c>
      <c r="AK60" s="124">
        <f>IF(AK$2&lt;=E_Sources!$F$44,AJ60,0)</f>
        <v>0</v>
      </c>
      <c r="AL60" s="124">
        <f>IF(AL$2&lt;=E_Sources!$F$44,AK60,0)</f>
        <v>0</v>
      </c>
      <c r="AM60" s="124">
        <f>IF(AM$2&lt;=E_Sources!$F$44,AL60,0)</f>
        <v>0</v>
      </c>
      <c r="AN60" s="124">
        <f>IF(AN$2&lt;=E_Sources!$F$44,AM60,0)</f>
        <v>0</v>
      </c>
      <c r="AO60" s="124">
        <f>IF(AO$2&lt;=E_Sources!$F$44,AN60,0)</f>
        <v>0</v>
      </c>
      <c r="AP60" s="124">
        <f>IF(AP$2&lt;=E_Sources!$F$44,AO60,0)</f>
        <v>0</v>
      </c>
      <c r="AQ60" s="124">
        <f>IF(AQ$2&lt;=E_Sources!$F$44,AP60,0)</f>
        <v>0</v>
      </c>
      <c r="AR60" s="124">
        <f>IF(AR$2&lt;=E_Sources!$F$44,AQ60,0)</f>
        <v>0</v>
      </c>
      <c r="AS60" s="124">
        <f>IF(AS$2&lt;=E_Sources!$F$44,AR60,0)</f>
        <v>0</v>
      </c>
    </row>
    <row r="61" spans="2:45" x14ac:dyDescent="0.2">
      <c r="B61" s="59" t="s">
        <v>70</v>
      </c>
      <c r="C61" s="168"/>
      <c r="D61" s="56" t="s">
        <v>119</v>
      </c>
      <c r="E61" s="178"/>
      <c r="F61" s="180">
        <f>SUM(F54:F58)</f>
        <v>0</v>
      </c>
      <c r="G61" s="180">
        <f>SUM(G54:G58)</f>
        <v>0</v>
      </c>
      <c r="H61" s="180">
        <f t="shared" ref="H61:AS61" si="207">SUM(H54:H58)</f>
        <v>0</v>
      </c>
      <c r="I61" s="180">
        <f t="shared" si="207"/>
        <v>0</v>
      </c>
      <c r="J61" s="180">
        <f t="shared" si="207"/>
        <v>0</v>
      </c>
      <c r="K61" s="180">
        <f t="shared" si="207"/>
        <v>0</v>
      </c>
      <c r="L61" s="180">
        <f t="shared" si="207"/>
        <v>0</v>
      </c>
      <c r="M61" s="180">
        <f t="shared" si="207"/>
        <v>0</v>
      </c>
      <c r="N61" s="180">
        <f t="shared" si="207"/>
        <v>0</v>
      </c>
      <c r="O61" s="180">
        <f t="shared" si="207"/>
        <v>0</v>
      </c>
      <c r="P61" s="180">
        <f t="shared" si="207"/>
        <v>0</v>
      </c>
      <c r="Q61" s="180">
        <f t="shared" si="207"/>
        <v>0</v>
      </c>
      <c r="R61" s="180">
        <f t="shared" si="207"/>
        <v>0</v>
      </c>
      <c r="S61" s="180">
        <f t="shared" si="207"/>
        <v>0</v>
      </c>
      <c r="T61" s="180">
        <f t="shared" si="207"/>
        <v>0</v>
      </c>
      <c r="U61" s="180">
        <f t="shared" si="207"/>
        <v>0</v>
      </c>
      <c r="V61" s="180">
        <f t="shared" si="207"/>
        <v>0</v>
      </c>
      <c r="W61" s="180">
        <f t="shared" si="207"/>
        <v>0</v>
      </c>
      <c r="X61" s="180">
        <f t="shared" si="207"/>
        <v>0</v>
      </c>
      <c r="Y61" s="180">
        <f t="shared" si="207"/>
        <v>0</v>
      </c>
      <c r="Z61" s="180">
        <f t="shared" si="207"/>
        <v>0</v>
      </c>
      <c r="AA61" s="180">
        <f t="shared" si="207"/>
        <v>0</v>
      </c>
      <c r="AB61" s="180">
        <f t="shared" si="207"/>
        <v>0</v>
      </c>
      <c r="AC61" s="180">
        <f t="shared" si="207"/>
        <v>0</v>
      </c>
      <c r="AD61" s="180">
        <f t="shared" si="207"/>
        <v>0</v>
      </c>
      <c r="AE61" s="180">
        <f t="shared" si="207"/>
        <v>0</v>
      </c>
      <c r="AF61" s="180">
        <f t="shared" si="207"/>
        <v>0</v>
      </c>
      <c r="AG61" s="180">
        <f t="shared" si="207"/>
        <v>0</v>
      </c>
      <c r="AH61" s="180">
        <f t="shared" si="207"/>
        <v>0</v>
      </c>
      <c r="AI61" s="180">
        <f t="shared" si="207"/>
        <v>0</v>
      </c>
      <c r="AJ61" s="180">
        <f t="shared" si="207"/>
        <v>0</v>
      </c>
      <c r="AK61" s="180">
        <f t="shared" si="207"/>
        <v>0</v>
      </c>
      <c r="AL61" s="180">
        <f t="shared" si="207"/>
        <v>0</v>
      </c>
      <c r="AM61" s="180">
        <f t="shared" si="207"/>
        <v>0</v>
      </c>
      <c r="AN61" s="180">
        <f t="shared" si="207"/>
        <v>0</v>
      </c>
      <c r="AO61" s="180">
        <f t="shared" si="207"/>
        <v>0</v>
      </c>
      <c r="AP61" s="180">
        <f t="shared" si="207"/>
        <v>0</v>
      </c>
      <c r="AQ61" s="180">
        <f t="shared" si="207"/>
        <v>0</v>
      </c>
      <c r="AR61" s="180">
        <f t="shared" si="207"/>
        <v>0</v>
      </c>
      <c r="AS61" s="181">
        <f t="shared" si="207"/>
        <v>0</v>
      </c>
    </row>
    <row r="62" spans="2:45" ht="5.0999999999999996" customHeight="1" x14ac:dyDescent="0.2"/>
    <row r="63" spans="2:45" x14ac:dyDescent="0.2">
      <c r="B63" s="59" t="s">
        <v>100</v>
      </c>
      <c r="C63" s="168"/>
      <c r="D63" s="56" t="s">
        <v>99</v>
      </c>
      <c r="E63" s="178"/>
      <c r="F63" s="180">
        <f>F52+F61</f>
        <v>0</v>
      </c>
      <c r="G63" s="180">
        <f t="shared" ref="G63:AS63" si="208">G52+G61</f>
        <v>0</v>
      </c>
      <c r="H63" s="180">
        <f t="shared" si="208"/>
        <v>0</v>
      </c>
      <c r="I63" s="180">
        <f t="shared" si="208"/>
        <v>0</v>
      </c>
      <c r="J63" s="180">
        <f t="shared" si="208"/>
        <v>0</v>
      </c>
      <c r="K63" s="180">
        <f t="shared" si="208"/>
        <v>0</v>
      </c>
      <c r="L63" s="180">
        <f t="shared" si="208"/>
        <v>0</v>
      </c>
      <c r="M63" s="180">
        <f t="shared" si="208"/>
        <v>0</v>
      </c>
      <c r="N63" s="180">
        <f t="shared" si="208"/>
        <v>0</v>
      </c>
      <c r="O63" s="180">
        <f t="shared" si="208"/>
        <v>0</v>
      </c>
      <c r="P63" s="180">
        <f t="shared" si="208"/>
        <v>0</v>
      </c>
      <c r="Q63" s="180">
        <f t="shared" si="208"/>
        <v>0</v>
      </c>
      <c r="R63" s="180">
        <f t="shared" si="208"/>
        <v>0</v>
      </c>
      <c r="S63" s="180">
        <f t="shared" si="208"/>
        <v>0</v>
      </c>
      <c r="T63" s="180">
        <f t="shared" si="208"/>
        <v>0</v>
      </c>
      <c r="U63" s="180">
        <f t="shared" si="208"/>
        <v>0</v>
      </c>
      <c r="V63" s="180">
        <f t="shared" si="208"/>
        <v>0</v>
      </c>
      <c r="W63" s="180">
        <f t="shared" si="208"/>
        <v>0</v>
      </c>
      <c r="X63" s="180">
        <f t="shared" si="208"/>
        <v>0</v>
      </c>
      <c r="Y63" s="180">
        <f t="shared" si="208"/>
        <v>0</v>
      </c>
      <c r="Z63" s="180">
        <f t="shared" si="208"/>
        <v>0</v>
      </c>
      <c r="AA63" s="180">
        <f t="shared" si="208"/>
        <v>0</v>
      </c>
      <c r="AB63" s="180">
        <f t="shared" si="208"/>
        <v>0</v>
      </c>
      <c r="AC63" s="180">
        <f t="shared" si="208"/>
        <v>0</v>
      </c>
      <c r="AD63" s="180">
        <f t="shared" si="208"/>
        <v>0</v>
      </c>
      <c r="AE63" s="180">
        <f t="shared" si="208"/>
        <v>0</v>
      </c>
      <c r="AF63" s="180">
        <f t="shared" si="208"/>
        <v>0</v>
      </c>
      <c r="AG63" s="180">
        <f t="shared" si="208"/>
        <v>0</v>
      </c>
      <c r="AH63" s="180">
        <f t="shared" si="208"/>
        <v>0</v>
      </c>
      <c r="AI63" s="180">
        <f t="shared" si="208"/>
        <v>0</v>
      </c>
      <c r="AJ63" s="180">
        <f t="shared" si="208"/>
        <v>0</v>
      </c>
      <c r="AK63" s="180">
        <f t="shared" si="208"/>
        <v>0</v>
      </c>
      <c r="AL63" s="180">
        <f t="shared" si="208"/>
        <v>0</v>
      </c>
      <c r="AM63" s="180">
        <f t="shared" si="208"/>
        <v>0</v>
      </c>
      <c r="AN63" s="180">
        <f t="shared" si="208"/>
        <v>0</v>
      </c>
      <c r="AO63" s="180">
        <f t="shared" si="208"/>
        <v>0</v>
      </c>
      <c r="AP63" s="180">
        <f t="shared" si="208"/>
        <v>0</v>
      </c>
      <c r="AQ63" s="180">
        <f t="shared" si="208"/>
        <v>0</v>
      </c>
      <c r="AR63" s="180">
        <f t="shared" si="208"/>
        <v>0</v>
      </c>
      <c r="AS63" s="181">
        <f t="shared" si="208"/>
        <v>0</v>
      </c>
    </row>
    <row r="64" spans="2:45" x14ac:dyDescent="0.2">
      <c r="B64" s="59" t="s">
        <v>100</v>
      </c>
      <c r="C64" s="168"/>
      <c r="D64" s="56" t="s">
        <v>136</v>
      </c>
      <c r="E64" s="178"/>
      <c r="F64" s="180" t="str">
        <f>IF(H_Income!$E$45&gt;0,F63/H_Income!$E$45,"")</f>
        <v/>
      </c>
      <c r="G64" s="180" t="str">
        <f>IF(H_Income!$E$45&gt;0,G63/H_Income!$E$45,"")</f>
        <v/>
      </c>
      <c r="H64" s="180" t="str">
        <f>IF(H_Income!$E$45&gt;0,H63/H_Income!$E$45,"")</f>
        <v/>
      </c>
      <c r="I64" s="180" t="str">
        <f>IF(H_Income!$E$45&gt;0,I63/H_Income!$E$45,"")</f>
        <v/>
      </c>
      <c r="J64" s="180" t="str">
        <f>IF(H_Income!$E$45&gt;0,J63/H_Income!$E$45,"")</f>
        <v/>
      </c>
      <c r="K64" s="180" t="str">
        <f>IF(H_Income!$E$45&gt;0,K63/H_Income!$E$45,"")</f>
        <v/>
      </c>
      <c r="L64" s="180" t="str">
        <f>IF(H_Income!$E$45&gt;0,L63/H_Income!$E$45,"")</f>
        <v/>
      </c>
      <c r="M64" s="180" t="str">
        <f>IF(H_Income!$E$45&gt;0,M63/H_Income!$E$45,"")</f>
        <v/>
      </c>
      <c r="N64" s="180" t="str">
        <f>IF(H_Income!$E$45&gt;0,N63/H_Income!$E$45,"")</f>
        <v/>
      </c>
      <c r="O64" s="180" t="str">
        <f>IF(H_Income!$E$45&gt;0,O63/H_Income!$E$45,"")</f>
        <v/>
      </c>
      <c r="P64" s="180" t="str">
        <f>IF(H_Income!$E$45&gt;0,P63/H_Income!$E$45,"")</f>
        <v/>
      </c>
      <c r="Q64" s="180" t="str">
        <f>IF(H_Income!$E$45&gt;0,Q63/H_Income!$E$45,"")</f>
        <v/>
      </c>
      <c r="R64" s="180" t="str">
        <f>IF(H_Income!$E$45&gt;0,R63/H_Income!$E$45,"")</f>
        <v/>
      </c>
      <c r="S64" s="180" t="str">
        <f>IF(H_Income!$E$45&gt;0,S63/H_Income!$E$45,"")</f>
        <v/>
      </c>
      <c r="T64" s="180" t="str">
        <f>IF(H_Income!$E$45&gt;0,T63/H_Income!$E$45,"")</f>
        <v/>
      </c>
      <c r="U64" s="180" t="str">
        <f>IF(H_Income!$E$45&gt;0,U63/H_Income!$E$45,"")</f>
        <v/>
      </c>
      <c r="V64" s="180" t="str">
        <f>IF(H_Income!$E$45&gt;0,V63/H_Income!$E$45,"")</f>
        <v/>
      </c>
      <c r="W64" s="180" t="str">
        <f>IF(H_Income!$E$45&gt;0,W63/H_Income!$E$45,"")</f>
        <v/>
      </c>
      <c r="X64" s="180" t="str">
        <f>IF(H_Income!$E$45&gt;0,X63/H_Income!$E$45,"")</f>
        <v/>
      </c>
      <c r="Y64" s="180" t="str">
        <f>IF(H_Income!$E$45&gt;0,Y63/H_Income!$E$45,"")</f>
        <v/>
      </c>
      <c r="Z64" s="180" t="str">
        <f>IF(H_Income!$E$45&gt;0,Z63/H_Income!$E$45,"")</f>
        <v/>
      </c>
      <c r="AA64" s="180" t="str">
        <f>IF(H_Income!$E$45&gt;0,AA63/H_Income!$E$45,"")</f>
        <v/>
      </c>
      <c r="AB64" s="180" t="str">
        <f>IF(H_Income!$E$45&gt;0,AB63/H_Income!$E$45,"")</f>
        <v/>
      </c>
      <c r="AC64" s="180" t="str">
        <f>IF(H_Income!$E$45&gt;0,AC63/H_Income!$E$45,"")</f>
        <v/>
      </c>
      <c r="AD64" s="180" t="str">
        <f>IF(H_Income!$E$45&gt;0,AD63/H_Income!$E$45,"")</f>
        <v/>
      </c>
      <c r="AE64" s="180" t="str">
        <f>IF(H_Income!$E$45&gt;0,AE63/H_Income!$E$45,"")</f>
        <v/>
      </c>
      <c r="AF64" s="180" t="str">
        <f>IF(H_Income!$E$45&gt;0,AF63/H_Income!$E$45,"")</f>
        <v/>
      </c>
      <c r="AG64" s="180" t="str">
        <f>IF(H_Income!$E$45&gt;0,AG63/H_Income!$E$45,"")</f>
        <v/>
      </c>
      <c r="AH64" s="180" t="str">
        <f>IF(H_Income!$E$45&gt;0,AH63/H_Income!$E$45,"")</f>
        <v/>
      </c>
      <c r="AI64" s="180" t="str">
        <f>IF(H_Income!$E$45&gt;0,AI63/H_Income!$E$45,"")</f>
        <v/>
      </c>
      <c r="AJ64" s="180" t="str">
        <f>IF(H_Income!$E$45&gt;0,AJ63/H_Income!$E$45,"")</f>
        <v/>
      </c>
      <c r="AK64" s="180" t="str">
        <f>IF(H_Income!$E$45&gt;0,AK63/H_Income!$E$45,"")</f>
        <v/>
      </c>
      <c r="AL64" s="180" t="str">
        <f>IF(H_Income!$E$45&gt;0,AL63/H_Income!$E$45,"")</f>
        <v/>
      </c>
      <c r="AM64" s="180" t="str">
        <f>IF(H_Income!$E$45&gt;0,AM63/H_Income!$E$45,"")</f>
        <v/>
      </c>
      <c r="AN64" s="180" t="str">
        <f>IF(H_Income!$E$45&gt;0,AN63/H_Income!$E$45,"")</f>
        <v/>
      </c>
      <c r="AO64" s="180" t="str">
        <f>IF(H_Income!$E$45&gt;0,AO63/H_Income!$E$45,"")</f>
        <v/>
      </c>
      <c r="AP64" s="180" t="str">
        <f>IF(H_Income!$E$45&gt;0,AP63/H_Income!$E$45,"")</f>
        <v/>
      </c>
      <c r="AQ64" s="180" t="str">
        <f>IF(H_Income!$E$45&gt;0,AQ63/H_Income!$E$45,"")</f>
        <v/>
      </c>
      <c r="AR64" s="180" t="str">
        <f>IF(H_Income!$E$45&gt;0,AR63/H_Income!$E$45,"")</f>
        <v/>
      </c>
      <c r="AS64" s="181" t="str">
        <f>IF(H_Income!$E$45&gt;0,AS63/H_Income!$E$45,"")</f>
        <v/>
      </c>
    </row>
    <row r="65" spans="2:45" ht="5.0999999999999996" customHeight="1" x14ac:dyDescent="0.2"/>
    <row r="66" spans="2:45" x14ac:dyDescent="0.2">
      <c r="B66" s="59" t="s">
        <v>100</v>
      </c>
      <c r="C66" s="182">
        <v>1</v>
      </c>
      <c r="D66" s="56" t="s">
        <v>131</v>
      </c>
      <c r="E66" s="178"/>
      <c r="F66" s="180">
        <f>F63</f>
        <v>0</v>
      </c>
      <c r="G66" s="180">
        <f>(F66+G63)</f>
        <v>0</v>
      </c>
      <c r="H66" s="180">
        <f t="shared" ref="H66:AS66" si="209">(G66+H63)</f>
        <v>0</v>
      </c>
      <c r="I66" s="180">
        <f t="shared" si="209"/>
        <v>0</v>
      </c>
      <c r="J66" s="180">
        <f t="shared" si="209"/>
        <v>0</v>
      </c>
      <c r="K66" s="180">
        <f t="shared" si="209"/>
        <v>0</v>
      </c>
      <c r="L66" s="180">
        <f t="shared" si="209"/>
        <v>0</v>
      </c>
      <c r="M66" s="180">
        <f>(L66+M63)</f>
        <v>0</v>
      </c>
      <c r="N66" s="180">
        <f t="shared" si="209"/>
        <v>0</v>
      </c>
      <c r="O66" s="180">
        <f t="shared" si="209"/>
        <v>0</v>
      </c>
      <c r="P66" s="180">
        <f t="shared" si="209"/>
        <v>0</v>
      </c>
      <c r="Q66" s="180">
        <f t="shared" si="209"/>
        <v>0</v>
      </c>
      <c r="R66" s="180">
        <f t="shared" si="209"/>
        <v>0</v>
      </c>
      <c r="S66" s="180">
        <f t="shared" si="209"/>
        <v>0</v>
      </c>
      <c r="T66" s="180">
        <f t="shared" si="209"/>
        <v>0</v>
      </c>
      <c r="U66" s="180">
        <f t="shared" si="209"/>
        <v>0</v>
      </c>
      <c r="V66" s="180">
        <f t="shared" si="209"/>
        <v>0</v>
      </c>
      <c r="W66" s="180">
        <f t="shared" si="209"/>
        <v>0</v>
      </c>
      <c r="X66" s="180">
        <f t="shared" si="209"/>
        <v>0</v>
      </c>
      <c r="Y66" s="180">
        <f t="shared" si="209"/>
        <v>0</v>
      </c>
      <c r="Z66" s="180">
        <f t="shared" si="209"/>
        <v>0</v>
      </c>
      <c r="AA66" s="180">
        <f t="shared" si="209"/>
        <v>0</v>
      </c>
      <c r="AB66" s="180">
        <f t="shared" si="209"/>
        <v>0</v>
      </c>
      <c r="AC66" s="180">
        <f t="shared" si="209"/>
        <v>0</v>
      </c>
      <c r="AD66" s="180">
        <f t="shared" si="209"/>
        <v>0</v>
      </c>
      <c r="AE66" s="180">
        <f t="shared" si="209"/>
        <v>0</v>
      </c>
      <c r="AF66" s="180">
        <f t="shared" si="209"/>
        <v>0</v>
      </c>
      <c r="AG66" s="180">
        <f t="shared" si="209"/>
        <v>0</v>
      </c>
      <c r="AH66" s="180">
        <f t="shared" si="209"/>
        <v>0</v>
      </c>
      <c r="AI66" s="180">
        <f t="shared" si="209"/>
        <v>0</v>
      </c>
      <c r="AJ66" s="180">
        <f t="shared" si="209"/>
        <v>0</v>
      </c>
      <c r="AK66" s="180">
        <f t="shared" si="209"/>
        <v>0</v>
      </c>
      <c r="AL66" s="180">
        <f t="shared" si="209"/>
        <v>0</v>
      </c>
      <c r="AM66" s="180">
        <f t="shared" si="209"/>
        <v>0</v>
      </c>
      <c r="AN66" s="180">
        <f t="shared" si="209"/>
        <v>0</v>
      </c>
      <c r="AO66" s="180">
        <f t="shared" si="209"/>
        <v>0</v>
      </c>
      <c r="AP66" s="180">
        <f t="shared" si="209"/>
        <v>0</v>
      </c>
      <c r="AQ66" s="180">
        <f t="shared" si="209"/>
        <v>0</v>
      </c>
      <c r="AR66" s="180">
        <f t="shared" si="209"/>
        <v>0</v>
      </c>
      <c r="AS66" s="181">
        <f t="shared" si="209"/>
        <v>0</v>
      </c>
    </row>
    <row r="67" spans="2:45" x14ac:dyDescent="0.2">
      <c r="B67" s="59" t="s">
        <v>100</v>
      </c>
      <c r="C67" s="386">
        <v>0.75</v>
      </c>
      <c r="D67" s="56" t="s">
        <v>131</v>
      </c>
      <c r="E67" s="178"/>
      <c r="F67" s="180">
        <f t="shared" ref="F67:AS67" si="210">$C67*F66</f>
        <v>0</v>
      </c>
      <c r="G67" s="180">
        <f t="shared" si="210"/>
        <v>0</v>
      </c>
      <c r="H67" s="180">
        <f t="shared" si="210"/>
        <v>0</v>
      </c>
      <c r="I67" s="180">
        <f t="shared" si="210"/>
        <v>0</v>
      </c>
      <c r="J67" s="180">
        <f t="shared" si="210"/>
        <v>0</v>
      </c>
      <c r="K67" s="180">
        <f t="shared" si="210"/>
        <v>0</v>
      </c>
      <c r="L67" s="180">
        <f t="shared" si="210"/>
        <v>0</v>
      </c>
      <c r="M67" s="180">
        <f t="shared" si="210"/>
        <v>0</v>
      </c>
      <c r="N67" s="180">
        <f t="shared" si="210"/>
        <v>0</v>
      </c>
      <c r="O67" s="180">
        <f t="shared" si="210"/>
        <v>0</v>
      </c>
      <c r="P67" s="180">
        <f t="shared" si="210"/>
        <v>0</v>
      </c>
      <c r="Q67" s="180">
        <f t="shared" si="210"/>
        <v>0</v>
      </c>
      <c r="R67" s="180">
        <f t="shared" si="210"/>
        <v>0</v>
      </c>
      <c r="S67" s="180">
        <f t="shared" si="210"/>
        <v>0</v>
      </c>
      <c r="T67" s="180">
        <f t="shared" si="210"/>
        <v>0</v>
      </c>
      <c r="U67" s="180">
        <f t="shared" si="210"/>
        <v>0</v>
      </c>
      <c r="V67" s="180">
        <f t="shared" si="210"/>
        <v>0</v>
      </c>
      <c r="W67" s="180">
        <f t="shared" si="210"/>
        <v>0</v>
      </c>
      <c r="X67" s="180">
        <f t="shared" si="210"/>
        <v>0</v>
      </c>
      <c r="Y67" s="180">
        <f t="shared" si="210"/>
        <v>0</v>
      </c>
      <c r="Z67" s="180">
        <f t="shared" si="210"/>
        <v>0</v>
      </c>
      <c r="AA67" s="180">
        <f t="shared" si="210"/>
        <v>0</v>
      </c>
      <c r="AB67" s="180">
        <f t="shared" si="210"/>
        <v>0</v>
      </c>
      <c r="AC67" s="180">
        <f t="shared" si="210"/>
        <v>0</v>
      </c>
      <c r="AD67" s="180">
        <f t="shared" si="210"/>
        <v>0</v>
      </c>
      <c r="AE67" s="180">
        <f t="shared" si="210"/>
        <v>0</v>
      </c>
      <c r="AF67" s="180">
        <f t="shared" si="210"/>
        <v>0</v>
      </c>
      <c r="AG67" s="180">
        <f t="shared" si="210"/>
        <v>0</v>
      </c>
      <c r="AH67" s="180">
        <f t="shared" si="210"/>
        <v>0</v>
      </c>
      <c r="AI67" s="180">
        <f t="shared" si="210"/>
        <v>0</v>
      </c>
      <c r="AJ67" s="180">
        <f t="shared" si="210"/>
        <v>0</v>
      </c>
      <c r="AK67" s="180">
        <f t="shared" si="210"/>
        <v>0</v>
      </c>
      <c r="AL67" s="180">
        <f t="shared" si="210"/>
        <v>0</v>
      </c>
      <c r="AM67" s="180">
        <f t="shared" si="210"/>
        <v>0</v>
      </c>
      <c r="AN67" s="180">
        <f t="shared" si="210"/>
        <v>0</v>
      </c>
      <c r="AO67" s="180">
        <f t="shared" si="210"/>
        <v>0</v>
      </c>
      <c r="AP67" s="180">
        <f t="shared" si="210"/>
        <v>0</v>
      </c>
      <c r="AQ67" s="180">
        <f t="shared" si="210"/>
        <v>0</v>
      </c>
      <c r="AR67" s="180">
        <f t="shared" si="210"/>
        <v>0</v>
      </c>
      <c r="AS67" s="181">
        <f t="shared" si="210"/>
        <v>0</v>
      </c>
    </row>
    <row r="68" spans="2:45" ht="5.0999999999999996" customHeight="1" x14ac:dyDescent="0.2"/>
    <row r="69" spans="2:45" x14ac:dyDescent="0.2">
      <c r="B69" s="59" t="s">
        <v>100</v>
      </c>
      <c r="C69" s="168"/>
      <c r="D69" s="56" t="s">
        <v>133</v>
      </c>
      <c r="E69" s="178"/>
      <c r="F69" s="180">
        <f>IF(F63&lt;0,F63,0)</f>
        <v>0</v>
      </c>
      <c r="G69" s="180">
        <f t="shared" ref="G69:AS69" si="211">IF(G63&lt;0,G63,0)</f>
        <v>0</v>
      </c>
      <c r="H69" s="180">
        <f t="shared" si="211"/>
        <v>0</v>
      </c>
      <c r="I69" s="180">
        <f t="shared" si="211"/>
        <v>0</v>
      </c>
      <c r="J69" s="180">
        <f t="shared" si="211"/>
        <v>0</v>
      </c>
      <c r="K69" s="180">
        <f t="shared" si="211"/>
        <v>0</v>
      </c>
      <c r="L69" s="180">
        <f t="shared" si="211"/>
        <v>0</v>
      </c>
      <c r="M69" s="180">
        <f t="shared" si="211"/>
        <v>0</v>
      </c>
      <c r="N69" s="180">
        <f t="shared" si="211"/>
        <v>0</v>
      </c>
      <c r="O69" s="180">
        <f t="shared" si="211"/>
        <v>0</v>
      </c>
      <c r="P69" s="180">
        <f t="shared" si="211"/>
        <v>0</v>
      </c>
      <c r="Q69" s="180">
        <f t="shared" si="211"/>
        <v>0</v>
      </c>
      <c r="R69" s="180">
        <f t="shared" si="211"/>
        <v>0</v>
      </c>
      <c r="S69" s="180">
        <f t="shared" si="211"/>
        <v>0</v>
      </c>
      <c r="T69" s="180">
        <f t="shared" si="211"/>
        <v>0</v>
      </c>
      <c r="U69" s="180">
        <f t="shared" si="211"/>
        <v>0</v>
      </c>
      <c r="V69" s="180">
        <f t="shared" si="211"/>
        <v>0</v>
      </c>
      <c r="W69" s="180">
        <f t="shared" si="211"/>
        <v>0</v>
      </c>
      <c r="X69" s="180">
        <f t="shared" si="211"/>
        <v>0</v>
      </c>
      <c r="Y69" s="180">
        <f t="shared" si="211"/>
        <v>0</v>
      </c>
      <c r="Z69" s="180">
        <f t="shared" si="211"/>
        <v>0</v>
      </c>
      <c r="AA69" s="180">
        <f t="shared" si="211"/>
        <v>0</v>
      </c>
      <c r="AB69" s="180">
        <f t="shared" si="211"/>
        <v>0</v>
      </c>
      <c r="AC69" s="180">
        <f t="shared" si="211"/>
        <v>0</v>
      </c>
      <c r="AD69" s="180">
        <f t="shared" si="211"/>
        <v>0</v>
      </c>
      <c r="AE69" s="180">
        <f t="shared" si="211"/>
        <v>0</v>
      </c>
      <c r="AF69" s="180">
        <f t="shared" si="211"/>
        <v>0</v>
      </c>
      <c r="AG69" s="180">
        <f t="shared" si="211"/>
        <v>0</v>
      </c>
      <c r="AH69" s="180">
        <f t="shared" si="211"/>
        <v>0</v>
      </c>
      <c r="AI69" s="180">
        <f t="shared" si="211"/>
        <v>0</v>
      </c>
      <c r="AJ69" s="180">
        <f t="shared" si="211"/>
        <v>0</v>
      </c>
      <c r="AK69" s="180">
        <f t="shared" si="211"/>
        <v>0</v>
      </c>
      <c r="AL69" s="180">
        <f t="shared" si="211"/>
        <v>0</v>
      </c>
      <c r="AM69" s="180">
        <f t="shared" si="211"/>
        <v>0</v>
      </c>
      <c r="AN69" s="180">
        <f t="shared" si="211"/>
        <v>0</v>
      </c>
      <c r="AO69" s="180">
        <f t="shared" si="211"/>
        <v>0</v>
      </c>
      <c r="AP69" s="180">
        <f t="shared" si="211"/>
        <v>0</v>
      </c>
      <c r="AQ69" s="180">
        <f t="shared" si="211"/>
        <v>0</v>
      </c>
      <c r="AR69" s="180">
        <f t="shared" si="211"/>
        <v>0</v>
      </c>
      <c r="AS69" s="181">
        <f t="shared" si="211"/>
        <v>0</v>
      </c>
    </row>
    <row r="70" spans="2:45" x14ac:dyDescent="0.2">
      <c r="B70" s="59" t="s">
        <v>100</v>
      </c>
      <c r="C70" s="168"/>
      <c r="D70" s="56" t="s">
        <v>132</v>
      </c>
      <c r="E70" s="178"/>
      <c r="F70" s="180">
        <f>F69</f>
        <v>0</v>
      </c>
      <c r="G70" s="180">
        <f>F70+G69</f>
        <v>0</v>
      </c>
      <c r="H70" s="180">
        <f t="shared" ref="H70:AS70" si="212">G70+H69</f>
        <v>0</v>
      </c>
      <c r="I70" s="180">
        <f t="shared" si="212"/>
        <v>0</v>
      </c>
      <c r="J70" s="180">
        <f>I70+J69</f>
        <v>0</v>
      </c>
      <c r="K70" s="180">
        <f t="shared" si="212"/>
        <v>0</v>
      </c>
      <c r="L70" s="180">
        <f t="shared" si="212"/>
        <v>0</v>
      </c>
      <c r="M70" s="180">
        <f t="shared" si="212"/>
        <v>0</v>
      </c>
      <c r="N70" s="180">
        <f t="shared" si="212"/>
        <v>0</v>
      </c>
      <c r="O70" s="180">
        <f t="shared" si="212"/>
        <v>0</v>
      </c>
      <c r="P70" s="180">
        <f t="shared" si="212"/>
        <v>0</v>
      </c>
      <c r="Q70" s="180">
        <f t="shared" si="212"/>
        <v>0</v>
      </c>
      <c r="R70" s="180">
        <f t="shared" si="212"/>
        <v>0</v>
      </c>
      <c r="S70" s="180">
        <f t="shared" si="212"/>
        <v>0</v>
      </c>
      <c r="T70" s="180">
        <f t="shared" si="212"/>
        <v>0</v>
      </c>
      <c r="U70" s="180">
        <f t="shared" si="212"/>
        <v>0</v>
      </c>
      <c r="V70" s="180">
        <f t="shared" si="212"/>
        <v>0</v>
      </c>
      <c r="W70" s="180">
        <f t="shared" si="212"/>
        <v>0</v>
      </c>
      <c r="X70" s="180">
        <f t="shared" si="212"/>
        <v>0</v>
      </c>
      <c r="Y70" s="180">
        <f t="shared" si="212"/>
        <v>0</v>
      </c>
      <c r="Z70" s="180">
        <f t="shared" si="212"/>
        <v>0</v>
      </c>
      <c r="AA70" s="180">
        <f t="shared" si="212"/>
        <v>0</v>
      </c>
      <c r="AB70" s="180">
        <f t="shared" si="212"/>
        <v>0</v>
      </c>
      <c r="AC70" s="180">
        <f t="shared" si="212"/>
        <v>0</v>
      </c>
      <c r="AD70" s="180">
        <f t="shared" si="212"/>
        <v>0</v>
      </c>
      <c r="AE70" s="180">
        <f t="shared" si="212"/>
        <v>0</v>
      </c>
      <c r="AF70" s="180">
        <f t="shared" si="212"/>
        <v>0</v>
      </c>
      <c r="AG70" s="180">
        <f t="shared" si="212"/>
        <v>0</v>
      </c>
      <c r="AH70" s="180">
        <f t="shared" si="212"/>
        <v>0</v>
      </c>
      <c r="AI70" s="180">
        <f t="shared" si="212"/>
        <v>0</v>
      </c>
      <c r="AJ70" s="180">
        <f t="shared" si="212"/>
        <v>0</v>
      </c>
      <c r="AK70" s="180">
        <f t="shared" si="212"/>
        <v>0</v>
      </c>
      <c r="AL70" s="180">
        <f t="shared" si="212"/>
        <v>0</v>
      </c>
      <c r="AM70" s="180">
        <f t="shared" si="212"/>
        <v>0</v>
      </c>
      <c r="AN70" s="180">
        <f t="shared" si="212"/>
        <v>0</v>
      </c>
      <c r="AO70" s="180">
        <f t="shared" si="212"/>
        <v>0</v>
      </c>
      <c r="AP70" s="180">
        <f t="shared" si="212"/>
        <v>0</v>
      </c>
      <c r="AQ70" s="180">
        <f t="shared" si="212"/>
        <v>0</v>
      </c>
      <c r="AR70" s="180">
        <f t="shared" si="212"/>
        <v>0</v>
      </c>
      <c r="AS70" s="181">
        <f t="shared" si="212"/>
        <v>0</v>
      </c>
    </row>
    <row r="71" spans="2:45" x14ac:dyDescent="0.2">
      <c r="B71" s="59" t="s">
        <v>100</v>
      </c>
      <c r="C71" s="168"/>
      <c r="D71" s="56"/>
      <c r="E71" s="178"/>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1"/>
    </row>
    <row r="72" spans="2:45" ht="5.0999999999999996" customHeight="1" x14ac:dyDescent="0.2"/>
    <row r="73" spans="2:45" x14ac:dyDescent="0.2">
      <c r="B73" s="59" t="s">
        <v>98</v>
      </c>
      <c r="C73" s="168"/>
      <c r="D73" s="179" t="str">
        <f>IF(E_Sources!C44="","",E_Sources!C44)</f>
        <v/>
      </c>
      <c r="E73" s="178"/>
      <c r="F73" s="183" t="str">
        <f>IF(-SUM(F54)&lt;=0,"",F$52/-SUM(F54))</f>
        <v/>
      </c>
      <c r="G73" s="183" t="str">
        <f t="shared" ref="G73:J73" si="213">IF(-SUM(G54)&lt;=0,"",G$52/-SUM(G54))</f>
        <v/>
      </c>
      <c r="H73" s="183" t="str">
        <f t="shared" si="213"/>
        <v/>
      </c>
      <c r="I73" s="183" t="str">
        <f t="shared" si="213"/>
        <v/>
      </c>
      <c r="J73" s="183" t="str">
        <f t="shared" si="213"/>
        <v/>
      </c>
      <c r="K73" s="183" t="str">
        <f t="shared" ref="K73:AS73" si="214">IF(-SUM(K54)&lt;=0,"",K$52/-SUM(K54))</f>
        <v/>
      </c>
      <c r="L73" s="183" t="str">
        <f t="shared" si="214"/>
        <v/>
      </c>
      <c r="M73" s="183" t="str">
        <f t="shared" si="214"/>
        <v/>
      </c>
      <c r="N73" s="183" t="str">
        <f t="shared" si="214"/>
        <v/>
      </c>
      <c r="O73" s="183" t="str">
        <f t="shared" si="214"/>
        <v/>
      </c>
      <c r="P73" s="183" t="str">
        <f t="shared" si="214"/>
        <v/>
      </c>
      <c r="Q73" s="183" t="str">
        <f t="shared" si="214"/>
        <v/>
      </c>
      <c r="R73" s="183" t="str">
        <f t="shared" si="214"/>
        <v/>
      </c>
      <c r="S73" s="183" t="str">
        <f t="shared" si="214"/>
        <v/>
      </c>
      <c r="T73" s="183" t="str">
        <f t="shared" si="214"/>
        <v/>
      </c>
      <c r="U73" s="183" t="str">
        <f t="shared" si="214"/>
        <v/>
      </c>
      <c r="V73" s="183" t="str">
        <f t="shared" si="214"/>
        <v/>
      </c>
      <c r="W73" s="183" t="str">
        <f t="shared" si="214"/>
        <v/>
      </c>
      <c r="X73" s="183" t="str">
        <f t="shared" si="214"/>
        <v/>
      </c>
      <c r="Y73" s="183" t="str">
        <f t="shared" si="214"/>
        <v/>
      </c>
      <c r="Z73" s="183" t="str">
        <f t="shared" si="214"/>
        <v/>
      </c>
      <c r="AA73" s="183" t="str">
        <f t="shared" si="214"/>
        <v/>
      </c>
      <c r="AB73" s="183" t="str">
        <f t="shared" si="214"/>
        <v/>
      </c>
      <c r="AC73" s="183" t="str">
        <f t="shared" si="214"/>
        <v/>
      </c>
      <c r="AD73" s="183" t="str">
        <f t="shared" si="214"/>
        <v/>
      </c>
      <c r="AE73" s="183" t="str">
        <f t="shared" si="214"/>
        <v/>
      </c>
      <c r="AF73" s="183" t="str">
        <f t="shared" si="214"/>
        <v/>
      </c>
      <c r="AG73" s="183" t="str">
        <f t="shared" si="214"/>
        <v/>
      </c>
      <c r="AH73" s="183" t="str">
        <f t="shared" si="214"/>
        <v/>
      </c>
      <c r="AI73" s="183" t="str">
        <f t="shared" si="214"/>
        <v/>
      </c>
      <c r="AJ73" s="183" t="str">
        <f t="shared" si="214"/>
        <v/>
      </c>
      <c r="AK73" s="183" t="str">
        <f t="shared" si="214"/>
        <v/>
      </c>
      <c r="AL73" s="183" t="str">
        <f t="shared" si="214"/>
        <v/>
      </c>
      <c r="AM73" s="183" t="str">
        <f t="shared" si="214"/>
        <v/>
      </c>
      <c r="AN73" s="183" t="str">
        <f t="shared" si="214"/>
        <v/>
      </c>
      <c r="AO73" s="183" t="str">
        <f t="shared" si="214"/>
        <v/>
      </c>
      <c r="AP73" s="183" t="str">
        <f t="shared" si="214"/>
        <v/>
      </c>
      <c r="AQ73" s="183" t="str">
        <f t="shared" si="214"/>
        <v/>
      </c>
      <c r="AR73" s="183" t="str">
        <f t="shared" si="214"/>
        <v/>
      </c>
      <c r="AS73" s="183" t="str">
        <f t="shared" si="214"/>
        <v/>
      </c>
    </row>
    <row r="74" spans="2:45" x14ac:dyDescent="0.2">
      <c r="B74" s="59" t="s">
        <v>98</v>
      </c>
      <c r="C74" s="168"/>
      <c r="D74" s="179" t="str">
        <f>IF(E_Sources!C45="","",E_Sources!C45)</f>
        <v/>
      </c>
      <c r="E74" s="178"/>
      <c r="F74" s="183" t="str">
        <f>IF(-SUM(F54:F55)&lt;=0,"",F$52/-SUM(F54:F55))</f>
        <v/>
      </c>
      <c r="G74" s="183" t="str">
        <f t="shared" ref="G74:J74" si="215">IF(-SUM(G54:G55)&lt;=0,"",G$52/-SUM(G54:G55))</f>
        <v/>
      </c>
      <c r="H74" s="183" t="str">
        <f t="shared" si="215"/>
        <v/>
      </c>
      <c r="I74" s="183" t="str">
        <f t="shared" si="215"/>
        <v/>
      </c>
      <c r="J74" s="183" t="str">
        <f t="shared" si="215"/>
        <v/>
      </c>
      <c r="K74" s="183" t="str">
        <f t="shared" ref="K74:AS74" si="216">IF(-SUM(K54:K55)&lt;=0,"",K$52/-SUM(K54:K55))</f>
        <v/>
      </c>
      <c r="L74" s="183" t="str">
        <f t="shared" si="216"/>
        <v/>
      </c>
      <c r="M74" s="183" t="str">
        <f t="shared" si="216"/>
        <v/>
      </c>
      <c r="N74" s="183" t="str">
        <f t="shared" si="216"/>
        <v/>
      </c>
      <c r="O74" s="183" t="str">
        <f t="shared" si="216"/>
        <v/>
      </c>
      <c r="P74" s="183" t="str">
        <f t="shared" si="216"/>
        <v/>
      </c>
      <c r="Q74" s="183" t="str">
        <f t="shared" si="216"/>
        <v/>
      </c>
      <c r="R74" s="183" t="str">
        <f t="shared" si="216"/>
        <v/>
      </c>
      <c r="S74" s="183" t="str">
        <f t="shared" si="216"/>
        <v/>
      </c>
      <c r="T74" s="183" t="str">
        <f t="shared" si="216"/>
        <v/>
      </c>
      <c r="U74" s="183" t="str">
        <f t="shared" si="216"/>
        <v/>
      </c>
      <c r="V74" s="183" t="str">
        <f t="shared" si="216"/>
        <v/>
      </c>
      <c r="W74" s="183" t="str">
        <f t="shared" si="216"/>
        <v/>
      </c>
      <c r="X74" s="183" t="str">
        <f t="shared" si="216"/>
        <v/>
      </c>
      <c r="Y74" s="183" t="str">
        <f t="shared" si="216"/>
        <v/>
      </c>
      <c r="Z74" s="183" t="str">
        <f t="shared" si="216"/>
        <v/>
      </c>
      <c r="AA74" s="183" t="str">
        <f t="shared" si="216"/>
        <v/>
      </c>
      <c r="AB74" s="183" t="str">
        <f t="shared" si="216"/>
        <v/>
      </c>
      <c r="AC74" s="183" t="str">
        <f t="shared" si="216"/>
        <v/>
      </c>
      <c r="AD74" s="183" t="str">
        <f t="shared" si="216"/>
        <v/>
      </c>
      <c r="AE74" s="183" t="str">
        <f t="shared" si="216"/>
        <v/>
      </c>
      <c r="AF74" s="183" t="str">
        <f t="shared" si="216"/>
        <v/>
      </c>
      <c r="AG74" s="183" t="str">
        <f t="shared" si="216"/>
        <v/>
      </c>
      <c r="AH74" s="183" t="str">
        <f t="shared" si="216"/>
        <v/>
      </c>
      <c r="AI74" s="183" t="str">
        <f t="shared" si="216"/>
        <v/>
      </c>
      <c r="AJ74" s="183" t="str">
        <f t="shared" si="216"/>
        <v/>
      </c>
      <c r="AK74" s="183" t="str">
        <f t="shared" si="216"/>
        <v/>
      </c>
      <c r="AL74" s="183" t="str">
        <f t="shared" si="216"/>
        <v/>
      </c>
      <c r="AM74" s="183" t="str">
        <f t="shared" si="216"/>
        <v/>
      </c>
      <c r="AN74" s="183" t="str">
        <f t="shared" si="216"/>
        <v/>
      </c>
      <c r="AO74" s="183" t="str">
        <f t="shared" si="216"/>
        <v/>
      </c>
      <c r="AP74" s="183" t="str">
        <f t="shared" si="216"/>
        <v/>
      </c>
      <c r="AQ74" s="183" t="str">
        <f t="shared" si="216"/>
        <v/>
      </c>
      <c r="AR74" s="183" t="str">
        <f t="shared" si="216"/>
        <v/>
      </c>
      <c r="AS74" s="183" t="str">
        <f t="shared" si="216"/>
        <v/>
      </c>
    </row>
    <row r="75" spans="2:45" x14ac:dyDescent="0.2">
      <c r="B75" s="59" t="s">
        <v>98</v>
      </c>
      <c r="C75" s="168"/>
      <c r="D75" s="179" t="str">
        <f>IF(E_Sources!C46="","",E_Sources!C46)</f>
        <v/>
      </c>
      <c r="E75" s="178"/>
      <c r="F75" s="183" t="str">
        <f>IF(-SUM(F54:F56)&lt;=0,"",F$52/-SUM(F54:F56))</f>
        <v/>
      </c>
      <c r="G75" s="183" t="str">
        <f t="shared" ref="G75:J75" si="217">IF(-SUM(G54:G56)&lt;=0,"",G$52/-SUM(G54:G56))</f>
        <v/>
      </c>
      <c r="H75" s="183" t="str">
        <f t="shared" si="217"/>
        <v/>
      </c>
      <c r="I75" s="183" t="str">
        <f t="shared" si="217"/>
        <v/>
      </c>
      <c r="J75" s="183" t="str">
        <f t="shared" si="217"/>
        <v/>
      </c>
      <c r="K75" s="183" t="str">
        <f t="shared" ref="K75:AS75" si="218">IF(-SUM(K54:K56)&lt;=0,"",K$52/-SUM(K54:K56))</f>
        <v/>
      </c>
      <c r="L75" s="183" t="str">
        <f t="shared" si="218"/>
        <v/>
      </c>
      <c r="M75" s="183" t="str">
        <f t="shared" si="218"/>
        <v/>
      </c>
      <c r="N75" s="183" t="str">
        <f t="shared" si="218"/>
        <v/>
      </c>
      <c r="O75" s="183" t="str">
        <f t="shared" si="218"/>
        <v/>
      </c>
      <c r="P75" s="183" t="str">
        <f t="shared" si="218"/>
        <v/>
      </c>
      <c r="Q75" s="183" t="str">
        <f t="shared" si="218"/>
        <v/>
      </c>
      <c r="R75" s="183" t="str">
        <f t="shared" si="218"/>
        <v/>
      </c>
      <c r="S75" s="183" t="str">
        <f t="shared" si="218"/>
        <v/>
      </c>
      <c r="T75" s="183" t="str">
        <f t="shared" si="218"/>
        <v/>
      </c>
      <c r="U75" s="183" t="str">
        <f t="shared" si="218"/>
        <v/>
      </c>
      <c r="V75" s="183" t="str">
        <f t="shared" si="218"/>
        <v/>
      </c>
      <c r="W75" s="183" t="str">
        <f t="shared" si="218"/>
        <v/>
      </c>
      <c r="X75" s="183" t="str">
        <f t="shared" si="218"/>
        <v/>
      </c>
      <c r="Y75" s="183" t="str">
        <f t="shared" si="218"/>
        <v/>
      </c>
      <c r="Z75" s="183" t="str">
        <f t="shared" si="218"/>
        <v/>
      </c>
      <c r="AA75" s="183" t="str">
        <f t="shared" si="218"/>
        <v/>
      </c>
      <c r="AB75" s="183" t="str">
        <f t="shared" si="218"/>
        <v/>
      </c>
      <c r="AC75" s="183" t="str">
        <f t="shared" si="218"/>
        <v/>
      </c>
      <c r="AD75" s="183" t="str">
        <f t="shared" si="218"/>
        <v/>
      </c>
      <c r="AE75" s="183" t="str">
        <f t="shared" si="218"/>
        <v/>
      </c>
      <c r="AF75" s="183" t="str">
        <f t="shared" si="218"/>
        <v/>
      </c>
      <c r="AG75" s="183" t="str">
        <f t="shared" si="218"/>
        <v/>
      </c>
      <c r="AH75" s="183" t="str">
        <f t="shared" si="218"/>
        <v/>
      </c>
      <c r="AI75" s="183" t="str">
        <f t="shared" si="218"/>
        <v/>
      </c>
      <c r="AJ75" s="183" t="str">
        <f t="shared" si="218"/>
        <v/>
      </c>
      <c r="AK75" s="183" t="str">
        <f t="shared" si="218"/>
        <v/>
      </c>
      <c r="AL75" s="183" t="str">
        <f t="shared" si="218"/>
        <v/>
      </c>
      <c r="AM75" s="183" t="str">
        <f t="shared" si="218"/>
        <v/>
      </c>
      <c r="AN75" s="183" t="str">
        <f t="shared" si="218"/>
        <v/>
      </c>
      <c r="AO75" s="183" t="str">
        <f t="shared" si="218"/>
        <v/>
      </c>
      <c r="AP75" s="183" t="str">
        <f t="shared" si="218"/>
        <v/>
      </c>
      <c r="AQ75" s="183" t="str">
        <f t="shared" si="218"/>
        <v/>
      </c>
      <c r="AR75" s="183" t="str">
        <f t="shared" si="218"/>
        <v/>
      </c>
      <c r="AS75" s="183" t="str">
        <f t="shared" si="218"/>
        <v/>
      </c>
    </row>
    <row r="76" spans="2:45" x14ac:dyDescent="0.2">
      <c r="B76" s="59" t="s">
        <v>98</v>
      </c>
      <c r="C76" s="168"/>
      <c r="D76" s="179" t="str">
        <f>IF(E_Sources!C47="","",E_Sources!C47)</f>
        <v/>
      </c>
      <c r="E76" s="178"/>
      <c r="F76" s="183" t="str">
        <f>IF(-SUM(F54:F57)&lt;=0,"",F$52/-SUM(F54:F57))</f>
        <v/>
      </c>
      <c r="G76" s="183" t="str">
        <f t="shared" ref="G76:J76" si="219">IF(-SUM(G54:G57)&lt;=0,"",G$52/-SUM(G54:G57))</f>
        <v/>
      </c>
      <c r="H76" s="183" t="str">
        <f t="shared" si="219"/>
        <v/>
      </c>
      <c r="I76" s="183" t="str">
        <f t="shared" si="219"/>
        <v/>
      </c>
      <c r="J76" s="183" t="str">
        <f t="shared" si="219"/>
        <v/>
      </c>
      <c r="K76" s="183" t="str">
        <f t="shared" ref="K76:AS76" si="220">IF(-SUM(K54:K57)&lt;=0,"",K$52/-SUM(K54:K57))</f>
        <v/>
      </c>
      <c r="L76" s="183" t="str">
        <f t="shared" si="220"/>
        <v/>
      </c>
      <c r="M76" s="183" t="str">
        <f t="shared" si="220"/>
        <v/>
      </c>
      <c r="N76" s="183" t="str">
        <f t="shared" si="220"/>
        <v/>
      </c>
      <c r="O76" s="183" t="str">
        <f t="shared" si="220"/>
        <v/>
      </c>
      <c r="P76" s="183" t="str">
        <f t="shared" si="220"/>
        <v/>
      </c>
      <c r="Q76" s="183" t="str">
        <f t="shared" si="220"/>
        <v/>
      </c>
      <c r="R76" s="183" t="str">
        <f t="shared" si="220"/>
        <v/>
      </c>
      <c r="S76" s="183" t="str">
        <f t="shared" si="220"/>
        <v/>
      </c>
      <c r="T76" s="183" t="str">
        <f t="shared" si="220"/>
        <v/>
      </c>
      <c r="U76" s="183" t="str">
        <f t="shared" si="220"/>
        <v/>
      </c>
      <c r="V76" s="183" t="str">
        <f t="shared" si="220"/>
        <v/>
      </c>
      <c r="W76" s="183" t="str">
        <f t="shared" si="220"/>
        <v/>
      </c>
      <c r="X76" s="183" t="str">
        <f t="shared" si="220"/>
        <v/>
      </c>
      <c r="Y76" s="183" t="str">
        <f t="shared" si="220"/>
        <v/>
      </c>
      <c r="Z76" s="183" t="str">
        <f t="shared" si="220"/>
        <v/>
      </c>
      <c r="AA76" s="183" t="str">
        <f t="shared" si="220"/>
        <v/>
      </c>
      <c r="AB76" s="183" t="str">
        <f t="shared" si="220"/>
        <v/>
      </c>
      <c r="AC76" s="183" t="str">
        <f t="shared" si="220"/>
        <v/>
      </c>
      <c r="AD76" s="183" t="str">
        <f t="shared" si="220"/>
        <v/>
      </c>
      <c r="AE76" s="183" t="str">
        <f t="shared" si="220"/>
        <v/>
      </c>
      <c r="AF76" s="183" t="str">
        <f t="shared" si="220"/>
        <v/>
      </c>
      <c r="AG76" s="183" t="str">
        <f t="shared" si="220"/>
        <v/>
      </c>
      <c r="AH76" s="183" t="str">
        <f t="shared" si="220"/>
        <v/>
      </c>
      <c r="AI76" s="183" t="str">
        <f t="shared" si="220"/>
        <v/>
      </c>
      <c r="AJ76" s="183" t="str">
        <f t="shared" si="220"/>
        <v/>
      </c>
      <c r="AK76" s="183" t="str">
        <f t="shared" si="220"/>
        <v/>
      </c>
      <c r="AL76" s="183" t="str">
        <f t="shared" si="220"/>
        <v/>
      </c>
      <c r="AM76" s="183" t="str">
        <f t="shared" si="220"/>
        <v/>
      </c>
      <c r="AN76" s="183" t="str">
        <f t="shared" si="220"/>
        <v/>
      </c>
      <c r="AO76" s="183" t="str">
        <f t="shared" si="220"/>
        <v/>
      </c>
      <c r="AP76" s="183" t="str">
        <f t="shared" si="220"/>
        <v/>
      </c>
      <c r="AQ76" s="183" t="str">
        <f t="shared" si="220"/>
        <v/>
      </c>
      <c r="AR76" s="183" t="str">
        <f t="shared" si="220"/>
        <v/>
      </c>
      <c r="AS76" s="183" t="str">
        <f t="shared" si="220"/>
        <v/>
      </c>
    </row>
    <row r="77" spans="2:45" x14ac:dyDescent="0.2">
      <c r="B77" s="59" t="s">
        <v>98</v>
      </c>
      <c r="C77" s="168"/>
      <c r="D77" s="179" t="str">
        <f>IF(E_Sources!C48="","",E_Sources!C48)</f>
        <v/>
      </c>
      <c r="E77" s="178"/>
      <c r="F77" s="183" t="str">
        <f>IF(-SUM(F54:F58)&lt;=0,"",F$52/-SUM(F54:F58))</f>
        <v/>
      </c>
      <c r="G77" s="183" t="str">
        <f t="shared" ref="G77:J77" si="221">IF(-SUM(G54:G58)&lt;=0,"",G$52/-SUM(G54:G58))</f>
        <v/>
      </c>
      <c r="H77" s="183" t="str">
        <f t="shared" si="221"/>
        <v/>
      </c>
      <c r="I77" s="183" t="str">
        <f t="shared" si="221"/>
        <v/>
      </c>
      <c r="J77" s="183" t="str">
        <f t="shared" si="221"/>
        <v/>
      </c>
      <c r="K77" s="183" t="str">
        <f t="shared" ref="K77:AS77" si="222">IF(-SUM(K54:K58)&lt;=0,"",K$52/-SUM(K54:K58))</f>
        <v/>
      </c>
      <c r="L77" s="183" t="str">
        <f t="shared" si="222"/>
        <v/>
      </c>
      <c r="M77" s="183" t="str">
        <f t="shared" si="222"/>
        <v/>
      </c>
      <c r="N77" s="183" t="str">
        <f t="shared" si="222"/>
        <v/>
      </c>
      <c r="O77" s="183" t="str">
        <f t="shared" si="222"/>
        <v/>
      </c>
      <c r="P77" s="183" t="str">
        <f t="shared" si="222"/>
        <v/>
      </c>
      <c r="Q77" s="183" t="str">
        <f t="shared" si="222"/>
        <v/>
      </c>
      <c r="R77" s="183" t="str">
        <f t="shared" si="222"/>
        <v/>
      </c>
      <c r="S77" s="183" t="str">
        <f t="shared" si="222"/>
        <v/>
      </c>
      <c r="T77" s="183" t="str">
        <f t="shared" si="222"/>
        <v/>
      </c>
      <c r="U77" s="183" t="str">
        <f t="shared" si="222"/>
        <v/>
      </c>
      <c r="V77" s="183" t="str">
        <f t="shared" si="222"/>
        <v/>
      </c>
      <c r="W77" s="183" t="str">
        <f t="shared" si="222"/>
        <v/>
      </c>
      <c r="X77" s="183" t="str">
        <f t="shared" si="222"/>
        <v/>
      </c>
      <c r="Y77" s="183" t="str">
        <f t="shared" si="222"/>
        <v/>
      </c>
      <c r="Z77" s="183" t="str">
        <f t="shared" si="222"/>
        <v/>
      </c>
      <c r="AA77" s="183" t="str">
        <f t="shared" si="222"/>
        <v/>
      </c>
      <c r="AB77" s="183" t="str">
        <f t="shared" si="222"/>
        <v/>
      </c>
      <c r="AC77" s="183" t="str">
        <f t="shared" si="222"/>
        <v/>
      </c>
      <c r="AD77" s="183" t="str">
        <f t="shared" si="222"/>
        <v/>
      </c>
      <c r="AE77" s="183" t="str">
        <f t="shared" si="222"/>
        <v/>
      </c>
      <c r="AF77" s="183" t="str">
        <f t="shared" si="222"/>
        <v/>
      </c>
      <c r="AG77" s="183" t="str">
        <f t="shared" si="222"/>
        <v/>
      </c>
      <c r="AH77" s="183" t="str">
        <f t="shared" si="222"/>
        <v/>
      </c>
      <c r="AI77" s="183" t="str">
        <f t="shared" si="222"/>
        <v/>
      </c>
      <c r="AJ77" s="183" t="str">
        <f t="shared" si="222"/>
        <v/>
      </c>
      <c r="AK77" s="183" t="str">
        <f t="shared" si="222"/>
        <v/>
      </c>
      <c r="AL77" s="183" t="str">
        <f t="shared" si="222"/>
        <v/>
      </c>
      <c r="AM77" s="183" t="str">
        <f t="shared" si="222"/>
        <v/>
      </c>
      <c r="AN77" s="183" t="str">
        <f t="shared" si="222"/>
        <v/>
      </c>
      <c r="AO77" s="183" t="str">
        <f t="shared" si="222"/>
        <v/>
      </c>
      <c r="AP77" s="183" t="str">
        <f t="shared" si="222"/>
        <v/>
      </c>
      <c r="AQ77" s="183" t="str">
        <f t="shared" si="222"/>
        <v/>
      </c>
      <c r="AR77" s="183" t="str">
        <f t="shared" si="222"/>
        <v/>
      </c>
      <c r="AS77" s="183" t="str">
        <f t="shared" si="222"/>
        <v/>
      </c>
    </row>
    <row r="78" spans="2:45" x14ac:dyDescent="0.2">
      <c r="B78" s="59" t="s">
        <v>98</v>
      </c>
      <c r="C78" s="168"/>
      <c r="D78" s="179" t="str">
        <f>IF(E_Sources!C49="","",E_Sources!C49)</f>
        <v/>
      </c>
      <c r="E78" s="172"/>
      <c r="F78" s="183" t="str">
        <f>IF(-SUM(F54:F59)&lt;=0,"",F$52/-SUM(F54:F59))</f>
        <v/>
      </c>
      <c r="G78" s="183" t="str">
        <f t="shared" ref="G78:J78" si="223">IF(-SUM(G54:G59)&lt;=0,"",G$52/-SUM(G54:G59))</f>
        <v/>
      </c>
      <c r="H78" s="183" t="str">
        <f t="shared" si="223"/>
        <v/>
      </c>
      <c r="I78" s="183" t="str">
        <f t="shared" si="223"/>
        <v/>
      </c>
      <c r="J78" s="183" t="str">
        <f t="shared" si="223"/>
        <v/>
      </c>
      <c r="K78" s="183" t="str">
        <f t="shared" ref="K78:AS78" si="224">IF(-SUM(K54:K59)&lt;=0,"",K$52/-SUM(K54:K59))</f>
        <v/>
      </c>
      <c r="L78" s="183" t="str">
        <f t="shared" si="224"/>
        <v/>
      </c>
      <c r="M78" s="183" t="str">
        <f t="shared" si="224"/>
        <v/>
      </c>
      <c r="N78" s="183" t="str">
        <f t="shared" si="224"/>
        <v/>
      </c>
      <c r="O78" s="183" t="str">
        <f t="shared" si="224"/>
        <v/>
      </c>
      <c r="P78" s="183" t="str">
        <f t="shared" si="224"/>
        <v/>
      </c>
      <c r="Q78" s="183" t="str">
        <f t="shared" si="224"/>
        <v/>
      </c>
      <c r="R78" s="183" t="str">
        <f t="shared" si="224"/>
        <v/>
      </c>
      <c r="S78" s="183" t="str">
        <f t="shared" si="224"/>
        <v/>
      </c>
      <c r="T78" s="183" t="str">
        <f t="shared" si="224"/>
        <v/>
      </c>
      <c r="U78" s="183" t="str">
        <f t="shared" si="224"/>
        <v/>
      </c>
      <c r="V78" s="183" t="str">
        <f t="shared" si="224"/>
        <v/>
      </c>
      <c r="W78" s="183" t="str">
        <f t="shared" si="224"/>
        <v/>
      </c>
      <c r="X78" s="183" t="str">
        <f t="shared" si="224"/>
        <v/>
      </c>
      <c r="Y78" s="183" t="str">
        <f t="shared" si="224"/>
        <v/>
      </c>
      <c r="Z78" s="183" t="str">
        <f t="shared" si="224"/>
        <v/>
      </c>
      <c r="AA78" s="183" t="str">
        <f t="shared" si="224"/>
        <v/>
      </c>
      <c r="AB78" s="183" t="str">
        <f t="shared" si="224"/>
        <v/>
      </c>
      <c r="AC78" s="183" t="str">
        <f t="shared" si="224"/>
        <v/>
      </c>
      <c r="AD78" s="183" t="str">
        <f t="shared" si="224"/>
        <v/>
      </c>
      <c r="AE78" s="183" t="str">
        <f t="shared" si="224"/>
        <v/>
      </c>
      <c r="AF78" s="183" t="str">
        <f t="shared" si="224"/>
        <v/>
      </c>
      <c r="AG78" s="183" t="str">
        <f t="shared" si="224"/>
        <v/>
      </c>
      <c r="AH78" s="183" t="str">
        <f t="shared" si="224"/>
        <v/>
      </c>
      <c r="AI78" s="183" t="str">
        <f t="shared" si="224"/>
        <v/>
      </c>
      <c r="AJ78" s="183" t="str">
        <f t="shared" si="224"/>
        <v/>
      </c>
      <c r="AK78" s="183" t="str">
        <f t="shared" si="224"/>
        <v/>
      </c>
      <c r="AL78" s="183" t="str">
        <f t="shared" si="224"/>
        <v/>
      </c>
      <c r="AM78" s="183" t="str">
        <f t="shared" si="224"/>
        <v/>
      </c>
      <c r="AN78" s="183" t="str">
        <f t="shared" si="224"/>
        <v/>
      </c>
      <c r="AO78" s="183" t="str">
        <f t="shared" si="224"/>
        <v/>
      </c>
      <c r="AP78" s="183" t="str">
        <f t="shared" si="224"/>
        <v/>
      </c>
      <c r="AQ78" s="183" t="str">
        <f t="shared" si="224"/>
        <v/>
      </c>
      <c r="AR78" s="183" t="str">
        <f t="shared" si="224"/>
        <v/>
      </c>
      <c r="AS78" s="183" t="str">
        <f t="shared" si="224"/>
        <v/>
      </c>
    </row>
    <row r="79" spans="2:45" x14ac:dyDescent="0.2">
      <c r="B79" s="59" t="s">
        <v>98</v>
      </c>
      <c r="C79" s="168"/>
      <c r="D79" s="179" t="str">
        <f>IF(E_Sources!C50="","",E_Sources!C50)</f>
        <v/>
      </c>
      <c r="E79" s="172"/>
      <c r="F79" s="183" t="str">
        <f>IF(-SUM(F54:F60)&lt;=0,"",F$52/-SUM(F54:F60))</f>
        <v/>
      </c>
      <c r="G79" s="183" t="str">
        <f t="shared" ref="G79:J79" si="225">IF(-SUM(G54:G60)&lt;=0,"",G$52/-SUM(G54:G60))</f>
        <v/>
      </c>
      <c r="H79" s="183" t="str">
        <f t="shared" si="225"/>
        <v/>
      </c>
      <c r="I79" s="183" t="str">
        <f t="shared" si="225"/>
        <v/>
      </c>
      <c r="J79" s="183" t="str">
        <f t="shared" si="225"/>
        <v/>
      </c>
      <c r="K79" s="183" t="str">
        <f t="shared" ref="K79:AS79" si="226">IF(-SUM(K54:K60)&lt;=0,"",K$52/-SUM(K54:K60))</f>
        <v/>
      </c>
      <c r="L79" s="183" t="str">
        <f t="shared" si="226"/>
        <v/>
      </c>
      <c r="M79" s="183" t="str">
        <f t="shared" si="226"/>
        <v/>
      </c>
      <c r="N79" s="183" t="str">
        <f t="shared" si="226"/>
        <v/>
      </c>
      <c r="O79" s="183" t="str">
        <f t="shared" si="226"/>
        <v/>
      </c>
      <c r="P79" s="183" t="str">
        <f t="shared" si="226"/>
        <v/>
      </c>
      <c r="Q79" s="183" t="str">
        <f t="shared" si="226"/>
        <v/>
      </c>
      <c r="R79" s="183" t="str">
        <f t="shared" si="226"/>
        <v/>
      </c>
      <c r="S79" s="183" t="str">
        <f t="shared" si="226"/>
        <v/>
      </c>
      <c r="T79" s="183" t="str">
        <f t="shared" si="226"/>
        <v/>
      </c>
      <c r="U79" s="183" t="str">
        <f t="shared" si="226"/>
        <v/>
      </c>
      <c r="V79" s="183" t="str">
        <f t="shared" si="226"/>
        <v/>
      </c>
      <c r="W79" s="183" t="str">
        <f t="shared" si="226"/>
        <v/>
      </c>
      <c r="X79" s="183" t="str">
        <f t="shared" si="226"/>
        <v/>
      </c>
      <c r="Y79" s="183" t="str">
        <f t="shared" si="226"/>
        <v/>
      </c>
      <c r="Z79" s="183" t="str">
        <f t="shared" si="226"/>
        <v/>
      </c>
      <c r="AA79" s="183" t="str">
        <f t="shared" si="226"/>
        <v/>
      </c>
      <c r="AB79" s="183" t="str">
        <f t="shared" si="226"/>
        <v/>
      </c>
      <c r="AC79" s="183" t="str">
        <f t="shared" si="226"/>
        <v/>
      </c>
      <c r="AD79" s="183" t="str">
        <f t="shared" si="226"/>
        <v/>
      </c>
      <c r="AE79" s="183" t="str">
        <f t="shared" si="226"/>
        <v/>
      </c>
      <c r="AF79" s="183" t="str">
        <f t="shared" si="226"/>
        <v/>
      </c>
      <c r="AG79" s="183" t="str">
        <f t="shared" si="226"/>
        <v/>
      </c>
      <c r="AH79" s="183" t="str">
        <f t="shared" si="226"/>
        <v/>
      </c>
      <c r="AI79" s="183" t="str">
        <f t="shared" si="226"/>
        <v/>
      </c>
      <c r="AJ79" s="183" t="str">
        <f t="shared" si="226"/>
        <v/>
      </c>
      <c r="AK79" s="183" t="str">
        <f t="shared" si="226"/>
        <v/>
      </c>
      <c r="AL79" s="183" t="str">
        <f t="shared" si="226"/>
        <v/>
      </c>
      <c r="AM79" s="183" t="str">
        <f t="shared" si="226"/>
        <v/>
      </c>
      <c r="AN79" s="183" t="str">
        <f t="shared" si="226"/>
        <v/>
      </c>
      <c r="AO79" s="183" t="str">
        <f t="shared" si="226"/>
        <v/>
      </c>
      <c r="AP79" s="183" t="str">
        <f t="shared" si="226"/>
        <v/>
      </c>
      <c r="AQ79" s="183" t="str">
        <f t="shared" si="226"/>
        <v/>
      </c>
      <c r="AR79" s="183" t="str">
        <f t="shared" si="226"/>
        <v/>
      </c>
      <c r="AS79" s="183" t="str">
        <f t="shared" si="226"/>
        <v/>
      </c>
    </row>
    <row r="80" spans="2:45" ht="5.0999999999999996" customHeight="1" x14ac:dyDescent="0.2"/>
    <row r="81" spans="2:45" x14ac:dyDescent="0.2">
      <c r="B81" s="59" t="s">
        <v>757</v>
      </c>
      <c r="C81" s="168"/>
      <c r="D81" s="179" t="str">
        <f>IF(E_Sources!C44="","",E_Sources!C44)</f>
        <v/>
      </c>
      <c r="E81" s="178">
        <f>IFERROR(ABS(E_Sources!E44),0)</f>
        <v>0</v>
      </c>
      <c r="F81" s="186">
        <f>IFERROR(IF(E_Sources!$G44&gt;=1,E_Sources!$E44+(CUMPRINC(E_Sources!$H44/12,E_Sources!$G44*12,E_Sources!$E44,1,12*F$90,0)),IF(E_Sources!$H44=0,E81+F54,IF(F$90&lt;=E_Sources!$F44,E81*(1+E_Sources!$H44),""))),IF(E_Sources!$H44=0,E81+F54,IF(F$90&lt;=E_Sources!$F44,E81*(1+E_Sources!$H44),"")))</f>
        <v>0</v>
      </c>
      <c r="G81" s="124">
        <f>IFERROR(IF(E_Sources!$G44&gt;=1,E_Sources!$E44+(CUMPRINC(E_Sources!$H44/12,E_Sources!$G44*12,E_Sources!$E44,1,12*G$90,0)),IF(E_Sources!$H44=0,F81+G54,IF(G$90&lt;=E_Sources!$F44,F81*(1+E_Sources!$H44),""))),IF(E_Sources!$H44=0,F81+G54,IF(G$90&lt;=E_Sources!$F44,F81*(1+E_Sources!$H44),"")))</f>
        <v>0</v>
      </c>
      <c r="H81" s="124">
        <f>IFERROR(IF(E_Sources!$G44&gt;=1,E_Sources!$E44+(CUMPRINC(E_Sources!$H44/12,E_Sources!$G44*12,E_Sources!$E44,1,12*H$90,0)),IF(E_Sources!$H44=0,G81+H54,IF(H$90&lt;=E_Sources!$F44,G81*(1+E_Sources!$H44),""))),IF(E_Sources!$H44=0,G81+H54,IF(H$90&lt;=E_Sources!$F44,G81*(1+E_Sources!$H44),"")))</f>
        <v>0</v>
      </c>
      <c r="I81" s="124">
        <f>IFERROR(IF(E_Sources!$G44&gt;=1,E_Sources!$E44+(CUMPRINC(E_Sources!$H44/12,E_Sources!$G44*12,E_Sources!$E44,1,12*I$90,0)),IF(E_Sources!$H44=0,H81+I54,IF(I$90&lt;=E_Sources!$F44,H81*(1+E_Sources!$H44),""))),IF(E_Sources!$H44=0,H81+I54,IF(I$90&lt;=E_Sources!$F44,H81*(1+E_Sources!$H44),"")))</f>
        <v>0</v>
      </c>
      <c r="J81" s="124">
        <f>IFERROR(IF(E_Sources!$G44&gt;=1,E_Sources!$E44+(CUMPRINC(E_Sources!$H44/12,E_Sources!$G44*12,E_Sources!$E44,1,12*J$90,0)),IF(E_Sources!$H44=0,I81+J54,IF(J$90&lt;=E_Sources!$F44,I81*(1+E_Sources!$H44),""))),IF(E_Sources!$H44=0,I81+J54,IF(J$90&lt;=E_Sources!$F44,I81*(1+E_Sources!$H44),"")))</f>
        <v>0</v>
      </c>
      <c r="K81" s="124">
        <f>IFERROR(IF(E_Sources!$G44&gt;=1,E_Sources!$E44+(CUMPRINC(E_Sources!$H44/12,E_Sources!$G44*12,E_Sources!$E44,1,12*K$90,0)),IF(E_Sources!$H44=0,J81+K54,IF(K$90&lt;=E_Sources!$F44,J81*(1+E_Sources!$H44),""))),IF(E_Sources!$H44=0,J81+K54,IF(K$90&lt;=E_Sources!$F44,J81*(1+E_Sources!$H44),"")))</f>
        <v>0</v>
      </c>
      <c r="L81" s="124">
        <f>IFERROR(IF(E_Sources!$G44&gt;=1,E_Sources!$E44+(CUMPRINC(E_Sources!$H44/12,E_Sources!$G44*12,E_Sources!$E44,1,12*L$90,0)),IF(E_Sources!$H44=0,K81+L54,IF(L$90&lt;=E_Sources!$F44,K81*(1+E_Sources!$H44),""))),IF(E_Sources!$H44=0,K81+L54,IF(L$90&lt;=E_Sources!$F44,K81*(1+E_Sources!$H44),"")))</f>
        <v>0</v>
      </c>
      <c r="M81" s="124">
        <f>IFERROR(IF(E_Sources!$G44&gt;=1,E_Sources!$E44+(CUMPRINC(E_Sources!$H44/12,E_Sources!$G44*12,E_Sources!$E44,1,12*M$90,0)),IF(E_Sources!$H44=0,L81+M54,IF(M$90&lt;=E_Sources!$F44,L81*(1+E_Sources!$H44),""))),IF(E_Sources!$H44=0,L81+M54,IF(M$90&lt;=E_Sources!$F44,L81*(1+E_Sources!$H44),"")))</f>
        <v>0</v>
      </c>
      <c r="N81" s="124">
        <f>IFERROR(IF(E_Sources!$G44&gt;=1,E_Sources!$E44+(CUMPRINC(E_Sources!$H44/12,E_Sources!$G44*12,E_Sources!$E44,1,12*N$90,0)),IF(E_Sources!$H44=0,M81+N54,IF(N$90&lt;=E_Sources!$F44,M81*(1+E_Sources!$H44),""))),IF(E_Sources!$H44=0,M81+N54,IF(N$90&lt;=E_Sources!$F44,M81*(1+E_Sources!$H44),"")))</f>
        <v>0</v>
      </c>
      <c r="O81" s="124">
        <f>IFERROR(IF(E_Sources!$G44&gt;=1,E_Sources!$E44+(CUMPRINC(E_Sources!$H44/12,E_Sources!$G44*12,E_Sources!$E44,1,12*O$90,0)),IF(E_Sources!$H44=0,N81+O54,IF(O$90&lt;=E_Sources!$F44,N81*(1+E_Sources!$H44),""))),IF(E_Sources!$H44=0,N81+O54,IF(O$90&lt;=E_Sources!$F44,N81*(1+E_Sources!$H44),"")))</f>
        <v>0</v>
      </c>
      <c r="P81" s="124">
        <f>IFERROR(IF(E_Sources!$G44&gt;=1,E_Sources!$E44+(CUMPRINC(E_Sources!$H44/12,E_Sources!$G44*12,E_Sources!$E44,1,12*P$90,0)),IF(E_Sources!$H44=0,O81+P54,IF(P$90&lt;=E_Sources!$F44,O81*(1+E_Sources!$H44),""))),IF(E_Sources!$H44=0,O81+P54,IF(P$90&lt;=E_Sources!$F44,O81*(1+E_Sources!$H44),"")))</f>
        <v>0</v>
      </c>
      <c r="Q81" s="124">
        <f>IFERROR(IF(E_Sources!$G44&gt;=1,E_Sources!$E44+(CUMPRINC(E_Sources!$H44/12,E_Sources!$G44*12,E_Sources!$E44,1,12*Q$90,0)),IF(E_Sources!$H44=0,P81+Q54,IF(Q$90&lt;=E_Sources!$F44,P81*(1+E_Sources!$H44),""))),IF(E_Sources!$H44=0,P81+Q54,IF(Q$90&lt;=E_Sources!$F44,P81*(1+E_Sources!$H44),"")))</f>
        <v>0</v>
      </c>
      <c r="R81" s="124">
        <f>IFERROR(IF(E_Sources!$G44&gt;=1,E_Sources!$E44+(CUMPRINC(E_Sources!$H44/12,E_Sources!$G44*12,E_Sources!$E44,1,12*R$90,0)),IF(E_Sources!$H44=0,Q81+R54,IF(R$90&lt;=E_Sources!$F44,Q81*(1+E_Sources!$H44),""))),IF(E_Sources!$H44=0,Q81+R54,IF(R$90&lt;=E_Sources!$F44,Q81*(1+E_Sources!$H44),"")))</f>
        <v>0</v>
      </c>
      <c r="S81" s="124">
        <f>IFERROR(IF(E_Sources!$G44&gt;=1,E_Sources!$E44+(CUMPRINC(E_Sources!$H44/12,E_Sources!$G44*12,E_Sources!$E44,1,12*S$90,0)),IF(E_Sources!$H44=0,R81+S54,IF(S$90&lt;=E_Sources!$F44,R81*(1+E_Sources!$H44),""))),IF(E_Sources!$H44=0,R81+S54,IF(S$90&lt;=E_Sources!$F44,R81*(1+E_Sources!$H44),"")))</f>
        <v>0</v>
      </c>
      <c r="T81" s="124">
        <f>IFERROR(IF(E_Sources!$G44&gt;=1,E_Sources!$E44+(CUMPRINC(E_Sources!$H44/12,E_Sources!$G44*12,E_Sources!$E44,1,12*T$90,0)),IF(E_Sources!$H44=0,S81+T54,IF(T$90&lt;=E_Sources!$F44,S81*(1+E_Sources!$H44),""))),IF(E_Sources!$H44=0,S81+T54,IF(T$90&lt;=E_Sources!$F44,S81*(1+E_Sources!$H44),"")))</f>
        <v>0</v>
      </c>
      <c r="U81" s="124">
        <f>IFERROR(IF(E_Sources!$G44&gt;=1,E_Sources!$E44+(CUMPRINC(E_Sources!$H44/12,E_Sources!$G44*12,E_Sources!$E44,1,12*U$90,0)),IF(E_Sources!$H44=0,T81+U54,IF(U$90&lt;=E_Sources!$F44,T81*(1+E_Sources!$H44),""))),IF(E_Sources!$H44=0,T81+U54,IF(U$90&lt;=E_Sources!$F44,T81*(1+E_Sources!$H44),"")))</f>
        <v>0</v>
      </c>
      <c r="V81" s="124">
        <f>IFERROR(IF(E_Sources!$G44&gt;=1,E_Sources!$E44+(CUMPRINC(E_Sources!$H44/12,E_Sources!$G44*12,E_Sources!$E44,1,12*V$90,0)),IF(E_Sources!$H44=0,U81+V54,IF(V$90&lt;=E_Sources!$F44,U81*(1+E_Sources!$H44),""))),IF(E_Sources!$H44=0,U81+V54,IF(V$90&lt;=E_Sources!$F44,U81*(1+E_Sources!$H44),"")))</f>
        <v>0</v>
      </c>
      <c r="W81" s="124">
        <f>IFERROR(IF(E_Sources!$G44&gt;=1,E_Sources!$E44+(CUMPRINC(E_Sources!$H44/12,E_Sources!$G44*12,E_Sources!$E44,1,12*W$90,0)),IF(E_Sources!$H44=0,V81+W54,IF(W$90&lt;=E_Sources!$F44,V81*(1+E_Sources!$H44),""))),IF(E_Sources!$H44=0,V81+W54,IF(W$90&lt;=E_Sources!$F44,V81*(1+E_Sources!$H44),"")))</f>
        <v>0</v>
      </c>
      <c r="X81" s="124">
        <f>IFERROR(IF(E_Sources!$G44&gt;=1,E_Sources!$E44+(CUMPRINC(E_Sources!$H44/12,E_Sources!$G44*12,E_Sources!$E44,1,12*X$90,0)),IF(E_Sources!$H44=0,W81+X54,IF(X$90&lt;=E_Sources!$F44,W81*(1+E_Sources!$H44),""))),IF(E_Sources!$H44=0,W81+X54,IF(X$90&lt;=E_Sources!$F44,W81*(1+E_Sources!$H44),"")))</f>
        <v>0</v>
      </c>
      <c r="Y81" s="124">
        <f>IFERROR(IF(E_Sources!$G44&gt;=1,E_Sources!$E44+(CUMPRINC(E_Sources!$H44/12,E_Sources!$G44*12,E_Sources!$E44,1,12*Y$90,0)),IF(E_Sources!$H44=0,X81+Y54,IF(Y$90&lt;=E_Sources!$F44,X81*(1+E_Sources!$H44),""))),IF(E_Sources!$H44=0,X81+Y54,IF(Y$90&lt;=E_Sources!$F44,X81*(1+E_Sources!$H44),"")))</f>
        <v>0</v>
      </c>
      <c r="Z81" s="124">
        <f>IFERROR(IF(E_Sources!$G44&gt;=1,E_Sources!$E44+(CUMPRINC(E_Sources!$H44/12,E_Sources!$G44*12,E_Sources!$E44,1,12*Z$90,0)),IF(E_Sources!$H44=0,Y81+Z54,IF(Z$90&lt;=E_Sources!$F44,Y81*(1+E_Sources!$H44),""))),IF(E_Sources!$H44=0,Y81+Z54,IF(Z$90&lt;=E_Sources!$F44,Y81*(1+E_Sources!$H44),"")))</f>
        <v>0</v>
      </c>
      <c r="AA81" s="124">
        <f>IFERROR(IF(E_Sources!$G44&gt;=1,E_Sources!$E44+(CUMPRINC(E_Sources!$H44/12,E_Sources!$G44*12,E_Sources!$E44,1,12*AA$90,0)),IF(E_Sources!$H44=0,Z81+AA54,IF(AA$90&lt;=E_Sources!$F44,Z81*(1+E_Sources!$H44),""))),IF(E_Sources!$H44=0,Z81+AA54,IF(AA$90&lt;=E_Sources!$F44,Z81*(1+E_Sources!$H44),"")))</f>
        <v>0</v>
      </c>
      <c r="AB81" s="124">
        <f>IFERROR(IF(E_Sources!$G44&gt;=1,E_Sources!$E44+(CUMPRINC(E_Sources!$H44/12,E_Sources!$G44*12,E_Sources!$E44,1,12*AB$90,0)),IF(E_Sources!$H44=0,AA81+AB54,IF(AB$90&lt;=E_Sources!$F44,AA81*(1+E_Sources!$H44),""))),IF(E_Sources!$H44=0,AA81+AB54,IF(AB$90&lt;=E_Sources!$F44,AA81*(1+E_Sources!$H44),"")))</f>
        <v>0</v>
      </c>
      <c r="AC81" s="124">
        <f>IFERROR(IF(E_Sources!$G44&gt;=1,E_Sources!$E44+(CUMPRINC(E_Sources!$H44/12,E_Sources!$G44*12,E_Sources!$E44,1,12*AC$90,0)),IF(E_Sources!$H44=0,AB81+AC54,IF(AC$90&lt;=E_Sources!$F44,AB81*(1+E_Sources!$H44),""))),IF(E_Sources!$H44=0,AB81+AC54,IF(AC$90&lt;=E_Sources!$F44,AB81*(1+E_Sources!$H44),"")))</f>
        <v>0</v>
      </c>
      <c r="AD81" s="124">
        <f>IFERROR(IF(E_Sources!$G44&gt;=1,E_Sources!$E44+(CUMPRINC(E_Sources!$H44/12,E_Sources!$G44*12,E_Sources!$E44,1,12*AD$90,0)),IF(E_Sources!$H44=0,AC81+AD54,IF(AD$90&lt;=E_Sources!$F44,AC81*(1+E_Sources!$H44),""))),IF(E_Sources!$H44=0,AC81+AD54,IF(AD$90&lt;=E_Sources!$F44,AC81*(1+E_Sources!$H44),"")))</f>
        <v>0</v>
      </c>
      <c r="AE81" s="124">
        <f>IFERROR(IF(E_Sources!$G44&gt;=1,E_Sources!$E44+(CUMPRINC(E_Sources!$H44/12,E_Sources!$G44*12,E_Sources!$E44,1,12*AE$90,0)),IF(E_Sources!$H44=0,AD81+AE54,IF(AE$90&lt;=E_Sources!$F44,AD81*(1+E_Sources!$H44),""))),IF(E_Sources!$H44=0,AD81+AE54,IF(AE$90&lt;=E_Sources!$F44,AD81*(1+E_Sources!$H44),"")))</f>
        <v>0</v>
      </c>
      <c r="AF81" s="124">
        <f>IFERROR(IF(E_Sources!$G44&gt;=1,E_Sources!$E44+(CUMPRINC(E_Sources!$H44/12,E_Sources!$G44*12,E_Sources!$E44,1,12*AF$90,0)),IF(E_Sources!$H44=0,AE81+AF54,IF(AF$90&lt;=E_Sources!$F44,AE81*(1+E_Sources!$H44),""))),IF(E_Sources!$H44=0,AE81+AF54,IF(AF$90&lt;=E_Sources!$F44,AE81*(1+E_Sources!$H44),"")))</f>
        <v>0</v>
      </c>
      <c r="AG81" s="124">
        <f>IFERROR(IF(E_Sources!$G44&gt;=1,E_Sources!$E44+(CUMPRINC(E_Sources!$H44/12,E_Sources!$G44*12,E_Sources!$E44,1,12*AG$90,0)),IF(E_Sources!$H44=0,AF81+AG54,IF(AG$90&lt;=E_Sources!$F44,AF81*(1+E_Sources!$H44),""))),IF(E_Sources!$H44=0,AF81+AG54,IF(AG$90&lt;=E_Sources!$F44,AF81*(1+E_Sources!$H44),"")))</f>
        <v>0</v>
      </c>
      <c r="AH81" s="124">
        <f>IFERROR(IF(E_Sources!$G44&gt;=1,E_Sources!$E44+(CUMPRINC(E_Sources!$H44/12,E_Sources!$G44*12,E_Sources!$E44,1,12*AH$90,0)),IF(E_Sources!$H44=0,AG81+AH54,IF(AH$90&lt;=E_Sources!$F44,AG81*(1+E_Sources!$H44),""))),IF(E_Sources!$H44=0,AG81+AH54,IF(AH$90&lt;=E_Sources!$F44,AG81*(1+E_Sources!$H44),"")))</f>
        <v>0</v>
      </c>
      <c r="AI81" s="124">
        <f>IFERROR(IF(E_Sources!$G44&gt;=1,E_Sources!$E44+(CUMPRINC(E_Sources!$H44/12,E_Sources!$G44*12,E_Sources!$E44,1,12*AI$90,0)),IF(E_Sources!$H44=0,AH81+AI54,IF(AI$90&lt;=E_Sources!$F44,AH81*(1+E_Sources!$H44),""))),IF(E_Sources!$H44=0,AH81+AI54,IF(AI$90&lt;=E_Sources!$F44,AH81*(1+E_Sources!$H44),"")))</f>
        <v>0</v>
      </c>
      <c r="AJ81" s="124">
        <f>IFERROR(IF(E_Sources!$G44&gt;=1,E_Sources!$E44+(CUMPRINC(E_Sources!$H44/12,E_Sources!$G44*12,E_Sources!$E44,1,12*AJ$90,0)),IF(E_Sources!$H44=0,AI81+AJ54,IF(AJ$90&lt;=E_Sources!$F44,AI81*(1+E_Sources!$H44),""))),IF(E_Sources!$H44=0,AI81+AJ54,IF(AJ$90&lt;=E_Sources!$F44,AI81*(1+E_Sources!$H44),"")))</f>
        <v>0</v>
      </c>
      <c r="AK81" s="124">
        <f>IFERROR(IF(E_Sources!$G44&gt;=1,E_Sources!$E44+(CUMPRINC(E_Sources!$H44/12,E_Sources!$G44*12,E_Sources!$E44,1,12*AK$90,0)),IF(E_Sources!$H44=0,AJ81+AK54,IF(AK$90&lt;=E_Sources!$F44,AJ81*(1+E_Sources!$H44),""))),IF(E_Sources!$H44=0,AJ81+AK54,IF(AK$90&lt;=E_Sources!$F44,AJ81*(1+E_Sources!$H44),"")))</f>
        <v>0</v>
      </c>
      <c r="AL81" s="124">
        <f>IFERROR(IF(E_Sources!$G44&gt;=1,E_Sources!$E44+(CUMPRINC(E_Sources!$H44/12,E_Sources!$G44*12,E_Sources!$E44,1,12*AL$90,0)),IF(E_Sources!$H44=0,AK81+AL54,IF(AL$90&lt;=E_Sources!$F44,AK81*(1+E_Sources!$H44),""))),IF(E_Sources!$H44=0,AK81+AL54,IF(AL$90&lt;=E_Sources!$F44,AK81*(1+E_Sources!$H44),"")))</f>
        <v>0</v>
      </c>
      <c r="AM81" s="124">
        <f>IFERROR(IF(E_Sources!$G44&gt;=1,E_Sources!$E44+(CUMPRINC(E_Sources!$H44/12,E_Sources!$G44*12,E_Sources!$E44,1,12*AM$90,0)),IF(E_Sources!$H44=0,AL81+AM54,IF(AM$90&lt;=E_Sources!$F44,AL81*(1+E_Sources!$H44),""))),IF(E_Sources!$H44=0,AL81+AM54,IF(AM$90&lt;=E_Sources!$F44,AL81*(1+E_Sources!$H44),"")))</f>
        <v>0</v>
      </c>
      <c r="AN81" s="124">
        <f>IFERROR(IF(E_Sources!$G44&gt;=1,E_Sources!$E44+(CUMPRINC(E_Sources!$H44/12,E_Sources!$G44*12,E_Sources!$E44,1,12*AN$90,0)),IF(E_Sources!$H44=0,AM81+AN54,IF(AN$90&lt;=E_Sources!$F44,AM81*(1+E_Sources!$H44),""))),IF(E_Sources!$H44=0,AM81+AN54,IF(AN$90&lt;=E_Sources!$F44,AM81*(1+E_Sources!$H44),"")))</f>
        <v>0</v>
      </c>
      <c r="AO81" s="124">
        <f>IFERROR(IF(E_Sources!$G44&gt;=1,E_Sources!$E44+(CUMPRINC(E_Sources!$H44/12,E_Sources!$G44*12,E_Sources!$E44,1,12*AO$90,0)),IF(E_Sources!$H44=0,AN81+AO54,IF(AO$90&lt;=E_Sources!$F44,AN81*(1+E_Sources!$H44),""))),IF(E_Sources!$H44=0,AN81+AO54,IF(AO$90&lt;=E_Sources!$F44,AN81*(1+E_Sources!$H44),"")))</f>
        <v>0</v>
      </c>
      <c r="AP81" s="124">
        <f>IFERROR(IF(E_Sources!$G44&gt;=1,E_Sources!$E44+(CUMPRINC(E_Sources!$H44/12,E_Sources!$G44*12,E_Sources!$E44,1,12*AP$90,0)),IF(E_Sources!$H44=0,AO81+AP54,IF(AP$90&lt;=E_Sources!$F44,AO81*(1+E_Sources!$H44),""))),IF(E_Sources!$H44=0,AO81+AP54,IF(AP$90&lt;=E_Sources!$F44,AO81*(1+E_Sources!$H44),"")))</f>
        <v>0</v>
      </c>
      <c r="AQ81" s="124">
        <f>IFERROR(IF(E_Sources!$G44&gt;=1,E_Sources!$E44+(CUMPRINC(E_Sources!$H44/12,E_Sources!$G44*12,E_Sources!$E44,1,12*AQ$90,0)),IF(E_Sources!$H44=0,AP81+AQ54,IF(AQ$90&lt;=E_Sources!$F44,AP81*(1+E_Sources!$H44),""))),IF(E_Sources!$H44=0,AP81+AQ54,IF(AQ$90&lt;=E_Sources!$F44,AP81*(1+E_Sources!$H44),"")))</f>
        <v>0</v>
      </c>
      <c r="AR81" s="124">
        <f>IFERROR(IF(E_Sources!$G44&gt;=1,E_Sources!$E44+(CUMPRINC(E_Sources!$H44/12,E_Sources!$G44*12,E_Sources!$E44,1,12*AR$90,0)),IF(E_Sources!$H44=0,AQ81+AR54,IF(AR$90&lt;=E_Sources!$F44,AQ81*(1+E_Sources!$H44),""))),IF(E_Sources!$H44=0,AQ81+AR54,IF(AR$90&lt;=E_Sources!$F44,AQ81*(1+E_Sources!$H44),"")))</f>
        <v>0</v>
      </c>
      <c r="AS81" s="124">
        <f>IFERROR(IF(E_Sources!$G44&gt;=1,E_Sources!$E44+(CUMPRINC(E_Sources!$H44/12,E_Sources!$G44*12,E_Sources!$E44,1,12*AS$90,0)),IF(E_Sources!$H44=0,AR81+AS54,IF(AS$90&lt;=E_Sources!$F44,AR81*(1+E_Sources!$H44),""))),IF(E_Sources!$H44=0,AR81+AS54,IF(AS$90&lt;=E_Sources!$F44,AR81*(1+E_Sources!$H44),"")))</f>
        <v>0</v>
      </c>
    </row>
    <row r="82" spans="2:45" x14ac:dyDescent="0.2">
      <c r="B82" s="59" t="s">
        <v>757</v>
      </c>
      <c r="C82" s="168"/>
      <c r="D82" s="179" t="str">
        <f>IF(E_Sources!C45="","",E_Sources!C45)</f>
        <v/>
      </c>
      <c r="E82" s="178">
        <f>IFERROR(ABS(E_Sources!E50),0)</f>
        <v>0</v>
      </c>
      <c r="F82" s="186">
        <f>IFERROR(IF(E_Sources!$G45&gt;=1,E_Sources!$E45+(CUMPRINC(E_Sources!$H45/12,E_Sources!$G45*12,E_Sources!$E45,1,12*F$90,0)),IF(E_Sources!$H45=0,E82+F55,IF(F$90&lt;=E_Sources!$F45,E82*(1+E_Sources!$H45),""))),IF(E_Sources!$H45=0,E82+F55,IF(F$90&lt;=E_Sources!$F45,E82*(1+E_Sources!$H45),"")))</f>
        <v>0</v>
      </c>
      <c r="G82" s="124">
        <f>IFERROR(IF(E_Sources!$G45&gt;=1,E_Sources!$E45+(CUMPRINC(E_Sources!$H45/12,E_Sources!$G45*12,E_Sources!$E45,1,12*G$90,0)),IF(E_Sources!$H45=0,F82+G55,IF(G$90&lt;=E_Sources!$F45,F82*(1+E_Sources!$H45),""))),IF(E_Sources!$H45=0,F82+G55,IF(G$90&lt;=E_Sources!$F45,F82*(1+E_Sources!$H45),"")))</f>
        <v>0</v>
      </c>
      <c r="H82" s="124">
        <f>IFERROR(IF(E_Sources!$G45&gt;=1,E_Sources!$E45+(CUMPRINC(E_Sources!$H45/12,E_Sources!$G45*12,E_Sources!$E45,1,12*H$90,0)),IF(E_Sources!$H45=0,G82+H55,IF(H$90&lt;=E_Sources!$F45,G82*(1+E_Sources!$H45),""))),IF(E_Sources!$H45=0,G82+H55,IF(H$90&lt;=E_Sources!$F45,G82*(1+E_Sources!$H45),"")))</f>
        <v>0</v>
      </c>
      <c r="I82" s="124">
        <f>IFERROR(IF(E_Sources!$G45&gt;=1,E_Sources!$E45+(CUMPRINC(E_Sources!$H45/12,E_Sources!$G45*12,E_Sources!$E45,1,12*I$90,0)),IF(E_Sources!$H45=0,H82+I55,IF(I$90&lt;=E_Sources!$F45,H82*(1+E_Sources!$H45),""))),IF(E_Sources!$H45=0,H82+I55,IF(I$90&lt;=E_Sources!$F45,H82*(1+E_Sources!$H45),"")))</f>
        <v>0</v>
      </c>
      <c r="J82" s="124">
        <f>IFERROR(IF(E_Sources!$G45&gt;=1,E_Sources!$E45+(CUMPRINC(E_Sources!$H45/12,E_Sources!$G45*12,E_Sources!$E45,1,12*J$90,0)),IF(E_Sources!$H45=0,I82+J55,IF(J$90&lt;=E_Sources!$F45,I82*(1+E_Sources!$H45),""))),IF(E_Sources!$H45=0,I82+J55,IF(J$90&lt;=E_Sources!$F45,I82*(1+E_Sources!$H45),"")))</f>
        <v>0</v>
      </c>
      <c r="K82" s="124">
        <f>IFERROR(IF(E_Sources!$G45&gt;=1,E_Sources!$E45+(CUMPRINC(E_Sources!$H45/12,E_Sources!$G45*12,E_Sources!$E45,1,12*K$90,0)),IF(E_Sources!$H45=0,J82+K55,IF(K$90&lt;=E_Sources!$F45,J82*(1+E_Sources!$H45),""))),IF(E_Sources!$H45=0,J82+K55,IF(K$90&lt;=E_Sources!$F45,J82*(1+E_Sources!$H45),"")))</f>
        <v>0</v>
      </c>
      <c r="L82" s="124">
        <f>IFERROR(IF(E_Sources!$G45&gt;=1,E_Sources!$E45+(CUMPRINC(E_Sources!$H45/12,E_Sources!$G45*12,E_Sources!$E45,1,12*L$90,0)),IF(E_Sources!$H45=0,K82+L55,IF(L$90&lt;=E_Sources!$F45,K82*(1+E_Sources!$H45),""))),IF(E_Sources!$H45=0,K82+L55,IF(L$90&lt;=E_Sources!$F45,K82*(1+E_Sources!$H45),"")))</f>
        <v>0</v>
      </c>
      <c r="M82" s="124">
        <f>IFERROR(IF(E_Sources!$G45&gt;=1,E_Sources!$E45+(CUMPRINC(E_Sources!$H45/12,E_Sources!$G45*12,E_Sources!$E45,1,12*M$90,0)),IF(E_Sources!$H45=0,L82+M55,IF(M$90&lt;=E_Sources!$F45,L82*(1+E_Sources!$H45),""))),IF(E_Sources!$H45=0,L82+M55,IF(M$90&lt;=E_Sources!$F45,L82*(1+E_Sources!$H45),"")))</f>
        <v>0</v>
      </c>
      <c r="N82" s="124">
        <f>IFERROR(IF(E_Sources!$G45&gt;=1,E_Sources!$E45+(CUMPRINC(E_Sources!$H45/12,E_Sources!$G45*12,E_Sources!$E45,1,12*N$90,0)),IF(E_Sources!$H45=0,M82+N55,IF(N$90&lt;=E_Sources!$F45,M82*(1+E_Sources!$H45),""))),IF(E_Sources!$H45=0,M82+N55,IF(N$90&lt;=E_Sources!$F45,M82*(1+E_Sources!$H45),"")))</f>
        <v>0</v>
      </c>
      <c r="O82" s="124">
        <f>IFERROR(IF(E_Sources!$G45&gt;=1,E_Sources!$E45+(CUMPRINC(E_Sources!$H45/12,E_Sources!$G45*12,E_Sources!$E45,1,12*O$90,0)),IF(E_Sources!$H45=0,N82+O55,IF(O$90&lt;=E_Sources!$F45,N82*(1+E_Sources!$H45),""))),IF(E_Sources!$H45=0,N82+O55,IF(O$90&lt;=E_Sources!$F45,N82*(1+E_Sources!$H45),"")))</f>
        <v>0</v>
      </c>
      <c r="P82" s="124">
        <f>IFERROR(IF(E_Sources!$G45&gt;=1,E_Sources!$E45+(CUMPRINC(E_Sources!$H45/12,E_Sources!$G45*12,E_Sources!$E45,1,12*P$90,0)),IF(E_Sources!$H45=0,O82+P55,IF(P$90&lt;=E_Sources!$F45,O82*(1+E_Sources!$H45),""))),IF(E_Sources!$H45=0,O82+P55,IF(P$90&lt;=E_Sources!$F45,O82*(1+E_Sources!$H45),"")))</f>
        <v>0</v>
      </c>
      <c r="Q82" s="124">
        <f>IFERROR(IF(E_Sources!$G45&gt;=1,E_Sources!$E45+(CUMPRINC(E_Sources!$H45/12,E_Sources!$G45*12,E_Sources!$E45,1,12*Q$90,0)),IF(E_Sources!$H45=0,P82+Q55,IF(Q$90&lt;=E_Sources!$F45,P82*(1+E_Sources!$H45),""))),IF(E_Sources!$H45=0,P82+Q55,IF(Q$90&lt;=E_Sources!$F45,P82*(1+E_Sources!$H45),"")))</f>
        <v>0</v>
      </c>
      <c r="R82" s="124">
        <f>IFERROR(IF(E_Sources!$G45&gt;=1,E_Sources!$E45+(CUMPRINC(E_Sources!$H45/12,E_Sources!$G45*12,E_Sources!$E45,1,12*R$90,0)),IF(E_Sources!$H45=0,Q82+R55,IF(R$90&lt;=E_Sources!$F45,Q82*(1+E_Sources!$H45),""))),IF(E_Sources!$H45=0,Q82+R55,IF(R$90&lt;=E_Sources!$F45,Q82*(1+E_Sources!$H45),"")))</f>
        <v>0</v>
      </c>
      <c r="S82" s="124">
        <f>IFERROR(IF(E_Sources!$G45&gt;=1,E_Sources!$E45+(CUMPRINC(E_Sources!$H45/12,E_Sources!$G45*12,E_Sources!$E45,1,12*S$90,0)),IF(E_Sources!$H45=0,R82+S55,IF(S$90&lt;=E_Sources!$F45,R82*(1+E_Sources!$H45),""))),IF(E_Sources!$H45=0,R82+S55,IF(S$90&lt;=E_Sources!$F45,R82*(1+E_Sources!$H45),"")))</f>
        <v>0</v>
      </c>
      <c r="T82" s="124">
        <f>IFERROR(IF(E_Sources!$G45&gt;=1,E_Sources!$E45+(CUMPRINC(E_Sources!$H45/12,E_Sources!$G45*12,E_Sources!$E45,1,12*T$90,0)),IF(E_Sources!$H45=0,S82+T55,IF(T$90&lt;=E_Sources!$F45,S82*(1+E_Sources!$H45),""))),IF(E_Sources!$H45=0,S82+T55,IF(T$90&lt;=E_Sources!$F45,S82*(1+E_Sources!$H45),"")))</f>
        <v>0</v>
      </c>
      <c r="U82" s="124">
        <f>IFERROR(IF(E_Sources!$G45&gt;=1,E_Sources!$E45+(CUMPRINC(E_Sources!$H45/12,E_Sources!$G45*12,E_Sources!$E45,1,12*U$90,0)),IF(E_Sources!$H45=0,T82+U55,IF(U$90&lt;=E_Sources!$F45,T82*(1+E_Sources!$H45),""))),IF(E_Sources!$H45=0,T82+U55,IF(U$90&lt;=E_Sources!$F45,T82*(1+E_Sources!$H45),"")))</f>
        <v>0</v>
      </c>
      <c r="V82" s="124">
        <f>IFERROR(IF(E_Sources!$G45&gt;=1,E_Sources!$E45+(CUMPRINC(E_Sources!$H45/12,E_Sources!$G45*12,E_Sources!$E45,1,12*V$90,0)),IF(E_Sources!$H45=0,U82+V55,IF(V$90&lt;=E_Sources!$F45,U82*(1+E_Sources!$H45),""))),IF(E_Sources!$H45=0,U82+V55,IF(V$90&lt;=E_Sources!$F45,U82*(1+E_Sources!$H45),"")))</f>
        <v>0</v>
      </c>
      <c r="W82" s="124">
        <f>IFERROR(IF(E_Sources!$G45&gt;=1,E_Sources!$E45+(CUMPRINC(E_Sources!$H45/12,E_Sources!$G45*12,E_Sources!$E45,1,12*W$90,0)),IF(E_Sources!$H45=0,V82+W55,IF(W$90&lt;=E_Sources!$F45,V82*(1+E_Sources!$H45),""))),IF(E_Sources!$H45=0,V82+W55,IF(W$90&lt;=E_Sources!$F45,V82*(1+E_Sources!$H45),"")))</f>
        <v>0</v>
      </c>
      <c r="X82" s="124">
        <f>IFERROR(IF(E_Sources!$G45&gt;=1,E_Sources!$E45+(CUMPRINC(E_Sources!$H45/12,E_Sources!$G45*12,E_Sources!$E45,1,12*X$90,0)),IF(E_Sources!$H45=0,W82+X55,IF(X$90&lt;=E_Sources!$F45,W82*(1+E_Sources!$H45),""))),IF(E_Sources!$H45=0,W82+X55,IF(X$90&lt;=E_Sources!$F45,W82*(1+E_Sources!$H45),"")))</f>
        <v>0</v>
      </c>
      <c r="Y82" s="124">
        <f>IFERROR(IF(E_Sources!$G45&gt;=1,E_Sources!$E45+(CUMPRINC(E_Sources!$H45/12,E_Sources!$G45*12,E_Sources!$E45,1,12*Y$90,0)),IF(E_Sources!$H45=0,X82+Y55,IF(Y$90&lt;=E_Sources!$F45,X82*(1+E_Sources!$H45),""))),IF(E_Sources!$H45=0,X82+Y55,IF(Y$90&lt;=E_Sources!$F45,X82*(1+E_Sources!$H45),"")))</f>
        <v>0</v>
      </c>
      <c r="Z82" s="124">
        <f>IFERROR(IF(E_Sources!$G45&gt;=1,E_Sources!$E45+(CUMPRINC(E_Sources!$H45/12,E_Sources!$G45*12,E_Sources!$E45,1,12*Z$90,0)),IF(E_Sources!$H45=0,Y82+Z55,IF(Z$90&lt;=E_Sources!$F45,Y82*(1+E_Sources!$H45),""))),IF(E_Sources!$H45=0,Y82+Z55,IF(Z$90&lt;=E_Sources!$F45,Y82*(1+E_Sources!$H45),"")))</f>
        <v>0</v>
      </c>
      <c r="AA82" s="124">
        <f>IFERROR(IF(E_Sources!$G45&gt;=1,E_Sources!$E45+(CUMPRINC(E_Sources!$H45/12,E_Sources!$G45*12,E_Sources!$E45,1,12*AA$90,0)),IF(E_Sources!$H45=0,Z82+AA55,IF(AA$90&lt;=E_Sources!$F45,Z82*(1+E_Sources!$H45),""))),IF(E_Sources!$H45=0,Z82+AA55,IF(AA$90&lt;=E_Sources!$F45,Z82*(1+E_Sources!$H45),"")))</f>
        <v>0</v>
      </c>
      <c r="AB82" s="124">
        <f>IFERROR(IF(E_Sources!$G45&gt;=1,E_Sources!$E45+(CUMPRINC(E_Sources!$H45/12,E_Sources!$G45*12,E_Sources!$E45,1,12*AB$90,0)),IF(E_Sources!$H45=0,AA82+AB55,IF(AB$90&lt;=E_Sources!$F45,AA82*(1+E_Sources!$H45),""))),IF(E_Sources!$H45=0,AA82+AB55,IF(AB$90&lt;=E_Sources!$F45,AA82*(1+E_Sources!$H45),"")))</f>
        <v>0</v>
      </c>
      <c r="AC82" s="124">
        <f>IFERROR(IF(E_Sources!$G45&gt;=1,E_Sources!$E45+(CUMPRINC(E_Sources!$H45/12,E_Sources!$G45*12,E_Sources!$E45,1,12*AC$90,0)),IF(E_Sources!$H45=0,AB82+AC55,IF(AC$90&lt;=E_Sources!$F45,AB82*(1+E_Sources!$H45),""))),IF(E_Sources!$H45=0,AB82+AC55,IF(AC$90&lt;=E_Sources!$F45,AB82*(1+E_Sources!$H45),"")))</f>
        <v>0</v>
      </c>
      <c r="AD82" s="124">
        <f>IFERROR(IF(E_Sources!$G45&gt;=1,E_Sources!$E45+(CUMPRINC(E_Sources!$H45/12,E_Sources!$G45*12,E_Sources!$E45,1,12*AD$90,0)),IF(E_Sources!$H45=0,AC82+AD55,IF(AD$90&lt;=E_Sources!$F45,AC82*(1+E_Sources!$H45),""))),IF(E_Sources!$H45=0,AC82+AD55,IF(AD$90&lt;=E_Sources!$F45,AC82*(1+E_Sources!$H45),"")))</f>
        <v>0</v>
      </c>
      <c r="AE82" s="124">
        <f>IFERROR(IF(E_Sources!$G45&gt;=1,E_Sources!$E45+(CUMPRINC(E_Sources!$H45/12,E_Sources!$G45*12,E_Sources!$E45,1,12*AE$90,0)),IF(E_Sources!$H45=0,AD82+AE55,IF(AE$90&lt;=E_Sources!$F45,AD82*(1+E_Sources!$H45),""))),IF(E_Sources!$H45=0,AD82+AE55,IF(AE$90&lt;=E_Sources!$F45,AD82*(1+E_Sources!$H45),"")))</f>
        <v>0</v>
      </c>
      <c r="AF82" s="124">
        <f>IFERROR(IF(E_Sources!$G45&gt;=1,E_Sources!$E45+(CUMPRINC(E_Sources!$H45/12,E_Sources!$G45*12,E_Sources!$E45,1,12*AF$90,0)),IF(E_Sources!$H45=0,AE82+AF55,IF(AF$90&lt;=E_Sources!$F45,AE82*(1+E_Sources!$H45),""))),IF(E_Sources!$H45=0,AE82+AF55,IF(AF$90&lt;=E_Sources!$F45,AE82*(1+E_Sources!$H45),"")))</f>
        <v>0</v>
      </c>
      <c r="AG82" s="124">
        <f>IFERROR(IF(E_Sources!$G45&gt;=1,E_Sources!$E45+(CUMPRINC(E_Sources!$H45/12,E_Sources!$G45*12,E_Sources!$E45,1,12*AG$90,0)),IF(E_Sources!$H45=0,AF82+AG55,IF(AG$90&lt;=E_Sources!$F45,AF82*(1+E_Sources!$H45),""))),IF(E_Sources!$H45=0,AF82+AG55,IF(AG$90&lt;=E_Sources!$F45,AF82*(1+E_Sources!$H45),"")))</f>
        <v>0</v>
      </c>
      <c r="AH82" s="124">
        <f>IFERROR(IF(E_Sources!$G45&gt;=1,E_Sources!$E45+(CUMPRINC(E_Sources!$H45/12,E_Sources!$G45*12,E_Sources!$E45,1,12*AH$90,0)),IF(E_Sources!$H45=0,AG82+AH55,IF(AH$90&lt;=E_Sources!$F45,AG82*(1+E_Sources!$H45),""))),IF(E_Sources!$H45=0,AG82+AH55,IF(AH$90&lt;=E_Sources!$F45,AG82*(1+E_Sources!$H45),"")))</f>
        <v>0</v>
      </c>
      <c r="AI82" s="124">
        <f>IFERROR(IF(E_Sources!$G45&gt;=1,E_Sources!$E45+(CUMPRINC(E_Sources!$H45/12,E_Sources!$G45*12,E_Sources!$E45,1,12*AI$90,0)),IF(E_Sources!$H45=0,AH82+AI55,IF(AI$90&lt;=E_Sources!$F45,AH82*(1+E_Sources!$H45),""))),IF(E_Sources!$H45=0,AH82+AI55,IF(AI$90&lt;=E_Sources!$F45,AH82*(1+E_Sources!$H45),"")))</f>
        <v>0</v>
      </c>
      <c r="AJ82" s="124">
        <f>IFERROR(IF(E_Sources!$G45&gt;=1,E_Sources!$E45+(CUMPRINC(E_Sources!$H45/12,E_Sources!$G45*12,E_Sources!$E45,1,12*AJ$90,0)),IF(E_Sources!$H45=0,AI82+AJ55,IF(AJ$90&lt;=E_Sources!$F45,AI82*(1+E_Sources!$H45),""))),IF(E_Sources!$H45=0,AI82+AJ55,IF(AJ$90&lt;=E_Sources!$F45,AI82*(1+E_Sources!$H45),"")))</f>
        <v>0</v>
      </c>
      <c r="AK82" s="124">
        <f>IFERROR(IF(E_Sources!$G45&gt;=1,E_Sources!$E45+(CUMPRINC(E_Sources!$H45/12,E_Sources!$G45*12,E_Sources!$E45,1,12*AK$90,0)),IF(E_Sources!$H45=0,AJ82+AK55,IF(AK$90&lt;=E_Sources!$F45,AJ82*(1+E_Sources!$H45),""))),IF(E_Sources!$H45=0,AJ82+AK55,IF(AK$90&lt;=E_Sources!$F45,AJ82*(1+E_Sources!$H45),"")))</f>
        <v>0</v>
      </c>
      <c r="AL82" s="124">
        <f>IFERROR(IF(E_Sources!$G45&gt;=1,E_Sources!$E45+(CUMPRINC(E_Sources!$H45/12,E_Sources!$G45*12,E_Sources!$E45,1,12*AL$90,0)),IF(E_Sources!$H45=0,AK82+AL55,IF(AL$90&lt;=E_Sources!$F45,AK82*(1+E_Sources!$H45),""))),IF(E_Sources!$H45=0,AK82+AL55,IF(AL$90&lt;=E_Sources!$F45,AK82*(1+E_Sources!$H45),"")))</f>
        <v>0</v>
      </c>
      <c r="AM82" s="124">
        <f>IFERROR(IF(E_Sources!$G45&gt;=1,E_Sources!$E45+(CUMPRINC(E_Sources!$H45/12,E_Sources!$G45*12,E_Sources!$E45,1,12*AM$90,0)),IF(E_Sources!$H45=0,AL82+AM55,IF(AM$90&lt;=E_Sources!$F45,AL82*(1+E_Sources!$H45),""))),IF(E_Sources!$H45=0,AL82+AM55,IF(AM$90&lt;=E_Sources!$F45,AL82*(1+E_Sources!$H45),"")))</f>
        <v>0</v>
      </c>
      <c r="AN82" s="124">
        <f>IFERROR(IF(E_Sources!$G45&gt;=1,E_Sources!$E45+(CUMPRINC(E_Sources!$H45/12,E_Sources!$G45*12,E_Sources!$E45,1,12*AN$90,0)),IF(E_Sources!$H45=0,AM82+AN55,IF(AN$90&lt;=E_Sources!$F45,AM82*(1+E_Sources!$H45),""))),IF(E_Sources!$H45=0,AM82+AN55,IF(AN$90&lt;=E_Sources!$F45,AM82*(1+E_Sources!$H45),"")))</f>
        <v>0</v>
      </c>
      <c r="AO82" s="124">
        <f>IFERROR(IF(E_Sources!$G45&gt;=1,E_Sources!$E45+(CUMPRINC(E_Sources!$H45/12,E_Sources!$G45*12,E_Sources!$E45,1,12*AO$90,0)),IF(E_Sources!$H45=0,AN82+AO55,IF(AO$90&lt;=E_Sources!$F45,AN82*(1+E_Sources!$H45),""))),IF(E_Sources!$H45=0,AN82+AO55,IF(AO$90&lt;=E_Sources!$F45,AN82*(1+E_Sources!$H45),"")))</f>
        <v>0</v>
      </c>
      <c r="AP82" s="124">
        <f>IFERROR(IF(E_Sources!$G45&gt;=1,E_Sources!$E45+(CUMPRINC(E_Sources!$H45/12,E_Sources!$G45*12,E_Sources!$E45,1,12*AP$90,0)),IF(E_Sources!$H45=0,AO82+AP55,IF(AP$90&lt;=E_Sources!$F45,AO82*(1+E_Sources!$H45),""))),IF(E_Sources!$H45=0,AO82+AP55,IF(AP$90&lt;=E_Sources!$F45,AO82*(1+E_Sources!$H45),"")))</f>
        <v>0</v>
      </c>
      <c r="AQ82" s="124">
        <f>IFERROR(IF(E_Sources!$G45&gt;=1,E_Sources!$E45+(CUMPRINC(E_Sources!$H45/12,E_Sources!$G45*12,E_Sources!$E45,1,12*AQ$90,0)),IF(E_Sources!$H45=0,AP82+AQ55,IF(AQ$90&lt;=E_Sources!$F45,AP82*(1+E_Sources!$H45),""))),IF(E_Sources!$H45=0,AP82+AQ55,IF(AQ$90&lt;=E_Sources!$F45,AP82*(1+E_Sources!$H45),"")))</f>
        <v>0</v>
      </c>
      <c r="AR82" s="124">
        <f>IFERROR(IF(E_Sources!$G45&gt;=1,E_Sources!$E45+(CUMPRINC(E_Sources!$H45/12,E_Sources!$G45*12,E_Sources!$E45,1,12*AR$90,0)),IF(E_Sources!$H45=0,AQ82+AR55,IF(AR$90&lt;=E_Sources!$F45,AQ82*(1+E_Sources!$H45),""))),IF(E_Sources!$H45=0,AQ82+AR55,IF(AR$90&lt;=E_Sources!$F45,AQ82*(1+E_Sources!$H45),"")))</f>
        <v>0</v>
      </c>
      <c r="AS82" s="124">
        <f>IFERROR(IF(E_Sources!$G45&gt;=1,E_Sources!$E45+(CUMPRINC(E_Sources!$H45/12,E_Sources!$G45*12,E_Sources!$E45,1,12*AS$90,0)),IF(E_Sources!$H45=0,AR82+AS55,IF(AS$90&lt;=E_Sources!$F45,AR82*(1+E_Sources!$H45),""))),IF(E_Sources!$H45=0,AR82+AS55,IF(AS$90&lt;=E_Sources!$F45,AR82*(1+E_Sources!$H45),"")))</f>
        <v>0</v>
      </c>
    </row>
    <row r="83" spans="2:45" x14ac:dyDescent="0.2">
      <c r="B83" s="59" t="s">
        <v>757</v>
      </c>
      <c r="C83" s="168"/>
      <c r="D83" s="179" t="str">
        <f>IF(E_Sources!C46="","",E_Sources!C46)</f>
        <v/>
      </c>
      <c r="E83" s="178">
        <f>IFERROR(ABS(E_Sources!#REF!),0)</f>
        <v>0</v>
      </c>
      <c r="F83" s="186">
        <f>IFERROR(IF(E_Sources!$G46&gt;=1,E_Sources!$E46+(CUMPRINC(E_Sources!$H46/12,E_Sources!$G46*12,E_Sources!$E46,1,12*F$90,0)),IF(E_Sources!$H46=0,E83+F56,IF(F$90&lt;=E_Sources!$F46,E83*(1+E_Sources!$H46),""))),IF(E_Sources!$H46=0,E83+F56,IF(F$90&lt;=E_Sources!$F46,E83*(1+E_Sources!$H46),"")))</f>
        <v>0</v>
      </c>
      <c r="G83" s="124">
        <f>IFERROR(IF(E_Sources!$G46&gt;=1,E_Sources!$E46+(CUMPRINC(E_Sources!$H46/12,E_Sources!$G46*12,E_Sources!$E46,1,12*G$90,0)),IF(E_Sources!$H46=0,F83+G56,IF(G$90&lt;=E_Sources!$F46,F83*(1+E_Sources!$H46),""))),IF(E_Sources!$H46=0,F83+G56,IF(G$90&lt;=E_Sources!$F46,F83*(1+E_Sources!$H46),"")))</f>
        <v>0</v>
      </c>
      <c r="H83" s="124">
        <f>IFERROR(IF(E_Sources!$G46&gt;=1,E_Sources!$E46+(CUMPRINC(E_Sources!$H46/12,E_Sources!$G46*12,E_Sources!$E46,1,12*H$90,0)),IF(E_Sources!$H46=0,G83+H56,IF(H$90&lt;=E_Sources!$F46,G83*(1+E_Sources!$H46),""))),IF(E_Sources!$H46=0,G83+H56,IF(H$90&lt;=E_Sources!$F46,G83*(1+E_Sources!$H46),"")))</f>
        <v>0</v>
      </c>
      <c r="I83" s="124">
        <f>IFERROR(IF(E_Sources!$G46&gt;=1,E_Sources!$E46+(CUMPRINC(E_Sources!$H46/12,E_Sources!$G46*12,E_Sources!$E46,1,12*I$90,0)),IF(E_Sources!$H46=0,H83+I56,IF(I$90&lt;=E_Sources!$F46,H83*(1+E_Sources!$H46),""))),IF(E_Sources!$H46=0,H83+I56,IF(I$90&lt;=E_Sources!$F46,H83*(1+E_Sources!$H46),"")))</f>
        <v>0</v>
      </c>
      <c r="J83" s="124">
        <f>IFERROR(IF(E_Sources!$G46&gt;=1,E_Sources!$E46+(CUMPRINC(E_Sources!$H46/12,E_Sources!$G46*12,E_Sources!$E46,1,12*J$90,0)),IF(E_Sources!$H46=0,I83+J56,IF(J$90&lt;=E_Sources!$F46,I83*(1+E_Sources!$H46),""))),IF(E_Sources!$H46=0,I83+J56,IF(J$90&lt;=E_Sources!$F46,I83*(1+E_Sources!$H46),"")))</f>
        <v>0</v>
      </c>
      <c r="K83" s="124">
        <f>IFERROR(IF(E_Sources!$G46&gt;=1,E_Sources!$E46+(CUMPRINC(E_Sources!$H46/12,E_Sources!$G46*12,E_Sources!$E46,1,12*K$90,0)),IF(E_Sources!$H46=0,J83+K56,IF(K$90&lt;=E_Sources!$F46,J83*(1+E_Sources!$H46),""))),IF(E_Sources!$H46=0,J83+K56,IF(K$90&lt;=E_Sources!$F46,J83*(1+E_Sources!$H46),"")))</f>
        <v>0</v>
      </c>
      <c r="L83" s="124">
        <f>IFERROR(IF(E_Sources!$G46&gt;=1,E_Sources!$E46+(CUMPRINC(E_Sources!$H46/12,E_Sources!$G46*12,E_Sources!$E46,1,12*L$90,0)),IF(E_Sources!$H46=0,K83+L56,IF(L$90&lt;=E_Sources!$F46,K83*(1+E_Sources!$H46),""))),IF(E_Sources!$H46=0,K83+L56,IF(L$90&lt;=E_Sources!$F46,K83*(1+E_Sources!$H46),"")))</f>
        <v>0</v>
      </c>
      <c r="M83" s="124">
        <f>IFERROR(IF(E_Sources!$G46&gt;=1,E_Sources!$E46+(CUMPRINC(E_Sources!$H46/12,E_Sources!$G46*12,E_Sources!$E46,1,12*M$90,0)),IF(E_Sources!$H46=0,L83+M56,IF(M$90&lt;=E_Sources!$F46,L83*(1+E_Sources!$H46),""))),IF(E_Sources!$H46=0,L83+M56,IF(M$90&lt;=E_Sources!$F46,L83*(1+E_Sources!$H46),"")))</f>
        <v>0</v>
      </c>
      <c r="N83" s="124">
        <f>IFERROR(IF(E_Sources!$G46&gt;=1,E_Sources!$E46+(CUMPRINC(E_Sources!$H46/12,E_Sources!$G46*12,E_Sources!$E46,1,12*N$90,0)),IF(E_Sources!$H46=0,M83+N56,IF(N$90&lt;=E_Sources!$F46,M83*(1+E_Sources!$H46),""))),IF(E_Sources!$H46=0,M83+N56,IF(N$90&lt;=E_Sources!$F46,M83*(1+E_Sources!$H46),"")))</f>
        <v>0</v>
      </c>
      <c r="O83" s="124">
        <f>IFERROR(IF(E_Sources!$G46&gt;=1,E_Sources!$E46+(CUMPRINC(E_Sources!$H46/12,E_Sources!$G46*12,E_Sources!$E46,1,12*O$90,0)),IF(E_Sources!$H46=0,N83+O56,IF(O$90&lt;=E_Sources!$F46,N83*(1+E_Sources!$H46),""))),IF(E_Sources!$H46=0,N83+O56,IF(O$90&lt;=E_Sources!$F46,N83*(1+E_Sources!$H46),"")))</f>
        <v>0</v>
      </c>
      <c r="P83" s="124">
        <f>IFERROR(IF(E_Sources!$G46&gt;=1,E_Sources!$E46+(CUMPRINC(E_Sources!$H46/12,E_Sources!$G46*12,E_Sources!$E46,1,12*P$90,0)),IF(E_Sources!$H46=0,O83+P56,IF(P$90&lt;=E_Sources!$F46,O83*(1+E_Sources!$H46),""))),IF(E_Sources!$H46=0,O83+P56,IF(P$90&lt;=E_Sources!$F46,O83*(1+E_Sources!$H46),"")))</f>
        <v>0</v>
      </c>
      <c r="Q83" s="124">
        <f>IFERROR(IF(E_Sources!$G46&gt;=1,E_Sources!$E46+(CUMPRINC(E_Sources!$H46/12,E_Sources!$G46*12,E_Sources!$E46,1,12*Q$90,0)),IF(E_Sources!$H46=0,P83+Q56,IF(Q$90&lt;=E_Sources!$F46,P83*(1+E_Sources!$H46),""))),IF(E_Sources!$H46=0,P83+Q56,IF(Q$90&lt;=E_Sources!$F46,P83*(1+E_Sources!$H46),"")))</f>
        <v>0</v>
      </c>
      <c r="R83" s="124">
        <f>IFERROR(IF(E_Sources!$G46&gt;=1,E_Sources!$E46+(CUMPRINC(E_Sources!$H46/12,E_Sources!$G46*12,E_Sources!$E46,1,12*R$90,0)),IF(E_Sources!$H46=0,Q83+R56,IF(R$90&lt;=E_Sources!$F46,Q83*(1+E_Sources!$H46),""))),IF(E_Sources!$H46=0,Q83+R56,IF(R$90&lt;=E_Sources!$F46,Q83*(1+E_Sources!$H46),"")))</f>
        <v>0</v>
      </c>
      <c r="S83" s="124">
        <f>IFERROR(IF(E_Sources!$G46&gt;=1,E_Sources!$E46+(CUMPRINC(E_Sources!$H46/12,E_Sources!$G46*12,E_Sources!$E46,1,12*S$90,0)),IF(E_Sources!$H46=0,R83+S56,IF(S$90&lt;=E_Sources!$F46,R83*(1+E_Sources!$H46),""))),IF(E_Sources!$H46=0,R83+S56,IF(S$90&lt;=E_Sources!$F46,R83*(1+E_Sources!$H46),"")))</f>
        <v>0</v>
      </c>
      <c r="T83" s="124">
        <f>IFERROR(IF(E_Sources!$G46&gt;=1,E_Sources!$E46+(CUMPRINC(E_Sources!$H46/12,E_Sources!$G46*12,E_Sources!$E46,1,12*T$90,0)),IF(E_Sources!$H46=0,S83+T56,IF(T$90&lt;=E_Sources!$F46,S83*(1+E_Sources!$H46),""))),IF(E_Sources!$H46=0,S83+T56,IF(T$90&lt;=E_Sources!$F46,S83*(1+E_Sources!$H46),"")))</f>
        <v>0</v>
      </c>
      <c r="U83" s="124">
        <f>IFERROR(IF(E_Sources!$G46&gt;=1,E_Sources!$E46+(CUMPRINC(E_Sources!$H46/12,E_Sources!$G46*12,E_Sources!$E46,1,12*U$90,0)),IF(E_Sources!$H46=0,T83+U56,IF(U$90&lt;=E_Sources!$F46,T83*(1+E_Sources!$H46),""))),IF(E_Sources!$H46=0,T83+U56,IF(U$90&lt;=E_Sources!$F46,T83*(1+E_Sources!$H46),"")))</f>
        <v>0</v>
      </c>
      <c r="V83" s="124">
        <f>IFERROR(IF(E_Sources!$G46&gt;=1,E_Sources!$E46+(CUMPRINC(E_Sources!$H46/12,E_Sources!$G46*12,E_Sources!$E46,1,12*V$90,0)),IF(E_Sources!$H46=0,U83+V56,IF(V$90&lt;=E_Sources!$F46,U83*(1+E_Sources!$H46),""))),IF(E_Sources!$H46=0,U83+V56,IF(V$90&lt;=E_Sources!$F46,U83*(1+E_Sources!$H46),"")))</f>
        <v>0</v>
      </c>
      <c r="W83" s="124">
        <f>IFERROR(IF(E_Sources!$G46&gt;=1,E_Sources!$E46+(CUMPRINC(E_Sources!$H46/12,E_Sources!$G46*12,E_Sources!$E46,1,12*W$90,0)),IF(E_Sources!$H46=0,V83+W56,IF(W$90&lt;=E_Sources!$F46,V83*(1+E_Sources!$H46),""))),IF(E_Sources!$H46=0,V83+W56,IF(W$90&lt;=E_Sources!$F46,V83*(1+E_Sources!$H46),"")))</f>
        <v>0</v>
      </c>
      <c r="X83" s="124">
        <f>IFERROR(IF(E_Sources!$G46&gt;=1,E_Sources!$E46+(CUMPRINC(E_Sources!$H46/12,E_Sources!$G46*12,E_Sources!$E46,1,12*X$90,0)),IF(E_Sources!$H46=0,W83+X56,IF(X$90&lt;=E_Sources!$F46,W83*(1+E_Sources!$H46),""))),IF(E_Sources!$H46=0,W83+X56,IF(X$90&lt;=E_Sources!$F46,W83*(1+E_Sources!$H46),"")))</f>
        <v>0</v>
      </c>
      <c r="Y83" s="124">
        <f>IFERROR(IF(E_Sources!$G46&gt;=1,E_Sources!$E46+(CUMPRINC(E_Sources!$H46/12,E_Sources!$G46*12,E_Sources!$E46,1,12*Y$90,0)),IF(E_Sources!$H46=0,X83+Y56,IF(Y$90&lt;=E_Sources!$F46,X83*(1+E_Sources!$H46),""))),IF(E_Sources!$H46=0,X83+Y56,IF(Y$90&lt;=E_Sources!$F46,X83*(1+E_Sources!$H46),"")))</f>
        <v>0</v>
      </c>
      <c r="Z83" s="124">
        <f>IFERROR(IF(E_Sources!$G46&gt;=1,E_Sources!$E46+(CUMPRINC(E_Sources!$H46/12,E_Sources!$G46*12,E_Sources!$E46,1,12*Z$90,0)),IF(E_Sources!$H46=0,Y83+Z56,IF(Z$90&lt;=E_Sources!$F46,Y83*(1+E_Sources!$H46),""))),IF(E_Sources!$H46=0,Y83+Z56,IF(Z$90&lt;=E_Sources!$F46,Y83*(1+E_Sources!$H46),"")))</f>
        <v>0</v>
      </c>
      <c r="AA83" s="124">
        <f>IFERROR(IF(E_Sources!$G46&gt;=1,E_Sources!$E46+(CUMPRINC(E_Sources!$H46/12,E_Sources!$G46*12,E_Sources!$E46,1,12*AA$90,0)),IF(E_Sources!$H46=0,Z83+AA56,IF(AA$90&lt;=E_Sources!$F46,Z83*(1+E_Sources!$H46),""))),IF(E_Sources!$H46=0,Z83+AA56,IF(AA$90&lt;=E_Sources!$F46,Z83*(1+E_Sources!$H46),"")))</f>
        <v>0</v>
      </c>
      <c r="AB83" s="124">
        <f>IFERROR(IF(E_Sources!$G46&gt;=1,E_Sources!$E46+(CUMPRINC(E_Sources!$H46/12,E_Sources!$G46*12,E_Sources!$E46,1,12*AB$90,0)),IF(E_Sources!$H46=0,AA83+AB56,IF(AB$90&lt;=E_Sources!$F46,AA83*(1+E_Sources!$H46),""))),IF(E_Sources!$H46=0,AA83+AB56,IF(AB$90&lt;=E_Sources!$F46,AA83*(1+E_Sources!$H46),"")))</f>
        <v>0</v>
      </c>
      <c r="AC83" s="124">
        <f>IFERROR(IF(E_Sources!$G46&gt;=1,E_Sources!$E46+(CUMPRINC(E_Sources!$H46/12,E_Sources!$G46*12,E_Sources!$E46,1,12*AC$90,0)),IF(E_Sources!$H46=0,AB83+AC56,IF(AC$90&lt;=E_Sources!$F46,AB83*(1+E_Sources!$H46),""))),IF(E_Sources!$H46=0,AB83+AC56,IF(AC$90&lt;=E_Sources!$F46,AB83*(1+E_Sources!$H46),"")))</f>
        <v>0</v>
      </c>
      <c r="AD83" s="124">
        <f>IFERROR(IF(E_Sources!$G46&gt;=1,E_Sources!$E46+(CUMPRINC(E_Sources!$H46/12,E_Sources!$G46*12,E_Sources!$E46,1,12*AD$90,0)),IF(E_Sources!$H46=0,AC83+AD56,IF(AD$90&lt;=E_Sources!$F46,AC83*(1+E_Sources!$H46),""))),IF(E_Sources!$H46=0,AC83+AD56,IF(AD$90&lt;=E_Sources!$F46,AC83*(1+E_Sources!$H46),"")))</f>
        <v>0</v>
      </c>
      <c r="AE83" s="124">
        <f>IFERROR(IF(E_Sources!$G46&gt;=1,E_Sources!$E46+(CUMPRINC(E_Sources!$H46/12,E_Sources!$G46*12,E_Sources!$E46,1,12*AE$90,0)),IF(E_Sources!$H46=0,AD83+AE56,IF(AE$90&lt;=E_Sources!$F46,AD83*(1+E_Sources!$H46),""))),IF(E_Sources!$H46=0,AD83+AE56,IF(AE$90&lt;=E_Sources!$F46,AD83*(1+E_Sources!$H46),"")))</f>
        <v>0</v>
      </c>
      <c r="AF83" s="124">
        <f>IFERROR(IF(E_Sources!$G46&gt;=1,E_Sources!$E46+(CUMPRINC(E_Sources!$H46/12,E_Sources!$G46*12,E_Sources!$E46,1,12*AF$90,0)),IF(E_Sources!$H46=0,AE83+AF56,IF(AF$90&lt;=E_Sources!$F46,AE83*(1+E_Sources!$H46),""))),IF(E_Sources!$H46=0,AE83+AF56,IF(AF$90&lt;=E_Sources!$F46,AE83*(1+E_Sources!$H46),"")))</f>
        <v>0</v>
      </c>
      <c r="AG83" s="124">
        <f>IFERROR(IF(E_Sources!$G46&gt;=1,E_Sources!$E46+(CUMPRINC(E_Sources!$H46/12,E_Sources!$G46*12,E_Sources!$E46,1,12*AG$90,0)),IF(E_Sources!$H46=0,AF83+AG56,IF(AG$90&lt;=E_Sources!$F46,AF83*(1+E_Sources!$H46),""))),IF(E_Sources!$H46=0,AF83+AG56,IF(AG$90&lt;=E_Sources!$F46,AF83*(1+E_Sources!$H46),"")))</f>
        <v>0</v>
      </c>
      <c r="AH83" s="124">
        <f>IFERROR(IF(E_Sources!$G46&gt;=1,E_Sources!$E46+(CUMPRINC(E_Sources!$H46/12,E_Sources!$G46*12,E_Sources!$E46,1,12*AH$90,0)),IF(E_Sources!$H46=0,AG83+AH56,IF(AH$90&lt;=E_Sources!$F46,AG83*(1+E_Sources!$H46),""))),IF(E_Sources!$H46=0,AG83+AH56,IF(AH$90&lt;=E_Sources!$F46,AG83*(1+E_Sources!$H46),"")))</f>
        <v>0</v>
      </c>
      <c r="AI83" s="124">
        <f>IFERROR(IF(E_Sources!$G46&gt;=1,E_Sources!$E46+(CUMPRINC(E_Sources!$H46/12,E_Sources!$G46*12,E_Sources!$E46,1,12*AI$90,0)),IF(E_Sources!$H46=0,AH83+AI56,IF(AI$90&lt;=E_Sources!$F46,AH83*(1+E_Sources!$H46),""))),IF(E_Sources!$H46=0,AH83+AI56,IF(AI$90&lt;=E_Sources!$F46,AH83*(1+E_Sources!$H46),"")))</f>
        <v>0</v>
      </c>
      <c r="AJ83" s="124">
        <f>IFERROR(IF(E_Sources!$G46&gt;=1,E_Sources!$E46+(CUMPRINC(E_Sources!$H46/12,E_Sources!$G46*12,E_Sources!$E46,1,12*AJ$90,0)),IF(E_Sources!$H46=0,AI83+AJ56,IF(AJ$90&lt;=E_Sources!$F46,AI83*(1+E_Sources!$H46),""))),IF(E_Sources!$H46=0,AI83+AJ56,IF(AJ$90&lt;=E_Sources!$F46,AI83*(1+E_Sources!$H46),"")))</f>
        <v>0</v>
      </c>
      <c r="AK83" s="124">
        <f>IFERROR(IF(E_Sources!$G46&gt;=1,E_Sources!$E46+(CUMPRINC(E_Sources!$H46/12,E_Sources!$G46*12,E_Sources!$E46,1,12*AK$90,0)),IF(E_Sources!$H46=0,AJ83+AK56,IF(AK$90&lt;=E_Sources!$F46,AJ83*(1+E_Sources!$H46),""))),IF(E_Sources!$H46=0,AJ83+AK56,IF(AK$90&lt;=E_Sources!$F46,AJ83*(1+E_Sources!$H46),"")))</f>
        <v>0</v>
      </c>
      <c r="AL83" s="124">
        <f>IFERROR(IF(E_Sources!$G46&gt;=1,E_Sources!$E46+(CUMPRINC(E_Sources!$H46/12,E_Sources!$G46*12,E_Sources!$E46,1,12*AL$90,0)),IF(E_Sources!$H46=0,AK83+AL56,IF(AL$90&lt;=E_Sources!$F46,AK83*(1+E_Sources!$H46),""))),IF(E_Sources!$H46=0,AK83+AL56,IF(AL$90&lt;=E_Sources!$F46,AK83*(1+E_Sources!$H46),"")))</f>
        <v>0</v>
      </c>
      <c r="AM83" s="124">
        <f>IFERROR(IF(E_Sources!$G46&gt;=1,E_Sources!$E46+(CUMPRINC(E_Sources!$H46/12,E_Sources!$G46*12,E_Sources!$E46,1,12*AM$90,0)),IF(E_Sources!$H46=0,AL83+AM56,IF(AM$90&lt;=E_Sources!$F46,AL83*(1+E_Sources!$H46),""))),IF(E_Sources!$H46=0,AL83+AM56,IF(AM$90&lt;=E_Sources!$F46,AL83*(1+E_Sources!$H46),"")))</f>
        <v>0</v>
      </c>
      <c r="AN83" s="124">
        <f>IFERROR(IF(E_Sources!$G46&gt;=1,E_Sources!$E46+(CUMPRINC(E_Sources!$H46/12,E_Sources!$G46*12,E_Sources!$E46,1,12*AN$90,0)),IF(E_Sources!$H46=0,AM83+AN56,IF(AN$90&lt;=E_Sources!$F46,AM83*(1+E_Sources!$H46),""))),IF(E_Sources!$H46=0,AM83+AN56,IF(AN$90&lt;=E_Sources!$F46,AM83*(1+E_Sources!$H46),"")))</f>
        <v>0</v>
      </c>
      <c r="AO83" s="124">
        <f>IFERROR(IF(E_Sources!$G46&gt;=1,E_Sources!$E46+(CUMPRINC(E_Sources!$H46/12,E_Sources!$G46*12,E_Sources!$E46,1,12*AO$90,0)),IF(E_Sources!$H46=0,AN83+AO56,IF(AO$90&lt;=E_Sources!$F46,AN83*(1+E_Sources!$H46),""))),IF(E_Sources!$H46=0,AN83+AO56,IF(AO$90&lt;=E_Sources!$F46,AN83*(1+E_Sources!$H46),"")))</f>
        <v>0</v>
      </c>
      <c r="AP83" s="124">
        <f>IFERROR(IF(E_Sources!$G46&gt;=1,E_Sources!$E46+(CUMPRINC(E_Sources!$H46/12,E_Sources!$G46*12,E_Sources!$E46,1,12*AP$90,0)),IF(E_Sources!$H46=0,AO83+AP56,IF(AP$90&lt;=E_Sources!$F46,AO83*(1+E_Sources!$H46),""))),IF(E_Sources!$H46=0,AO83+AP56,IF(AP$90&lt;=E_Sources!$F46,AO83*(1+E_Sources!$H46),"")))</f>
        <v>0</v>
      </c>
      <c r="AQ83" s="124">
        <f>IFERROR(IF(E_Sources!$G46&gt;=1,E_Sources!$E46+(CUMPRINC(E_Sources!$H46/12,E_Sources!$G46*12,E_Sources!$E46,1,12*AQ$90,0)),IF(E_Sources!$H46=0,AP83+AQ56,IF(AQ$90&lt;=E_Sources!$F46,AP83*(1+E_Sources!$H46),""))),IF(E_Sources!$H46=0,AP83+AQ56,IF(AQ$90&lt;=E_Sources!$F46,AP83*(1+E_Sources!$H46),"")))</f>
        <v>0</v>
      </c>
      <c r="AR83" s="124">
        <f>IFERROR(IF(E_Sources!$G46&gt;=1,E_Sources!$E46+(CUMPRINC(E_Sources!$H46/12,E_Sources!$G46*12,E_Sources!$E46,1,12*AR$90,0)),IF(E_Sources!$H46=0,AQ83+AR56,IF(AR$90&lt;=E_Sources!$F46,AQ83*(1+E_Sources!$H46),""))),IF(E_Sources!$H46=0,AQ83+AR56,IF(AR$90&lt;=E_Sources!$F46,AQ83*(1+E_Sources!$H46),"")))</f>
        <v>0</v>
      </c>
      <c r="AS83" s="124">
        <f>IFERROR(IF(E_Sources!$G46&gt;=1,E_Sources!$E46+(CUMPRINC(E_Sources!$H46/12,E_Sources!$G46*12,E_Sources!$E46,1,12*AS$90,0)),IF(E_Sources!$H46=0,AR83+AS56,IF(AS$90&lt;=E_Sources!$F46,AR83*(1+E_Sources!$H46),""))),IF(E_Sources!$H46=0,AR83+AS56,IF(AS$90&lt;=E_Sources!$F46,AR83*(1+E_Sources!$H46),"")))</f>
        <v>0</v>
      </c>
    </row>
    <row r="84" spans="2:45" x14ac:dyDescent="0.2">
      <c r="B84" s="59" t="s">
        <v>757</v>
      </c>
      <c r="C84" s="168"/>
      <c r="D84" s="179" t="str">
        <f>IF(E_Sources!C47="","",E_Sources!C47)</f>
        <v/>
      </c>
      <c r="E84" s="178">
        <f>IFERROR(ABS(E_Sources!#REF!),0)</f>
        <v>0</v>
      </c>
      <c r="F84" s="186">
        <f>IFERROR(IF(E_Sources!$G47&gt;=1,E_Sources!$E47+(CUMPRINC(E_Sources!$H47/12,E_Sources!$G47*12,E_Sources!$E47,1,12*F$90,0)),IF(E_Sources!$H47=0,E84+F57,IF(F$90&lt;=E_Sources!$F47,E84*(1+E_Sources!$H47),""))),IF(E_Sources!$H47=0,E84+F57,IF(F$90&lt;=E_Sources!$F47,E84*(1+E_Sources!$H47),"")))</f>
        <v>0</v>
      </c>
      <c r="G84" s="124">
        <f>IFERROR(IF(E_Sources!$G47&gt;=1,E_Sources!$E47+(CUMPRINC(E_Sources!$H47/12,E_Sources!$G47*12,E_Sources!$E47,1,12*G$90,0)),IF(E_Sources!$H47=0,F84+G57,IF(G$90&lt;=E_Sources!$F47,F84*(1+E_Sources!$H47),""))),IF(E_Sources!$H47=0,F84+G57,IF(G$90&lt;=E_Sources!$F47,F84*(1+E_Sources!$H47),"")))</f>
        <v>0</v>
      </c>
      <c r="H84" s="124">
        <f>IFERROR(IF(E_Sources!$G47&gt;=1,E_Sources!$E47+(CUMPRINC(E_Sources!$H47/12,E_Sources!$G47*12,E_Sources!$E47,1,12*H$90,0)),IF(E_Sources!$H47=0,G84+H57,IF(H$90&lt;=E_Sources!$F47,G84*(1+E_Sources!$H47),""))),IF(E_Sources!$H47=0,G84+H57,IF(H$90&lt;=E_Sources!$F47,G84*(1+E_Sources!$H47),"")))</f>
        <v>0</v>
      </c>
      <c r="I84" s="124">
        <f>IFERROR(IF(E_Sources!$G47&gt;=1,E_Sources!$E47+(CUMPRINC(E_Sources!$H47/12,E_Sources!$G47*12,E_Sources!$E47,1,12*I$90,0)),IF(E_Sources!$H47=0,H84+I57,IF(I$90&lt;=E_Sources!$F47,H84*(1+E_Sources!$H47),""))),IF(E_Sources!$H47=0,H84+I57,IF(I$90&lt;=E_Sources!$F47,H84*(1+E_Sources!$H47),"")))</f>
        <v>0</v>
      </c>
      <c r="J84" s="124">
        <f>IFERROR(IF(E_Sources!$G47&gt;=1,E_Sources!$E47+(CUMPRINC(E_Sources!$H47/12,E_Sources!$G47*12,E_Sources!$E47,1,12*J$90,0)),IF(E_Sources!$H47=0,I84+J57,IF(J$90&lt;=E_Sources!$F47,I84*(1+E_Sources!$H47),""))),IF(E_Sources!$H47=0,I84+J57,IF(J$90&lt;=E_Sources!$F47,I84*(1+E_Sources!$H47),"")))</f>
        <v>0</v>
      </c>
      <c r="K84" s="124">
        <f>IFERROR(IF(E_Sources!$G47&gt;=1,E_Sources!$E47+(CUMPRINC(E_Sources!$H47/12,E_Sources!$G47*12,E_Sources!$E47,1,12*K$90,0)),IF(E_Sources!$H47=0,J84+K57,IF(K$90&lt;=E_Sources!$F47,J84*(1+E_Sources!$H47),""))),IF(E_Sources!$H47=0,J84+K57,IF(K$90&lt;=E_Sources!$F47,J84*(1+E_Sources!$H47),"")))</f>
        <v>0</v>
      </c>
      <c r="L84" s="124">
        <f>IFERROR(IF(E_Sources!$G47&gt;=1,E_Sources!$E47+(CUMPRINC(E_Sources!$H47/12,E_Sources!$G47*12,E_Sources!$E47,1,12*L$90,0)),IF(E_Sources!$H47=0,K84+L57,IF(L$90&lt;=E_Sources!$F47,K84*(1+E_Sources!$H47),""))),IF(E_Sources!$H47=0,K84+L57,IF(L$90&lt;=E_Sources!$F47,K84*(1+E_Sources!$H47),"")))</f>
        <v>0</v>
      </c>
      <c r="M84" s="124">
        <f>IFERROR(IF(E_Sources!$G47&gt;=1,E_Sources!$E47+(CUMPRINC(E_Sources!$H47/12,E_Sources!$G47*12,E_Sources!$E47,1,12*M$90,0)),IF(E_Sources!$H47=0,L84+M57,IF(M$90&lt;=E_Sources!$F47,L84*(1+E_Sources!$H47),""))),IF(E_Sources!$H47=0,L84+M57,IF(M$90&lt;=E_Sources!$F47,L84*(1+E_Sources!$H47),"")))</f>
        <v>0</v>
      </c>
      <c r="N84" s="124">
        <f>IFERROR(IF(E_Sources!$G47&gt;=1,E_Sources!$E47+(CUMPRINC(E_Sources!$H47/12,E_Sources!$G47*12,E_Sources!$E47,1,12*N$90,0)),IF(E_Sources!$H47=0,M84+N57,IF(N$90&lt;=E_Sources!$F47,M84*(1+E_Sources!$H47),""))),IF(E_Sources!$H47=0,M84+N57,IF(N$90&lt;=E_Sources!$F47,M84*(1+E_Sources!$H47),"")))</f>
        <v>0</v>
      </c>
      <c r="O84" s="124">
        <f>IFERROR(IF(E_Sources!$G47&gt;=1,E_Sources!$E47+(CUMPRINC(E_Sources!$H47/12,E_Sources!$G47*12,E_Sources!$E47,1,12*O$90,0)),IF(E_Sources!$H47=0,N84+O57,IF(O$90&lt;=E_Sources!$F47,N84*(1+E_Sources!$H47),""))),IF(E_Sources!$H47=0,N84+O57,IF(O$90&lt;=E_Sources!$F47,N84*(1+E_Sources!$H47),"")))</f>
        <v>0</v>
      </c>
      <c r="P84" s="124">
        <f>IFERROR(IF(E_Sources!$G47&gt;=1,E_Sources!$E47+(CUMPRINC(E_Sources!$H47/12,E_Sources!$G47*12,E_Sources!$E47,1,12*P$90,0)),IF(E_Sources!$H47=0,O84+P57,IF(P$90&lt;=E_Sources!$F47,O84*(1+E_Sources!$H47),""))),IF(E_Sources!$H47=0,O84+P57,IF(P$90&lt;=E_Sources!$F47,O84*(1+E_Sources!$H47),"")))</f>
        <v>0</v>
      </c>
      <c r="Q84" s="124">
        <f>IFERROR(IF(E_Sources!$G47&gt;=1,E_Sources!$E47+(CUMPRINC(E_Sources!$H47/12,E_Sources!$G47*12,E_Sources!$E47,1,12*Q$90,0)),IF(E_Sources!$H47=0,P84+Q57,IF(Q$90&lt;=E_Sources!$F47,P84*(1+E_Sources!$H47),""))),IF(E_Sources!$H47=0,P84+Q57,IF(Q$90&lt;=E_Sources!$F47,P84*(1+E_Sources!$H47),"")))</f>
        <v>0</v>
      </c>
      <c r="R84" s="124">
        <f>IFERROR(IF(E_Sources!$G47&gt;=1,E_Sources!$E47+(CUMPRINC(E_Sources!$H47/12,E_Sources!$G47*12,E_Sources!$E47,1,12*R$90,0)),IF(E_Sources!$H47=0,Q84+R57,IF(R$90&lt;=E_Sources!$F47,Q84*(1+E_Sources!$H47),""))),IF(E_Sources!$H47=0,Q84+R57,IF(R$90&lt;=E_Sources!$F47,Q84*(1+E_Sources!$H47),"")))</f>
        <v>0</v>
      </c>
      <c r="S84" s="124">
        <f>IFERROR(IF(E_Sources!$G47&gt;=1,E_Sources!$E47+(CUMPRINC(E_Sources!$H47/12,E_Sources!$G47*12,E_Sources!$E47,1,12*S$90,0)),IF(E_Sources!$H47=0,R84+S57,IF(S$90&lt;=E_Sources!$F47,R84*(1+E_Sources!$H47),""))),IF(E_Sources!$H47=0,R84+S57,IF(S$90&lt;=E_Sources!$F47,R84*(1+E_Sources!$H47),"")))</f>
        <v>0</v>
      </c>
      <c r="T84" s="124">
        <f>IFERROR(IF(E_Sources!$G47&gt;=1,E_Sources!$E47+(CUMPRINC(E_Sources!$H47/12,E_Sources!$G47*12,E_Sources!$E47,1,12*T$90,0)),IF(E_Sources!$H47=0,S84+T57,IF(T$90&lt;=E_Sources!$F47,S84*(1+E_Sources!$H47),""))),IF(E_Sources!$H47=0,S84+T57,IF(T$90&lt;=E_Sources!$F47,S84*(1+E_Sources!$H47),"")))</f>
        <v>0</v>
      </c>
      <c r="U84" s="124">
        <f>IFERROR(IF(E_Sources!$G47&gt;=1,E_Sources!$E47+(CUMPRINC(E_Sources!$H47/12,E_Sources!$G47*12,E_Sources!$E47,1,12*U$90,0)),IF(E_Sources!$H47=0,T84+U57,IF(U$90&lt;=E_Sources!$F47,T84*(1+E_Sources!$H47),""))),IF(E_Sources!$H47=0,T84+U57,IF(U$90&lt;=E_Sources!$F47,T84*(1+E_Sources!$H47),"")))</f>
        <v>0</v>
      </c>
      <c r="V84" s="124">
        <f>IFERROR(IF(E_Sources!$G47&gt;=1,E_Sources!$E47+(CUMPRINC(E_Sources!$H47/12,E_Sources!$G47*12,E_Sources!$E47,1,12*V$90,0)),IF(E_Sources!$H47=0,U84+V57,IF(V$90&lt;=E_Sources!$F47,U84*(1+E_Sources!$H47),""))),IF(E_Sources!$H47=0,U84+V57,IF(V$90&lt;=E_Sources!$F47,U84*(1+E_Sources!$H47),"")))</f>
        <v>0</v>
      </c>
      <c r="W84" s="124">
        <f>IFERROR(IF(E_Sources!$G47&gt;=1,E_Sources!$E47+(CUMPRINC(E_Sources!$H47/12,E_Sources!$G47*12,E_Sources!$E47,1,12*W$90,0)),IF(E_Sources!$H47=0,V84+W57,IF(W$90&lt;=E_Sources!$F47,V84*(1+E_Sources!$H47),""))),IF(E_Sources!$H47=0,V84+W57,IF(W$90&lt;=E_Sources!$F47,V84*(1+E_Sources!$H47),"")))</f>
        <v>0</v>
      </c>
      <c r="X84" s="124">
        <f>IFERROR(IF(E_Sources!$G47&gt;=1,E_Sources!$E47+(CUMPRINC(E_Sources!$H47/12,E_Sources!$G47*12,E_Sources!$E47,1,12*X$90,0)),IF(E_Sources!$H47=0,W84+X57,IF(X$90&lt;=E_Sources!$F47,W84*(1+E_Sources!$H47),""))),IF(E_Sources!$H47=0,W84+X57,IF(X$90&lt;=E_Sources!$F47,W84*(1+E_Sources!$H47),"")))</f>
        <v>0</v>
      </c>
      <c r="Y84" s="124">
        <f>IFERROR(IF(E_Sources!$G47&gt;=1,E_Sources!$E47+(CUMPRINC(E_Sources!$H47/12,E_Sources!$G47*12,E_Sources!$E47,1,12*Y$90,0)),IF(E_Sources!$H47=0,X84+Y57,IF(Y$90&lt;=E_Sources!$F47,X84*(1+E_Sources!$H47),""))),IF(E_Sources!$H47=0,X84+Y57,IF(Y$90&lt;=E_Sources!$F47,X84*(1+E_Sources!$H47),"")))</f>
        <v>0</v>
      </c>
      <c r="Z84" s="124">
        <f>IFERROR(IF(E_Sources!$G47&gt;=1,E_Sources!$E47+(CUMPRINC(E_Sources!$H47/12,E_Sources!$G47*12,E_Sources!$E47,1,12*Z$90,0)),IF(E_Sources!$H47=0,Y84+Z57,IF(Z$90&lt;=E_Sources!$F47,Y84*(1+E_Sources!$H47),""))),IF(E_Sources!$H47=0,Y84+Z57,IF(Z$90&lt;=E_Sources!$F47,Y84*(1+E_Sources!$H47),"")))</f>
        <v>0</v>
      </c>
      <c r="AA84" s="124">
        <f>IFERROR(IF(E_Sources!$G47&gt;=1,E_Sources!$E47+(CUMPRINC(E_Sources!$H47/12,E_Sources!$G47*12,E_Sources!$E47,1,12*AA$90,0)),IF(E_Sources!$H47=0,Z84+AA57,IF(AA$90&lt;=E_Sources!$F47,Z84*(1+E_Sources!$H47),""))),IF(E_Sources!$H47=0,Z84+AA57,IF(AA$90&lt;=E_Sources!$F47,Z84*(1+E_Sources!$H47),"")))</f>
        <v>0</v>
      </c>
      <c r="AB84" s="124">
        <f>IFERROR(IF(E_Sources!$G47&gt;=1,E_Sources!$E47+(CUMPRINC(E_Sources!$H47/12,E_Sources!$G47*12,E_Sources!$E47,1,12*AB$90,0)),IF(E_Sources!$H47=0,AA84+AB57,IF(AB$90&lt;=E_Sources!$F47,AA84*(1+E_Sources!$H47),""))),IF(E_Sources!$H47=0,AA84+AB57,IF(AB$90&lt;=E_Sources!$F47,AA84*(1+E_Sources!$H47),"")))</f>
        <v>0</v>
      </c>
      <c r="AC84" s="124">
        <f>IFERROR(IF(E_Sources!$G47&gt;=1,E_Sources!$E47+(CUMPRINC(E_Sources!$H47/12,E_Sources!$G47*12,E_Sources!$E47,1,12*AC$90,0)),IF(E_Sources!$H47=0,AB84+AC57,IF(AC$90&lt;=E_Sources!$F47,AB84*(1+E_Sources!$H47),""))),IF(E_Sources!$H47=0,AB84+AC57,IF(AC$90&lt;=E_Sources!$F47,AB84*(1+E_Sources!$H47),"")))</f>
        <v>0</v>
      </c>
      <c r="AD84" s="124">
        <f>IFERROR(IF(E_Sources!$G47&gt;=1,E_Sources!$E47+(CUMPRINC(E_Sources!$H47/12,E_Sources!$G47*12,E_Sources!$E47,1,12*AD$90,0)),IF(E_Sources!$H47=0,AC84+AD57,IF(AD$90&lt;=E_Sources!$F47,AC84*(1+E_Sources!$H47),""))),IF(E_Sources!$H47=0,AC84+AD57,IF(AD$90&lt;=E_Sources!$F47,AC84*(1+E_Sources!$H47),"")))</f>
        <v>0</v>
      </c>
      <c r="AE84" s="124">
        <f>IFERROR(IF(E_Sources!$G47&gt;=1,E_Sources!$E47+(CUMPRINC(E_Sources!$H47/12,E_Sources!$G47*12,E_Sources!$E47,1,12*AE$90,0)),IF(E_Sources!$H47=0,AD84+AE57,IF(AE$90&lt;=E_Sources!$F47,AD84*(1+E_Sources!$H47),""))),IF(E_Sources!$H47=0,AD84+AE57,IF(AE$90&lt;=E_Sources!$F47,AD84*(1+E_Sources!$H47),"")))</f>
        <v>0</v>
      </c>
      <c r="AF84" s="124">
        <f>IFERROR(IF(E_Sources!$G47&gt;=1,E_Sources!$E47+(CUMPRINC(E_Sources!$H47/12,E_Sources!$G47*12,E_Sources!$E47,1,12*AF$90,0)),IF(E_Sources!$H47=0,AE84+AF57,IF(AF$90&lt;=E_Sources!$F47,AE84*(1+E_Sources!$H47),""))),IF(E_Sources!$H47=0,AE84+AF57,IF(AF$90&lt;=E_Sources!$F47,AE84*(1+E_Sources!$H47),"")))</f>
        <v>0</v>
      </c>
      <c r="AG84" s="124">
        <f>IFERROR(IF(E_Sources!$G47&gt;=1,E_Sources!$E47+(CUMPRINC(E_Sources!$H47/12,E_Sources!$G47*12,E_Sources!$E47,1,12*AG$90,0)),IF(E_Sources!$H47=0,AF84+AG57,IF(AG$90&lt;=E_Sources!$F47,AF84*(1+E_Sources!$H47),""))),IF(E_Sources!$H47=0,AF84+AG57,IF(AG$90&lt;=E_Sources!$F47,AF84*(1+E_Sources!$H47),"")))</f>
        <v>0</v>
      </c>
      <c r="AH84" s="124">
        <f>IFERROR(IF(E_Sources!$G47&gt;=1,E_Sources!$E47+(CUMPRINC(E_Sources!$H47/12,E_Sources!$G47*12,E_Sources!$E47,1,12*AH$90,0)),IF(E_Sources!$H47=0,AG84+AH57,IF(AH$90&lt;=E_Sources!$F47,AG84*(1+E_Sources!$H47),""))),IF(E_Sources!$H47=0,AG84+AH57,IF(AH$90&lt;=E_Sources!$F47,AG84*(1+E_Sources!$H47),"")))</f>
        <v>0</v>
      </c>
      <c r="AI84" s="124">
        <f>IFERROR(IF(E_Sources!$G47&gt;=1,E_Sources!$E47+(CUMPRINC(E_Sources!$H47/12,E_Sources!$G47*12,E_Sources!$E47,1,12*AI$90,0)),IF(E_Sources!$H47=0,AH84+AI57,IF(AI$90&lt;=E_Sources!$F47,AH84*(1+E_Sources!$H47),""))),IF(E_Sources!$H47=0,AH84+AI57,IF(AI$90&lt;=E_Sources!$F47,AH84*(1+E_Sources!$H47),"")))</f>
        <v>0</v>
      </c>
      <c r="AJ84" s="124">
        <f>IFERROR(IF(E_Sources!$G47&gt;=1,E_Sources!$E47+(CUMPRINC(E_Sources!$H47/12,E_Sources!$G47*12,E_Sources!$E47,1,12*AJ$90,0)),IF(E_Sources!$H47=0,AI84+AJ57,IF(AJ$90&lt;=E_Sources!$F47,AI84*(1+E_Sources!$H47),""))),IF(E_Sources!$H47=0,AI84+AJ57,IF(AJ$90&lt;=E_Sources!$F47,AI84*(1+E_Sources!$H47),"")))</f>
        <v>0</v>
      </c>
      <c r="AK84" s="124">
        <f>IFERROR(IF(E_Sources!$G47&gt;=1,E_Sources!$E47+(CUMPRINC(E_Sources!$H47/12,E_Sources!$G47*12,E_Sources!$E47,1,12*AK$90,0)),IF(E_Sources!$H47=0,AJ84+AK57,IF(AK$90&lt;=E_Sources!$F47,AJ84*(1+E_Sources!$H47),""))),IF(E_Sources!$H47=0,AJ84+AK57,IF(AK$90&lt;=E_Sources!$F47,AJ84*(1+E_Sources!$H47),"")))</f>
        <v>0</v>
      </c>
      <c r="AL84" s="124">
        <f>IFERROR(IF(E_Sources!$G47&gt;=1,E_Sources!$E47+(CUMPRINC(E_Sources!$H47/12,E_Sources!$G47*12,E_Sources!$E47,1,12*AL$90,0)),IF(E_Sources!$H47=0,AK84+AL57,IF(AL$90&lt;=E_Sources!$F47,AK84*(1+E_Sources!$H47),""))),IF(E_Sources!$H47=0,AK84+AL57,IF(AL$90&lt;=E_Sources!$F47,AK84*(1+E_Sources!$H47),"")))</f>
        <v>0</v>
      </c>
      <c r="AM84" s="124">
        <f>IFERROR(IF(E_Sources!$G47&gt;=1,E_Sources!$E47+(CUMPRINC(E_Sources!$H47/12,E_Sources!$G47*12,E_Sources!$E47,1,12*AM$90,0)),IF(E_Sources!$H47=0,AL84+AM57,IF(AM$90&lt;=E_Sources!$F47,AL84*(1+E_Sources!$H47),""))),IF(E_Sources!$H47=0,AL84+AM57,IF(AM$90&lt;=E_Sources!$F47,AL84*(1+E_Sources!$H47),"")))</f>
        <v>0</v>
      </c>
      <c r="AN84" s="124">
        <f>IFERROR(IF(E_Sources!$G47&gt;=1,E_Sources!$E47+(CUMPRINC(E_Sources!$H47/12,E_Sources!$G47*12,E_Sources!$E47,1,12*AN$90,0)),IF(E_Sources!$H47=0,AM84+AN57,IF(AN$90&lt;=E_Sources!$F47,AM84*(1+E_Sources!$H47),""))),IF(E_Sources!$H47=0,AM84+AN57,IF(AN$90&lt;=E_Sources!$F47,AM84*(1+E_Sources!$H47),"")))</f>
        <v>0</v>
      </c>
      <c r="AO84" s="124">
        <f>IFERROR(IF(E_Sources!$G47&gt;=1,E_Sources!$E47+(CUMPRINC(E_Sources!$H47/12,E_Sources!$G47*12,E_Sources!$E47,1,12*AO$90,0)),IF(E_Sources!$H47=0,AN84+AO57,IF(AO$90&lt;=E_Sources!$F47,AN84*(1+E_Sources!$H47),""))),IF(E_Sources!$H47=0,AN84+AO57,IF(AO$90&lt;=E_Sources!$F47,AN84*(1+E_Sources!$H47),"")))</f>
        <v>0</v>
      </c>
      <c r="AP84" s="124">
        <f>IFERROR(IF(E_Sources!$G47&gt;=1,E_Sources!$E47+(CUMPRINC(E_Sources!$H47/12,E_Sources!$G47*12,E_Sources!$E47,1,12*AP$90,0)),IF(E_Sources!$H47=0,AO84+AP57,IF(AP$90&lt;=E_Sources!$F47,AO84*(1+E_Sources!$H47),""))),IF(E_Sources!$H47=0,AO84+AP57,IF(AP$90&lt;=E_Sources!$F47,AO84*(1+E_Sources!$H47),"")))</f>
        <v>0</v>
      </c>
      <c r="AQ84" s="124">
        <f>IFERROR(IF(E_Sources!$G47&gt;=1,E_Sources!$E47+(CUMPRINC(E_Sources!$H47/12,E_Sources!$G47*12,E_Sources!$E47,1,12*AQ$90,0)),IF(E_Sources!$H47=0,AP84+AQ57,IF(AQ$90&lt;=E_Sources!$F47,AP84*(1+E_Sources!$H47),""))),IF(E_Sources!$H47=0,AP84+AQ57,IF(AQ$90&lt;=E_Sources!$F47,AP84*(1+E_Sources!$H47),"")))</f>
        <v>0</v>
      </c>
      <c r="AR84" s="124">
        <f>IFERROR(IF(E_Sources!$G47&gt;=1,E_Sources!$E47+(CUMPRINC(E_Sources!$H47/12,E_Sources!$G47*12,E_Sources!$E47,1,12*AR$90,0)),IF(E_Sources!$H47=0,AQ84+AR57,IF(AR$90&lt;=E_Sources!$F47,AQ84*(1+E_Sources!$H47),""))),IF(E_Sources!$H47=0,AQ84+AR57,IF(AR$90&lt;=E_Sources!$F47,AQ84*(1+E_Sources!$H47),"")))</f>
        <v>0</v>
      </c>
      <c r="AS84" s="124">
        <f>IFERROR(IF(E_Sources!$G47&gt;=1,E_Sources!$E47+(CUMPRINC(E_Sources!$H47/12,E_Sources!$G47*12,E_Sources!$E47,1,12*AS$90,0)),IF(E_Sources!$H47=0,AR84+AS57,IF(AS$90&lt;=E_Sources!$F47,AR84*(1+E_Sources!$H47),""))),IF(E_Sources!$H47=0,AR84+AS57,IF(AS$90&lt;=E_Sources!$F47,AR84*(1+E_Sources!$H47),"")))</f>
        <v>0</v>
      </c>
    </row>
    <row r="85" spans="2:45" x14ac:dyDescent="0.2">
      <c r="B85" s="59" t="s">
        <v>757</v>
      </c>
      <c r="C85" s="168"/>
      <c r="D85" s="179" t="str">
        <f>IF(E_Sources!C48="","",E_Sources!C48)</f>
        <v/>
      </c>
      <c r="E85" s="178">
        <f>IFERROR(ABS(E_Sources!#REF!),0)</f>
        <v>0</v>
      </c>
      <c r="F85" s="186">
        <f>IFERROR(IF(E_Sources!$G48&gt;=1,E_Sources!$E48+(CUMPRINC(E_Sources!$H48/12,E_Sources!$G48*12,E_Sources!$E48,1,12*F$90,0)),IF(E_Sources!$H48=0,E85+F58,IF(F$90&lt;=E_Sources!$F48,E85*(1+E_Sources!$H48),""))),IF(E_Sources!$H48=0,E85+F58,IF(F$90&lt;=E_Sources!$F48,E85*(1+E_Sources!$H48),"")))</f>
        <v>0</v>
      </c>
      <c r="G85" s="124">
        <f>IFERROR(IF(E_Sources!$G48&gt;=1,E_Sources!$E48+(CUMPRINC(E_Sources!$H48/12,E_Sources!$G48*12,E_Sources!$E48,1,12*G$90,0)),IF(E_Sources!$H48=0,F85+G58,IF(G$90&lt;=E_Sources!$F48,F85*(1+E_Sources!$H48),""))),IF(E_Sources!$H48=0,F85+G58,IF(G$90&lt;=E_Sources!$F48,F85*(1+E_Sources!$H48),"")))</f>
        <v>0</v>
      </c>
      <c r="H85" s="124">
        <f>IFERROR(IF(E_Sources!$G48&gt;=1,E_Sources!$E48+(CUMPRINC(E_Sources!$H48/12,E_Sources!$G48*12,E_Sources!$E48,1,12*H$90,0)),IF(E_Sources!$H48=0,G85+H58,IF(H$90&lt;=E_Sources!$F48,G85*(1+E_Sources!$H48),""))),IF(E_Sources!$H48=0,G85+H58,IF(H$90&lt;=E_Sources!$F48,G85*(1+E_Sources!$H48),"")))</f>
        <v>0</v>
      </c>
      <c r="I85" s="124">
        <f>IFERROR(IF(E_Sources!$G48&gt;=1,E_Sources!$E48+(CUMPRINC(E_Sources!$H48/12,E_Sources!$G48*12,E_Sources!$E48,1,12*I$90,0)),IF(E_Sources!$H48=0,H85+I58,IF(I$90&lt;=E_Sources!$F48,H85*(1+E_Sources!$H48),""))),IF(E_Sources!$H48=0,H85+I58,IF(I$90&lt;=E_Sources!$F48,H85*(1+E_Sources!$H48),"")))</f>
        <v>0</v>
      </c>
      <c r="J85" s="124">
        <f>IFERROR(IF(E_Sources!$G48&gt;=1,E_Sources!$E48+(CUMPRINC(E_Sources!$H48/12,E_Sources!$G48*12,E_Sources!$E48,1,12*J$90,0)),IF(E_Sources!$H48=0,I85+J58,IF(J$90&lt;=E_Sources!$F48,I85*(1+E_Sources!$H48),""))),IF(E_Sources!$H48=0,I85+J58,IF(J$90&lt;=E_Sources!$F48,I85*(1+E_Sources!$H48),"")))</f>
        <v>0</v>
      </c>
      <c r="K85" s="124">
        <f>IFERROR(IF(E_Sources!$G48&gt;=1,E_Sources!$E48+(CUMPRINC(E_Sources!$H48/12,E_Sources!$G48*12,E_Sources!$E48,1,12*K$90,0)),IF(E_Sources!$H48=0,J85+K58,IF(K$90&lt;=E_Sources!$F48,J85*(1+E_Sources!$H48),""))),IF(E_Sources!$H48=0,J85+K58,IF(K$90&lt;=E_Sources!$F48,J85*(1+E_Sources!$H48),"")))</f>
        <v>0</v>
      </c>
      <c r="L85" s="124">
        <f>IFERROR(IF(E_Sources!$G48&gt;=1,E_Sources!$E48+(CUMPRINC(E_Sources!$H48/12,E_Sources!$G48*12,E_Sources!$E48,1,12*L$90,0)),IF(E_Sources!$H48=0,K85+L58,IF(L$90&lt;=E_Sources!$F48,K85*(1+E_Sources!$H48),""))),IF(E_Sources!$H48=0,K85+L58,IF(L$90&lt;=E_Sources!$F48,K85*(1+E_Sources!$H48),"")))</f>
        <v>0</v>
      </c>
      <c r="M85" s="124">
        <f>IFERROR(IF(E_Sources!$G48&gt;=1,E_Sources!$E48+(CUMPRINC(E_Sources!$H48/12,E_Sources!$G48*12,E_Sources!$E48,1,12*M$90,0)),IF(E_Sources!$H48=0,L85+M58,IF(M$90&lt;=E_Sources!$F48,L85*(1+E_Sources!$H48),""))),IF(E_Sources!$H48=0,L85+M58,IF(M$90&lt;=E_Sources!$F48,L85*(1+E_Sources!$H48),"")))</f>
        <v>0</v>
      </c>
      <c r="N85" s="124">
        <f>IFERROR(IF(E_Sources!$G48&gt;=1,E_Sources!$E48+(CUMPRINC(E_Sources!$H48/12,E_Sources!$G48*12,E_Sources!$E48,1,12*N$90,0)),IF(E_Sources!$H48=0,M85+N58,IF(N$90&lt;=E_Sources!$F48,M85*(1+E_Sources!$H48),""))),IF(E_Sources!$H48=0,M85+N58,IF(N$90&lt;=E_Sources!$F48,M85*(1+E_Sources!$H48),"")))</f>
        <v>0</v>
      </c>
      <c r="O85" s="124">
        <f>IFERROR(IF(E_Sources!$G48&gt;=1,E_Sources!$E48+(CUMPRINC(E_Sources!$H48/12,E_Sources!$G48*12,E_Sources!$E48,1,12*O$90,0)),IF(E_Sources!$H48=0,N85+O58,IF(O$90&lt;=E_Sources!$F48,N85*(1+E_Sources!$H48),""))),IF(E_Sources!$H48=0,N85+O58,IF(O$90&lt;=E_Sources!$F48,N85*(1+E_Sources!$H48),"")))</f>
        <v>0</v>
      </c>
      <c r="P85" s="124">
        <f>IFERROR(IF(E_Sources!$G48&gt;=1,E_Sources!$E48+(CUMPRINC(E_Sources!$H48/12,E_Sources!$G48*12,E_Sources!$E48,1,12*P$90,0)),IF(E_Sources!$H48=0,O85+P58,IF(P$90&lt;=E_Sources!$F48,O85*(1+E_Sources!$H48),""))),IF(E_Sources!$H48=0,O85+P58,IF(P$90&lt;=E_Sources!$F48,O85*(1+E_Sources!$H48),"")))</f>
        <v>0</v>
      </c>
      <c r="Q85" s="124">
        <f>IFERROR(IF(E_Sources!$G48&gt;=1,E_Sources!$E48+(CUMPRINC(E_Sources!$H48/12,E_Sources!$G48*12,E_Sources!$E48,1,12*Q$90,0)),IF(E_Sources!$H48=0,P85+Q58,IF(Q$90&lt;=E_Sources!$F48,P85*(1+E_Sources!$H48),""))),IF(E_Sources!$H48=0,P85+Q58,IF(Q$90&lt;=E_Sources!$F48,P85*(1+E_Sources!$H48),"")))</f>
        <v>0</v>
      </c>
      <c r="R85" s="124">
        <f>IFERROR(IF(E_Sources!$G48&gt;=1,E_Sources!$E48+(CUMPRINC(E_Sources!$H48/12,E_Sources!$G48*12,E_Sources!$E48,1,12*R$90,0)),IF(E_Sources!$H48=0,Q85+R58,IF(R$90&lt;=E_Sources!$F48,Q85*(1+E_Sources!$H48),""))),IF(E_Sources!$H48=0,Q85+R58,IF(R$90&lt;=E_Sources!$F48,Q85*(1+E_Sources!$H48),"")))</f>
        <v>0</v>
      </c>
      <c r="S85" s="124">
        <f>IFERROR(IF(E_Sources!$G48&gt;=1,E_Sources!$E48+(CUMPRINC(E_Sources!$H48/12,E_Sources!$G48*12,E_Sources!$E48,1,12*S$90,0)),IF(E_Sources!$H48=0,R85+S58,IF(S$90&lt;=E_Sources!$F48,R85*(1+E_Sources!$H48),""))),IF(E_Sources!$H48=0,R85+S58,IF(S$90&lt;=E_Sources!$F48,R85*(1+E_Sources!$H48),"")))</f>
        <v>0</v>
      </c>
      <c r="T85" s="124">
        <f>IFERROR(IF(E_Sources!$G48&gt;=1,E_Sources!$E48+(CUMPRINC(E_Sources!$H48/12,E_Sources!$G48*12,E_Sources!$E48,1,12*T$90,0)),IF(E_Sources!$H48=0,S85+T58,IF(T$90&lt;=E_Sources!$F48,S85*(1+E_Sources!$H48),""))),IF(E_Sources!$H48=0,S85+T58,IF(T$90&lt;=E_Sources!$F48,S85*(1+E_Sources!$H48),"")))</f>
        <v>0</v>
      </c>
      <c r="U85" s="124">
        <f>IFERROR(IF(E_Sources!$G48&gt;=1,E_Sources!$E48+(CUMPRINC(E_Sources!$H48/12,E_Sources!$G48*12,E_Sources!$E48,1,12*U$90,0)),IF(E_Sources!$H48=0,T85+U58,IF(U$90&lt;=E_Sources!$F48,T85*(1+E_Sources!$H48),""))),IF(E_Sources!$H48=0,T85+U58,IF(U$90&lt;=E_Sources!$F48,T85*(1+E_Sources!$H48),"")))</f>
        <v>0</v>
      </c>
      <c r="V85" s="124">
        <f>IFERROR(IF(E_Sources!$G48&gt;=1,E_Sources!$E48+(CUMPRINC(E_Sources!$H48/12,E_Sources!$G48*12,E_Sources!$E48,1,12*V$90,0)),IF(E_Sources!$H48=0,U85+V58,IF(V$90&lt;=E_Sources!$F48,U85*(1+E_Sources!$H48),""))),IF(E_Sources!$H48=0,U85+V58,IF(V$90&lt;=E_Sources!$F48,U85*(1+E_Sources!$H48),"")))</f>
        <v>0</v>
      </c>
      <c r="W85" s="124">
        <f>IFERROR(IF(E_Sources!$G48&gt;=1,E_Sources!$E48+(CUMPRINC(E_Sources!$H48/12,E_Sources!$G48*12,E_Sources!$E48,1,12*W$90,0)),IF(E_Sources!$H48=0,V85+W58,IF(W$90&lt;=E_Sources!$F48,V85*(1+E_Sources!$H48),""))),IF(E_Sources!$H48=0,V85+W58,IF(W$90&lt;=E_Sources!$F48,V85*(1+E_Sources!$H48),"")))</f>
        <v>0</v>
      </c>
      <c r="X85" s="124">
        <f>IFERROR(IF(E_Sources!$G48&gt;=1,E_Sources!$E48+(CUMPRINC(E_Sources!$H48/12,E_Sources!$G48*12,E_Sources!$E48,1,12*X$90,0)),IF(E_Sources!$H48=0,W85+X58,IF(X$90&lt;=E_Sources!$F48,W85*(1+E_Sources!$H48),""))),IF(E_Sources!$H48=0,W85+X58,IF(X$90&lt;=E_Sources!$F48,W85*(1+E_Sources!$H48),"")))</f>
        <v>0</v>
      </c>
      <c r="Y85" s="124">
        <f>IFERROR(IF(E_Sources!$G48&gt;=1,E_Sources!$E48+(CUMPRINC(E_Sources!$H48/12,E_Sources!$G48*12,E_Sources!$E48,1,12*Y$90,0)),IF(E_Sources!$H48=0,X85+Y58,IF(Y$90&lt;=E_Sources!$F48,X85*(1+E_Sources!$H48),""))),IF(E_Sources!$H48=0,X85+Y58,IF(Y$90&lt;=E_Sources!$F48,X85*(1+E_Sources!$H48),"")))</f>
        <v>0</v>
      </c>
      <c r="Z85" s="124">
        <f>IFERROR(IF(E_Sources!$G48&gt;=1,E_Sources!$E48+(CUMPRINC(E_Sources!$H48/12,E_Sources!$G48*12,E_Sources!$E48,1,12*Z$90,0)),IF(E_Sources!$H48=0,Y85+Z58,IF(Z$90&lt;=E_Sources!$F48,Y85*(1+E_Sources!$H48),""))),IF(E_Sources!$H48=0,Y85+Z58,IF(Z$90&lt;=E_Sources!$F48,Y85*(1+E_Sources!$H48),"")))</f>
        <v>0</v>
      </c>
      <c r="AA85" s="124">
        <f>IFERROR(IF(E_Sources!$G48&gt;=1,E_Sources!$E48+(CUMPRINC(E_Sources!$H48/12,E_Sources!$G48*12,E_Sources!$E48,1,12*AA$90,0)),IF(E_Sources!$H48=0,Z85+AA58,IF(AA$90&lt;=E_Sources!$F48,Z85*(1+E_Sources!$H48),""))),IF(E_Sources!$H48=0,Z85+AA58,IF(AA$90&lt;=E_Sources!$F48,Z85*(1+E_Sources!$H48),"")))</f>
        <v>0</v>
      </c>
      <c r="AB85" s="124">
        <f>IFERROR(IF(E_Sources!$G48&gt;=1,E_Sources!$E48+(CUMPRINC(E_Sources!$H48/12,E_Sources!$G48*12,E_Sources!$E48,1,12*AB$90,0)),IF(E_Sources!$H48=0,AA85+AB58,IF(AB$90&lt;=E_Sources!$F48,AA85*(1+E_Sources!$H48),""))),IF(E_Sources!$H48=0,AA85+AB58,IF(AB$90&lt;=E_Sources!$F48,AA85*(1+E_Sources!$H48),"")))</f>
        <v>0</v>
      </c>
      <c r="AC85" s="124">
        <f>IFERROR(IF(E_Sources!$G48&gt;=1,E_Sources!$E48+(CUMPRINC(E_Sources!$H48/12,E_Sources!$G48*12,E_Sources!$E48,1,12*AC$90,0)),IF(E_Sources!$H48=0,AB85+AC58,IF(AC$90&lt;=E_Sources!$F48,AB85*(1+E_Sources!$H48),""))),IF(E_Sources!$H48=0,AB85+AC58,IF(AC$90&lt;=E_Sources!$F48,AB85*(1+E_Sources!$H48),"")))</f>
        <v>0</v>
      </c>
      <c r="AD85" s="124">
        <f>IFERROR(IF(E_Sources!$G48&gt;=1,E_Sources!$E48+(CUMPRINC(E_Sources!$H48/12,E_Sources!$G48*12,E_Sources!$E48,1,12*AD$90,0)),IF(E_Sources!$H48=0,AC85+AD58,IF(AD$90&lt;=E_Sources!$F48,AC85*(1+E_Sources!$H48),""))),IF(E_Sources!$H48=0,AC85+AD58,IF(AD$90&lt;=E_Sources!$F48,AC85*(1+E_Sources!$H48),"")))</f>
        <v>0</v>
      </c>
      <c r="AE85" s="124">
        <f>IFERROR(IF(E_Sources!$G48&gt;=1,E_Sources!$E48+(CUMPRINC(E_Sources!$H48/12,E_Sources!$G48*12,E_Sources!$E48,1,12*AE$90,0)),IF(E_Sources!$H48=0,AD85+AE58,IF(AE$90&lt;=E_Sources!$F48,AD85*(1+E_Sources!$H48),""))),IF(E_Sources!$H48=0,AD85+AE58,IF(AE$90&lt;=E_Sources!$F48,AD85*(1+E_Sources!$H48),"")))</f>
        <v>0</v>
      </c>
      <c r="AF85" s="124">
        <f>IFERROR(IF(E_Sources!$G48&gt;=1,E_Sources!$E48+(CUMPRINC(E_Sources!$H48/12,E_Sources!$G48*12,E_Sources!$E48,1,12*AF$90,0)),IF(E_Sources!$H48=0,AE85+AF58,IF(AF$90&lt;=E_Sources!$F48,AE85*(1+E_Sources!$H48),""))),IF(E_Sources!$H48=0,AE85+AF58,IF(AF$90&lt;=E_Sources!$F48,AE85*(1+E_Sources!$H48),"")))</f>
        <v>0</v>
      </c>
      <c r="AG85" s="124">
        <f>IFERROR(IF(E_Sources!$G48&gt;=1,E_Sources!$E48+(CUMPRINC(E_Sources!$H48/12,E_Sources!$G48*12,E_Sources!$E48,1,12*AG$90,0)),IF(E_Sources!$H48=0,AF85+AG58,IF(AG$90&lt;=E_Sources!$F48,AF85*(1+E_Sources!$H48),""))),IF(E_Sources!$H48=0,AF85+AG58,IF(AG$90&lt;=E_Sources!$F48,AF85*(1+E_Sources!$H48),"")))</f>
        <v>0</v>
      </c>
      <c r="AH85" s="124">
        <f>IFERROR(IF(E_Sources!$G48&gt;=1,E_Sources!$E48+(CUMPRINC(E_Sources!$H48/12,E_Sources!$G48*12,E_Sources!$E48,1,12*AH$90,0)),IF(E_Sources!$H48=0,AG85+AH58,IF(AH$90&lt;=E_Sources!$F48,AG85*(1+E_Sources!$H48),""))),IF(E_Sources!$H48=0,AG85+AH58,IF(AH$90&lt;=E_Sources!$F48,AG85*(1+E_Sources!$H48),"")))</f>
        <v>0</v>
      </c>
      <c r="AI85" s="124">
        <f>IFERROR(IF(E_Sources!$G48&gt;=1,E_Sources!$E48+(CUMPRINC(E_Sources!$H48/12,E_Sources!$G48*12,E_Sources!$E48,1,12*AI$90,0)),IF(E_Sources!$H48=0,AH85+AI58,IF(AI$90&lt;=E_Sources!$F48,AH85*(1+E_Sources!$H48),""))),IF(E_Sources!$H48=0,AH85+AI58,IF(AI$90&lt;=E_Sources!$F48,AH85*(1+E_Sources!$H48),"")))</f>
        <v>0</v>
      </c>
      <c r="AJ85" s="124">
        <f>IFERROR(IF(E_Sources!$G48&gt;=1,E_Sources!$E48+(CUMPRINC(E_Sources!$H48/12,E_Sources!$G48*12,E_Sources!$E48,1,12*AJ$90,0)),IF(E_Sources!$H48=0,AI85+AJ58,IF(AJ$90&lt;=E_Sources!$F48,AI85*(1+E_Sources!$H48),""))),IF(E_Sources!$H48=0,AI85+AJ58,IF(AJ$90&lt;=E_Sources!$F48,AI85*(1+E_Sources!$H48),"")))</f>
        <v>0</v>
      </c>
      <c r="AK85" s="124">
        <f>IFERROR(IF(E_Sources!$G48&gt;=1,E_Sources!$E48+(CUMPRINC(E_Sources!$H48/12,E_Sources!$G48*12,E_Sources!$E48,1,12*AK$90,0)),IF(E_Sources!$H48=0,AJ85+AK58,IF(AK$90&lt;=E_Sources!$F48,AJ85*(1+E_Sources!$H48),""))),IF(E_Sources!$H48=0,AJ85+AK58,IF(AK$90&lt;=E_Sources!$F48,AJ85*(1+E_Sources!$H48),"")))</f>
        <v>0</v>
      </c>
      <c r="AL85" s="124">
        <f>IFERROR(IF(E_Sources!$G48&gt;=1,E_Sources!$E48+(CUMPRINC(E_Sources!$H48/12,E_Sources!$G48*12,E_Sources!$E48,1,12*AL$90,0)),IF(E_Sources!$H48=0,AK85+AL58,IF(AL$90&lt;=E_Sources!$F48,AK85*(1+E_Sources!$H48),""))),IF(E_Sources!$H48=0,AK85+AL58,IF(AL$90&lt;=E_Sources!$F48,AK85*(1+E_Sources!$H48),"")))</f>
        <v>0</v>
      </c>
      <c r="AM85" s="124">
        <f>IFERROR(IF(E_Sources!$G48&gt;=1,E_Sources!$E48+(CUMPRINC(E_Sources!$H48/12,E_Sources!$G48*12,E_Sources!$E48,1,12*AM$90,0)),IF(E_Sources!$H48=0,AL85+AM58,IF(AM$90&lt;=E_Sources!$F48,AL85*(1+E_Sources!$H48),""))),IF(E_Sources!$H48=0,AL85+AM58,IF(AM$90&lt;=E_Sources!$F48,AL85*(1+E_Sources!$H48),"")))</f>
        <v>0</v>
      </c>
      <c r="AN85" s="124">
        <f>IFERROR(IF(E_Sources!$G48&gt;=1,E_Sources!$E48+(CUMPRINC(E_Sources!$H48/12,E_Sources!$G48*12,E_Sources!$E48,1,12*AN$90,0)),IF(E_Sources!$H48=0,AM85+AN58,IF(AN$90&lt;=E_Sources!$F48,AM85*(1+E_Sources!$H48),""))),IF(E_Sources!$H48=0,AM85+AN58,IF(AN$90&lt;=E_Sources!$F48,AM85*(1+E_Sources!$H48),"")))</f>
        <v>0</v>
      </c>
      <c r="AO85" s="124">
        <f>IFERROR(IF(E_Sources!$G48&gt;=1,E_Sources!$E48+(CUMPRINC(E_Sources!$H48/12,E_Sources!$G48*12,E_Sources!$E48,1,12*AO$90,0)),IF(E_Sources!$H48=0,AN85+AO58,IF(AO$90&lt;=E_Sources!$F48,AN85*(1+E_Sources!$H48),""))),IF(E_Sources!$H48=0,AN85+AO58,IF(AO$90&lt;=E_Sources!$F48,AN85*(1+E_Sources!$H48),"")))</f>
        <v>0</v>
      </c>
      <c r="AP85" s="124">
        <f>IFERROR(IF(E_Sources!$G48&gt;=1,E_Sources!$E48+(CUMPRINC(E_Sources!$H48/12,E_Sources!$G48*12,E_Sources!$E48,1,12*AP$90,0)),IF(E_Sources!$H48=0,AO85+AP58,IF(AP$90&lt;=E_Sources!$F48,AO85*(1+E_Sources!$H48),""))),IF(E_Sources!$H48=0,AO85+AP58,IF(AP$90&lt;=E_Sources!$F48,AO85*(1+E_Sources!$H48),"")))</f>
        <v>0</v>
      </c>
      <c r="AQ85" s="124">
        <f>IFERROR(IF(E_Sources!$G48&gt;=1,E_Sources!$E48+(CUMPRINC(E_Sources!$H48/12,E_Sources!$G48*12,E_Sources!$E48,1,12*AQ$90,0)),IF(E_Sources!$H48=0,AP85+AQ58,IF(AQ$90&lt;=E_Sources!$F48,AP85*(1+E_Sources!$H48),""))),IF(E_Sources!$H48=0,AP85+AQ58,IF(AQ$90&lt;=E_Sources!$F48,AP85*(1+E_Sources!$H48),"")))</f>
        <v>0</v>
      </c>
      <c r="AR85" s="124">
        <f>IFERROR(IF(E_Sources!$G48&gt;=1,E_Sources!$E48+(CUMPRINC(E_Sources!$H48/12,E_Sources!$G48*12,E_Sources!$E48,1,12*AR$90,0)),IF(E_Sources!$H48=0,AQ85+AR58,IF(AR$90&lt;=E_Sources!$F48,AQ85*(1+E_Sources!$H48),""))),IF(E_Sources!$H48=0,AQ85+AR58,IF(AR$90&lt;=E_Sources!$F48,AQ85*(1+E_Sources!$H48),"")))</f>
        <v>0</v>
      </c>
      <c r="AS85" s="124">
        <f>IFERROR(IF(E_Sources!$G48&gt;=1,E_Sources!$E48+(CUMPRINC(E_Sources!$H48/12,E_Sources!$G48*12,E_Sources!$E48,1,12*AS$90,0)),IF(E_Sources!$H48=0,AR85+AS58,IF(AS$90&lt;=E_Sources!$F48,AR85*(1+E_Sources!$H48),""))),IF(E_Sources!$H48=0,AR85+AS58,IF(AS$90&lt;=E_Sources!$F48,AR85*(1+E_Sources!$H48),"")))</f>
        <v>0</v>
      </c>
    </row>
    <row r="86" spans="2:45" x14ac:dyDescent="0.2">
      <c r="B86" s="59" t="s">
        <v>757</v>
      </c>
      <c r="C86" s="168"/>
      <c r="D86" s="179" t="str">
        <f>IF(E_Sources!C49="","",E_Sources!C49)</f>
        <v/>
      </c>
      <c r="E86" s="178"/>
      <c r="F86" s="186">
        <f>IFERROR(IF(E_Sources!$G49&gt;=1,E_Sources!$E49+(CUMPRINC(E_Sources!$H49/12,E_Sources!$G49*12,E_Sources!$E49,1,12*F$90,0)),IF(E_Sources!$H49=0,E86+F59,IF(F$90&lt;=E_Sources!$F49,E86*(1+E_Sources!$H49),""))),IF(E_Sources!$H49=0,E86+F59,IF(F$90&lt;=E_Sources!$F49,E86*(1+E_Sources!$H49),"")))</f>
        <v>0</v>
      </c>
      <c r="G86" s="124">
        <f>IFERROR(IF(E_Sources!$G49&gt;=1,E_Sources!$E49+(CUMPRINC(E_Sources!$H49/12,E_Sources!$G49*12,E_Sources!$E49,1,12*G$90,0)),IF(E_Sources!$H49=0,F86+G59,IF(G$90&lt;=E_Sources!$F49,F86*(1+E_Sources!$H49),""))),IF(E_Sources!$H49=0,F86+G59,IF(G$90&lt;=E_Sources!$F49,F86*(1+E_Sources!$H49),"")))</f>
        <v>0</v>
      </c>
      <c r="H86" s="124">
        <f>IFERROR(IF(E_Sources!$G49&gt;=1,E_Sources!$E49+(CUMPRINC(E_Sources!$H49/12,E_Sources!$G49*12,E_Sources!$E49,1,12*H$90,0)),IF(E_Sources!$H49=0,G86+H59,IF(H$90&lt;=E_Sources!$F49,G86*(1+E_Sources!$H49),""))),IF(E_Sources!$H49=0,G86+H59,IF(H$90&lt;=E_Sources!$F49,G86*(1+E_Sources!$H49),"")))</f>
        <v>0</v>
      </c>
      <c r="I86" s="124">
        <f>IFERROR(IF(E_Sources!$G49&gt;=1,E_Sources!$E49+(CUMPRINC(E_Sources!$H49/12,E_Sources!$G49*12,E_Sources!$E49,1,12*I$90,0)),IF(E_Sources!$H49=0,H86+I59,IF(I$90&lt;=E_Sources!$F49,H86*(1+E_Sources!$H49),""))),IF(E_Sources!$H49=0,H86+I59,IF(I$90&lt;=E_Sources!$F49,H86*(1+E_Sources!$H49),"")))</f>
        <v>0</v>
      </c>
      <c r="J86" s="124">
        <f>IFERROR(IF(E_Sources!$G49&gt;=1,E_Sources!$E49+(CUMPRINC(E_Sources!$H49/12,E_Sources!$G49*12,E_Sources!$E49,1,12*J$90,0)),IF(E_Sources!$H49=0,I86+J59,IF(J$90&lt;=E_Sources!$F49,I86*(1+E_Sources!$H49),""))),IF(E_Sources!$H49=0,I86+J59,IF(J$90&lt;=E_Sources!$F49,I86*(1+E_Sources!$H49),"")))</f>
        <v>0</v>
      </c>
      <c r="K86" s="124">
        <f>IFERROR(IF(E_Sources!$G49&gt;=1,E_Sources!$E49+(CUMPRINC(E_Sources!$H49/12,E_Sources!$G49*12,E_Sources!$E49,1,12*K$90,0)),IF(E_Sources!$H49=0,J86+K59,IF(K$90&lt;=E_Sources!$F49,J86*(1+E_Sources!$H49),""))),IF(E_Sources!$H49=0,J86+K59,IF(K$90&lt;=E_Sources!$F49,J86*(1+E_Sources!$H49),"")))</f>
        <v>0</v>
      </c>
      <c r="L86" s="124">
        <f>IFERROR(IF(E_Sources!$G49&gt;=1,E_Sources!$E49+(CUMPRINC(E_Sources!$H49/12,E_Sources!$G49*12,E_Sources!$E49,1,12*L$90,0)),IF(E_Sources!$H49=0,K86+L59,IF(L$90&lt;=E_Sources!$F49,K86*(1+E_Sources!$H49),""))),IF(E_Sources!$H49=0,K86+L59,IF(L$90&lt;=E_Sources!$F49,K86*(1+E_Sources!$H49),"")))</f>
        <v>0</v>
      </c>
      <c r="M86" s="124">
        <f>IFERROR(IF(E_Sources!$G49&gt;=1,E_Sources!$E49+(CUMPRINC(E_Sources!$H49/12,E_Sources!$G49*12,E_Sources!$E49,1,12*M$90,0)),IF(E_Sources!$H49=0,L86+M59,IF(M$90&lt;=E_Sources!$F49,L86*(1+E_Sources!$H49),""))),IF(E_Sources!$H49=0,L86+M59,IF(M$90&lt;=E_Sources!$F49,L86*(1+E_Sources!$H49),"")))</f>
        <v>0</v>
      </c>
      <c r="N86" s="124">
        <f>IFERROR(IF(E_Sources!$G49&gt;=1,E_Sources!$E49+(CUMPRINC(E_Sources!$H49/12,E_Sources!$G49*12,E_Sources!$E49,1,12*N$90,0)),IF(E_Sources!$H49=0,M86+N59,IF(N$90&lt;=E_Sources!$F49,M86*(1+E_Sources!$H49),""))),IF(E_Sources!$H49=0,M86+N59,IF(N$90&lt;=E_Sources!$F49,M86*(1+E_Sources!$H49),"")))</f>
        <v>0</v>
      </c>
      <c r="O86" s="124">
        <f>IFERROR(IF(E_Sources!$G49&gt;=1,E_Sources!$E49+(CUMPRINC(E_Sources!$H49/12,E_Sources!$G49*12,E_Sources!$E49,1,12*O$90,0)),IF(E_Sources!$H49=0,N86+O59,IF(O$90&lt;=E_Sources!$F49,N86*(1+E_Sources!$H49),""))),IF(E_Sources!$H49=0,N86+O59,IF(O$90&lt;=E_Sources!$F49,N86*(1+E_Sources!$H49),"")))</f>
        <v>0</v>
      </c>
      <c r="P86" s="124">
        <f>IFERROR(IF(E_Sources!$G49&gt;=1,E_Sources!$E49+(CUMPRINC(E_Sources!$H49/12,E_Sources!$G49*12,E_Sources!$E49,1,12*P$90,0)),IF(E_Sources!$H49=0,O86+P59,IF(P$90&lt;=E_Sources!$F49,O86*(1+E_Sources!$H49),""))),IF(E_Sources!$H49=0,O86+P59,IF(P$90&lt;=E_Sources!$F49,O86*(1+E_Sources!$H49),"")))</f>
        <v>0</v>
      </c>
      <c r="Q86" s="124">
        <f>IFERROR(IF(E_Sources!$G49&gt;=1,E_Sources!$E49+(CUMPRINC(E_Sources!$H49/12,E_Sources!$G49*12,E_Sources!$E49,1,12*Q$90,0)),IF(E_Sources!$H49=0,P86+Q59,IF(Q$90&lt;=E_Sources!$F49,P86*(1+E_Sources!$H49),""))),IF(E_Sources!$H49=0,P86+Q59,IF(Q$90&lt;=E_Sources!$F49,P86*(1+E_Sources!$H49),"")))</f>
        <v>0</v>
      </c>
      <c r="R86" s="124">
        <f>IFERROR(IF(E_Sources!$G49&gt;=1,E_Sources!$E49+(CUMPRINC(E_Sources!$H49/12,E_Sources!$G49*12,E_Sources!$E49,1,12*R$90,0)),IF(E_Sources!$H49=0,Q86+R59,IF(R$90&lt;=E_Sources!$F49,Q86*(1+E_Sources!$H49),""))),IF(E_Sources!$H49=0,Q86+R59,IF(R$90&lt;=E_Sources!$F49,Q86*(1+E_Sources!$H49),"")))</f>
        <v>0</v>
      </c>
      <c r="S86" s="124">
        <f>IFERROR(IF(E_Sources!$G49&gt;=1,E_Sources!$E49+(CUMPRINC(E_Sources!$H49/12,E_Sources!$G49*12,E_Sources!$E49,1,12*S$90,0)),IF(E_Sources!$H49=0,R86+S59,IF(S$90&lt;=E_Sources!$F49,R86*(1+E_Sources!$H49),""))),IF(E_Sources!$H49=0,R86+S59,IF(S$90&lt;=E_Sources!$F49,R86*(1+E_Sources!$H49),"")))</f>
        <v>0</v>
      </c>
      <c r="T86" s="124">
        <f>IFERROR(IF(E_Sources!$G49&gt;=1,E_Sources!$E49+(CUMPRINC(E_Sources!$H49/12,E_Sources!$G49*12,E_Sources!$E49,1,12*T$90,0)),IF(E_Sources!$H49=0,S86+T59,IF(T$90&lt;=E_Sources!$F49,S86*(1+E_Sources!$H49),""))),IF(E_Sources!$H49=0,S86+T59,IF(T$90&lt;=E_Sources!$F49,S86*(1+E_Sources!$H49),"")))</f>
        <v>0</v>
      </c>
      <c r="U86" s="124">
        <f>IFERROR(IF(E_Sources!$G49&gt;=1,E_Sources!$E49+(CUMPRINC(E_Sources!$H49/12,E_Sources!$G49*12,E_Sources!$E49,1,12*U$90,0)),IF(E_Sources!$H49=0,T86+U59,IF(U$90&lt;=E_Sources!$F49,T86*(1+E_Sources!$H49),""))),IF(E_Sources!$H49=0,T86+U59,IF(U$90&lt;=E_Sources!$F49,T86*(1+E_Sources!$H49),"")))</f>
        <v>0</v>
      </c>
      <c r="V86" s="124">
        <f>IFERROR(IF(E_Sources!$G49&gt;=1,E_Sources!$E49+(CUMPRINC(E_Sources!$H49/12,E_Sources!$G49*12,E_Sources!$E49,1,12*V$90,0)),IF(E_Sources!$H49=0,U86+V59,IF(V$90&lt;=E_Sources!$F49,U86*(1+E_Sources!$H49),""))),IF(E_Sources!$H49=0,U86+V59,IF(V$90&lt;=E_Sources!$F49,U86*(1+E_Sources!$H49),"")))</f>
        <v>0</v>
      </c>
      <c r="W86" s="124">
        <f>IFERROR(IF(E_Sources!$G49&gt;=1,E_Sources!$E49+(CUMPRINC(E_Sources!$H49/12,E_Sources!$G49*12,E_Sources!$E49,1,12*W$90,0)),IF(E_Sources!$H49=0,V86+W59,IF(W$90&lt;=E_Sources!$F49,V86*(1+E_Sources!$H49),""))),IF(E_Sources!$H49=0,V86+W59,IF(W$90&lt;=E_Sources!$F49,V86*(1+E_Sources!$H49),"")))</f>
        <v>0</v>
      </c>
      <c r="X86" s="124">
        <f>IFERROR(IF(E_Sources!$G49&gt;=1,E_Sources!$E49+(CUMPRINC(E_Sources!$H49/12,E_Sources!$G49*12,E_Sources!$E49,1,12*X$90,0)),IF(E_Sources!$H49=0,W86+X59,IF(X$90&lt;=E_Sources!$F49,W86*(1+E_Sources!$H49),""))),IF(E_Sources!$H49=0,W86+X59,IF(X$90&lt;=E_Sources!$F49,W86*(1+E_Sources!$H49),"")))</f>
        <v>0</v>
      </c>
      <c r="Y86" s="124">
        <f>IFERROR(IF(E_Sources!$G49&gt;=1,E_Sources!$E49+(CUMPRINC(E_Sources!$H49/12,E_Sources!$G49*12,E_Sources!$E49,1,12*Y$90,0)),IF(E_Sources!$H49=0,X86+Y59,IF(Y$90&lt;=E_Sources!$F49,X86*(1+E_Sources!$H49),""))),IF(E_Sources!$H49=0,X86+Y59,IF(Y$90&lt;=E_Sources!$F49,X86*(1+E_Sources!$H49),"")))</f>
        <v>0</v>
      </c>
      <c r="Z86" s="124">
        <f>IFERROR(IF(E_Sources!$G49&gt;=1,E_Sources!$E49+(CUMPRINC(E_Sources!$H49/12,E_Sources!$G49*12,E_Sources!$E49,1,12*Z$90,0)),IF(E_Sources!$H49=0,Y86+Z59,IF(Z$90&lt;=E_Sources!$F49,Y86*(1+E_Sources!$H49),""))),IF(E_Sources!$H49=0,Y86+Z59,IF(Z$90&lt;=E_Sources!$F49,Y86*(1+E_Sources!$H49),"")))</f>
        <v>0</v>
      </c>
      <c r="AA86" s="124">
        <f>IFERROR(IF(E_Sources!$G49&gt;=1,E_Sources!$E49+(CUMPRINC(E_Sources!$H49/12,E_Sources!$G49*12,E_Sources!$E49,1,12*AA$90,0)),IF(E_Sources!$H49=0,Z86+AA59,IF(AA$90&lt;=E_Sources!$F49,Z86*(1+E_Sources!$H49),""))),IF(E_Sources!$H49=0,Z86+AA59,IF(AA$90&lt;=E_Sources!$F49,Z86*(1+E_Sources!$H49),"")))</f>
        <v>0</v>
      </c>
      <c r="AB86" s="124">
        <f>IFERROR(IF(E_Sources!$G49&gt;=1,E_Sources!$E49+(CUMPRINC(E_Sources!$H49/12,E_Sources!$G49*12,E_Sources!$E49,1,12*AB$90,0)),IF(E_Sources!$H49=0,AA86+AB59,IF(AB$90&lt;=E_Sources!$F49,AA86*(1+E_Sources!$H49),""))),IF(E_Sources!$H49=0,AA86+AB59,IF(AB$90&lt;=E_Sources!$F49,AA86*(1+E_Sources!$H49),"")))</f>
        <v>0</v>
      </c>
      <c r="AC86" s="124">
        <f>IFERROR(IF(E_Sources!$G49&gt;=1,E_Sources!$E49+(CUMPRINC(E_Sources!$H49/12,E_Sources!$G49*12,E_Sources!$E49,1,12*AC$90,0)),IF(E_Sources!$H49=0,AB86+AC59,IF(AC$90&lt;=E_Sources!$F49,AB86*(1+E_Sources!$H49),""))),IF(E_Sources!$H49=0,AB86+AC59,IF(AC$90&lt;=E_Sources!$F49,AB86*(1+E_Sources!$H49),"")))</f>
        <v>0</v>
      </c>
      <c r="AD86" s="124">
        <f>IFERROR(IF(E_Sources!$G49&gt;=1,E_Sources!$E49+(CUMPRINC(E_Sources!$H49/12,E_Sources!$G49*12,E_Sources!$E49,1,12*AD$90,0)),IF(E_Sources!$H49=0,AC86+AD59,IF(AD$90&lt;=E_Sources!$F49,AC86*(1+E_Sources!$H49),""))),IF(E_Sources!$H49=0,AC86+AD59,IF(AD$90&lt;=E_Sources!$F49,AC86*(1+E_Sources!$H49),"")))</f>
        <v>0</v>
      </c>
      <c r="AE86" s="124">
        <f>IFERROR(IF(E_Sources!$G49&gt;=1,E_Sources!$E49+(CUMPRINC(E_Sources!$H49/12,E_Sources!$G49*12,E_Sources!$E49,1,12*AE$90,0)),IF(E_Sources!$H49=0,AD86+AE59,IF(AE$90&lt;=E_Sources!$F49,AD86*(1+E_Sources!$H49),""))),IF(E_Sources!$H49=0,AD86+AE59,IF(AE$90&lt;=E_Sources!$F49,AD86*(1+E_Sources!$H49),"")))</f>
        <v>0</v>
      </c>
      <c r="AF86" s="124">
        <f>IFERROR(IF(E_Sources!$G49&gt;=1,E_Sources!$E49+(CUMPRINC(E_Sources!$H49/12,E_Sources!$G49*12,E_Sources!$E49,1,12*AF$90,0)),IF(E_Sources!$H49=0,AE86+AF59,IF(AF$90&lt;=E_Sources!$F49,AE86*(1+E_Sources!$H49),""))),IF(E_Sources!$H49=0,AE86+AF59,IF(AF$90&lt;=E_Sources!$F49,AE86*(1+E_Sources!$H49),"")))</f>
        <v>0</v>
      </c>
      <c r="AG86" s="124">
        <f>IFERROR(IF(E_Sources!$G49&gt;=1,E_Sources!$E49+(CUMPRINC(E_Sources!$H49/12,E_Sources!$G49*12,E_Sources!$E49,1,12*AG$90,0)),IF(E_Sources!$H49=0,AF86+AG59,IF(AG$90&lt;=E_Sources!$F49,AF86*(1+E_Sources!$H49),""))),IF(E_Sources!$H49=0,AF86+AG59,IF(AG$90&lt;=E_Sources!$F49,AF86*(1+E_Sources!$H49),"")))</f>
        <v>0</v>
      </c>
      <c r="AH86" s="124">
        <f>IFERROR(IF(E_Sources!$G49&gt;=1,E_Sources!$E49+(CUMPRINC(E_Sources!$H49/12,E_Sources!$G49*12,E_Sources!$E49,1,12*AH$90,0)),IF(E_Sources!$H49=0,AG86+AH59,IF(AH$90&lt;=E_Sources!$F49,AG86*(1+E_Sources!$H49),""))),IF(E_Sources!$H49=0,AG86+AH59,IF(AH$90&lt;=E_Sources!$F49,AG86*(1+E_Sources!$H49),"")))</f>
        <v>0</v>
      </c>
      <c r="AI86" s="124">
        <f>IFERROR(IF(E_Sources!$G49&gt;=1,E_Sources!$E49+(CUMPRINC(E_Sources!$H49/12,E_Sources!$G49*12,E_Sources!$E49,1,12*AI$90,0)),IF(E_Sources!$H49=0,AH86+AI59,IF(AI$90&lt;=E_Sources!$F49,AH86*(1+E_Sources!$H49),""))),IF(E_Sources!$H49=0,AH86+AI59,IF(AI$90&lt;=E_Sources!$F49,AH86*(1+E_Sources!$H49),"")))</f>
        <v>0</v>
      </c>
      <c r="AJ86" s="124">
        <f>IFERROR(IF(E_Sources!$G49&gt;=1,E_Sources!$E49+(CUMPRINC(E_Sources!$H49/12,E_Sources!$G49*12,E_Sources!$E49,1,12*AJ$90,0)),IF(E_Sources!$H49=0,AI86+AJ59,IF(AJ$90&lt;=E_Sources!$F49,AI86*(1+E_Sources!$H49),""))),IF(E_Sources!$H49=0,AI86+AJ59,IF(AJ$90&lt;=E_Sources!$F49,AI86*(1+E_Sources!$H49),"")))</f>
        <v>0</v>
      </c>
      <c r="AK86" s="124">
        <f>IFERROR(IF(E_Sources!$G49&gt;=1,E_Sources!$E49+(CUMPRINC(E_Sources!$H49/12,E_Sources!$G49*12,E_Sources!$E49,1,12*AK$90,0)),IF(E_Sources!$H49=0,AJ86+AK59,IF(AK$90&lt;=E_Sources!$F49,AJ86*(1+E_Sources!$H49),""))),IF(E_Sources!$H49=0,AJ86+AK59,IF(AK$90&lt;=E_Sources!$F49,AJ86*(1+E_Sources!$H49),"")))</f>
        <v>0</v>
      </c>
      <c r="AL86" s="124">
        <f>IFERROR(IF(E_Sources!$G49&gt;=1,E_Sources!$E49+(CUMPRINC(E_Sources!$H49/12,E_Sources!$G49*12,E_Sources!$E49,1,12*AL$90,0)),IF(E_Sources!$H49=0,AK86+AL59,IF(AL$90&lt;=E_Sources!$F49,AK86*(1+E_Sources!$H49),""))),IF(E_Sources!$H49=0,AK86+AL59,IF(AL$90&lt;=E_Sources!$F49,AK86*(1+E_Sources!$H49),"")))</f>
        <v>0</v>
      </c>
      <c r="AM86" s="124">
        <f>IFERROR(IF(E_Sources!$G49&gt;=1,E_Sources!$E49+(CUMPRINC(E_Sources!$H49/12,E_Sources!$G49*12,E_Sources!$E49,1,12*AM$90,0)),IF(E_Sources!$H49=0,AL86+AM59,IF(AM$90&lt;=E_Sources!$F49,AL86*(1+E_Sources!$H49),""))),IF(E_Sources!$H49=0,AL86+AM59,IF(AM$90&lt;=E_Sources!$F49,AL86*(1+E_Sources!$H49),"")))</f>
        <v>0</v>
      </c>
      <c r="AN86" s="124">
        <f>IFERROR(IF(E_Sources!$G49&gt;=1,E_Sources!$E49+(CUMPRINC(E_Sources!$H49/12,E_Sources!$G49*12,E_Sources!$E49,1,12*AN$90,0)),IF(E_Sources!$H49=0,AM86+AN59,IF(AN$90&lt;=E_Sources!$F49,AM86*(1+E_Sources!$H49),""))),IF(E_Sources!$H49=0,AM86+AN59,IF(AN$90&lt;=E_Sources!$F49,AM86*(1+E_Sources!$H49),"")))</f>
        <v>0</v>
      </c>
      <c r="AO86" s="124">
        <f>IFERROR(IF(E_Sources!$G49&gt;=1,E_Sources!$E49+(CUMPRINC(E_Sources!$H49/12,E_Sources!$G49*12,E_Sources!$E49,1,12*AO$90,0)),IF(E_Sources!$H49=0,AN86+AO59,IF(AO$90&lt;=E_Sources!$F49,AN86*(1+E_Sources!$H49),""))),IF(E_Sources!$H49=0,AN86+AO59,IF(AO$90&lt;=E_Sources!$F49,AN86*(1+E_Sources!$H49),"")))</f>
        <v>0</v>
      </c>
      <c r="AP86" s="124">
        <f>IFERROR(IF(E_Sources!$G49&gt;=1,E_Sources!$E49+(CUMPRINC(E_Sources!$H49/12,E_Sources!$G49*12,E_Sources!$E49,1,12*AP$90,0)),IF(E_Sources!$H49=0,AO86+AP59,IF(AP$90&lt;=E_Sources!$F49,AO86*(1+E_Sources!$H49),""))),IF(E_Sources!$H49=0,AO86+AP59,IF(AP$90&lt;=E_Sources!$F49,AO86*(1+E_Sources!$H49),"")))</f>
        <v>0</v>
      </c>
      <c r="AQ86" s="124">
        <f>IFERROR(IF(E_Sources!$G49&gt;=1,E_Sources!$E49+(CUMPRINC(E_Sources!$H49/12,E_Sources!$G49*12,E_Sources!$E49,1,12*AQ$90,0)),IF(E_Sources!$H49=0,AP86+AQ59,IF(AQ$90&lt;=E_Sources!$F49,AP86*(1+E_Sources!$H49),""))),IF(E_Sources!$H49=0,AP86+AQ59,IF(AQ$90&lt;=E_Sources!$F49,AP86*(1+E_Sources!$H49),"")))</f>
        <v>0</v>
      </c>
      <c r="AR86" s="124">
        <f>IFERROR(IF(E_Sources!$G49&gt;=1,E_Sources!$E49+(CUMPRINC(E_Sources!$H49/12,E_Sources!$G49*12,E_Sources!$E49,1,12*AR$90,0)),IF(E_Sources!$H49=0,AQ86+AR59,IF(AR$90&lt;=E_Sources!$F49,AQ86*(1+E_Sources!$H49),""))),IF(E_Sources!$H49=0,AQ86+AR59,IF(AR$90&lt;=E_Sources!$F49,AQ86*(1+E_Sources!$H49),"")))</f>
        <v>0</v>
      </c>
      <c r="AS86" s="124">
        <f>IFERROR(IF(E_Sources!$G49&gt;=1,E_Sources!$E49+(CUMPRINC(E_Sources!$H49/12,E_Sources!$G49*12,E_Sources!$E49,1,12*AS$90,0)),IF(E_Sources!$H49=0,AR86+AS59,IF(AS$90&lt;=E_Sources!$F49,AR86*(1+E_Sources!$H49),""))),IF(E_Sources!$H49=0,AR86+AS59,IF(AS$90&lt;=E_Sources!$F49,AR86*(1+E_Sources!$H49),"")))</f>
        <v>0</v>
      </c>
    </row>
    <row r="87" spans="2:45" x14ac:dyDescent="0.2">
      <c r="B87" s="59" t="s">
        <v>757</v>
      </c>
      <c r="C87" s="168"/>
      <c r="D87" s="179" t="str">
        <f>IF(E_Sources!C50="","",E_Sources!C50)</f>
        <v/>
      </c>
      <c r="E87" s="178"/>
      <c r="F87" s="186">
        <f>IFERROR(IF(E_Sources!$G50&gt;=1,E_Sources!$E50+(CUMPRINC(E_Sources!$H50/12,E_Sources!$G50*12,E_Sources!$E50,1,12*F$90,0)),IF(E_Sources!$H50=0,E87+F60,IF(F$90&lt;=E_Sources!$F50,E87*(1+E_Sources!$H50),""))),IF(E_Sources!$H50=0,E87+F60,IF(F$90&lt;=E_Sources!$F50,E87*(1+E_Sources!$H50),"")))</f>
        <v>0</v>
      </c>
      <c r="G87" s="124">
        <f>IFERROR(IF(E_Sources!$G50&gt;=1,E_Sources!$E50+(CUMPRINC(E_Sources!$H50/12,E_Sources!$G50*12,E_Sources!$E50,1,12*G$90,0)),IF(E_Sources!$H50=0,F87+G60,IF(G$90&lt;=E_Sources!$F50,F87*(1+E_Sources!$H50),""))),IF(E_Sources!$H50=0,F87+G60,IF(G$90&lt;=E_Sources!$F50,F87*(1+E_Sources!$H50),"")))</f>
        <v>0</v>
      </c>
      <c r="H87" s="124">
        <f>IFERROR(IF(E_Sources!$G50&gt;=1,E_Sources!$E50+(CUMPRINC(E_Sources!$H50/12,E_Sources!$G50*12,E_Sources!$E50,1,12*H$90,0)),IF(E_Sources!$H50=0,G87+H60,IF(H$90&lt;=E_Sources!$F50,G87*(1+E_Sources!$H50),""))),IF(E_Sources!$H50=0,G87+H60,IF(H$90&lt;=E_Sources!$F50,G87*(1+E_Sources!$H50),"")))</f>
        <v>0</v>
      </c>
      <c r="I87" s="124">
        <f>IFERROR(IF(E_Sources!$G50&gt;=1,E_Sources!$E50+(CUMPRINC(E_Sources!$H50/12,E_Sources!$G50*12,E_Sources!$E50,1,12*I$90,0)),IF(E_Sources!$H50=0,H87+I60,IF(I$90&lt;=E_Sources!$F50,H87*(1+E_Sources!$H50),""))),IF(E_Sources!$H50=0,H87+I60,IF(I$90&lt;=E_Sources!$F50,H87*(1+E_Sources!$H50),"")))</f>
        <v>0</v>
      </c>
      <c r="J87" s="124">
        <f>IFERROR(IF(E_Sources!$G50&gt;=1,E_Sources!$E50+(CUMPRINC(E_Sources!$H50/12,E_Sources!$G50*12,E_Sources!$E50,1,12*J$90,0)),IF(E_Sources!$H50=0,I87+J60,IF(J$90&lt;=E_Sources!$F50,I87*(1+E_Sources!$H50),""))),IF(E_Sources!$H50=0,I87+J60,IF(J$90&lt;=E_Sources!$F50,I87*(1+E_Sources!$H50),"")))</f>
        <v>0</v>
      </c>
      <c r="K87" s="124">
        <f>IFERROR(IF(E_Sources!$G50&gt;=1,E_Sources!$E50+(CUMPRINC(E_Sources!$H50/12,E_Sources!$G50*12,E_Sources!$E50,1,12*K$90,0)),IF(E_Sources!$H50=0,J87+K60,IF(K$90&lt;=E_Sources!$F50,J87*(1+E_Sources!$H50),""))),IF(E_Sources!$H50=0,J87+K60,IF(K$90&lt;=E_Sources!$F50,J87*(1+E_Sources!$H50),"")))</f>
        <v>0</v>
      </c>
      <c r="L87" s="124">
        <f>IFERROR(IF(E_Sources!$G50&gt;=1,E_Sources!$E50+(CUMPRINC(E_Sources!$H50/12,E_Sources!$G50*12,E_Sources!$E50,1,12*L$90,0)),IF(E_Sources!$H50=0,K87+L60,IF(L$90&lt;=E_Sources!$F50,K87*(1+E_Sources!$H50),""))),IF(E_Sources!$H50=0,K87+L60,IF(L$90&lt;=E_Sources!$F50,K87*(1+E_Sources!$H50),"")))</f>
        <v>0</v>
      </c>
      <c r="M87" s="124">
        <f>IFERROR(IF(E_Sources!$G50&gt;=1,E_Sources!$E50+(CUMPRINC(E_Sources!$H50/12,E_Sources!$G50*12,E_Sources!$E50,1,12*M$90,0)),IF(E_Sources!$H50=0,L87+M60,IF(M$90&lt;=E_Sources!$F50,L87*(1+E_Sources!$H50),""))),IF(E_Sources!$H50=0,L87+M60,IF(M$90&lt;=E_Sources!$F50,L87*(1+E_Sources!$H50),"")))</f>
        <v>0</v>
      </c>
      <c r="N87" s="124">
        <f>IFERROR(IF(E_Sources!$G50&gt;=1,E_Sources!$E50+(CUMPRINC(E_Sources!$H50/12,E_Sources!$G50*12,E_Sources!$E50,1,12*N$90,0)),IF(E_Sources!$H50=0,M87+N60,IF(N$90&lt;=E_Sources!$F50,M87*(1+E_Sources!$H50),""))),IF(E_Sources!$H50=0,M87+N60,IF(N$90&lt;=E_Sources!$F50,M87*(1+E_Sources!$H50),"")))</f>
        <v>0</v>
      </c>
      <c r="O87" s="124">
        <f>IFERROR(IF(E_Sources!$G50&gt;=1,E_Sources!$E50+(CUMPRINC(E_Sources!$H50/12,E_Sources!$G50*12,E_Sources!$E50,1,12*O$90,0)),IF(E_Sources!$H50=0,N87+O60,IF(O$90&lt;=E_Sources!$F50,N87*(1+E_Sources!$H50),""))),IF(E_Sources!$H50=0,N87+O60,IF(O$90&lt;=E_Sources!$F50,N87*(1+E_Sources!$H50),"")))</f>
        <v>0</v>
      </c>
      <c r="P87" s="124">
        <f>IFERROR(IF(E_Sources!$G50&gt;=1,E_Sources!$E50+(CUMPRINC(E_Sources!$H50/12,E_Sources!$G50*12,E_Sources!$E50,1,12*P$90,0)),IF(E_Sources!$H50=0,O87+P60,IF(P$90&lt;=E_Sources!$F50,O87*(1+E_Sources!$H50),""))),IF(E_Sources!$H50=0,O87+P60,IF(P$90&lt;=E_Sources!$F50,O87*(1+E_Sources!$H50),"")))</f>
        <v>0</v>
      </c>
      <c r="Q87" s="124">
        <f>IFERROR(IF(E_Sources!$G50&gt;=1,E_Sources!$E50+(CUMPRINC(E_Sources!$H50/12,E_Sources!$G50*12,E_Sources!$E50,1,12*Q$90,0)),IF(E_Sources!$H50=0,P87+Q60,IF(Q$90&lt;=E_Sources!$F50,P87*(1+E_Sources!$H50),""))),IF(E_Sources!$H50=0,P87+Q60,IF(Q$90&lt;=E_Sources!$F50,P87*(1+E_Sources!$H50),"")))</f>
        <v>0</v>
      </c>
      <c r="R87" s="124">
        <f>IFERROR(IF(E_Sources!$G50&gt;=1,E_Sources!$E50+(CUMPRINC(E_Sources!$H50/12,E_Sources!$G50*12,E_Sources!$E50,1,12*R$90,0)),IF(E_Sources!$H50=0,Q87+R60,IF(R$90&lt;=E_Sources!$F50,Q87*(1+E_Sources!$H50),""))),IF(E_Sources!$H50=0,Q87+R60,IF(R$90&lt;=E_Sources!$F50,Q87*(1+E_Sources!$H50),"")))</f>
        <v>0</v>
      </c>
      <c r="S87" s="124">
        <f>IFERROR(IF(E_Sources!$G50&gt;=1,E_Sources!$E50+(CUMPRINC(E_Sources!$H50/12,E_Sources!$G50*12,E_Sources!$E50,1,12*S$90,0)),IF(E_Sources!$H50=0,R87+S60,IF(S$90&lt;=E_Sources!$F50,R87*(1+E_Sources!$H50),""))),IF(E_Sources!$H50=0,R87+S60,IF(S$90&lt;=E_Sources!$F50,R87*(1+E_Sources!$H50),"")))</f>
        <v>0</v>
      </c>
      <c r="T87" s="124">
        <f>IFERROR(IF(E_Sources!$G50&gt;=1,E_Sources!$E50+(CUMPRINC(E_Sources!$H50/12,E_Sources!$G50*12,E_Sources!$E50,1,12*T$90,0)),IF(E_Sources!$H50=0,S87+T60,IF(T$90&lt;=E_Sources!$F50,S87*(1+E_Sources!$H50),""))),IF(E_Sources!$H50=0,S87+T60,IF(T$90&lt;=E_Sources!$F50,S87*(1+E_Sources!$H50),"")))</f>
        <v>0</v>
      </c>
      <c r="U87" s="124">
        <f>IFERROR(IF(E_Sources!$G50&gt;=1,E_Sources!$E50+(CUMPRINC(E_Sources!$H50/12,E_Sources!$G50*12,E_Sources!$E50,1,12*U$90,0)),IF(E_Sources!$H50=0,T87+U60,IF(U$90&lt;=E_Sources!$F50,T87*(1+E_Sources!$H50),""))),IF(E_Sources!$H50=0,T87+U60,IF(U$90&lt;=E_Sources!$F50,T87*(1+E_Sources!$H50),"")))</f>
        <v>0</v>
      </c>
      <c r="V87" s="124">
        <f>IFERROR(IF(E_Sources!$G50&gt;=1,E_Sources!$E50+(CUMPRINC(E_Sources!$H50/12,E_Sources!$G50*12,E_Sources!$E50,1,12*V$90,0)),IF(E_Sources!$H50=0,U87+V60,IF(V$90&lt;=E_Sources!$F50,U87*(1+E_Sources!$H50),""))),IF(E_Sources!$H50=0,U87+V60,IF(V$90&lt;=E_Sources!$F50,U87*(1+E_Sources!$H50),"")))</f>
        <v>0</v>
      </c>
      <c r="W87" s="124">
        <f>IFERROR(IF(E_Sources!$G50&gt;=1,E_Sources!$E50+(CUMPRINC(E_Sources!$H50/12,E_Sources!$G50*12,E_Sources!$E50,1,12*W$90,0)),IF(E_Sources!$H50=0,V87+W60,IF(W$90&lt;=E_Sources!$F50,V87*(1+E_Sources!$H50),""))),IF(E_Sources!$H50=0,V87+W60,IF(W$90&lt;=E_Sources!$F50,V87*(1+E_Sources!$H50),"")))</f>
        <v>0</v>
      </c>
      <c r="X87" s="124">
        <f>IFERROR(IF(E_Sources!$G50&gt;=1,E_Sources!$E50+(CUMPRINC(E_Sources!$H50/12,E_Sources!$G50*12,E_Sources!$E50,1,12*X$90,0)),IF(E_Sources!$H50=0,W87+X60,IF(X$90&lt;=E_Sources!$F50,W87*(1+E_Sources!$H50),""))),IF(E_Sources!$H50=0,W87+X60,IF(X$90&lt;=E_Sources!$F50,W87*(1+E_Sources!$H50),"")))</f>
        <v>0</v>
      </c>
      <c r="Y87" s="124">
        <f>IFERROR(IF(E_Sources!$G50&gt;=1,E_Sources!$E50+(CUMPRINC(E_Sources!$H50/12,E_Sources!$G50*12,E_Sources!$E50,1,12*Y$90,0)),IF(E_Sources!$H50=0,X87+Y60,IF(Y$90&lt;=E_Sources!$F50,X87*(1+E_Sources!$H50),""))),IF(E_Sources!$H50=0,X87+Y60,IF(Y$90&lt;=E_Sources!$F50,X87*(1+E_Sources!$H50),"")))</f>
        <v>0</v>
      </c>
      <c r="Z87" s="124">
        <f>IFERROR(IF(E_Sources!$G50&gt;=1,E_Sources!$E50+(CUMPRINC(E_Sources!$H50/12,E_Sources!$G50*12,E_Sources!$E50,1,12*Z$90,0)),IF(E_Sources!$H50=0,Y87+Z60,IF(Z$90&lt;=E_Sources!$F50,Y87*(1+E_Sources!$H50),""))),IF(E_Sources!$H50=0,Y87+Z60,IF(Z$90&lt;=E_Sources!$F50,Y87*(1+E_Sources!$H50),"")))</f>
        <v>0</v>
      </c>
      <c r="AA87" s="124">
        <f>IFERROR(IF(E_Sources!$G50&gt;=1,E_Sources!$E50+(CUMPRINC(E_Sources!$H50/12,E_Sources!$G50*12,E_Sources!$E50,1,12*AA$90,0)),IF(E_Sources!$H50=0,Z87+AA60,IF(AA$90&lt;=E_Sources!$F50,Z87*(1+E_Sources!$H50),""))),IF(E_Sources!$H50=0,Z87+AA60,IF(AA$90&lt;=E_Sources!$F50,Z87*(1+E_Sources!$H50),"")))</f>
        <v>0</v>
      </c>
      <c r="AB87" s="124">
        <f>IFERROR(IF(E_Sources!$G50&gt;=1,E_Sources!$E50+(CUMPRINC(E_Sources!$H50/12,E_Sources!$G50*12,E_Sources!$E50,1,12*AB$90,0)),IF(E_Sources!$H50=0,AA87+AB60,IF(AB$90&lt;=E_Sources!$F50,AA87*(1+E_Sources!$H50),""))),IF(E_Sources!$H50=0,AA87+AB60,IF(AB$90&lt;=E_Sources!$F50,AA87*(1+E_Sources!$H50),"")))</f>
        <v>0</v>
      </c>
      <c r="AC87" s="124">
        <f>IFERROR(IF(E_Sources!$G50&gt;=1,E_Sources!$E50+(CUMPRINC(E_Sources!$H50/12,E_Sources!$G50*12,E_Sources!$E50,1,12*AC$90,0)),IF(E_Sources!$H50=0,AB87+AC60,IF(AC$90&lt;=E_Sources!$F50,AB87*(1+E_Sources!$H50),""))),IF(E_Sources!$H50=0,AB87+AC60,IF(AC$90&lt;=E_Sources!$F50,AB87*(1+E_Sources!$H50),"")))</f>
        <v>0</v>
      </c>
      <c r="AD87" s="124">
        <f>IFERROR(IF(E_Sources!$G50&gt;=1,E_Sources!$E50+(CUMPRINC(E_Sources!$H50/12,E_Sources!$G50*12,E_Sources!$E50,1,12*AD$90,0)),IF(E_Sources!$H50=0,AC87+AD60,IF(AD$90&lt;=E_Sources!$F50,AC87*(1+E_Sources!$H50),""))),IF(E_Sources!$H50=0,AC87+AD60,IF(AD$90&lt;=E_Sources!$F50,AC87*(1+E_Sources!$H50),"")))</f>
        <v>0</v>
      </c>
      <c r="AE87" s="124">
        <f>IFERROR(IF(E_Sources!$G50&gt;=1,E_Sources!$E50+(CUMPRINC(E_Sources!$H50/12,E_Sources!$G50*12,E_Sources!$E50,1,12*AE$90,0)),IF(E_Sources!$H50=0,AD87+AE60,IF(AE$90&lt;=E_Sources!$F50,AD87*(1+E_Sources!$H50),""))),IF(E_Sources!$H50=0,AD87+AE60,IF(AE$90&lt;=E_Sources!$F50,AD87*(1+E_Sources!$H50),"")))</f>
        <v>0</v>
      </c>
      <c r="AF87" s="124">
        <f>IFERROR(IF(E_Sources!$G50&gt;=1,E_Sources!$E50+(CUMPRINC(E_Sources!$H50/12,E_Sources!$G50*12,E_Sources!$E50,1,12*AF$90,0)),IF(E_Sources!$H50=0,AE87+AF60,IF(AF$90&lt;=E_Sources!$F50,AE87*(1+E_Sources!$H50),""))),IF(E_Sources!$H50=0,AE87+AF60,IF(AF$90&lt;=E_Sources!$F50,AE87*(1+E_Sources!$H50),"")))</f>
        <v>0</v>
      </c>
      <c r="AG87" s="124">
        <f>IFERROR(IF(E_Sources!$G50&gt;=1,E_Sources!$E50+(CUMPRINC(E_Sources!$H50/12,E_Sources!$G50*12,E_Sources!$E50,1,12*AG$90,0)),IF(E_Sources!$H50=0,AF87+AG60,IF(AG$90&lt;=E_Sources!$F50,AF87*(1+E_Sources!$H50),""))),IF(E_Sources!$H50=0,AF87+AG60,IF(AG$90&lt;=E_Sources!$F50,AF87*(1+E_Sources!$H50),"")))</f>
        <v>0</v>
      </c>
      <c r="AH87" s="124">
        <f>IFERROR(IF(E_Sources!$G50&gt;=1,E_Sources!$E50+(CUMPRINC(E_Sources!$H50/12,E_Sources!$G50*12,E_Sources!$E50,1,12*AH$90,0)),IF(E_Sources!$H50=0,AG87+AH60,IF(AH$90&lt;=E_Sources!$F50,AG87*(1+E_Sources!$H50),""))),IF(E_Sources!$H50=0,AG87+AH60,IF(AH$90&lt;=E_Sources!$F50,AG87*(1+E_Sources!$H50),"")))</f>
        <v>0</v>
      </c>
      <c r="AI87" s="124">
        <f>IFERROR(IF(E_Sources!$G50&gt;=1,E_Sources!$E50+(CUMPRINC(E_Sources!$H50/12,E_Sources!$G50*12,E_Sources!$E50,1,12*AI$90,0)),IF(E_Sources!$H50=0,AH87+AI60,IF(AI$90&lt;=E_Sources!$F50,AH87*(1+E_Sources!$H50),""))),IF(E_Sources!$H50=0,AH87+AI60,IF(AI$90&lt;=E_Sources!$F50,AH87*(1+E_Sources!$H50),"")))</f>
        <v>0</v>
      </c>
      <c r="AJ87" s="124">
        <f>IFERROR(IF(E_Sources!$G50&gt;=1,E_Sources!$E50+(CUMPRINC(E_Sources!$H50/12,E_Sources!$G50*12,E_Sources!$E50,1,12*AJ$90,0)),IF(E_Sources!$H50=0,AI87+AJ60,IF(AJ$90&lt;=E_Sources!$F50,AI87*(1+E_Sources!$H50),""))),IF(E_Sources!$H50=0,AI87+AJ60,IF(AJ$90&lt;=E_Sources!$F50,AI87*(1+E_Sources!$H50),"")))</f>
        <v>0</v>
      </c>
      <c r="AK87" s="124">
        <f>IFERROR(IF(E_Sources!$G50&gt;=1,E_Sources!$E50+(CUMPRINC(E_Sources!$H50/12,E_Sources!$G50*12,E_Sources!$E50,1,12*AK$90,0)),IF(E_Sources!$H50=0,AJ87+AK60,IF(AK$90&lt;=E_Sources!$F50,AJ87*(1+E_Sources!$H50),""))),IF(E_Sources!$H50=0,AJ87+AK60,IF(AK$90&lt;=E_Sources!$F50,AJ87*(1+E_Sources!$H50),"")))</f>
        <v>0</v>
      </c>
      <c r="AL87" s="124">
        <f>IFERROR(IF(E_Sources!$G50&gt;=1,E_Sources!$E50+(CUMPRINC(E_Sources!$H50/12,E_Sources!$G50*12,E_Sources!$E50,1,12*AL$90,0)),IF(E_Sources!$H50=0,AK87+AL60,IF(AL$90&lt;=E_Sources!$F50,AK87*(1+E_Sources!$H50),""))),IF(E_Sources!$H50=0,AK87+AL60,IF(AL$90&lt;=E_Sources!$F50,AK87*(1+E_Sources!$H50),"")))</f>
        <v>0</v>
      </c>
      <c r="AM87" s="124">
        <f>IFERROR(IF(E_Sources!$G50&gt;=1,E_Sources!$E50+(CUMPRINC(E_Sources!$H50/12,E_Sources!$G50*12,E_Sources!$E50,1,12*AM$90,0)),IF(E_Sources!$H50=0,AL87+AM60,IF(AM$90&lt;=E_Sources!$F50,AL87*(1+E_Sources!$H50),""))),IF(E_Sources!$H50=0,AL87+AM60,IF(AM$90&lt;=E_Sources!$F50,AL87*(1+E_Sources!$H50),"")))</f>
        <v>0</v>
      </c>
      <c r="AN87" s="124">
        <f>IFERROR(IF(E_Sources!$G50&gt;=1,E_Sources!$E50+(CUMPRINC(E_Sources!$H50/12,E_Sources!$G50*12,E_Sources!$E50,1,12*AN$90,0)),IF(E_Sources!$H50=0,AM87+AN60,IF(AN$90&lt;=E_Sources!$F50,AM87*(1+E_Sources!$H50),""))),IF(E_Sources!$H50=0,AM87+AN60,IF(AN$90&lt;=E_Sources!$F50,AM87*(1+E_Sources!$H50),"")))</f>
        <v>0</v>
      </c>
      <c r="AO87" s="124">
        <f>IFERROR(IF(E_Sources!$G50&gt;=1,E_Sources!$E50+(CUMPRINC(E_Sources!$H50/12,E_Sources!$G50*12,E_Sources!$E50,1,12*AO$90,0)),IF(E_Sources!$H50=0,AN87+AO60,IF(AO$90&lt;=E_Sources!$F50,AN87*(1+E_Sources!$H50),""))),IF(E_Sources!$H50=0,AN87+AO60,IF(AO$90&lt;=E_Sources!$F50,AN87*(1+E_Sources!$H50),"")))</f>
        <v>0</v>
      </c>
      <c r="AP87" s="124">
        <f>IFERROR(IF(E_Sources!$G50&gt;=1,E_Sources!$E50+(CUMPRINC(E_Sources!$H50/12,E_Sources!$G50*12,E_Sources!$E50,1,12*AP$90,0)),IF(E_Sources!$H50=0,AO87+AP60,IF(AP$90&lt;=E_Sources!$F50,AO87*(1+E_Sources!$H50),""))),IF(E_Sources!$H50=0,AO87+AP60,IF(AP$90&lt;=E_Sources!$F50,AO87*(1+E_Sources!$H50),"")))</f>
        <v>0</v>
      </c>
      <c r="AQ87" s="124">
        <f>IFERROR(IF(E_Sources!$G50&gt;=1,E_Sources!$E50+(CUMPRINC(E_Sources!$H50/12,E_Sources!$G50*12,E_Sources!$E50,1,12*AQ$90,0)),IF(E_Sources!$H50=0,AP87+AQ60,IF(AQ$90&lt;=E_Sources!$F50,AP87*(1+E_Sources!$H50),""))),IF(E_Sources!$H50=0,AP87+AQ60,IF(AQ$90&lt;=E_Sources!$F50,AP87*(1+E_Sources!$H50),"")))</f>
        <v>0</v>
      </c>
      <c r="AR87" s="124">
        <f>IFERROR(IF(E_Sources!$G50&gt;=1,E_Sources!$E50+(CUMPRINC(E_Sources!$H50/12,E_Sources!$G50*12,E_Sources!$E50,1,12*AR$90,0)),IF(E_Sources!$H50=0,AQ87+AR60,IF(AR$90&lt;=E_Sources!$F50,AQ87*(1+E_Sources!$H50),""))),IF(E_Sources!$H50=0,AQ87+AR60,IF(AR$90&lt;=E_Sources!$F50,AQ87*(1+E_Sources!$H50),"")))</f>
        <v>0</v>
      </c>
      <c r="AS87" s="124">
        <f>IFERROR(IF(E_Sources!$G50&gt;=1,E_Sources!$E50+(CUMPRINC(E_Sources!$H50/12,E_Sources!$G50*12,E_Sources!$E50,1,12*AS$90,0)),IF(E_Sources!$H50=0,AR87+AS60,IF(AS$90&lt;=E_Sources!$F50,AR87*(1+E_Sources!$H50),""))),IF(E_Sources!$H50=0,AR87+AS60,IF(AS$90&lt;=E_Sources!$F50,AR87*(1+E_Sources!$H50),"")))</f>
        <v>0</v>
      </c>
    </row>
    <row r="88" spans="2:45" x14ac:dyDescent="0.2">
      <c r="B88" s="59" t="s">
        <v>757</v>
      </c>
      <c r="C88" s="168"/>
      <c r="D88" s="56" t="s">
        <v>756</v>
      </c>
      <c r="E88" s="178"/>
      <c r="F88" s="180">
        <f>SUM(F81:F85)</f>
        <v>0</v>
      </c>
      <c r="G88" s="180">
        <f>SUM(G81:G85)</f>
        <v>0</v>
      </c>
      <c r="H88" s="180">
        <f t="shared" ref="H88:AS88" si="227">SUM(H81:H85)</f>
        <v>0</v>
      </c>
      <c r="I88" s="180">
        <f t="shared" si="227"/>
        <v>0</v>
      </c>
      <c r="J88" s="180">
        <f t="shared" si="227"/>
        <v>0</v>
      </c>
      <c r="K88" s="180">
        <f t="shared" si="227"/>
        <v>0</v>
      </c>
      <c r="L88" s="180">
        <f t="shared" si="227"/>
        <v>0</v>
      </c>
      <c r="M88" s="180">
        <f t="shared" si="227"/>
        <v>0</v>
      </c>
      <c r="N88" s="180">
        <f t="shared" si="227"/>
        <v>0</v>
      </c>
      <c r="O88" s="180">
        <f t="shared" si="227"/>
        <v>0</v>
      </c>
      <c r="P88" s="180">
        <f t="shared" si="227"/>
        <v>0</v>
      </c>
      <c r="Q88" s="180">
        <f t="shared" si="227"/>
        <v>0</v>
      </c>
      <c r="R88" s="180">
        <f t="shared" si="227"/>
        <v>0</v>
      </c>
      <c r="S88" s="180">
        <f t="shared" si="227"/>
        <v>0</v>
      </c>
      <c r="T88" s="180">
        <f t="shared" si="227"/>
        <v>0</v>
      </c>
      <c r="U88" s="180">
        <f t="shared" si="227"/>
        <v>0</v>
      </c>
      <c r="V88" s="180">
        <f t="shared" si="227"/>
        <v>0</v>
      </c>
      <c r="W88" s="180">
        <f t="shared" si="227"/>
        <v>0</v>
      </c>
      <c r="X88" s="180">
        <f t="shared" si="227"/>
        <v>0</v>
      </c>
      <c r="Y88" s="180">
        <f t="shared" si="227"/>
        <v>0</v>
      </c>
      <c r="Z88" s="180">
        <f t="shared" si="227"/>
        <v>0</v>
      </c>
      <c r="AA88" s="180">
        <f t="shared" si="227"/>
        <v>0</v>
      </c>
      <c r="AB88" s="180">
        <f t="shared" si="227"/>
        <v>0</v>
      </c>
      <c r="AC88" s="180">
        <f t="shared" si="227"/>
        <v>0</v>
      </c>
      <c r="AD88" s="180">
        <f t="shared" si="227"/>
        <v>0</v>
      </c>
      <c r="AE88" s="180">
        <f t="shared" si="227"/>
        <v>0</v>
      </c>
      <c r="AF88" s="180">
        <f t="shared" si="227"/>
        <v>0</v>
      </c>
      <c r="AG88" s="180">
        <f t="shared" si="227"/>
        <v>0</v>
      </c>
      <c r="AH88" s="180">
        <f t="shared" si="227"/>
        <v>0</v>
      </c>
      <c r="AI88" s="180">
        <f t="shared" si="227"/>
        <v>0</v>
      </c>
      <c r="AJ88" s="180">
        <f t="shared" si="227"/>
        <v>0</v>
      </c>
      <c r="AK88" s="180">
        <f t="shared" si="227"/>
        <v>0</v>
      </c>
      <c r="AL88" s="180">
        <f t="shared" si="227"/>
        <v>0</v>
      </c>
      <c r="AM88" s="180">
        <f t="shared" si="227"/>
        <v>0</v>
      </c>
      <c r="AN88" s="180">
        <f t="shared" si="227"/>
        <v>0</v>
      </c>
      <c r="AO88" s="180">
        <f t="shared" si="227"/>
        <v>0</v>
      </c>
      <c r="AP88" s="180">
        <f t="shared" si="227"/>
        <v>0</v>
      </c>
      <c r="AQ88" s="180">
        <f t="shared" si="227"/>
        <v>0</v>
      </c>
      <c r="AR88" s="180">
        <f t="shared" si="227"/>
        <v>0</v>
      </c>
      <c r="AS88" s="181">
        <f t="shared" si="227"/>
        <v>0</v>
      </c>
    </row>
    <row r="89" spans="2:45" ht="5.0999999999999996" customHeight="1" x14ac:dyDescent="0.2"/>
    <row r="90" spans="2:45" x14ac:dyDescent="0.2">
      <c r="F90" s="164">
        <v>1</v>
      </c>
      <c r="G90" s="164">
        <v>2</v>
      </c>
      <c r="H90" s="164">
        <v>3</v>
      </c>
      <c r="I90" s="164">
        <v>4</v>
      </c>
      <c r="J90" s="164">
        <v>5</v>
      </c>
      <c r="K90" s="164">
        <v>6</v>
      </c>
      <c r="L90" s="164">
        <v>7</v>
      </c>
      <c r="M90" s="164">
        <v>8</v>
      </c>
      <c r="N90" s="164">
        <v>9</v>
      </c>
      <c r="O90" s="164">
        <v>10</v>
      </c>
      <c r="P90" s="164">
        <v>11</v>
      </c>
      <c r="Q90" s="164">
        <v>12</v>
      </c>
      <c r="R90" s="164">
        <v>13</v>
      </c>
      <c r="S90" s="164">
        <v>14</v>
      </c>
      <c r="T90" s="164">
        <v>15</v>
      </c>
      <c r="U90" s="164">
        <v>16</v>
      </c>
      <c r="V90" s="164">
        <v>17</v>
      </c>
      <c r="W90" s="164">
        <v>18</v>
      </c>
      <c r="X90" s="164">
        <v>19</v>
      </c>
      <c r="Y90" s="164">
        <v>20</v>
      </c>
      <c r="Z90" s="164">
        <v>21</v>
      </c>
      <c r="AA90" s="164">
        <v>22</v>
      </c>
      <c r="AB90" s="164">
        <v>23</v>
      </c>
      <c r="AC90" s="164">
        <v>24</v>
      </c>
      <c r="AD90" s="164">
        <v>25</v>
      </c>
      <c r="AE90" s="164">
        <v>26</v>
      </c>
      <c r="AF90" s="164">
        <v>27</v>
      </c>
      <c r="AG90" s="164">
        <v>28</v>
      </c>
      <c r="AH90" s="164">
        <v>29</v>
      </c>
      <c r="AI90" s="164">
        <v>30</v>
      </c>
      <c r="AJ90" s="164">
        <v>31</v>
      </c>
      <c r="AK90" s="164">
        <v>32</v>
      </c>
      <c r="AL90" s="164">
        <v>33</v>
      </c>
      <c r="AM90" s="164">
        <v>34</v>
      </c>
      <c r="AN90" s="164">
        <v>35</v>
      </c>
      <c r="AO90" s="164">
        <v>36</v>
      </c>
      <c r="AP90" s="164">
        <v>37</v>
      </c>
      <c r="AQ90" s="164">
        <v>38</v>
      </c>
      <c r="AR90" s="164">
        <v>39</v>
      </c>
      <c r="AS90" s="164">
        <v>40</v>
      </c>
    </row>
  </sheetData>
  <sheetProtection algorithmName="SHA-512" hashValue="1mpwFG8LJ38ARUQV9+Z088BTpMIM2EgqHfkQIzwn4Re34sPPFoqpQgFyzPvKUd2N8v2WgdxmW2xjYHilNAzokw==" saltValue="8S9IbdSDWOoj0ujwZiuQTA==" spinCount="100000" sheet="1" selectLockedCells="1"/>
  <dataConsolidate/>
  <customSheetViews>
    <customSheetView guid="{996927AF-2CA0-4EA7-84FB-22D43C3670BC}" scale="70" showPageBreaks="1" showGridLines="0" fitToPage="1" printArea="1" view="pageBreakPreview" topLeftCell="E7">
      <selection activeCell="E3" sqref="E3"/>
      <colBreaks count="1" manualBreakCount="1">
        <brk id="25" max="1048575" man="1"/>
      </colBreaks>
      <pageMargins left="0.25" right="0.25" top="0.3" bottom="0.3" header="0.3" footer="0.1"/>
      <pageSetup scale="53" fitToWidth="2" orientation="landscape" r:id="rId1"/>
      <headerFooter>
        <oddFooter>&amp;LVersion: 2/8/2013&amp;CTab: &amp;A&amp;RPrint Date: &amp;D</oddFooter>
      </headerFooter>
    </customSheetView>
    <customSheetView guid="{11E1F5E4-CB48-4800-8BCA-5A4C7651C477}" scale="75" showPageBreaks="1" showGridLines="0" fitToPage="1" printArea="1" view="pageBreakPreview" topLeftCell="A4">
      <pane xSplit="5" ySplit="2" topLeftCell="F6" activePane="bottomRight" state="frozen"/>
      <selection pane="bottomRight" activeCell="N7" sqref="N7"/>
      <colBreaks count="1" manualBreakCount="1">
        <brk id="25" max="1048575" man="1"/>
      </colBreaks>
      <pageMargins left="0.2" right="0.2" top="0.25" bottom="0.25" header="0.3" footer="0.3"/>
      <pageSetup scale="66" fitToWidth="3" orientation="landscape" r:id="rId2"/>
    </customSheetView>
    <customSheetView guid="{DA068714-31DE-453E-8066-83B45426A1B0}" scale="75" showPageBreaks="1" showGridLines="0" fitToPage="1" printArea="1" view="pageBreakPreview" topLeftCell="A4">
      <pane xSplit="5" ySplit="2" topLeftCell="F6" activePane="bottomRight" state="frozen"/>
      <selection pane="bottomRight" activeCell="J76" sqref="J76:L76"/>
      <colBreaks count="1" manualBreakCount="1">
        <brk id="25" max="1048575" man="1"/>
      </colBreaks>
      <pageMargins left="0.2" right="0.2" top="0.25" bottom="0.25" header="0.3" footer="0.3"/>
      <pageSetup scale="65" fitToWidth="3" orientation="landscape" r:id="rId3"/>
    </customSheetView>
    <customSheetView guid="{27CD3F9E-A8F8-459C-9542-E3A25AF49F0F}" showPageBreaks="1" showGridLines="0" fitToPage="1" printArea="1" view="pageBreakPreview">
      <selection activeCell="E3" sqref="E3"/>
      <colBreaks count="1" manualBreakCount="1">
        <brk id="25" max="1048575" man="1"/>
      </colBreaks>
      <pageMargins left="0.25" right="0.25" top="0.3" bottom="0.3" header="0.3" footer="0.1"/>
      <pageSetup scale="54" fitToWidth="2" orientation="landscape" r:id="rId4"/>
      <headerFooter>
        <oddFooter>&amp;LVersion: 2/8/2013&amp;CTab: &amp;A&amp;RPrint Date: &amp;D</oddFooter>
      </headerFooter>
    </customSheetView>
  </customSheetViews>
  <printOptions horizontalCentered="1"/>
  <pageMargins left="0.7" right="0.7" top="0.75" bottom="0.75" header="0.3" footer="0.3"/>
  <pageSetup scale="44" fitToWidth="2" orientation="landscape" r:id="rId5"/>
  <headerFooter>
    <oddFooter>&amp;CTab: &amp;A&amp;RPrint Date: &amp;D</oddFooter>
  </headerFooter>
  <colBreaks count="1" manualBreakCount="1">
    <brk id="25" max="83" man="1"/>
  </colBreaks>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O47"/>
  <sheetViews>
    <sheetView showGridLines="0" view="pageBreakPreview" zoomScaleNormal="70" zoomScaleSheetLayoutView="100" workbookViewId="0">
      <selection activeCell="D46" sqref="D46:M46"/>
    </sheetView>
  </sheetViews>
  <sheetFormatPr defaultColWidth="9.28515625" defaultRowHeight="15.75" x14ac:dyDescent="0.25"/>
  <cols>
    <col min="1" max="1" width="1.7109375" style="91" customWidth="1"/>
    <col min="2" max="3" width="4.7109375" style="91" customWidth="1"/>
    <col min="4" max="13" width="12.28515625" style="91" customWidth="1"/>
    <col min="14" max="14" width="18.42578125" style="240" hidden="1" customWidth="1"/>
    <col min="15" max="15" width="1.7109375" style="91" hidden="1" customWidth="1"/>
    <col min="16" max="24" width="0" style="91" hidden="1" customWidth="1"/>
    <col min="25" max="16384" width="9.28515625" style="91"/>
  </cols>
  <sheetData>
    <row r="2" spans="2:14" x14ac:dyDescent="0.25">
      <c r="B2" s="1176" t="s">
        <v>566</v>
      </c>
      <c r="C2" s="1176"/>
      <c r="D2" s="1176"/>
      <c r="E2" s="1176"/>
      <c r="F2" s="1176"/>
      <c r="G2" s="1176"/>
      <c r="H2" s="1176"/>
      <c r="I2" s="1176"/>
      <c r="J2" s="1176"/>
      <c r="K2" s="1176"/>
      <c r="L2" s="1176"/>
      <c r="M2" s="1176"/>
      <c r="N2" s="238"/>
    </row>
    <row r="3" spans="2:14" ht="16.5" thickBot="1" x14ac:dyDescent="0.3">
      <c r="B3" s="1177" t="s">
        <v>563</v>
      </c>
      <c r="C3" s="1177"/>
      <c r="D3" s="1177"/>
      <c r="E3" s="1177"/>
      <c r="F3" s="1177"/>
      <c r="G3" s="1177"/>
      <c r="H3" s="1177"/>
      <c r="I3" s="1177"/>
      <c r="J3" s="1177"/>
      <c r="K3" s="1177"/>
      <c r="L3" s="1177"/>
      <c r="M3" s="1177"/>
      <c r="N3" s="238"/>
    </row>
    <row r="4" spans="2:14" ht="5.0999999999999996" customHeight="1" x14ac:dyDescent="0.25">
      <c r="N4" s="238" t="s">
        <v>564</v>
      </c>
    </row>
    <row r="5" spans="2:14" ht="36" customHeight="1" x14ac:dyDescent="0.25">
      <c r="B5" s="1178" t="s">
        <v>567</v>
      </c>
      <c r="C5" s="1178"/>
      <c r="D5" s="1178"/>
      <c r="E5" s="1178"/>
      <c r="F5" s="1178"/>
      <c r="G5" s="1178"/>
      <c r="H5" s="1178"/>
      <c r="I5" s="1178"/>
      <c r="J5" s="1178"/>
      <c r="K5" s="1178"/>
      <c r="L5" s="1178"/>
      <c r="M5" s="1178"/>
      <c r="N5" s="239">
        <v>1000</v>
      </c>
    </row>
    <row r="6" spans="2:14" ht="5.0999999999999996" customHeight="1" thickBot="1" x14ac:dyDescent="0.3">
      <c r="B6" s="241"/>
      <c r="C6" s="241"/>
      <c r="D6" s="241"/>
      <c r="E6" s="241"/>
      <c r="F6" s="241"/>
      <c r="G6" s="241"/>
      <c r="H6" s="241"/>
      <c r="I6" s="241"/>
      <c r="J6" s="241"/>
      <c r="K6" s="241"/>
      <c r="L6" s="241"/>
      <c r="M6" s="241"/>
    </row>
    <row r="9" spans="2:14" ht="15.75" customHeight="1" x14ac:dyDescent="0.25">
      <c r="C9" s="242" t="s">
        <v>613</v>
      </c>
    </row>
    <row r="10" spans="2:14" ht="148.5" customHeight="1" x14ac:dyDescent="0.25">
      <c r="D10" s="1173"/>
      <c r="E10" s="1174"/>
      <c r="F10" s="1174"/>
      <c r="G10" s="1174"/>
      <c r="H10" s="1174"/>
      <c r="I10" s="1174"/>
      <c r="J10" s="1174"/>
      <c r="K10" s="1174"/>
      <c r="L10" s="1174"/>
      <c r="M10" s="1175"/>
    </row>
    <row r="11" spans="2:14" s="243" customFormat="1" ht="15" customHeight="1" x14ac:dyDescent="0.25">
      <c r="D11" s="243" t="s">
        <v>565</v>
      </c>
      <c r="F11" s="243">
        <f>N$5-LEN(D10)</f>
        <v>1000</v>
      </c>
      <c r="N11" s="244"/>
    </row>
    <row r="12" spans="2:14" s="243" customFormat="1" ht="15" customHeight="1" x14ac:dyDescent="0.25">
      <c r="N12" s="244"/>
    </row>
    <row r="13" spans="2:14" ht="15.75" customHeight="1" x14ac:dyDescent="0.25">
      <c r="C13" s="242" t="s">
        <v>614</v>
      </c>
    </row>
    <row r="14" spans="2:14" ht="148.5" customHeight="1" x14ac:dyDescent="0.25">
      <c r="D14" s="1173"/>
      <c r="E14" s="1174"/>
      <c r="F14" s="1174"/>
      <c r="G14" s="1174"/>
      <c r="H14" s="1174"/>
      <c r="I14" s="1174"/>
      <c r="J14" s="1174"/>
      <c r="K14" s="1174"/>
      <c r="L14" s="1174"/>
      <c r="M14" s="1175"/>
    </row>
    <row r="15" spans="2:14" s="243" customFormat="1" ht="15" customHeight="1" x14ac:dyDescent="0.25">
      <c r="D15" s="243" t="s">
        <v>565</v>
      </c>
      <c r="F15" s="243">
        <f>N$5-LEN(D14)</f>
        <v>1000</v>
      </c>
      <c r="N15" s="244"/>
    </row>
    <row r="17" spans="3:14" ht="15.75" customHeight="1" x14ac:dyDescent="0.25">
      <c r="C17" s="242" t="s">
        <v>615</v>
      </c>
    </row>
    <row r="18" spans="3:14" ht="148.5" customHeight="1" x14ac:dyDescent="0.25">
      <c r="D18" s="1173"/>
      <c r="E18" s="1174"/>
      <c r="F18" s="1174"/>
      <c r="G18" s="1174"/>
      <c r="H18" s="1174"/>
      <c r="I18" s="1174"/>
      <c r="J18" s="1174"/>
      <c r="K18" s="1174"/>
      <c r="L18" s="1174"/>
      <c r="M18" s="1175"/>
    </row>
    <row r="19" spans="3:14" s="243" customFormat="1" ht="15" customHeight="1" x14ac:dyDescent="0.25">
      <c r="D19" s="243" t="s">
        <v>565</v>
      </c>
      <c r="F19" s="243">
        <f>N$5-LEN(D18)</f>
        <v>1000</v>
      </c>
      <c r="N19" s="244"/>
    </row>
    <row r="20" spans="3:14" s="245" customFormat="1" ht="15" customHeight="1" x14ac:dyDescent="0.25">
      <c r="N20" s="246"/>
    </row>
    <row r="21" spans="3:14" ht="15.75" customHeight="1" x14ac:dyDescent="0.25">
      <c r="C21" s="242" t="s">
        <v>616</v>
      </c>
    </row>
    <row r="22" spans="3:14" ht="148.5" customHeight="1" x14ac:dyDescent="0.25">
      <c r="D22" s="1173"/>
      <c r="E22" s="1174"/>
      <c r="F22" s="1174"/>
      <c r="G22" s="1174"/>
      <c r="H22" s="1174"/>
      <c r="I22" s="1174"/>
      <c r="J22" s="1174"/>
      <c r="K22" s="1174"/>
      <c r="L22" s="1174"/>
      <c r="M22" s="1175"/>
    </row>
    <row r="23" spans="3:14" s="243" customFormat="1" ht="15" customHeight="1" x14ac:dyDescent="0.25">
      <c r="D23" s="243" t="s">
        <v>565</v>
      </c>
      <c r="F23" s="243">
        <f>N$5-LEN(D22)</f>
        <v>1000</v>
      </c>
      <c r="N23" s="244"/>
    </row>
    <row r="25" spans="3:14" ht="15.75" customHeight="1" x14ac:dyDescent="0.25">
      <c r="C25" s="242" t="s">
        <v>617</v>
      </c>
    </row>
    <row r="26" spans="3:14" ht="148.5" customHeight="1" x14ac:dyDescent="0.25">
      <c r="D26" s="1173"/>
      <c r="E26" s="1174"/>
      <c r="F26" s="1174"/>
      <c r="G26" s="1174"/>
      <c r="H26" s="1174"/>
      <c r="I26" s="1174"/>
      <c r="J26" s="1174"/>
      <c r="K26" s="1174"/>
      <c r="L26" s="1174"/>
      <c r="M26" s="1175"/>
    </row>
    <row r="27" spans="3:14" s="243" customFormat="1" ht="15" customHeight="1" x14ac:dyDescent="0.25">
      <c r="D27" s="243" t="s">
        <v>565</v>
      </c>
      <c r="F27" s="243">
        <f>N$5-LEN(D26)</f>
        <v>1000</v>
      </c>
      <c r="N27" s="244"/>
    </row>
    <row r="28" spans="3:14" s="245" customFormat="1" ht="15" customHeight="1" x14ac:dyDescent="0.25">
      <c r="N28" s="246"/>
    </row>
    <row r="29" spans="3:14" ht="15.75" customHeight="1" x14ac:dyDescent="0.25">
      <c r="C29" s="242" t="s">
        <v>618</v>
      </c>
    </row>
    <row r="30" spans="3:14" ht="148.5" customHeight="1" x14ac:dyDescent="0.25">
      <c r="D30" s="1173"/>
      <c r="E30" s="1174"/>
      <c r="F30" s="1174"/>
      <c r="G30" s="1174"/>
      <c r="H30" s="1174"/>
      <c r="I30" s="1174"/>
      <c r="J30" s="1174"/>
      <c r="K30" s="1174"/>
      <c r="L30" s="1174"/>
      <c r="M30" s="1175"/>
    </row>
    <row r="31" spans="3:14" s="243" customFormat="1" ht="15" customHeight="1" x14ac:dyDescent="0.25">
      <c r="D31" s="243" t="s">
        <v>565</v>
      </c>
      <c r="F31" s="243">
        <f>N$5-LEN(D30)</f>
        <v>1000</v>
      </c>
      <c r="N31" s="244"/>
    </row>
    <row r="33" spans="3:14" ht="15.75" customHeight="1" x14ac:dyDescent="0.25">
      <c r="C33" s="242" t="s">
        <v>619</v>
      </c>
    </row>
    <row r="34" spans="3:14" ht="148.5" customHeight="1" x14ac:dyDescent="0.25">
      <c r="D34" s="1173"/>
      <c r="E34" s="1174"/>
      <c r="F34" s="1174"/>
      <c r="G34" s="1174"/>
      <c r="H34" s="1174"/>
      <c r="I34" s="1174"/>
      <c r="J34" s="1174"/>
      <c r="K34" s="1174"/>
      <c r="L34" s="1174"/>
      <c r="M34" s="1175"/>
    </row>
    <row r="35" spans="3:14" s="243" customFormat="1" ht="15" customHeight="1" x14ac:dyDescent="0.25">
      <c r="D35" s="243" t="s">
        <v>565</v>
      </c>
      <c r="F35" s="243">
        <f>N$5-LEN(D34)</f>
        <v>1000</v>
      </c>
      <c r="N35" s="244"/>
    </row>
    <row r="36" spans="3:14" s="245" customFormat="1" ht="15" customHeight="1" x14ac:dyDescent="0.25">
      <c r="N36" s="246"/>
    </row>
    <row r="37" spans="3:14" ht="15.75" customHeight="1" x14ac:dyDescent="0.25">
      <c r="C37" s="242" t="s">
        <v>620</v>
      </c>
    </row>
    <row r="38" spans="3:14" ht="148.5" customHeight="1" x14ac:dyDescent="0.25">
      <c r="D38" s="1173"/>
      <c r="E38" s="1174"/>
      <c r="F38" s="1174"/>
      <c r="G38" s="1174"/>
      <c r="H38" s="1174"/>
      <c r="I38" s="1174"/>
      <c r="J38" s="1174"/>
      <c r="K38" s="1174"/>
      <c r="L38" s="1174"/>
      <c r="M38" s="1175"/>
    </row>
    <row r="39" spans="3:14" s="243" customFormat="1" ht="15" customHeight="1" x14ac:dyDescent="0.25">
      <c r="D39" s="243" t="s">
        <v>565</v>
      </c>
      <c r="F39" s="243">
        <f>N$5-LEN(D38)</f>
        <v>1000</v>
      </c>
      <c r="N39" s="244"/>
    </row>
    <row r="41" spans="3:14" ht="15.75" customHeight="1" x14ac:dyDescent="0.25">
      <c r="C41" s="242" t="s">
        <v>621</v>
      </c>
    </row>
    <row r="42" spans="3:14" ht="148.5" customHeight="1" x14ac:dyDescent="0.25">
      <c r="D42" s="1173"/>
      <c r="E42" s="1174"/>
      <c r="F42" s="1174"/>
      <c r="G42" s="1174"/>
      <c r="H42" s="1174"/>
      <c r="I42" s="1174"/>
      <c r="J42" s="1174"/>
      <c r="K42" s="1174"/>
      <c r="L42" s="1174"/>
      <c r="M42" s="1175"/>
    </row>
    <row r="43" spans="3:14" s="243" customFormat="1" ht="15" customHeight="1" x14ac:dyDescent="0.25">
      <c r="D43" s="243" t="s">
        <v>565</v>
      </c>
      <c r="F43" s="243">
        <f>N$5-LEN(D42)</f>
        <v>1000</v>
      </c>
      <c r="N43" s="244"/>
    </row>
    <row r="44" spans="3:14" s="245" customFormat="1" ht="15" customHeight="1" x14ac:dyDescent="0.25">
      <c r="N44" s="246"/>
    </row>
    <row r="45" spans="3:14" ht="15.75" customHeight="1" x14ac:dyDescent="0.25">
      <c r="C45" s="242" t="s">
        <v>622</v>
      </c>
    </row>
    <row r="46" spans="3:14" ht="148.5" customHeight="1" x14ac:dyDescent="0.25">
      <c r="D46" s="1173"/>
      <c r="E46" s="1174"/>
      <c r="F46" s="1174"/>
      <c r="G46" s="1174"/>
      <c r="H46" s="1174"/>
      <c r="I46" s="1174"/>
      <c r="J46" s="1174"/>
      <c r="K46" s="1174"/>
      <c r="L46" s="1174"/>
      <c r="M46" s="1175"/>
    </row>
    <row r="47" spans="3:14" s="243" customFormat="1" ht="15" customHeight="1" x14ac:dyDescent="0.25">
      <c r="D47" s="243" t="s">
        <v>565</v>
      </c>
      <c r="F47" s="243">
        <f>N$5-LEN(D46)</f>
        <v>1000</v>
      </c>
      <c r="N47" s="244"/>
    </row>
  </sheetData>
  <sheetProtection algorithmName="SHA-512" hashValue="KWRmn00E+MsrX2kflH+yMpZraftyBI28zIxLOpeXDW56tCAhXyDjriZ+W2rlW0ONKDKvcXcu3dR8onk4ljwrgA==" saltValue="iCKGSI48phUe5yDcDYMn/Q==" spinCount="100000" sheet="1" selectLockedCells="1"/>
  <customSheetViews>
    <customSheetView guid="{996927AF-2CA0-4EA7-84FB-22D43C3670BC}" scale="60" showPageBreaks="1" showGridLines="0" fitToPage="1" printArea="1" hiddenColumns="1" view="pageBreakPreview">
      <selection activeCell="D18" sqref="D18:M18"/>
      <rowBreaks count="1" manualBreakCount="1">
        <brk id="27" max="27" man="1"/>
      </rowBreaks>
      <colBreaks count="1" manualBreakCount="1">
        <brk id="13" max="1048575" man="1"/>
      </colBreaks>
      <pageMargins left="0.7" right="0.7" top="0.75" bottom="0.75" header="0.3" footer="0.3"/>
      <pageSetup scale="63" fitToHeight="4" orientation="portrait" r:id="rId1"/>
      <headerFooter>
        <oddFooter>&amp;LVersion: 2/8/2013&amp;CTab: &amp;A&amp;RPrint Date: &amp;D</oddFooter>
      </headerFooter>
    </customSheetView>
    <customSheetView guid="{27CD3F9E-A8F8-459C-9542-E3A25AF49F0F}" showPageBreaks="1" showGridLines="0" fitToPage="1" printArea="1" hiddenColumns="1" view="pageBreakPreview">
      <selection activeCell="D18" sqref="D18:M18"/>
      <rowBreaks count="1" manualBreakCount="1">
        <brk id="27" max="12" man="1"/>
      </rowBreaks>
      <colBreaks count="1" manualBreakCount="1">
        <brk id="13" max="1048575" man="1"/>
      </colBreaks>
      <pageMargins left="0.7" right="0.7" top="0.75" bottom="0.75" header="0.3" footer="0.3"/>
      <pageSetup scale="68" fitToHeight="4" orientation="portrait" r:id="rId2"/>
      <headerFooter>
        <oddFooter>&amp;LVersion: 2/8/2013&amp;CTab: &amp;A&amp;RPrint Date: &amp;D</oddFooter>
      </headerFooter>
    </customSheetView>
  </customSheetViews>
  <mergeCells count="13">
    <mergeCell ref="D38:M38"/>
    <mergeCell ref="D42:M42"/>
    <mergeCell ref="D46:M46"/>
    <mergeCell ref="B2:M2"/>
    <mergeCell ref="B3:M3"/>
    <mergeCell ref="D26:M26"/>
    <mergeCell ref="D30:M30"/>
    <mergeCell ref="D34:M34"/>
    <mergeCell ref="D14:M14"/>
    <mergeCell ref="D18:M18"/>
    <mergeCell ref="D22:M22"/>
    <mergeCell ref="B5:M5"/>
    <mergeCell ref="D10:M10"/>
  </mergeCells>
  <dataValidations count="3">
    <dataValidation type="textLength" operator="lessThanOrEqual" allowBlank="1" showInputMessage="1" showErrorMessage="1" sqref="F10:M10 F14:M14 F18:M18 F22:M22 F26:M26 F30:M30 F34:M34 F38:M38 F42:M42 F46:M46" xr:uid="{00000000-0002-0000-0B00-000000000000}">
      <formula1>#REF!</formula1>
    </dataValidation>
    <dataValidation type="textLength" operator="lessThanOrEqual" allowBlank="1" showInputMessage="1" showErrorMessage="1" sqref="E10 E14 E18 E22 E26 E30 E34 E38 E42 E46" xr:uid="{00000000-0002-0000-0B00-000001000000}">
      <formula1>#REF!</formula1>
    </dataValidation>
    <dataValidation type="textLength" operator="lessThanOrEqual" allowBlank="1" showInputMessage="1" showErrorMessage="1" sqref="D10 D14 D18 D22 D26 D30 D34 D38 D42 D46" xr:uid="{00000000-0002-0000-0B00-000002000000}">
      <formula1>N$5</formula1>
    </dataValidation>
  </dataValidations>
  <printOptions horizontalCentered="1"/>
  <pageMargins left="0.7" right="0.7" top="0.75" bottom="0.75" header="0.3" footer="0.3"/>
  <pageSetup scale="66" fitToHeight="2" orientation="portrait" r:id="rId3"/>
  <headerFooter>
    <oddFooter>&amp;CTab: &amp;A&amp;RPrint Date: &amp;D</oddFooter>
  </headerFooter>
  <rowBreaks count="1" manualBreakCount="1">
    <brk id="27" min="1" max="12" man="1"/>
  </rowBreaks>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B2:L76"/>
  <sheetViews>
    <sheetView workbookViewId="0">
      <selection activeCell="F8" sqref="F8"/>
    </sheetView>
  </sheetViews>
  <sheetFormatPr defaultColWidth="9.28515625" defaultRowHeight="15" x14ac:dyDescent="0.25"/>
  <cols>
    <col min="1" max="1" width="9.28515625" style="194"/>
    <col min="2" max="2" width="26.7109375" style="194" customWidth="1"/>
    <col min="3" max="3" width="4.42578125" style="194" customWidth="1"/>
    <col min="4" max="4" width="26.7109375" style="194" customWidth="1"/>
    <col min="5" max="5" width="4.42578125" style="194" customWidth="1"/>
    <col min="6" max="6" width="26.7109375" style="194" customWidth="1"/>
    <col min="7" max="7" width="9.28515625" style="194"/>
    <col min="8" max="8" width="26.7109375" style="194" customWidth="1"/>
    <col min="9" max="9" width="9.28515625" style="194"/>
    <col min="10" max="10" width="26.7109375" style="194" customWidth="1"/>
    <col min="11" max="11" width="9.28515625" style="194"/>
    <col min="12" max="12" width="18" style="196" customWidth="1"/>
    <col min="13" max="16384" width="9.28515625" style="194"/>
  </cols>
  <sheetData>
    <row r="2" spans="2:10" x14ac:dyDescent="0.25">
      <c r="H2" s="193" t="s">
        <v>56</v>
      </c>
      <c r="J2" s="193" t="s">
        <v>178</v>
      </c>
    </row>
    <row r="3" spans="2:10" x14ac:dyDescent="0.25">
      <c r="H3" s="195" t="s">
        <v>159</v>
      </c>
      <c r="J3" s="195" t="s">
        <v>159</v>
      </c>
    </row>
    <row r="4" spans="2:10" x14ac:dyDescent="0.25">
      <c r="H4" s="197" t="s">
        <v>177</v>
      </c>
      <c r="J4" s="194" t="s">
        <v>85</v>
      </c>
    </row>
    <row r="5" spans="2:10" x14ac:dyDescent="0.25">
      <c r="H5" s="197" t="s">
        <v>149</v>
      </c>
      <c r="J5" s="194" t="s">
        <v>179</v>
      </c>
    </row>
    <row r="6" spans="2:10" x14ac:dyDescent="0.25">
      <c r="H6" s="194" t="s">
        <v>148</v>
      </c>
    </row>
    <row r="7" spans="2:10" x14ac:dyDescent="0.25">
      <c r="H7" s="194" t="s">
        <v>160</v>
      </c>
    </row>
    <row r="8" spans="2:10" x14ac:dyDescent="0.25">
      <c r="H8" s="194" t="s">
        <v>147</v>
      </c>
    </row>
    <row r="9" spans="2:10" x14ac:dyDescent="0.25">
      <c r="H9" s="194" t="s">
        <v>146</v>
      </c>
    </row>
    <row r="10" spans="2:10" x14ac:dyDescent="0.25">
      <c r="H10" s="194" t="s">
        <v>145</v>
      </c>
    </row>
    <row r="11" spans="2:10" x14ac:dyDescent="0.25">
      <c r="H11" s="198" t="s">
        <v>159</v>
      </c>
    </row>
    <row r="13" spans="2:10" x14ac:dyDescent="0.25">
      <c r="B13" s="193" t="s">
        <v>180</v>
      </c>
      <c r="D13" s="193" t="s">
        <v>198</v>
      </c>
      <c r="F13" s="193" t="s">
        <v>249</v>
      </c>
      <c r="H13" s="193" t="s">
        <v>191</v>
      </c>
      <c r="J13" s="193" t="s">
        <v>226</v>
      </c>
    </row>
    <row r="14" spans="2:10" x14ac:dyDescent="0.25">
      <c r="B14" s="198" t="s">
        <v>159</v>
      </c>
      <c r="D14" s="198" t="s">
        <v>159</v>
      </c>
      <c r="F14" s="198" t="s">
        <v>159</v>
      </c>
      <c r="H14" s="198" t="s">
        <v>159</v>
      </c>
      <c r="J14" s="198" t="s">
        <v>159</v>
      </c>
    </row>
    <row r="15" spans="2:10" x14ac:dyDescent="0.25">
      <c r="B15" s="194" t="s">
        <v>53</v>
      </c>
      <c r="D15" s="194" t="s">
        <v>185</v>
      </c>
      <c r="F15" s="194" t="s">
        <v>157</v>
      </c>
      <c r="H15" s="194" t="s">
        <v>193</v>
      </c>
      <c r="J15" s="194" t="s">
        <v>827</v>
      </c>
    </row>
    <row r="16" spans="2:10" x14ac:dyDescent="0.25">
      <c r="B16" s="194" t="s">
        <v>52</v>
      </c>
      <c r="D16" s="194" t="s">
        <v>187</v>
      </c>
      <c r="F16" s="194" t="s">
        <v>188</v>
      </c>
      <c r="H16" s="194" t="s">
        <v>427</v>
      </c>
      <c r="J16" s="194" t="s">
        <v>197</v>
      </c>
    </row>
    <row r="17" spans="2:10" x14ac:dyDescent="0.25">
      <c r="B17" s="194" t="s">
        <v>51</v>
      </c>
      <c r="D17" s="194" t="s">
        <v>206</v>
      </c>
      <c r="F17" s="194" t="s">
        <v>156</v>
      </c>
      <c r="H17" s="194" t="s">
        <v>143</v>
      </c>
      <c r="J17" s="194" t="s">
        <v>156</v>
      </c>
    </row>
    <row r="18" spans="2:10" x14ac:dyDescent="0.25">
      <c r="B18" s="194" t="s">
        <v>181</v>
      </c>
      <c r="D18" s="194" t="s">
        <v>200</v>
      </c>
      <c r="F18" s="194" t="s">
        <v>189</v>
      </c>
      <c r="H18" s="194" t="s">
        <v>483</v>
      </c>
      <c r="J18" s="194" t="s">
        <v>189</v>
      </c>
    </row>
    <row r="19" spans="2:10" x14ac:dyDescent="0.25">
      <c r="B19" s="194" t="s">
        <v>182</v>
      </c>
      <c r="D19" s="194" t="s">
        <v>186</v>
      </c>
      <c r="F19" s="194" t="s">
        <v>190</v>
      </c>
      <c r="H19" s="194" t="s">
        <v>142</v>
      </c>
      <c r="J19" s="194" t="s">
        <v>190</v>
      </c>
    </row>
    <row r="20" spans="2:10" x14ac:dyDescent="0.25">
      <c r="B20" s="194" t="s">
        <v>183</v>
      </c>
      <c r="D20" s="194" t="s">
        <v>204</v>
      </c>
      <c r="F20" s="194" t="s">
        <v>155</v>
      </c>
      <c r="H20" s="194" t="s">
        <v>141</v>
      </c>
      <c r="J20" s="194" t="s">
        <v>155</v>
      </c>
    </row>
    <row r="21" spans="2:10" x14ac:dyDescent="0.25">
      <c r="D21" s="194" t="s">
        <v>205</v>
      </c>
      <c r="H21" s="194" t="s">
        <v>194</v>
      </c>
    </row>
    <row r="22" spans="2:10" x14ac:dyDescent="0.25">
      <c r="H22" s="194" t="s">
        <v>195</v>
      </c>
    </row>
    <row r="23" spans="2:10" x14ac:dyDescent="0.25">
      <c r="H23" s="194" t="s">
        <v>158</v>
      </c>
    </row>
    <row r="24" spans="2:10" x14ac:dyDescent="0.25">
      <c r="H24" s="194" t="s">
        <v>196</v>
      </c>
    </row>
    <row r="25" spans="2:10" x14ac:dyDescent="0.25">
      <c r="H25" s="194" t="s">
        <v>250</v>
      </c>
    </row>
    <row r="27" spans="2:10" x14ac:dyDescent="0.25">
      <c r="B27" s="193" t="s">
        <v>199</v>
      </c>
      <c r="D27" s="193" t="s">
        <v>207</v>
      </c>
      <c r="F27" s="193" t="s">
        <v>192</v>
      </c>
      <c r="H27" s="193" t="s">
        <v>213</v>
      </c>
      <c r="J27" s="193" t="s">
        <v>222</v>
      </c>
    </row>
    <row r="28" spans="2:10" x14ac:dyDescent="0.25">
      <c r="B28" s="198" t="s">
        <v>159</v>
      </c>
      <c r="F28" s="194" t="s">
        <v>788</v>
      </c>
    </row>
    <row r="29" spans="2:10" x14ac:dyDescent="0.25">
      <c r="B29" s="194" t="s">
        <v>200</v>
      </c>
      <c r="F29" s="194" t="s">
        <v>789</v>
      </c>
      <c r="H29" s="199" t="s">
        <v>214</v>
      </c>
      <c r="J29" s="194" t="s">
        <v>243</v>
      </c>
    </row>
    <row r="30" spans="2:10" x14ac:dyDescent="0.25">
      <c r="B30" s="194" t="s">
        <v>201</v>
      </c>
      <c r="F30" s="194" t="s">
        <v>790</v>
      </c>
      <c r="H30" s="200" t="s">
        <v>215</v>
      </c>
      <c r="J30" s="194" t="s">
        <v>156</v>
      </c>
    </row>
    <row r="31" spans="2:10" x14ac:dyDescent="0.25">
      <c r="B31" s="194" t="s">
        <v>202</v>
      </c>
      <c r="F31" s="194" t="s">
        <v>791</v>
      </c>
      <c r="H31" s="199" t="s">
        <v>162</v>
      </c>
      <c r="J31" s="194" t="s">
        <v>242</v>
      </c>
    </row>
    <row r="32" spans="2:10" x14ac:dyDescent="0.25">
      <c r="B32" s="194" t="s">
        <v>203</v>
      </c>
      <c r="F32" s="194" t="s">
        <v>792</v>
      </c>
      <c r="H32" s="199" t="s">
        <v>216</v>
      </c>
      <c r="J32" s="194" t="s">
        <v>190</v>
      </c>
    </row>
    <row r="33" spans="2:10" x14ac:dyDescent="0.25">
      <c r="F33" s="194" t="s">
        <v>837</v>
      </c>
      <c r="H33" s="199" t="s">
        <v>217</v>
      </c>
      <c r="J33" s="194" t="s">
        <v>223</v>
      </c>
    </row>
    <row r="34" spans="2:10" x14ac:dyDescent="0.25">
      <c r="F34" s="194" t="s">
        <v>208</v>
      </c>
      <c r="H34" s="194" t="s">
        <v>218</v>
      </c>
    </row>
    <row r="35" spans="2:10" x14ac:dyDescent="0.25">
      <c r="H35" s="194" t="s">
        <v>219</v>
      </c>
    </row>
    <row r="36" spans="2:10" x14ac:dyDescent="0.25">
      <c r="H36" s="194" t="s">
        <v>489</v>
      </c>
    </row>
    <row r="37" spans="2:10" x14ac:dyDescent="0.25">
      <c r="H37" s="194" t="s">
        <v>220</v>
      </c>
    </row>
    <row r="38" spans="2:10" x14ac:dyDescent="0.25">
      <c r="H38" s="194" t="s">
        <v>221</v>
      </c>
    </row>
    <row r="40" spans="2:10" x14ac:dyDescent="0.25">
      <c r="B40" s="193" t="s">
        <v>227</v>
      </c>
      <c r="D40" s="193" t="s">
        <v>230</v>
      </c>
      <c r="F40" s="193" t="s">
        <v>231</v>
      </c>
      <c r="H40" s="193" t="s">
        <v>237</v>
      </c>
      <c r="J40" s="193" t="s">
        <v>224</v>
      </c>
    </row>
    <row r="41" spans="2:10" x14ac:dyDescent="0.25">
      <c r="B41" s="198" t="s">
        <v>159</v>
      </c>
      <c r="D41" s="198" t="s">
        <v>159</v>
      </c>
      <c r="F41" s="198" t="s">
        <v>159</v>
      </c>
      <c r="H41" s="198" t="s">
        <v>159</v>
      </c>
      <c r="J41" s="198" t="s">
        <v>159</v>
      </c>
    </row>
    <row r="42" spans="2:10" x14ac:dyDescent="0.25">
      <c r="B42" s="194" t="s">
        <v>228</v>
      </c>
      <c r="D42" s="194" t="s">
        <v>793</v>
      </c>
      <c r="F42" s="194" t="s">
        <v>234</v>
      </c>
      <c r="H42" s="194" t="s">
        <v>238</v>
      </c>
      <c r="J42" s="194" t="s">
        <v>253</v>
      </c>
    </row>
    <row r="43" spans="2:10" x14ac:dyDescent="0.25">
      <c r="B43" s="194" t="s">
        <v>209</v>
      </c>
      <c r="D43" s="194" t="s">
        <v>144</v>
      </c>
      <c r="F43" s="194" t="s">
        <v>235</v>
      </c>
      <c r="H43" s="194" t="s">
        <v>232</v>
      </c>
      <c r="J43" s="194" t="s">
        <v>239</v>
      </c>
    </row>
    <row r="44" spans="2:10" x14ac:dyDescent="0.25">
      <c r="B44" s="194" t="s">
        <v>12</v>
      </c>
      <c r="D44" s="194" t="s">
        <v>794</v>
      </c>
      <c r="F44" s="194" t="s">
        <v>236</v>
      </c>
      <c r="H44" s="194" t="s">
        <v>233</v>
      </c>
      <c r="J44" s="194" t="s">
        <v>240</v>
      </c>
    </row>
    <row r="45" spans="2:10" x14ac:dyDescent="0.25">
      <c r="D45" s="194" t="s">
        <v>795</v>
      </c>
      <c r="F45" s="194" t="s">
        <v>251</v>
      </c>
      <c r="H45" s="194" t="s">
        <v>12</v>
      </c>
      <c r="J45" s="194" t="s">
        <v>241</v>
      </c>
    </row>
    <row r="46" spans="2:10" x14ac:dyDescent="0.25">
      <c r="B46" s="193" t="s">
        <v>246</v>
      </c>
      <c r="D46" s="194" t="s">
        <v>796</v>
      </c>
      <c r="J46" s="194" t="s">
        <v>12</v>
      </c>
    </row>
    <row r="47" spans="2:10" x14ac:dyDescent="0.25">
      <c r="B47" s="198" t="s">
        <v>159</v>
      </c>
      <c r="D47" s="194" t="s">
        <v>797</v>
      </c>
    </row>
    <row r="48" spans="2:10" x14ac:dyDescent="0.25">
      <c r="B48" s="194" t="s">
        <v>247</v>
      </c>
      <c r="D48" s="194" t="s">
        <v>798</v>
      </c>
      <c r="J48" s="193" t="s">
        <v>225</v>
      </c>
    </row>
    <row r="49" spans="2:10" x14ac:dyDescent="0.25">
      <c r="B49" s="194" t="s">
        <v>248</v>
      </c>
      <c r="D49" s="194" t="s">
        <v>799</v>
      </c>
    </row>
    <row r="50" spans="2:10" x14ac:dyDescent="0.25">
      <c r="D50" s="194" t="s">
        <v>800</v>
      </c>
      <c r="J50" s="194" t="s">
        <v>253</v>
      </c>
    </row>
    <row r="51" spans="2:10" x14ac:dyDescent="0.25">
      <c r="B51" s="193"/>
      <c r="D51" s="194" t="s">
        <v>801</v>
      </c>
      <c r="J51" s="194" t="s">
        <v>245</v>
      </c>
    </row>
    <row r="52" spans="2:10" x14ac:dyDescent="0.25">
      <c r="D52" s="194" t="s">
        <v>802</v>
      </c>
      <c r="J52" s="194" t="s">
        <v>12</v>
      </c>
    </row>
    <row r="53" spans="2:10" x14ac:dyDescent="0.25">
      <c r="D53" s="194" t="s">
        <v>803</v>
      </c>
    </row>
    <row r="54" spans="2:10" x14ac:dyDescent="0.25">
      <c r="D54" s="194" t="s">
        <v>804</v>
      </c>
    </row>
    <row r="55" spans="2:10" x14ac:dyDescent="0.25">
      <c r="D55" s="194" t="s">
        <v>805</v>
      </c>
    </row>
    <row r="56" spans="2:10" x14ac:dyDescent="0.25">
      <c r="D56" s="194" t="s">
        <v>229</v>
      </c>
    </row>
    <row r="57" spans="2:10" x14ac:dyDescent="0.25">
      <c r="D57" s="194" t="s">
        <v>806</v>
      </c>
    </row>
    <row r="58" spans="2:10" x14ac:dyDescent="0.25">
      <c r="D58" s="194" t="s">
        <v>807</v>
      </c>
    </row>
    <row r="59" spans="2:10" x14ac:dyDescent="0.25">
      <c r="D59" s="194" t="s">
        <v>808</v>
      </c>
    </row>
    <row r="60" spans="2:10" x14ac:dyDescent="0.25">
      <c r="D60" s="194" t="s">
        <v>809</v>
      </c>
    </row>
    <row r="61" spans="2:10" x14ac:dyDescent="0.25">
      <c r="D61" s="194" t="s">
        <v>810</v>
      </c>
    </row>
    <row r="62" spans="2:10" x14ac:dyDescent="0.25">
      <c r="D62" s="194" t="s">
        <v>811</v>
      </c>
    </row>
    <row r="63" spans="2:10" x14ac:dyDescent="0.25">
      <c r="D63" s="194" t="s">
        <v>812</v>
      </c>
    </row>
    <row r="64" spans="2:10" x14ac:dyDescent="0.25">
      <c r="D64" s="194" t="s">
        <v>813</v>
      </c>
    </row>
    <row r="65" spans="4:4" x14ac:dyDescent="0.25">
      <c r="D65" s="194" t="s">
        <v>814</v>
      </c>
    </row>
    <row r="66" spans="4:4" x14ac:dyDescent="0.25">
      <c r="D66" s="194" t="s">
        <v>815</v>
      </c>
    </row>
    <row r="67" spans="4:4" x14ac:dyDescent="0.25">
      <c r="D67" s="194" t="s">
        <v>816</v>
      </c>
    </row>
    <row r="68" spans="4:4" x14ac:dyDescent="0.25">
      <c r="D68" s="194" t="s">
        <v>817</v>
      </c>
    </row>
    <row r="69" spans="4:4" x14ac:dyDescent="0.25">
      <c r="D69" s="194" t="s">
        <v>818</v>
      </c>
    </row>
    <row r="70" spans="4:4" x14ac:dyDescent="0.25">
      <c r="D70" s="194" t="s">
        <v>819</v>
      </c>
    </row>
    <row r="71" spans="4:4" x14ac:dyDescent="0.25">
      <c r="D71" s="194" t="s">
        <v>820</v>
      </c>
    </row>
    <row r="72" spans="4:4" x14ac:dyDescent="0.25">
      <c r="D72" s="194" t="s">
        <v>821</v>
      </c>
    </row>
    <row r="73" spans="4:4" x14ac:dyDescent="0.25">
      <c r="D73" s="194" t="s">
        <v>822</v>
      </c>
    </row>
    <row r="74" spans="4:4" x14ac:dyDescent="0.25">
      <c r="D74" s="194" t="s">
        <v>823</v>
      </c>
    </row>
    <row r="75" spans="4:4" x14ac:dyDescent="0.25">
      <c r="D75" s="194" t="s">
        <v>824</v>
      </c>
    </row>
    <row r="76" spans="4:4" x14ac:dyDescent="0.25">
      <c r="D76" s="194" t="s">
        <v>825</v>
      </c>
    </row>
  </sheetData>
  <sheetProtection algorithmName="SHA-512" hashValue="WlY5/074HZ1hOy2+J6z3gK4zs9tbZT35fLKJjyULhtB+xaUa/uqXhgJaPyScmBd8V/ZYuZZx0lSt9HozA1aiuQ==" saltValue="/hRSVJSEGunvz+v8fLQQZg==" spinCount="100000" sheet="1" selectLockedCells="1" selectUnlockedCells="1"/>
  <customSheetViews>
    <customSheetView guid="{996927AF-2CA0-4EA7-84FB-22D43C3670BC}" state="hidden">
      <selection activeCell="K23" sqref="K23"/>
      <pageMargins left="0.7" right="0.7" top="0.75" bottom="0.75" header="0.3" footer="0.3"/>
      <pageSetup orientation="portrait" r:id="rId1"/>
    </customSheetView>
    <customSheetView guid="{11E1F5E4-CB48-4800-8BCA-5A4C7651C477}" state="hidden">
      <selection activeCell="C11" sqref="C11 F11:R17 C13 C15 C28 G29 K29 O29 G47:G51 I47:I51 K47:K51 M47:M51 B47:B58 G55:G59 E47:E60 O47:O60 G64:G68 I64:I68 K64:K68 M64:M68 B64:B75 G72:G76 E64:E77 O64:O77 C80:C86 E80:E86 G80:G86 K80:K86 G90:G94 I90:I94 K90:K94 M90:M94 B90:B101 G98:G102 E90:E103 O90:O103 G107:G111 I107:I111 K107:K111 M107:M111 B107:B118 G115:G119 E107:E120 O107:O120 C123:C129 E123:E129 G123:G129 K123:K129"/>
      <pageMargins left="0.7" right="0.7" top="0.75" bottom="0.75" header="0.3" footer="0.3"/>
      <pageSetup orientation="portrait" r:id="rId2"/>
    </customSheetView>
    <customSheetView guid="{DA068714-31DE-453E-8066-83B45426A1B0}" state="hidden">
      <selection activeCell="C11" sqref="C11 F11:R17 C13 C15 C28 G29 K29 O29 G47:G51 I47:I51 K47:K51 M47:M51 B47:B58 G55:G59 E47:E60 O47:O60 G64:G68 I64:I68 K64:K68 M64:M68 B64:B75 G72:G76 E64:E77 O64:O77 C80:C86 E80:E86 G80:G86 K80:K86 G90:G94 I90:I94 K90:K94 M90:M94 B90:B101 G98:G102 E90:E103 O90:O103 G107:G111 I107:I111 K107:K111 M107:M111 B107:B118 G115:G119 E107:E120 O107:O120 C123:C129 E123:E129 G123:G129 K123:K129"/>
      <pageMargins left="0.7" right="0.7" top="0.75" bottom="0.75" header="0.3" footer="0.3"/>
      <pageSetup orientation="portrait" r:id="rId3"/>
    </customSheetView>
    <customSheetView guid="{27CD3F9E-A8F8-459C-9542-E3A25AF49F0F}" state="hidden">
      <selection activeCell="K23" sqref="K23"/>
      <pageMargins left="0.7" right="0.7" top="0.75" bottom="0.75" header="0.3" footer="0.3"/>
      <pageSetup orientation="portrait" r:id="rId4"/>
    </customSheetView>
  </customSheetView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A0A7-F94D-4658-901A-2E582570AC7F}">
  <dimension ref="A1:AS2087"/>
  <sheetViews>
    <sheetView showZeros="0" topLeftCell="A96" workbookViewId="0">
      <selection activeCell="I100" sqref="I100"/>
    </sheetView>
  </sheetViews>
  <sheetFormatPr defaultColWidth="9.28515625" defaultRowHeight="12.75" x14ac:dyDescent="0.2"/>
  <cols>
    <col min="1" max="1" width="12.7109375" style="313" customWidth="1"/>
    <col min="2" max="2" width="9.28515625" style="313"/>
    <col min="3" max="3" width="13.28515625" style="313" customWidth="1"/>
    <col min="4" max="4" width="15.85546875" style="313" customWidth="1"/>
    <col min="5" max="12" width="9.28515625" style="313"/>
    <col min="13" max="13" width="14.140625" style="313" customWidth="1"/>
    <col min="14" max="16384" width="9.28515625" style="313"/>
  </cols>
  <sheetData>
    <row r="1" spans="1:20" x14ac:dyDescent="0.2">
      <c r="D1" s="861" t="s">
        <v>706</v>
      </c>
      <c r="E1" s="862"/>
      <c r="F1" s="862"/>
      <c r="G1" s="862"/>
      <c r="H1" s="862"/>
      <c r="I1" s="862"/>
      <c r="J1" s="862"/>
      <c r="K1" s="862"/>
      <c r="L1" s="862"/>
      <c r="M1" s="862"/>
      <c r="N1" s="862"/>
      <c r="O1" s="862"/>
      <c r="P1" s="862"/>
      <c r="Q1" s="862"/>
      <c r="R1" s="862"/>
      <c r="S1" s="862"/>
      <c r="T1" s="862"/>
    </row>
    <row r="2" spans="1:20" x14ac:dyDescent="0.2">
      <c r="D2" s="862"/>
      <c r="E2" s="861" t="s">
        <v>707</v>
      </c>
      <c r="F2" s="862"/>
      <c r="G2" s="862"/>
      <c r="H2" s="862"/>
      <c r="I2" s="862"/>
      <c r="J2" s="862"/>
      <c r="K2" s="862"/>
      <c r="L2" s="862"/>
      <c r="M2" s="862"/>
      <c r="N2" s="862"/>
      <c r="O2" s="862"/>
      <c r="P2" s="862"/>
      <c r="Q2" s="862"/>
      <c r="R2" s="862"/>
      <c r="S2" s="862"/>
      <c r="T2" s="862"/>
    </row>
    <row r="3" spans="1:20" x14ac:dyDescent="0.2">
      <c r="A3" s="863" t="s">
        <v>643</v>
      </c>
    </row>
    <row r="4" spans="1:20" ht="13.5" thickBot="1" x14ac:dyDescent="0.25">
      <c r="B4" s="864" t="str">
        <f>'A_Project Narrative'!B2</f>
        <v>Applicant Project Narrative</v>
      </c>
      <c r="C4" s="864">
        <f>'A_Project Narrative'!C2</f>
        <v>0</v>
      </c>
      <c r="D4" s="864">
        <f>'A_Project Narrative'!D2</f>
        <v>0</v>
      </c>
      <c r="E4" s="864">
        <f>'A_Project Narrative'!E2</f>
        <v>0</v>
      </c>
      <c r="F4" s="864">
        <f>'A_Project Narrative'!F2</f>
        <v>0</v>
      </c>
      <c r="G4" s="864">
        <f>'A_Project Narrative'!G2</f>
        <v>0</v>
      </c>
      <c r="H4" s="864">
        <f>'A_Project Narrative'!H2</f>
        <v>0</v>
      </c>
      <c r="I4" s="864">
        <f>'A_Project Narrative'!I2</f>
        <v>0</v>
      </c>
      <c r="J4" s="864">
        <f>'A_Project Narrative'!J2</f>
        <v>0</v>
      </c>
      <c r="K4" s="864">
        <f>'A_Project Narrative'!K2</f>
        <v>0</v>
      </c>
      <c r="L4" s="864">
        <f>'A_Project Narrative'!L2</f>
        <v>0</v>
      </c>
      <c r="M4" s="864">
        <f>'A_Project Narrative'!M2</f>
        <v>0</v>
      </c>
      <c r="N4" s="864">
        <f>'A_Project Narrative'!N2</f>
        <v>0</v>
      </c>
      <c r="O4" s="864">
        <f>'A_Project Narrative'!O2</f>
        <v>0</v>
      </c>
      <c r="P4" s="864">
        <f>'A_Project Narrative'!P2</f>
        <v>0</v>
      </c>
      <c r="Q4" s="864">
        <f>'A_Project Narrative'!Q2</f>
        <v>0</v>
      </c>
      <c r="R4" s="864">
        <f>'A_Project Narrative'!R2</f>
        <v>0</v>
      </c>
      <c r="S4" s="864">
        <f>'A_Project Narrative'!S2</f>
        <v>0</v>
      </c>
      <c r="T4" s="864">
        <f>'A_Project Narrative'!T2</f>
        <v>0</v>
      </c>
    </row>
    <row r="5" spans="1:20" x14ac:dyDescent="0.2">
      <c r="B5" s="313">
        <f>'A_Project Narrative'!B3</f>
        <v>0</v>
      </c>
      <c r="C5" s="313">
        <f>'A_Project Narrative'!C3</f>
        <v>0</v>
      </c>
      <c r="D5" s="313">
        <f>'A_Project Narrative'!D3</f>
        <v>0</v>
      </c>
      <c r="E5" s="313">
        <f>'A_Project Narrative'!E3</f>
        <v>0</v>
      </c>
      <c r="F5" s="313">
        <f>'A_Project Narrative'!F3</f>
        <v>0</v>
      </c>
      <c r="G5" s="313">
        <f>'A_Project Narrative'!G3</f>
        <v>0</v>
      </c>
      <c r="H5" s="313">
        <f>'A_Project Narrative'!H3</f>
        <v>0</v>
      </c>
      <c r="I5" s="313">
        <f>'A_Project Narrative'!I3</f>
        <v>0</v>
      </c>
      <c r="J5" s="313">
        <f>'A_Project Narrative'!J3</f>
        <v>0</v>
      </c>
      <c r="K5" s="313">
        <f>'A_Project Narrative'!K3</f>
        <v>0</v>
      </c>
      <c r="L5" s="313">
        <f>'A_Project Narrative'!L3</f>
        <v>0</v>
      </c>
      <c r="M5" s="313">
        <f>'A_Project Narrative'!M3</f>
        <v>0</v>
      </c>
      <c r="N5" s="313">
        <f>'A_Project Narrative'!N3</f>
        <v>0</v>
      </c>
      <c r="O5" s="313">
        <f>'A_Project Narrative'!O3</f>
        <v>0</v>
      </c>
      <c r="P5" s="313">
        <f>'A_Project Narrative'!P3</f>
        <v>0</v>
      </c>
      <c r="Q5" s="313">
        <f>'A_Project Narrative'!Q3</f>
        <v>0</v>
      </c>
      <c r="R5" s="313">
        <f>'A_Project Narrative'!R3</f>
        <v>0</v>
      </c>
      <c r="S5" s="313">
        <f>'A_Project Narrative'!S3</f>
        <v>0</v>
      </c>
      <c r="T5" s="313">
        <f>'A_Project Narrative'!T3</f>
        <v>0</v>
      </c>
    </row>
    <row r="6" spans="1:20" ht="13.5" thickBot="1" x14ac:dyDescent="0.25">
      <c r="B6" s="1179" t="str">
        <f>'A_Project Narrative'!B4</f>
        <v>APPROVED PPA UNIT MIX SUMMARY</v>
      </c>
      <c r="C6" s="1179">
        <f>'A_Project Narrative'!C4</f>
        <v>0</v>
      </c>
      <c r="D6" s="1179">
        <f>'A_Project Narrative'!D4</f>
        <v>0</v>
      </c>
      <c r="E6" s="1179">
        <f>'A_Project Narrative'!E4</f>
        <v>0</v>
      </c>
      <c r="F6" s="1179">
        <f>'A_Project Narrative'!F4</f>
        <v>0</v>
      </c>
      <c r="G6" s="1179">
        <f>'A_Project Narrative'!G4</f>
        <v>0</v>
      </c>
      <c r="H6" s="1179">
        <f>'A_Project Narrative'!H4</f>
        <v>0</v>
      </c>
      <c r="I6" s="1179">
        <f>'A_Project Narrative'!I4</f>
        <v>0</v>
      </c>
      <c r="J6" s="1179">
        <f>'A_Project Narrative'!J4</f>
        <v>0</v>
      </c>
      <c r="K6" s="313">
        <f>'A_Project Narrative'!K4</f>
        <v>0</v>
      </c>
      <c r="L6" s="1179" t="str">
        <f>'A_Project Narrative'!L4</f>
        <v>APPLICATION UNIT MIX SUMMARY</v>
      </c>
      <c r="M6" s="1179">
        <f>'A_Project Narrative'!M4</f>
        <v>0</v>
      </c>
      <c r="N6" s="1179">
        <f>'A_Project Narrative'!N4</f>
        <v>0</v>
      </c>
      <c r="O6" s="1179">
        <f>'A_Project Narrative'!O4</f>
        <v>0</v>
      </c>
      <c r="P6" s="1179">
        <f>'A_Project Narrative'!P4</f>
        <v>0</v>
      </c>
      <c r="Q6" s="1179">
        <f>'A_Project Narrative'!Q4</f>
        <v>0</v>
      </c>
      <c r="R6" s="1179">
        <f>'A_Project Narrative'!R4</f>
        <v>0</v>
      </c>
      <c r="S6" s="1179">
        <f>'A_Project Narrative'!S4</f>
        <v>0</v>
      </c>
      <c r="T6" s="1179">
        <f>'A_Project Narrative'!T4</f>
        <v>0</v>
      </c>
    </row>
    <row r="7" spans="1:20" x14ac:dyDescent="0.2">
      <c r="B7" s="865">
        <f>'A_Project Narrative'!B5</f>
        <v>0</v>
      </c>
      <c r="C7" s="865">
        <f>'A_Project Narrative'!C5</f>
        <v>0</v>
      </c>
      <c r="D7" s="313">
        <f>'A_Project Narrative'!D5</f>
        <v>0</v>
      </c>
      <c r="E7" s="313">
        <f>'A_Project Narrative'!E5</f>
        <v>0</v>
      </c>
      <c r="F7" s="865">
        <f>'A_Project Narrative'!F5</f>
        <v>0</v>
      </c>
      <c r="G7" s="865">
        <f>'A_Project Narrative'!G5</f>
        <v>0</v>
      </c>
      <c r="H7" s="313">
        <f>'A_Project Narrative'!H5</f>
        <v>0</v>
      </c>
      <c r="I7" s="313">
        <f>'A_Project Narrative'!I5</f>
        <v>0</v>
      </c>
      <c r="J7" s="313">
        <f>'A_Project Narrative'!J5</f>
        <v>0</v>
      </c>
      <c r="K7" s="313">
        <f>'A_Project Narrative'!K5</f>
        <v>0</v>
      </c>
      <c r="L7" s="865">
        <f>'A_Project Narrative'!L5</f>
        <v>0</v>
      </c>
      <c r="M7" s="865">
        <f>'A_Project Narrative'!M5</f>
        <v>0</v>
      </c>
      <c r="N7" s="313">
        <f>'A_Project Narrative'!N5</f>
        <v>0</v>
      </c>
      <c r="O7" s="313">
        <f>'A_Project Narrative'!O5</f>
        <v>0</v>
      </c>
      <c r="P7" s="865">
        <f>'A_Project Narrative'!P5</f>
        <v>0</v>
      </c>
      <c r="Q7" s="865">
        <f>'A_Project Narrative'!Q5</f>
        <v>0</v>
      </c>
      <c r="R7" s="313">
        <f>'A_Project Narrative'!R5</f>
        <v>0</v>
      </c>
      <c r="S7" s="313">
        <f>'A_Project Narrative'!S5</f>
        <v>0</v>
      </c>
      <c r="T7" s="313">
        <f>'A_Project Narrative'!T5</f>
        <v>0</v>
      </c>
    </row>
    <row r="8" spans="1:20" ht="13.5" thickBot="1" x14ac:dyDescent="0.25">
      <c r="B8" s="982" t="str">
        <f>'A_Project Narrative'!B6</f>
        <v>Total Units</v>
      </c>
      <c r="C8" s="982">
        <f>'A_Project Narrative'!C6</f>
        <v>0</v>
      </c>
      <c r="D8" s="982">
        <f>'A_Project Narrative'!D6</f>
        <v>0</v>
      </c>
      <c r="E8" s="982">
        <f>'A_Project Narrative'!E6</f>
        <v>0</v>
      </c>
      <c r="F8" s="982">
        <f>'A_Project Narrative'!F6</f>
        <v>0</v>
      </c>
      <c r="G8" s="982">
        <f>'A_Project Narrative'!G6</f>
        <v>0</v>
      </c>
      <c r="H8" s="982">
        <f>'A_Project Narrative'!H6</f>
        <v>0</v>
      </c>
      <c r="I8" s="982">
        <f>'A_Project Narrative'!I6</f>
        <v>0</v>
      </c>
      <c r="J8" s="982">
        <f>'A_Project Narrative'!J6</f>
        <v>0</v>
      </c>
      <c r="K8" s="313">
        <f>'A_Project Narrative'!K6</f>
        <v>0</v>
      </c>
      <c r="L8" s="982" t="str">
        <f>'A_Project Narrative'!L6</f>
        <v>Total Units</v>
      </c>
      <c r="M8" s="982">
        <f>'A_Project Narrative'!M6</f>
        <v>0</v>
      </c>
      <c r="N8" s="982">
        <f>'A_Project Narrative'!N6</f>
        <v>0</v>
      </c>
      <c r="O8" s="982">
        <f>'A_Project Narrative'!O6</f>
        <v>0</v>
      </c>
      <c r="P8" s="982">
        <f>'A_Project Narrative'!P6</f>
        <v>0</v>
      </c>
      <c r="Q8" s="982">
        <f>'A_Project Narrative'!Q6</f>
        <v>0</v>
      </c>
      <c r="R8" s="982">
        <f>'A_Project Narrative'!R6</f>
        <v>0</v>
      </c>
      <c r="S8" s="982">
        <f>'A_Project Narrative'!S6</f>
        <v>0</v>
      </c>
      <c r="T8" s="982">
        <f>'A_Project Narrative'!T6</f>
        <v>0</v>
      </c>
    </row>
    <row r="9" spans="1:20" x14ac:dyDescent="0.2">
      <c r="B9" s="255">
        <f>'A_Project Narrative'!B7</f>
        <v>0</v>
      </c>
      <c r="C9" s="255">
        <f>'A_Project Narrative'!C7</f>
        <v>0</v>
      </c>
      <c r="D9" s="255">
        <f>'A_Project Narrative'!D7</f>
        <v>0</v>
      </c>
      <c r="E9" s="255">
        <f>'A_Project Narrative'!E7</f>
        <v>0</v>
      </c>
      <c r="F9" s="255">
        <f>'A_Project Narrative'!F7</f>
        <v>0</v>
      </c>
      <c r="G9" s="255">
        <f>'A_Project Narrative'!G7</f>
        <v>0</v>
      </c>
      <c r="H9" s="255">
        <f>'A_Project Narrative'!H7</f>
        <v>0</v>
      </c>
      <c r="I9" s="255">
        <f>'A_Project Narrative'!I7</f>
        <v>0</v>
      </c>
      <c r="J9" s="213">
        <f>'A_Project Narrative'!J7</f>
        <v>0</v>
      </c>
      <c r="K9" s="313">
        <f>'A_Project Narrative'!K7</f>
        <v>0</v>
      </c>
      <c r="L9" s="255">
        <f>'A_Project Narrative'!L7</f>
        <v>0</v>
      </c>
      <c r="M9" s="255">
        <f>'A_Project Narrative'!M7</f>
        <v>0</v>
      </c>
      <c r="N9" s="255">
        <f>'A_Project Narrative'!N7</f>
        <v>0</v>
      </c>
      <c r="O9" s="255">
        <f>'A_Project Narrative'!O7</f>
        <v>0</v>
      </c>
      <c r="P9" s="255">
        <f>'A_Project Narrative'!P7</f>
        <v>0</v>
      </c>
      <c r="Q9" s="255">
        <f>'A_Project Narrative'!Q7</f>
        <v>0</v>
      </c>
      <c r="R9" s="255">
        <f>'A_Project Narrative'!R7</f>
        <v>0</v>
      </c>
      <c r="S9" s="255">
        <f>'A_Project Narrative'!S7</f>
        <v>0</v>
      </c>
      <c r="T9" s="213">
        <f>'A_Project Narrative'!T7</f>
        <v>0</v>
      </c>
    </row>
    <row r="10" spans="1:20" ht="13.5" thickBot="1" x14ac:dyDescent="0.25">
      <c r="B10" s="255">
        <f>'A_Project Narrative'!B8</f>
        <v>0</v>
      </c>
      <c r="C10" s="255">
        <f>'A_Project Narrative'!C8</f>
        <v>0</v>
      </c>
      <c r="D10" s="255">
        <f>'A_Project Narrative'!D8</f>
        <v>1</v>
      </c>
      <c r="E10" s="255">
        <f>'A_Project Narrative'!E8</f>
        <v>2</v>
      </c>
      <c r="F10" s="255">
        <f>'A_Project Narrative'!F8</f>
        <v>3</v>
      </c>
      <c r="G10" s="255">
        <f>'A_Project Narrative'!G8</f>
        <v>4</v>
      </c>
      <c r="H10" s="255">
        <f>'A_Project Narrative'!H8</f>
        <v>5</v>
      </c>
      <c r="I10" s="998" t="str">
        <f>'A_Project Narrative'!I8</f>
        <v>Total</v>
      </c>
      <c r="J10" s="998">
        <f>'A_Project Narrative'!J8</f>
        <v>0</v>
      </c>
      <c r="K10" s="313">
        <f>'A_Project Narrative'!K8</f>
        <v>0</v>
      </c>
      <c r="L10" s="255">
        <f>'A_Project Narrative'!L8</f>
        <v>0</v>
      </c>
      <c r="M10" s="255">
        <f>'A_Project Narrative'!M8</f>
        <v>0</v>
      </c>
      <c r="N10" s="255">
        <f>'A_Project Narrative'!N8</f>
        <v>1</v>
      </c>
      <c r="O10" s="255">
        <f>'A_Project Narrative'!O8</f>
        <v>2</v>
      </c>
      <c r="P10" s="255">
        <f>'A_Project Narrative'!P8</f>
        <v>3</v>
      </c>
      <c r="Q10" s="255">
        <f>'A_Project Narrative'!Q8</f>
        <v>4</v>
      </c>
      <c r="R10" s="255">
        <f>'A_Project Narrative'!R8</f>
        <v>5</v>
      </c>
      <c r="S10" s="998" t="str">
        <f>'A_Project Narrative'!S8</f>
        <v>Total</v>
      </c>
      <c r="T10" s="998">
        <f>'A_Project Narrative'!T8</f>
        <v>0</v>
      </c>
    </row>
    <row r="11" spans="1:20" x14ac:dyDescent="0.2">
      <c r="B11" s="278">
        <f>'A_Project Narrative'!B9</f>
        <v>0.2</v>
      </c>
      <c r="C11" s="416">
        <f>'A_Project Narrative'!C9</f>
        <v>0</v>
      </c>
      <c r="D11" s="417">
        <f>'A_Project Narrative'!D9</f>
        <v>0</v>
      </c>
      <c r="E11" s="417">
        <f>'A_Project Narrative'!E9</f>
        <v>0</v>
      </c>
      <c r="F11" s="417">
        <f>'A_Project Narrative'!F9</f>
        <v>0</v>
      </c>
      <c r="G11" s="417">
        <f>'A_Project Narrative'!G9</f>
        <v>0</v>
      </c>
      <c r="H11" s="418">
        <f>'A_Project Narrative'!H9</f>
        <v>0</v>
      </c>
      <c r="I11" s="835">
        <f>'A_Project Narrative'!I9</f>
        <v>0</v>
      </c>
      <c r="J11" s="262">
        <f>'A_Project Narrative'!J9</f>
        <v>0</v>
      </c>
      <c r="K11" s="313">
        <f>'A_Project Narrative'!K9</f>
        <v>0</v>
      </c>
      <c r="L11" s="278">
        <f>'A_Project Narrative'!L9</f>
        <v>0.2</v>
      </c>
      <c r="M11" s="258">
        <f>'A_Project Narrative'!M9</f>
        <v>0</v>
      </c>
      <c r="N11" s="259">
        <f>'A_Project Narrative'!N9</f>
        <v>0</v>
      </c>
      <c r="O11" s="259">
        <f>'A_Project Narrative'!O9</f>
        <v>0</v>
      </c>
      <c r="P11" s="259">
        <f>'A_Project Narrative'!P9</f>
        <v>0</v>
      </c>
      <c r="Q11" s="259">
        <f>'A_Project Narrative'!Q9</f>
        <v>0</v>
      </c>
      <c r="R11" s="260">
        <f>'A_Project Narrative'!R9</f>
        <v>0</v>
      </c>
      <c r="S11" s="261">
        <f>'A_Project Narrative'!S9</f>
        <v>0</v>
      </c>
      <c r="T11" s="262">
        <f>'A_Project Narrative'!T9</f>
        <v>0</v>
      </c>
    </row>
    <row r="12" spans="1:20" x14ac:dyDescent="0.2">
      <c r="B12" s="278">
        <f>'A_Project Narrative'!B10</f>
        <v>0.3</v>
      </c>
      <c r="C12" s="731">
        <f>'A_Project Narrative'!C10</f>
        <v>0</v>
      </c>
      <c r="D12" s="732">
        <f>'A_Project Narrative'!D10</f>
        <v>0</v>
      </c>
      <c r="E12" s="732">
        <f>'A_Project Narrative'!E10</f>
        <v>0</v>
      </c>
      <c r="F12" s="732">
        <f>'A_Project Narrative'!F10</f>
        <v>0</v>
      </c>
      <c r="G12" s="732">
        <f>'A_Project Narrative'!G10</f>
        <v>0</v>
      </c>
      <c r="H12" s="733">
        <f>'A_Project Narrative'!H10</f>
        <v>0</v>
      </c>
      <c r="I12" s="831">
        <f>'A_Project Narrative'!I10</f>
        <v>0</v>
      </c>
      <c r="J12" s="832">
        <f>'A_Project Narrative'!J10</f>
        <v>0</v>
      </c>
      <c r="K12" s="313">
        <f>'A_Project Narrative'!K10</f>
        <v>0</v>
      </c>
      <c r="L12" s="278">
        <f>'A_Project Narrative'!L10</f>
        <v>0.3</v>
      </c>
      <c r="M12" s="734">
        <f>'A_Project Narrative'!M10</f>
        <v>0</v>
      </c>
      <c r="N12" s="735">
        <f>'A_Project Narrative'!N10</f>
        <v>0</v>
      </c>
      <c r="O12" s="735">
        <f>'A_Project Narrative'!O10</f>
        <v>0</v>
      </c>
      <c r="P12" s="735">
        <f>'A_Project Narrative'!P10</f>
        <v>0</v>
      </c>
      <c r="Q12" s="735">
        <f>'A_Project Narrative'!Q10</f>
        <v>0</v>
      </c>
      <c r="R12" s="736">
        <f>'A_Project Narrative'!R10</f>
        <v>0</v>
      </c>
      <c r="S12" s="831">
        <f>'A_Project Narrative'!S10</f>
        <v>0</v>
      </c>
      <c r="T12" s="262">
        <f>'A_Project Narrative'!T10</f>
        <v>0</v>
      </c>
    </row>
    <row r="13" spans="1:20" x14ac:dyDescent="0.2">
      <c r="B13" s="278">
        <f>'A_Project Narrative'!B11</f>
        <v>0.4</v>
      </c>
      <c r="C13" s="419">
        <f>'A_Project Narrative'!C11</f>
        <v>0</v>
      </c>
      <c r="D13" s="420">
        <f>'A_Project Narrative'!D11</f>
        <v>0</v>
      </c>
      <c r="E13" s="420">
        <f>'A_Project Narrative'!E11</f>
        <v>0</v>
      </c>
      <c r="F13" s="420">
        <f>'A_Project Narrative'!F11</f>
        <v>0</v>
      </c>
      <c r="G13" s="420">
        <f>'A_Project Narrative'!G11</f>
        <v>0</v>
      </c>
      <c r="H13" s="421">
        <f>'A_Project Narrative'!H11</f>
        <v>0</v>
      </c>
      <c r="I13" s="261">
        <f>'A_Project Narrative'!I11</f>
        <v>0</v>
      </c>
      <c r="J13" s="262">
        <f>'A_Project Narrative'!J11</f>
        <v>0</v>
      </c>
      <c r="K13" s="313">
        <f>'A_Project Narrative'!K11</f>
        <v>0</v>
      </c>
      <c r="L13" s="278">
        <f>'A_Project Narrative'!L11</f>
        <v>0.4</v>
      </c>
      <c r="M13" s="734">
        <f>'A_Project Narrative'!M11</f>
        <v>0</v>
      </c>
      <c r="N13" s="735">
        <f>'A_Project Narrative'!N11</f>
        <v>0</v>
      </c>
      <c r="O13" s="735">
        <f>'A_Project Narrative'!O11</f>
        <v>0</v>
      </c>
      <c r="P13" s="735">
        <f>'A_Project Narrative'!P11</f>
        <v>0</v>
      </c>
      <c r="Q13" s="735">
        <f>'A_Project Narrative'!Q11</f>
        <v>0</v>
      </c>
      <c r="R13" s="736">
        <f>'A_Project Narrative'!R11</f>
        <v>0</v>
      </c>
      <c r="S13" s="261">
        <f>'A_Project Narrative'!S11</f>
        <v>0</v>
      </c>
      <c r="T13" s="262">
        <f>'A_Project Narrative'!T11</f>
        <v>0</v>
      </c>
    </row>
    <row r="14" spans="1:20" x14ac:dyDescent="0.2">
      <c r="B14" s="278">
        <f>'A_Project Narrative'!B12</f>
        <v>0.5</v>
      </c>
      <c r="C14" s="731">
        <f>'A_Project Narrative'!C12</f>
        <v>0</v>
      </c>
      <c r="D14" s="732">
        <f>'A_Project Narrative'!D12</f>
        <v>0</v>
      </c>
      <c r="E14" s="732">
        <f>'A_Project Narrative'!E12</f>
        <v>0</v>
      </c>
      <c r="F14" s="732">
        <f>'A_Project Narrative'!F12</f>
        <v>0</v>
      </c>
      <c r="G14" s="732">
        <f>'A_Project Narrative'!G12</f>
        <v>0</v>
      </c>
      <c r="H14" s="733">
        <f>'A_Project Narrative'!H12</f>
        <v>0</v>
      </c>
      <c r="I14" s="261">
        <f>'A_Project Narrative'!I12</f>
        <v>0</v>
      </c>
      <c r="J14" s="262">
        <f>'A_Project Narrative'!J12</f>
        <v>0</v>
      </c>
      <c r="K14" s="313">
        <f>'A_Project Narrative'!K12</f>
        <v>0</v>
      </c>
      <c r="L14" s="278">
        <f>'A_Project Narrative'!L12</f>
        <v>0.5</v>
      </c>
      <c r="M14" s="263">
        <f>'A_Project Narrative'!M12</f>
        <v>0</v>
      </c>
      <c r="N14" s="264">
        <f>'A_Project Narrative'!N12</f>
        <v>0</v>
      </c>
      <c r="O14" s="264">
        <f>'A_Project Narrative'!O12</f>
        <v>0</v>
      </c>
      <c r="P14" s="264">
        <f>'A_Project Narrative'!P12</f>
        <v>0</v>
      </c>
      <c r="Q14" s="264">
        <f>'A_Project Narrative'!Q12</f>
        <v>0</v>
      </c>
      <c r="R14" s="265">
        <f>'A_Project Narrative'!R12</f>
        <v>0</v>
      </c>
      <c r="S14" s="261">
        <f>'A_Project Narrative'!S12</f>
        <v>0</v>
      </c>
      <c r="T14" s="262">
        <f>'A_Project Narrative'!T12</f>
        <v>0</v>
      </c>
    </row>
    <row r="15" spans="1:20" x14ac:dyDescent="0.2">
      <c r="B15" s="278">
        <f>'A_Project Narrative'!B13</f>
        <v>0.6</v>
      </c>
      <c r="C15" s="419">
        <f>'A_Project Narrative'!C13</f>
        <v>0</v>
      </c>
      <c r="D15" s="420">
        <f>'A_Project Narrative'!D13</f>
        <v>0</v>
      </c>
      <c r="E15" s="420">
        <f>'A_Project Narrative'!E13</f>
        <v>0</v>
      </c>
      <c r="F15" s="420">
        <f>'A_Project Narrative'!F13</f>
        <v>0</v>
      </c>
      <c r="G15" s="420">
        <f>'A_Project Narrative'!G13</f>
        <v>0</v>
      </c>
      <c r="H15" s="421">
        <f>'A_Project Narrative'!H13</f>
        <v>0</v>
      </c>
      <c r="I15" s="261">
        <f>'A_Project Narrative'!I13</f>
        <v>0</v>
      </c>
      <c r="J15" s="262">
        <f>'A_Project Narrative'!J13</f>
        <v>0</v>
      </c>
      <c r="K15" s="313">
        <f>'A_Project Narrative'!K13</f>
        <v>0</v>
      </c>
      <c r="L15" s="278">
        <f>'A_Project Narrative'!L13</f>
        <v>0.6</v>
      </c>
      <c r="M15" s="263">
        <f>'A_Project Narrative'!M13</f>
        <v>0</v>
      </c>
      <c r="N15" s="264">
        <f>'A_Project Narrative'!N13</f>
        <v>0</v>
      </c>
      <c r="O15" s="264">
        <f>'A_Project Narrative'!O13</f>
        <v>0</v>
      </c>
      <c r="P15" s="264">
        <f>'A_Project Narrative'!P13</f>
        <v>0</v>
      </c>
      <c r="Q15" s="264">
        <f>'A_Project Narrative'!Q13</f>
        <v>0</v>
      </c>
      <c r="R15" s="265">
        <f>'A_Project Narrative'!R13</f>
        <v>0</v>
      </c>
      <c r="S15" s="261">
        <f>'A_Project Narrative'!S13</f>
        <v>0</v>
      </c>
      <c r="T15" s="262">
        <f>'A_Project Narrative'!T13</f>
        <v>0</v>
      </c>
    </row>
    <row r="16" spans="1:20" x14ac:dyDescent="0.2">
      <c r="B16" s="278">
        <f>'A_Project Narrative'!B14</f>
        <v>0.7</v>
      </c>
      <c r="C16" s="419">
        <f>'A_Project Narrative'!C14</f>
        <v>0</v>
      </c>
      <c r="D16" s="420">
        <f>'A_Project Narrative'!D14</f>
        <v>0</v>
      </c>
      <c r="E16" s="420">
        <f>'A_Project Narrative'!E14</f>
        <v>0</v>
      </c>
      <c r="F16" s="420">
        <f>'A_Project Narrative'!F14</f>
        <v>0</v>
      </c>
      <c r="G16" s="420">
        <f>'A_Project Narrative'!G14</f>
        <v>0</v>
      </c>
      <c r="H16" s="421">
        <f>'A_Project Narrative'!H14</f>
        <v>0</v>
      </c>
      <c r="I16" s="261">
        <f>'A_Project Narrative'!I14</f>
        <v>0</v>
      </c>
      <c r="J16" s="262">
        <f>'A_Project Narrative'!J14</f>
        <v>0</v>
      </c>
      <c r="K16" s="313">
        <f>'A_Project Narrative'!K14</f>
        <v>0</v>
      </c>
      <c r="L16" s="278">
        <f>'A_Project Narrative'!L14</f>
        <v>0.7</v>
      </c>
      <c r="M16" s="263">
        <f>'A_Project Narrative'!M14</f>
        <v>0</v>
      </c>
      <c r="N16" s="264">
        <f>'A_Project Narrative'!N14</f>
        <v>0</v>
      </c>
      <c r="O16" s="264">
        <f>'A_Project Narrative'!O14</f>
        <v>0</v>
      </c>
      <c r="P16" s="264">
        <f>'A_Project Narrative'!P14</f>
        <v>0</v>
      </c>
      <c r="Q16" s="264">
        <f>'A_Project Narrative'!Q14</f>
        <v>0</v>
      </c>
      <c r="R16" s="265">
        <f>'A_Project Narrative'!R14</f>
        <v>0</v>
      </c>
      <c r="S16" s="261">
        <f>'A_Project Narrative'!S14</f>
        <v>0</v>
      </c>
      <c r="T16" s="262">
        <f>'A_Project Narrative'!T14</f>
        <v>0</v>
      </c>
    </row>
    <row r="17" spans="2:20" x14ac:dyDescent="0.2">
      <c r="B17" s="278">
        <f>'A_Project Narrative'!B15</f>
        <v>0.8</v>
      </c>
      <c r="C17" s="419">
        <f>'A_Project Narrative'!C15</f>
        <v>0</v>
      </c>
      <c r="D17" s="420">
        <f>'A_Project Narrative'!D15</f>
        <v>0</v>
      </c>
      <c r="E17" s="420">
        <f>'A_Project Narrative'!E15</f>
        <v>0</v>
      </c>
      <c r="F17" s="420">
        <f>'A_Project Narrative'!F15</f>
        <v>0</v>
      </c>
      <c r="G17" s="420">
        <f>'A_Project Narrative'!G15</f>
        <v>0</v>
      </c>
      <c r="H17" s="421">
        <f>'A_Project Narrative'!H15</f>
        <v>0</v>
      </c>
      <c r="I17" s="261">
        <f>'A_Project Narrative'!I15</f>
        <v>0</v>
      </c>
      <c r="J17" s="262">
        <f>'A_Project Narrative'!J15</f>
        <v>0</v>
      </c>
      <c r="K17" s="313">
        <f>'A_Project Narrative'!K15</f>
        <v>0</v>
      </c>
      <c r="L17" s="278">
        <f>'A_Project Narrative'!L15</f>
        <v>0.8</v>
      </c>
      <c r="M17" s="263">
        <f>'A_Project Narrative'!M15</f>
        <v>0</v>
      </c>
      <c r="N17" s="264">
        <f>'A_Project Narrative'!N15</f>
        <v>0</v>
      </c>
      <c r="O17" s="264">
        <f>'A_Project Narrative'!O15</f>
        <v>0</v>
      </c>
      <c r="P17" s="264">
        <f>'A_Project Narrative'!P15</f>
        <v>0</v>
      </c>
      <c r="Q17" s="264">
        <f>'A_Project Narrative'!Q15</f>
        <v>0</v>
      </c>
      <c r="R17" s="265">
        <f>'A_Project Narrative'!R15</f>
        <v>0</v>
      </c>
      <c r="S17" s="261">
        <f>'A_Project Narrative'!S15</f>
        <v>0</v>
      </c>
      <c r="T17" s="262">
        <f>'A_Project Narrative'!T15</f>
        <v>0</v>
      </c>
    </row>
    <row r="18" spans="2:20" x14ac:dyDescent="0.2">
      <c r="B18" s="257" t="str">
        <f>'A_Project Narrative'!B16</f>
        <v>Market</v>
      </c>
      <c r="C18" s="419">
        <f>'A_Project Narrative'!C16</f>
        <v>0</v>
      </c>
      <c r="D18" s="420">
        <f>'A_Project Narrative'!D16</f>
        <v>0</v>
      </c>
      <c r="E18" s="420">
        <f>'A_Project Narrative'!E16</f>
        <v>0</v>
      </c>
      <c r="F18" s="420">
        <f>'A_Project Narrative'!F16</f>
        <v>0</v>
      </c>
      <c r="G18" s="420">
        <f>'A_Project Narrative'!G16</f>
        <v>0</v>
      </c>
      <c r="H18" s="421">
        <f>'A_Project Narrative'!H16</f>
        <v>0</v>
      </c>
      <c r="I18" s="261">
        <f>'A_Project Narrative'!I16</f>
        <v>0</v>
      </c>
      <c r="J18" s="262">
        <f>'A_Project Narrative'!J16</f>
        <v>0</v>
      </c>
      <c r="K18" s="313">
        <f>'A_Project Narrative'!K16</f>
        <v>0</v>
      </c>
      <c r="L18" s="257" t="str">
        <f>'A_Project Narrative'!L16</f>
        <v>Market</v>
      </c>
      <c r="M18" s="263">
        <f>'A_Project Narrative'!M16</f>
        <v>0</v>
      </c>
      <c r="N18" s="264">
        <f>'A_Project Narrative'!N16</f>
        <v>0</v>
      </c>
      <c r="O18" s="264">
        <f>'A_Project Narrative'!O16</f>
        <v>0</v>
      </c>
      <c r="P18" s="264">
        <f>'A_Project Narrative'!P16</f>
        <v>0</v>
      </c>
      <c r="Q18" s="264">
        <f>'A_Project Narrative'!Q16</f>
        <v>0</v>
      </c>
      <c r="R18" s="265">
        <f>'A_Project Narrative'!R16</f>
        <v>0</v>
      </c>
      <c r="S18" s="261">
        <f>'A_Project Narrative'!S16</f>
        <v>0</v>
      </c>
      <c r="T18" s="262">
        <f>'A_Project Narrative'!T16</f>
        <v>0</v>
      </c>
    </row>
    <row r="19" spans="2:20" ht="13.5" thickBot="1" x14ac:dyDescent="0.25">
      <c r="B19" s="257" t="str">
        <f>'A_Project Narrative'!B17</f>
        <v>Manager</v>
      </c>
      <c r="C19" s="422">
        <f>'A_Project Narrative'!C17</f>
        <v>0</v>
      </c>
      <c r="D19" s="423">
        <f>'A_Project Narrative'!D17</f>
        <v>0</v>
      </c>
      <c r="E19" s="423">
        <f>'A_Project Narrative'!E17</f>
        <v>0</v>
      </c>
      <c r="F19" s="423">
        <f>'A_Project Narrative'!F17</f>
        <v>0</v>
      </c>
      <c r="G19" s="423">
        <f>'A_Project Narrative'!G17</f>
        <v>0</v>
      </c>
      <c r="H19" s="424">
        <f>'A_Project Narrative'!H17</f>
        <v>0</v>
      </c>
      <c r="I19" s="261">
        <f>'A_Project Narrative'!I17</f>
        <v>0</v>
      </c>
      <c r="J19" s="262">
        <f>'A_Project Narrative'!J17</f>
        <v>0</v>
      </c>
      <c r="K19" s="313">
        <f>'A_Project Narrative'!K17</f>
        <v>0</v>
      </c>
      <c r="L19" s="257" t="str">
        <f>'A_Project Narrative'!L17</f>
        <v>Manager</v>
      </c>
      <c r="M19" s="266">
        <f>'A_Project Narrative'!M17</f>
        <v>0</v>
      </c>
      <c r="N19" s="267">
        <f>'A_Project Narrative'!N17</f>
        <v>0</v>
      </c>
      <c r="O19" s="267">
        <f>'A_Project Narrative'!O17</f>
        <v>0</v>
      </c>
      <c r="P19" s="267">
        <f>'A_Project Narrative'!P17</f>
        <v>0</v>
      </c>
      <c r="Q19" s="267">
        <f>'A_Project Narrative'!Q17</f>
        <v>0</v>
      </c>
      <c r="R19" s="268">
        <f>'A_Project Narrative'!R17</f>
        <v>0</v>
      </c>
      <c r="S19" s="261">
        <f>'A_Project Narrative'!S17</f>
        <v>0</v>
      </c>
      <c r="T19" s="262">
        <f>'A_Project Narrative'!T17</f>
        <v>0</v>
      </c>
    </row>
    <row r="20" spans="2:20" ht="13.5" thickBot="1" x14ac:dyDescent="0.25">
      <c r="B20" s="999" t="str">
        <f>'A_Project Narrative'!B18</f>
        <v>Total</v>
      </c>
      <c r="C20" s="269">
        <f>'A_Project Narrative'!C18</f>
        <v>0</v>
      </c>
      <c r="D20" s="269">
        <f>'A_Project Narrative'!D18</f>
        <v>0</v>
      </c>
      <c r="E20" s="269">
        <f>'A_Project Narrative'!E18</f>
        <v>0</v>
      </c>
      <c r="F20" s="269">
        <f>'A_Project Narrative'!F18</f>
        <v>0</v>
      </c>
      <c r="G20" s="269">
        <f>'A_Project Narrative'!G18</f>
        <v>0</v>
      </c>
      <c r="H20" s="269">
        <f>'A_Project Narrative'!H18</f>
        <v>0</v>
      </c>
      <c r="I20" s="866">
        <f>'A_Project Narrative'!I18</f>
        <v>0</v>
      </c>
      <c r="J20" s="271">
        <f>'A_Project Narrative'!J18</f>
        <v>0</v>
      </c>
      <c r="K20" s="313">
        <f>'A_Project Narrative'!K18</f>
        <v>0</v>
      </c>
      <c r="L20" s="999" t="str">
        <f>'A_Project Narrative'!L18</f>
        <v>Total</v>
      </c>
      <c r="M20" s="269">
        <f>'A_Project Narrative'!M18</f>
        <v>0</v>
      </c>
      <c r="N20" s="269">
        <f>'A_Project Narrative'!N18</f>
        <v>0</v>
      </c>
      <c r="O20" s="269">
        <f>'A_Project Narrative'!O18</f>
        <v>0</v>
      </c>
      <c r="P20" s="269">
        <f>'A_Project Narrative'!P18</f>
        <v>0</v>
      </c>
      <c r="Q20" s="269">
        <f>'A_Project Narrative'!Q18</f>
        <v>0</v>
      </c>
      <c r="R20" s="269">
        <f>'A_Project Narrative'!R18</f>
        <v>0</v>
      </c>
      <c r="S20" s="866">
        <f>'A_Project Narrative'!S18</f>
        <v>0</v>
      </c>
      <c r="T20" s="271">
        <f>'A_Project Narrative'!T18</f>
        <v>0</v>
      </c>
    </row>
    <row r="21" spans="2:20" x14ac:dyDescent="0.2">
      <c r="B21" s="999">
        <f>'A_Project Narrative'!B19</f>
        <v>0</v>
      </c>
      <c r="C21" s="272">
        <f>'A_Project Narrative'!C19</f>
        <v>0</v>
      </c>
      <c r="D21" s="272">
        <f>'A_Project Narrative'!D19</f>
        <v>0</v>
      </c>
      <c r="E21" s="272">
        <f>'A_Project Narrative'!E19</f>
        <v>0</v>
      </c>
      <c r="F21" s="272">
        <f>'A_Project Narrative'!F19</f>
        <v>0</v>
      </c>
      <c r="G21" s="272">
        <f>'A_Project Narrative'!G19</f>
        <v>0</v>
      </c>
      <c r="H21" s="272">
        <f>'A_Project Narrative'!H19</f>
        <v>0</v>
      </c>
      <c r="I21" s="273">
        <f>'A_Project Narrative'!I19</f>
        <v>0</v>
      </c>
      <c r="J21" s="313">
        <f>'A_Project Narrative'!J19</f>
        <v>0</v>
      </c>
      <c r="K21" s="313">
        <f>'A_Project Narrative'!K19</f>
        <v>0</v>
      </c>
      <c r="L21" s="999">
        <f>'A_Project Narrative'!L19</f>
        <v>0</v>
      </c>
      <c r="M21" s="272">
        <f>'A_Project Narrative'!M19</f>
        <v>0</v>
      </c>
      <c r="N21" s="272">
        <f>'A_Project Narrative'!N19</f>
        <v>0</v>
      </c>
      <c r="O21" s="272">
        <f>'A_Project Narrative'!O19</f>
        <v>0</v>
      </c>
      <c r="P21" s="272">
        <f>'A_Project Narrative'!P19</f>
        <v>0</v>
      </c>
      <c r="Q21" s="272">
        <f>'A_Project Narrative'!Q19</f>
        <v>0</v>
      </c>
      <c r="R21" s="272">
        <f>'A_Project Narrative'!R19</f>
        <v>0</v>
      </c>
      <c r="S21" s="273">
        <f>'A_Project Narrative'!S19</f>
        <v>0</v>
      </c>
      <c r="T21" s="313">
        <f>'A_Project Narrative'!T19</f>
        <v>0</v>
      </c>
    </row>
    <row r="22" spans="2:20" x14ac:dyDescent="0.2">
      <c r="B22" s="255">
        <f>'A_Project Narrative'!B20</f>
        <v>0</v>
      </c>
      <c r="C22" s="255">
        <f>'A_Project Narrative'!C20</f>
        <v>0</v>
      </c>
      <c r="D22" s="255">
        <f>'A_Project Narrative'!D20</f>
        <v>0</v>
      </c>
      <c r="E22" s="255">
        <f>'A_Project Narrative'!E20</f>
        <v>0</v>
      </c>
      <c r="F22" s="255">
        <f>'A_Project Narrative'!F20</f>
        <v>0</v>
      </c>
      <c r="G22" s="255">
        <f>'A_Project Narrative'!G20</f>
        <v>0</v>
      </c>
      <c r="H22" s="255">
        <f>'A_Project Narrative'!H20</f>
        <v>0</v>
      </c>
      <c r="I22" s="255">
        <f>'A_Project Narrative'!I20</f>
        <v>0</v>
      </c>
      <c r="J22" s="313">
        <f>'A_Project Narrative'!J20</f>
        <v>0</v>
      </c>
      <c r="K22" s="313">
        <f>'A_Project Narrative'!K20</f>
        <v>0</v>
      </c>
      <c r="L22" s="255">
        <f>'A_Project Narrative'!L20</f>
        <v>0</v>
      </c>
      <c r="M22" s="255">
        <f>'A_Project Narrative'!M20</f>
        <v>0</v>
      </c>
      <c r="N22" s="255">
        <f>'A_Project Narrative'!N20</f>
        <v>0</v>
      </c>
      <c r="O22" s="255">
        <f>'A_Project Narrative'!O20</f>
        <v>0</v>
      </c>
      <c r="P22" s="255">
        <f>'A_Project Narrative'!P20</f>
        <v>0</v>
      </c>
      <c r="Q22" s="255">
        <f>'A_Project Narrative'!Q20</f>
        <v>0</v>
      </c>
      <c r="R22" s="255">
        <f>'A_Project Narrative'!R20</f>
        <v>0</v>
      </c>
      <c r="S22" s="255">
        <f>'A_Project Narrative'!S20</f>
        <v>0</v>
      </c>
      <c r="T22" s="313">
        <f>'A_Project Narrative'!T20</f>
        <v>0</v>
      </c>
    </row>
    <row r="23" spans="2:20" ht="13.5" thickBot="1" x14ac:dyDescent="0.25">
      <c r="B23" s="982" t="str">
        <f>'A_Project Narrative'!B21</f>
        <v>Supportive Housing Units</v>
      </c>
      <c r="C23" s="982">
        <f>'A_Project Narrative'!C21</f>
        <v>0</v>
      </c>
      <c r="D23" s="982">
        <f>'A_Project Narrative'!D21</f>
        <v>0</v>
      </c>
      <c r="E23" s="982">
        <f>'A_Project Narrative'!E21</f>
        <v>0</v>
      </c>
      <c r="F23" s="982">
        <f>'A_Project Narrative'!F21</f>
        <v>0</v>
      </c>
      <c r="G23" s="982">
        <f>'A_Project Narrative'!G21</f>
        <v>0</v>
      </c>
      <c r="H23" s="982">
        <f>'A_Project Narrative'!H21</f>
        <v>0</v>
      </c>
      <c r="I23" s="982">
        <f>'A_Project Narrative'!I21</f>
        <v>0</v>
      </c>
      <c r="J23" s="982">
        <f>'A_Project Narrative'!J21</f>
        <v>0</v>
      </c>
      <c r="K23" s="313">
        <f>'A_Project Narrative'!K21</f>
        <v>0</v>
      </c>
      <c r="L23" s="982" t="str">
        <f>'A_Project Narrative'!L21</f>
        <v>Supportive Housing Units</v>
      </c>
      <c r="M23" s="982">
        <f>'A_Project Narrative'!M21</f>
        <v>0</v>
      </c>
      <c r="N23" s="982">
        <f>'A_Project Narrative'!N21</f>
        <v>0</v>
      </c>
      <c r="O23" s="982">
        <f>'A_Project Narrative'!O21</f>
        <v>0</v>
      </c>
      <c r="P23" s="982">
        <f>'A_Project Narrative'!P21</f>
        <v>0</v>
      </c>
      <c r="Q23" s="982">
        <f>'A_Project Narrative'!Q21</f>
        <v>0</v>
      </c>
      <c r="R23" s="982">
        <f>'A_Project Narrative'!R21</f>
        <v>0</v>
      </c>
      <c r="S23" s="982">
        <f>'A_Project Narrative'!S21</f>
        <v>0</v>
      </c>
      <c r="T23" s="982">
        <f>'A_Project Narrative'!T21</f>
        <v>0</v>
      </c>
    </row>
    <row r="24" spans="2:20" x14ac:dyDescent="0.2">
      <c r="B24" s="255">
        <f>'A_Project Narrative'!B22</f>
        <v>0</v>
      </c>
      <c r="C24" s="255">
        <f>'A_Project Narrative'!C22</f>
        <v>0</v>
      </c>
      <c r="D24" s="255">
        <f>'A_Project Narrative'!D22</f>
        <v>0</v>
      </c>
      <c r="E24" s="255">
        <f>'A_Project Narrative'!E22</f>
        <v>0</v>
      </c>
      <c r="F24" s="255">
        <f>'A_Project Narrative'!F22</f>
        <v>0</v>
      </c>
      <c r="G24" s="255">
        <f>'A_Project Narrative'!G22</f>
        <v>0</v>
      </c>
      <c r="H24" s="255">
        <f>'A_Project Narrative'!H22</f>
        <v>0</v>
      </c>
      <c r="I24" s="255">
        <f>'A_Project Narrative'!I22</f>
        <v>0</v>
      </c>
      <c r="J24" s="313">
        <f>'A_Project Narrative'!J22</f>
        <v>0</v>
      </c>
      <c r="K24" s="313">
        <f>'A_Project Narrative'!K22</f>
        <v>0</v>
      </c>
      <c r="L24" s="255">
        <f>'A_Project Narrative'!L22</f>
        <v>0</v>
      </c>
      <c r="M24" s="255">
        <f>'A_Project Narrative'!M22</f>
        <v>0</v>
      </c>
      <c r="N24" s="255">
        <f>'A_Project Narrative'!N22</f>
        <v>0</v>
      </c>
      <c r="O24" s="255">
        <f>'A_Project Narrative'!O22</f>
        <v>0</v>
      </c>
      <c r="P24" s="255">
        <f>'A_Project Narrative'!P22</f>
        <v>0</v>
      </c>
      <c r="Q24" s="255">
        <f>'A_Project Narrative'!Q22</f>
        <v>0</v>
      </c>
      <c r="R24" s="255">
        <f>'A_Project Narrative'!R22</f>
        <v>0</v>
      </c>
      <c r="S24" s="255">
        <f>'A_Project Narrative'!S22</f>
        <v>0</v>
      </c>
      <c r="T24" s="313">
        <f>'A_Project Narrative'!T22</f>
        <v>0</v>
      </c>
    </row>
    <row r="25" spans="2:20" ht="13.5" thickBot="1" x14ac:dyDescent="0.25">
      <c r="B25" s="255">
        <f>'A_Project Narrative'!B23</f>
        <v>0</v>
      </c>
      <c r="C25" s="255">
        <f>'A_Project Narrative'!C23</f>
        <v>0</v>
      </c>
      <c r="D25" s="255">
        <f>'A_Project Narrative'!D23</f>
        <v>1</v>
      </c>
      <c r="E25" s="255">
        <f>'A_Project Narrative'!E23</f>
        <v>2</v>
      </c>
      <c r="F25" s="255">
        <f>'A_Project Narrative'!F23</f>
        <v>3</v>
      </c>
      <c r="G25" s="255">
        <f>'A_Project Narrative'!G23</f>
        <v>4</v>
      </c>
      <c r="H25" s="255">
        <f>'A_Project Narrative'!H23</f>
        <v>5</v>
      </c>
      <c r="I25" s="276" t="str">
        <f>'A_Project Narrative'!I23</f>
        <v>Total</v>
      </c>
      <c r="J25" s="313">
        <f>'A_Project Narrative'!J23</f>
        <v>0</v>
      </c>
      <c r="K25" s="313">
        <f>'A_Project Narrative'!K23</f>
        <v>0</v>
      </c>
      <c r="L25" s="255">
        <f>'A_Project Narrative'!L23</f>
        <v>0</v>
      </c>
      <c r="M25" s="255">
        <f>'A_Project Narrative'!M23</f>
        <v>0</v>
      </c>
      <c r="N25" s="255">
        <f>'A_Project Narrative'!N23</f>
        <v>1</v>
      </c>
      <c r="O25" s="255">
        <f>'A_Project Narrative'!O23</f>
        <v>2</v>
      </c>
      <c r="P25" s="255">
        <f>'A_Project Narrative'!P23</f>
        <v>3</v>
      </c>
      <c r="Q25" s="255">
        <f>'A_Project Narrative'!Q23</f>
        <v>4</v>
      </c>
      <c r="R25" s="255">
        <f>'A_Project Narrative'!R23</f>
        <v>5</v>
      </c>
      <c r="S25" s="276" t="str">
        <f>'A_Project Narrative'!S23</f>
        <v>Total</v>
      </c>
      <c r="T25" s="313">
        <f>'A_Project Narrative'!T23</f>
        <v>0</v>
      </c>
    </row>
    <row r="26" spans="2:20" x14ac:dyDescent="0.2">
      <c r="B26" s="278">
        <f>'A_Project Narrative'!B24</f>
        <v>0.2</v>
      </c>
      <c r="C26" s="416">
        <f>'A_Project Narrative'!C24</f>
        <v>0</v>
      </c>
      <c r="D26" s="417">
        <f>'A_Project Narrative'!D24</f>
        <v>0</v>
      </c>
      <c r="E26" s="417">
        <f>'A_Project Narrative'!E24</f>
        <v>0</v>
      </c>
      <c r="F26" s="417">
        <f>'A_Project Narrative'!F24</f>
        <v>0</v>
      </c>
      <c r="G26" s="417">
        <f>'A_Project Narrative'!G24</f>
        <v>0</v>
      </c>
      <c r="H26" s="418">
        <f>'A_Project Narrative'!H24</f>
        <v>0</v>
      </c>
      <c r="I26" s="261">
        <f>'A_Project Narrative'!I24</f>
        <v>0</v>
      </c>
      <c r="J26" s="262">
        <f>'A_Project Narrative'!J24</f>
        <v>0</v>
      </c>
      <c r="K26" s="313">
        <f>'A_Project Narrative'!K24</f>
        <v>0</v>
      </c>
      <c r="L26" s="278">
        <f>'A_Project Narrative'!L24</f>
        <v>0.2</v>
      </c>
      <c r="M26" s="258">
        <f>'A_Project Narrative'!M24</f>
        <v>0</v>
      </c>
      <c r="N26" s="259">
        <f>'A_Project Narrative'!N24</f>
        <v>0</v>
      </c>
      <c r="O26" s="259">
        <f>'A_Project Narrative'!O24</f>
        <v>0</v>
      </c>
      <c r="P26" s="259">
        <f>'A_Project Narrative'!P24</f>
        <v>0</v>
      </c>
      <c r="Q26" s="259">
        <f>'A_Project Narrative'!Q24</f>
        <v>0</v>
      </c>
      <c r="R26" s="260">
        <f>'A_Project Narrative'!R24</f>
        <v>0</v>
      </c>
      <c r="S26" s="261">
        <f>'A_Project Narrative'!S24</f>
        <v>0</v>
      </c>
      <c r="T26" s="262">
        <f>'A_Project Narrative'!T24</f>
        <v>0</v>
      </c>
    </row>
    <row r="27" spans="2:20" x14ac:dyDescent="0.2">
      <c r="B27" s="278">
        <f>'A_Project Narrative'!B25</f>
        <v>0.3</v>
      </c>
      <c r="C27" s="731">
        <f>'A_Project Narrative'!C25</f>
        <v>0</v>
      </c>
      <c r="D27" s="732">
        <f>'A_Project Narrative'!D25</f>
        <v>0</v>
      </c>
      <c r="E27" s="732">
        <f>'A_Project Narrative'!E25</f>
        <v>0</v>
      </c>
      <c r="F27" s="732">
        <f>'A_Project Narrative'!F25</f>
        <v>0</v>
      </c>
      <c r="G27" s="732">
        <f>'A_Project Narrative'!G25</f>
        <v>0</v>
      </c>
      <c r="H27" s="733">
        <f>'A_Project Narrative'!H25</f>
        <v>0</v>
      </c>
      <c r="I27" s="261">
        <f>'A_Project Narrative'!I25</f>
        <v>0</v>
      </c>
      <c r="J27" s="262">
        <f>'A_Project Narrative'!J25</f>
        <v>0</v>
      </c>
      <c r="K27" s="313">
        <f>'A_Project Narrative'!K25</f>
        <v>0</v>
      </c>
      <c r="L27" s="278">
        <f>'A_Project Narrative'!L25</f>
        <v>0.3</v>
      </c>
      <c r="M27" s="734">
        <f>'A_Project Narrative'!M25</f>
        <v>0</v>
      </c>
      <c r="N27" s="735">
        <f>'A_Project Narrative'!N25</f>
        <v>0</v>
      </c>
      <c r="O27" s="735">
        <f>'A_Project Narrative'!O25</f>
        <v>0</v>
      </c>
      <c r="P27" s="735">
        <f>'A_Project Narrative'!P25</f>
        <v>0</v>
      </c>
      <c r="Q27" s="735">
        <f>'A_Project Narrative'!Q25</f>
        <v>0</v>
      </c>
      <c r="R27" s="736">
        <f>'A_Project Narrative'!R25</f>
        <v>0</v>
      </c>
      <c r="S27" s="261">
        <f>'A_Project Narrative'!S25</f>
        <v>0</v>
      </c>
      <c r="T27" s="262">
        <f>'A_Project Narrative'!T25</f>
        <v>0</v>
      </c>
    </row>
    <row r="28" spans="2:20" x14ac:dyDescent="0.2">
      <c r="B28" s="278">
        <f>'A_Project Narrative'!B26</f>
        <v>0.4</v>
      </c>
      <c r="C28" s="731">
        <f>'A_Project Narrative'!C26</f>
        <v>0</v>
      </c>
      <c r="D28" s="732">
        <f>'A_Project Narrative'!D26</f>
        <v>0</v>
      </c>
      <c r="E28" s="732">
        <f>'A_Project Narrative'!E26</f>
        <v>0</v>
      </c>
      <c r="F28" s="732">
        <f>'A_Project Narrative'!F26</f>
        <v>0</v>
      </c>
      <c r="G28" s="732">
        <f>'A_Project Narrative'!G26</f>
        <v>0</v>
      </c>
      <c r="H28" s="733">
        <f>'A_Project Narrative'!H26</f>
        <v>0</v>
      </c>
      <c r="I28" s="261">
        <f>'A_Project Narrative'!I26</f>
        <v>0</v>
      </c>
      <c r="J28" s="262">
        <f>'A_Project Narrative'!J26</f>
        <v>0</v>
      </c>
      <c r="K28" s="313">
        <f>'A_Project Narrative'!K26</f>
        <v>0</v>
      </c>
      <c r="L28" s="278">
        <f>'A_Project Narrative'!L26</f>
        <v>0.4</v>
      </c>
      <c r="M28" s="263">
        <f>'A_Project Narrative'!M26</f>
        <v>0</v>
      </c>
      <c r="N28" s="264">
        <f>'A_Project Narrative'!N26</f>
        <v>0</v>
      </c>
      <c r="O28" s="264">
        <f>'A_Project Narrative'!O26</f>
        <v>0</v>
      </c>
      <c r="P28" s="264">
        <f>'A_Project Narrative'!P26</f>
        <v>0</v>
      </c>
      <c r="Q28" s="264">
        <f>'A_Project Narrative'!Q26</f>
        <v>0</v>
      </c>
      <c r="R28" s="265">
        <f>'A_Project Narrative'!R26</f>
        <v>0</v>
      </c>
      <c r="S28" s="261">
        <f>'A_Project Narrative'!S26</f>
        <v>0</v>
      </c>
      <c r="T28" s="262">
        <f>'A_Project Narrative'!T26</f>
        <v>0</v>
      </c>
    </row>
    <row r="29" spans="2:20" x14ac:dyDescent="0.2">
      <c r="B29" s="278">
        <f>'A_Project Narrative'!B27</f>
        <v>0.5</v>
      </c>
      <c r="C29" s="419">
        <f>'A_Project Narrative'!C27</f>
        <v>0</v>
      </c>
      <c r="D29" s="420">
        <f>'A_Project Narrative'!D27</f>
        <v>0</v>
      </c>
      <c r="E29" s="420">
        <f>'A_Project Narrative'!E27</f>
        <v>0</v>
      </c>
      <c r="F29" s="420">
        <f>'A_Project Narrative'!F27</f>
        <v>0</v>
      </c>
      <c r="G29" s="420">
        <f>'A_Project Narrative'!G27</f>
        <v>0</v>
      </c>
      <c r="H29" s="421">
        <f>'A_Project Narrative'!H27</f>
        <v>0</v>
      </c>
      <c r="I29" s="261">
        <f>'A_Project Narrative'!I27</f>
        <v>0</v>
      </c>
      <c r="J29" s="262">
        <f>'A_Project Narrative'!J27</f>
        <v>0</v>
      </c>
      <c r="K29" s="313">
        <f>'A_Project Narrative'!K27</f>
        <v>0</v>
      </c>
      <c r="L29" s="278">
        <f>'A_Project Narrative'!L27</f>
        <v>0.5</v>
      </c>
      <c r="M29" s="263">
        <f>'A_Project Narrative'!M27</f>
        <v>0</v>
      </c>
      <c r="N29" s="264">
        <f>'A_Project Narrative'!N27</f>
        <v>0</v>
      </c>
      <c r="O29" s="264">
        <f>'A_Project Narrative'!O27</f>
        <v>0</v>
      </c>
      <c r="P29" s="264">
        <f>'A_Project Narrative'!P27</f>
        <v>0</v>
      </c>
      <c r="Q29" s="264">
        <f>'A_Project Narrative'!Q27</f>
        <v>0</v>
      </c>
      <c r="R29" s="265">
        <f>'A_Project Narrative'!R27</f>
        <v>0</v>
      </c>
      <c r="S29" s="261">
        <f>'A_Project Narrative'!S27</f>
        <v>0</v>
      </c>
      <c r="T29" s="262">
        <f>'A_Project Narrative'!T27</f>
        <v>0</v>
      </c>
    </row>
    <row r="30" spans="2:20" x14ac:dyDescent="0.2">
      <c r="B30" s="278">
        <f>'A_Project Narrative'!B28</f>
        <v>0.6</v>
      </c>
      <c r="C30" s="419">
        <f>'A_Project Narrative'!C28</f>
        <v>0</v>
      </c>
      <c r="D30" s="420">
        <f>'A_Project Narrative'!D28</f>
        <v>0</v>
      </c>
      <c r="E30" s="420">
        <f>'A_Project Narrative'!E28</f>
        <v>0</v>
      </c>
      <c r="F30" s="420">
        <f>'A_Project Narrative'!F28</f>
        <v>0</v>
      </c>
      <c r="G30" s="420">
        <f>'A_Project Narrative'!G28</f>
        <v>0</v>
      </c>
      <c r="H30" s="421">
        <f>'A_Project Narrative'!H28</f>
        <v>0</v>
      </c>
      <c r="I30" s="261">
        <f>'A_Project Narrative'!I28</f>
        <v>0</v>
      </c>
      <c r="J30" s="262">
        <f>'A_Project Narrative'!J28</f>
        <v>0</v>
      </c>
      <c r="K30" s="867">
        <f>'A_Project Narrative'!K28</f>
        <v>0</v>
      </c>
      <c r="L30" s="834">
        <f>'A_Project Narrative'!L28</f>
        <v>0.6</v>
      </c>
      <c r="M30" s="263">
        <f>'A_Project Narrative'!M28</f>
        <v>0</v>
      </c>
      <c r="N30" s="264">
        <f>'A_Project Narrative'!N28</f>
        <v>0</v>
      </c>
      <c r="O30" s="264">
        <f>'A_Project Narrative'!O28</f>
        <v>0</v>
      </c>
      <c r="P30" s="264">
        <f>'A_Project Narrative'!P28</f>
        <v>0</v>
      </c>
      <c r="Q30" s="264">
        <f>'A_Project Narrative'!Q28</f>
        <v>0</v>
      </c>
      <c r="R30" s="265">
        <f>'A_Project Narrative'!R28</f>
        <v>0</v>
      </c>
      <c r="S30" s="261">
        <f>'A_Project Narrative'!S28</f>
        <v>0</v>
      </c>
      <c r="T30" s="262">
        <f>'A_Project Narrative'!T28</f>
        <v>0</v>
      </c>
    </row>
    <row r="31" spans="2:20" x14ac:dyDescent="0.2">
      <c r="B31" s="278">
        <f>'A_Project Narrative'!B29</f>
        <v>0.7</v>
      </c>
      <c r="C31" s="731">
        <f>'A_Project Narrative'!C29</f>
        <v>0</v>
      </c>
      <c r="D31" s="732">
        <f>'A_Project Narrative'!D29</f>
        <v>0</v>
      </c>
      <c r="E31" s="732">
        <f>'A_Project Narrative'!E29</f>
        <v>0</v>
      </c>
      <c r="F31" s="732">
        <f>'A_Project Narrative'!F29</f>
        <v>0</v>
      </c>
      <c r="G31" s="732">
        <f>'A_Project Narrative'!G29</f>
        <v>0</v>
      </c>
      <c r="H31" s="733">
        <f>'A_Project Narrative'!H29</f>
        <v>0</v>
      </c>
      <c r="I31" s="831">
        <f>'A_Project Narrative'!I29</f>
        <v>0</v>
      </c>
      <c r="J31" s="832">
        <f>'A_Project Narrative'!J29</f>
        <v>0</v>
      </c>
      <c r="K31" s="313">
        <f>'A_Project Narrative'!K29</f>
        <v>0</v>
      </c>
      <c r="L31" s="278">
        <f>'A_Project Narrative'!L29</f>
        <v>0.7</v>
      </c>
      <c r="M31" s="734">
        <f>'A_Project Narrative'!M29</f>
        <v>0</v>
      </c>
      <c r="N31" s="735">
        <f>'A_Project Narrative'!N29</f>
        <v>0</v>
      </c>
      <c r="O31" s="735">
        <f>'A_Project Narrative'!O29</f>
        <v>0</v>
      </c>
      <c r="P31" s="735">
        <f>'A_Project Narrative'!P29</f>
        <v>0</v>
      </c>
      <c r="Q31" s="735">
        <f>'A_Project Narrative'!Q29</f>
        <v>0</v>
      </c>
      <c r="R31" s="736">
        <f>'A_Project Narrative'!R29</f>
        <v>0</v>
      </c>
      <c r="S31" s="261">
        <f>'A_Project Narrative'!S29</f>
        <v>0</v>
      </c>
      <c r="T31" s="262">
        <f>'A_Project Narrative'!T29</f>
        <v>0</v>
      </c>
    </row>
    <row r="32" spans="2:20" ht="13.5" thickBot="1" x14ac:dyDescent="0.25">
      <c r="B32" s="278">
        <f>'A_Project Narrative'!B30</f>
        <v>0.8</v>
      </c>
      <c r="C32" s="422">
        <f>'A_Project Narrative'!C30</f>
        <v>0</v>
      </c>
      <c r="D32" s="423">
        <f>'A_Project Narrative'!D30</f>
        <v>0</v>
      </c>
      <c r="E32" s="423">
        <f>'A_Project Narrative'!E30</f>
        <v>0</v>
      </c>
      <c r="F32" s="423">
        <f>'A_Project Narrative'!F30</f>
        <v>0</v>
      </c>
      <c r="G32" s="423">
        <f>'A_Project Narrative'!G30</f>
        <v>0</v>
      </c>
      <c r="H32" s="424">
        <f>'A_Project Narrative'!H30</f>
        <v>0</v>
      </c>
      <c r="I32" s="261">
        <f>'A_Project Narrative'!I30</f>
        <v>0</v>
      </c>
      <c r="J32" s="262">
        <f>'A_Project Narrative'!J30</f>
        <v>0</v>
      </c>
      <c r="K32" s="313">
        <f>'A_Project Narrative'!K30</f>
        <v>0</v>
      </c>
      <c r="L32" s="278">
        <f>'A_Project Narrative'!L30</f>
        <v>0.8</v>
      </c>
      <c r="M32" s="266">
        <f>'A_Project Narrative'!M30</f>
        <v>0</v>
      </c>
      <c r="N32" s="267">
        <f>'A_Project Narrative'!N30</f>
        <v>0</v>
      </c>
      <c r="O32" s="267">
        <f>'A_Project Narrative'!O30</f>
        <v>0</v>
      </c>
      <c r="P32" s="267">
        <f>'A_Project Narrative'!P30</f>
        <v>0</v>
      </c>
      <c r="Q32" s="267">
        <f>'A_Project Narrative'!Q30</f>
        <v>0</v>
      </c>
      <c r="R32" s="268">
        <f>'A_Project Narrative'!R30</f>
        <v>0</v>
      </c>
      <c r="S32" s="261">
        <f>'A_Project Narrative'!S30</f>
        <v>0</v>
      </c>
      <c r="T32" s="262">
        <f>'A_Project Narrative'!T30</f>
        <v>0</v>
      </c>
    </row>
    <row r="33" spans="2:20" ht="13.5" thickBot="1" x14ac:dyDescent="0.25">
      <c r="B33" s="999" t="str">
        <f>'A_Project Narrative'!B31</f>
        <v>Total</v>
      </c>
      <c r="C33" s="269">
        <f>'A_Project Narrative'!C31</f>
        <v>0</v>
      </c>
      <c r="D33" s="269">
        <f>'A_Project Narrative'!D31</f>
        <v>0</v>
      </c>
      <c r="E33" s="269">
        <f>'A_Project Narrative'!E31</f>
        <v>0</v>
      </c>
      <c r="F33" s="269">
        <f>'A_Project Narrative'!F31</f>
        <v>0</v>
      </c>
      <c r="G33" s="269">
        <f>'A_Project Narrative'!G31</f>
        <v>0</v>
      </c>
      <c r="H33" s="269">
        <f>'A_Project Narrative'!H31</f>
        <v>0</v>
      </c>
      <c r="I33" s="866">
        <f>'A_Project Narrative'!I31</f>
        <v>0</v>
      </c>
      <c r="J33" s="274">
        <f>'A_Project Narrative'!J31</f>
        <v>0</v>
      </c>
      <c r="K33" s="313">
        <f>'A_Project Narrative'!K31</f>
        <v>0</v>
      </c>
      <c r="L33" s="999" t="str">
        <f>'A_Project Narrative'!L31</f>
        <v>Total</v>
      </c>
      <c r="M33" s="269">
        <f>'A_Project Narrative'!M31</f>
        <v>0</v>
      </c>
      <c r="N33" s="269">
        <f>'A_Project Narrative'!N31</f>
        <v>0</v>
      </c>
      <c r="O33" s="269">
        <f>'A_Project Narrative'!O31</f>
        <v>0</v>
      </c>
      <c r="P33" s="269">
        <f>'A_Project Narrative'!P31</f>
        <v>0</v>
      </c>
      <c r="Q33" s="269">
        <f>'A_Project Narrative'!Q31</f>
        <v>0</v>
      </c>
      <c r="R33" s="269">
        <f>'A_Project Narrative'!R31</f>
        <v>0</v>
      </c>
      <c r="S33" s="866">
        <f>'A_Project Narrative'!S31</f>
        <v>0</v>
      </c>
      <c r="T33" s="274">
        <f>'A_Project Narrative'!T31</f>
        <v>0</v>
      </c>
    </row>
    <row r="34" spans="2:20" x14ac:dyDescent="0.2">
      <c r="B34" s="996">
        <f>'A_Project Narrative'!B32</f>
        <v>0</v>
      </c>
      <c r="C34" s="275">
        <f>'A_Project Narrative'!C32</f>
        <v>0</v>
      </c>
      <c r="D34" s="275">
        <f>'A_Project Narrative'!D32</f>
        <v>0</v>
      </c>
      <c r="E34" s="275">
        <f>'A_Project Narrative'!E32</f>
        <v>0</v>
      </c>
      <c r="F34" s="275">
        <f>'A_Project Narrative'!F32</f>
        <v>0</v>
      </c>
      <c r="G34" s="275">
        <f>'A_Project Narrative'!G32</f>
        <v>0</v>
      </c>
      <c r="H34" s="275">
        <f>'A_Project Narrative'!H32</f>
        <v>0</v>
      </c>
      <c r="I34" s="273">
        <f>'A_Project Narrative'!I32</f>
        <v>0</v>
      </c>
      <c r="J34" s="313">
        <f>'A_Project Narrative'!J32</f>
        <v>0</v>
      </c>
      <c r="K34" s="313">
        <f>'A_Project Narrative'!K32</f>
        <v>0</v>
      </c>
      <c r="L34" s="996">
        <f>'A_Project Narrative'!L32</f>
        <v>0</v>
      </c>
      <c r="M34" s="275">
        <f>'A_Project Narrative'!M32</f>
        <v>0</v>
      </c>
      <c r="N34" s="275">
        <f>'A_Project Narrative'!N32</f>
        <v>0</v>
      </c>
      <c r="O34" s="275">
        <f>'A_Project Narrative'!O32</f>
        <v>0</v>
      </c>
      <c r="P34" s="275">
        <f>'A_Project Narrative'!P32</f>
        <v>0</v>
      </c>
      <c r="Q34" s="275">
        <f>'A_Project Narrative'!Q32</f>
        <v>0</v>
      </c>
      <c r="R34" s="275">
        <f>'A_Project Narrative'!R32</f>
        <v>0</v>
      </c>
      <c r="S34" s="273">
        <f>'A_Project Narrative'!S32</f>
        <v>0</v>
      </c>
      <c r="T34" s="313">
        <f>'A_Project Narrative'!T32</f>
        <v>0</v>
      </c>
    </row>
    <row r="35" spans="2:20" x14ac:dyDescent="0.2">
      <c r="B35" s="255">
        <f>'A_Project Narrative'!B33</f>
        <v>0</v>
      </c>
      <c r="C35" s="255">
        <f>'A_Project Narrative'!C33</f>
        <v>0</v>
      </c>
      <c r="D35" s="255">
        <f>'A_Project Narrative'!D33</f>
        <v>0</v>
      </c>
      <c r="E35" s="255">
        <f>'A_Project Narrative'!E33</f>
        <v>0</v>
      </c>
      <c r="F35" s="255">
        <f>'A_Project Narrative'!F33</f>
        <v>0</v>
      </c>
      <c r="G35" s="255">
        <f>'A_Project Narrative'!G33</f>
        <v>0</v>
      </c>
      <c r="H35" s="255">
        <f>'A_Project Narrative'!H33</f>
        <v>0</v>
      </c>
      <c r="I35" s="255">
        <f>'A_Project Narrative'!I33</f>
        <v>0</v>
      </c>
      <c r="J35" s="313">
        <f>'A_Project Narrative'!J33</f>
        <v>0</v>
      </c>
      <c r="K35" s="313">
        <f>'A_Project Narrative'!K33</f>
        <v>0</v>
      </c>
      <c r="L35" s="255">
        <f>'A_Project Narrative'!L33</f>
        <v>0</v>
      </c>
      <c r="M35" s="255">
        <f>'A_Project Narrative'!M33</f>
        <v>0</v>
      </c>
      <c r="N35" s="255">
        <f>'A_Project Narrative'!N33</f>
        <v>0</v>
      </c>
      <c r="O35" s="255">
        <f>'A_Project Narrative'!O33</f>
        <v>0</v>
      </c>
      <c r="P35" s="255">
        <f>'A_Project Narrative'!P33</f>
        <v>0</v>
      </c>
      <c r="Q35" s="255">
        <f>'A_Project Narrative'!Q33</f>
        <v>0</v>
      </c>
      <c r="R35" s="255">
        <f>'A_Project Narrative'!R33</f>
        <v>0</v>
      </c>
      <c r="S35" s="255">
        <f>'A_Project Narrative'!S33</f>
        <v>0</v>
      </c>
      <c r="T35" s="313">
        <f>'A_Project Narrative'!T33</f>
        <v>0</v>
      </c>
    </row>
    <row r="36" spans="2:20" ht="13.5" thickBot="1" x14ac:dyDescent="0.25">
      <c r="B36" s="255">
        <f>'A_Project Narrative'!B34</f>
        <v>0</v>
      </c>
      <c r="C36" s="255">
        <f>'A_Project Narrative'!C34</f>
        <v>0</v>
      </c>
      <c r="D36" s="255">
        <f>'A_Project Narrative'!D34</f>
        <v>0</v>
      </c>
      <c r="E36" s="255">
        <f>'A_Project Narrative'!E34</f>
        <v>0</v>
      </c>
      <c r="F36" s="255">
        <f>'A_Project Narrative'!F34</f>
        <v>0</v>
      </c>
      <c r="G36" s="255">
        <f>'A_Project Narrative'!G34</f>
        <v>0</v>
      </c>
      <c r="H36" s="255">
        <f>'A_Project Narrative'!H34</f>
        <v>0</v>
      </c>
      <c r="I36" s="255">
        <f>'A_Project Narrative'!I34</f>
        <v>0</v>
      </c>
      <c r="J36" s="313">
        <f>'A_Project Narrative'!J34</f>
        <v>0</v>
      </c>
      <c r="K36" s="313">
        <f>'A_Project Narrative'!K34</f>
        <v>0</v>
      </c>
      <c r="L36" s="982" t="str">
        <f>'A_Project Narrative'!L34</f>
        <v>State Referral Network (SRN) Units</v>
      </c>
      <c r="M36" s="982">
        <f>'A_Project Narrative'!M34</f>
        <v>0</v>
      </c>
      <c r="N36" s="982">
        <f>'A_Project Narrative'!N34</f>
        <v>0</v>
      </c>
      <c r="O36" s="982">
        <f>'A_Project Narrative'!O34</f>
        <v>0</v>
      </c>
      <c r="P36" s="982">
        <f>'A_Project Narrative'!P34</f>
        <v>0</v>
      </c>
      <c r="Q36" s="982">
        <f>'A_Project Narrative'!Q34</f>
        <v>0</v>
      </c>
      <c r="R36" s="982">
        <f>'A_Project Narrative'!R34</f>
        <v>0</v>
      </c>
      <c r="S36" s="982">
        <f>'A_Project Narrative'!S34</f>
        <v>0</v>
      </c>
      <c r="T36" s="982">
        <f>'A_Project Narrative'!T34</f>
        <v>0</v>
      </c>
    </row>
    <row r="37" spans="2:20" x14ac:dyDescent="0.2">
      <c r="B37" s="255">
        <f>'A_Project Narrative'!B35</f>
        <v>0</v>
      </c>
      <c r="C37" s="255">
        <f>'A_Project Narrative'!C35</f>
        <v>0</v>
      </c>
      <c r="D37" s="255">
        <f>'A_Project Narrative'!D35</f>
        <v>0</v>
      </c>
      <c r="E37" s="255">
        <f>'A_Project Narrative'!E35</f>
        <v>0</v>
      </c>
      <c r="F37" s="255">
        <f>'A_Project Narrative'!F35</f>
        <v>0</v>
      </c>
      <c r="G37" s="255">
        <f>'A_Project Narrative'!G35</f>
        <v>0</v>
      </c>
      <c r="H37" s="255">
        <f>'A_Project Narrative'!H35</f>
        <v>0</v>
      </c>
      <c r="I37" s="255">
        <f>'A_Project Narrative'!I35</f>
        <v>0</v>
      </c>
      <c r="J37" s="313">
        <f>'A_Project Narrative'!J35</f>
        <v>0</v>
      </c>
      <c r="K37" s="313">
        <f>'A_Project Narrative'!K35</f>
        <v>0</v>
      </c>
      <c r="L37" s="255">
        <f>'A_Project Narrative'!L35</f>
        <v>0</v>
      </c>
      <c r="M37" s="255">
        <f>'A_Project Narrative'!M35</f>
        <v>0</v>
      </c>
      <c r="N37" s="255">
        <f>'A_Project Narrative'!N35</f>
        <v>0</v>
      </c>
      <c r="O37" s="255">
        <f>'A_Project Narrative'!O35</f>
        <v>0</v>
      </c>
      <c r="P37" s="255">
        <f>'A_Project Narrative'!P35</f>
        <v>0</v>
      </c>
      <c r="Q37" s="255">
        <f>'A_Project Narrative'!Q35</f>
        <v>0</v>
      </c>
      <c r="R37" s="255">
        <f>'A_Project Narrative'!R35</f>
        <v>0</v>
      </c>
      <c r="S37" s="255">
        <f>'A_Project Narrative'!S35</f>
        <v>0</v>
      </c>
      <c r="T37" s="313">
        <f>'A_Project Narrative'!T35</f>
        <v>0</v>
      </c>
    </row>
    <row r="38" spans="2:20" ht="13.5" thickBot="1" x14ac:dyDescent="0.25">
      <c r="B38" s="255">
        <f>'A_Project Narrative'!B36</f>
        <v>0</v>
      </c>
      <c r="C38" s="255">
        <f>'A_Project Narrative'!C36</f>
        <v>0</v>
      </c>
      <c r="D38" s="255">
        <f>'A_Project Narrative'!D36</f>
        <v>0</v>
      </c>
      <c r="E38" s="255">
        <f>'A_Project Narrative'!E36</f>
        <v>0</v>
      </c>
      <c r="F38" s="255">
        <f>'A_Project Narrative'!F36</f>
        <v>0</v>
      </c>
      <c r="G38" s="255">
        <f>'A_Project Narrative'!G36</f>
        <v>0</v>
      </c>
      <c r="H38" s="255">
        <f>'A_Project Narrative'!H36</f>
        <v>0</v>
      </c>
      <c r="I38" s="255">
        <f>'A_Project Narrative'!I36</f>
        <v>0</v>
      </c>
      <c r="J38" s="313">
        <f>'A_Project Narrative'!J36</f>
        <v>0</v>
      </c>
      <c r="K38" s="313">
        <f>'A_Project Narrative'!K36</f>
        <v>0</v>
      </c>
      <c r="L38" s="255">
        <f>'A_Project Narrative'!L36</f>
        <v>0</v>
      </c>
      <c r="M38" s="255">
        <f>'A_Project Narrative'!M36</f>
        <v>0</v>
      </c>
      <c r="N38" s="255">
        <f>'A_Project Narrative'!N36</f>
        <v>1</v>
      </c>
      <c r="O38" s="255">
        <f>'A_Project Narrative'!O36</f>
        <v>2</v>
      </c>
      <c r="P38" s="255">
        <f>'A_Project Narrative'!P36</f>
        <v>3</v>
      </c>
      <c r="Q38" s="255">
        <f>'A_Project Narrative'!Q36</f>
        <v>4</v>
      </c>
      <c r="R38" s="255">
        <f>'A_Project Narrative'!R36</f>
        <v>5</v>
      </c>
      <c r="S38" s="276" t="str">
        <f>'A_Project Narrative'!S36</f>
        <v>Total</v>
      </c>
      <c r="T38" s="313">
        <f>'A_Project Narrative'!T36</f>
        <v>0</v>
      </c>
    </row>
    <row r="39" spans="2:20" ht="13.5" thickBot="1" x14ac:dyDescent="0.25">
      <c r="B39" s="255">
        <f>'A_Project Narrative'!B37</f>
        <v>0</v>
      </c>
      <c r="C39" s="255">
        <f>'A_Project Narrative'!C37</f>
        <v>0</v>
      </c>
      <c r="D39" s="255">
        <f>'A_Project Narrative'!D37</f>
        <v>0</v>
      </c>
      <c r="E39" s="255">
        <f>'A_Project Narrative'!E37</f>
        <v>0</v>
      </c>
      <c r="F39" s="255">
        <f>'A_Project Narrative'!F37</f>
        <v>0</v>
      </c>
      <c r="G39" s="255">
        <f>'A_Project Narrative'!G37</f>
        <v>0</v>
      </c>
      <c r="H39" s="255">
        <f>'A_Project Narrative'!H37</f>
        <v>0</v>
      </c>
      <c r="I39" s="255">
        <f>'A_Project Narrative'!I37</f>
        <v>0</v>
      </c>
      <c r="J39" s="313">
        <f>'A_Project Narrative'!J37</f>
        <v>0</v>
      </c>
      <c r="K39" s="313">
        <f>'A_Project Narrative'!K37</f>
        <v>0</v>
      </c>
      <c r="L39" s="278">
        <f>'A_Project Narrative'!L37</f>
        <v>0.3</v>
      </c>
      <c r="M39" s="457">
        <f>'A_Project Narrative'!M37</f>
        <v>0</v>
      </c>
      <c r="N39" s="458">
        <f>'A_Project Narrative'!N37</f>
        <v>0</v>
      </c>
      <c r="O39" s="458">
        <f>'A_Project Narrative'!O37</f>
        <v>0</v>
      </c>
      <c r="P39" s="458">
        <f>'A_Project Narrative'!P37</f>
        <v>0</v>
      </c>
      <c r="Q39" s="458">
        <f>'A_Project Narrative'!Q37</f>
        <v>0</v>
      </c>
      <c r="R39" s="459">
        <f>'A_Project Narrative'!R37</f>
        <v>0</v>
      </c>
      <c r="S39" s="261">
        <f>'A_Project Narrative'!S37</f>
        <v>0</v>
      </c>
      <c r="T39" s="262">
        <f>'A_Project Narrative'!T37</f>
        <v>0</v>
      </c>
    </row>
    <row r="40" spans="2:20" x14ac:dyDescent="0.2">
      <c r="B40" s="255">
        <f>'A_Project Narrative'!B38</f>
        <v>0</v>
      </c>
      <c r="C40" s="255">
        <f>'A_Project Narrative'!C38</f>
        <v>0</v>
      </c>
      <c r="D40" s="255">
        <f>'A_Project Narrative'!D38</f>
        <v>0</v>
      </c>
      <c r="E40" s="255">
        <f>'A_Project Narrative'!E38</f>
        <v>0</v>
      </c>
      <c r="F40" s="255">
        <f>'A_Project Narrative'!F38</f>
        <v>0</v>
      </c>
      <c r="G40" s="255">
        <f>'A_Project Narrative'!G38</f>
        <v>0</v>
      </c>
      <c r="H40" s="255">
        <f>'A_Project Narrative'!H38</f>
        <v>0</v>
      </c>
      <c r="I40" s="255">
        <f>'A_Project Narrative'!I38</f>
        <v>0</v>
      </c>
      <c r="J40" s="313">
        <f>'A_Project Narrative'!J38</f>
        <v>0</v>
      </c>
      <c r="K40" s="313">
        <f>'A_Project Narrative'!K38</f>
        <v>0</v>
      </c>
      <c r="L40" s="278">
        <f>'A_Project Narrative'!L38</f>
        <v>0</v>
      </c>
      <c r="M40" s="255">
        <f>'A_Project Narrative'!M38</f>
        <v>0</v>
      </c>
      <c r="N40" s="255">
        <f>'A_Project Narrative'!N38</f>
        <v>0</v>
      </c>
      <c r="O40" s="255">
        <f>'A_Project Narrative'!O38</f>
        <v>0</v>
      </c>
      <c r="P40" s="255">
        <f>'A_Project Narrative'!P38</f>
        <v>0</v>
      </c>
      <c r="Q40" s="255">
        <f>'A_Project Narrative'!Q38</f>
        <v>0</v>
      </c>
      <c r="R40" s="255">
        <f>'A_Project Narrative'!R38</f>
        <v>0</v>
      </c>
      <c r="S40" s="276">
        <f>'A_Project Narrative'!S38</f>
        <v>0</v>
      </c>
      <c r="T40" s="279">
        <f>'A_Project Narrative'!T38</f>
        <v>0</v>
      </c>
    </row>
    <row r="41" spans="2:20" ht="13.5" thickBot="1" x14ac:dyDescent="0.25">
      <c r="B41" s="982" t="str">
        <f>'A_Project Narrative'!B39</f>
        <v>Rental Assistance Units</v>
      </c>
      <c r="C41" s="982">
        <f>'A_Project Narrative'!C39</f>
        <v>0</v>
      </c>
      <c r="D41" s="982">
        <f>'A_Project Narrative'!D39</f>
        <v>0</v>
      </c>
      <c r="E41" s="982">
        <f>'A_Project Narrative'!E39</f>
        <v>0</v>
      </c>
      <c r="F41" s="982">
        <f>'A_Project Narrative'!F39</f>
        <v>0</v>
      </c>
      <c r="G41" s="982">
        <f>'A_Project Narrative'!G39</f>
        <v>0</v>
      </c>
      <c r="H41" s="982">
        <f>'A_Project Narrative'!H39</f>
        <v>0</v>
      </c>
      <c r="I41" s="982">
        <f>'A_Project Narrative'!I39</f>
        <v>0</v>
      </c>
      <c r="J41" s="982">
        <f>'A_Project Narrative'!J39</f>
        <v>0</v>
      </c>
      <c r="K41" s="313">
        <f>'A_Project Narrative'!K39</f>
        <v>0</v>
      </c>
      <c r="L41" s="982" t="str">
        <f>'A_Project Narrative'!L39</f>
        <v>Rental Assistance Units</v>
      </c>
      <c r="M41" s="982">
        <f>'A_Project Narrative'!M39</f>
        <v>0</v>
      </c>
      <c r="N41" s="982">
        <f>'A_Project Narrative'!N39</f>
        <v>0</v>
      </c>
      <c r="O41" s="982">
        <f>'A_Project Narrative'!O39</f>
        <v>0</v>
      </c>
      <c r="P41" s="982">
        <f>'A_Project Narrative'!P39</f>
        <v>0</v>
      </c>
      <c r="Q41" s="982">
        <f>'A_Project Narrative'!Q39</f>
        <v>0</v>
      </c>
      <c r="R41" s="982">
        <f>'A_Project Narrative'!R39</f>
        <v>0</v>
      </c>
      <c r="S41" s="982">
        <f>'A_Project Narrative'!S39</f>
        <v>0</v>
      </c>
      <c r="T41" s="982">
        <f>'A_Project Narrative'!T39</f>
        <v>0</v>
      </c>
    </row>
    <row r="42" spans="2:20" x14ac:dyDescent="0.2">
      <c r="B42" s="276">
        <f>'A_Project Narrative'!B40</f>
        <v>0</v>
      </c>
      <c r="C42" s="276">
        <f>'A_Project Narrative'!C40</f>
        <v>0</v>
      </c>
      <c r="D42" s="276">
        <f>'A_Project Narrative'!D40</f>
        <v>0</v>
      </c>
      <c r="E42" s="276">
        <f>'A_Project Narrative'!E40</f>
        <v>0</v>
      </c>
      <c r="F42" s="276">
        <f>'A_Project Narrative'!F40</f>
        <v>0</v>
      </c>
      <c r="G42" s="276">
        <f>'A_Project Narrative'!G40</f>
        <v>0</v>
      </c>
      <c r="H42" s="276">
        <f>'A_Project Narrative'!H40</f>
        <v>0</v>
      </c>
      <c r="I42" s="276">
        <f>'A_Project Narrative'!I40</f>
        <v>0</v>
      </c>
      <c r="J42" s="213">
        <f>'A_Project Narrative'!J40</f>
        <v>0</v>
      </c>
      <c r="K42" s="313">
        <f>'A_Project Narrative'!K40</f>
        <v>0</v>
      </c>
      <c r="L42" s="276">
        <f>'A_Project Narrative'!L40</f>
        <v>0</v>
      </c>
      <c r="M42" s="276">
        <f>'A_Project Narrative'!M40</f>
        <v>0</v>
      </c>
      <c r="N42" s="276">
        <f>'A_Project Narrative'!N40</f>
        <v>0</v>
      </c>
      <c r="O42" s="276">
        <f>'A_Project Narrative'!O40</f>
        <v>0</v>
      </c>
      <c r="P42" s="276">
        <f>'A_Project Narrative'!P40</f>
        <v>0</v>
      </c>
      <c r="Q42" s="276">
        <f>'A_Project Narrative'!Q40</f>
        <v>0</v>
      </c>
      <c r="R42" s="276">
        <f>'A_Project Narrative'!R40</f>
        <v>0</v>
      </c>
      <c r="S42" s="276">
        <f>'A_Project Narrative'!S40</f>
        <v>0</v>
      </c>
      <c r="T42" s="213">
        <f>'A_Project Narrative'!T40</f>
        <v>0</v>
      </c>
    </row>
    <row r="43" spans="2:20" ht="13.5" thickBot="1" x14ac:dyDescent="0.25">
      <c r="B43" s="255">
        <f>'A_Project Narrative'!B41</f>
        <v>0</v>
      </c>
      <c r="C43" s="255">
        <f>'A_Project Narrative'!C41</f>
        <v>0</v>
      </c>
      <c r="D43" s="255">
        <f>'A_Project Narrative'!D41</f>
        <v>1</v>
      </c>
      <c r="E43" s="255">
        <f>'A_Project Narrative'!E41</f>
        <v>2</v>
      </c>
      <c r="F43" s="255">
        <f>'A_Project Narrative'!F41</f>
        <v>3</v>
      </c>
      <c r="G43" s="255">
        <f>'A_Project Narrative'!G41</f>
        <v>4</v>
      </c>
      <c r="H43" s="255">
        <f>'A_Project Narrative'!H41</f>
        <v>5</v>
      </c>
      <c r="I43" s="276" t="str">
        <f>'A_Project Narrative'!I41</f>
        <v>Total</v>
      </c>
      <c r="J43" s="313">
        <f>'A_Project Narrative'!J41</f>
        <v>0</v>
      </c>
      <c r="K43" s="313">
        <f>'A_Project Narrative'!K41</f>
        <v>0</v>
      </c>
      <c r="L43" s="255">
        <f>'A_Project Narrative'!L41</f>
        <v>0</v>
      </c>
      <c r="M43" s="255">
        <f>'A_Project Narrative'!M41</f>
        <v>0</v>
      </c>
      <c r="N43" s="255">
        <f>'A_Project Narrative'!N41</f>
        <v>1</v>
      </c>
      <c r="O43" s="255">
        <f>'A_Project Narrative'!O41</f>
        <v>2</v>
      </c>
      <c r="P43" s="255">
        <f>'A_Project Narrative'!P41</f>
        <v>3</v>
      </c>
      <c r="Q43" s="255">
        <f>'A_Project Narrative'!Q41</f>
        <v>4</v>
      </c>
      <c r="R43" s="255">
        <f>'A_Project Narrative'!R41</f>
        <v>5</v>
      </c>
      <c r="S43" s="276" t="str">
        <f>'A_Project Narrative'!S41</f>
        <v>Total</v>
      </c>
      <c r="T43" s="313">
        <f>'A_Project Narrative'!T41</f>
        <v>0</v>
      </c>
    </row>
    <row r="44" spans="2:20" x14ac:dyDescent="0.2">
      <c r="B44" s="278">
        <f>'A_Project Narrative'!B42</f>
        <v>0.2</v>
      </c>
      <c r="C44" s="416">
        <f>'A_Project Narrative'!C42</f>
        <v>0</v>
      </c>
      <c r="D44" s="417">
        <f>'A_Project Narrative'!D42</f>
        <v>0</v>
      </c>
      <c r="E44" s="417">
        <f>'A_Project Narrative'!E42</f>
        <v>0</v>
      </c>
      <c r="F44" s="417">
        <f>'A_Project Narrative'!F42</f>
        <v>0</v>
      </c>
      <c r="G44" s="417">
        <f>'A_Project Narrative'!G42</f>
        <v>0</v>
      </c>
      <c r="H44" s="418">
        <f>'A_Project Narrative'!H42</f>
        <v>0</v>
      </c>
      <c r="I44" s="261">
        <f>'A_Project Narrative'!I42</f>
        <v>0</v>
      </c>
      <c r="J44" s="262">
        <f>'A_Project Narrative'!J42</f>
        <v>0</v>
      </c>
      <c r="K44" s="867">
        <f>'A_Project Narrative'!K42</f>
        <v>0</v>
      </c>
      <c r="L44" s="278">
        <f>'A_Project Narrative'!L42</f>
        <v>0.2</v>
      </c>
      <c r="M44" s="258">
        <f>'A_Project Narrative'!M42</f>
        <v>0</v>
      </c>
      <c r="N44" s="259">
        <f>'A_Project Narrative'!N42</f>
        <v>0</v>
      </c>
      <c r="O44" s="259">
        <f>'A_Project Narrative'!O42</f>
        <v>0</v>
      </c>
      <c r="P44" s="259">
        <f>'A_Project Narrative'!P42</f>
        <v>0</v>
      </c>
      <c r="Q44" s="259">
        <f>'A_Project Narrative'!Q42</f>
        <v>0</v>
      </c>
      <c r="R44" s="260">
        <f>'A_Project Narrative'!R42</f>
        <v>0</v>
      </c>
      <c r="S44" s="261">
        <f>'A_Project Narrative'!S42</f>
        <v>0</v>
      </c>
      <c r="T44" s="262">
        <f>'A_Project Narrative'!T42</f>
        <v>0</v>
      </c>
    </row>
    <row r="45" spans="2:20" x14ac:dyDescent="0.2">
      <c r="B45" s="278">
        <f>'A_Project Narrative'!B43</f>
        <v>0.3</v>
      </c>
      <c r="C45" s="731">
        <f>'A_Project Narrative'!C43</f>
        <v>0</v>
      </c>
      <c r="D45" s="732">
        <f>'A_Project Narrative'!D43</f>
        <v>0</v>
      </c>
      <c r="E45" s="732">
        <f>'A_Project Narrative'!E43</f>
        <v>0</v>
      </c>
      <c r="F45" s="732">
        <f>'A_Project Narrative'!F43</f>
        <v>0</v>
      </c>
      <c r="G45" s="732">
        <f>'A_Project Narrative'!G43</f>
        <v>0</v>
      </c>
      <c r="H45" s="733">
        <f>'A_Project Narrative'!H43</f>
        <v>0</v>
      </c>
      <c r="I45" s="831">
        <f>'A_Project Narrative'!I43</f>
        <v>0</v>
      </c>
      <c r="J45" s="832">
        <f>'A_Project Narrative'!J43</f>
        <v>0</v>
      </c>
      <c r="K45" s="313">
        <f>'A_Project Narrative'!K43</f>
        <v>0</v>
      </c>
      <c r="L45" s="278">
        <f>'A_Project Narrative'!L43</f>
        <v>0.3</v>
      </c>
      <c r="M45" s="734">
        <f>'A_Project Narrative'!M43</f>
        <v>0</v>
      </c>
      <c r="N45" s="735">
        <f>'A_Project Narrative'!N43</f>
        <v>0</v>
      </c>
      <c r="O45" s="735">
        <f>'A_Project Narrative'!O43</f>
        <v>0</v>
      </c>
      <c r="P45" s="735">
        <f>'A_Project Narrative'!P43</f>
        <v>0</v>
      </c>
      <c r="Q45" s="735">
        <f>'A_Project Narrative'!Q43</f>
        <v>0</v>
      </c>
      <c r="R45" s="736">
        <f>'A_Project Narrative'!R43</f>
        <v>0</v>
      </c>
      <c r="S45" s="261">
        <f>'A_Project Narrative'!S43</f>
        <v>0</v>
      </c>
      <c r="T45" s="262">
        <f>'A_Project Narrative'!T43</f>
        <v>0</v>
      </c>
    </row>
    <row r="46" spans="2:20" x14ac:dyDescent="0.2">
      <c r="B46" s="278">
        <f>'A_Project Narrative'!B44</f>
        <v>0.4</v>
      </c>
      <c r="C46" s="731">
        <f>'A_Project Narrative'!C44</f>
        <v>0</v>
      </c>
      <c r="D46" s="732">
        <f>'A_Project Narrative'!D44</f>
        <v>0</v>
      </c>
      <c r="E46" s="732">
        <f>'A_Project Narrative'!E44</f>
        <v>0</v>
      </c>
      <c r="F46" s="732">
        <f>'A_Project Narrative'!F44</f>
        <v>0</v>
      </c>
      <c r="G46" s="732">
        <f>'A_Project Narrative'!G44</f>
        <v>0</v>
      </c>
      <c r="H46" s="733">
        <f>'A_Project Narrative'!H44</f>
        <v>0</v>
      </c>
      <c r="I46" s="261">
        <f>'A_Project Narrative'!I44</f>
        <v>0</v>
      </c>
      <c r="J46" s="262">
        <f>'A_Project Narrative'!J44</f>
        <v>0</v>
      </c>
      <c r="K46" s="313">
        <f>'A_Project Narrative'!K44</f>
        <v>0</v>
      </c>
      <c r="L46" s="278">
        <f>'A_Project Narrative'!L44</f>
        <v>0.4</v>
      </c>
      <c r="M46" s="263">
        <f>'A_Project Narrative'!M44</f>
        <v>0</v>
      </c>
      <c r="N46" s="264">
        <f>'A_Project Narrative'!N44</f>
        <v>0</v>
      </c>
      <c r="O46" s="264">
        <f>'A_Project Narrative'!O44</f>
        <v>0</v>
      </c>
      <c r="P46" s="264">
        <f>'A_Project Narrative'!P44</f>
        <v>0</v>
      </c>
      <c r="Q46" s="264">
        <f>'A_Project Narrative'!Q44</f>
        <v>0</v>
      </c>
      <c r="R46" s="265">
        <f>'A_Project Narrative'!R44</f>
        <v>0</v>
      </c>
      <c r="S46" s="261">
        <f>'A_Project Narrative'!S44</f>
        <v>0</v>
      </c>
      <c r="T46" s="262">
        <f>'A_Project Narrative'!T44</f>
        <v>0</v>
      </c>
    </row>
    <row r="47" spans="2:20" x14ac:dyDescent="0.2">
      <c r="B47" s="278">
        <f>'A_Project Narrative'!B45</f>
        <v>0.5</v>
      </c>
      <c r="C47" s="419">
        <f>'A_Project Narrative'!C45</f>
        <v>0</v>
      </c>
      <c r="D47" s="420">
        <f>'A_Project Narrative'!D45</f>
        <v>0</v>
      </c>
      <c r="E47" s="420">
        <f>'A_Project Narrative'!E45</f>
        <v>0</v>
      </c>
      <c r="F47" s="420">
        <f>'A_Project Narrative'!F45</f>
        <v>0</v>
      </c>
      <c r="G47" s="420">
        <f>'A_Project Narrative'!G45</f>
        <v>0</v>
      </c>
      <c r="H47" s="421">
        <f>'A_Project Narrative'!H45</f>
        <v>0</v>
      </c>
      <c r="I47" s="261">
        <f>'A_Project Narrative'!I45</f>
        <v>0</v>
      </c>
      <c r="J47" s="262">
        <f>'A_Project Narrative'!J45</f>
        <v>0</v>
      </c>
      <c r="K47" s="313">
        <f>'A_Project Narrative'!K45</f>
        <v>0</v>
      </c>
      <c r="L47" s="278">
        <f>'A_Project Narrative'!L45</f>
        <v>0.5</v>
      </c>
      <c r="M47" s="263">
        <f>'A_Project Narrative'!M45</f>
        <v>0</v>
      </c>
      <c r="N47" s="264">
        <f>'A_Project Narrative'!N45</f>
        <v>0</v>
      </c>
      <c r="O47" s="264">
        <f>'A_Project Narrative'!O45</f>
        <v>0</v>
      </c>
      <c r="P47" s="264">
        <f>'A_Project Narrative'!P45</f>
        <v>0</v>
      </c>
      <c r="Q47" s="264">
        <f>'A_Project Narrative'!Q45</f>
        <v>0</v>
      </c>
      <c r="R47" s="265">
        <f>'A_Project Narrative'!R45</f>
        <v>0</v>
      </c>
      <c r="S47" s="261">
        <f>'A_Project Narrative'!S45</f>
        <v>0</v>
      </c>
      <c r="T47" s="262">
        <f>'A_Project Narrative'!T45</f>
        <v>0</v>
      </c>
    </row>
    <row r="48" spans="2:20" x14ac:dyDescent="0.2">
      <c r="B48" s="278">
        <f>'A_Project Narrative'!B46</f>
        <v>0.6</v>
      </c>
      <c r="C48" s="419">
        <f>'A_Project Narrative'!C46</f>
        <v>0</v>
      </c>
      <c r="D48" s="420">
        <f>'A_Project Narrative'!D46</f>
        <v>0</v>
      </c>
      <c r="E48" s="420">
        <f>'A_Project Narrative'!E46</f>
        <v>0</v>
      </c>
      <c r="F48" s="420">
        <f>'A_Project Narrative'!F46</f>
        <v>0</v>
      </c>
      <c r="G48" s="420">
        <f>'A_Project Narrative'!G46</f>
        <v>0</v>
      </c>
      <c r="H48" s="421">
        <f>'A_Project Narrative'!H46</f>
        <v>0</v>
      </c>
      <c r="I48" s="261">
        <f>'A_Project Narrative'!I46</f>
        <v>0</v>
      </c>
      <c r="J48" s="262">
        <f>'A_Project Narrative'!J46</f>
        <v>0</v>
      </c>
      <c r="K48" s="313">
        <f>'A_Project Narrative'!K46</f>
        <v>0</v>
      </c>
      <c r="L48" s="278">
        <f>'A_Project Narrative'!L46</f>
        <v>0.6</v>
      </c>
      <c r="M48" s="263">
        <f>'A_Project Narrative'!M46</f>
        <v>0</v>
      </c>
      <c r="N48" s="264">
        <f>'A_Project Narrative'!N46</f>
        <v>0</v>
      </c>
      <c r="O48" s="264">
        <f>'A_Project Narrative'!O46</f>
        <v>0</v>
      </c>
      <c r="P48" s="264">
        <f>'A_Project Narrative'!P46</f>
        <v>0</v>
      </c>
      <c r="Q48" s="264">
        <f>'A_Project Narrative'!Q46</f>
        <v>0</v>
      </c>
      <c r="R48" s="265">
        <f>'A_Project Narrative'!R46</f>
        <v>0</v>
      </c>
      <c r="S48" s="261">
        <f>'A_Project Narrative'!S46</f>
        <v>0</v>
      </c>
      <c r="T48" s="262">
        <f>'A_Project Narrative'!T46</f>
        <v>0</v>
      </c>
    </row>
    <row r="49" spans="2:20" x14ac:dyDescent="0.2">
      <c r="B49" s="278">
        <f>'A_Project Narrative'!B47</f>
        <v>0.7</v>
      </c>
      <c r="C49" s="419">
        <f>'A_Project Narrative'!C47</f>
        <v>0</v>
      </c>
      <c r="D49" s="420">
        <f>'A_Project Narrative'!D47</f>
        <v>0</v>
      </c>
      <c r="E49" s="420">
        <f>'A_Project Narrative'!E47</f>
        <v>0</v>
      </c>
      <c r="F49" s="420">
        <f>'A_Project Narrative'!F47</f>
        <v>0</v>
      </c>
      <c r="G49" s="420">
        <f>'A_Project Narrative'!G47</f>
        <v>0</v>
      </c>
      <c r="H49" s="421">
        <f>'A_Project Narrative'!H47</f>
        <v>0</v>
      </c>
      <c r="I49" s="261">
        <f>'A_Project Narrative'!I47</f>
        <v>0</v>
      </c>
      <c r="J49" s="262">
        <f>'A_Project Narrative'!J47</f>
        <v>0</v>
      </c>
      <c r="K49" s="313">
        <f>'A_Project Narrative'!K47</f>
        <v>0</v>
      </c>
      <c r="L49" s="278">
        <f>'A_Project Narrative'!L47</f>
        <v>0.7</v>
      </c>
      <c r="M49" s="263">
        <f>'A_Project Narrative'!M47</f>
        <v>0</v>
      </c>
      <c r="N49" s="264">
        <f>'A_Project Narrative'!N47</f>
        <v>0</v>
      </c>
      <c r="O49" s="264">
        <f>'A_Project Narrative'!O47</f>
        <v>0</v>
      </c>
      <c r="P49" s="264">
        <f>'A_Project Narrative'!P47</f>
        <v>0</v>
      </c>
      <c r="Q49" s="264">
        <f>'A_Project Narrative'!Q47</f>
        <v>0</v>
      </c>
      <c r="R49" s="265">
        <f>'A_Project Narrative'!R47</f>
        <v>0</v>
      </c>
      <c r="S49" s="261">
        <f>'A_Project Narrative'!S47</f>
        <v>0</v>
      </c>
      <c r="T49" s="262">
        <f>'A_Project Narrative'!T47</f>
        <v>0</v>
      </c>
    </row>
    <row r="50" spans="2:20" ht="13.5" thickBot="1" x14ac:dyDescent="0.25">
      <c r="B50" s="278">
        <f>'A_Project Narrative'!B48</f>
        <v>0.8</v>
      </c>
      <c r="C50" s="422">
        <f>'A_Project Narrative'!C48</f>
        <v>0</v>
      </c>
      <c r="D50" s="423">
        <f>'A_Project Narrative'!D48</f>
        <v>0</v>
      </c>
      <c r="E50" s="423">
        <f>'A_Project Narrative'!E48</f>
        <v>0</v>
      </c>
      <c r="F50" s="423">
        <f>'A_Project Narrative'!F48</f>
        <v>0</v>
      </c>
      <c r="G50" s="423">
        <f>'A_Project Narrative'!G48</f>
        <v>0</v>
      </c>
      <c r="H50" s="424">
        <f>'A_Project Narrative'!H48</f>
        <v>0</v>
      </c>
      <c r="I50" s="261">
        <f>'A_Project Narrative'!I48</f>
        <v>0</v>
      </c>
      <c r="J50" s="262">
        <f>'A_Project Narrative'!J48</f>
        <v>0</v>
      </c>
      <c r="K50" s="313">
        <f>'A_Project Narrative'!K48</f>
        <v>0</v>
      </c>
      <c r="L50" s="278">
        <f>'A_Project Narrative'!L48</f>
        <v>0.8</v>
      </c>
      <c r="M50" s="266">
        <f>'A_Project Narrative'!M48</f>
        <v>0</v>
      </c>
      <c r="N50" s="267">
        <f>'A_Project Narrative'!N48</f>
        <v>0</v>
      </c>
      <c r="O50" s="267">
        <f>'A_Project Narrative'!O48</f>
        <v>0</v>
      </c>
      <c r="P50" s="267">
        <f>'A_Project Narrative'!P48</f>
        <v>0</v>
      </c>
      <c r="Q50" s="267">
        <f>'A_Project Narrative'!Q48</f>
        <v>0</v>
      </c>
      <c r="R50" s="268">
        <f>'A_Project Narrative'!R48</f>
        <v>0</v>
      </c>
      <c r="S50" s="261">
        <f>'A_Project Narrative'!S48</f>
        <v>0</v>
      </c>
      <c r="T50" s="262">
        <f>'A_Project Narrative'!T48</f>
        <v>0</v>
      </c>
    </row>
    <row r="51" spans="2:20" ht="13.5" thickBot="1" x14ac:dyDescent="0.25">
      <c r="B51" s="996" t="str">
        <f>'A_Project Narrative'!B49</f>
        <v>Total</v>
      </c>
      <c r="C51" s="269">
        <f>'A_Project Narrative'!C49</f>
        <v>0</v>
      </c>
      <c r="D51" s="269">
        <f>'A_Project Narrative'!D49</f>
        <v>0</v>
      </c>
      <c r="E51" s="269">
        <f>'A_Project Narrative'!E49</f>
        <v>0</v>
      </c>
      <c r="F51" s="269">
        <f>'A_Project Narrative'!F49</f>
        <v>0</v>
      </c>
      <c r="G51" s="269">
        <f>'A_Project Narrative'!G49</f>
        <v>0</v>
      </c>
      <c r="H51" s="269">
        <f>'A_Project Narrative'!H49</f>
        <v>0</v>
      </c>
      <c r="I51" s="866">
        <f>'A_Project Narrative'!I49</f>
        <v>0</v>
      </c>
      <c r="J51" s="271">
        <f>'A_Project Narrative'!J49</f>
        <v>0</v>
      </c>
      <c r="K51" s="313">
        <f>'A_Project Narrative'!K49</f>
        <v>0</v>
      </c>
      <c r="L51" s="996" t="str">
        <f>'A_Project Narrative'!L49</f>
        <v>Total</v>
      </c>
      <c r="M51" s="269">
        <f>'A_Project Narrative'!M49</f>
        <v>0</v>
      </c>
      <c r="N51" s="269">
        <f>'A_Project Narrative'!N49</f>
        <v>0</v>
      </c>
      <c r="O51" s="269">
        <f>'A_Project Narrative'!O49</f>
        <v>0</v>
      </c>
      <c r="P51" s="269">
        <f>'A_Project Narrative'!P49</f>
        <v>0</v>
      </c>
      <c r="Q51" s="269">
        <f>'A_Project Narrative'!Q49</f>
        <v>0</v>
      </c>
      <c r="R51" s="269">
        <f>'A_Project Narrative'!R49</f>
        <v>0</v>
      </c>
      <c r="S51" s="866">
        <f>'A_Project Narrative'!S49</f>
        <v>0</v>
      </c>
      <c r="T51" s="271">
        <f>'A_Project Narrative'!T49</f>
        <v>0</v>
      </c>
    </row>
    <row r="52" spans="2:20" x14ac:dyDescent="0.2">
      <c r="B52" s="996">
        <f>'A_Project Narrative'!B50</f>
        <v>0</v>
      </c>
      <c r="C52" s="272">
        <f>'A_Project Narrative'!C50</f>
        <v>0</v>
      </c>
      <c r="D52" s="272">
        <f>'A_Project Narrative'!D50</f>
        <v>0</v>
      </c>
      <c r="E52" s="272">
        <f>'A_Project Narrative'!E50</f>
        <v>0</v>
      </c>
      <c r="F52" s="272">
        <f>'A_Project Narrative'!F50</f>
        <v>0</v>
      </c>
      <c r="G52" s="272">
        <f>'A_Project Narrative'!G50</f>
        <v>0</v>
      </c>
      <c r="H52" s="272">
        <f>'A_Project Narrative'!H50</f>
        <v>0</v>
      </c>
      <c r="I52" s="277">
        <f>'A_Project Narrative'!I50</f>
        <v>0</v>
      </c>
      <c r="J52" s="313">
        <f>'A_Project Narrative'!J50</f>
        <v>0</v>
      </c>
      <c r="K52" s="313">
        <f>'A_Project Narrative'!K50</f>
        <v>0</v>
      </c>
      <c r="L52" s="996">
        <f>'A_Project Narrative'!L50</f>
        <v>0</v>
      </c>
      <c r="M52" s="272">
        <f>'A_Project Narrative'!M50</f>
        <v>0</v>
      </c>
      <c r="N52" s="272">
        <f>'A_Project Narrative'!N50</f>
        <v>0</v>
      </c>
      <c r="O52" s="272">
        <f>'A_Project Narrative'!O50</f>
        <v>0</v>
      </c>
      <c r="P52" s="272">
        <f>'A_Project Narrative'!P50</f>
        <v>0</v>
      </c>
      <c r="Q52" s="272">
        <f>'A_Project Narrative'!Q50</f>
        <v>0</v>
      </c>
      <c r="R52" s="272">
        <f>'A_Project Narrative'!R50</f>
        <v>0</v>
      </c>
      <c r="S52" s="277">
        <f>'A_Project Narrative'!S50</f>
        <v>0</v>
      </c>
      <c r="T52" s="313">
        <f>'A_Project Narrative'!T50</f>
        <v>0</v>
      </c>
    </row>
    <row r="53" spans="2:20" x14ac:dyDescent="0.2">
      <c r="B53" s="313">
        <f>'A_Project Narrative'!B51</f>
        <v>0</v>
      </c>
      <c r="C53" s="313">
        <f>'A_Project Narrative'!C51</f>
        <v>0</v>
      </c>
      <c r="D53" s="313">
        <f>'A_Project Narrative'!D51</f>
        <v>0</v>
      </c>
      <c r="E53" s="313">
        <f>'A_Project Narrative'!E51</f>
        <v>0</v>
      </c>
      <c r="F53" s="313">
        <f>'A_Project Narrative'!F51</f>
        <v>0</v>
      </c>
      <c r="G53" s="313">
        <f>'A_Project Narrative'!G51</f>
        <v>0</v>
      </c>
      <c r="H53" s="313">
        <f>'A_Project Narrative'!H51</f>
        <v>0</v>
      </c>
      <c r="I53" s="313">
        <f>'A_Project Narrative'!I51</f>
        <v>0</v>
      </c>
      <c r="J53" s="313">
        <f>'A_Project Narrative'!J51</f>
        <v>0</v>
      </c>
      <c r="K53" s="313">
        <f>'A_Project Narrative'!K51</f>
        <v>0</v>
      </c>
      <c r="L53" s="313">
        <f>'A_Project Narrative'!L51</f>
        <v>0</v>
      </c>
      <c r="M53" s="313">
        <f>'A_Project Narrative'!M51</f>
        <v>0</v>
      </c>
      <c r="N53" s="313">
        <f>'A_Project Narrative'!N51</f>
        <v>0</v>
      </c>
      <c r="O53" s="313">
        <f>'A_Project Narrative'!O51</f>
        <v>0</v>
      </c>
      <c r="P53" s="313">
        <f>'A_Project Narrative'!P51</f>
        <v>0</v>
      </c>
      <c r="Q53" s="313">
        <f>'A_Project Narrative'!Q51</f>
        <v>0</v>
      </c>
      <c r="R53" s="313">
        <f>'A_Project Narrative'!R51</f>
        <v>0</v>
      </c>
      <c r="S53" s="313">
        <f>'A_Project Narrative'!S51</f>
        <v>0</v>
      </c>
      <c r="T53" s="313">
        <f>'A_Project Narrative'!T51</f>
        <v>0</v>
      </c>
    </row>
    <row r="54" spans="2:20" ht="13.5" thickBot="1" x14ac:dyDescent="0.25">
      <c r="B54" s="1179" t="str">
        <f>'A_Project Narrative'!B52</f>
        <v>CHANGES: PPA to APPLICATION</v>
      </c>
      <c r="C54" s="1179">
        <f>'A_Project Narrative'!C52</f>
        <v>0</v>
      </c>
      <c r="D54" s="1179">
        <f>'A_Project Narrative'!D52</f>
        <v>0</v>
      </c>
      <c r="E54" s="1179">
        <f>'A_Project Narrative'!E52</f>
        <v>0</v>
      </c>
      <c r="F54" s="1179">
        <f>'A_Project Narrative'!F52</f>
        <v>0</v>
      </c>
      <c r="G54" s="1179">
        <f>'A_Project Narrative'!G52</f>
        <v>0</v>
      </c>
      <c r="H54" s="1179">
        <f>'A_Project Narrative'!H52</f>
        <v>0</v>
      </c>
      <c r="I54" s="1179">
        <f>'A_Project Narrative'!I52</f>
        <v>0</v>
      </c>
      <c r="J54" s="1179">
        <f>'A_Project Narrative'!J52</f>
        <v>0</v>
      </c>
      <c r="K54" s="313">
        <f>'A_Project Narrative'!K52</f>
        <v>0</v>
      </c>
      <c r="L54" s="1179" t="str">
        <f>'A_Project Narrative'!L52</f>
        <v>EXPLANATION OF CHANGES</v>
      </c>
      <c r="M54" s="1179">
        <f>'A_Project Narrative'!M52</f>
        <v>0</v>
      </c>
      <c r="N54" s="1179">
        <f>'A_Project Narrative'!N52</f>
        <v>0</v>
      </c>
      <c r="O54" s="1179">
        <f>'A_Project Narrative'!O52</f>
        <v>0</v>
      </c>
      <c r="P54" s="1179">
        <f>'A_Project Narrative'!P52</f>
        <v>0</v>
      </c>
      <c r="Q54" s="1179">
        <f>'A_Project Narrative'!Q52</f>
        <v>0</v>
      </c>
      <c r="R54" s="1179">
        <f>'A_Project Narrative'!R52</f>
        <v>0</v>
      </c>
      <c r="S54" s="1179">
        <f>'A_Project Narrative'!S52</f>
        <v>0</v>
      </c>
      <c r="T54" s="1179">
        <f>'A_Project Narrative'!T52</f>
        <v>0</v>
      </c>
    </row>
    <row r="55" spans="2:20" x14ac:dyDescent="0.2">
      <c r="B55" s="865">
        <f>'A_Project Narrative'!B53</f>
        <v>0</v>
      </c>
      <c r="C55" s="865">
        <f>'A_Project Narrative'!C53</f>
        <v>0</v>
      </c>
      <c r="D55" s="313">
        <f>'A_Project Narrative'!D53</f>
        <v>0</v>
      </c>
      <c r="E55" s="313">
        <f>'A_Project Narrative'!E53</f>
        <v>0</v>
      </c>
      <c r="F55" s="865">
        <f>'A_Project Narrative'!F53</f>
        <v>0</v>
      </c>
      <c r="G55" s="865">
        <f>'A_Project Narrative'!G53</f>
        <v>0</v>
      </c>
      <c r="H55" s="313">
        <f>'A_Project Narrative'!H53</f>
        <v>0</v>
      </c>
      <c r="I55" s="313">
        <f>'A_Project Narrative'!I53</f>
        <v>0</v>
      </c>
      <c r="J55" s="313">
        <f>'A_Project Narrative'!J53</f>
        <v>0</v>
      </c>
      <c r="K55" s="313">
        <f>'A_Project Narrative'!K53</f>
        <v>0</v>
      </c>
      <c r="L55" s="865">
        <f>'A_Project Narrative'!L53</f>
        <v>0</v>
      </c>
      <c r="M55" s="865">
        <f>'A_Project Narrative'!M53</f>
        <v>0</v>
      </c>
      <c r="N55" s="313">
        <f>'A_Project Narrative'!N53</f>
        <v>0</v>
      </c>
      <c r="O55" s="313">
        <f>'A_Project Narrative'!O53</f>
        <v>0</v>
      </c>
      <c r="P55" s="865">
        <f>'A_Project Narrative'!P53</f>
        <v>0</v>
      </c>
      <c r="Q55" s="865">
        <f>'A_Project Narrative'!Q53</f>
        <v>0</v>
      </c>
      <c r="R55" s="313">
        <f>'A_Project Narrative'!R53</f>
        <v>0</v>
      </c>
      <c r="S55" s="313">
        <f>'A_Project Narrative'!S53</f>
        <v>0</v>
      </c>
      <c r="T55" s="313">
        <f>'A_Project Narrative'!T53</f>
        <v>0</v>
      </c>
    </row>
    <row r="56" spans="2:20" ht="13.5" thickBot="1" x14ac:dyDescent="0.25">
      <c r="B56" s="982" t="str">
        <f>'A_Project Narrative'!B54</f>
        <v>Total Units</v>
      </c>
      <c r="C56" s="982">
        <f>'A_Project Narrative'!C54</f>
        <v>0</v>
      </c>
      <c r="D56" s="982">
        <f>'A_Project Narrative'!D54</f>
        <v>0</v>
      </c>
      <c r="E56" s="982">
        <f>'A_Project Narrative'!E54</f>
        <v>0</v>
      </c>
      <c r="F56" s="982">
        <f>'A_Project Narrative'!F54</f>
        <v>0</v>
      </c>
      <c r="G56" s="982">
        <f>'A_Project Narrative'!G54</f>
        <v>0</v>
      </c>
      <c r="H56" s="982">
        <f>'A_Project Narrative'!H54</f>
        <v>0</v>
      </c>
      <c r="I56" s="982">
        <f>'A_Project Narrative'!I54</f>
        <v>0</v>
      </c>
      <c r="J56" s="982">
        <f>'A_Project Narrative'!J54</f>
        <v>0</v>
      </c>
      <c r="K56" s="313">
        <f>'A_Project Narrative'!K54</f>
        <v>0</v>
      </c>
      <c r="L56" s="982" t="str">
        <f>'A_Project Narrative'!L54</f>
        <v>Total Units</v>
      </c>
      <c r="M56" s="982">
        <f>'A_Project Narrative'!M54</f>
        <v>0</v>
      </c>
      <c r="N56" s="982">
        <f>'A_Project Narrative'!N54</f>
        <v>0</v>
      </c>
      <c r="O56" s="982">
        <f>'A_Project Narrative'!O54</f>
        <v>0</v>
      </c>
      <c r="P56" s="982">
        <f>'A_Project Narrative'!P54</f>
        <v>0</v>
      </c>
      <c r="Q56" s="982">
        <f>'A_Project Narrative'!Q54</f>
        <v>0</v>
      </c>
      <c r="R56" s="982">
        <f>'A_Project Narrative'!R54</f>
        <v>0</v>
      </c>
      <c r="S56" s="982">
        <f>'A_Project Narrative'!S54</f>
        <v>0</v>
      </c>
      <c r="T56" s="982">
        <f>'A_Project Narrative'!T54</f>
        <v>0</v>
      </c>
    </row>
    <row r="57" spans="2:20" ht="13.5" thickBot="1" x14ac:dyDescent="0.25">
      <c r="B57" s="255">
        <f>'A_Project Narrative'!B55</f>
        <v>0</v>
      </c>
      <c r="C57" s="255">
        <f>'A_Project Narrative'!C55</f>
        <v>0</v>
      </c>
      <c r="D57" s="255">
        <f>'A_Project Narrative'!D55</f>
        <v>0</v>
      </c>
      <c r="E57" s="255">
        <f>'A_Project Narrative'!E55</f>
        <v>0</v>
      </c>
      <c r="F57" s="255">
        <f>'A_Project Narrative'!F55</f>
        <v>0</v>
      </c>
      <c r="G57" s="255">
        <f>'A_Project Narrative'!G55</f>
        <v>0</v>
      </c>
      <c r="H57" s="255">
        <f>'A_Project Narrative'!H55</f>
        <v>0</v>
      </c>
      <c r="I57" s="255">
        <f>'A_Project Narrative'!I55</f>
        <v>0</v>
      </c>
      <c r="J57" s="213">
        <f>'A_Project Narrative'!J55</f>
        <v>0</v>
      </c>
      <c r="K57" s="313">
        <f>'A_Project Narrative'!K55</f>
        <v>0</v>
      </c>
      <c r="L57" s="255">
        <f>'A_Project Narrative'!L55</f>
        <v>0</v>
      </c>
      <c r="M57" s="255">
        <f>'A_Project Narrative'!M55</f>
        <v>0</v>
      </c>
      <c r="N57" s="255">
        <f>'A_Project Narrative'!N55</f>
        <v>0</v>
      </c>
      <c r="O57" s="255">
        <f>'A_Project Narrative'!O55</f>
        <v>0</v>
      </c>
      <c r="P57" s="255">
        <f>'A_Project Narrative'!P55</f>
        <v>0</v>
      </c>
      <c r="Q57" s="255">
        <f>'A_Project Narrative'!Q55</f>
        <v>0</v>
      </c>
      <c r="R57" s="255">
        <f>'A_Project Narrative'!R55</f>
        <v>0</v>
      </c>
      <c r="S57" s="255">
        <f>'A_Project Narrative'!S55</f>
        <v>0</v>
      </c>
      <c r="T57" s="213">
        <f>'A_Project Narrative'!T55</f>
        <v>0</v>
      </c>
    </row>
    <row r="58" spans="2:20" ht="13.5" thickBot="1" x14ac:dyDescent="0.25">
      <c r="B58" s="255">
        <f>'A_Project Narrative'!B56</f>
        <v>0</v>
      </c>
      <c r="C58" s="255">
        <f>'A_Project Narrative'!C56</f>
        <v>0</v>
      </c>
      <c r="D58" s="255">
        <f>'A_Project Narrative'!D56</f>
        <v>1</v>
      </c>
      <c r="E58" s="255">
        <f>'A_Project Narrative'!E56</f>
        <v>2</v>
      </c>
      <c r="F58" s="255">
        <f>'A_Project Narrative'!F56</f>
        <v>3</v>
      </c>
      <c r="G58" s="255">
        <f>'A_Project Narrative'!G56</f>
        <v>4</v>
      </c>
      <c r="H58" s="255">
        <f>'A_Project Narrative'!H56</f>
        <v>5</v>
      </c>
      <c r="I58" s="276" t="str">
        <f>'A_Project Narrative'!I56</f>
        <v>Total</v>
      </c>
      <c r="J58" s="383">
        <f>'A_Project Narrative'!J56</f>
        <v>0</v>
      </c>
      <c r="K58" s="313">
        <f>'A_Project Narrative'!K56</f>
        <v>0</v>
      </c>
      <c r="L58" s="985">
        <f>'A_Project Narrative'!L56</f>
        <v>0</v>
      </c>
      <c r="M58" s="986">
        <f>'A_Project Narrative'!M56</f>
        <v>0</v>
      </c>
      <c r="N58" s="986">
        <f>'A_Project Narrative'!N56</f>
        <v>0</v>
      </c>
      <c r="O58" s="986">
        <f>'A_Project Narrative'!O56</f>
        <v>0</v>
      </c>
      <c r="P58" s="986">
        <f>'A_Project Narrative'!P56</f>
        <v>0</v>
      </c>
      <c r="Q58" s="986">
        <f>'A_Project Narrative'!Q56</f>
        <v>0</v>
      </c>
      <c r="R58" s="986">
        <f>'A_Project Narrative'!R56</f>
        <v>0</v>
      </c>
      <c r="S58" s="986">
        <f>'A_Project Narrative'!S56</f>
        <v>0</v>
      </c>
      <c r="T58" s="987">
        <f>'A_Project Narrative'!T56</f>
        <v>0</v>
      </c>
    </row>
    <row r="59" spans="2:20" x14ac:dyDescent="0.2">
      <c r="B59" s="278">
        <f>'A_Project Narrative'!B57</f>
        <v>0.2</v>
      </c>
      <c r="C59" s="258" t="str">
        <f>'A_Project Narrative'!C57</f>
        <v/>
      </c>
      <c r="D59" s="259" t="str">
        <f>'A_Project Narrative'!D57</f>
        <v/>
      </c>
      <c r="E59" s="259" t="str">
        <f>'A_Project Narrative'!E57</f>
        <v/>
      </c>
      <c r="F59" s="259" t="str">
        <f>'A_Project Narrative'!F57</f>
        <v/>
      </c>
      <c r="G59" s="259" t="str">
        <f>'A_Project Narrative'!G57</f>
        <v/>
      </c>
      <c r="H59" s="260" t="str">
        <f>'A_Project Narrative'!H57</f>
        <v/>
      </c>
      <c r="I59" s="281">
        <f>'A_Project Narrative'!I57</f>
        <v>0</v>
      </c>
      <c r="J59" s="279">
        <f>'A_Project Narrative'!J57</f>
        <v>0</v>
      </c>
      <c r="K59" s="868">
        <f>'A_Project Narrative'!K57</f>
        <v>0</v>
      </c>
      <c r="L59" s="988">
        <f>'A_Project Narrative'!L57</f>
        <v>0</v>
      </c>
      <c r="M59" s="989">
        <f>'A_Project Narrative'!M57</f>
        <v>0</v>
      </c>
      <c r="N59" s="989">
        <f>'A_Project Narrative'!N57</f>
        <v>0</v>
      </c>
      <c r="O59" s="989">
        <f>'A_Project Narrative'!O57</f>
        <v>0</v>
      </c>
      <c r="P59" s="989">
        <f>'A_Project Narrative'!P57</f>
        <v>0</v>
      </c>
      <c r="Q59" s="989">
        <f>'A_Project Narrative'!Q57</f>
        <v>0</v>
      </c>
      <c r="R59" s="989">
        <f>'A_Project Narrative'!R57</f>
        <v>0</v>
      </c>
      <c r="S59" s="989">
        <f>'A_Project Narrative'!S57</f>
        <v>0</v>
      </c>
      <c r="T59" s="990">
        <f>'A_Project Narrative'!T57</f>
        <v>0</v>
      </c>
    </row>
    <row r="60" spans="2:20" x14ac:dyDescent="0.2">
      <c r="B60" s="278">
        <f>'A_Project Narrative'!B58</f>
        <v>0.3</v>
      </c>
      <c r="C60" s="263" t="str">
        <f>'A_Project Narrative'!C58</f>
        <v/>
      </c>
      <c r="D60" s="264" t="str">
        <f>'A_Project Narrative'!D58</f>
        <v/>
      </c>
      <c r="E60" s="264" t="str">
        <f>'A_Project Narrative'!E58</f>
        <v/>
      </c>
      <c r="F60" s="264" t="str">
        <f>'A_Project Narrative'!F58</f>
        <v/>
      </c>
      <c r="G60" s="264" t="str">
        <f>'A_Project Narrative'!G58</f>
        <v/>
      </c>
      <c r="H60" s="265" t="str">
        <f>'A_Project Narrative'!H58</f>
        <v/>
      </c>
      <c r="I60" s="281">
        <f>'A_Project Narrative'!I58</f>
        <v>0</v>
      </c>
      <c r="J60" s="279">
        <f>'A_Project Narrative'!J58</f>
        <v>0</v>
      </c>
      <c r="K60" s="868">
        <f>'A_Project Narrative'!K58</f>
        <v>0</v>
      </c>
      <c r="L60" s="991">
        <f>'A_Project Narrative'!L58</f>
        <v>0</v>
      </c>
      <c r="M60" s="989">
        <f>'A_Project Narrative'!M58</f>
        <v>0</v>
      </c>
      <c r="N60" s="989">
        <f>'A_Project Narrative'!N58</f>
        <v>0</v>
      </c>
      <c r="O60" s="989">
        <f>'A_Project Narrative'!O58</f>
        <v>0</v>
      </c>
      <c r="P60" s="989">
        <f>'A_Project Narrative'!P58</f>
        <v>0</v>
      </c>
      <c r="Q60" s="989">
        <f>'A_Project Narrative'!Q58</f>
        <v>0</v>
      </c>
      <c r="R60" s="989">
        <f>'A_Project Narrative'!R58</f>
        <v>0</v>
      </c>
      <c r="S60" s="989">
        <f>'A_Project Narrative'!S58</f>
        <v>0</v>
      </c>
      <c r="T60" s="990">
        <f>'A_Project Narrative'!T58</f>
        <v>0</v>
      </c>
    </row>
    <row r="61" spans="2:20" x14ac:dyDescent="0.2">
      <c r="B61" s="278">
        <f>'A_Project Narrative'!B59</f>
        <v>0.4</v>
      </c>
      <c r="C61" s="263" t="str">
        <f>'A_Project Narrative'!C59</f>
        <v/>
      </c>
      <c r="D61" s="264" t="str">
        <f>'A_Project Narrative'!D59</f>
        <v/>
      </c>
      <c r="E61" s="264" t="str">
        <f>'A_Project Narrative'!E59</f>
        <v/>
      </c>
      <c r="F61" s="264" t="str">
        <f>'A_Project Narrative'!F59</f>
        <v/>
      </c>
      <c r="G61" s="264" t="str">
        <f>'A_Project Narrative'!G59</f>
        <v/>
      </c>
      <c r="H61" s="265" t="str">
        <f>'A_Project Narrative'!H59</f>
        <v/>
      </c>
      <c r="I61" s="313">
        <f>'A_Project Narrative'!I59</f>
        <v>0</v>
      </c>
      <c r="J61" s="279">
        <f>'A_Project Narrative'!J59</f>
        <v>0</v>
      </c>
      <c r="K61" s="313">
        <f>'A_Project Narrative'!K59</f>
        <v>0</v>
      </c>
      <c r="L61" s="991">
        <f>'A_Project Narrative'!L59</f>
        <v>0</v>
      </c>
      <c r="M61" s="989">
        <f>'A_Project Narrative'!M59</f>
        <v>0</v>
      </c>
      <c r="N61" s="989">
        <f>'A_Project Narrative'!N59</f>
        <v>0</v>
      </c>
      <c r="O61" s="989">
        <f>'A_Project Narrative'!O59</f>
        <v>0</v>
      </c>
      <c r="P61" s="989">
        <f>'A_Project Narrative'!P59</f>
        <v>0</v>
      </c>
      <c r="Q61" s="989">
        <f>'A_Project Narrative'!Q59</f>
        <v>0</v>
      </c>
      <c r="R61" s="989">
        <f>'A_Project Narrative'!R59</f>
        <v>0</v>
      </c>
      <c r="S61" s="989">
        <f>'A_Project Narrative'!S59</f>
        <v>0</v>
      </c>
      <c r="T61" s="990">
        <f>'A_Project Narrative'!T59</f>
        <v>0</v>
      </c>
    </row>
    <row r="62" spans="2:20" x14ac:dyDescent="0.2">
      <c r="B62" s="278">
        <f>'A_Project Narrative'!B60</f>
        <v>0.5</v>
      </c>
      <c r="C62" s="263" t="str">
        <f>'A_Project Narrative'!C60</f>
        <v/>
      </c>
      <c r="D62" s="264" t="str">
        <f>'A_Project Narrative'!D60</f>
        <v/>
      </c>
      <c r="E62" s="264" t="str">
        <f>'A_Project Narrative'!E60</f>
        <v/>
      </c>
      <c r="F62" s="264" t="str">
        <f>'A_Project Narrative'!F60</f>
        <v/>
      </c>
      <c r="G62" s="264" t="str">
        <f>'A_Project Narrative'!G60</f>
        <v/>
      </c>
      <c r="H62" s="265" t="str">
        <f>'A_Project Narrative'!H60</f>
        <v/>
      </c>
      <c r="I62" s="281">
        <f>'A_Project Narrative'!I60</f>
        <v>0</v>
      </c>
      <c r="J62" s="279">
        <f>'A_Project Narrative'!J60</f>
        <v>0</v>
      </c>
      <c r="K62" s="868">
        <f>'A_Project Narrative'!K60</f>
        <v>0</v>
      </c>
      <c r="L62" s="991">
        <f>'A_Project Narrative'!L60</f>
        <v>0</v>
      </c>
      <c r="M62" s="989">
        <f>'A_Project Narrative'!M60</f>
        <v>0</v>
      </c>
      <c r="N62" s="989">
        <f>'A_Project Narrative'!N60</f>
        <v>0</v>
      </c>
      <c r="O62" s="989">
        <f>'A_Project Narrative'!O60</f>
        <v>0</v>
      </c>
      <c r="P62" s="989">
        <f>'A_Project Narrative'!P60</f>
        <v>0</v>
      </c>
      <c r="Q62" s="989">
        <f>'A_Project Narrative'!Q60</f>
        <v>0</v>
      </c>
      <c r="R62" s="989">
        <f>'A_Project Narrative'!R60</f>
        <v>0</v>
      </c>
      <c r="S62" s="989">
        <f>'A_Project Narrative'!S60</f>
        <v>0</v>
      </c>
      <c r="T62" s="990">
        <f>'A_Project Narrative'!T60</f>
        <v>0</v>
      </c>
    </row>
    <row r="63" spans="2:20" x14ac:dyDescent="0.2">
      <c r="B63" s="278">
        <f>'A_Project Narrative'!B61</f>
        <v>0.6</v>
      </c>
      <c r="C63" s="263" t="str">
        <f>'A_Project Narrative'!C61</f>
        <v/>
      </c>
      <c r="D63" s="264" t="str">
        <f>'A_Project Narrative'!D61</f>
        <v/>
      </c>
      <c r="E63" s="264" t="str">
        <f>'A_Project Narrative'!E61</f>
        <v/>
      </c>
      <c r="F63" s="264" t="str">
        <f>'A_Project Narrative'!F61</f>
        <v/>
      </c>
      <c r="G63" s="264" t="str">
        <f>'A_Project Narrative'!G61</f>
        <v/>
      </c>
      <c r="H63" s="265" t="str">
        <f>'A_Project Narrative'!H61</f>
        <v/>
      </c>
      <c r="I63" s="281">
        <f>'A_Project Narrative'!I61</f>
        <v>0</v>
      </c>
      <c r="J63" s="279">
        <f>'A_Project Narrative'!J61</f>
        <v>0</v>
      </c>
      <c r="K63" s="868">
        <f>'A_Project Narrative'!K61</f>
        <v>0</v>
      </c>
      <c r="L63" s="991">
        <f>'A_Project Narrative'!L61</f>
        <v>0</v>
      </c>
      <c r="M63" s="989">
        <f>'A_Project Narrative'!M61</f>
        <v>0</v>
      </c>
      <c r="N63" s="989">
        <f>'A_Project Narrative'!N61</f>
        <v>0</v>
      </c>
      <c r="O63" s="989">
        <f>'A_Project Narrative'!O61</f>
        <v>0</v>
      </c>
      <c r="P63" s="989">
        <f>'A_Project Narrative'!P61</f>
        <v>0</v>
      </c>
      <c r="Q63" s="989">
        <f>'A_Project Narrative'!Q61</f>
        <v>0</v>
      </c>
      <c r="R63" s="989">
        <f>'A_Project Narrative'!R61</f>
        <v>0</v>
      </c>
      <c r="S63" s="989">
        <f>'A_Project Narrative'!S61</f>
        <v>0</v>
      </c>
      <c r="T63" s="990">
        <f>'A_Project Narrative'!T61</f>
        <v>0</v>
      </c>
    </row>
    <row r="64" spans="2:20" x14ac:dyDescent="0.2">
      <c r="B64" s="278">
        <f>'A_Project Narrative'!B62</f>
        <v>0.7</v>
      </c>
      <c r="C64" s="263" t="str">
        <f>'A_Project Narrative'!C62</f>
        <v/>
      </c>
      <c r="D64" s="264" t="str">
        <f>'A_Project Narrative'!D62</f>
        <v/>
      </c>
      <c r="E64" s="264" t="str">
        <f>'A_Project Narrative'!E62</f>
        <v/>
      </c>
      <c r="F64" s="264" t="str">
        <f>'A_Project Narrative'!F62</f>
        <v/>
      </c>
      <c r="G64" s="264" t="str">
        <f>'A_Project Narrative'!G62</f>
        <v/>
      </c>
      <c r="H64" s="265" t="str">
        <f>'A_Project Narrative'!H62</f>
        <v/>
      </c>
      <c r="I64" s="281">
        <f>'A_Project Narrative'!I62</f>
        <v>0</v>
      </c>
      <c r="J64" s="279">
        <f>'A_Project Narrative'!J62</f>
        <v>0</v>
      </c>
      <c r="K64" s="868">
        <f>'A_Project Narrative'!K62</f>
        <v>0</v>
      </c>
      <c r="L64" s="991">
        <f>'A_Project Narrative'!L62</f>
        <v>0</v>
      </c>
      <c r="M64" s="989">
        <f>'A_Project Narrative'!M62</f>
        <v>0</v>
      </c>
      <c r="N64" s="989">
        <f>'A_Project Narrative'!N62</f>
        <v>0</v>
      </c>
      <c r="O64" s="989">
        <f>'A_Project Narrative'!O62</f>
        <v>0</v>
      </c>
      <c r="P64" s="989">
        <f>'A_Project Narrative'!P62</f>
        <v>0</v>
      </c>
      <c r="Q64" s="989">
        <f>'A_Project Narrative'!Q62</f>
        <v>0</v>
      </c>
      <c r="R64" s="989">
        <f>'A_Project Narrative'!R62</f>
        <v>0</v>
      </c>
      <c r="S64" s="989">
        <f>'A_Project Narrative'!S62</f>
        <v>0</v>
      </c>
      <c r="T64" s="990">
        <f>'A_Project Narrative'!T62</f>
        <v>0</v>
      </c>
    </row>
    <row r="65" spans="2:20" x14ac:dyDescent="0.2">
      <c r="B65" s="278">
        <f>'A_Project Narrative'!B63</f>
        <v>0.8</v>
      </c>
      <c r="C65" s="263" t="str">
        <f>'A_Project Narrative'!C63</f>
        <v/>
      </c>
      <c r="D65" s="264" t="str">
        <f>'A_Project Narrative'!D63</f>
        <v/>
      </c>
      <c r="E65" s="264" t="str">
        <f>'A_Project Narrative'!E63</f>
        <v/>
      </c>
      <c r="F65" s="264" t="str">
        <f>'A_Project Narrative'!F63</f>
        <v/>
      </c>
      <c r="G65" s="264" t="str">
        <f>'A_Project Narrative'!G63</f>
        <v/>
      </c>
      <c r="H65" s="265" t="str">
        <f>'A_Project Narrative'!H63</f>
        <v/>
      </c>
      <c r="I65" s="276">
        <f>'A_Project Narrative'!I63</f>
        <v>0</v>
      </c>
      <c r="J65" s="279">
        <f>'A_Project Narrative'!J63</f>
        <v>0</v>
      </c>
      <c r="K65" s="868">
        <f>'A_Project Narrative'!K63</f>
        <v>0</v>
      </c>
      <c r="L65" s="991">
        <f>'A_Project Narrative'!L63</f>
        <v>0</v>
      </c>
      <c r="M65" s="989">
        <f>'A_Project Narrative'!M63</f>
        <v>0</v>
      </c>
      <c r="N65" s="989">
        <f>'A_Project Narrative'!N63</f>
        <v>0</v>
      </c>
      <c r="O65" s="989">
        <f>'A_Project Narrative'!O63</f>
        <v>0</v>
      </c>
      <c r="P65" s="989">
        <f>'A_Project Narrative'!P63</f>
        <v>0</v>
      </c>
      <c r="Q65" s="989">
        <f>'A_Project Narrative'!Q63</f>
        <v>0</v>
      </c>
      <c r="R65" s="989">
        <f>'A_Project Narrative'!R63</f>
        <v>0</v>
      </c>
      <c r="S65" s="989">
        <f>'A_Project Narrative'!S63</f>
        <v>0</v>
      </c>
      <c r="T65" s="990">
        <f>'A_Project Narrative'!T63</f>
        <v>0</v>
      </c>
    </row>
    <row r="66" spans="2:20" x14ac:dyDescent="0.2">
      <c r="B66" s="257" t="str">
        <f>'A_Project Narrative'!B64</f>
        <v>Market</v>
      </c>
      <c r="C66" s="263" t="str">
        <f>'A_Project Narrative'!C64</f>
        <v/>
      </c>
      <c r="D66" s="264" t="str">
        <f>'A_Project Narrative'!D64</f>
        <v/>
      </c>
      <c r="E66" s="264" t="str">
        <f>'A_Project Narrative'!E64</f>
        <v/>
      </c>
      <c r="F66" s="264" t="str">
        <f>'A_Project Narrative'!F64</f>
        <v/>
      </c>
      <c r="G66" s="264" t="str">
        <f>'A_Project Narrative'!G64</f>
        <v/>
      </c>
      <c r="H66" s="265" t="str">
        <f>'A_Project Narrative'!H64</f>
        <v/>
      </c>
      <c r="I66" s="281">
        <f>'A_Project Narrative'!I64</f>
        <v>0</v>
      </c>
      <c r="J66" s="279">
        <f>'A_Project Narrative'!J64</f>
        <v>0</v>
      </c>
      <c r="K66" s="868">
        <f>'A_Project Narrative'!K64</f>
        <v>0</v>
      </c>
      <c r="L66" s="991">
        <f>'A_Project Narrative'!L64</f>
        <v>0</v>
      </c>
      <c r="M66" s="989">
        <f>'A_Project Narrative'!M64</f>
        <v>0</v>
      </c>
      <c r="N66" s="989">
        <f>'A_Project Narrative'!N64</f>
        <v>0</v>
      </c>
      <c r="O66" s="989">
        <f>'A_Project Narrative'!O64</f>
        <v>0</v>
      </c>
      <c r="P66" s="989">
        <f>'A_Project Narrative'!P64</f>
        <v>0</v>
      </c>
      <c r="Q66" s="989">
        <f>'A_Project Narrative'!Q64</f>
        <v>0</v>
      </c>
      <c r="R66" s="989">
        <f>'A_Project Narrative'!R64</f>
        <v>0</v>
      </c>
      <c r="S66" s="989">
        <f>'A_Project Narrative'!S64</f>
        <v>0</v>
      </c>
      <c r="T66" s="990">
        <f>'A_Project Narrative'!T64</f>
        <v>0</v>
      </c>
    </row>
    <row r="67" spans="2:20" ht="13.5" thickBot="1" x14ac:dyDescent="0.25">
      <c r="B67" s="257" t="str">
        <f>'A_Project Narrative'!B65</f>
        <v>Manager</v>
      </c>
      <c r="C67" s="266" t="str">
        <f>'A_Project Narrative'!C65</f>
        <v/>
      </c>
      <c r="D67" s="267" t="str">
        <f>'A_Project Narrative'!D65</f>
        <v/>
      </c>
      <c r="E67" s="267" t="str">
        <f>'A_Project Narrative'!E65</f>
        <v/>
      </c>
      <c r="F67" s="267" t="str">
        <f>'A_Project Narrative'!F65</f>
        <v/>
      </c>
      <c r="G67" s="267" t="str">
        <f>'A_Project Narrative'!G65</f>
        <v/>
      </c>
      <c r="H67" s="268" t="str">
        <f>'A_Project Narrative'!H65</f>
        <v/>
      </c>
      <c r="I67" s="276">
        <f>'A_Project Narrative'!I65</f>
        <v>0</v>
      </c>
      <c r="J67" s="279">
        <f>'A_Project Narrative'!J65</f>
        <v>0</v>
      </c>
      <c r="K67" s="313">
        <f>'A_Project Narrative'!K65</f>
        <v>0</v>
      </c>
      <c r="L67" s="991">
        <f>'A_Project Narrative'!L65</f>
        <v>0</v>
      </c>
      <c r="M67" s="989">
        <f>'A_Project Narrative'!M65</f>
        <v>0</v>
      </c>
      <c r="N67" s="989">
        <f>'A_Project Narrative'!N65</f>
        <v>0</v>
      </c>
      <c r="O67" s="989">
        <f>'A_Project Narrative'!O65</f>
        <v>0</v>
      </c>
      <c r="P67" s="989">
        <f>'A_Project Narrative'!P65</f>
        <v>0</v>
      </c>
      <c r="Q67" s="989">
        <f>'A_Project Narrative'!Q65</f>
        <v>0</v>
      </c>
      <c r="R67" s="989">
        <f>'A_Project Narrative'!R65</f>
        <v>0</v>
      </c>
      <c r="S67" s="989">
        <f>'A_Project Narrative'!S65</f>
        <v>0</v>
      </c>
      <c r="T67" s="990">
        <f>'A_Project Narrative'!T65</f>
        <v>0</v>
      </c>
    </row>
    <row r="68" spans="2:20" ht="13.5" thickBot="1" x14ac:dyDescent="0.25">
      <c r="B68" s="382" t="str">
        <f>'A_Project Narrative'!B66</f>
        <v>Total</v>
      </c>
      <c r="C68" s="276">
        <f>'A_Project Narrative'!C66</f>
        <v>0</v>
      </c>
      <c r="D68" s="276">
        <f>'A_Project Narrative'!D66</f>
        <v>0</v>
      </c>
      <c r="E68" s="276">
        <f>'A_Project Narrative'!E66</f>
        <v>0</v>
      </c>
      <c r="F68" s="276">
        <f>'A_Project Narrative'!F66</f>
        <v>0</v>
      </c>
      <c r="G68" s="276">
        <f>'A_Project Narrative'!G66</f>
        <v>0</v>
      </c>
      <c r="H68" s="285">
        <f>'A_Project Narrative'!H66</f>
        <v>0</v>
      </c>
      <c r="I68" s="866" t="str">
        <f>'A_Project Narrative'!I66</f>
        <v/>
      </c>
      <c r="J68" s="313">
        <f>'A_Project Narrative'!J66</f>
        <v>0</v>
      </c>
      <c r="K68" s="313">
        <f>'A_Project Narrative'!K66</f>
        <v>0</v>
      </c>
      <c r="L68" s="992">
        <f>'A_Project Narrative'!L66</f>
        <v>0</v>
      </c>
      <c r="M68" s="993">
        <f>'A_Project Narrative'!M66</f>
        <v>0</v>
      </c>
      <c r="N68" s="993">
        <f>'A_Project Narrative'!N66</f>
        <v>0</v>
      </c>
      <c r="O68" s="993">
        <f>'A_Project Narrative'!O66</f>
        <v>0</v>
      </c>
      <c r="P68" s="993">
        <f>'A_Project Narrative'!P66</f>
        <v>0</v>
      </c>
      <c r="Q68" s="993">
        <f>'A_Project Narrative'!Q66</f>
        <v>0</v>
      </c>
      <c r="R68" s="993">
        <f>'A_Project Narrative'!R66</f>
        <v>0</v>
      </c>
      <c r="S68" s="993">
        <f>'A_Project Narrative'!S66</f>
        <v>0</v>
      </c>
      <c r="T68" s="994">
        <f>'A_Project Narrative'!T66</f>
        <v>0</v>
      </c>
    </row>
    <row r="69" spans="2:20" x14ac:dyDescent="0.2">
      <c r="B69" s="382">
        <f>'A_Project Narrative'!B67</f>
        <v>0</v>
      </c>
      <c r="C69" s="280">
        <f>'A_Project Narrative'!C67</f>
        <v>0</v>
      </c>
      <c r="D69" s="280">
        <f>'A_Project Narrative'!D67</f>
        <v>0</v>
      </c>
      <c r="E69" s="280">
        <f>'A_Project Narrative'!E67</f>
        <v>0</v>
      </c>
      <c r="F69" s="280">
        <f>'A_Project Narrative'!F67</f>
        <v>0</v>
      </c>
      <c r="G69" s="280">
        <f>'A_Project Narrative'!G67</f>
        <v>0</v>
      </c>
      <c r="H69" s="280">
        <f>'A_Project Narrative'!H67</f>
        <v>0</v>
      </c>
      <c r="I69" s="284">
        <f>'A_Project Narrative'!I67</f>
        <v>0</v>
      </c>
      <c r="J69" s="313">
        <f>'A_Project Narrative'!J67</f>
        <v>0</v>
      </c>
      <c r="K69" s="313">
        <f>'A_Project Narrative'!K67</f>
        <v>0</v>
      </c>
      <c r="L69" s="282" t="str">
        <f>'A_Project Narrative'!L67</f>
        <v>Characters Remaining</v>
      </c>
      <c r="M69" s="283">
        <f>'A_Project Narrative'!M67</f>
        <v>0</v>
      </c>
      <c r="N69" s="283">
        <f>'A_Project Narrative'!N67</f>
        <v>750</v>
      </c>
      <c r="O69" s="255">
        <f>'A_Project Narrative'!O67</f>
        <v>0</v>
      </c>
      <c r="P69" s="255">
        <f>'A_Project Narrative'!P67</f>
        <v>0</v>
      </c>
      <c r="Q69" s="255">
        <f>'A_Project Narrative'!Q67</f>
        <v>0</v>
      </c>
      <c r="R69" s="255">
        <f>'A_Project Narrative'!R67</f>
        <v>0</v>
      </c>
      <c r="S69" s="255">
        <f>'A_Project Narrative'!S67</f>
        <v>0</v>
      </c>
      <c r="T69" s="313">
        <f>'A_Project Narrative'!T67</f>
        <v>0</v>
      </c>
    </row>
    <row r="70" spans="2:20" ht="13.5" thickBot="1" x14ac:dyDescent="0.25">
      <c r="B70" s="982" t="str">
        <f>'A_Project Narrative'!B68</f>
        <v>Supportive Housing Units</v>
      </c>
      <c r="C70" s="982">
        <f>'A_Project Narrative'!C68</f>
        <v>0</v>
      </c>
      <c r="D70" s="982">
        <f>'A_Project Narrative'!D68</f>
        <v>0</v>
      </c>
      <c r="E70" s="982">
        <f>'A_Project Narrative'!E68</f>
        <v>0</v>
      </c>
      <c r="F70" s="982">
        <f>'A_Project Narrative'!F68</f>
        <v>0</v>
      </c>
      <c r="G70" s="982">
        <f>'A_Project Narrative'!G68</f>
        <v>0</v>
      </c>
      <c r="H70" s="982">
        <f>'A_Project Narrative'!H68</f>
        <v>0</v>
      </c>
      <c r="I70" s="982">
        <f>'A_Project Narrative'!I68</f>
        <v>0</v>
      </c>
      <c r="J70" s="982">
        <f>'A_Project Narrative'!J68</f>
        <v>0</v>
      </c>
      <c r="K70" s="313">
        <f>'A_Project Narrative'!K68</f>
        <v>0</v>
      </c>
      <c r="L70" s="982" t="str">
        <f>'A_Project Narrative'!L68</f>
        <v>Supportive Housing Units</v>
      </c>
      <c r="M70" s="982">
        <f>'A_Project Narrative'!M68</f>
        <v>0</v>
      </c>
      <c r="N70" s="982">
        <f>'A_Project Narrative'!N68</f>
        <v>0</v>
      </c>
      <c r="O70" s="982">
        <f>'A_Project Narrative'!O68</f>
        <v>0</v>
      </c>
      <c r="P70" s="982">
        <f>'A_Project Narrative'!P68</f>
        <v>0</v>
      </c>
      <c r="Q70" s="982">
        <f>'A_Project Narrative'!Q68</f>
        <v>0</v>
      </c>
      <c r="R70" s="982">
        <f>'A_Project Narrative'!R68</f>
        <v>0</v>
      </c>
      <c r="S70" s="982">
        <f>'A_Project Narrative'!S68</f>
        <v>0</v>
      </c>
      <c r="T70" s="982">
        <f>'A_Project Narrative'!T68</f>
        <v>0</v>
      </c>
    </row>
    <row r="71" spans="2:20" ht="13.5" thickBot="1" x14ac:dyDescent="0.25">
      <c r="B71" s="255">
        <f>'A_Project Narrative'!B69</f>
        <v>0</v>
      </c>
      <c r="C71" s="255">
        <f>'A_Project Narrative'!C69</f>
        <v>0</v>
      </c>
      <c r="D71" s="255">
        <f>'A_Project Narrative'!D69</f>
        <v>0</v>
      </c>
      <c r="E71" s="255">
        <f>'A_Project Narrative'!E69</f>
        <v>0</v>
      </c>
      <c r="F71" s="255">
        <f>'A_Project Narrative'!F69</f>
        <v>0</v>
      </c>
      <c r="G71" s="255">
        <f>'A_Project Narrative'!G69</f>
        <v>0</v>
      </c>
      <c r="H71" s="255">
        <f>'A_Project Narrative'!H69</f>
        <v>0</v>
      </c>
      <c r="I71" s="255">
        <f>'A_Project Narrative'!I69</f>
        <v>0</v>
      </c>
      <c r="J71" s="313">
        <f>'A_Project Narrative'!J69</f>
        <v>0</v>
      </c>
      <c r="K71" s="313">
        <f>'A_Project Narrative'!K69</f>
        <v>0</v>
      </c>
      <c r="L71" s="255">
        <f>'A_Project Narrative'!L69</f>
        <v>0</v>
      </c>
      <c r="M71" s="255">
        <f>'A_Project Narrative'!M69</f>
        <v>0</v>
      </c>
      <c r="N71" s="255">
        <f>'A_Project Narrative'!N69</f>
        <v>0</v>
      </c>
      <c r="O71" s="255">
        <f>'A_Project Narrative'!O69</f>
        <v>0</v>
      </c>
      <c r="P71" s="255">
        <f>'A_Project Narrative'!P69</f>
        <v>0</v>
      </c>
      <c r="Q71" s="255">
        <f>'A_Project Narrative'!Q69</f>
        <v>0</v>
      </c>
      <c r="R71" s="255">
        <f>'A_Project Narrative'!R69</f>
        <v>0</v>
      </c>
      <c r="S71" s="255">
        <f>'A_Project Narrative'!S69</f>
        <v>0</v>
      </c>
      <c r="T71" s="313">
        <f>'A_Project Narrative'!T69</f>
        <v>0</v>
      </c>
    </row>
    <row r="72" spans="2:20" ht="13.5" thickBot="1" x14ac:dyDescent="0.25">
      <c r="B72" s="255">
        <f>'A_Project Narrative'!B70</f>
        <v>0</v>
      </c>
      <c r="C72" s="255">
        <f>'A_Project Narrative'!C70</f>
        <v>0</v>
      </c>
      <c r="D72" s="255">
        <f>'A_Project Narrative'!D70</f>
        <v>1</v>
      </c>
      <c r="E72" s="255">
        <f>'A_Project Narrative'!E70</f>
        <v>2</v>
      </c>
      <c r="F72" s="255">
        <f>'A_Project Narrative'!F70</f>
        <v>3</v>
      </c>
      <c r="G72" s="255">
        <f>'A_Project Narrative'!G70</f>
        <v>4</v>
      </c>
      <c r="H72" s="255">
        <f>'A_Project Narrative'!H70</f>
        <v>5</v>
      </c>
      <c r="I72" s="276" t="str">
        <f>'A_Project Narrative'!I70</f>
        <v>Total</v>
      </c>
      <c r="J72" s="313">
        <f>'A_Project Narrative'!J70</f>
        <v>0</v>
      </c>
      <c r="K72" s="313">
        <f>'A_Project Narrative'!K70</f>
        <v>0</v>
      </c>
      <c r="L72" s="985">
        <f>'A_Project Narrative'!L70</f>
        <v>0</v>
      </c>
      <c r="M72" s="986">
        <f>'A_Project Narrative'!M70</f>
        <v>0</v>
      </c>
      <c r="N72" s="986">
        <f>'A_Project Narrative'!N70</f>
        <v>0</v>
      </c>
      <c r="O72" s="986">
        <f>'A_Project Narrative'!O70</f>
        <v>0</v>
      </c>
      <c r="P72" s="986">
        <f>'A_Project Narrative'!P70</f>
        <v>0</v>
      </c>
      <c r="Q72" s="986">
        <f>'A_Project Narrative'!Q70</f>
        <v>0</v>
      </c>
      <c r="R72" s="986">
        <f>'A_Project Narrative'!R70</f>
        <v>0</v>
      </c>
      <c r="S72" s="986">
        <f>'A_Project Narrative'!S70</f>
        <v>0</v>
      </c>
      <c r="T72" s="987">
        <f>'A_Project Narrative'!T70</f>
        <v>0</v>
      </c>
    </row>
    <row r="73" spans="2:20" x14ac:dyDescent="0.2">
      <c r="B73" s="278">
        <f>'A_Project Narrative'!B71</f>
        <v>0.2</v>
      </c>
      <c r="C73" s="258" t="str">
        <f>'A_Project Narrative'!C71</f>
        <v/>
      </c>
      <c r="D73" s="259" t="str">
        <f>'A_Project Narrative'!D71</f>
        <v/>
      </c>
      <c r="E73" s="259" t="str">
        <f>'A_Project Narrative'!E71</f>
        <v/>
      </c>
      <c r="F73" s="259" t="str">
        <f>'A_Project Narrative'!F71</f>
        <v/>
      </c>
      <c r="G73" s="259" t="str">
        <f>'A_Project Narrative'!G71</f>
        <v/>
      </c>
      <c r="H73" s="260" t="str">
        <f>'A_Project Narrative'!H71</f>
        <v/>
      </c>
      <c r="I73" s="276">
        <f>'A_Project Narrative'!I71</f>
        <v>0</v>
      </c>
      <c r="J73" s="279">
        <f>'A_Project Narrative'!J71</f>
        <v>0</v>
      </c>
      <c r="K73" s="868">
        <f>'A_Project Narrative'!K71</f>
        <v>0</v>
      </c>
      <c r="L73" s="988">
        <f>'A_Project Narrative'!L71</f>
        <v>0</v>
      </c>
      <c r="M73" s="989">
        <f>'A_Project Narrative'!M71</f>
        <v>0</v>
      </c>
      <c r="N73" s="989">
        <f>'A_Project Narrative'!N71</f>
        <v>0</v>
      </c>
      <c r="O73" s="989">
        <f>'A_Project Narrative'!O71</f>
        <v>0</v>
      </c>
      <c r="P73" s="989">
        <f>'A_Project Narrative'!P71</f>
        <v>0</v>
      </c>
      <c r="Q73" s="989">
        <f>'A_Project Narrative'!Q71</f>
        <v>0</v>
      </c>
      <c r="R73" s="989">
        <f>'A_Project Narrative'!R71</f>
        <v>0</v>
      </c>
      <c r="S73" s="989">
        <f>'A_Project Narrative'!S71</f>
        <v>0</v>
      </c>
      <c r="T73" s="990">
        <f>'A_Project Narrative'!T71</f>
        <v>0</v>
      </c>
    </row>
    <row r="74" spans="2:20" x14ac:dyDescent="0.2">
      <c r="B74" s="278">
        <f>'A_Project Narrative'!B72</f>
        <v>0.3</v>
      </c>
      <c r="C74" s="734" t="str">
        <f>'A_Project Narrative'!C72</f>
        <v/>
      </c>
      <c r="D74" s="735" t="str">
        <f>'A_Project Narrative'!D72</f>
        <v/>
      </c>
      <c r="E74" s="735" t="str">
        <f>'A_Project Narrative'!E72</f>
        <v/>
      </c>
      <c r="F74" s="735" t="str">
        <f>'A_Project Narrative'!F72</f>
        <v/>
      </c>
      <c r="G74" s="735" t="str">
        <f>'A_Project Narrative'!G72</f>
        <v/>
      </c>
      <c r="H74" s="736" t="str">
        <f>'A_Project Narrative'!H72</f>
        <v/>
      </c>
      <c r="I74" s="276">
        <f>'A_Project Narrative'!I72</f>
        <v>0</v>
      </c>
      <c r="J74" s="279">
        <f>'A_Project Narrative'!J72</f>
        <v>0</v>
      </c>
      <c r="K74" s="868">
        <f>'A_Project Narrative'!K72</f>
        <v>0</v>
      </c>
      <c r="L74" s="991">
        <f>'A_Project Narrative'!L72</f>
        <v>0</v>
      </c>
      <c r="M74" s="989">
        <f>'A_Project Narrative'!M72</f>
        <v>0</v>
      </c>
      <c r="N74" s="989">
        <f>'A_Project Narrative'!N72</f>
        <v>0</v>
      </c>
      <c r="O74" s="989">
        <f>'A_Project Narrative'!O72</f>
        <v>0</v>
      </c>
      <c r="P74" s="989">
        <f>'A_Project Narrative'!P72</f>
        <v>0</v>
      </c>
      <c r="Q74" s="989">
        <f>'A_Project Narrative'!Q72</f>
        <v>0</v>
      </c>
      <c r="R74" s="989">
        <f>'A_Project Narrative'!R72</f>
        <v>0</v>
      </c>
      <c r="S74" s="989">
        <f>'A_Project Narrative'!S72</f>
        <v>0</v>
      </c>
      <c r="T74" s="990">
        <f>'A_Project Narrative'!T72</f>
        <v>0</v>
      </c>
    </row>
    <row r="75" spans="2:20" x14ac:dyDescent="0.2">
      <c r="B75" s="278">
        <f>'A_Project Narrative'!B73</f>
        <v>0.4</v>
      </c>
      <c r="C75" s="263" t="str">
        <f>'A_Project Narrative'!C73</f>
        <v/>
      </c>
      <c r="D75" s="264" t="str">
        <f>'A_Project Narrative'!D73</f>
        <v/>
      </c>
      <c r="E75" s="264" t="str">
        <f>'A_Project Narrative'!E73</f>
        <v/>
      </c>
      <c r="F75" s="264" t="str">
        <f>'A_Project Narrative'!F73</f>
        <v/>
      </c>
      <c r="G75" s="264" t="str">
        <f>'A_Project Narrative'!G73</f>
        <v/>
      </c>
      <c r="H75" s="265" t="str">
        <f>'A_Project Narrative'!H73</f>
        <v/>
      </c>
      <c r="I75" s="313">
        <f>'A_Project Narrative'!I73</f>
        <v>0</v>
      </c>
      <c r="J75" s="279">
        <f>'A_Project Narrative'!J73</f>
        <v>0</v>
      </c>
      <c r="K75" s="868">
        <f>'A_Project Narrative'!K73</f>
        <v>0</v>
      </c>
      <c r="L75" s="991">
        <f>'A_Project Narrative'!L73</f>
        <v>0</v>
      </c>
      <c r="M75" s="989">
        <f>'A_Project Narrative'!M73</f>
        <v>0</v>
      </c>
      <c r="N75" s="989">
        <f>'A_Project Narrative'!N73</f>
        <v>0</v>
      </c>
      <c r="O75" s="989">
        <f>'A_Project Narrative'!O73</f>
        <v>0</v>
      </c>
      <c r="P75" s="989">
        <f>'A_Project Narrative'!P73</f>
        <v>0</v>
      </c>
      <c r="Q75" s="989">
        <f>'A_Project Narrative'!Q73</f>
        <v>0</v>
      </c>
      <c r="R75" s="989">
        <f>'A_Project Narrative'!R73</f>
        <v>0</v>
      </c>
      <c r="S75" s="989">
        <f>'A_Project Narrative'!S73</f>
        <v>0</v>
      </c>
      <c r="T75" s="990">
        <f>'A_Project Narrative'!T73</f>
        <v>0</v>
      </c>
    </row>
    <row r="76" spans="2:20" x14ac:dyDescent="0.2">
      <c r="B76" s="278">
        <f>'A_Project Narrative'!B74</f>
        <v>0.5</v>
      </c>
      <c r="C76" s="263" t="str">
        <f>'A_Project Narrative'!C74</f>
        <v/>
      </c>
      <c r="D76" s="264" t="str">
        <f>'A_Project Narrative'!D74</f>
        <v/>
      </c>
      <c r="E76" s="264" t="str">
        <f>'A_Project Narrative'!E74</f>
        <v/>
      </c>
      <c r="F76" s="264" t="str">
        <f>'A_Project Narrative'!F74</f>
        <v/>
      </c>
      <c r="G76" s="264" t="str">
        <f>'A_Project Narrative'!G74</f>
        <v/>
      </c>
      <c r="H76" s="265" t="str">
        <f>'A_Project Narrative'!H74</f>
        <v/>
      </c>
      <c r="I76" s="276">
        <f>'A_Project Narrative'!I74</f>
        <v>0</v>
      </c>
      <c r="J76" s="279">
        <f>'A_Project Narrative'!J74</f>
        <v>0</v>
      </c>
      <c r="K76" s="313">
        <f>'A_Project Narrative'!K74</f>
        <v>0</v>
      </c>
      <c r="L76" s="991">
        <f>'A_Project Narrative'!L74</f>
        <v>0</v>
      </c>
      <c r="M76" s="989">
        <f>'A_Project Narrative'!M74</f>
        <v>0</v>
      </c>
      <c r="N76" s="989">
        <f>'A_Project Narrative'!N74</f>
        <v>0</v>
      </c>
      <c r="O76" s="989">
        <f>'A_Project Narrative'!O74</f>
        <v>0</v>
      </c>
      <c r="P76" s="989">
        <f>'A_Project Narrative'!P74</f>
        <v>0</v>
      </c>
      <c r="Q76" s="989">
        <f>'A_Project Narrative'!Q74</f>
        <v>0</v>
      </c>
      <c r="R76" s="989">
        <f>'A_Project Narrative'!R74</f>
        <v>0</v>
      </c>
      <c r="S76" s="989">
        <f>'A_Project Narrative'!S74</f>
        <v>0</v>
      </c>
      <c r="T76" s="990">
        <f>'A_Project Narrative'!T74</f>
        <v>0</v>
      </c>
    </row>
    <row r="77" spans="2:20" x14ac:dyDescent="0.2">
      <c r="B77" s="278">
        <f>'A_Project Narrative'!B75</f>
        <v>0.6</v>
      </c>
      <c r="C77" s="263" t="str">
        <f>'A_Project Narrative'!C75</f>
        <v/>
      </c>
      <c r="D77" s="264" t="str">
        <f>'A_Project Narrative'!D75</f>
        <v/>
      </c>
      <c r="E77" s="264" t="str">
        <f>'A_Project Narrative'!E75</f>
        <v/>
      </c>
      <c r="F77" s="264" t="str">
        <f>'A_Project Narrative'!F75</f>
        <v/>
      </c>
      <c r="G77" s="264" t="str">
        <f>'A_Project Narrative'!G75</f>
        <v/>
      </c>
      <c r="H77" s="265" t="str">
        <f>'A_Project Narrative'!H75</f>
        <v/>
      </c>
      <c r="I77" s="276">
        <f>'A_Project Narrative'!I75</f>
        <v>0</v>
      </c>
      <c r="J77" s="279">
        <f>'A_Project Narrative'!J75</f>
        <v>0</v>
      </c>
      <c r="K77" s="868">
        <f>'A_Project Narrative'!K75</f>
        <v>0</v>
      </c>
      <c r="L77" s="991">
        <f>'A_Project Narrative'!L75</f>
        <v>0</v>
      </c>
      <c r="M77" s="989">
        <f>'A_Project Narrative'!M75</f>
        <v>0</v>
      </c>
      <c r="N77" s="989">
        <f>'A_Project Narrative'!N75</f>
        <v>0</v>
      </c>
      <c r="O77" s="989">
        <f>'A_Project Narrative'!O75</f>
        <v>0</v>
      </c>
      <c r="P77" s="989">
        <f>'A_Project Narrative'!P75</f>
        <v>0</v>
      </c>
      <c r="Q77" s="989">
        <f>'A_Project Narrative'!Q75</f>
        <v>0</v>
      </c>
      <c r="R77" s="989">
        <f>'A_Project Narrative'!R75</f>
        <v>0</v>
      </c>
      <c r="S77" s="989">
        <f>'A_Project Narrative'!S75</f>
        <v>0</v>
      </c>
      <c r="T77" s="990">
        <f>'A_Project Narrative'!T75</f>
        <v>0</v>
      </c>
    </row>
    <row r="78" spans="2:20" x14ac:dyDescent="0.2">
      <c r="B78" s="278">
        <f>'A_Project Narrative'!B76</f>
        <v>0.7</v>
      </c>
      <c r="C78" s="263" t="str">
        <f>'A_Project Narrative'!C76</f>
        <v/>
      </c>
      <c r="D78" s="264" t="str">
        <f>'A_Project Narrative'!D76</f>
        <v/>
      </c>
      <c r="E78" s="264" t="str">
        <f>'A_Project Narrative'!E76</f>
        <v/>
      </c>
      <c r="F78" s="264" t="str">
        <f>'A_Project Narrative'!F76</f>
        <v/>
      </c>
      <c r="G78" s="264" t="str">
        <f>'A_Project Narrative'!G76</f>
        <v/>
      </c>
      <c r="H78" s="265" t="str">
        <f>'A_Project Narrative'!H76</f>
        <v/>
      </c>
      <c r="I78" s="276">
        <f>'A_Project Narrative'!I76</f>
        <v>0</v>
      </c>
      <c r="J78" s="279">
        <f>'A_Project Narrative'!J76</f>
        <v>0</v>
      </c>
      <c r="K78" s="868">
        <f>'A_Project Narrative'!K76</f>
        <v>0</v>
      </c>
      <c r="L78" s="991">
        <f>'A_Project Narrative'!L76</f>
        <v>0</v>
      </c>
      <c r="M78" s="989">
        <f>'A_Project Narrative'!M76</f>
        <v>0</v>
      </c>
      <c r="N78" s="989">
        <f>'A_Project Narrative'!N76</f>
        <v>0</v>
      </c>
      <c r="O78" s="989">
        <f>'A_Project Narrative'!O76</f>
        <v>0</v>
      </c>
      <c r="P78" s="989">
        <f>'A_Project Narrative'!P76</f>
        <v>0</v>
      </c>
      <c r="Q78" s="989">
        <f>'A_Project Narrative'!Q76</f>
        <v>0</v>
      </c>
      <c r="R78" s="989">
        <f>'A_Project Narrative'!R76</f>
        <v>0</v>
      </c>
      <c r="S78" s="989">
        <f>'A_Project Narrative'!S76</f>
        <v>0</v>
      </c>
      <c r="T78" s="990">
        <f>'A_Project Narrative'!T76</f>
        <v>0</v>
      </c>
    </row>
    <row r="79" spans="2:20" ht="13.5" thickBot="1" x14ac:dyDescent="0.25">
      <c r="B79" s="278">
        <f>'A_Project Narrative'!B77</f>
        <v>0.8</v>
      </c>
      <c r="C79" s="266" t="str">
        <f>'A_Project Narrative'!C77</f>
        <v/>
      </c>
      <c r="D79" s="267" t="str">
        <f>'A_Project Narrative'!D77</f>
        <v/>
      </c>
      <c r="E79" s="267" t="str">
        <f>'A_Project Narrative'!E77</f>
        <v/>
      </c>
      <c r="F79" s="267" t="str">
        <f>'A_Project Narrative'!F77</f>
        <v/>
      </c>
      <c r="G79" s="267" t="str">
        <f>'A_Project Narrative'!G77</f>
        <v/>
      </c>
      <c r="H79" s="268" t="str">
        <f>'A_Project Narrative'!H77</f>
        <v/>
      </c>
      <c r="I79" s="503">
        <f>'A_Project Narrative'!I77</f>
        <v>0</v>
      </c>
      <c r="J79" s="279">
        <f>'A_Project Narrative'!J77</f>
        <v>0</v>
      </c>
      <c r="K79" s="313">
        <f>'A_Project Narrative'!K77</f>
        <v>0</v>
      </c>
      <c r="L79" s="991">
        <f>'A_Project Narrative'!L77</f>
        <v>0</v>
      </c>
      <c r="M79" s="989">
        <f>'A_Project Narrative'!M77</f>
        <v>0</v>
      </c>
      <c r="N79" s="989">
        <f>'A_Project Narrative'!N77</f>
        <v>0</v>
      </c>
      <c r="O79" s="989">
        <f>'A_Project Narrative'!O77</f>
        <v>0</v>
      </c>
      <c r="P79" s="989">
        <f>'A_Project Narrative'!P77</f>
        <v>0</v>
      </c>
      <c r="Q79" s="989">
        <f>'A_Project Narrative'!Q77</f>
        <v>0</v>
      </c>
      <c r="R79" s="989">
        <f>'A_Project Narrative'!R77</f>
        <v>0</v>
      </c>
      <c r="S79" s="989">
        <f>'A_Project Narrative'!S77</f>
        <v>0</v>
      </c>
      <c r="T79" s="990">
        <f>'A_Project Narrative'!T77</f>
        <v>0</v>
      </c>
    </row>
    <row r="80" spans="2:20" ht="13.5" thickBot="1" x14ac:dyDescent="0.25">
      <c r="B80" s="382" t="str">
        <f>'A_Project Narrative'!B78</f>
        <v>Total</v>
      </c>
      <c r="C80" s="276">
        <f>'A_Project Narrative'!C78</f>
        <v>0</v>
      </c>
      <c r="D80" s="276">
        <f>'A_Project Narrative'!D78</f>
        <v>0</v>
      </c>
      <c r="E80" s="276">
        <f>'A_Project Narrative'!E78</f>
        <v>0</v>
      </c>
      <c r="F80" s="276">
        <f>'A_Project Narrative'!F78</f>
        <v>0</v>
      </c>
      <c r="G80" s="276">
        <f>'A_Project Narrative'!G78</f>
        <v>0</v>
      </c>
      <c r="H80" s="285">
        <f>'A_Project Narrative'!H78</f>
        <v>0</v>
      </c>
      <c r="I80" s="866" t="str">
        <f>'A_Project Narrative'!I78</f>
        <v/>
      </c>
      <c r="J80" s="313">
        <f>'A_Project Narrative'!J78</f>
        <v>0</v>
      </c>
      <c r="K80" s="313">
        <f>'A_Project Narrative'!K78</f>
        <v>0</v>
      </c>
      <c r="L80" s="991">
        <f>'A_Project Narrative'!L78</f>
        <v>0</v>
      </c>
      <c r="M80" s="989">
        <f>'A_Project Narrative'!M78</f>
        <v>0</v>
      </c>
      <c r="N80" s="989">
        <f>'A_Project Narrative'!N78</f>
        <v>0</v>
      </c>
      <c r="O80" s="989">
        <f>'A_Project Narrative'!O78</f>
        <v>0</v>
      </c>
      <c r="P80" s="989">
        <f>'A_Project Narrative'!P78</f>
        <v>0</v>
      </c>
      <c r="Q80" s="989">
        <f>'A_Project Narrative'!Q78</f>
        <v>0</v>
      </c>
      <c r="R80" s="989">
        <f>'A_Project Narrative'!R78</f>
        <v>0</v>
      </c>
      <c r="S80" s="989">
        <f>'A_Project Narrative'!S78</f>
        <v>0</v>
      </c>
      <c r="T80" s="990">
        <f>'A_Project Narrative'!T78</f>
        <v>0</v>
      </c>
    </row>
    <row r="81" spans="2:20" x14ac:dyDescent="0.2">
      <c r="B81" s="382">
        <f>'A_Project Narrative'!B79</f>
        <v>0</v>
      </c>
      <c r="C81" s="280">
        <f>'A_Project Narrative'!C79</f>
        <v>0</v>
      </c>
      <c r="D81" s="280">
        <f>'A_Project Narrative'!D79</f>
        <v>0</v>
      </c>
      <c r="E81" s="280">
        <f>'A_Project Narrative'!E79</f>
        <v>0</v>
      </c>
      <c r="F81" s="280">
        <f>'A_Project Narrative'!F79</f>
        <v>0</v>
      </c>
      <c r="G81" s="280">
        <f>'A_Project Narrative'!G79</f>
        <v>0</v>
      </c>
      <c r="H81" s="280">
        <f>'A_Project Narrative'!H79</f>
        <v>0</v>
      </c>
      <c r="I81" s="284">
        <f>'A_Project Narrative'!I79</f>
        <v>0</v>
      </c>
      <c r="J81" s="313">
        <f>'A_Project Narrative'!J79</f>
        <v>0</v>
      </c>
      <c r="K81" s="313">
        <f>'A_Project Narrative'!K79</f>
        <v>0</v>
      </c>
      <c r="L81" s="991">
        <f>'A_Project Narrative'!L79</f>
        <v>0</v>
      </c>
      <c r="M81" s="989">
        <f>'A_Project Narrative'!M79</f>
        <v>0</v>
      </c>
      <c r="N81" s="989">
        <f>'A_Project Narrative'!N79</f>
        <v>0</v>
      </c>
      <c r="O81" s="989">
        <f>'A_Project Narrative'!O79</f>
        <v>0</v>
      </c>
      <c r="P81" s="989">
        <f>'A_Project Narrative'!P79</f>
        <v>0</v>
      </c>
      <c r="Q81" s="989">
        <f>'A_Project Narrative'!Q79</f>
        <v>0</v>
      </c>
      <c r="R81" s="989">
        <f>'A_Project Narrative'!R79</f>
        <v>0</v>
      </c>
      <c r="S81" s="989">
        <f>'A_Project Narrative'!S79</f>
        <v>0</v>
      </c>
      <c r="T81" s="990">
        <f>'A_Project Narrative'!T79</f>
        <v>0</v>
      </c>
    </row>
    <row r="82" spans="2:20" ht="13.5" thickBot="1" x14ac:dyDescent="0.25">
      <c r="B82" s="255">
        <f>'A_Project Narrative'!B80</f>
        <v>0</v>
      </c>
      <c r="C82" s="255">
        <f>'A_Project Narrative'!C80</f>
        <v>0</v>
      </c>
      <c r="D82" s="255">
        <f>'A_Project Narrative'!D80</f>
        <v>0</v>
      </c>
      <c r="E82" s="255">
        <f>'A_Project Narrative'!E80</f>
        <v>0</v>
      </c>
      <c r="F82" s="255">
        <f>'A_Project Narrative'!F80</f>
        <v>0</v>
      </c>
      <c r="G82" s="255">
        <f>'A_Project Narrative'!G80</f>
        <v>0</v>
      </c>
      <c r="H82" s="255">
        <f>'A_Project Narrative'!H80</f>
        <v>0</v>
      </c>
      <c r="I82" s="255">
        <f>'A_Project Narrative'!I80</f>
        <v>0</v>
      </c>
      <c r="J82" s="313">
        <f>'A_Project Narrative'!J80</f>
        <v>0</v>
      </c>
      <c r="K82" s="313">
        <f>'A_Project Narrative'!K80</f>
        <v>0</v>
      </c>
      <c r="L82" s="992">
        <f>'A_Project Narrative'!L80</f>
        <v>0</v>
      </c>
      <c r="M82" s="993">
        <f>'A_Project Narrative'!M80</f>
        <v>0</v>
      </c>
      <c r="N82" s="993">
        <f>'A_Project Narrative'!N80</f>
        <v>0</v>
      </c>
      <c r="O82" s="993">
        <f>'A_Project Narrative'!O80</f>
        <v>0</v>
      </c>
      <c r="P82" s="993">
        <f>'A_Project Narrative'!P80</f>
        <v>0</v>
      </c>
      <c r="Q82" s="993">
        <f>'A_Project Narrative'!Q80</f>
        <v>0</v>
      </c>
      <c r="R82" s="993">
        <f>'A_Project Narrative'!R80</f>
        <v>0</v>
      </c>
      <c r="S82" s="993">
        <f>'A_Project Narrative'!S80</f>
        <v>0</v>
      </c>
      <c r="T82" s="994">
        <f>'A_Project Narrative'!T80</f>
        <v>0</v>
      </c>
    </row>
    <row r="83" spans="2:20" x14ac:dyDescent="0.2">
      <c r="B83" s="255">
        <f>'A_Project Narrative'!B81</f>
        <v>0</v>
      </c>
      <c r="C83" s="255">
        <f>'A_Project Narrative'!C81</f>
        <v>0</v>
      </c>
      <c r="D83" s="255">
        <f>'A_Project Narrative'!D81</f>
        <v>0</v>
      </c>
      <c r="E83" s="255">
        <f>'A_Project Narrative'!E81</f>
        <v>0</v>
      </c>
      <c r="F83" s="255">
        <f>'A_Project Narrative'!F81</f>
        <v>0</v>
      </c>
      <c r="G83" s="255">
        <f>'A_Project Narrative'!G81</f>
        <v>0</v>
      </c>
      <c r="H83" s="255">
        <f>'A_Project Narrative'!H81</f>
        <v>0</v>
      </c>
      <c r="I83" s="255">
        <f>'A_Project Narrative'!I81</f>
        <v>0</v>
      </c>
      <c r="J83" s="313">
        <f>'A_Project Narrative'!J81</f>
        <v>0</v>
      </c>
      <c r="K83" s="313">
        <f>'A_Project Narrative'!K81</f>
        <v>0</v>
      </c>
      <c r="L83" s="282" t="str">
        <f>'A_Project Narrative'!L81</f>
        <v>Characters Remaining</v>
      </c>
      <c r="M83" s="283">
        <f>'A_Project Narrative'!M81</f>
        <v>0</v>
      </c>
      <c r="N83" s="283">
        <f>'A_Project Narrative'!N81</f>
        <v>750</v>
      </c>
      <c r="O83" s="255">
        <f>'A_Project Narrative'!O81</f>
        <v>0</v>
      </c>
      <c r="P83" s="255">
        <f>'A_Project Narrative'!P81</f>
        <v>0</v>
      </c>
      <c r="Q83" s="255">
        <f>'A_Project Narrative'!Q81</f>
        <v>0</v>
      </c>
      <c r="R83" s="255">
        <f>'A_Project Narrative'!R81</f>
        <v>0</v>
      </c>
      <c r="S83" s="255">
        <f>'A_Project Narrative'!S81</f>
        <v>0</v>
      </c>
      <c r="T83" s="313">
        <f>'A_Project Narrative'!T81</f>
        <v>0</v>
      </c>
    </row>
    <row r="84" spans="2:20" x14ac:dyDescent="0.2">
      <c r="B84" s="255">
        <f>'A_Project Narrative'!B82</f>
        <v>0</v>
      </c>
      <c r="C84" s="255">
        <f>'A_Project Narrative'!C82</f>
        <v>0</v>
      </c>
      <c r="D84" s="255">
        <f>'A_Project Narrative'!D82</f>
        <v>0</v>
      </c>
      <c r="E84" s="255">
        <f>'A_Project Narrative'!E82</f>
        <v>0</v>
      </c>
      <c r="F84" s="255">
        <f>'A_Project Narrative'!F82</f>
        <v>0</v>
      </c>
      <c r="G84" s="255">
        <f>'A_Project Narrative'!G82</f>
        <v>0</v>
      </c>
      <c r="H84" s="255">
        <f>'A_Project Narrative'!H82</f>
        <v>0</v>
      </c>
      <c r="I84" s="255">
        <f>'A_Project Narrative'!I82</f>
        <v>0</v>
      </c>
      <c r="J84" s="313">
        <f>'A_Project Narrative'!J82</f>
        <v>0</v>
      </c>
      <c r="K84" s="313">
        <f>'A_Project Narrative'!K82</f>
        <v>0</v>
      </c>
      <c r="L84" s="282">
        <f>'A_Project Narrative'!L82</f>
        <v>0</v>
      </c>
      <c r="M84" s="283">
        <f>'A_Project Narrative'!M82</f>
        <v>0</v>
      </c>
      <c r="N84" s="283">
        <f>'A_Project Narrative'!N82</f>
        <v>0</v>
      </c>
      <c r="O84" s="255">
        <f>'A_Project Narrative'!O82</f>
        <v>0</v>
      </c>
      <c r="P84" s="255">
        <f>'A_Project Narrative'!P82</f>
        <v>0</v>
      </c>
      <c r="Q84" s="255">
        <f>'A_Project Narrative'!Q82</f>
        <v>0</v>
      </c>
      <c r="R84" s="255">
        <f>'A_Project Narrative'!R82</f>
        <v>0</v>
      </c>
      <c r="S84" s="255">
        <f>'A_Project Narrative'!S82</f>
        <v>0</v>
      </c>
      <c r="T84" s="313">
        <f>'A_Project Narrative'!T82</f>
        <v>0</v>
      </c>
    </row>
    <row r="85" spans="2:20" x14ac:dyDescent="0.2">
      <c r="B85" s="255">
        <f>'A_Project Narrative'!B83</f>
        <v>0</v>
      </c>
      <c r="C85" s="255">
        <f>'A_Project Narrative'!C83</f>
        <v>0</v>
      </c>
      <c r="D85" s="255">
        <f>'A_Project Narrative'!D83</f>
        <v>0</v>
      </c>
      <c r="E85" s="255">
        <f>'A_Project Narrative'!E83</f>
        <v>0</v>
      </c>
      <c r="F85" s="255">
        <f>'A_Project Narrative'!F83</f>
        <v>0</v>
      </c>
      <c r="G85" s="255">
        <f>'A_Project Narrative'!G83</f>
        <v>0</v>
      </c>
      <c r="H85" s="255">
        <f>'A_Project Narrative'!H83</f>
        <v>0</v>
      </c>
      <c r="I85" s="255">
        <f>'A_Project Narrative'!I83</f>
        <v>0</v>
      </c>
      <c r="J85" s="313">
        <f>'A_Project Narrative'!J83</f>
        <v>0</v>
      </c>
      <c r="K85" s="313">
        <f>'A_Project Narrative'!K83</f>
        <v>0</v>
      </c>
      <c r="L85" s="282">
        <f>'A_Project Narrative'!L83</f>
        <v>0</v>
      </c>
      <c r="M85" s="283">
        <f>'A_Project Narrative'!M83</f>
        <v>0</v>
      </c>
      <c r="N85" s="283">
        <f>'A_Project Narrative'!N83</f>
        <v>0</v>
      </c>
      <c r="O85" s="255">
        <f>'A_Project Narrative'!O83</f>
        <v>0</v>
      </c>
      <c r="P85" s="255">
        <f>'A_Project Narrative'!P83</f>
        <v>0</v>
      </c>
      <c r="Q85" s="255">
        <f>'A_Project Narrative'!Q83</f>
        <v>0</v>
      </c>
      <c r="R85" s="255">
        <f>'A_Project Narrative'!R83</f>
        <v>0</v>
      </c>
      <c r="S85" s="255">
        <f>'A_Project Narrative'!S83</f>
        <v>0</v>
      </c>
      <c r="T85" s="313">
        <f>'A_Project Narrative'!T83</f>
        <v>0</v>
      </c>
    </row>
    <row r="86" spans="2:20" ht="13.5" thickBot="1" x14ac:dyDescent="0.25">
      <c r="B86" s="982" t="str">
        <f>'A_Project Narrative'!B84</f>
        <v>Rental Assistance Units</v>
      </c>
      <c r="C86" s="982">
        <f>'A_Project Narrative'!C84</f>
        <v>0</v>
      </c>
      <c r="D86" s="982">
        <f>'A_Project Narrative'!D84</f>
        <v>0</v>
      </c>
      <c r="E86" s="982">
        <f>'A_Project Narrative'!E84</f>
        <v>0</v>
      </c>
      <c r="F86" s="982">
        <f>'A_Project Narrative'!F84</f>
        <v>0</v>
      </c>
      <c r="G86" s="982">
        <f>'A_Project Narrative'!G84</f>
        <v>0</v>
      </c>
      <c r="H86" s="982">
        <f>'A_Project Narrative'!H84</f>
        <v>0</v>
      </c>
      <c r="I86" s="982">
        <f>'A_Project Narrative'!I84</f>
        <v>0</v>
      </c>
      <c r="J86" s="982">
        <f>'A_Project Narrative'!J84</f>
        <v>0</v>
      </c>
      <c r="K86" s="313">
        <f>'A_Project Narrative'!K84</f>
        <v>0</v>
      </c>
      <c r="L86" s="982" t="str">
        <f>'A_Project Narrative'!L84</f>
        <v>Rental Assistance Units</v>
      </c>
      <c r="M86" s="982">
        <f>'A_Project Narrative'!M84</f>
        <v>0</v>
      </c>
      <c r="N86" s="982">
        <f>'A_Project Narrative'!N84</f>
        <v>0</v>
      </c>
      <c r="O86" s="982">
        <f>'A_Project Narrative'!O84</f>
        <v>0</v>
      </c>
      <c r="P86" s="982">
        <f>'A_Project Narrative'!P84</f>
        <v>0</v>
      </c>
      <c r="Q86" s="982">
        <f>'A_Project Narrative'!Q84</f>
        <v>0</v>
      </c>
      <c r="R86" s="982">
        <f>'A_Project Narrative'!R84</f>
        <v>0</v>
      </c>
      <c r="S86" s="982">
        <f>'A_Project Narrative'!S84</f>
        <v>0</v>
      </c>
      <c r="T86" s="982">
        <f>'A_Project Narrative'!T84</f>
        <v>0</v>
      </c>
    </row>
    <row r="87" spans="2:20" ht="13.5" thickBot="1" x14ac:dyDescent="0.25">
      <c r="B87" s="276">
        <f>'A_Project Narrative'!B85</f>
        <v>0</v>
      </c>
      <c r="C87" s="276">
        <f>'A_Project Narrative'!C85</f>
        <v>0</v>
      </c>
      <c r="D87" s="276">
        <f>'A_Project Narrative'!D85</f>
        <v>0</v>
      </c>
      <c r="E87" s="276">
        <f>'A_Project Narrative'!E85</f>
        <v>0</v>
      </c>
      <c r="F87" s="276">
        <f>'A_Project Narrative'!F85</f>
        <v>0</v>
      </c>
      <c r="G87" s="276">
        <f>'A_Project Narrative'!G85</f>
        <v>0</v>
      </c>
      <c r="H87" s="276">
        <f>'A_Project Narrative'!H85</f>
        <v>0</v>
      </c>
      <c r="I87" s="276">
        <f>'A_Project Narrative'!I85</f>
        <v>0</v>
      </c>
      <c r="J87" s="213">
        <f>'A_Project Narrative'!J85</f>
        <v>0</v>
      </c>
      <c r="K87" s="313">
        <f>'A_Project Narrative'!K85</f>
        <v>0</v>
      </c>
      <c r="L87" s="276">
        <f>'A_Project Narrative'!L85</f>
        <v>0</v>
      </c>
      <c r="M87" s="276">
        <f>'A_Project Narrative'!M85</f>
        <v>0</v>
      </c>
      <c r="N87" s="276">
        <f>'A_Project Narrative'!N85</f>
        <v>0</v>
      </c>
      <c r="O87" s="276">
        <f>'A_Project Narrative'!O85</f>
        <v>0</v>
      </c>
      <c r="P87" s="276">
        <f>'A_Project Narrative'!P85</f>
        <v>0</v>
      </c>
      <c r="Q87" s="276">
        <f>'A_Project Narrative'!Q85</f>
        <v>0</v>
      </c>
      <c r="R87" s="276">
        <f>'A_Project Narrative'!R85</f>
        <v>0</v>
      </c>
      <c r="S87" s="276">
        <f>'A_Project Narrative'!S85</f>
        <v>0</v>
      </c>
      <c r="T87" s="213">
        <f>'A_Project Narrative'!T85</f>
        <v>0</v>
      </c>
    </row>
    <row r="88" spans="2:20" ht="13.5" thickBot="1" x14ac:dyDescent="0.25">
      <c r="B88" s="255">
        <f>'A_Project Narrative'!B86</f>
        <v>0</v>
      </c>
      <c r="C88" s="255">
        <f>'A_Project Narrative'!C86</f>
        <v>0</v>
      </c>
      <c r="D88" s="255">
        <f>'A_Project Narrative'!D86</f>
        <v>1</v>
      </c>
      <c r="E88" s="255">
        <f>'A_Project Narrative'!E86</f>
        <v>2</v>
      </c>
      <c r="F88" s="255">
        <f>'A_Project Narrative'!F86</f>
        <v>3</v>
      </c>
      <c r="G88" s="255">
        <f>'A_Project Narrative'!G86</f>
        <v>4</v>
      </c>
      <c r="H88" s="255">
        <f>'A_Project Narrative'!H86</f>
        <v>5</v>
      </c>
      <c r="I88" s="276" t="str">
        <f>'A_Project Narrative'!I86</f>
        <v>Total</v>
      </c>
      <c r="J88" s="313">
        <f>'A_Project Narrative'!J86</f>
        <v>0</v>
      </c>
      <c r="K88" s="313">
        <f>'A_Project Narrative'!K86</f>
        <v>0</v>
      </c>
      <c r="L88" s="985">
        <f>'A_Project Narrative'!L86</f>
        <v>0</v>
      </c>
      <c r="M88" s="986">
        <f>'A_Project Narrative'!M86</f>
        <v>0</v>
      </c>
      <c r="N88" s="986">
        <f>'A_Project Narrative'!N86</f>
        <v>0</v>
      </c>
      <c r="O88" s="986">
        <f>'A_Project Narrative'!O86</f>
        <v>0</v>
      </c>
      <c r="P88" s="986">
        <f>'A_Project Narrative'!P86</f>
        <v>0</v>
      </c>
      <c r="Q88" s="986">
        <f>'A_Project Narrative'!Q86</f>
        <v>0</v>
      </c>
      <c r="R88" s="986">
        <f>'A_Project Narrative'!R86</f>
        <v>0</v>
      </c>
      <c r="S88" s="986">
        <f>'A_Project Narrative'!S86</f>
        <v>0</v>
      </c>
      <c r="T88" s="987">
        <f>'A_Project Narrative'!T86</f>
        <v>0</v>
      </c>
    </row>
    <row r="89" spans="2:20" x14ac:dyDescent="0.2">
      <c r="B89" s="278">
        <f>'A_Project Narrative'!B87</f>
        <v>0.2</v>
      </c>
      <c r="C89" s="258" t="str">
        <f>'A_Project Narrative'!C87</f>
        <v/>
      </c>
      <c r="D89" s="259" t="str">
        <f>'A_Project Narrative'!D87</f>
        <v/>
      </c>
      <c r="E89" s="259" t="str">
        <f>'A_Project Narrative'!E87</f>
        <v/>
      </c>
      <c r="F89" s="259" t="str">
        <f>'A_Project Narrative'!F87</f>
        <v/>
      </c>
      <c r="G89" s="259" t="str">
        <f>'A_Project Narrative'!G87</f>
        <v/>
      </c>
      <c r="H89" s="260" t="str">
        <f>'A_Project Narrative'!H87</f>
        <v/>
      </c>
      <c r="I89" s="276">
        <f>'A_Project Narrative'!I87</f>
        <v>0</v>
      </c>
      <c r="J89" s="279">
        <f>'A_Project Narrative'!J87</f>
        <v>0</v>
      </c>
      <c r="K89" s="868">
        <f>'A_Project Narrative'!K87</f>
        <v>0</v>
      </c>
      <c r="L89" s="988">
        <f>'A_Project Narrative'!L87</f>
        <v>0</v>
      </c>
      <c r="M89" s="989">
        <f>'A_Project Narrative'!M87</f>
        <v>0</v>
      </c>
      <c r="N89" s="989">
        <f>'A_Project Narrative'!N87</f>
        <v>0</v>
      </c>
      <c r="O89" s="989">
        <f>'A_Project Narrative'!O87</f>
        <v>0</v>
      </c>
      <c r="P89" s="989">
        <f>'A_Project Narrative'!P87</f>
        <v>0</v>
      </c>
      <c r="Q89" s="989">
        <f>'A_Project Narrative'!Q87</f>
        <v>0</v>
      </c>
      <c r="R89" s="989">
        <f>'A_Project Narrative'!R87</f>
        <v>0</v>
      </c>
      <c r="S89" s="989">
        <f>'A_Project Narrative'!S87</f>
        <v>0</v>
      </c>
      <c r="T89" s="990">
        <f>'A_Project Narrative'!T87</f>
        <v>0</v>
      </c>
    </row>
    <row r="90" spans="2:20" x14ac:dyDescent="0.2">
      <c r="B90" s="278">
        <f>'A_Project Narrative'!B88</f>
        <v>0.3</v>
      </c>
      <c r="C90" s="263" t="str">
        <f>'A_Project Narrative'!C88</f>
        <v/>
      </c>
      <c r="D90" s="264" t="str">
        <f>'A_Project Narrative'!D88</f>
        <v/>
      </c>
      <c r="E90" s="264" t="str">
        <f>'A_Project Narrative'!E88</f>
        <v/>
      </c>
      <c r="F90" s="264" t="str">
        <f>'A_Project Narrative'!F88</f>
        <v/>
      </c>
      <c r="G90" s="264" t="str">
        <f>'A_Project Narrative'!G88</f>
        <v/>
      </c>
      <c r="H90" s="265" t="str">
        <f>'A_Project Narrative'!H88</f>
        <v/>
      </c>
      <c r="I90" s="276">
        <f>'A_Project Narrative'!I88</f>
        <v>0</v>
      </c>
      <c r="J90" s="279">
        <f>'A_Project Narrative'!J88</f>
        <v>0</v>
      </c>
      <c r="K90" s="868">
        <f>'A_Project Narrative'!K88</f>
        <v>0</v>
      </c>
      <c r="L90" s="991">
        <f>'A_Project Narrative'!L88</f>
        <v>0</v>
      </c>
      <c r="M90" s="989">
        <f>'A_Project Narrative'!M88</f>
        <v>0</v>
      </c>
      <c r="N90" s="989">
        <f>'A_Project Narrative'!N88</f>
        <v>0</v>
      </c>
      <c r="O90" s="989">
        <f>'A_Project Narrative'!O88</f>
        <v>0</v>
      </c>
      <c r="P90" s="989">
        <f>'A_Project Narrative'!P88</f>
        <v>0</v>
      </c>
      <c r="Q90" s="989">
        <f>'A_Project Narrative'!Q88</f>
        <v>0</v>
      </c>
      <c r="R90" s="989">
        <f>'A_Project Narrative'!R88</f>
        <v>0</v>
      </c>
      <c r="S90" s="989">
        <f>'A_Project Narrative'!S88</f>
        <v>0</v>
      </c>
      <c r="T90" s="990">
        <f>'A_Project Narrative'!T88</f>
        <v>0</v>
      </c>
    </row>
    <row r="91" spans="2:20" x14ac:dyDescent="0.2">
      <c r="B91" s="278">
        <f>'A_Project Narrative'!B89</f>
        <v>0.4</v>
      </c>
      <c r="C91" s="263" t="str">
        <f>'A_Project Narrative'!C89</f>
        <v/>
      </c>
      <c r="D91" s="264" t="str">
        <f>'A_Project Narrative'!D89</f>
        <v/>
      </c>
      <c r="E91" s="264" t="str">
        <f>'A_Project Narrative'!E89</f>
        <v/>
      </c>
      <c r="F91" s="264" t="str">
        <f>'A_Project Narrative'!F89</f>
        <v/>
      </c>
      <c r="G91" s="264" t="str">
        <f>'A_Project Narrative'!G89</f>
        <v/>
      </c>
      <c r="H91" s="265" t="str">
        <f>'A_Project Narrative'!H89</f>
        <v/>
      </c>
      <c r="I91" s="313">
        <f>'A_Project Narrative'!I89</f>
        <v>0</v>
      </c>
      <c r="J91" s="279">
        <f>'A_Project Narrative'!J89</f>
        <v>0</v>
      </c>
      <c r="K91" s="313">
        <f>'A_Project Narrative'!K89</f>
        <v>0</v>
      </c>
      <c r="L91" s="991">
        <f>'A_Project Narrative'!L89</f>
        <v>0</v>
      </c>
      <c r="M91" s="989">
        <f>'A_Project Narrative'!M89</f>
        <v>0</v>
      </c>
      <c r="N91" s="989">
        <f>'A_Project Narrative'!N89</f>
        <v>0</v>
      </c>
      <c r="O91" s="989">
        <f>'A_Project Narrative'!O89</f>
        <v>0</v>
      </c>
      <c r="P91" s="989">
        <f>'A_Project Narrative'!P89</f>
        <v>0</v>
      </c>
      <c r="Q91" s="989">
        <f>'A_Project Narrative'!Q89</f>
        <v>0</v>
      </c>
      <c r="R91" s="989">
        <f>'A_Project Narrative'!R89</f>
        <v>0</v>
      </c>
      <c r="S91" s="989">
        <f>'A_Project Narrative'!S89</f>
        <v>0</v>
      </c>
      <c r="T91" s="990">
        <f>'A_Project Narrative'!T89</f>
        <v>0</v>
      </c>
    </row>
    <row r="92" spans="2:20" x14ac:dyDescent="0.2">
      <c r="B92" s="278">
        <f>'A_Project Narrative'!B90</f>
        <v>0.5</v>
      </c>
      <c r="C92" s="263" t="str">
        <f>'A_Project Narrative'!C90</f>
        <v/>
      </c>
      <c r="D92" s="264" t="str">
        <f>'A_Project Narrative'!D90</f>
        <v/>
      </c>
      <c r="E92" s="264" t="str">
        <f>'A_Project Narrative'!E90</f>
        <v/>
      </c>
      <c r="F92" s="264" t="str">
        <f>'A_Project Narrative'!F90</f>
        <v/>
      </c>
      <c r="G92" s="264" t="str">
        <f>'A_Project Narrative'!G90</f>
        <v/>
      </c>
      <c r="H92" s="265" t="str">
        <f>'A_Project Narrative'!H90</f>
        <v/>
      </c>
      <c r="I92" s="276">
        <f>'A_Project Narrative'!I90</f>
        <v>0</v>
      </c>
      <c r="J92" s="279">
        <f>'A_Project Narrative'!J90</f>
        <v>0</v>
      </c>
      <c r="K92" s="868">
        <f>'A_Project Narrative'!K90</f>
        <v>0</v>
      </c>
      <c r="L92" s="991">
        <f>'A_Project Narrative'!L90</f>
        <v>0</v>
      </c>
      <c r="M92" s="989">
        <f>'A_Project Narrative'!M90</f>
        <v>0</v>
      </c>
      <c r="N92" s="989">
        <f>'A_Project Narrative'!N90</f>
        <v>0</v>
      </c>
      <c r="O92" s="989">
        <f>'A_Project Narrative'!O90</f>
        <v>0</v>
      </c>
      <c r="P92" s="989">
        <f>'A_Project Narrative'!P90</f>
        <v>0</v>
      </c>
      <c r="Q92" s="989">
        <f>'A_Project Narrative'!Q90</f>
        <v>0</v>
      </c>
      <c r="R92" s="989">
        <f>'A_Project Narrative'!R90</f>
        <v>0</v>
      </c>
      <c r="S92" s="989">
        <f>'A_Project Narrative'!S90</f>
        <v>0</v>
      </c>
      <c r="T92" s="990">
        <f>'A_Project Narrative'!T90</f>
        <v>0</v>
      </c>
    </row>
    <row r="93" spans="2:20" x14ac:dyDescent="0.2">
      <c r="B93" s="278">
        <f>'A_Project Narrative'!B91</f>
        <v>0.6</v>
      </c>
      <c r="C93" s="263" t="str">
        <f>'A_Project Narrative'!C91</f>
        <v/>
      </c>
      <c r="D93" s="264" t="str">
        <f>'A_Project Narrative'!D91</f>
        <v/>
      </c>
      <c r="E93" s="264" t="str">
        <f>'A_Project Narrative'!E91</f>
        <v/>
      </c>
      <c r="F93" s="264" t="str">
        <f>'A_Project Narrative'!F91</f>
        <v/>
      </c>
      <c r="G93" s="264" t="str">
        <f>'A_Project Narrative'!G91</f>
        <v/>
      </c>
      <c r="H93" s="265" t="str">
        <f>'A_Project Narrative'!H91</f>
        <v/>
      </c>
      <c r="I93" s="276">
        <f>'A_Project Narrative'!I91</f>
        <v>0</v>
      </c>
      <c r="J93" s="279">
        <f>'A_Project Narrative'!J91</f>
        <v>0</v>
      </c>
      <c r="K93" s="868">
        <f>'A_Project Narrative'!K91</f>
        <v>0</v>
      </c>
      <c r="L93" s="991">
        <f>'A_Project Narrative'!L91</f>
        <v>0</v>
      </c>
      <c r="M93" s="989">
        <f>'A_Project Narrative'!M91</f>
        <v>0</v>
      </c>
      <c r="N93" s="989">
        <f>'A_Project Narrative'!N91</f>
        <v>0</v>
      </c>
      <c r="O93" s="989">
        <f>'A_Project Narrative'!O91</f>
        <v>0</v>
      </c>
      <c r="P93" s="989">
        <f>'A_Project Narrative'!P91</f>
        <v>0</v>
      </c>
      <c r="Q93" s="989">
        <f>'A_Project Narrative'!Q91</f>
        <v>0</v>
      </c>
      <c r="R93" s="989">
        <f>'A_Project Narrative'!R91</f>
        <v>0</v>
      </c>
      <c r="S93" s="989">
        <f>'A_Project Narrative'!S91</f>
        <v>0</v>
      </c>
      <c r="T93" s="990">
        <f>'A_Project Narrative'!T91</f>
        <v>0</v>
      </c>
    </row>
    <row r="94" spans="2:20" x14ac:dyDescent="0.2">
      <c r="B94" s="278">
        <f>'A_Project Narrative'!B92</f>
        <v>0.7</v>
      </c>
      <c r="C94" s="263" t="str">
        <f>'A_Project Narrative'!C92</f>
        <v/>
      </c>
      <c r="D94" s="264" t="str">
        <f>'A_Project Narrative'!D92</f>
        <v/>
      </c>
      <c r="E94" s="264" t="str">
        <f>'A_Project Narrative'!E92</f>
        <v/>
      </c>
      <c r="F94" s="264" t="str">
        <f>'A_Project Narrative'!F92</f>
        <v/>
      </c>
      <c r="G94" s="264" t="str">
        <f>'A_Project Narrative'!G92</f>
        <v/>
      </c>
      <c r="H94" s="265" t="str">
        <f>'A_Project Narrative'!H92</f>
        <v/>
      </c>
      <c r="I94" s="276">
        <f>'A_Project Narrative'!I92</f>
        <v>0</v>
      </c>
      <c r="J94" s="279">
        <f>'A_Project Narrative'!J92</f>
        <v>0</v>
      </c>
      <c r="K94" s="868">
        <f>'A_Project Narrative'!K92</f>
        <v>0</v>
      </c>
      <c r="L94" s="991">
        <f>'A_Project Narrative'!L92</f>
        <v>0</v>
      </c>
      <c r="M94" s="989">
        <f>'A_Project Narrative'!M92</f>
        <v>0</v>
      </c>
      <c r="N94" s="989">
        <f>'A_Project Narrative'!N92</f>
        <v>0</v>
      </c>
      <c r="O94" s="989">
        <f>'A_Project Narrative'!O92</f>
        <v>0</v>
      </c>
      <c r="P94" s="989">
        <f>'A_Project Narrative'!P92</f>
        <v>0</v>
      </c>
      <c r="Q94" s="989">
        <f>'A_Project Narrative'!Q92</f>
        <v>0</v>
      </c>
      <c r="R94" s="989">
        <f>'A_Project Narrative'!R92</f>
        <v>0</v>
      </c>
      <c r="S94" s="989">
        <f>'A_Project Narrative'!S92</f>
        <v>0</v>
      </c>
      <c r="T94" s="990">
        <f>'A_Project Narrative'!T92</f>
        <v>0</v>
      </c>
    </row>
    <row r="95" spans="2:20" ht="13.5" thickBot="1" x14ac:dyDescent="0.25">
      <c r="B95" s="278">
        <f>'A_Project Narrative'!B93</f>
        <v>0.8</v>
      </c>
      <c r="C95" s="266" t="str">
        <f>'A_Project Narrative'!C93</f>
        <v/>
      </c>
      <c r="D95" s="267" t="str">
        <f>'A_Project Narrative'!D93</f>
        <v/>
      </c>
      <c r="E95" s="267" t="str">
        <f>'A_Project Narrative'!E93</f>
        <v/>
      </c>
      <c r="F95" s="267" t="str">
        <f>'A_Project Narrative'!F93</f>
        <v/>
      </c>
      <c r="G95" s="267" t="str">
        <f>'A_Project Narrative'!G93</f>
        <v/>
      </c>
      <c r="H95" s="268" t="str">
        <f>'A_Project Narrative'!H93</f>
        <v/>
      </c>
      <c r="I95" s="276">
        <f>'A_Project Narrative'!I93</f>
        <v>0</v>
      </c>
      <c r="J95" s="279">
        <f>'A_Project Narrative'!J93</f>
        <v>0</v>
      </c>
      <c r="K95" s="313">
        <f>'A_Project Narrative'!K93</f>
        <v>0</v>
      </c>
      <c r="L95" s="991">
        <f>'A_Project Narrative'!L93</f>
        <v>0</v>
      </c>
      <c r="M95" s="989">
        <f>'A_Project Narrative'!M93</f>
        <v>0</v>
      </c>
      <c r="N95" s="989">
        <f>'A_Project Narrative'!N93</f>
        <v>0</v>
      </c>
      <c r="O95" s="989">
        <f>'A_Project Narrative'!O93</f>
        <v>0</v>
      </c>
      <c r="P95" s="989">
        <f>'A_Project Narrative'!P93</f>
        <v>0</v>
      </c>
      <c r="Q95" s="989">
        <f>'A_Project Narrative'!Q93</f>
        <v>0</v>
      </c>
      <c r="R95" s="989">
        <f>'A_Project Narrative'!R93</f>
        <v>0</v>
      </c>
      <c r="S95" s="989">
        <f>'A_Project Narrative'!S93</f>
        <v>0</v>
      </c>
      <c r="T95" s="990">
        <f>'A_Project Narrative'!T93</f>
        <v>0</v>
      </c>
    </row>
    <row r="96" spans="2:20" ht="13.5" thickBot="1" x14ac:dyDescent="0.25">
      <c r="B96" s="382" t="str">
        <f>'A_Project Narrative'!B94</f>
        <v>Total</v>
      </c>
      <c r="C96" s="276">
        <f>'A_Project Narrative'!C94</f>
        <v>0</v>
      </c>
      <c r="D96" s="276">
        <f>'A_Project Narrative'!D94</f>
        <v>0</v>
      </c>
      <c r="E96" s="276">
        <f>'A_Project Narrative'!E94</f>
        <v>0</v>
      </c>
      <c r="F96" s="276">
        <f>'A_Project Narrative'!F94</f>
        <v>0</v>
      </c>
      <c r="G96" s="276">
        <f>'A_Project Narrative'!G94</f>
        <v>0</v>
      </c>
      <c r="H96" s="285">
        <f>'A_Project Narrative'!H94</f>
        <v>0</v>
      </c>
      <c r="I96" s="866" t="str">
        <f>'A_Project Narrative'!I94</f>
        <v/>
      </c>
      <c r="J96" s="313">
        <f>'A_Project Narrative'!J94</f>
        <v>0</v>
      </c>
      <c r="K96" s="313">
        <f>'A_Project Narrative'!K94</f>
        <v>0</v>
      </c>
      <c r="L96" s="991">
        <f>'A_Project Narrative'!L94</f>
        <v>0</v>
      </c>
      <c r="M96" s="989">
        <f>'A_Project Narrative'!M94</f>
        <v>0</v>
      </c>
      <c r="N96" s="989">
        <f>'A_Project Narrative'!N94</f>
        <v>0</v>
      </c>
      <c r="O96" s="989">
        <f>'A_Project Narrative'!O94</f>
        <v>0</v>
      </c>
      <c r="P96" s="989">
        <f>'A_Project Narrative'!P94</f>
        <v>0</v>
      </c>
      <c r="Q96" s="989">
        <f>'A_Project Narrative'!Q94</f>
        <v>0</v>
      </c>
      <c r="R96" s="989">
        <f>'A_Project Narrative'!R94</f>
        <v>0</v>
      </c>
      <c r="S96" s="989">
        <f>'A_Project Narrative'!S94</f>
        <v>0</v>
      </c>
      <c r="T96" s="990">
        <f>'A_Project Narrative'!T94</f>
        <v>0</v>
      </c>
    </row>
    <row r="97" spans="2:20" x14ac:dyDescent="0.2">
      <c r="B97" s="382">
        <f>'A_Project Narrative'!B95</f>
        <v>0</v>
      </c>
      <c r="C97" s="280">
        <f>'A_Project Narrative'!C95</f>
        <v>0</v>
      </c>
      <c r="D97" s="280">
        <f>'A_Project Narrative'!D95</f>
        <v>0</v>
      </c>
      <c r="E97" s="280">
        <f>'A_Project Narrative'!E95</f>
        <v>0</v>
      </c>
      <c r="F97" s="280">
        <f>'A_Project Narrative'!F95</f>
        <v>0</v>
      </c>
      <c r="G97" s="280">
        <f>'A_Project Narrative'!G95</f>
        <v>0</v>
      </c>
      <c r="H97" s="280">
        <f>'A_Project Narrative'!H95</f>
        <v>0</v>
      </c>
      <c r="I97" s="280">
        <f>'A_Project Narrative'!I95</f>
        <v>0</v>
      </c>
      <c r="J97" s="313">
        <f>'A_Project Narrative'!J95</f>
        <v>0</v>
      </c>
      <c r="K97" s="313">
        <f>'A_Project Narrative'!K95</f>
        <v>0</v>
      </c>
      <c r="L97" s="991">
        <f>'A_Project Narrative'!L95</f>
        <v>0</v>
      </c>
      <c r="M97" s="989">
        <f>'A_Project Narrative'!M95</f>
        <v>0</v>
      </c>
      <c r="N97" s="989">
        <f>'A_Project Narrative'!N95</f>
        <v>0</v>
      </c>
      <c r="O97" s="989">
        <f>'A_Project Narrative'!O95</f>
        <v>0</v>
      </c>
      <c r="P97" s="989">
        <f>'A_Project Narrative'!P95</f>
        <v>0</v>
      </c>
      <c r="Q97" s="989">
        <f>'A_Project Narrative'!Q95</f>
        <v>0</v>
      </c>
      <c r="R97" s="989">
        <f>'A_Project Narrative'!R95</f>
        <v>0</v>
      </c>
      <c r="S97" s="989">
        <f>'A_Project Narrative'!S95</f>
        <v>0</v>
      </c>
      <c r="T97" s="990">
        <f>'A_Project Narrative'!T95</f>
        <v>0</v>
      </c>
    </row>
    <row r="98" spans="2:20" ht="13.5" thickBot="1" x14ac:dyDescent="0.25">
      <c r="B98" s="313">
        <f>'A_Project Narrative'!B96</f>
        <v>0</v>
      </c>
      <c r="C98" s="313">
        <f>'A_Project Narrative'!C96</f>
        <v>0</v>
      </c>
      <c r="D98" s="313">
        <f>'A_Project Narrative'!D96</f>
        <v>0</v>
      </c>
      <c r="E98" s="313">
        <f>'A_Project Narrative'!E96</f>
        <v>0</v>
      </c>
      <c r="F98" s="313">
        <f>'A_Project Narrative'!F96</f>
        <v>0</v>
      </c>
      <c r="G98" s="313">
        <f>'A_Project Narrative'!G96</f>
        <v>0</v>
      </c>
      <c r="H98" s="313">
        <f>'A_Project Narrative'!H96</f>
        <v>0</v>
      </c>
      <c r="I98" s="313">
        <f>'A_Project Narrative'!I96</f>
        <v>0</v>
      </c>
      <c r="J98" s="313">
        <f>'A_Project Narrative'!J96</f>
        <v>0</v>
      </c>
      <c r="K98" s="313">
        <f>'A_Project Narrative'!K96</f>
        <v>0</v>
      </c>
      <c r="L98" s="992">
        <f>'A_Project Narrative'!L96</f>
        <v>0</v>
      </c>
      <c r="M98" s="993">
        <f>'A_Project Narrative'!M96</f>
        <v>0</v>
      </c>
      <c r="N98" s="993">
        <f>'A_Project Narrative'!N96</f>
        <v>0</v>
      </c>
      <c r="O98" s="993">
        <f>'A_Project Narrative'!O96</f>
        <v>0</v>
      </c>
      <c r="P98" s="993">
        <f>'A_Project Narrative'!P96</f>
        <v>0</v>
      </c>
      <c r="Q98" s="993">
        <f>'A_Project Narrative'!Q96</f>
        <v>0</v>
      </c>
      <c r="R98" s="993">
        <f>'A_Project Narrative'!R96</f>
        <v>0</v>
      </c>
      <c r="S98" s="993">
        <f>'A_Project Narrative'!S96</f>
        <v>0</v>
      </c>
      <c r="T98" s="994">
        <f>'A_Project Narrative'!T96</f>
        <v>0</v>
      </c>
    </row>
    <row r="99" spans="2:20" x14ac:dyDescent="0.2">
      <c r="B99" s="313">
        <f>'A_Project Narrative'!B97</f>
        <v>0</v>
      </c>
      <c r="C99" s="313">
        <f>'A_Project Narrative'!C97</f>
        <v>0</v>
      </c>
      <c r="D99" s="313">
        <f>'A_Project Narrative'!D97</f>
        <v>0</v>
      </c>
      <c r="E99" s="313">
        <f>'A_Project Narrative'!E97</f>
        <v>0</v>
      </c>
      <c r="F99" s="313">
        <f>'A_Project Narrative'!F97</f>
        <v>0</v>
      </c>
      <c r="G99" s="313">
        <f>'A_Project Narrative'!G97</f>
        <v>0</v>
      </c>
      <c r="H99" s="313">
        <f>'A_Project Narrative'!H97</f>
        <v>0</v>
      </c>
      <c r="I99" s="313">
        <f>'A_Project Narrative'!I97</f>
        <v>0</v>
      </c>
      <c r="J99" s="313">
        <f>'A_Project Narrative'!J97</f>
        <v>0</v>
      </c>
      <c r="K99" s="313">
        <f>'A_Project Narrative'!K97</f>
        <v>0</v>
      </c>
      <c r="L99" s="282" t="str">
        <f>'A_Project Narrative'!L97</f>
        <v>Characters Remaining</v>
      </c>
      <c r="M99" s="283">
        <f>'A_Project Narrative'!M97</f>
        <v>0</v>
      </c>
      <c r="N99" s="283">
        <f>'A_Project Narrative'!N97</f>
        <v>750</v>
      </c>
      <c r="O99" s="313">
        <f>'A_Project Narrative'!O97</f>
        <v>0</v>
      </c>
      <c r="P99" s="313">
        <f>'A_Project Narrative'!P97</f>
        <v>0</v>
      </c>
      <c r="Q99" s="313">
        <f>'A_Project Narrative'!Q97</f>
        <v>0</v>
      </c>
      <c r="R99" s="313">
        <f>'A_Project Narrative'!R97</f>
        <v>0</v>
      </c>
      <c r="S99" s="313">
        <f>'A_Project Narrative'!S97</f>
        <v>0</v>
      </c>
      <c r="T99" s="313">
        <f>'A_Project Narrative'!T97</f>
        <v>0</v>
      </c>
    </row>
    <row r="100" spans="2:20" x14ac:dyDescent="0.2">
      <c r="B100" s="313">
        <f>'A_Project Narrative'!B98</f>
        <v>0</v>
      </c>
      <c r="C100" s="313">
        <f>'A_Project Narrative'!C98</f>
        <v>0</v>
      </c>
      <c r="D100" s="313">
        <f>'A_Project Narrative'!D98</f>
        <v>0</v>
      </c>
      <c r="E100" s="313">
        <f>'A_Project Narrative'!E98</f>
        <v>0</v>
      </c>
      <c r="F100" s="313">
        <f>'A_Project Narrative'!F98</f>
        <v>0</v>
      </c>
      <c r="G100" s="313">
        <f>'A_Project Narrative'!G98</f>
        <v>0</v>
      </c>
      <c r="H100" s="313">
        <f>'A_Project Narrative'!H98</f>
        <v>0</v>
      </c>
      <c r="I100" s="313">
        <f>'A_Project Narrative'!I98</f>
        <v>0</v>
      </c>
      <c r="J100" s="313">
        <f>'A_Project Narrative'!J98</f>
        <v>0</v>
      </c>
      <c r="K100" s="313">
        <f>'A_Project Narrative'!K98</f>
        <v>0</v>
      </c>
      <c r="L100" s="313">
        <f>'A_Project Narrative'!L98</f>
        <v>0</v>
      </c>
      <c r="M100" s="313">
        <f>'A_Project Narrative'!M98</f>
        <v>0</v>
      </c>
      <c r="N100" s="313">
        <f>'A_Project Narrative'!N98</f>
        <v>0</v>
      </c>
      <c r="O100" s="313">
        <f>'A_Project Narrative'!O98</f>
        <v>0</v>
      </c>
      <c r="P100" s="313">
        <f>'A_Project Narrative'!P98</f>
        <v>0</v>
      </c>
      <c r="Q100" s="313">
        <f>'A_Project Narrative'!Q98</f>
        <v>0</v>
      </c>
      <c r="R100" s="313">
        <f>'A_Project Narrative'!R98</f>
        <v>0</v>
      </c>
      <c r="S100" s="313">
        <f>'A_Project Narrative'!S98</f>
        <v>0</v>
      </c>
      <c r="T100" s="313">
        <f>'A_Project Narrative'!T98</f>
        <v>0</v>
      </c>
    </row>
    <row r="101" spans="2:20" ht="13.5" thickBot="1" x14ac:dyDescent="0.25">
      <c r="B101" s="1180" t="str">
        <f>'A_Project Narrative'!B99</f>
        <v>CONSTRUCTION COST LIMITS</v>
      </c>
      <c r="C101" s="1180">
        <f>'A_Project Narrative'!C99</f>
        <v>0</v>
      </c>
      <c r="D101" s="1180">
        <f>'A_Project Narrative'!D99</f>
        <v>0</v>
      </c>
      <c r="E101" s="1180">
        <f>'A_Project Narrative'!E99</f>
        <v>0</v>
      </c>
      <c r="F101" s="1180">
        <f>'A_Project Narrative'!F99</f>
        <v>0</v>
      </c>
      <c r="G101" s="1180">
        <f>'A_Project Narrative'!G99</f>
        <v>0</v>
      </c>
      <c r="H101" s="1180">
        <f>'A_Project Narrative'!H99</f>
        <v>0</v>
      </c>
      <c r="I101" s="1180">
        <f>'A_Project Narrative'!I99</f>
        <v>0</v>
      </c>
      <c r="J101" s="1180">
        <f>'A_Project Narrative'!J99</f>
        <v>0</v>
      </c>
      <c r="K101" s="1180">
        <f>'A_Project Narrative'!K99</f>
        <v>0</v>
      </c>
      <c r="L101" s="1180">
        <f>'A_Project Narrative'!L99</f>
        <v>0</v>
      </c>
      <c r="M101" s="1180">
        <f>'A_Project Narrative'!M99</f>
        <v>0</v>
      </c>
      <c r="N101" s="1180">
        <f>'A_Project Narrative'!N99</f>
        <v>0</v>
      </c>
      <c r="O101" s="1180">
        <f>'A_Project Narrative'!O99</f>
        <v>0</v>
      </c>
      <c r="P101" s="1180">
        <f>'A_Project Narrative'!P99</f>
        <v>0</v>
      </c>
      <c r="Q101" s="1180">
        <f>'A_Project Narrative'!Q99</f>
        <v>0</v>
      </c>
      <c r="R101" s="1180">
        <f>'A_Project Narrative'!R99</f>
        <v>0</v>
      </c>
      <c r="S101" s="1180">
        <f>'A_Project Narrative'!S99</f>
        <v>0</v>
      </c>
      <c r="T101" s="1180">
        <f>'A_Project Narrative'!T99</f>
        <v>0</v>
      </c>
    </row>
    <row r="102" spans="2:20" x14ac:dyDescent="0.2">
      <c r="B102" s="313">
        <f>'A_Project Narrative'!B100</f>
        <v>0</v>
      </c>
      <c r="C102" s="313">
        <f>'A_Project Narrative'!C100</f>
        <v>0</v>
      </c>
      <c r="D102" s="313">
        <f>'A_Project Narrative'!D100</f>
        <v>0</v>
      </c>
      <c r="E102" s="313">
        <f>'A_Project Narrative'!E100</f>
        <v>0</v>
      </c>
      <c r="F102" s="313">
        <f>'A_Project Narrative'!F100</f>
        <v>0</v>
      </c>
      <c r="G102" s="313">
        <f>'A_Project Narrative'!G100</f>
        <v>0</v>
      </c>
      <c r="H102" s="313">
        <f>'A_Project Narrative'!H100</f>
        <v>0</v>
      </c>
      <c r="I102" s="313">
        <f>'A_Project Narrative'!I100</f>
        <v>0</v>
      </c>
      <c r="J102" s="313">
        <f>'A_Project Narrative'!J100</f>
        <v>0</v>
      </c>
      <c r="K102" s="313">
        <f>'A_Project Narrative'!K100</f>
        <v>0</v>
      </c>
      <c r="L102" s="313">
        <f>'A_Project Narrative'!L100</f>
        <v>0</v>
      </c>
      <c r="M102" s="313">
        <f>'A_Project Narrative'!M100</f>
        <v>0</v>
      </c>
      <c r="N102" s="313">
        <f>'A_Project Narrative'!N100</f>
        <v>0</v>
      </c>
      <c r="O102" s="313">
        <f>'A_Project Narrative'!O100</f>
        <v>0</v>
      </c>
      <c r="P102" s="313">
        <f>'A_Project Narrative'!P100</f>
        <v>0</v>
      </c>
      <c r="Q102" s="313">
        <f>'A_Project Narrative'!Q100</f>
        <v>0</v>
      </c>
      <c r="R102" s="313">
        <f>'A_Project Narrative'!R100</f>
        <v>0</v>
      </c>
      <c r="S102" s="313">
        <f>'A_Project Narrative'!S100</f>
        <v>0</v>
      </c>
      <c r="T102" s="313">
        <f>'A_Project Narrative'!T100</f>
        <v>0</v>
      </c>
    </row>
    <row r="103" spans="2:20" x14ac:dyDescent="0.2">
      <c r="B103" s="383">
        <f>'A_Project Narrative'!B101</f>
        <v>0</v>
      </c>
      <c r="C103" s="1">
        <f>'A_Project Narrative'!C101</f>
        <v>0</v>
      </c>
      <c r="D103" s="1">
        <f>'A_Project Narrative'!D101</f>
        <v>0</v>
      </c>
      <c r="E103" s="1">
        <f>'A_Project Narrative'!E101</f>
        <v>0</v>
      </c>
      <c r="F103" s="1">
        <f>'A_Project Narrative'!F101</f>
        <v>0</v>
      </c>
      <c r="G103" s="1">
        <f>'A_Project Narrative'!G101</f>
        <v>0</v>
      </c>
      <c r="H103" s="1">
        <f>'A_Project Narrative'!H101</f>
        <v>0</v>
      </c>
      <c r="I103" s="1">
        <f>'A_Project Narrative'!I101</f>
        <v>0</v>
      </c>
      <c r="J103" s="1">
        <f>'A_Project Narrative'!J101</f>
        <v>0</v>
      </c>
      <c r="K103" s="1">
        <f>'A_Project Narrative'!K101</f>
        <v>0</v>
      </c>
      <c r="L103" s="1">
        <f>'A_Project Narrative'!L101</f>
        <v>0</v>
      </c>
      <c r="M103" s="1">
        <f>'A_Project Narrative'!M101</f>
        <v>0</v>
      </c>
      <c r="N103" s="1">
        <f>'A_Project Narrative'!N101</f>
        <v>0</v>
      </c>
      <c r="O103" s="1">
        <f>'A_Project Narrative'!O101</f>
        <v>0</v>
      </c>
      <c r="P103" s="1">
        <f>'A_Project Narrative'!P101</f>
        <v>0</v>
      </c>
      <c r="Q103" s="1">
        <f>'A_Project Narrative'!Q101</f>
        <v>0</v>
      </c>
      <c r="R103" s="1">
        <f>'A_Project Narrative'!R101</f>
        <v>0</v>
      </c>
      <c r="S103" s="1">
        <f>'A_Project Narrative'!S101</f>
        <v>0</v>
      </c>
      <c r="T103" s="1">
        <f>'A_Project Narrative'!T101</f>
        <v>0</v>
      </c>
    </row>
    <row r="104" spans="2:20" x14ac:dyDescent="0.2">
      <c r="B104" s="383">
        <f>'A_Project Narrative'!B102</f>
        <v>0</v>
      </c>
      <c r="C104" s="1">
        <f>'A_Project Narrative'!C102</f>
        <v>0</v>
      </c>
      <c r="D104" s="964" t="str">
        <f>'A_Project Narrative'!D102</f>
        <v>Set Aside:</v>
      </c>
      <c r="E104" s="1183" t="str">
        <f>'A_Project Narrative'!E102</f>
        <v/>
      </c>
      <c r="F104" s="1183"/>
      <c r="G104" s="1">
        <f>'A_Project Narrative'!G102</f>
        <v>0</v>
      </c>
      <c r="H104" s="1">
        <f>'A_Project Narrative'!H102</f>
        <v>0</v>
      </c>
      <c r="I104" s="1">
        <f>'A_Project Narrative'!I102</f>
        <v>0</v>
      </c>
      <c r="J104" s="1">
        <f>'A_Project Narrative'!J102</f>
        <v>0</v>
      </c>
      <c r="K104" s="1">
        <f>'A_Project Narrative'!K102</f>
        <v>0</v>
      </c>
      <c r="L104" s="1">
        <f>'A_Project Narrative'!L102</f>
        <v>0</v>
      </c>
      <c r="M104" s="965" t="str">
        <f>'A_Project Narrative'!M102</f>
        <v>Construction Cost psf:</v>
      </c>
      <c r="N104" s="1183">
        <f>'A_Project Narrative'!N102</f>
        <v>0</v>
      </c>
      <c r="O104" s="1183"/>
      <c r="P104" s="1">
        <f>'A_Project Narrative'!P102</f>
        <v>0</v>
      </c>
      <c r="Q104" s="1">
        <f>'A_Project Narrative'!Q102</f>
        <v>0</v>
      </c>
      <c r="R104" s="1">
        <f>'A_Project Narrative'!R102</f>
        <v>0</v>
      </c>
      <c r="S104" s="1">
        <f>'A_Project Narrative'!S102</f>
        <v>0</v>
      </c>
      <c r="T104" s="1">
        <f>'A_Project Narrative'!T102</f>
        <v>0</v>
      </c>
    </row>
    <row r="105" spans="2:20" x14ac:dyDescent="0.2">
      <c r="B105" s="383">
        <f>'A_Project Narrative'!B103</f>
        <v>0</v>
      </c>
      <c r="C105" s="1">
        <f>'A_Project Narrative'!C103</f>
        <v>0</v>
      </c>
      <c r="D105" s="964" t="str">
        <f>'A_Project Narrative'!D103</f>
        <v>Construction type:</v>
      </c>
      <c r="E105" s="1183" t="str">
        <f>'A_Project Narrative'!E103</f>
        <v/>
      </c>
      <c r="F105" s="1183"/>
      <c r="G105" s="1">
        <f>'A_Project Narrative'!G103</f>
        <v>0</v>
      </c>
      <c r="H105" s="1">
        <f>'A_Project Narrative'!H103</f>
        <v>0</v>
      </c>
      <c r="I105" s="1">
        <f>'A_Project Narrative'!I103</f>
        <v>0</v>
      </c>
      <c r="J105" s="1">
        <f>'A_Project Narrative'!J103</f>
        <v>0</v>
      </c>
      <c r="K105" s="1">
        <f>'A_Project Narrative'!K103</f>
        <v>0</v>
      </c>
      <c r="L105" s="1">
        <f>'A_Project Narrative'!L103</f>
        <v>0</v>
      </c>
      <c r="M105" s="965" t="str">
        <f>'A_Project Narrative'!M103</f>
        <v>Construction Cost psf Limit:</v>
      </c>
      <c r="N105" s="1183" t="str">
        <f>'A_Project Narrative'!N103</f>
        <v/>
      </c>
      <c r="O105" s="1183"/>
      <c r="P105" s="1">
        <f>'A_Project Narrative'!P103</f>
        <v>0</v>
      </c>
      <c r="Q105" s="1">
        <f>'A_Project Narrative'!Q103</f>
        <v>0</v>
      </c>
      <c r="R105" s="1">
        <f>'A_Project Narrative'!R103</f>
        <v>0</v>
      </c>
      <c r="S105" s="1">
        <f>'A_Project Narrative'!S103</f>
        <v>0</v>
      </c>
      <c r="T105" s="1">
        <f>'A_Project Narrative'!T103</f>
        <v>0</v>
      </c>
    </row>
    <row r="106" spans="2:20" x14ac:dyDescent="0.2">
      <c r="B106" s="383">
        <f>'A_Project Narrative'!B104</f>
        <v>0</v>
      </c>
      <c r="C106" s="1">
        <f>'A_Project Narrative'!C104</f>
        <v>0</v>
      </c>
      <c r="D106" s="964" t="str">
        <f>'A_Project Narrative'!D104</f>
        <v>Gross Square Footage:</v>
      </c>
      <c r="E106" s="1181">
        <f>'A_Project Narrative'!E104</f>
        <v>0</v>
      </c>
      <c r="F106" s="1181"/>
      <c r="G106" s="1">
        <f>'A_Project Narrative'!G104</f>
        <v>0</v>
      </c>
      <c r="H106" s="1">
        <f>'A_Project Narrative'!H104</f>
        <v>0</v>
      </c>
      <c r="I106" s="1">
        <f>'A_Project Narrative'!I104</f>
        <v>0</v>
      </c>
      <c r="J106" s="1">
        <f>'A_Project Narrative'!J104</f>
        <v>0</v>
      </c>
      <c r="K106" s="1">
        <f>'A_Project Narrative'!K104</f>
        <v>0</v>
      </c>
      <c r="L106" s="1">
        <f>'A_Project Narrative'!L104</f>
        <v>0</v>
      </c>
      <c r="M106" s="965" t="str">
        <f>'A_Project Narrative'!M104</f>
        <v>Costs in Excess of Limit:</v>
      </c>
      <c r="N106" s="1183" t="e">
        <f>'A_Project Narrative'!N104</f>
        <v>#VALUE!</v>
      </c>
      <c r="O106" s="1183"/>
      <c r="P106" s="1">
        <f>'A_Project Narrative'!P104</f>
        <v>0</v>
      </c>
      <c r="Q106" s="1">
        <f>'A_Project Narrative'!Q104</f>
        <v>0</v>
      </c>
      <c r="R106" s="1">
        <f>'A_Project Narrative'!R104</f>
        <v>0</v>
      </c>
      <c r="S106" s="1">
        <f>'A_Project Narrative'!S104</f>
        <v>0</v>
      </c>
      <c r="T106" s="1">
        <f>'A_Project Narrative'!T104</f>
        <v>0</v>
      </c>
    </row>
    <row r="107" spans="2:20" x14ac:dyDescent="0.2">
      <c r="B107" s="383">
        <f>'A_Project Narrative'!B105</f>
        <v>0</v>
      </c>
      <c r="C107" s="1">
        <f>'A_Project Narrative'!C105</f>
        <v>0</v>
      </c>
      <c r="D107" s="964" t="str">
        <f>'A_Project Narrative'!D105</f>
        <v>Green Certification Level:</v>
      </c>
      <c r="E107" s="1182">
        <f>'A_Project Narrative'!E105</f>
        <v>0</v>
      </c>
      <c r="F107" s="1182"/>
      <c r="G107" s="1">
        <f>'A_Project Narrative'!G105</f>
        <v>0</v>
      </c>
      <c r="H107" s="1">
        <f>'A_Project Narrative'!H105</f>
        <v>0</v>
      </c>
      <c r="I107" s="1">
        <f>'A_Project Narrative'!I105</f>
        <v>0</v>
      </c>
      <c r="J107" s="1">
        <f>'A_Project Narrative'!J105</f>
        <v>0</v>
      </c>
      <c r="K107" s="1">
        <f>'A_Project Narrative'!K105</f>
        <v>0</v>
      </c>
      <c r="L107" s="1">
        <f>'A_Project Narrative'!L105</f>
        <v>0</v>
      </c>
      <c r="M107" s="1">
        <f>'A_Project Narrative'!M105</f>
        <v>0</v>
      </c>
      <c r="N107" s="1">
        <f>'A_Project Narrative'!N105</f>
        <v>0</v>
      </c>
      <c r="O107" s="1">
        <f>'A_Project Narrative'!O105</f>
        <v>0</v>
      </c>
      <c r="P107" s="1">
        <f>'A_Project Narrative'!P105</f>
        <v>0</v>
      </c>
      <c r="Q107" s="1">
        <f>'A_Project Narrative'!Q105</f>
        <v>0</v>
      </c>
      <c r="R107" s="1">
        <f>'A_Project Narrative'!R105</f>
        <v>0</v>
      </c>
      <c r="S107" s="1">
        <f>'A_Project Narrative'!S105</f>
        <v>0</v>
      </c>
      <c r="T107" s="1">
        <f>'A_Project Narrative'!T105</f>
        <v>0</v>
      </c>
    </row>
    <row r="108" spans="2:20" x14ac:dyDescent="0.2">
      <c r="B108" s="383">
        <f>'A_Project Narrative'!B106</f>
        <v>0</v>
      </c>
      <c r="C108" s="1">
        <f>'A_Project Narrative'!C106</f>
        <v>0</v>
      </c>
      <c r="D108" s="1">
        <f>'A_Project Narrative'!D106</f>
        <v>0</v>
      </c>
      <c r="E108" s="1">
        <f>'A_Project Narrative'!E106</f>
        <v>0</v>
      </c>
      <c r="F108" s="1">
        <f>'A_Project Narrative'!F106</f>
        <v>0</v>
      </c>
      <c r="G108" s="1">
        <f>'A_Project Narrative'!G106</f>
        <v>0</v>
      </c>
      <c r="H108" s="1">
        <f>'A_Project Narrative'!H106</f>
        <v>0</v>
      </c>
      <c r="I108" s="1">
        <f>'A_Project Narrative'!I106</f>
        <v>0</v>
      </c>
      <c r="J108" s="1">
        <f>'A_Project Narrative'!J106</f>
        <v>0</v>
      </c>
      <c r="K108" s="1">
        <f>'A_Project Narrative'!K106</f>
        <v>0</v>
      </c>
      <c r="L108" s="1">
        <f>'A_Project Narrative'!L106</f>
        <v>0</v>
      </c>
      <c r="M108" s="1">
        <f>'A_Project Narrative'!M106</f>
        <v>0</v>
      </c>
      <c r="N108" s="1">
        <f>'A_Project Narrative'!N106</f>
        <v>0</v>
      </c>
      <c r="O108" s="1">
        <f>'A_Project Narrative'!O106</f>
        <v>0</v>
      </c>
      <c r="P108" s="1">
        <f>'A_Project Narrative'!P106</f>
        <v>0</v>
      </c>
      <c r="Q108" s="1">
        <f>'A_Project Narrative'!Q106</f>
        <v>0</v>
      </c>
      <c r="R108" s="1">
        <f>'A_Project Narrative'!R106</f>
        <v>0</v>
      </c>
      <c r="S108" s="1">
        <f>'A_Project Narrative'!S106</f>
        <v>0</v>
      </c>
      <c r="T108" s="1">
        <f>'A_Project Narrative'!T106</f>
        <v>0</v>
      </c>
    </row>
    <row r="109" spans="2:20" x14ac:dyDescent="0.2">
      <c r="B109" s="383">
        <f>'A_Project Narrative'!B107</f>
        <v>0</v>
      </c>
      <c r="C109" s="1">
        <f>'A_Project Narrative'!C107</f>
        <v>0</v>
      </c>
      <c r="D109" s="1">
        <f>'A_Project Narrative'!D107</f>
        <v>0</v>
      </c>
      <c r="E109" s="280">
        <f>'A_Project Narrative'!E107</f>
        <v>0</v>
      </c>
      <c r="F109" s="1">
        <f>'A_Project Narrative'!F107</f>
        <v>0</v>
      </c>
      <c r="G109" s="1">
        <f>'A_Project Narrative'!G107</f>
        <v>0</v>
      </c>
      <c r="H109" s="1">
        <f>'A_Project Narrative'!H107</f>
        <v>0</v>
      </c>
      <c r="I109" s="1">
        <f>'A_Project Narrative'!I107</f>
        <v>0</v>
      </c>
      <c r="J109" s="1">
        <f>'A_Project Narrative'!J107</f>
        <v>0</v>
      </c>
      <c r="K109" s="1">
        <f>'A_Project Narrative'!K107</f>
        <v>0</v>
      </c>
      <c r="L109" s="1">
        <f>'A_Project Narrative'!L107</f>
        <v>0</v>
      </c>
      <c r="M109" s="1">
        <f>'A_Project Narrative'!M107</f>
        <v>0</v>
      </c>
      <c r="N109" s="1">
        <f>'A_Project Narrative'!N107</f>
        <v>0</v>
      </c>
      <c r="O109" s="1">
        <f>'A_Project Narrative'!O107</f>
        <v>0</v>
      </c>
      <c r="P109" s="1">
        <f>'A_Project Narrative'!P107</f>
        <v>0</v>
      </c>
      <c r="Q109" s="1">
        <f>'A_Project Narrative'!Q107</f>
        <v>0</v>
      </c>
      <c r="R109" s="1">
        <f>'A_Project Narrative'!R107</f>
        <v>0</v>
      </c>
      <c r="S109" s="1">
        <f>'A_Project Narrative'!S107</f>
        <v>0</v>
      </c>
      <c r="T109" s="1">
        <f>'A_Project Narrative'!T107</f>
        <v>0</v>
      </c>
    </row>
    <row r="110" spans="2:20" x14ac:dyDescent="0.2">
      <c r="B110" s="115" t="str">
        <f>'A_Project Narrative'!B108</f>
        <v>Construction Cost Limits</v>
      </c>
      <c r="C110" s="1">
        <f>'A_Project Narrative'!C108</f>
        <v>0</v>
      </c>
      <c r="D110" s="1">
        <f>'A_Project Narrative'!D108</f>
        <v>0</v>
      </c>
      <c r="E110" s="1">
        <f>'A_Project Narrative'!E108</f>
        <v>0</v>
      </c>
      <c r="F110" s="1" t="str">
        <f>'A_Project Narrative'!F108</f>
        <v/>
      </c>
      <c r="G110" s="958">
        <f>'A_Project Narrative'!G108</f>
        <v>0</v>
      </c>
      <c r="H110" s="1">
        <f>'A_Project Narrative'!H108</f>
        <v>0</v>
      </c>
      <c r="I110" s="1">
        <f>'A_Project Narrative'!I108</f>
        <v>0</v>
      </c>
      <c r="J110" s="1">
        <f>'A_Project Narrative'!J108</f>
        <v>0</v>
      </c>
      <c r="K110" s="958">
        <f>'A_Project Narrative'!K108</f>
        <v>0</v>
      </c>
      <c r="L110" s="1">
        <f>'A_Project Narrative'!L108</f>
        <v>0</v>
      </c>
      <c r="M110" s="1">
        <f>'A_Project Narrative'!M108</f>
        <v>0</v>
      </c>
      <c r="N110" s="117">
        <f>'A_Project Narrative'!N108</f>
        <v>0</v>
      </c>
      <c r="O110" s="1">
        <f>'A_Project Narrative'!O108</f>
        <v>0</v>
      </c>
      <c r="P110" s="1">
        <f>'A_Project Narrative'!P108</f>
        <v>0</v>
      </c>
      <c r="Q110" s="1">
        <f>'A_Project Narrative'!Q108</f>
        <v>0</v>
      </c>
      <c r="R110" s="1">
        <f>'A_Project Narrative'!R108</f>
        <v>0</v>
      </c>
      <c r="S110" s="1">
        <f>'A_Project Narrative'!S108</f>
        <v>0</v>
      </c>
      <c r="T110" s="1">
        <f>'A_Project Narrative'!T108</f>
        <v>0</v>
      </c>
    </row>
    <row r="111" spans="2:20" x14ac:dyDescent="0.2">
      <c r="B111" s="980" t="str">
        <f>'A_Project Narrative'!B109</f>
        <v>Provide an explanation of construction costs in excess of the limits. Please address site-specific concerns and the associated premiums.
Limit response to 1500 characters.</v>
      </c>
      <c r="C111" s="980">
        <f>'A_Project Narrative'!C109</f>
        <v>0</v>
      </c>
      <c r="D111" s="980">
        <f>'A_Project Narrative'!D109</f>
        <v>0</v>
      </c>
      <c r="E111" s="980">
        <f>'A_Project Narrative'!E109</f>
        <v>0</v>
      </c>
      <c r="F111" s="980">
        <f>'A_Project Narrative'!F109</f>
        <v>0</v>
      </c>
      <c r="G111" s="980">
        <f>'A_Project Narrative'!G109</f>
        <v>0</v>
      </c>
      <c r="H111" s="980">
        <f>'A_Project Narrative'!H109</f>
        <v>0</v>
      </c>
      <c r="I111" s="980">
        <f>'A_Project Narrative'!I109</f>
        <v>0</v>
      </c>
      <c r="J111" s="980">
        <f>'A_Project Narrative'!J109</f>
        <v>0</v>
      </c>
      <c r="K111" s="980">
        <f>'A_Project Narrative'!K109</f>
        <v>0</v>
      </c>
      <c r="L111" s="980">
        <f>'A_Project Narrative'!L109</f>
        <v>0</v>
      </c>
      <c r="M111" s="980">
        <f>'A_Project Narrative'!M109</f>
        <v>0</v>
      </c>
      <c r="N111" s="980">
        <f>'A_Project Narrative'!N109</f>
        <v>0</v>
      </c>
      <c r="O111" s="980">
        <f>'A_Project Narrative'!O109</f>
        <v>0</v>
      </c>
      <c r="P111" s="980">
        <f>'A_Project Narrative'!P109</f>
        <v>0</v>
      </c>
      <c r="Q111" s="980">
        <f>'A_Project Narrative'!Q109</f>
        <v>0</v>
      </c>
      <c r="R111" s="980">
        <f>'A_Project Narrative'!R109</f>
        <v>0</v>
      </c>
      <c r="S111" s="980">
        <f>'A_Project Narrative'!S109</f>
        <v>0</v>
      </c>
      <c r="T111" s="980">
        <f>'A_Project Narrative'!T109</f>
        <v>0</v>
      </c>
    </row>
    <row r="112" spans="2:20" x14ac:dyDescent="0.2">
      <c r="B112" s="977">
        <f>'A_Project Narrative'!B110</f>
        <v>0</v>
      </c>
      <c r="C112" s="978">
        <f>'A_Project Narrative'!C110</f>
        <v>0</v>
      </c>
      <c r="D112" s="978">
        <f>'A_Project Narrative'!D110</f>
        <v>0</v>
      </c>
      <c r="E112" s="978">
        <f>'A_Project Narrative'!E110</f>
        <v>0</v>
      </c>
      <c r="F112" s="978">
        <f>'A_Project Narrative'!F110</f>
        <v>0</v>
      </c>
      <c r="G112" s="978">
        <f>'A_Project Narrative'!G110</f>
        <v>0</v>
      </c>
      <c r="H112" s="978">
        <f>'A_Project Narrative'!H110</f>
        <v>0</v>
      </c>
      <c r="I112" s="978">
        <f>'A_Project Narrative'!I110</f>
        <v>0</v>
      </c>
      <c r="J112" s="978">
        <f>'A_Project Narrative'!J110</f>
        <v>0</v>
      </c>
      <c r="K112" s="978">
        <f>'A_Project Narrative'!K110</f>
        <v>0</v>
      </c>
      <c r="L112" s="978">
        <f>'A_Project Narrative'!L110</f>
        <v>0</v>
      </c>
      <c r="M112" s="978">
        <f>'A_Project Narrative'!M110</f>
        <v>0</v>
      </c>
      <c r="N112" s="978">
        <f>'A_Project Narrative'!N110</f>
        <v>0</v>
      </c>
      <c r="O112" s="978">
        <f>'A_Project Narrative'!O110</f>
        <v>0</v>
      </c>
      <c r="P112" s="978">
        <f>'A_Project Narrative'!P110</f>
        <v>0</v>
      </c>
      <c r="Q112" s="978">
        <f>'A_Project Narrative'!Q110</f>
        <v>0</v>
      </c>
      <c r="R112" s="978">
        <f>'A_Project Narrative'!R110</f>
        <v>0</v>
      </c>
      <c r="S112" s="978">
        <f>'A_Project Narrative'!S110</f>
        <v>0</v>
      </c>
      <c r="T112" s="979">
        <f>'A_Project Narrative'!T110</f>
        <v>0</v>
      </c>
    </row>
    <row r="113" spans="2:20" x14ac:dyDescent="0.2">
      <c r="B113" s="5" t="str">
        <f>'A_Project Narrative'!B111</f>
        <v>Characters remaining:</v>
      </c>
      <c r="C113" s="5">
        <f>'A_Project Narrative'!C111</f>
        <v>0</v>
      </c>
      <c r="D113" s="5">
        <f>'A_Project Narrative'!D111</f>
        <v>1500</v>
      </c>
      <c r="E113" s="3">
        <f>'A_Project Narrative'!E111</f>
        <v>0</v>
      </c>
      <c r="F113" s="3">
        <f>'A_Project Narrative'!F111</f>
        <v>0</v>
      </c>
      <c r="G113" s="3">
        <f>'A_Project Narrative'!G111</f>
        <v>0</v>
      </c>
      <c r="H113" s="3">
        <f>'A_Project Narrative'!H111</f>
        <v>0</v>
      </c>
      <c r="I113" s="3">
        <f>'A_Project Narrative'!I111</f>
        <v>0</v>
      </c>
      <c r="J113" s="3">
        <f>'A_Project Narrative'!J111</f>
        <v>0</v>
      </c>
      <c r="K113" s="3">
        <f>'A_Project Narrative'!K111</f>
        <v>0</v>
      </c>
      <c r="L113" s="3">
        <f>'A_Project Narrative'!L111</f>
        <v>0</v>
      </c>
      <c r="M113" s="3">
        <f>'A_Project Narrative'!M111</f>
        <v>0</v>
      </c>
      <c r="N113" s="1">
        <f>'A_Project Narrative'!N111</f>
        <v>0</v>
      </c>
      <c r="O113" s="1">
        <f>'A_Project Narrative'!O111</f>
        <v>0</v>
      </c>
      <c r="P113" s="1">
        <f>'A_Project Narrative'!P111</f>
        <v>0</v>
      </c>
      <c r="Q113" s="1">
        <f>'A_Project Narrative'!Q111</f>
        <v>0</v>
      </c>
      <c r="R113" s="1">
        <f>'A_Project Narrative'!R111</f>
        <v>0</v>
      </c>
      <c r="S113" s="1">
        <f>'A_Project Narrative'!S111</f>
        <v>0</v>
      </c>
      <c r="T113" s="1">
        <f>'A_Project Narrative'!T111</f>
        <v>0</v>
      </c>
    </row>
    <row r="114" spans="2:20" x14ac:dyDescent="0.2">
      <c r="B114" s="313">
        <f>'A_Project Narrative'!B112</f>
        <v>0</v>
      </c>
      <c r="C114" s="313">
        <f>'A_Project Narrative'!C112</f>
        <v>0</v>
      </c>
      <c r="D114" s="313">
        <f>'A_Project Narrative'!D112</f>
        <v>0</v>
      </c>
      <c r="E114" s="313">
        <f>'A_Project Narrative'!E112</f>
        <v>0</v>
      </c>
      <c r="F114" s="313">
        <f>'A_Project Narrative'!F112</f>
        <v>0</v>
      </c>
      <c r="G114" s="313">
        <f>'A_Project Narrative'!G112</f>
        <v>0</v>
      </c>
      <c r="H114" s="313">
        <f>'A_Project Narrative'!H112</f>
        <v>0</v>
      </c>
      <c r="I114" s="313">
        <f>'A_Project Narrative'!I112</f>
        <v>0</v>
      </c>
      <c r="J114" s="313">
        <f>'A_Project Narrative'!J112</f>
        <v>0</v>
      </c>
      <c r="K114" s="313">
        <f>'A_Project Narrative'!K112</f>
        <v>0</v>
      </c>
      <c r="L114" s="313">
        <f>'A_Project Narrative'!L112</f>
        <v>0</v>
      </c>
      <c r="M114" s="313">
        <f>'A_Project Narrative'!M112</f>
        <v>0</v>
      </c>
      <c r="N114" s="1">
        <f>'A_Project Narrative'!N112</f>
        <v>0</v>
      </c>
      <c r="O114" s="1">
        <f>'A_Project Narrative'!O112</f>
        <v>0</v>
      </c>
      <c r="P114" s="1">
        <f>'A_Project Narrative'!P112</f>
        <v>0</v>
      </c>
      <c r="Q114" s="1">
        <f>'A_Project Narrative'!Q112</f>
        <v>0</v>
      </c>
      <c r="R114" s="313">
        <f>'A_Project Narrative'!R112</f>
        <v>0</v>
      </c>
      <c r="S114" s="313">
        <f>'A_Project Narrative'!S112</f>
        <v>0</v>
      </c>
      <c r="T114" s="313">
        <f>'A_Project Narrative'!T112</f>
        <v>0</v>
      </c>
    </row>
    <row r="115" spans="2:20" ht="13.5" thickBot="1" x14ac:dyDescent="0.25">
      <c r="B115" s="1180" t="str">
        <f>'A_Project Narrative'!B113</f>
        <v>Project Descriptions</v>
      </c>
      <c r="C115" s="1180">
        <f>'A_Project Narrative'!C113</f>
        <v>0</v>
      </c>
      <c r="D115" s="1180">
        <f>'A_Project Narrative'!D113</f>
        <v>0</v>
      </c>
      <c r="E115" s="1180">
        <f>'A_Project Narrative'!E113</f>
        <v>0</v>
      </c>
      <c r="F115" s="1180">
        <f>'A_Project Narrative'!F113</f>
        <v>0</v>
      </c>
      <c r="G115" s="1180">
        <f>'A_Project Narrative'!G113</f>
        <v>0</v>
      </c>
      <c r="H115" s="1180">
        <f>'A_Project Narrative'!H113</f>
        <v>0</v>
      </c>
      <c r="I115" s="1180">
        <f>'A_Project Narrative'!I113</f>
        <v>0</v>
      </c>
      <c r="J115" s="1180">
        <f>'A_Project Narrative'!J113</f>
        <v>0</v>
      </c>
      <c r="K115" s="1180">
        <f>'A_Project Narrative'!K113</f>
        <v>0</v>
      </c>
      <c r="L115" s="1180">
        <f>'A_Project Narrative'!L113</f>
        <v>0</v>
      </c>
      <c r="M115" s="1180">
        <f>'A_Project Narrative'!M113</f>
        <v>0</v>
      </c>
      <c r="N115" s="1180">
        <f>'A_Project Narrative'!N113</f>
        <v>0</v>
      </c>
      <c r="O115" s="1180">
        <f>'A_Project Narrative'!O113</f>
        <v>0</v>
      </c>
      <c r="P115" s="1180">
        <f>'A_Project Narrative'!P113</f>
        <v>0</v>
      </c>
      <c r="Q115" s="1180">
        <f>'A_Project Narrative'!Q113</f>
        <v>0</v>
      </c>
      <c r="R115" s="1180">
        <f>'A_Project Narrative'!R113</f>
        <v>0</v>
      </c>
      <c r="S115" s="1180">
        <f>'A_Project Narrative'!S113</f>
        <v>0</v>
      </c>
      <c r="T115" s="1180">
        <f>'A_Project Narrative'!T113</f>
        <v>0</v>
      </c>
    </row>
    <row r="116" spans="2:20" x14ac:dyDescent="0.2">
      <c r="B116" s="313">
        <f>'A_Project Narrative'!B114</f>
        <v>0</v>
      </c>
      <c r="C116" s="313">
        <f>'A_Project Narrative'!C114</f>
        <v>0</v>
      </c>
      <c r="D116" s="313">
        <f>'A_Project Narrative'!D114</f>
        <v>0</v>
      </c>
      <c r="E116" s="313">
        <f>'A_Project Narrative'!E114</f>
        <v>0</v>
      </c>
      <c r="F116" s="313">
        <f>'A_Project Narrative'!F114</f>
        <v>0</v>
      </c>
      <c r="G116" s="313">
        <f>'A_Project Narrative'!G114</f>
        <v>0</v>
      </c>
      <c r="H116" s="313">
        <f>'A_Project Narrative'!H114</f>
        <v>0</v>
      </c>
      <c r="I116" s="313">
        <f>'A_Project Narrative'!I114</f>
        <v>0</v>
      </c>
      <c r="J116" s="313">
        <f>'A_Project Narrative'!J114</f>
        <v>0</v>
      </c>
      <c r="K116" s="313">
        <f>'A_Project Narrative'!K114</f>
        <v>0</v>
      </c>
      <c r="L116" s="313">
        <f>'A_Project Narrative'!L114</f>
        <v>0</v>
      </c>
      <c r="M116" s="313">
        <f>'A_Project Narrative'!M114</f>
        <v>0</v>
      </c>
      <c r="N116" s="313">
        <f>'A_Project Narrative'!N114</f>
        <v>0</v>
      </c>
      <c r="O116" s="313">
        <f>'A_Project Narrative'!O114</f>
        <v>0</v>
      </c>
      <c r="P116" s="313">
        <f>'A_Project Narrative'!P114</f>
        <v>0</v>
      </c>
      <c r="Q116" s="313">
        <f>'A_Project Narrative'!Q114</f>
        <v>0</v>
      </c>
      <c r="R116" s="313">
        <f>'A_Project Narrative'!R114</f>
        <v>0</v>
      </c>
      <c r="S116" s="313">
        <f>'A_Project Narrative'!S114</f>
        <v>0</v>
      </c>
      <c r="T116" s="313">
        <f>'A_Project Narrative'!T114</f>
        <v>0</v>
      </c>
    </row>
    <row r="117" spans="2:20" x14ac:dyDescent="0.2">
      <c r="B117" s="455" t="str">
        <f>'A_Project Narrative'!B115</f>
        <v>Project Description</v>
      </c>
      <c r="C117" s="3">
        <f>'A_Project Narrative'!C115</f>
        <v>0</v>
      </c>
      <c r="D117" s="3">
        <f>'A_Project Narrative'!D115</f>
        <v>0</v>
      </c>
      <c r="E117" s="3">
        <f>'A_Project Narrative'!E115</f>
        <v>0</v>
      </c>
      <c r="F117" s="3">
        <f>'A_Project Narrative'!F115</f>
        <v>0</v>
      </c>
      <c r="G117" s="116">
        <f>'A_Project Narrative'!G115</f>
        <v>0</v>
      </c>
      <c r="H117" s="3">
        <f>'A_Project Narrative'!H115</f>
        <v>0</v>
      </c>
      <c r="I117" s="3">
        <f>'A_Project Narrative'!I115</f>
        <v>0</v>
      </c>
      <c r="J117" s="3">
        <f>'A_Project Narrative'!J115</f>
        <v>0</v>
      </c>
      <c r="K117" s="116">
        <f>'A_Project Narrative'!K115</f>
        <v>0</v>
      </c>
      <c r="L117" s="3">
        <f>'A_Project Narrative'!L115</f>
        <v>0</v>
      </c>
      <c r="M117" s="3">
        <f>'A_Project Narrative'!M115</f>
        <v>0</v>
      </c>
      <c r="N117" s="117">
        <f>'A_Project Narrative'!N115</f>
        <v>0</v>
      </c>
      <c r="O117" s="1">
        <f>'A_Project Narrative'!O115</f>
        <v>0</v>
      </c>
      <c r="P117" s="1">
        <f>'A_Project Narrative'!P115</f>
        <v>0</v>
      </c>
      <c r="Q117" s="1">
        <f>'A_Project Narrative'!Q115</f>
        <v>0</v>
      </c>
      <c r="R117" s="1">
        <f>'A_Project Narrative'!R115</f>
        <v>0</v>
      </c>
      <c r="S117" s="1">
        <f>'A_Project Narrative'!S115</f>
        <v>0</v>
      </c>
      <c r="T117" s="1">
        <f>'A_Project Narrative'!T115</f>
        <v>0</v>
      </c>
    </row>
    <row r="118" spans="2:20" x14ac:dyDescent="0.2">
      <c r="B118" s="980" t="str">
        <f>'A_Project Narrative'!B116</f>
        <v>Provide a general overview of the proposed project
Limit response to 1500 characters.</v>
      </c>
      <c r="C118" s="980">
        <f>'A_Project Narrative'!C116</f>
        <v>0</v>
      </c>
      <c r="D118" s="980">
        <f>'A_Project Narrative'!D116</f>
        <v>0</v>
      </c>
      <c r="E118" s="980">
        <f>'A_Project Narrative'!E116</f>
        <v>0</v>
      </c>
      <c r="F118" s="980">
        <f>'A_Project Narrative'!F116</f>
        <v>0</v>
      </c>
      <c r="G118" s="980">
        <f>'A_Project Narrative'!G116</f>
        <v>0</v>
      </c>
      <c r="H118" s="980">
        <f>'A_Project Narrative'!H116</f>
        <v>0</v>
      </c>
      <c r="I118" s="980">
        <f>'A_Project Narrative'!I116</f>
        <v>0</v>
      </c>
      <c r="J118" s="980">
        <f>'A_Project Narrative'!J116</f>
        <v>0</v>
      </c>
      <c r="K118" s="980">
        <f>'A_Project Narrative'!K116</f>
        <v>0</v>
      </c>
      <c r="L118" s="980">
        <f>'A_Project Narrative'!L116</f>
        <v>0</v>
      </c>
      <c r="M118" s="980">
        <f>'A_Project Narrative'!M116</f>
        <v>0</v>
      </c>
      <c r="N118" s="980">
        <f>'A_Project Narrative'!N116</f>
        <v>0</v>
      </c>
      <c r="O118" s="980">
        <f>'A_Project Narrative'!O116</f>
        <v>0</v>
      </c>
      <c r="P118" s="980">
        <f>'A_Project Narrative'!P116</f>
        <v>0</v>
      </c>
      <c r="Q118" s="980">
        <f>'A_Project Narrative'!Q116</f>
        <v>0</v>
      </c>
      <c r="R118" s="980">
        <f>'A_Project Narrative'!R116</f>
        <v>0</v>
      </c>
      <c r="S118" s="980">
        <f>'A_Project Narrative'!S116</f>
        <v>0</v>
      </c>
      <c r="T118" s="980">
        <f>'A_Project Narrative'!T116</f>
        <v>0</v>
      </c>
    </row>
    <row r="119" spans="2:20" x14ac:dyDescent="0.2">
      <c r="B119" s="977">
        <f>'A_Project Narrative'!B117</f>
        <v>0</v>
      </c>
      <c r="C119" s="978">
        <f>'A_Project Narrative'!C117</f>
        <v>0</v>
      </c>
      <c r="D119" s="978">
        <f>'A_Project Narrative'!D117</f>
        <v>0</v>
      </c>
      <c r="E119" s="978">
        <f>'A_Project Narrative'!E117</f>
        <v>0</v>
      </c>
      <c r="F119" s="978">
        <f>'A_Project Narrative'!F117</f>
        <v>0</v>
      </c>
      <c r="G119" s="978">
        <f>'A_Project Narrative'!G117</f>
        <v>0</v>
      </c>
      <c r="H119" s="978">
        <f>'A_Project Narrative'!H117</f>
        <v>0</v>
      </c>
      <c r="I119" s="978">
        <f>'A_Project Narrative'!I117</f>
        <v>0</v>
      </c>
      <c r="J119" s="978">
        <f>'A_Project Narrative'!J117</f>
        <v>0</v>
      </c>
      <c r="K119" s="978">
        <f>'A_Project Narrative'!K117</f>
        <v>0</v>
      </c>
      <c r="L119" s="978">
        <f>'A_Project Narrative'!L117</f>
        <v>0</v>
      </c>
      <c r="M119" s="978">
        <f>'A_Project Narrative'!M117</f>
        <v>0</v>
      </c>
      <c r="N119" s="978">
        <f>'A_Project Narrative'!N117</f>
        <v>0</v>
      </c>
      <c r="O119" s="978">
        <f>'A_Project Narrative'!O117</f>
        <v>0</v>
      </c>
      <c r="P119" s="978">
        <f>'A_Project Narrative'!P117</f>
        <v>0</v>
      </c>
      <c r="Q119" s="978">
        <f>'A_Project Narrative'!Q117</f>
        <v>0</v>
      </c>
      <c r="R119" s="978">
        <f>'A_Project Narrative'!R117</f>
        <v>0</v>
      </c>
      <c r="S119" s="978">
        <f>'A_Project Narrative'!S117</f>
        <v>0</v>
      </c>
      <c r="T119" s="979">
        <f>'A_Project Narrative'!T117</f>
        <v>0</v>
      </c>
    </row>
    <row r="120" spans="2:20" x14ac:dyDescent="0.2">
      <c r="B120" s="5" t="str">
        <f>'A_Project Narrative'!B118</f>
        <v>Characters remaining:</v>
      </c>
      <c r="C120" s="5">
        <f>'A_Project Narrative'!C118</f>
        <v>0</v>
      </c>
      <c r="D120" s="5">
        <f>'A_Project Narrative'!D118</f>
        <v>1500</v>
      </c>
      <c r="E120" s="3">
        <f>'A_Project Narrative'!E118</f>
        <v>0</v>
      </c>
      <c r="F120" s="3">
        <f>'A_Project Narrative'!F118</f>
        <v>0</v>
      </c>
      <c r="G120" s="3">
        <f>'A_Project Narrative'!G118</f>
        <v>0</v>
      </c>
      <c r="H120" s="3">
        <f>'A_Project Narrative'!H118</f>
        <v>0</v>
      </c>
      <c r="I120" s="3">
        <f>'A_Project Narrative'!I118</f>
        <v>0</v>
      </c>
      <c r="J120" s="3">
        <f>'A_Project Narrative'!J118</f>
        <v>0</v>
      </c>
      <c r="K120" s="3">
        <f>'A_Project Narrative'!K118</f>
        <v>0</v>
      </c>
      <c r="L120" s="3">
        <f>'A_Project Narrative'!L118</f>
        <v>0</v>
      </c>
      <c r="M120" s="3">
        <f>'A_Project Narrative'!M118</f>
        <v>0</v>
      </c>
      <c r="N120" s="1">
        <f>'A_Project Narrative'!N118</f>
        <v>0</v>
      </c>
      <c r="O120" s="1">
        <f>'A_Project Narrative'!O118</f>
        <v>0</v>
      </c>
      <c r="P120" s="1">
        <f>'A_Project Narrative'!P118</f>
        <v>0</v>
      </c>
      <c r="Q120" s="1">
        <f>'A_Project Narrative'!Q118</f>
        <v>0</v>
      </c>
      <c r="R120" s="1">
        <f>'A_Project Narrative'!R118</f>
        <v>0</v>
      </c>
      <c r="S120" s="1">
        <f>'A_Project Narrative'!S118</f>
        <v>0</v>
      </c>
      <c r="T120" s="1">
        <f>'A_Project Narrative'!T118</f>
        <v>0</v>
      </c>
    </row>
    <row r="121" spans="2:20" x14ac:dyDescent="0.2">
      <c r="B121" s="313">
        <f>'A_Project Narrative'!B119</f>
        <v>0</v>
      </c>
      <c r="C121" s="313">
        <f>'A_Project Narrative'!C119</f>
        <v>0</v>
      </c>
      <c r="D121" s="313">
        <f>'A_Project Narrative'!D119</f>
        <v>0</v>
      </c>
      <c r="E121" s="313">
        <f>'A_Project Narrative'!E119</f>
        <v>0</v>
      </c>
      <c r="F121" s="313">
        <f>'A_Project Narrative'!F119</f>
        <v>0</v>
      </c>
      <c r="G121" s="313">
        <f>'A_Project Narrative'!G119</f>
        <v>0</v>
      </c>
      <c r="H121" s="313">
        <f>'A_Project Narrative'!H119</f>
        <v>0</v>
      </c>
      <c r="I121" s="313">
        <f>'A_Project Narrative'!I119</f>
        <v>0</v>
      </c>
      <c r="J121" s="313">
        <f>'A_Project Narrative'!J119</f>
        <v>0</v>
      </c>
      <c r="K121" s="313">
        <f>'A_Project Narrative'!K119</f>
        <v>0</v>
      </c>
      <c r="L121" s="313">
        <f>'A_Project Narrative'!L119</f>
        <v>0</v>
      </c>
      <c r="M121" s="313">
        <f>'A_Project Narrative'!M119</f>
        <v>0</v>
      </c>
      <c r="N121" s="313">
        <f>'A_Project Narrative'!N119</f>
        <v>0</v>
      </c>
      <c r="O121" s="313">
        <f>'A_Project Narrative'!O119</f>
        <v>0</v>
      </c>
      <c r="P121" s="313">
        <f>'A_Project Narrative'!P119</f>
        <v>0</v>
      </c>
      <c r="Q121" s="313">
        <f>'A_Project Narrative'!Q119</f>
        <v>0</v>
      </c>
      <c r="R121" s="313">
        <f>'A_Project Narrative'!R119</f>
        <v>0</v>
      </c>
      <c r="S121" s="313">
        <f>'A_Project Narrative'!S119</f>
        <v>0</v>
      </c>
      <c r="T121" s="313">
        <f>'A_Project Narrative'!T119</f>
        <v>0</v>
      </c>
    </row>
    <row r="122" spans="2:20" x14ac:dyDescent="0.2">
      <c r="B122" s="115" t="str">
        <f>'A_Project Narrative'!B120</f>
        <v>Project / Unit Amenities</v>
      </c>
      <c r="C122" s="3">
        <f>'A_Project Narrative'!C120</f>
        <v>0</v>
      </c>
      <c r="D122" s="3">
        <f>'A_Project Narrative'!D120</f>
        <v>0</v>
      </c>
      <c r="E122" s="3">
        <f>'A_Project Narrative'!E120</f>
        <v>0</v>
      </c>
      <c r="F122" s="3">
        <f>'A_Project Narrative'!F120</f>
        <v>0</v>
      </c>
      <c r="G122" s="116">
        <f>'A_Project Narrative'!G120</f>
        <v>0</v>
      </c>
      <c r="H122" s="3">
        <f>'A_Project Narrative'!H120</f>
        <v>0</v>
      </c>
      <c r="I122" s="3">
        <f>'A_Project Narrative'!I120</f>
        <v>0</v>
      </c>
      <c r="J122" s="3">
        <f>'A_Project Narrative'!J120</f>
        <v>0</v>
      </c>
      <c r="K122" s="116">
        <f>'A_Project Narrative'!K120</f>
        <v>0</v>
      </c>
      <c r="L122" s="3">
        <f>'A_Project Narrative'!L120</f>
        <v>0</v>
      </c>
      <c r="M122" s="3">
        <f>'A_Project Narrative'!M120</f>
        <v>0</v>
      </c>
      <c r="N122" s="117">
        <f>'A_Project Narrative'!N120</f>
        <v>0</v>
      </c>
      <c r="O122" s="1">
        <f>'A_Project Narrative'!O120</f>
        <v>0</v>
      </c>
      <c r="P122" s="1">
        <f>'A_Project Narrative'!P120</f>
        <v>0</v>
      </c>
      <c r="Q122" s="1">
        <f>'A_Project Narrative'!Q120</f>
        <v>0</v>
      </c>
      <c r="R122" s="1">
        <f>'A_Project Narrative'!R120</f>
        <v>0</v>
      </c>
      <c r="S122" s="1">
        <f>'A_Project Narrative'!S120</f>
        <v>0</v>
      </c>
      <c r="T122" s="1">
        <f>'A_Project Narrative'!T120</f>
        <v>0</v>
      </c>
    </row>
    <row r="123" spans="2:20" x14ac:dyDescent="0.2">
      <c r="B123" s="980" t="str">
        <f>'A_Project Narrative'!B121</f>
        <v>Provide a general overview of the project and unit amenities
Limit response to 1500 characters.</v>
      </c>
      <c r="C123" s="980">
        <f>'A_Project Narrative'!C121</f>
        <v>0</v>
      </c>
      <c r="D123" s="980">
        <f>'A_Project Narrative'!D121</f>
        <v>0</v>
      </c>
      <c r="E123" s="980">
        <f>'A_Project Narrative'!E121</f>
        <v>0</v>
      </c>
      <c r="F123" s="980">
        <f>'A_Project Narrative'!F121</f>
        <v>0</v>
      </c>
      <c r="G123" s="980">
        <f>'A_Project Narrative'!G121</f>
        <v>0</v>
      </c>
      <c r="H123" s="980">
        <f>'A_Project Narrative'!H121</f>
        <v>0</v>
      </c>
      <c r="I123" s="980">
        <f>'A_Project Narrative'!I121</f>
        <v>0</v>
      </c>
      <c r="J123" s="980">
        <f>'A_Project Narrative'!J121</f>
        <v>0</v>
      </c>
      <c r="K123" s="980">
        <f>'A_Project Narrative'!K121</f>
        <v>0</v>
      </c>
      <c r="L123" s="980">
        <f>'A_Project Narrative'!L121</f>
        <v>0</v>
      </c>
      <c r="M123" s="980">
        <f>'A_Project Narrative'!M121</f>
        <v>0</v>
      </c>
      <c r="N123" s="980">
        <f>'A_Project Narrative'!N121</f>
        <v>0</v>
      </c>
      <c r="O123" s="980">
        <f>'A_Project Narrative'!O121</f>
        <v>0</v>
      </c>
      <c r="P123" s="980">
        <f>'A_Project Narrative'!P121</f>
        <v>0</v>
      </c>
      <c r="Q123" s="980">
        <f>'A_Project Narrative'!Q121</f>
        <v>0</v>
      </c>
      <c r="R123" s="980">
        <f>'A_Project Narrative'!R121</f>
        <v>0</v>
      </c>
      <c r="S123" s="980">
        <f>'A_Project Narrative'!S121</f>
        <v>0</v>
      </c>
      <c r="T123" s="980">
        <f>'A_Project Narrative'!T121</f>
        <v>0</v>
      </c>
    </row>
    <row r="124" spans="2:20" x14ac:dyDescent="0.2">
      <c r="B124" s="977">
        <f>'A_Project Narrative'!B122</f>
        <v>0</v>
      </c>
      <c r="C124" s="978">
        <f>'A_Project Narrative'!C122</f>
        <v>0</v>
      </c>
      <c r="D124" s="978">
        <f>'A_Project Narrative'!D122</f>
        <v>0</v>
      </c>
      <c r="E124" s="978">
        <f>'A_Project Narrative'!E122</f>
        <v>0</v>
      </c>
      <c r="F124" s="978">
        <f>'A_Project Narrative'!F122</f>
        <v>0</v>
      </c>
      <c r="G124" s="978">
        <f>'A_Project Narrative'!G122</f>
        <v>0</v>
      </c>
      <c r="H124" s="978">
        <f>'A_Project Narrative'!H122</f>
        <v>0</v>
      </c>
      <c r="I124" s="978">
        <f>'A_Project Narrative'!I122</f>
        <v>0</v>
      </c>
      <c r="J124" s="978">
        <f>'A_Project Narrative'!J122</f>
        <v>0</v>
      </c>
      <c r="K124" s="978">
        <f>'A_Project Narrative'!K122</f>
        <v>0</v>
      </c>
      <c r="L124" s="978">
        <f>'A_Project Narrative'!L122</f>
        <v>0</v>
      </c>
      <c r="M124" s="978">
        <f>'A_Project Narrative'!M122</f>
        <v>0</v>
      </c>
      <c r="N124" s="978">
        <f>'A_Project Narrative'!N122</f>
        <v>0</v>
      </c>
      <c r="O124" s="978">
        <f>'A_Project Narrative'!O122</f>
        <v>0</v>
      </c>
      <c r="P124" s="978">
        <f>'A_Project Narrative'!P122</f>
        <v>0</v>
      </c>
      <c r="Q124" s="978">
        <f>'A_Project Narrative'!Q122</f>
        <v>0</v>
      </c>
      <c r="R124" s="978">
        <f>'A_Project Narrative'!R122</f>
        <v>0</v>
      </c>
      <c r="S124" s="978">
        <f>'A_Project Narrative'!S122</f>
        <v>0</v>
      </c>
      <c r="T124" s="979">
        <f>'A_Project Narrative'!T122</f>
        <v>0</v>
      </c>
    </row>
    <row r="125" spans="2:20" x14ac:dyDescent="0.2">
      <c r="B125" s="5" t="str">
        <f>'A_Project Narrative'!B123</f>
        <v>Characters remaining:</v>
      </c>
      <c r="C125" s="5">
        <f>'A_Project Narrative'!C123</f>
        <v>0</v>
      </c>
      <c r="D125" s="5">
        <f>'A_Project Narrative'!D123</f>
        <v>1500</v>
      </c>
      <c r="E125" s="3">
        <f>'A_Project Narrative'!E123</f>
        <v>0</v>
      </c>
      <c r="F125" s="3">
        <f>'A_Project Narrative'!F123</f>
        <v>0</v>
      </c>
      <c r="G125" s="3">
        <f>'A_Project Narrative'!G123</f>
        <v>0</v>
      </c>
      <c r="H125" s="3">
        <f>'A_Project Narrative'!H123</f>
        <v>0</v>
      </c>
      <c r="I125" s="3">
        <f>'A_Project Narrative'!I123</f>
        <v>0</v>
      </c>
      <c r="J125" s="3">
        <f>'A_Project Narrative'!J123</f>
        <v>0</v>
      </c>
      <c r="K125" s="3">
        <f>'A_Project Narrative'!K123</f>
        <v>0</v>
      </c>
      <c r="L125" s="3">
        <f>'A_Project Narrative'!L123</f>
        <v>0</v>
      </c>
      <c r="M125" s="3">
        <f>'A_Project Narrative'!M123</f>
        <v>0</v>
      </c>
      <c r="N125" s="1">
        <f>'A_Project Narrative'!N123</f>
        <v>0</v>
      </c>
      <c r="O125" s="1">
        <f>'A_Project Narrative'!O123</f>
        <v>0</v>
      </c>
      <c r="P125" s="1">
        <f>'A_Project Narrative'!P123</f>
        <v>0</v>
      </c>
      <c r="Q125" s="1">
        <f>'A_Project Narrative'!Q123</f>
        <v>0</v>
      </c>
      <c r="R125" s="1">
        <f>'A_Project Narrative'!R123</f>
        <v>0</v>
      </c>
      <c r="S125" s="1">
        <f>'A_Project Narrative'!S123</f>
        <v>0</v>
      </c>
      <c r="T125" s="1">
        <f>'A_Project Narrative'!T123</f>
        <v>0</v>
      </c>
    </row>
    <row r="126" spans="2:20" x14ac:dyDescent="0.2">
      <c r="B126" s="313">
        <f>'A_Project Narrative'!B124</f>
        <v>0</v>
      </c>
      <c r="C126" s="313">
        <f>'A_Project Narrative'!C124</f>
        <v>0</v>
      </c>
      <c r="D126" s="313">
        <f>'A_Project Narrative'!D124</f>
        <v>0</v>
      </c>
      <c r="E126" s="313">
        <f>'A_Project Narrative'!E124</f>
        <v>0</v>
      </c>
      <c r="F126" s="313">
        <f>'A_Project Narrative'!F124</f>
        <v>0</v>
      </c>
      <c r="G126" s="313">
        <f>'A_Project Narrative'!G124</f>
        <v>0</v>
      </c>
      <c r="H126" s="313">
        <f>'A_Project Narrative'!H124</f>
        <v>0</v>
      </c>
      <c r="I126" s="313">
        <f>'A_Project Narrative'!I124</f>
        <v>0</v>
      </c>
      <c r="J126" s="313">
        <f>'A_Project Narrative'!J124</f>
        <v>0</v>
      </c>
      <c r="K126" s="313">
        <f>'A_Project Narrative'!K124</f>
        <v>0</v>
      </c>
      <c r="L126" s="313">
        <f>'A_Project Narrative'!L124</f>
        <v>0</v>
      </c>
      <c r="M126" s="313">
        <f>'A_Project Narrative'!M124</f>
        <v>0</v>
      </c>
      <c r="N126" s="313">
        <f>'A_Project Narrative'!N124</f>
        <v>0</v>
      </c>
      <c r="O126" s="313">
        <f>'A_Project Narrative'!O124</f>
        <v>0</v>
      </c>
      <c r="P126" s="313">
        <f>'A_Project Narrative'!P124</f>
        <v>0</v>
      </c>
      <c r="Q126" s="313">
        <f>'A_Project Narrative'!Q124</f>
        <v>0</v>
      </c>
      <c r="R126" s="313">
        <f>'A_Project Narrative'!R124</f>
        <v>0</v>
      </c>
      <c r="S126" s="313">
        <f>'A_Project Narrative'!S124</f>
        <v>0</v>
      </c>
      <c r="T126" s="313">
        <f>'A_Project Narrative'!T124</f>
        <v>0</v>
      </c>
    </row>
    <row r="127" spans="2:20" x14ac:dyDescent="0.2">
      <c r="B127" s="115" t="str">
        <f>'A_Project Narrative'!B125</f>
        <v>Construction Scope of Work</v>
      </c>
      <c r="C127" s="3">
        <f>'A_Project Narrative'!C125</f>
        <v>0</v>
      </c>
      <c r="D127" s="3">
        <f>'A_Project Narrative'!D125</f>
        <v>0</v>
      </c>
      <c r="E127" s="3">
        <f>'A_Project Narrative'!E125</f>
        <v>0</v>
      </c>
      <c r="F127" s="483">
        <f>'A_Project Narrative'!F125</f>
        <v>0</v>
      </c>
      <c r="G127" s="3">
        <f>'A_Project Narrative'!G125</f>
        <v>0</v>
      </c>
      <c r="H127" s="3">
        <f>'A_Project Narrative'!H125</f>
        <v>0</v>
      </c>
      <c r="I127" s="3">
        <f>'A_Project Narrative'!I125</f>
        <v>0</v>
      </c>
      <c r="J127" s="3">
        <f>'A_Project Narrative'!J125</f>
        <v>0</v>
      </c>
      <c r="K127" s="116">
        <f>'A_Project Narrative'!K125</f>
        <v>0</v>
      </c>
      <c r="L127" s="3">
        <f>'A_Project Narrative'!L125</f>
        <v>0</v>
      </c>
      <c r="M127" s="3">
        <f>'A_Project Narrative'!M125</f>
        <v>0</v>
      </c>
      <c r="N127" s="117">
        <f>'A_Project Narrative'!N125</f>
        <v>0</v>
      </c>
      <c r="O127" s="1">
        <f>'A_Project Narrative'!O125</f>
        <v>0</v>
      </c>
      <c r="P127" s="11">
        <f>'A_Project Narrative'!P125</f>
        <v>0</v>
      </c>
      <c r="Q127" s="1">
        <f>'A_Project Narrative'!Q125</f>
        <v>0</v>
      </c>
      <c r="R127" s="1">
        <f>'A_Project Narrative'!R125</f>
        <v>0</v>
      </c>
      <c r="S127" s="1">
        <f>'A_Project Narrative'!S125</f>
        <v>0</v>
      </c>
      <c r="T127" s="1">
        <f>'A_Project Narrative'!T125</f>
        <v>0</v>
      </c>
    </row>
    <row r="128" spans="2:20" x14ac:dyDescent="0.2">
      <c r="B128" s="980" t="str">
        <f>'A_Project Narrative'!B126</f>
        <v>Provide a general overview of the Project's construction scope of work - Include construction type and interior, exterior and Site (landscaping, playground equipment, accessible parking, etc.) improvements.
Limit response to 1500 characters.</v>
      </c>
      <c r="C128" s="980">
        <f>'A_Project Narrative'!C126</f>
        <v>0</v>
      </c>
      <c r="D128" s="980">
        <f>'A_Project Narrative'!D126</f>
        <v>0</v>
      </c>
      <c r="E128" s="980">
        <f>'A_Project Narrative'!E126</f>
        <v>0</v>
      </c>
      <c r="F128" s="980">
        <f>'A_Project Narrative'!F126</f>
        <v>0</v>
      </c>
      <c r="G128" s="980">
        <f>'A_Project Narrative'!G126</f>
        <v>0</v>
      </c>
      <c r="H128" s="980">
        <f>'A_Project Narrative'!H126</f>
        <v>0</v>
      </c>
      <c r="I128" s="980">
        <f>'A_Project Narrative'!I126</f>
        <v>0</v>
      </c>
      <c r="J128" s="980">
        <f>'A_Project Narrative'!J126</f>
        <v>0</v>
      </c>
      <c r="K128" s="980">
        <f>'A_Project Narrative'!K126</f>
        <v>0</v>
      </c>
      <c r="L128" s="980">
        <f>'A_Project Narrative'!L126</f>
        <v>0</v>
      </c>
      <c r="M128" s="980">
        <f>'A_Project Narrative'!M126</f>
        <v>0</v>
      </c>
      <c r="N128" s="980">
        <f>'A_Project Narrative'!N126</f>
        <v>0</v>
      </c>
      <c r="O128" s="980">
        <f>'A_Project Narrative'!O126</f>
        <v>0</v>
      </c>
      <c r="P128" s="980">
        <f>'A_Project Narrative'!P126</f>
        <v>0</v>
      </c>
      <c r="Q128" s="980">
        <f>'A_Project Narrative'!Q126</f>
        <v>0</v>
      </c>
      <c r="R128" s="980">
        <f>'A_Project Narrative'!R126</f>
        <v>0</v>
      </c>
      <c r="S128" s="980">
        <f>'A_Project Narrative'!S126</f>
        <v>0</v>
      </c>
      <c r="T128" s="980">
        <f>'A_Project Narrative'!T126</f>
        <v>0</v>
      </c>
    </row>
    <row r="129" spans="2:20" x14ac:dyDescent="0.2">
      <c r="B129" s="977">
        <f>'A_Project Narrative'!B127</f>
        <v>0</v>
      </c>
      <c r="C129" s="978">
        <f>'A_Project Narrative'!C127</f>
        <v>0</v>
      </c>
      <c r="D129" s="978">
        <f>'A_Project Narrative'!D127</f>
        <v>0</v>
      </c>
      <c r="E129" s="978">
        <f>'A_Project Narrative'!E127</f>
        <v>0</v>
      </c>
      <c r="F129" s="978">
        <f>'A_Project Narrative'!F127</f>
        <v>0</v>
      </c>
      <c r="G129" s="978">
        <f>'A_Project Narrative'!G127</f>
        <v>0</v>
      </c>
      <c r="H129" s="978">
        <f>'A_Project Narrative'!H127</f>
        <v>0</v>
      </c>
      <c r="I129" s="978">
        <f>'A_Project Narrative'!I127</f>
        <v>0</v>
      </c>
      <c r="J129" s="978">
        <f>'A_Project Narrative'!J127</f>
        <v>0</v>
      </c>
      <c r="K129" s="978">
        <f>'A_Project Narrative'!K127</f>
        <v>0</v>
      </c>
      <c r="L129" s="978">
        <f>'A_Project Narrative'!L127</f>
        <v>0</v>
      </c>
      <c r="M129" s="978">
        <f>'A_Project Narrative'!M127</f>
        <v>0</v>
      </c>
      <c r="N129" s="978">
        <f>'A_Project Narrative'!N127</f>
        <v>0</v>
      </c>
      <c r="O129" s="978">
        <f>'A_Project Narrative'!O127</f>
        <v>0</v>
      </c>
      <c r="P129" s="978">
        <f>'A_Project Narrative'!P127</f>
        <v>0</v>
      </c>
      <c r="Q129" s="978">
        <f>'A_Project Narrative'!Q127</f>
        <v>0</v>
      </c>
      <c r="R129" s="978">
        <f>'A_Project Narrative'!R127</f>
        <v>0</v>
      </c>
      <c r="S129" s="978">
        <f>'A_Project Narrative'!S127</f>
        <v>0</v>
      </c>
      <c r="T129" s="979">
        <f>'A_Project Narrative'!T127</f>
        <v>0</v>
      </c>
    </row>
    <row r="130" spans="2:20" x14ac:dyDescent="0.2">
      <c r="B130" s="5" t="str">
        <f>'A_Project Narrative'!B128</f>
        <v>Characters remaining:</v>
      </c>
      <c r="C130" s="5">
        <f>'A_Project Narrative'!C128</f>
        <v>0</v>
      </c>
      <c r="D130" s="5">
        <f>'A_Project Narrative'!D128</f>
        <v>1500</v>
      </c>
      <c r="E130" s="3">
        <f>'A_Project Narrative'!E128</f>
        <v>0</v>
      </c>
      <c r="F130" s="3">
        <f>'A_Project Narrative'!F128</f>
        <v>0</v>
      </c>
      <c r="G130" s="3">
        <f>'A_Project Narrative'!G128</f>
        <v>0</v>
      </c>
      <c r="H130" s="3">
        <f>'A_Project Narrative'!H128</f>
        <v>0</v>
      </c>
      <c r="I130" s="3">
        <f>'A_Project Narrative'!I128</f>
        <v>0</v>
      </c>
      <c r="J130" s="3">
        <f>'A_Project Narrative'!J128</f>
        <v>0</v>
      </c>
      <c r="K130" s="3">
        <f>'A_Project Narrative'!K128</f>
        <v>0</v>
      </c>
      <c r="L130" s="3">
        <f>'A_Project Narrative'!L128</f>
        <v>0</v>
      </c>
      <c r="M130" s="3">
        <f>'A_Project Narrative'!M128</f>
        <v>0</v>
      </c>
      <c r="N130" s="1">
        <f>'A_Project Narrative'!N128</f>
        <v>0</v>
      </c>
      <c r="O130" s="1">
        <f>'A_Project Narrative'!O128</f>
        <v>0</v>
      </c>
      <c r="P130" s="1">
        <f>'A_Project Narrative'!P128</f>
        <v>0</v>
      </c>
      <c r="Q130" s="1">
        <f>'A_Project Narrative'!Q128</f>
        <v>0</v>
      </c>
      <c r="R130" s="1">
        <f>'A_Project Narrative'!R128</f>
        <v>0</v>
      </c>
      <c r="S130" s="1">
        <f>'A_Project Narrative'!S128</f>
        <v>0</v>
      </c>
      <c r="T130" s="1">
        <f>'A_Project Narrative'!T128</f>
        <v>0</v>
      </c>
    </row>
    <row r="131" spans="2:20" x14ac:dyDescent="0.2">
      <c r="B131" s="313">
        <f>'A_Project Narrative'!B129</f>
        <v>0</v>
      </c>
      <c r="C131" s="313">
        <f>'A_Project Narrative'!C129</f>
        <v>0</v>
      </c>
      <c r="D131" s="313">
        <f>'A_Project Narrative'!D129</f>
        <v>0</v>
      </c>
      <c r="E131" s="313">
        <f>'A_Project Narrative'!E129</f>
        <v>0</v>
      </c>
      <c r="F131" s="313">
        <f>'A_Project Narrative'!F129</f>
        <v>0</v>
      </c>
      <c r="G131" s="313">
        <f>'A_Project Narrative'!G129</f>
        <v>0</v>
      </c>
      <c r="H131" s="313">
        <f>'A_Project Narrative'!H129</f>
        <v>0</v>
      </c>
      <c r="I131" s="313">
        <f>'A_Project Narrative'!I129</f>
        <v>0</v>
      </c>
      <c r="J131" s="313">
        <f>'A_Project Narrative'!J129</f>
        <v>0</v>
      </c>
      <c r="K131" s="313">
        <f>'A_Project Narrative'!K129</f>
        <v>0</v>
      </c>
      <c r="L131" s="313">
        <f>'A_Project Narrative'!L129</f>
        <v>0</v>
      </c>
      <c r="M131" s="313">
        <f>'A_Project Narrative'!M129</f>
        <v>0</v>
      </c>
      <c r="N131" s="313">
        <f>'A_Project Narrative'!N129</f>
        <v>0</v>
      </c>
      <c r="O131" s="313">
        <f>'A_Project Narrative'!O129</f>
        <v>0</v>
      </c>
      <c r="P131" s="313">
        <f>'A_Project Narrative'!P129</f>
        <v>0</v>
      </c>
      <c r="Q131" s="313">
        <f>'A_Project Narrative'!Q129</f>
        <v>0</v>
      </c>
      <c r="R131" s="313">
        <f>'A_Project Narrative'!R129</f>
        <v>0</v>
      </c>
      <c r="S131" s="313">
        <f>'A_Project Narrative'!S129</f>
        <v>0</v>
      </c>
      <c r="T131" s="313">
        <f>'A_Project Narrative'!T129</f>
        <v>0</v>
      </c>
    </row>
    <row r="132" spans="2:20" x14ac:dyDescent="0.2">
      <c r="B132" s="115" t="str">
        <f>'A_Project Narrative'!B130</f>
        <v>Project Population</v>
      </c>
      <c r="C132" s="3">
        <f>'A_Project Narrative'!C130</f>
        <v>0</v>
      </c>
      <c r="D132" s="3">
        <f>'A_Project Narrative'!D130</f>
        <v>0</v>
      </c>
      <c r="E132" s="3">
        <f>'A_Project Narrative'!E130</f>
        <v>0</v>
      </c>
      <c r="F132" s="3">
        <f>'A_Project Narrative'!F130</f>
        <v>0</v>
      </c>
      <c r="G132" s="116">
        <f>'A_Project Narrative'!G130</f>
        <v>0</v>
      </c>
      <c r="H132" s="3">
        <f>'A_Project Narrative'!H130</f>
        <v>0</v>
      </c>
      <c r="I132" s="3">
        <f>'A_Project Narrative'!I130</f>
        <v>0</v>
      </c>
      <c r="J132" s="3">
        <f>'A_Project Narrative'!J130</f>
        <v>0</v>
      </c>
      <c r="K132" s="116">
        <f>'A_Project Narrative'!K130</f>
        <v>0</v>
      </c>
      <c r="L132" s="3">
        <f>'A_Project Narrative'!L130</f>
        <v>0</v>
      </c>
      <c r="M132" s="3">
        <f>'A_Project Narrative'!M130</f>
        <v>0</v>
      </c>
      <c r="N132" s="117">
        <f>'A_Project Narrative'!N130</f>
        <v>0</v>
      </c>
      <c r="O132" s="1">
        <f>'A_Project Narrative'!O130</f>
        <v>0</v>
      </c>
      <c r="P132" s="1">
        <f>'A_Project Narrative'!P130</f>
        <v>0</v>
      </c>
      <c r="Q132" s="1">
        <f>'A_Project Narrative'!Q130</f>
        <v>0</v>
      </c>
      <c r="R132" s="1">
        <f>'A_Project Narrative'!R130</f>
        <v>0</v>
      </c>
      <c r="S132" s="1">
        <f>'A_Project Narrative'!S130</f>
        <v>0</v>
      </c>
      <c r="T132" s="1">
        <f>'A_Project Narrative'!T130</f>
        <v>0</v>
      </c>
    </row>
    <row r="133" spans="2:20" x14ac:dyDescent="0.2">
      <c r="B133" s="980" t="str">
        <f>'A_Project Narrative'!B131</f>
        <v>Provide a general overview of the populations the Project will house.
Limit response to 1500 characters.</v>
      </c>
      <c r="C133" s="980">
        <f>'A_Project Narrative'!C131</f>
        <v>0</v>
      </c>
      <c r="D133" s="980">
        <f>'A_Project Narrative'!D131</f>
        <v>0</v>
      </c>
      <c r="E133" s="980">
        <f>'A_Project Narrative'!E131</f>
        <v>0</v>
      </c>
      <c r="F133" s="980">
        <f>'A_Project Narrative'!F131</f>
        <v>0</v>
      </c>
      <c r="G133" s="980">
        <f>'A_Project Narrative'!G131</f>
        <v>0</v>
      </c>
      <c r="H133" s="980">
        <f>'A_Project Narrative'!H131</f>
        <v>0</v>
      </c>
      <c r="I133" s="980">
        <f>'A_Project Narrative'!I131</f>
        <v>0</v>
      </c>
      <c r="J133" s="980">
        <f>'A_Project Narrative'!J131</f>
        <v>0</v>
      </c>
      <c r="K133" s="980">
        <f>'A_Project Narrative'!K131</f>
        <v>0</v>
      </c>
      <c r="L133" s="980">
        <f>'A_Project Narrative'!L131</f>
        <v>0</v>
      </c>
      <c r="M133" s="980">
        <f>'A_Project Narrative'!M131</f>
        <v>0</v>
      </c>
      <c r="N133" s="980">
        <f>'A_Project Narrative'!N131</f>
        <v>0</v>
      </c>
      <c r="O133" s="980">
        <f>'A_Project Narrative'!O131</f>
        <v>0</v>
      </c>
      <c r="P133" s="980">
        <f>'A_Project Narrative'!P131</f>
        <v>0</v>
      </c>
      <c r="Q133" s="980">
        <f>'A_Project Narrative'!Q131</f>
        <v>0</v>
      </c>
      <c r="R133" s="980">
        <f>'A_Project Narrative'!R131</f>
        <v>0</v>
      </c>
      <c r="S133" s="980">
        <f>'A_Project Narrative'!S131</f>
        <v>0</v>
      </c>
      <c r="T133" s="980">
        <f>'A_Project Narrative'!T131</f>
        <v>0</v>
      </c>
    </row>
    <row r="134" spans="2:20" x14ac:dyDescent="0.2">
      <c r="B134" s="977">
        <f>'A_Project Narrative'!B132</f>
        <v>0</v>
      </c>
      <c r="C134" s="978">
        <f>'A_Project Narrative'!C132</f>
        <v>0</v>
      </c>
      <c r="D134" s="978">
        <f>'A_Project Narrative'!D132</f>
        <v>0</v>
      </c>
      <c r="E134" s="978">
        <f>'A_Project Narrative'!E132</f>
        <v>0</v>
      </c>
      <c r="F134" s="978">
        <f>'A_Project Narrative'!F132</f>
        <v>0</v>
      </c>
      <c r="G134" s="978">
        <f>'A_Project Narrative'!G132</f>
        <v>0</v>
      </c>
      <c r="H134" s="978">
        <f>'A_Project Narrative'!H132</f>
        <v>0</v>
      </c>
      <c r="I134" s="978">
        <f>'A_Project Narrative'!I132</f>
        <v>0</v>
      </c>
      <c r="J134" s="978">
        <f>'A_Project Narrative'!J132</f>
        <v>0</v>
      </c>
      <c r="K134" s="978">
        <f>'A_Project Narrative'!K132</f>
        <v>0</v>
      </c>
      <c r="L134" s="978">
        <f>'A_Project Narrative'!L132</f>
        <v>0</v>
      </c>
      <c r="M134" s="978">
        <f>'A_Project Narrative'!M132</f>
        <v>0</v>
      </c>
      <c r="N134" s="978">
        <f>'A_Project Narrative'!N132</f>
        <v>0</v>
      </c>
      <c r="O134" s="978">
        <f>'A_Project Narrative'!O132</f>
        <v>0</v>
      </c>
      <c r="P134" s="978">
        <f>'A_Project Narrative'!P132</f>
        <v>0</v>
      </c>
      <c r="Q134" s="978">
        <f>'A_Project Narrative'!Q132</f>
        <v>0</v>
      </c>
      <c r="R134" s="978">
        <f>'A_Project Narrative'!R132</f>
        <v>0</v>
      </c>
      <c r="S134" s="978">
        <f>'A_Project Narrative'!S132</f>
        <v>0</v>
      </c>
      <c r="T134" s="979">
        <f>'A_Project Narrative'!T132</f>
        <v>0</v>
      </c>
    </row>
    <row r="135" spans="2:20" x14ac:dyDescent="0.2">
      <c r="B135" s="5" t="str">
        <f>'A_Project Narrative'!B133</f>
        <v>Characters remaining:</v>
      </c>
      <c r="C135" s="5">
        <f>'A_Project Narrative'!C133</f>
        <v>0</v>
      </c>
      <c r="D135" s="5">
        <f>'A_Project Narrative'!D133</f>
        <v>1500</v>
      </c>
      <c r="E135" s="3">
        <f>'A_Project Narrative'!E133</f>
        <v>0</v>
      </c>
      <c r="F135" s="3">
        <f>'A_Project Narrative'!F133</f>
        <v>0</v>
      </c>
      <c r="G135" s="3">
        <f>'A_Project Narrative'!G133</f>
        <v>0</v>
      </c>
      <c r="H135" s="3">
        <f>'A_Project Narrative'!H133</f>
        <v>0</v>
      </c>
      <c r="I135" s="3">
        <f>'A_Project Narrative'!I133</f>
        <v>0</v>
      </c>
      <c r="J135" s="3">
        <f>'A_Project Narrative'!J133</f>
        <v>0</v>
      </c>
      <c r="K135" s="3">
        <f>'A_Project Narrative'!K133</f>
        <v>0</v>
      </c>
      <c r="L135" s="3">
        <f>'A_Project Narrative'!L133</f>
        <v>0</v>
      </c>
      <c r="M135" s="3">
        <f>'A_Project Narrative'!M133</f>
        <v>0</v>
      </c>
      <c r="N135" s="1">
        <f>'A_Project Narrative'!N133</f>
        <v>0</v>
      </c>
      <c r="O135" s="1">
        <f>'A_Project Narrative'!O133</f>
        <v>0</v>
      </c>
      <c r="P135" s="1">
        <f>'A_Project Narrative'!P133</f>
        <v>0</v>
      </c>
      <c r="Q135" s="1">
        <f>'A_Project Narrative'!Q133</f>
        <v>0</v>
      </c>
      <c r="R135" s="1">
        <f>'A_Project Narrative'!R133</f>
        <v>0</v>
      </c>
      <c r="S135" s="1">
        <f>'A_Project Narrative'!S133</f>
        <v>0</v>
      </c>
      <c r="T135" s="1">
        <f>'A_Project Narrative'!T133</f>
        <v>0</v>
      </c>
    </row>
    <row r="136" spans="2:20" x14ac:dyDescent="0.2">
      <c r="B136" s="313">
        <f>'A_Project Narrative'!B134</f>
        <v>0</v>
      </c>
      <c r="C136" s="313">
        <f>'A_Project Narrative'!C134</f>
        <v>0</v>
      </c>
      <c r="D136" s="313">
        <f>'A_Project Narrative'!D134</f>
        <v>0</v>
      </c>
      <c r="E136" s="313">
        <f>'A_Project Narrative'!E134</f>
        <v>0</v>
      </c>
      <c r="F136" s="313">
        <f>'A_Project Narrative'!F134</f>
        <v>0</v>
      </c>
      <c r="G136" s="313">
        <f>'A_Project Narrative'!G134</f>
        <v>0</v>
      </c>
      <c r="H136" s="313">
        <f>'A_Project Narrative'!H134</f>
        <v>0</v>
      </c>
      <c r="I136" s="313">
        <f>'A_Project Narrative'!I134</f>
        <v>0</v>
      </c>
      <c r="J136" s="313">
        <f>'A_Project Narrative'!J134</f>
        <v>0</v>
      </c>
      <c r="K136" s="313">
        <f>'A_Project Narrative'!K134</f>
        <v>0</v>
      </c>
      <c r="L136" s="313">
        <f>'A_Project Narrative'!L134</f>
        <v>0</v>
      </c>
      <c r="M136" s="313">
        <f>'A_Project Narrative'!M134</f>
        <v>0</v>
      </c>
      <c r="N136" s="313">
        <f>'A_Project Narrative'!N134</f>
        <v>0</v>
      </c>
      <c r="O136" s="313">
        <f>'A_Project Narrative'!O134</f>
        <v>0</v>
      </c>
      <c r="P136" s="313">
        <f>'A_Project Narrative'!P134</f>
        <v>0</v>
      </c>
      <c r="Q136" s="313">
        <f>'A_Project Narrative'!Q134</f>
        <v>0</v>
      </c>
      <c r="R136" s="313">
        <f>'A_Project Narrative'!R134</f>
        <v>0</v>
      </c>
      <c r="S136" s="313">
        <f>'A_Project Narrative'!S134</f>
        <v>0</v>
      </c>
      <c r="T136" s="313">
        <f>'A_Project Narrative'!T134</f>
        <v>0</v>
      </c>
    </row>
    <row r="137" spans="2:20" x14ac:dyDescent="0.2">
      <c r="B137" s="115" t="str">
        <f>'A_Project Narrative'!B135</f>
        <v>Social Service Delivery Plan</v>
      </c>
      <c r="C137" s="3">
        <f>'A_Project Narrative'!C135</f>
        <v>0</v>
      </c>
      <c r="D137" s="3">
        <f>'A_Project Narrative'!D135</f>
        <v>0</v>
      </c>
      <c r="E137" s="3">
        <f>'A_Project Narrative'!E135</f>
        <v>0</v>
      </c>
      <c r="F137" s="3">
        <f>'A_Project Narrative'!F135</f>
        <v>0</v>
      </c>
      <c r="G137" s="116">
        <f>'A_Project Narrative'!G135</f>
        <v>0</v>
      </c>
      <c r="H137" s="3">
        <f>'A_Project Narrative'!H135</f>
        <v>0</v>
      </c>
      <c r="I137" s="3">
        <f>'A_Project Narrative'!I135</f>
        <v>0</v>
      </c>
      <c r="J137" s="3">
        <f>'A_Project Narrative'!J135</f>
        <v>0</v>
      </c>
      <c r="K137" s="116">
        <f>'A_Project Narrative'!K135</f>
        <v>0</v>
      </c>
      <c r="L137" s="3">
        <f>'A_Project Narrative'!L135</f>
        <v>0</v>
      </c>
      <c r="M137" s="3">
        <f>'A_Project Narrative'!M135</f>
        <v>0</v>
      </c>
      <c r="N137" s="117">
        <f>'A_Project Narrative'!N135</f>
        <v>0</v>
      </c>
      <c r="O137" s="1">
        <f>'A_Project Narrative'!O135</f>
        <v>0</v>
      </c>
      <c r="P137" s="1">
        <f>'A_Project Narrative'!P135</f>
        <v>0</v>
      </c>
      <c r="Q137" s="1">
        <f>'A_Project Narrative'!Q135</f>
        <v>0</v>
      </c>
      <c r="R137" s="1">
        <f>'A_Project Narrative'!R135</f>
        <v>0</v>
      </c>
      <c r="S137" s="1">
        <f>'A_Project Narrative'!S135</f>
        <v>0</v>
      </c>
      <c r="T137" s="1">
        <f>'A_Project Narrative'!T135</f>
        <v>0</v>
      </c>
    </row>
    <row r="138" spans="2:20" x14ac:dyDescent="0.2">
      <c r="B138" s="980" t="str">
        <f>'A_Project Narrative'!B136</f>
        <v>Provide a general overview of any proposed tenant services and partnerships with social service providers. 
Limit response to 1500 characters.</v>
      </c>
      <c r="C138" s="980">
        <f>'A_Project Narrative'!C136</f>
        <v>0</v>
      </c>
      <c r="D138" s="980">
        <f>'A_Project Narrative'!D136</f>
        <v>0</v>
      </c>
      <c r="E138" s="980">
        <f>'A_Project Narrative'!E136</f>
        <v>0</v>
      </c>
      <c r="F138" s="980">
        <f>'A_Project Narrative'!F136</f>
        <v>0</v>
      </c>
      <c r="G138" s="980">
        <f>'A_Project Narrative'!G136</f>
        <v>0</v>
      </c>
      <c r="H138" s="980">
        <f>'A_Project Narrative'!H136</f>
        <v>0</v>
      </c>
      <c r="I138" s="980">
        <f>'A_Project Narrative'!I136</f>
        <v>0</v>
      </c>
      <c r="J138" s="980">
        <f>'A_Project Narrative'!J136</f>
        <v>0</v>
      </c>
      <c r="K138" s="980">
        <f>'A_Project Narrative'!K136</f>
        <v>0</v>
      </c>
      <c r="L138" s="980">
        <f>'A_Project Narrative'!L136</f>
        <v>0</v>
      </c>
      <c r="M138" s="980">
        <f>'A_Project Narrative'!M136</f>
        <v>0</v>
      </c>
      <c r="N138" s="980">
        <f>'A_Project Narrative'!N136</f>
        <v>0</v>
      </c>
      <c r="O138" s="980">
        <f>'A_Project Narrative'!O136</f>
        <v>0</v>
      </c>
      <c r="P138" s="980">
        <f>'A_Project Narrative'!P136</f>
        <v>0</v>
      </c>
      <c r="Q138" s="980">
        <f>'A_Project Narrative'!Q136</f>
        <v>0</v>
      </c>
      <c r="R138" s="980">
        <f>'A_Project Narrative'!R136</f>
        <v>0</v>
      </c>
      <c r="S138" s="980">
        <f>'A_Project Narrative'!S136</f>
        <v>0</v>
      </c>
      <c r="T138" s="980">
        <f>'A_Project Narrative'!T136</f>
        <v>0</v>
      </c>
    </row>
    <row r="139" spans="2:20" x14ac:dyDescent="0.2">
      <c r="B139" s="977">
        <f>'A_Project Narrative'!B137</f>
        <v>0</v>
      </c>
      <c r="C139" s="978">
        <f>'A_Project Narrative'!C137</f>
        <v>0</v>
      </c>
      <c r="D139" s="978">
        <f>'A_Project Narrative'!D137</f>
        <v>0</v>
      </c>
      <c r="E139" s="978">
        <f>'A_Project Narrative'!E137</f>
        <v>0</v>
      </c>
      <c r="F139" s="978">
        <f>'A_Project Narrative'!F137</f>
        <v>0</v>
      </c>
      <c r="G139" s="978">
        <f>'A_Project Narrative'!G137</f>
        <v>0</v>
      </c>
      <c r="H139" s="978">
        <f>'A_Project Narrative'!H137</f>
        <v>0</v>
      </c>
      <c r="I139" s="978">
        <f>'A_Project Narrative'!I137</f>
        <v>0</v>
      </c>
      <c r="J139" s="978">
        <f>'A_Project Narrative'!J137</f>
        <v>0</v>
      </c>
      <c r="K139" s="978">
        <f>'A_Project Narrative'!K137</f>
        <v>0</v>
      </c>
      <c r="L139" s="978">
        <f>'A_Project Narrative'!L137</f>
        <v>0</v>
      </c>
      <c r="M139" s="978">
        <f>'A_Project Narrative'!M137</f>
        <v>0</v>
      </c>
      <c r="N139" s="978">
        <f>'A_Project Narrative'!N137</f>
        <v>0</v>
      </c>
      <c r="O139" s="978">
        <f>'A_Project Narrative'!O137</f>
        <v>0</v>
      </c>
      <c r="P139" s="978">
        <f>'A_Project Narrative'!P137</f>
        <v>0</v>
      </c>
      <c r="Q139" s="978">
        <f>'A_Project Narrative'!Q137</f>
        <v>0</v>
      </c>
      <c r="R139" s="978">
        <f>'A_Project Narrative'!R137</f>
        <v>0</v>
      </c>
      <c r="S139" s="978">
        <f>'A_Project Narrative'!S137</f>
        <v>0</v>
      </c>
      <c r="T139" s="979">
        <f>'A_Project Narrative'!T137</f>
        <v>0</v>
      </c>
    </row>
    <row r="140" spans="2:20" x14ac:dyDescent="0.2">
      <c r="B140" s="5" t="str">
        <f>'A_Project Narrative'!B138</f>
        <v>Characters remaining:</v>
      </c>
      <c r="C140" s="5">
        <f>'A_Project Narrative'!C138</f>
        <v>0</v>
      </c>
      <c r="D140" s="5">
        <f>'A_Project Narrative'!D138</f>
        <v>1500</v>
      </c>
      <c r="E140" s="3">
        <f>'A_Project Narrative'!E138</f>
        <v>0</v>
      </c>
      <c r="F140" s="3">
        <f>'A_Project Narrative'!F138</f>
        <v>0</v>
      </c>
      <c r="G140" s="3">
        <f>'A_Project Narrative'!G138</f>
        <v>0</v>
      </c>
      <c r="H140" s="3">
        <f>'A_Project Narrative'!H138</f>
        <v>0</v>
      </c>
      <c r="I140" s="3">
        <f>'A_Project Narrative'!I138</f>
        <v>0</v>
      </c>
      <c r="J140" s="3">
        <f>'A_Project Narrative'!J138</f>
        <v>0</v>
      </c>
      <c r="K140" s="3">
        <f>'A_Project Narrative'!K138</f>
        <v>0</v>
      </c>
      <c r="L140" s="3">
        <f>'A_Project Narrative'!L138</f>
        <v>0</v>
      </c>
      <c r="M140" s="3">
        <f>'A_Project Narrative'!M138</f>
        <v>0</v>
      </c>
      <c r="N140" s="1">
        <f>'A_Project Narrative'!N138</f>
        <v>0</v>
      </c>
      <c r="O140" s="1">
        <f>'A_Project Narrative'!O138</f>
        <v>0</v>
      </c>
      <c r="P140" s="1">
        <f>'A_Project Narrative'!P138</f>
        <v>0</v>
      </c>
      <c r="Q140" s="1">
        <f>'A_Project Narrative'!Q138</f>
        <v>0</v>
      </c>
      <c r="R140" s="1">
        <f>'A_Project Narrative'!R138</f>
        <v>0</v>
      </c>
      <c r="S140" s="1">
        <f>'A_Project Narrative'!S138</f>
        <v>0</v>
      </c>
      <c r="T140" s="1">
        <f>'A_Project Narrative'!T138</f>
        <v>0</v>
      </c>
    </row>
    <row r="141" spans="2:20" x14ac:dyDescent="0.2">
      <c r="B141" s="313">
        <f>'A_Project Narrative'!B139</f>
        <v>0</v>
      </c>
      <c r="C141" s="313">
        <f>'A_Project Narrative'!C139</f>
        <v>0</v>
      </c>
      <c r="D141" s="313">
        <f>'A_Project Narrative'!D139</f>
        <v>0</v>
      </c>
      <c r="E141" s="313">
        <f>'A_Project Narrative'!E139</f>
        <v>0</v>
      </c>
      <c r="F141" s="313">
        <f>'A_Project Narrative'!F139</f>
        <v>0</v>
      </c>
      <c r="G141" s="313">
        <f>'A_Project Narrative'!G139</f>
        <v>0</v>
      </c>
      <c r="H141" s="313">
        <f>'A_Project Narrative'!H139</f>
        <v>0</v>
      </c>
      <c r="I141" s="313">
        <f>'A_Project Narrative'!I139</f>
        <v>0</v>
      </c>
      <c r="J141" s="313">
        <f>'A_Project Narrative'!J139</f>
        <v>0</v>
      </c>
      <c r="K141" s="313">
        <f>'A_Project Narrative'!K139</f>
        <v>0</v>
      </c>
      <c r="L141" s="313">
        <f>'A_Project Narrative'!L139</f>
        <v>0</v>
      </c>
      <c r="M141" s="313">
        <f>'A_Project Narrative'!M139</f>
        <v>0</v>
      </c>
      <c r="N141" s="313">
        <f>'A_Project Narrative'!N139</f>
        <v>0</v>
      </c>
      <c r="O141" s="313">
        <f>'A_Project Narrative'!O139</f>
        <v>0</v>
      </c>
      <c r="P141" s="313">
        <f>'A_Project Narrative'!P139</f>
        <v>0</v>
      </c>
      <c r="Q141" s="313">
        <f>'A_Project Narrative'!Q139</f>
        <v>0</v>
      </c>
      <c r="R141" s="313">
        <f>'A_Project Narrative'!R139</f>
        <v>0</v>
      </c>
      <c r="S141" s="313">
        <f>'A_Project Narrative'!S139</f>
        <v>0</v>
      </c>
      <c r="T141" s="313">
        <f>'A_Project Narrative'!T139</f>
        <v>0</v>
      </c>
    </row>
    <row r="142" spans="2:20" x14ac:dyDescent="0.2">
      <c r="B142" s="115" t="str">
        <f>'A_Project Narrative'!B140</f>
        <v>Service Area Space (if applicable)</v>
      </c>
      <c r="C142" s="3">
        <f>'A_Project Narrative'!C140</f>
        <v>0</v>
      </c>
      <c r="D142" s="3">
        <f>'A_Project Narrative'!D140</f>
        <v>0</v>
      </c>
      <c r="E142" s="3">
        <f>'A_Project Narrative'!E140</f>
        <v>0</v>
      </c>
      <c r="F142" s="3">
        <f>'A_Project Narrative'!F140</f>
        <v>0</v>
      </c>
      <c r="G142" s="116">
        <f>'A_Project Narrative'!G140</f>
        <v>0</v>
      </c>
      <c r="H142" s="3">
        <f>'A_Project Narrative'!H140</f>
        <v>0</v>
      </c>
      <c r="I142" s="3">
        <f>'A_Project Narrative'!I140</f>
        <v>0</v>
      </c>
      <c r="J142" s="3">
        <f>'A_Project Narrative'!J140</f>
        <v>0</v>
      </c>
      <c r="K142" s="116">
        <f>'A_Project Narrative'!K140</f>
        <v>0</v>
      </c>
      <c r="L142" s="3">
        <f>'A_Project Narrative'!L140</f>
        <v>0</v>
      </c>
      <c r="M142" s="3">
        <f>'A_Project Narrative'!M140</f>
        <v>0</v>
      </c>
      <c r="N142" s="117">
        <f>'A_Project Narrative'!N140</f>
        <v>0</v>
      </c>
      <c r="O142" s="1">
        <f>'A_Project Narrative'!O140</f>
        <v>0</v>
      </c>
      <c r="P142" s="1">
        <f>'A_Project Narrative'!P140</f>
        <v>0</v>
      </c>
      <c r="Q142" s="1">
        <f>'A_Project Narrative'!Q140</f>
        <v>0</v>
      </c>
      <c r="R142" s="1">
        <f>'A_Project Narrative'!R140</f>
        <v>0</v>
      </c>
      <c r="S142" s="1">
        <f>'A_Project Narrative'!S140</f>
        <v>0</v>
      </c>
      <c r="T142" s="1">
        <f>'A_Project Narrative'!T140</f>
        <v>0</v>
      </c>
    </row>
    <row r="143" spans="2:20" x14ac:dyDescent="0.2">
      <c r="B143" s="980" t="str">
        <f>'A_Project Narrative'!B141</f>
        <v>For projects that include space for the provision of resident services, provide a description of the proposed use of the space.
Limit response to 1500 characters.</v>
      </c>
      <c r="C143" s="980">
        <f>'A_Project Narrative'!C141</f>
        <v>0</v>
      </c>
      <c r="D143" s="980">
        <f>'A_Project Narrative'!D141</f>
        <v>0</v>
      </c>
      <c r="E143" s="980">
        <f>'A_Project Narrative'!E141</f>
        <v>0</v>
      </c>
      <c r="F143" s="980">
        <f>'A_Project Narrative'!F141</f>
        <v>0</v>
      </c>
      <c r="G143" s="980">
        <f>'A_Project Narrative'!G141</f>
        <v>0</v>
      </c>
      <c r="H143" s="980">
        <f>'A_Project Narrative'!H141</f>
        <v>0</v>
      </c>
      <c r="I143" s="980">
        <f>'A_Project Narrative'!I141</f>
        <v>0</v>
      </c>
      <c r="J143" s="980">
        <f>'A_Project Narrative'!J141</f>
        <v>0</v>
      </c>
      <c r="K143" s="980">
        <f>'A_Project Narrative'!K141</f>
        <v>0</v>
      </c>
      <c r="L143" s="980">
        <f>'A_Project Narrative'!L141</f>
        <v>0</v>
      </c>
      <c r="M143" s="980">
        <f>'A_Project Narrative'!M141</f>
        <v>0</v>
      </c>
      <c r="N143" s="980">
        <f>'A_Project Narrative'!N141</f>
        <v>0</v>
      </c>
      <c r="O143" s="980">
        <f>'A_Project Narrative'!O141</f>
        <v>0</v>
      </c>
      <c r="P143" s="980">
        <f>'A_Project Narrative'!P141</f>
        <v>0</v>
      </c>
      <c r="Q143" s="980">
        <f>'A_Project Narrative'!Q141</f>
        <v>0</v>
      </c>
      <c r="R143" s="980">
        <f>'A_Project Narrative'!R141</f>
        <v>0</v>
      </c>
      <c r="S143" s="980">
        <f>'A_Project Narrative'!S141</f>
        <v>0</v>
      </c>
      <c r="T143" s="980">
        <f>'A_Project Narrative'!T141</f>
        <v>0</v>
      </c>
    </row>
    <row r="144" spans="2:20" x14ac:dyDescent="0.2">
      <c r="B144" s="977">
        <f>'A_Project Narrative'!B142</f>
        <v>0</v>
      </c>
      <c r="C144" s="978">
        <f>'A_Project Narrative'!C142</f>
        <v>0</v>
      </c>
      <c r="D144" s="978">
        <f>'A_Project Narrative'!D142</f>
        <v>0</v>
      </c>
      <c r="E144" s="978">
        <f>'A_Project Narrative'!E142</f>
        <v>0</v>
      </c>
      <c r="F144" s="978">
        <f>'A_Project Narrative'!F142</f>
        <v>0</v>
      </c>
      <c r="G144" s="978">
        <f>'A_Project Narrative'!G142</f>
        <v>0</v>
      </c>
      <c r="H144" s="978">
        <f>'A_Project Narrative'!H142</f>
        <v>0</v>
      </c>
      <c r="I144" s="978">
        <f>'A_Project Narrative'!I142</f>
        <v>0</v>
      </c>
      <c r="J144" s="978">
        <f>'A_Project Narrative'!J142</f>
        <v>0</v>
      </c>
      <c r="K144" s="978">
        <f>'A_Project Narrative'!K142</f>
        <v>0</v>
      </c>
      <c r="L144" s="978">
        <f>'A_Project Narrative'!L142</f>
        <v>0</v>
      </c>
      <c r="M144" s="978">
        <f>'A_Project Narrative'!M142</f>
        <v>0</v>
      </c>
      <c r="N144" s="978">
        <f>'A_Project Narrative'!N142</f>
        <v>0</v>
      </c>
      <c r="O144" s="978">
        <f>'A_Project Narrative'!O142</f>
        <v>0</v>
      </c>
      <c r="P144" s="978">
        <f>'A_Project Narrative'!P142</f>
        <v>0</v>
      </c>
      <c r="Q144" s="978">
        <f>'A_Project Narrative'!Q142</f>
        <v>0</v>
      </c>
      <c r="R144" s="978">
        <f>'A_Project Narrative'!R142</f>
        <v>0</v>
      </c>
      <c r="S144" s="978">
        <f>'A_Project Narrative'!S142</f>
        <v>0</v>
      </c>
      <c r="T144" s="979">
        <f>'A_Project Narrative'!T142</f>
        <v>0</v>
      </c>
    </row>
    <row r="145" spans="1:20" x14ac:dyDescent="0.2">
      <c r="B145" s="5" t="str">
        <f>'A_Project Narrative'!B143</f>
        <v>Characters remaining:</v>
      </c>
      <c r="C145" s="5">
        <f>'A_Project Narrative'!C143</f>
        <v>0</v>
      </c>
      <c r="D145" s="5">
        <f>'A_Project Narrative'!D143</f>
        <v>1500</v>
      </c>
      <c r="E145" s="3">
        <f>'A_Project Narrative'!E143</f>
        <v>0</v>
      </c>
      <c r="F145" s="3">
        <f>'A_Project Narrative'!F143</f>
        <v>0</v>
      </c>
      <c r="G145" s="3">
        <f>'A_Project Narrative'!G143</f>
        <v>0</v>
      </c>
      <c r="H145" s="3">
        <f>'A_Project Narrative'!H143</f>
        <v>0</v>
      </c>
      <c r="I145" s="3">
        <f>'A_Project Narrative'!I143</f>
        <v>0</v>
      </c>
      <c r="J145" s="3">
        <f>'A_Project Narrative'!J143</f>
        <v>0</v>
      </c>
      <c r="K145" s="3">
        <f>'A_Project Narrative'!K143</f>
        <v>0</v>
      </c>
      <c r="L145" s="3">
        <f>'A_Project Narrative'!L143</f>
        <v>0</v>
      </c>
      <c r="M145" s="3">
        <f>'A_Project Narrative'!M143</f>
        <v>0</v>
      </c>
      <c r="N145" s="1">
        <f>'A_Project Narrative'!N143</f>
        <v>0</v>
      </c>
      <c r="O145" s="1">
        <f>'A_Project Narrative'!O143</f>
        <v>0</v>
      </c>
      <c r="P145" s="1">
        <f>'A_Project Narrative'!P143</f>
        <v>0</v>
      </c>
      <c r="Q145" s="1">
        <f>'A_Project Narrative'!Q143</f>
        <v>0</v>
      </c>
      <c r="R145" s="1">
        <f>'A_Project Narrative'!R143</f>
        <v>0</v>
      </c>
      <c r="S145" s="1">
        <f>'A_Project Narrative'!S143</f>
        <v>0</v>
      </c>
      <c r="T145" s="1">
        <f>'A_Project Narrative'!T143</f>
        <v>0</v>
      </c>
    </row>
    <row r="146" spans="1:20" x14ac:dyDescent="0.2">
      <c r="B146" s="313">
        <f>'A_Project Narrative'!B144</f>
        <v>0</v>
      </c>
      <c r="C146" s="313">
        <f>'A_Project Narrative'!C144</f>
        <v>0</v>
      </c>
      <c r="D146" s="313">
        <f>'A_Project Narrative'!D144</f>
        <v>0</v>
      </c>
      <c r="E146" s="313">
        <f>'A_Project Narrative'!E144</f>
        <v>0</v>
      </c>
      <c r="F146" s="313">
        <f>'A_Project Narrative'!F144</f>
        <v>0</v>
      </c>
      <c r="G146" s="313">
        <f>'A_Project Narrative'!G144</f>
        <v>0</v>
      </c>
      <c r="H146" s="313">
        <f>'A_Project Narrative'!H144</f>
        <v>0</v>
      </c>
      <c r="I146" s="313">
        <f>'A_Project Narrative'!I144</f>
        <v>0</v>
      </c>
      <c r="J146" s="313">
        <f>'A_Project Narrative'!J144</f>
        <v>0</v>
      </c>
      <c r="K146" s="313">
        <f>'A_Project Narrative'!K144</f>
        <v>0</v>
      </c>
      <c r="L146" s="313">
        <f>'A_Project Narrative'!L144</f>
        <v>0</v>
      </c>
      <c r="M146" s="313">
        <f>'A_Project Narrative'!M144</f>
        <v>0</v>
      </c>
      <c r="N146" s="313">
        <f>'A_Project Narrative'!N144</f>
        <v>0</v>
      </c>
      <c r="O146" s="313">
        <f>'A_Project Narrative'!O144</f>
        <v>0</v>
      </c>
      <c r="P146" s="313">
        <f>'A_Project Narrative'!P144</f>
        <v>0</v>
      </c>
      <c r="Q146" s="313">
        <f>'A_Project Narrative'!Q144</f>
        <v>0</v>
      </c>
      <c r="R146" s="313">
        <f>'A_Project Narrative'!R144</f>
        <v>0</v>
      </c>
      <c r="S146" s="313">
        <f>'A_Project Narrative'!S144</f>
        <v>0</v>
      </c>
      <c r="T146" s="313">
        <f>'A_Project Narrative'!T144</f>
        <v>0</v>
      </c>
    </row>
    <row r="147" spans="1:20" x14ac:dyDescent="0.2">
      <c r="B147" s="115" t="str">
        <f>'A_Project Narrative'!B145</f>
        <v>Commercial Space (if applicable)</v>
      </c>
      <c r="C147" s="3">
        <f>'A_Project Narrative'!C145</f>
        <v>0</v>
      </c>
      <c r="D147" s="3">
        <f>'A_Project Narrative'!D145</f>
        <v>0</v>
      </c>
      <c r="E147" s="3">
        <f>'A_Project Narrative'!E145</f>
        <v>0</v>
      </c>
      <c r="F147" s="3">
        <f>'A_Project Narrative'!F145</f>
        <v>0</v>
      </c>
      <c r="G147" s="116">
        <f>'A_Project Narrative'!G145</f>
        <v>0</v>
      </c>
      <c r="H147" s="3">
        <f>'A_Project Narrative'!H145</f>
        <v>0</v>
      </c>
      <c r="I147" s="3">
        <f>'A_Project Narrative'!I145</f>
        <v>0</v>
      </c>
      <c r="J147" s="3">
        <f>'A_Project Narrative'!J145</f>
        <v>0</v>
      </c>
      <c r="K147" s="116">
        <f>'A_Project Narrative'!K145</f>
        <v>0</v>
      </c>
      <c r="L147" s="3">
        <f>'A_Project Narrative'!L145</f>
        <v>0</v>
      </c>
      <c r="M147" s="3">
        <f>'A_Project Narrative'!M145</f>
        <v>0</v>
      </c>
      <c r="N147" s="117">
        <f>'A_Project Narrative'!N145</f>
        <v>0</v>
      </c>
      <c r="O147" s="1">
        <f>'A_Project Narrative'!O145</f>
        <v>0</v>
      </c>
      <c r="P147" s="1">
        <f>'A_Project Narrative'!P145</f>
        <v>0</v>
      </c>
      <c r="Q147" s="1">
        <f>'A_Project Narrative'!Q145</f>
        <v>0</v>
      </c>
      <c r="R147" s="1">
        <f>'A_Project Narrative'!R145</f>
        <v>0</v>
      </c>
      <c r="S147" s="1">
        <f>'A_Project Narrative'!S145</f>
        <v>0</v>
      </c>
      <c r="T147" s="1">
        <f>'A_Project Narrative'!T145</f>
        <v>0</v>
      </c>
    </row>
    <row r="148" spans="1:20" x14ac:dyDescent="0.2">
      <c r="B148" s="980" t="str">
        <f>'A_Project Narrative'!B146</f>
        <v>For projects that include commercial space, provide a general description of the commercial space and any existing or intended tenants.
Limit response to 1500 characters.</v>
      </c>
      <c r="C148" s="980">
        <f>'A_Project Narrative'!C146</f>
        <v>0</v>
      </c>
      <c r="D148" s="980">
        <f>'A_Project Narrative'!D146</f>
        <v>0</v>
      </c>
      <c r="E148" s="980">
        <f>'A_Project Narrative'!E146</f>
        <v>0</v>
      </c>
      <c r="F148" s="980">
        <f>'A_Project Narrative'!F146</f>
        <v>0</v>
      </c>
      <c r="G148" s="980">
        <f>'A_Project Narrative'!G146</f>
        <v>0</v>
      </c>
      <c r="H148" s="980">
        <f>'A_Project Narrative'!H146</f>
        <v>0</v>
      </c>
      <c r="I148" s="980">
        <f>'A_Project Narrative'!I146</f>
        <v>0</v>
      </c>
      <c r="J148" s="980">
        <f>'A_Project Narrative'!J146</f>
        <v>0</v>
      </c>
      <c r="K148" s="980">
        <f>'A_Project Narrative'!K146</f>
        <v>0</v>
      </c>
      <c r="L148" s="980">
        <f>'A_Project Narrative'!L146</f>
        <v>0</v>
      </c>
      <c r="M148" s="980">
        <f>'A_Project Narrative'!M146</f>
        <v>0</v>
      </c>
      <c r="N148" s="980">
        <f>'A_Project Narrative'!N146</f>
        <v>0</v>
      </c>
      <c r="O148" s="980">
        <f>'A_Project Narrative'!O146</f>
        <v>0</v>
      </c>
      <c r="P148" s="980">
        <f>'A_Project Narrative'!P146</f>
        <v>0</v>
      </c>
      <c r="Q148" s="980">
        <f>'A_Project Narrative'!Q146</f>
        <v>0</v>
      </c>
      <c r="R148" s="980">
        <f>'A_Project Narrative'!R146</f>
        <v>0</v>
      </c>
      <c r="S148" s="980">
        <f>'A_Project Narrative'!S146</f>
        <v>0</v>
      </c>
      <c r="T148" s="980">
        <f>'A_Project Narrative'!T146</f>
        <v>0</v>
      </c>
    </row>
    <row r="149" spans="1:20" x14ac:dyDescent="0.2">
      <c r="B149" s="977">
        <f>'A_Project Narrative'!B147</f>
        <v>0</v>
      </c>
      <c r="C149" s="978">
        <f>'A_Project Narrative'!C147</f>
        <v>0</v>
      </c>
      <c r="D149" s="978">
        <f>'A_Project Narrative'!D147</f>
        <v>0</v>
      </c>
      <c r="E149" s="978">
        <f>'A_Project Narrative'!E147</f>
        <v>0</v>
      </c>
      <c r="F149" s="978">
        <f>'A_Project Narrative'!F147</f>
        <v>0</v>
      </c>
      <c r="G149" s="978">
        <f>'A_Project Narrative'!G147</f>
        <v>0</v>
      </c>
      <c r="H149" s="978">
        <f>'A_Project Narrative'!H147</f>
        <v>0</v>
      </c>
      <c r="I149" s="978">
        <f>'A_Project Narrative'!I147</f>
        <v>0</v>
      </c>
      <c r="J149" s="978">
        <f>'A_Project Narrative'!J147</f>
        <v>0</v>
      </c>
      <c r="K149" s="978">
        <f>'A_Project Narrative'!K147</f>
        <v>0</v>
      </c>
      <c r="L149" s="978">
        <f>'A_Project Narrative'!L147</f>
        <v>0</v>
      </c>
      <c r="M149" s="978">
        <f>'A_Project Narrative'!M147</f>
        <v>0</v>
      </c>
      <c r="N149" s="978">
        <f>'A_Project Narrative'!N147</f>
        <v>0</v>
      </c>
      <c r="O149" s="978">
        <f>'A_Project Narrative'!O147</f>
        <v>0</v>
      </c>
      <c r="P149" s="978">
        <f>'A_Project Narrative'!P147</f>
        <v>0</v>
      </c>
      <c r="Q149" s="978">
        <f>'A_Project Narrative'!Q147</f>
        <v>0</v>
      </c>
      <c r="R149" s="978">
        <f>'A_Project Narrative'!R147</f>
        <v>0</v>
      </c>
      <c r="S149" s="978">
        <f>'A_Project Narrative'!S147</f>
        <v>0</v>
      </c>
      <c r="T149" s="979">
        <f>'A_Project Narrative'!T147</f>
        <v>0</v>
      </c>
    </row>
    <row r="150" spans="1:20" x14ac:dyDescent="0.2">
      <c r="B150" s="5" t="str">
        <f>'A_Project Narrative'!B148</f>
        <v>Characters remaining:</v>
      </c>
      <c r="C150" s="5">
        <f>'A_Project Narrative'!C148</f>
        <v>0</v>
      </c>
      <c r="D150" s="5">
        <f>'A_Project Narrative'!D148</f>
        <v>1500</v>
      </c>
      <c r="E150" s="3">
        <f>'A_Project Narrative'!E148</f>
        <v>0</v>
      </c>
      <c r="F150" s="3">
        <f>'A_Project Narrative'!F148</f>
        <v>0</v>
      </c>
      <c r="G150" s="3">
        <f>'A_Project Narrative'!G148</f>
        <v>0</v>
      </c>
      <c r="H150" s="3">
        <f>'A_Project Narrative'!H148</f>
        <v>0</v>
      </c>
      <c r="I150" s="3">
        <f>'A_Project Narrative'!I148</f>
        <v>0</v>
      </c>
      <c r="J150" s="3">
        <f>'A_Project Narrative'!J148</f>
        <v>0</v>
      </c>
      <c r="K150" s="3">
        <f>'A_Project Narrative'!K148</f>
        <v>0</v>
      </c>
      <c r="L150" s="3">
        <f>'A_Project Narrative'!L148</f>
        <v>0</v>
      </c>
      <c r="M150" s="3">
        <f>'A_Project Narrative'!M148</f>
        <v>0</v>
      </c>
      <c r="N150" s="1">
        <f>'A_Project Narrative'!N148</f>
        <v>0</v>
      </c>
      <c r="O150" s="1">
        <f>'A_Project Narrative'!O148</f>
        <v>0</v>
      </c>
      <c r="P150" s="1">
        <f>'A_Project Narrative'!P148</f>
        <v>0</v>
      </c>
      <c r="Q150" s="1">
        <f>'A_Project Narrative'!Q148</f>
        <v>0</v>
      </c>
      <c r="R150" s="1">
        <f>'A_Project Narrative'!R148</f>
        <v>0</v>
      </c>
      <c r="S150" s="1">
        <f>'A_Project Narrative'!S148</f>
        <v>0</v>
      </c>
      <c r="T150" s="1">
        <f>'A_Project Narrative'!T148</f>
        <v>0</v>
      </c>
    </row>
    <row r="151" spans="1:20" x14ac:dyDescent="0.2">
      <c r="B151" s="313">
        <f>'A_Project Narrative'!B149</f>
        <v>0</v>
      </c>
      <c r="C151" s="313">
        <f>'A_Project Narrative'!C149</f>
        <v>0</v>
      </c>
      <c r="D151" s="313">
        <f>'A_Project Narrative'!D149</f>
        <v>0</v>
      </c>
      <c r="E151" s="313">
        <f>'A_Project Narrative'!E149</f>
        <v>0</v>
      </c>
      <c r="F151" s="313">
        <f>'A_Project Narrative'!F149</f>
        <v>0</v>
      </c>
      <c r="G151" s="313">
        <f>'A_Project Narrative'!G149</f>
        <v>0</v>
      </c>
      <c r="H151" s="313">
        <f>'A_Project Narrative'!H149</f>
        <v>0</v>
      </c>
      <c r="I151" s="313">
        <f>'A_Project Narrative'!I149</f>
        <v>0</v>
      </c>
      <c r="J151" s="313">
        <f>'A_Project Narrative'!J149</f>
        <v>0</v>
      </c>
      <c r="K151" s="313">
        <f>'A_Project Narrative'!K149</f>
        <v>0</v>
      </c>
      <c r="L151" s="313">
        <f>'A_Project Narrative'!L149</f>
        <v>0</v>
      </c>
      <c r="M151" s="313">
        <f>'A_Project Narrative'!M149</f>
        <v>0</v>
      </c>
      <c r="N151" s="313">
        <f>'A_Project Narrative'!N149</f>
        <v>0</v>
      </c>
      <c r="O151" s="313">
        <f>'A_Project Narrative'!O149</f>
        <v>0</v>
      </c>
      <c r="P151" s="313">
        <f>'A_Project Narrative'!P149</f>
        <v>0</v>
      </c>
      <c r="Q151" s="313">
        <f>'A_Project Narrative'!Q149</f>
        <v>0</v>
      </c>
      <c r="R151" s="313">
        <f>'A_Project Narrative'!R149</f>
        <v>0</v>
      </c>
      <c r="S151" s="313">
        <f>'A_Project Narrative'!S149</f>
        <v>0</v>
      </c>
      <c r="T151" s="313">
        <f>'A_Project Narrative'!T149</f>
        <v>0</v>
      </c>
    </row>
    <row r="152" spans="1:20" x14ac:dyDescent="0.2">
      <c r="B152" s="115" t="str">
        <f>'A_Project Narrative'!B150</f>
        <v>Off-Site Improvements (if applicable)</v>
      </c>
      <c r="C152" s="3">
        <f>'A_Project Narrative'!C150</f>
        <v>0</v>
      </c>
      <c r="D152" s="3">
        <f>'A_Project Narrative'!D150</f>
        <v>0</v>
      </c>
      <c r="E152" s="3">
        <f>'A_Project Narrative'!E150</f>
        <v>0</v>
      </c>
      <c r="F152" s="3">
        <f>'A_Project Narrative'!F150</f>
        <v>0</v>
      </c>
      <c r="G152" s="116">
        <f>'A_Project Narrative'!G150</f>
        <v>0</v>
      </c>
      <c r="H152" s="3">
        <f>'A_Project Narrative'!H150</f>
        <v>0</v>
      </c>
      <c r="I152" s="3">
        <f>'A_Project Narrative'!I150</f>
        <v>0</v>
      </c>
      <c r="J152" s="3">
        <f>'A_Project Narrative'!J150</f>
        <v>0</v>
      </c>
      <c r="K152" s="116">
        <f>'A_Project Narrative'!K150</f>
        <v>0</v>
      </c>
      <c r="L152" s="3">
        <f>'A_Project Narrative'!L150</f>
        <v>0</v>
      </c>
      <c r="M152" s="3">
        <f>'A_Project Narrative'!M150</f>
        <v>0</v>
      </c>
      <c r="N152" s="117">
        <f>'A_Project Narrative'!N150</f>
        <v>0</v>
      </c>
      <c r="O152" s="1">
        <f>'A_Project Narrative'!O150</f>
        <v>0</v>
      </c>
      <c r="P152" s="1">
        <f>'A_Project Narrative'!P150</f>
        <v>0</v>
      </c>
      <c r="Q152" s="1">
        <f>'A_Project Narrative'!Q150</f>
        <v>0</v>
      </c>
      <c r="R152" s="1">
        <f>'A_Project Narrative'!R150</f>
        <v>0</v>
      </c>
      <c r="S152" s="1">
        <f>'A_Project Narrative'!S150</f>
        <v>0</v>
      </c>
      <c r="T152" s="1">
        <f>'A_Project Narrative'!T150</f>
        <v>0</v>
      </c>
    </row>
    <row r="153" spans="1:20" x14ac:dyDescent="0.2">
      <c r="B153" s="980" t="str">
        <f>'A_Project Narrative'!B151</f>
        <v>Provide a description of any off-site improvements that will be undertaken in connection with the Project.
Limit response to 1500 characters.</v>
      </c>
      <c r="C153" s="980">
        <f>'A_Project Narrative'!C151</f>
        <v>0</v>
      </c>
      <c r="D153" s="980">
        <f>'A_Project Narrative'!D151</f>
        <v>0</v>
      </c>
      <c r="E153" s="980">
        <f>'A_Project Narrative'!E151</f>
        <v>0</v>
      </c>
      <c r="F153" s="980">
        <f>'A_Project Narrative'!F151</f>
        <v>0</v>
      </c>
      <c r="G153" s="980">
        <f>'A_Project Narrative'!G151</f>
        <v>0</v>
      </c>
      <c r="H153" s="980">
        <f>'A_Project Narrative'!H151</f>
        <v>0</v>
      </c>
      <c r="I153" s="980">
        <f>'A_Project Narrative'!I151</f>
        <v>0</v>
      </c>
      <c r="J153" s="980">
        <f>'A_Project Narrative'!J151</f>
        <v>0</v>
      </c>
      <c r="K153" s="980">
        <f>'A_Project Narrative'!K151</f>
        <v>0</v>
      </c>
      <c r="L153" s="980">
        <f>'A_Project Narrative'!L151</f>
        <v>0</v>
      </c>
      <c r="M153" s="980">
        <f>'A_Project Narrative'!M151</f>
        <v>0</v>
      </c>
      <c r="N153" s="980">
        <f>'A_Project Narrative'!N151</f>
        <v>0</v>
      </c>
      <c r="O153" s="980">
        <f>'A_Project Narrative'!O151</f>
        <v>0</v>
      </c>
      <c r="P153" s="980">
        <f>'A_Project Narrative'!P151</f>
        <v>0</v>
      </c>
      <c r="Q153" s="980">
        <f>'A_Project Narrative'!Q151</f>
        <v>0</v>
      </c>
      <c r="R153" s="980">
        <f>'A_Project Narrative'!R151</f>
        <v>0</v>
      </c>
      <c r="S153" s="980">
        <f>'A_Project Narrative'!S151</f>
        <v>0</v>
      </c>
      <c r="T153" s="980">
        <f>'A_Project Narrative'!T151</f>
        <v>0</v>
      </c>
    </row>
    <row r="154" spans="1:20" x14ac:dyDescent="0.2">
      <c r="B154" s="977">
        <f>'A_Project Narrative'!B152</f>
        <v>0</v>
      </c>
      <c r="C154" s="978">
        <f>'A_Project Narrative'!C152</f>
        <v>0</v>
      </c>
      <c r="D154" s="978">
        <f>'A_Project Narrative'!D152</f>
        <v>0</v>
      </c>
      <c r="E154" s="978">
        <f>'A_Project Narrative'!E152</f>
        <v>0</v>
      </c>
      <c r="F154" s="978">
        <f>'A_Project Narrative'!F152</f>
        <v>0</v>
      </c>
      <c r="G154" s="978">
        <f>'A_Project Narrative'!G152</f>
        <v>0</v>
      </c>
      <c r="H154" s="978">
        <f>'A_Project Narrative'!H152</f>
        <v>0</v>
      </c>
      <c r="I154" s="978">
        <f>'A_Project Narrative'!I152</f>
        <v>0</v>
      </c>
      <c r="J154" s="978">
        <f>'A_Project Narrative'!J152</f>
        <v>0</v>
      </c>
      <c r="K154" s="978">
        <f>'A_Project Narrative'!K152</f>
        <v>0</v>
      </c>
      <c r="L154" s="978">
        <f>'A_Project Narrative'!L152</f>
        <v>0</v>
      </c>
      <c r="M154" s="978">
        <f>'A_Project Narrative'!M152</f>
        <v>0</v>
      </c>
      <c r="N154" s="978">
        <f>'A_Project Narrative'!N152</f>
        <v>0</v>
      </c>
      <c r="O154" s="978">
        <f>'A_Project Narrative'!O152</f>
        <v>0</v>
      </c>
      <c r="P154" s="978">
        <f>'A_Project Narrative'!P152</f>
        <v>0</v>
      </c>
      <c r="Q154" s="978">
        <f>'A_Project Narrative'!Q152</f>
        <v>0</v>
      </c>
      <c r="R154" s="978">
        <f>'A_Project Narrative'!R152</f>
        <v>0</v>
      </c>
      <c r="S154" s="978">
        <f>'A_Project Narrative'!S152</f>
        <v>0</v>
      </c>
      <c r="T154" s="979">
        <f>'A_Project Narrative'!T152</f>
        <v>0</v>
      </c>
    </row>
    <row r="155" spans="1:20" x14ac:dyDescent="0.2">
      <c r="B155" s="5" t="str">
        <f>'A_Project Narrative'!B153</f>
        <v>Characters remaining:</v>
      </c>
      <c r="C155" s="5">
        <f>'A_Project Narrative'!C153</f>
        <v>0</v>
      </c>
      <c r="D155" s="5">
        <f>'A_Project Narrative'!D153</f>
        <v>1500</v>
      </c>
      <c r="E155" s="3">
        <f>'A_Project Narrative'!E153</f>
        <v>0</v>
      </c>
      <c r="F155" s="3">
        <f>'A_Project Narrative'!F153</f>
        <v>0</v>
      </c>
      <c r="G155" s="3">
        <f>'A_Project Narrative'!G153</f>
        <v>0</v>
      </c>
      <c r="H155" s="3">
        <f>'A_Project Narrative'!H153</f>
        <v>0</v>
      </c>
      <c r="I155" s="3">
        <f>'A_Project Narrative'!I153</f>
        <v>0</v>
      </c>
      <c r="J155" s="3">
        <f>'A_Project Narrative'!J153</f>
        <v>0</v>
      </c>
      <c r="K155" s="3">
        <f>'A_Project Narrative'!K153</f>
        <v>0</v>
      </c>
      <c r="L155" s="3">
        <f>'A_Project Narrative'!L153</f>
        <v>0</v>
      </c>
      <c r="M155" s="3">
        <f>'A_Project Narrative'!M153</f>
        <v>0</v>
      </c>
      <c r="N155" s="1">
        <f>'A_Project Narrative'!N153</f>
        <v>0</v>
      </c>
      <c r="O155" s="1">
        <f>'A_Project Narrative'!O153</f>
        <v>0</v>
      </c>
      <c r="P155" s="1">
        <f>'A_Project Narrative'!P153</f>
        <v>0</v>
      </c>
      <c r="Q155" s="1">
        <f>'A_Project Narrative'!Q153</f>
        <v>0</v>
      </c>
      <c r="R155" s="1">
        <f>'A_Project Narrative'!R153</f>
        <v>0</v>
      </c>
      <c r="S155" s="1">
        <f>'A_Project Narrative'!S153</f>
        <v>0</v>
      </c>
      <c r="T155" s="1">
        <f>'A_Project Narrative'!T153</f>
        <v>0</v>
      </c>
    </row>
    <row r="156" spans="1:20" x14ac:dyDescent="0.2">
      <c r="A156" s="863" t="s">
        <v>644</v>
      </c>
    </row>
    <row r="157" spans="1:20" x14ac:dyDescent="0.2">
      <c r="B157" s="1">
        <f>B_Details!B1</f>
        <v>0</v>
      </c>
      <c r="C157" s="107" t="str">
        <f>B_Details!C1</f>
        <v>Illinois Housing Development Authority Multifamily Finance Common Application</v>
      </c>
      <c r="D157" s="107">
        <f>B_Details!D1</f>
        <v>0</v>
      </c>
      <c r="E157" s="107">
        <f>B_Details!E1</f>
        <v>0</v>
      </c>
      <c r="F157" s="107">
        <f>B_Details!F1</f>
        <v>0</v>
      </c>
      <c r="G157" s="107">
        <f>B_Details!G1</f>
        <v>0</v>
      </c>
      <c r="H157" s="107">
        <f>B_Details!H1</f>
        <v>0</v>
      </c>
      <c r="I157" s="107">
        <f>B_Details!I1</f>
        <v>0</v>
      </c>
      <c r="J157" s="107">
        <f>B_Details!J1</f>
        <v>0</v>
      </c>
      <c r="K157" s="107">
        <f>B_Details!K1</f>
        <v>0</v>
      </c>
      <c r="L157" s="107">
        <f>B_Details!L1</f>
        <v>0</v>
      </c>
      <c r="M157" s="107">
        <f>B_Details!M1</f>
        <v>0</v>
      </c>
      <c r="N157" s="1">
        <f>B_Details!N1</f>
        <v>0</v>
      </c>
      <c r="O157" s="1">
        <f>B_Details!O1</f>
        <v>0</v>
      </c>
      <c r="P157" s="1">
        <f>B_Details!P1</f>
        <v>0</v>
      </c>
    </row>
    <row r="158" spans="1:20" x14ac:dyDescent="0.2">
      <c r="B158" s="1">
        <f>B_Details!B2</f>
        <v>0</v>
      </c>
      <c r="C158" s="3">
        <f>B_Details!C2</f>
        <v>0</v>
      </c>
      <c r="D158" s="3">
        <f>B_Details!D2</f>
        <v>0</v>
      </c>
      <c r="E158" s="3">
        <f>B_Details!E2</f>
        <v>0</v>
      </c>
      <c r="F158" s="3">
        <f>B_Details!F2</f>
        <v>0</v>
      </c>
      <c r="G158" s="3">
        <f>B_Details!G2</f>
        <v>0</v>
      </c>
      <c r="H158" s="3">
        <f>B_Details!H2</f>
        <v>0</v>
      </c>
      <c r="I158" s="3">
        <f>B_Details!I2</f>
        <v>0</v>
      </c>
      <c r="J158" s="3">
        <f>B_Details!J2</f>
        <v>0</v>
      </c>
      <c r="K158" s="3">
        <f>B_Details!K2</f>
        <v>0</v>
      </c>
      <c r="L158" s="3">
        <f>B_Details!L2</f>
        <v>0</v>
      </c>
      <c r="M158" s="3">
        <f>B_Details!M2</f>
        <v>0</v>
      </c>
      <c r="N158" s="3">
        <f>B_Details!N2</f>
        <v>0</v>
      </c>
      <c r="O158" s="1">
        <f>B_Details!O2</f>
        <v>0</v>
      </c>
      <c r="P158" s="1">
        <f>B_Details!P2</f>
        <v>0</v>
      </c>
    </row>
    <row r="159" spans="1:20" x14ac:dyDescent="0.2">
      <c r="B159" s="1">
        <f>B_Details!B3</f>
        <v>0</v>
      </c>
      <c r="C159" s="12" t="str">
        <f>B_Details!C3</f>
        <v>Project Name:</v>
      </c>
      <c r="D159" s="1032">
        <f>B_Details!D3</f>
        <v>0</v>
      </c>
      <c r="E159" s="1033">
        <f>B_Details!E3</f>
        <v>0</v>
      </c>
      <c r="F159" s="1033">
        <f>B_Details!F3</f>
        <v>0</v>
      </c>
      <c r="G159" s="1034">
        <f>B_Details!G3</f>
        <v>0</v>
      </c>
      <c r="H159" s="3">
        <f>B_Details!H3</f>
        <v>0</v>
      </c>
      <c r="I159" s="3">
        <f>B_Details!I3</f>
        <v>0</v>
      </c>
      <c r="J159" s="3">
        <f>B_Details!J3</f>
        <v>0</v>
      </c>
      <c r="K159" s="3">
        <f>B_Details!K3</f>
        <v>0</v>
      </c>
      <c r="L159" s="4" t="str">
        <f>B_Details!L3</f>
        <v>Application date:</v>
      </c>
      <c r="M159" s="3">
        <f>B_Details!M3</f>
        <v>0</v>
      </c>
      <c r="N159" s="1021">
        <f>B_Details!N3</f>
        <v>0</v>
      </c>
      <c r="O159" s="1022">
        <f>B_Details!O3</f>
        <v>0</v>
      </c>
      <c r="P159" s="1">
        <f>B_Details!P3</f>
        <v>0</v>
      </c>
    </row>
    <row r="160" spans="1:20" x14ac:dyDescent="0.2">
      <c r="B160" s="1">
        <f>B_Details!B4</f>
        <v>0</v>
      </c>
      <c r="C160" s="12">
        <f>B_Details!C4</f>
        <v>0</v>
      </c>
      <c r="D160" s="399">
        <f>B_Details!D4</f>
        <v>0</v>
      </c>
      <c r="E160" s="399">
        <f>B_Details!E4</f>
        <v>0</v>
      </c>
      <c r="F160" s="399">
        <f>B_Details!F4</f>
        <v>0</v>
      </c>
      <c r="G160" s="399">
        <f>B_Details!G4</f>
        <v>0</v>
      </c>
      <c r="H160" s="3">
        <f>B_Details!H4</f>
        <v>0</v>
      </c>
      <c r="I160" s="3">
        <f>B_Details!I4</f>
        <v>0</v>
      </c>
      <c r="J160" s="3">
        <f>B_Details!J4</f>
        <v>0</v>
      </c>
      <c r="K160" s="3">
        <f>B_Details!K4</f>
        <v>0</v>
      </c>
      <c r="L160" s="4">
        <f>B_Details!L4</f>
        <v>0</v>
      </c>
      <c r="M160" s="3">
        <f>B_Details!M4</f>
        <v>0</v>
      </c>
      <c r="N160" s="3">
        <f>B_Details!N4</f>
        <v>0</v>
      </c>
      <c r="O160" s="3">
        <f>B_Details!O4</f>
        <v>0</v>
      </c>
      <c r="P160" s="1">
        <f>B_Details!P4</f>
        <v>0</v>
      </c>
    </row>
    <row r="161" spans="2:16" x14ac:dyDescent="0.2">
      <c r="B161" s="1">
        <f>B_Details!B5</f>
        <v>0</v>
      </c>
      <c r="C161" s="369" t="str">
        <f>B_Details!C5</f>
        <v>PID Number:</v>
      </c>
      <c r="D161" s="484">
        <f>B_Details!D5</f>
        <v>0</v>
      </c>
      <c r="E161" s="1">
        <f>B_Details!E5</f>
        <v>0</v>
      </c>
      <c r="F161" s="1">
        <f>B_Details!F5</f>
        <v>0</v>
      </c>
      <c r="G161" s="1">
        <f>B_Details!G5</f>
        <v>0</v>
      </c>
      <c r="H161" s="3">
        <f>B_Details!H5</f>
        <v>0</v>
      </c>
      <c r="I161" s="3">
        <f>B_Details!I5</f>
        <v>0</v>
      </c>
      <c r="J161" s="3">
        <f>B_Details!J5</f>
        <v>0</v>
      </c>
      <c r="K161" s="107" t="str">
        <f>B_Details!K5</f>
        <v>Anticipated Project Schedule</v>
      </c>
      <c r="L161" s="1">
        <f>B_Details!L5</f>
        <v>0</v>
      </c>
      <c r="M161" s="1">
        <f>B_Details!M5</f>
        <v>0</v>
      </c>
      <c r="N161" s="1">
        <f>B_Details!N5</f>
        <v>0</v>
      </c>
      <c r="O161" s="1">
        <f>B_Details!O5</f>
        <v>0</v>
      </c>
      <c r="P161" s="1">
        <f>B_Details!P5</f>
        <v>0</v>
      </c>
    </row>
    <row r="162" spans="2:16" x14ac:dyDescent="0.2">
      <c r="B162" s="1">
        <f>B_Details!B6</f>
        <v>0</v>
      </c>
      <c r="C162" s="12">
        <f>B_Details!C6</f>
        <v>0</v>
      </c>
      <c r="D162" s="485">
        <f>B_Details!D6</f>
        <v>0</v>
      </c>
      <c r="E162" s="485">
        <f>B_Details!E6</f>
        <v>0</v>
      </c>
      <c r="F162" s="485">
        <f>B_Details!F6</f>
        <v>0</v>
      </c>
      <c r="G162" s="485">
        <f>B_Details!G6</f>
        <v>0</v>
      </c>
      <c r="H162" s="3">
        <f>B_Details!H6</f>
        <v>0</v>
      </c>
      <c r="I162" s="3">
        <f>B_Details!I6</f>
        <v>0</v>
      </c>
      <c r="J162" s="3">
        <f>B_Details!J6</f>
        <v>0</v>
      </c>
      <c r="K162" s="3">
        <f>B_Details!K6</f>
        <v>0</v>
      </c>
      <c r="L162" s="4" t="str">
        <f>B_Details!L6</f>
        <v>Closing</v>
      </c>
      <c r="M162" s="3">
        <f>B_Details!M6</f>
        <v>0</v>
      </c>
      <c r="N162" s="376">
        <f>B_Details!N6</f>
        <v>0</v>
      </c>
      <c r="O162" s="1">
        <f>B_Details!O6</f>
        <v>0</v>
      </c>
      <c r="P162" s="1">
        <f>B_Details!P6</f>
        <v>0</v>
      </c>
    </row>
    <row r="163" spans="2:16" x14ac:dyDescent="0.2">
      <c r="B163" s="1">
        <f>B_Details!B7</f>
        <v>0</v>
      </c>
      <c r="C163" s="4" t="str">
        <f>B_Details!C7</f>
        <v>Tenant Population:</v>
      </c>
      <c r="D163" s="1035" t="str">
        <f>B_Details!D7</f>
        <v/>
      </c>
      <c r="E163" s="1036">
        <f>B_Details!E7</f>
        <v>0</v>
      </c>
      <c r="F163" s="1036">
        <f>B_Details!F7</f>
        <v>0</v>
      </c>
      <c r="G163" s="1037">
        <f>B_Details!G7</f>
        <v>0</v>
      </c>
      <c r="H163" s="3">
        <f>B_Details!H7</f>
        <v>0</v>
      </c>
      <c r="I163" s="3">
        <f>B_Details!I7</f>
        <v>0</v>
      </c>
      <c r="J163" s="3">
        <f>B_Details!J7</f>
        <v>0</v>
      </c>
      <c r="K163" s="3">
        <f>B_Details!K7</f>
        <v>0</v>
      </c>
      <c r="L163" s="4" t="str">
        <f>B_Details!L7</f>
        <v>Start of Construction</v>
      </c>
      <c r="M163" s="3">
        <f>B_Details!M7</f>
        <v>0</v>
      </c>
      <c r="N163" s="376">
        <f>B_Details!N7</f>
        <v>0</v>
      </c>
      <c r="O163" s="1">
        <f>B_Details!O7</f>
        <v>0</v>
      </c>
      <c r="P163" s="1">
        <f>B_Details!P7</f>
        <v>0</v>
      </c>
    </row>
    <row r="164" spans="2:16" x14ac:dyDescent="0.2">
      <c r="B164" s="1">
        <f>B_Details!B8</f>
        <v>0</v>
      </c>
      <c r="C164" s="4" t="str">
        <f>B_Details!C8</f>
        <v>Project Type:</v>
      </c>
      <c r="D164" s="1035">
        <f>B_Details!D8</f>
        <v>0</v>
      </c>
      <c r="E164" s="1036">
        <f>B_Details!E8</f>
        <v>0</v>
      </c>
      <c r="F164" s="1036">
        <f>B_Details!F8</f>
        <v>0</v>
      </c>
      <c r="G164" s="1037">
        <f>B_Details!G8</f>
        <v>0</v>
      </c>
      <c r="H164" s="1">
        <f>B_Details!H8</f>
        <v>0</v>
      </c>
      <c r="I164" s="10">
        <f>B_Details!I8</f>
        <v>0</v>
      </c>
      <c r="J164" s="1">
        <f>B_Details!J8</f>
        <v>0</v>
      </c>
      <c r="K164" s="1">
        <f>B_Details!K8</f>
        <v>0</v>
      </c>
      <c r="L164" s="4" t="str">
        <f>B_Details!L8</f>
        <v>End of Construction</v>
      </c>
      <c r="M164" s="1">
        <f>B_Details!M8</f>
        <v>0</v>
      </c>
      <c r="N164" s="376">
        <f>B_Details!N8</f>
        <v>0</v>
      </c>
      <c r="O164" s="1">
        <f>B_Details!O8</f>
        <v>0</v>
      </c>
      <c r="P164" s="1">
        <f>B_Details!P8</f>
        <v>0</v>
      </c>
    </row>
    <row r="165" spans="2:16" x14ac:dyDescent="0.2">
      <c r="B165" s="1">
        <f>B_Details!B9</f>
        <v>0</v>
      </c>
      <c r="C165" s="4">
        <f>B_Details!C9</f>
        <v>0</v>
      </c>
      <c r="D165" s="1">
        <f>B_Details!D9</f>
        <v>0</v>
      </c>
      <c r="E165" s="1">
        <f>B_Details!E9</f>
        <v>0</v>
      </c>
      <c r="F165" s="1">
        <f>B_Details!F9</f>
        <v>0</v>
      </c>
      <c r="G165" s="1">
        <f>B_Details!G9</f>
        <v>0</v>
      </c>
      <c r="H165" s="1">
        <f>B_Details!H9</f>
        <v>0</v>
      </c>
      <c r="I165" s="4">
        <f>B_Details!I9</f>
        <v>0</v>
      </c>
      <c r="J165" s="1">
        <f>B_Details!J9</f>
        <v>0</v>
      </c>
      <c r="K165" s="1">
        <f>B_Details!K9</f>
        <v>0</v>
      </c>
      <c r="L165" s="4" t="str">
        <f>B_Details!L9</f>
        <v>Placed in service date</v>
      </c>
      <c r="M165" s="1">
        <f>B_Details!M9</f>
        <v>0</v>
      </c>
      <c r="N165" s="376">
        <f>B_Details!N9</f>
        <v>0</v>
      </c>
      <c r="O165" s="1">
        <f>B_Details!O9</f>
        <v>0</v>
      </c>
      <c r="P165" s="1">
        <f>B_Details!P9</f>
        <v>0</v>
      </c>
    </row>
    <row r="166" spans="2:16" x14ac:dyDescent="0.2">
      <c r="B166" s="1">
        <f>B_Details!B10</f>
        <v>0</v>
      </c>
      <c r="C166" s="737" t="str">
        <f>B_Details!C10</f>
        <v>If Existing and in IHDA's Portfolio</v>
      </c>
      <c r="D166" s="1">
        <f>B_Details!D10</f>
        <v>0</v>
      </c>
      <c r="E166" s="1">
        <f>B_Details!E10</f>
        <v>0</v>
      </c>
      <c r="F166" s="1">
        <f>B_Details!F10</f>
        <v>0</v>
      </c>
      <c r="G166" s="1">
        <f>B_Details!G10</f>
        <v>0</v>
      </c>
      <c r="H166" s="3">
        <f>B_Details!H10</f>
        <v>0</v>
      </c>
      <c r="I166" s="1">
        <f>B_Details!I10</f>
        <v>0</v>
      </c>
      <c r="J166" s="1">
        <f>B_Details!J10</f>
        <v>0</v>
      </c>
      <c r="K166" s="1">
        <f>B_Details!K10</f>
        <v>0</v>
      </c>
      <c r="L166" s="4" t="str">
        <f>B_Details!L10</f>
        <v>Initial occupancy</v>
      </c>
      <c r="M166" s="1">
        <f>B_Details!M10</f>
        <v>0</v>
      </c>
      <c r="N166" s="376">
        <f>B_Details!N10</f>
        <v>0</v>
      </c>
      <c r="O166" s="1">
        <f>B_Details!O10</f>
        <v>0</v>
      </c>
      <c r="P166" s="1">
        <f>B_Details!P10</f>
        <v>0</v>
      </c>
    </row>
    <row r="167" spans="2:16" x14ac:dyDescent="0.2">
      <c r="B167" s="3">
        <f>B_Details!B11</f>
        <v>0</v>
      </c>
      <c r="C167" s="1" t="str">
        <f>B_Details!C11</f>
        <v xml:space="preserve">Please indicate the resource type and applicable reference number (No.) for all current and past IHDA resources. </v>
      </c>
      <c r="D167" s="1">
        <f>B_Details!D11</f>
        <v>0</v>
      </c>
      <c r="E167" s="1">
        <f>B_Details!E11</f>
        <v>0</v>
      </c>
      <c r="F167" s="1">
        <f>B_Details!F11</f>
        <v>0</v>
      </c>
      <c r="G167" s="1">
        <f>B_Details!G11</f>
        <v>0</v>
      </c>
      <c r="H167" s="1">
        <f>B_Details!H11</f>
        <v>0</v>
      </c>
      <c r="I167" s="1">
        <f>B_Details!I11</f>
        <v>0</v>
      </c>
      <c r="J167" s="1">
        <f>B_Details!J11</f>
        <v>0</v>
      </c>
      <c r="K167" s="1">
        <f>B_Details!K11</f>
        <v>0</v>
      </c>
      <c r="L167" s="4" t="str">
        <f>B_Details!L11</f>
        <v>Stabilized occupancy</v>
      </c>
      <c r="M167" s="1">
        <f>B_Details!M11</f>
        <v>0</v>
      </c>
      <c r="N167" s="376">
        <f>B_Details!N11</f>
        <v>0</v>
      </c>
      <c r="O167" s="1">
        <f>B_Details!O11</f>
        <v>0</v>
      </c>
      <c r="P167" s="1">
        <f>B_Details!P11</f>
        <v>0</v>
      </c>
    </row>
    <row r="168" spans="2:16" x14ac:dyDescent="0.2">
      <c r="B168" s="3">
        <f>B_Details!B12</f>
        <v>0</v>
      </c>
      <c r="C168" s="1">
        <f>B_Details!C12</f>
        <v>0</v>
      </c>
      <c r="D168" s="1">
        <f>B_Details!D12</f>
        <v>0</v>
      </c>
      <c r="E168" s="1">
        <f>B_Details!E12</f>
        <v>0</v>
      </c>
      <c r="F168" s="1">
        <f>B_Details!F12</f>
        <v>0</v>
      </c>
      <c r="G168" s="1">
        <f>B_Details!G12</f>
        <v>0</v>
      </c>
      <c r="H168" s="1">
        <f>B_Details!H12</f>
        <v>0</v>
      </c>
      <c r="I168" s="1038" t="str">
        <f>B_Details!I12</f>
        <v>Outstanding Regulatory Agreement?</v>
      </c>
      <c r="J168" s="1038">
        <f>B_Details!J12</f>
        <v>0</v>
      </c>
      <c r="K168" s="1">
        <f>B_Details!K12</f>
        <v>0</v>
      </c>
      <c r="L168" s="4" t="str">
        <f>B_Details!L12</f>
        <v>Final closing</v>
      </c>
      <c r="M168" s="1">
        <f>B_Details!M12</f>
        <v>0</v>
      </c>
      <c r="N168" s="376">
        <f>B_Details!N12</f>
        <v>0</v>
      </c>
      <c r="O168" s="1">
        <f>B_Details!O12</f>
        <v>0</v>
      </c>
      <c r="P168" s="1">
        <f>B_Details!P12</f>
        <v>0</v>
      </c>
    </row>
    <row r="169" spans="2:16" x14ac:dyDescent="0.2">
      <c r="B169" s="3">
        <f>B_Details!B13</f>
        <v>0</v>
      </c>
      <c r="C169" s="737" t="str">
        <f>B_Details!C13</f>
        <v xml:space="preserve">Resource(s): </v>
      </c>
      <c r="D169" s="737">
        <f>B_Details!D13</f>
        <v>0</v>
      </c>
      <c r="E169" s="107" t="str">
        <f>B_Details!E13</f>
        <v xml:space="preserve">Specify if "Other": </v>
      </c>
      <c r="F169" s="107">
        <f>B_Details!F13</f>
        <v>0</v>
      </c>
      <c r="G169" s="107" t="str">
        <f>B_Details!G13</f>
        <v xml:space="preserve">No.: </v>
      </c>
      <c r="H169" s="1">
        <f>B_Details!H13</f>
        <v>0</v>
      </c>
      <c r="I169" s="1038">
        <f>B_Details!I13</f>
        <v>0</v>
      </c>
      <c r="J169" s="1038">
        <f>B_Details!J13</f>
        <v>0</v>
      </c>
      <c r="K169" s="1">
        <f>B_Details!K13</f>
        <v>0</v>
      </c>
      <c r="L169" s="1">
        <f>B_Details!L13</f>
        <v>0</v>
      </c>
      <c r="M169" s="1">
        <f>B_Details!M13</f>
        <v>0</v>
      </c>
      <c r="N169" s="4">
        <f>B_Details!N13</f>
        <v>0</v>
      </c>
      <c r="O169" s="1">
        <f>B_Details!O13</f>
        <v>0</v>
      </c>
      <c r="P169" s="1">
        <f>B_Details!P13</f>
        <v>0</v>
      </c>
    </row>
    <row r="170" spans="2:16" x14ac:dyDescent="0.2">
      <c r="B170" s="3">
        <f>B_Details!B14</f>
        <v>0</v>
      </c>
      <c r="C170" s="1004">
        <f>B_Details!C14</f>
        <v>0</v>
      </c>
      <c r="D170" s="1005">
        <f>B_Details!D14</f>
        <v>0</v>
      </c>
      <c r="E170" s="1028">
        <f>B_Details!E14</f>
        <v>0</v>
      </c>
      <c r="F170" s="1029">
        <f>B_Details!F14</f>
        <v>0</v>
      </c>
      <c r="G170" s="859">
        <f>B_Details!G14</f>
        <v>0</v>
      </c>
      <c r="H170" s="860">
        <f>B_Details!H14</f>
        <v>0</v>
      </c>
      <c r="I170" s="379">
        <f>B_Details!I14</f>
        <v>0</v>
      </c>
      <c r="J170" s="1">
        <f>B_Details!J14</f>
        <v>0</v>
      </c>
      <c r="K170" s="1">
        <f>B_Details!K14</f>
        <v>0</v>
      </c>
      <c r="L170" s="1">
        <f>B_Details!L14</f>
        <v>0</v>
      </c>
      <c r="M170" s="1">
        <f>B_Details!M14</f>
        <v>0</v>
      </c>
      <c r="N170" s="1">
        <f>B_Details!N14</f>
        <v>0</v>
      </c>
      <c r="O170" s="1">
        <f>B_Details!O14</f>
        <v>0</v>
      </c>
      <c r="P170" s="1">
        <f>B_Details!P14</f>
        <v>0</v>
      </c>
    </row>
    <row r="171" spans="2:16" x14ac:dyDescent="0.2">
      <c r="B171" s="313">
        <f>B_Details!B15</f>
        <v>0</v>
      </c>
      <c r="C171" s="1004">
        <f>B_Details!C15</f>
        <v>0</v>
      </c>
      <c r="D171" s="1005">
        <f>B_Details!D15</f>
        <v>0</v>
      </c>
      <c r="E171" s="1028">
        <f>B_Details!E15</f>
        <v>0</v>
      </c>
      <c r="F171" s="1029">
        <f>B_Details!F15</f>
        <v>0</v>
      </c>
      <c r="G171" s="859">
        <f>B_Details!G15</f>
        <v>0</v>
      </c>
      <c r="H171" s="860">
        <f>B_Details!H15</f>
        <v>0</v>
      </c>
      <c r="I171" s="379">
        <f>B_Details!I15</f>
        <v>0</v>
      </c>
      <c r="J171" s="1">
        <f>B_Details!J15</f>
        <v>0</v>
      </c>
      <c r="K171" s="1">
        <f>B_Details!K15</f>
        <v>0</v>
      </c>
      <c r="L171" s="1">
        <f>B_Details!L15</f>
        <v>0</v>
      </c>
      <c r="M171" s="1">
        <f>B_Details!M15</f>
        <v>0</v>
      </c>
      <c r="N171" s="1">
        <f>B_Details!N15</f>
        <v>0</v>
      </c>
      <c r="O171" s="313">
        <f>B_Details!O15</f>
        <v>0</v>
      </c>
      <c r="P171" s="1">
        <f>B_Details!P15</f>
        <v>0</v>
      </c>
    </row>
    <row r="172" spans="2:16" x14ac:dyDescent="0.2">
      <c r="B172" s="313">
        <f>B_Details!B16</f>
        <v>0</v>
      </c>
      <c r="C172" s="1004">
        <f>B_Details!C16</f>
        <v>0</v>
      </c>
      <c r="D172" s="1005">
        <f>B_Details!D16</f>
        <v>0</v>
      </c>
      <c r="E172" s="1028">
        <f>B_Details!E16</f>
        <v>0</v>
      </c>
      <c r="F172" s="1029">
        <f>B_Details!F16</f>
        <v>0</v>
      </c>
      <c r="G172" s="859">
        <f>B_Details!G16</f>
        <v>0</v>
      </c>
      <c r="H172" s="860">
        <f>B_Details!H16</f>
        <v>0</v>
      </c>
      <c r="I172" s="379">
        <f>B_Details!I16</f>
        <v>0</v>
      </c>
      <c r="J172" s="1">
        <f>B_Details!J16</f>
        <v>0</v>
      </c>
      <c r="K172" s="1">
        <f>B_Details!K16</f>
        <v>0</v>
      </c>
      <c r="L172" s="1">
        <f>B_Details!L16</f>
        <v>0</v>
      </c>
      <c r="M172" s="1">
        <f>B_Details!M16</f>
        <v>0</v>
      </c>
      <c r="N172" s="1">
        <f>B_Details!N16</f>
        <v>0</v>
      </c>
      <c r="O172" s="313">
        <f>B_Details!O16</f>
        <v>0</v>
      </c>
      <c r="P172" s="1">
        <f>B_Details!P16</f>
        <v>0</v>
      </c>
    </row>
    <row r="173" spans="2:16" x14ac:dyDescent="0.2">
      <c r="B173" s="3">
        <f>B_Details!B17</f>
        <v>0</v>
      </c>
      <c r="C173" s="1004">
        <f>B_Details!C17</f>
        <v>0</v>
      </c>
      <c r="D173" s="1005">
        <f>B_Details!D17</f>
        <v>0</v>
      </c>
      <c r="E173" s="1028">
        <f>B_Details!E17</f>
        <v>0</v>
      </c>
      <c r="F173" s="1029">
        <f>B_Details!F17</f>
        <v>0</v>
      </c>
      <c r="G173" s="859">
        <f>B_Details!G17</f>
        <v>0</v>
      </c>
      <c r="H173" s="860">
        <f>B_Details!H17</f>
        <v>0</v>
      </c>
      <c r="I173" s="379">
        <f>B_Details!I17</f>
        <v>0</v>
      </c>
      <c r="J173" s="1">
        <f>B_Details!J17</f>
        <v>0</v>
      </c>
      <c r="K173" s="1">
        <f>B_Details!K17</f>
        <v>0</v>
      </c>
      <c r="L173" s="1">
        <f>B_Details!L17</f>
        <v>0</v>
      </c>
      <c r="M173" s="1">
        <f>B_Details!M17</f>
        <v>0</v>
      </c>
      <c r="N173" s="1">
        <f>B_Details!N17</f>
        <v>0</v>
      </c>
      <c r="O173" s="1">
        <f>B_Details!O17</f>
        <v>0</v>
      </c>
      <c r="P173" s="1">
        <f>B_Details!P17</f>
        <v>0</v>
      </c>
    </row>
    <row r="174" spans="2:16" x14ac:dyDescent="0.2">
      <c r="B174" s="3">
        <f>B_Details!B18</f>
        <v>0</v>
      </c>
      <c r="C174" s="1004">
        <f>B_Details!C18</f>
        <v>0</v>
      </c>
      <c r="D174" s="1005">
        <f>B_Details!D18</f>
        <v>0</v>
      </c>
      <c r="E174" s="1028">
        <f>B_Details!E18</f>
        <v>0</v>
      </c>
      <c r="F174" s="1029">
        <f>B_Details!F18</f>
        <v>0</v>
      </c>
      <c r="G174" s="859">
        <f>B_Details!G18</f>
        <v>0</v>
      </c>
      <c r="H174" s="860">
        <f>B_Details!H18</f>
        <v>0</v>
      </c>
      <c r="I174" s="379">
        <f>B_Details!I18</f>
        <v>0</v>
      </c>
      <c r="J174" s="1">
        <f>B_Details!J18</f>
        <v>0</v>
      </c>
      <c r="K174" s="1">
        <f>B_Details!K18</f>
        <v>0</v>
      </c>
      <c r="L174" s="1">
        <f>B_Details!L18</f>
        <v>0</v>
      </c>
      <c r="M174" s="1">
        <f>B_Details!M18</f>
        <v>0</v>
      </c>
      <c r="N174" s="4">
        <f>B_Details!N18</f>
        <v>0</v>
      </c>
      <c r="O174" s="1">
        <f>B_Details!O18</f>
        <v>0</v>
      </c>
      <c r="P174" s="1">
        <f>B_Details!P18</f>
        <v>0</v>
      </c>
    </row>
    <row r="175" spans="2:16" x14ac:dyDescent="0.2">
      <c r="B175" s="3">
        <f>B_Details!B19</f>
        <v>0</v>
      </c>
      <c r="C175" s="1004">
        <f>B_Details!C19</f>
        <v>0</v>
      </c>
      <c r="D175" s="1005">
        <f>B_Details!D19</f>
        <v>0</v>
      </c>
      <c r="E175" s="1028">
        <f>B_Details!E19</f>
        <v>0</v>
      </c>
      <c r="F175" s="1029">
        <f>B_Details!F19</f>
        <v>0</v>
      </c>
      <c r="G175" s="859">
        <f>B_Details!G19</f>
        <v>0</v>
      </c>
      <c r="H175" s="860">
        <f>B_Details!H19</f>
        <v>0</v>
      </c>
      <c r="I175" s="379">
        <f>B_Details!I19</f>
        <v>0</v>
      </c>
      <c r="J175" s="1">
        <f>B_Details!J19</f>
        <v>0</v>
      </c>
      <c r="K175" s="1">
        <f>B_Details!K19</f>
        <v>0</v>
      </c>
      <c r="L175" s="1">
        <f>B_Details!L19</f>
        <v>0</v>
      </c>
      <c r="M175" s="1">
        <f>B_Details!M19</f>
        <v>0</v>
      </c>
      <c r="N175" s="4">
        <f>B_Details!N19</f>
        <v>0</v>
      </c>
      <c r="O175" s="1">
        <f>B_Details!O19</f>
        <v>0</v>
      </c>
      <c r="P175" s="1">
        <f>B_Details!P19</f>
        <v>0</v>
      </c>
    </row>
    <row r="176" spans="2:16" x14ac:dyDescent="0.2">
      <c r="B176" s="3">
        <f>B_Details!B20</f>
        <v>0</v>
      </c>
      <c r="C176" s="1004">
        <f>B_Details!C20</f>
        <v>0</v>
      </c>
      <c r="D176" s="1005">
        <f>B_Details!D20</f>
        <v>0</v>
      </c>
      <c r="E176" s="1028">
        <f>B_Details!E20</f>
        <v>0</v>
      </c>
      <c r="F176" s="1029">
        <f>B_Details!F20</f>
        <v>0</v>
      </c>
      <c r="G176" s="859">
        <f>B_Details!G20</f>
        <v>0</v>
      </c>
      <c r="H176" s="860">
        <f>B_Details!H20</f>
        <v>0</v>
      </c>
      <c r="I176" s="379">
        <f>B_Details!I20</f>
        <v>0</v>
      </c>
      <c r="J176" s="1">
        <f>B_Details!J20</f>
        <v>0</v>
      </c>
      <c r="K176" s="1">
        <f>B_Details!K20</f>
        <v>0</v>
      </c>
      <c r="L176" s="1">
        <f>B_Details!L20</f>
        <v>0</v>
      </c>
      <c r="M176" s="1">
        <f>B_Details!M20</f>
        <v>0</v>
      </c>
      <c r="N176" s="4">
        <f>B_Details!N20</f>
        <v>0</v>
      </c>
      <c r="O176" s="1">
        <f>B_Details!O20</f>
        <v>0</v>
      </c>
      <c r="P176" s="1">
        <f>B_Details!P20</f>
        <v>0</v>
      </c>
    </row>
    <row r="177" spans="2:16" x14ac:dyDescent="0.2">
      <c r="B177" s="3">
        <f>B_Details!B21</f>
        <v>0</v>
      </c>
      <c r="C177" s="1">
        <f>B_Details!C21</f>
        <v>0</v>
      </c>
      <c r="D177" s="1">
        <f>B_Details!D21</f>
        <v>0</v>
      </c>
      <c r="E177" s="1">
        <f>B_Details!E21</f>
        <v>0</v>
      </c>
      <c r="F177" s="1">
        <f>B_Details!F21</f>
        <v>0</v>
      </c>
      <c r="G177" s="1">
        <f>B_Details!G21</f>
        <v>0</v>
      </c>
      <c r="H177" s="1">
        <f>B_Details!H21</f>
        <v>0</v>
      </c>
      <c r="I177" s="1">
        <f>B_Details!I21</f>
        <v>0</v>
      </c>
      <c r="J177" s="1">
        <f>B_Details!J21</f>
        <v>0</v>
      </c>
      <c r="K177" s="1">
        <f>B_Details!K21</f>
        <v>0</v>
      </c>
      <c r="L177" s="1">
        <f>B_Details!L21</f>
        <v>0</v>
      </c>
      <c r="M177" s="1">
        <f>B_Details!M21</f>
        <v>0</v>
      </c>
      <c r="N177" s="4">
        <f>B_Details!N21</f>
        <v>0</v>
      </c>
      <c r="O177" s="1">
        <f>B_Details!O21</f>
        <v>0</v>
      </c>
      <c r="P177" s="1">
        <f>B_Details!P21</f>
        <v>0</v>
      </c>
    </row>
    <row r="178" spans="2:16" x14ac:dyDescent="0.2">
      <c r="B178" s="3">
        <f>B_Details!B22</f>
        <v>0</v>
      </c>
      <c r="C178" s="1" t="str">
        <f>B_Details!C22</f>
        <v xml:space="preserve">Is the subordination and/or payoff of any IHDA debt part of your request? </v>
      </c>
      <c r="D178" s="1">
        <f>B_Details!D22</f>
        <v>0</v>
      </c>
      <c r="E178" s="313">
        <f>B_Details!E22</f>
        <v>0</v>
      </c>
      <c r="F178" s="313">
        <f>B_Details!F22</f>
        <v>0</v>
      </c>
      <c r="G178" s="313">
        <f>B_Details!G22</f>
        <v>0</v>
      </c>
      <c r="H178" s="313">
        <f>B_Details!H22</f>
        <v>0</v>
      </c>
      <c r="I178" s="379">
        <f>B_Details!I22</f>
        <v>0</v>
      </c>
      <c r="J178" s="313">
        <f>B_Details!J22</f>
        <v>0</v>
      </c>
      <c r="K178" s="1">
        <f>B_Details!K22</f>
        <v>0</v>
      </c>
      <c r="L178" s="4">
        <f>B_Details!L22</f>
        <v>0</v>
      </c>
      <c r="M178" s="1">
        <f>B_Details!M22</f>
        <v>0</v>
      </c>
      <c r="N178" s="4">
        <f>B_Details!N22</f>
        <v>0</v>
      </c>
      <c r="O178" s="1">
        <f>B_Details!O22</f>
        <v>0</v>
      </c>
      <c r="P178" s="1">
        <f>B_Details!P22</f>
        <v>0</v>
      </c>
    </row>
    <row r="179" spans="2:16" x14ac:dyDescent="0.2">
      <c r="B179" s="3">
        <f>B_Details!B23</f>
        <v>0</v>
      </c>
      <c r="C179" s="1">
        <f>B_Details!C23</f>
        <v>0</v>
      </c>
      <c r="D179" s="1">
        <f>B_Details!D23</f>
        <v>0</v>
      </c>
      <c r="E179" s="313">
        <f>B_Details!E23</f>
        <v>0</v>
      </c>
      <c r="F179" s="313">
        <f>B_Details!F23</f>
        <v>0</v>
      </c>
      <c r="G179" s="313">
        <f>B_Details!G23</f>
        <v>0</v>
      </c>
      <c r="H179" s="313">
        <f>B_Details!H23</f>
        <v>0</v>
      </c>
      <c r="I179" s="313">
        <f>B_Details!I23</f>
        <v>0</v>
      </c>
      <c r="J179" s="1">
        <f>B_Details!J23</f>
        <v>0</v>
      </c>
      <c r="K179" s="1">
        <f>B_Details!K23</f>
        <v>0</v>
      </c>
      <c r="L179" s="4">
        <f>B_Details!L23</f>
        <v>0</v>
      </c>
      <c r="M179" s="1">
        <f>B_Details!M23</f>
        <v>0</v>
      </c>
      <c r="N179" s="4">
        <f>B_Details!N23</f>
        <v>0</v>
      </c>
      <c r="O179" s="1">
        <f>B_Details!O23</f>
        <v>0</v>
      </c>
      <c r="P179" s="1">
        <f>B_Details!P23</f>
        <v>0</v>
      </c>
    </row>
    <row r="180" spans="2:16" x14ac:dyDescent="0.2">
      <c r="B180" s="3">
        <f>B_Details!B24</f>
        <v>0</v>
      </c>
      <c r="C180" s="1" t="str">
        <f>B_Details!C24</f>
        <v xml:space="preserve">If so, please provide details of the subordination and/or payoff request: </v>
      </c>
      <c r="D180" s="1">
        <f>B_Details!D24</f>
        <v>0</v>
      </c>
      <c r="E180" s="313">
        <f>B_Details!E24</f>
        <v>0</v>
      </c>
      <c r="F180" s="313">
        <f>B_Details!F24</f>
        <v>0</v>
      </c>
      <c r="G180" s="313">
        <f>B_Details!G24</f>
        <v>0</v>
      </c>
      <c r="H180" s="313">
        <f>B_Details!H24</f>
        <v>0</v>
      </c>
      <c r="I180" s="313">
        <f>B_Details!I24</f>
        <v>0</v>
      </c>
      <c r="J180" s="1">
        <f>B_Details!J24</f>
        <v>0</v>
      </c>
      <c r="K180" s="1">
        <f>B_Details!K24</f>
        <v>0</v>
      </c>
      <c r="L180" s="4">
        <f>B_Details!L24</f>
        <v>0</v>
      </c>
      <c r="M180" s="1">
        <f>B_Details!M24</f>
        <v>0</v>
      </c>
      <c r="N180" s="4">
        <f>B_Details!N24</f>
        <v>0</v>
      </c>
      <c r="O180" s="1">
        <f>B_Details!O24</f>
        <v>0</v>
      </c>
      <c r="P180" s="1">
        <f>B_Details!P24</f>
        <v>0</v>
      </c>
    </row>
    <row r="181" spans="2:16" x14ac:dyDescent="0.2">
      <c r="B181" s="3">
        <f>B_Details!B25</f>
        <v>0</v>
      </c>
      <c r="C181" s="1039">
        <f>B_Details!C25</f>
        <v>0</v>
      </c>
      <c r="D181" s="1040">
        <f>B_Details!D25</f>
        <v>0</v>
      </c>
      <c r="E181" s="1040">
        <f>B_Details!E25</f>
        <v>0</v>
      </c>
      <c r="F181" s="1040">
        <f>B_Details!F25</f>
        <v>0</v>
      </c>
      <c r="G181" s="1040">
        <f>B_Details!G25</f>
        <v>0</v>
      </c>
      <c r="H181" s="1040">
        <f>B_Details!H25</f>
        <v>0</v>
      </c>
      <c r="I181" s="1041">
        <f>B_Details!I25</f>
        <v>0</v>
      </c>
      <c r="J181" s="1">
        <f>B_Details!J25</f>
        <v>0</v>
      </c>
      <c r="K181" s="1">
        <f>B_Details!K25</f>
        <v>0</v>
      </c>
      <c r="L181" s="4">
        <f>B_Details!L25</f>
        <v>0</v>
      </c>
      <c r="M181" s="1">
        <f>B_Details!M25</f>
        <v>0</v>
      </c>
      <c r="N181" s="4">
        <f>B_Details!N25</f>
        <v>0</v>
      </c>
      <c r="O181" s="1">
        <f>B_Details!O25</f>
        <v>0</v>
      </c>
      <c r="P181" s="1">
        <f>B_Details!P25</f>
        <v>0</v>
      </c>
    </row>
    <row r="182" spans="2:16" x14ac:dyDescent="0.2">
      <c r="B182" s="3">
        <f>B_Details!B26</f>
        <v>0</v>
      </c>
      <c r="C182" s="1042">
        <f>B_Details!C26</f>
        <v>0</v>
      </c>
      <c r="D182" s="1043">
        <f>B_Details!D26</f>
        <v>0</v>
      </c>
      <c r="E182" s="1043">
        <f>B_Details!E26</f>
        <v>0</v>
      </c>
      <c r="F182" s="1043">
        <f>B_Details!F26</f>
        <v>0</v>
      </c>
      <c r="G182" s="1043">
        <f>B_Details!G26</f>
        <v>0</v>
      </c>
      <c r="H182" s="1043">
        <f>B_Details!H26</f>
        <v>0</v>
      </c>
      <c r="I182" s="1044">
        <f>B_Details!I26</f>
        <v>0</v>
      </c>
      <c r="J182" s="1">
        <f>B_Details!J26</f>
        <v>0</v>
      </c>
      <c r="K182" s="1">
        <f>B_Details!K26</f>
        <v>0</v>
      </c>
      <c r="L182" s="4">
        <f>B_Details!L26</f>
        <v>0</v>
      </c>
      <c r="M182" s="1">
        <f>B_Details!M26</f>
        <v>0</v>
      </c>
      <c r="N182" s="4">
        <f>B_Details!N26</f>
        <v>0</v>
      </c>
      <c r="O182" s="1">
        <f>B_Details!O26</f>
        <v>0</v>
      </c>
      <c r="P182" s="1">
        <f>B_Details!P26</f>
        <v>0</v>
      </c>
    </row>
    <row r="183" spans="2:16" x14ac:dyDescent="0.2">
      <c r="B183" s="3">
        <f>B_Details!B27</f>
        <v>0</v>
      </c>
      <c r="C183" s="1045">
        <f>B_Details!C27</f>
        <v>0</v>
      </c>
      <c r="D183" s="1046">
        <f>B_Details!D27</f>
        <v>0</v>
      </c>
      <c r="E183" s="1046">
        <f>B_Details!E27</f>
        <v>0</v>
      </c>
      <c r="F183" s="1046">
        <f>B_Details!F27</f>
        <v>0</v>
      </c>
      <c r="G183" s="1046">
        <f>B_Details!G27</f>
        <v>0</v>
      </c>
      <c r="H183" s="1046">
        <f>B_Details!H27</f>
        <v>0</v>
      </c>
      <c r="I183" s="1047">
        <f>B_Details!I27</f>
        <v>0</v>
      </c>
      <c r="J183" s="1">
        <f>B_Details!J27</f>
        <v>0</v>
      </c>
      <c r="K183" s="1">
        <f>B_Details!K27</f>
        <v>0</v>
      </c>
      <c r="L183" s="4">
        <f>B_Details!L27</f>
        <v>0</v>
      </c>
      <c r="M183" s="1">
        <f>B_Details!M27</f>
        <v>0</v>
      </c>
      <c r="N183" s="4">
        <f>B_Details!N27</f>
        <v>0</v>
      </c>
      <c r="O183" s="1">
        <f>B_Details!O27</f>
        <v>0</v>
      </c>
      <c r="P183" s="1">
        <f>B_Details!P27</f>
        <v>0</v>
      </c>
    </row>
    <row r="184" spans="2:16" x14ac:dyDescent="0.2">
      <c r="B184" s="3">
        <f>B_Details!B28</f>
        <v>0</v>
      </c>
      <c r="C184" s="1">
        <f>B_Details!C28</f>
        <v>0</v>
      </c>
      <c r="D184" s="1">
        <f>B_Details!D28</f>
        <v>0</v>
      </c>
      <c r="E184" s="1">
        <f>B_Details!E28</f>
        <v>0</v>
      </c>
      <c r="F184" s="1">
        <f>B_Details!F28</f>
        <v>0</v>
      </c>
      <c r="G184" s="1">
        <f>B_Details!G28</f>
        <v>0</v>
      </c>
      <c r="H184" s="1">
        <f>B_Details!H28</f>
        <v>0</v>
      </c>
      <c r="I184" s="1">
        <f>B_Details!I28</f>
        <v>0</v>
      </c>
      <c r="J184" s="1">
        <f>B_Details!J28</f>
        <v>0</v>
      </c>
      <c r="K184" s="1">
        <f>B_Details!K28</f>
        <v>0</v>
      </c>
      <c r="L184" s="4">
        <f>B_Details!L28</f>
        <v>0</v>
      </c>
      <c r="M184" s="1">
        <f>B_Details!M28</f>
        <v>0</v>
      </c>
      <c r="N184" s="4">
        <f>B_Details!N28</f>
        <v>0</v>
      </c>
      <c r="O184" s="1">
        <f>B_Details!O28</f>
        <v>0</v>
      </c>
      <c r="P184" s="1">
        <f>B_Details!P28</f>
        <v>0</v>
      </c>
    </row>
    <row r="185" spans="2:16" x14ac:dyDescent="0.2">
      <c r="B185" s="3">
        <f>B_Details!B29</f>
        <v>0</v>
      </c>
      <c r="C185" s="737" t="str">
        <f>B_Details!C29</f>
        <v xml:space="preserve">Regulatory Agreements linked to properties: </v>
      </c>
      <c r="D185" s="1">
        <f>B_Details!D29</f>
        <v>0</v>
      </c>
      <c r="E185" s="1">
        <f>B_Details!E29</f>
        <v>0</v>
      </c>
      <c r="F185" s="1">
        <f>B_Details!F29</f>
        <v>0</v>
      </c>
      <c r="G185" s="1">
        <f>B_Details!G29</f>
        <v>0</v>
      </c>
      <c r="H185" s="1">
        <f>B_Details!H29</f>
        <v>0</v>
      </c>
      <c r="I185" s="1">
        <f>B_Details!I29</f>
        <v>0</v>
      </c>
      <c r="J185" s="1">
        <f>B_Details!J29</f>
        <v>0</v>
      </c>
      <c r="K185" s="1">
        <f>B_Details!K29</f>
        <v>0</v>
      </c>
      <c r="L185" s="4">
        <f>B_Details!L29</f>
        <v>0</v>
      </c>
      <c r="M185" s="1">
        <f>B_Details!M29</f>
        <v>0</v>
      </c>
      <c r="N185" s="4">
        <f>B_Details!N29</f>
        <v>0</v>
      </c>
      <c r="O185" s="1">
        <f>B_Details!O29</f>
        <v>0</v>
      </c>
      <c r="P185" s="1">
        <f>B_Details!P29</f>
        <v>0</v>
      </c>
    </row>
    <row r="186" spans="2:16" x14ac:dyDescent="0.2">
      <c r="B186" s="3">
        <f>B_Details!B30</f>
        <v>0</v>
      </c>
      <c r="C186" s="1" t="str">
        <f>B_Details!C30</f>
        <v>Please list all current (including non-IHDA) Land Use and Regulatory Agreements (LURAs) or Extended Use Agreements (EUAs).</v>
      </c>
      <c r="D186" s="1">
        <f>B_Details!D30</f>
        <v>0</v>
      </c>
      <c r="E186" s="1">
        <f>B_Details!E30</f>
        <v>0</v>
      </c>
      <c r="F186" s="1">
        <f>B_Details!F30</f>
        <v>0</v>
      </c>
      <c r="G186" s="1">
        <f>B_Details!G30</f>
        <v>0</v>
      </c>
      <c r="H186" s="1">
        <f>B_Details!H30</f>
        <v>0</v>
      </c>
      <c r="I186" s="1">
        <f>B_Details!I30</f>
        <v>0</v>
      </c>
      <c r="J186" s="1">
        <f>B_Details!J30</f>
        <v>0</v>
      </c>
      <c r="K186" s="1">
        <f>B_Details!K30</f>
        <v>0</v>
      </c>
      <c r="L186" s="4">
        <f>B_Details!L30</f>
        <v>0</v>
      </c>
      <c r="M186" s="1">
        <f>B_Details!M30</f>
        <v>0</v>
      </c>
      <c r="N186" s="4">
        <f>B_Details!N30</f>
        <v>0</v>
      </c>
      <c r="O186" s="1">
        <f>B_Details!O30</f>
        <v>0</v>
      </c>
      <c r="P186" s="1">
        <f>B_Details!P30</f>
        <v>0</v>
      </c>
    </row>
    <row r="187" spans="2:16" x14ac:dyDescent="0.2">
      <c r="B187" s="3">
        <f>B_Details!B31</f>
        <v>0</v>
      </c>
      <c r="C187" s="107" t="str">
        <f>B_Details!C31</f>
        <v xml:space="preserve">IHDA Agreement(s): </v>
      </c>
      <c r="D187" s="773">
        <f>B_Details!D31</f>
        <v>0</v>
      </c>
      <c r="E187" s="107" t="str">
        <f>B_Details!E31</f>
        <v xml:space="preserve">Specify if "Other": </v>
      </c>
      <c r="F187" s="737">
        <f>B_Details!F31</f>
        <v>0</v>
      </c>
      <c r="G187" s="737">
        <f>B_Details!G31</f>
        <v>0</v>
      </c>
      <c r="H187" s="107" t="str">
        <f>B_Details!H31</f>
        <v xml:space="preserve">Non-IHDA Agreement(s): </v>
      </c>
      <c r="I187" s="863">
        <f>B_Details!I31</f>
        <v>0</v>
      </c>
      <c r="J187" s="107" t="str">
        <f>B_Details!J31</f>
        <v xml:space="preserve">Specify if "Other": </v>
      </c>
      <c r="K187" s="737">
        <f>B_Details!K31</f>
        <v>0</v>
      </c>
      <c r="L187" s="313">
        <f>B_Details!L31</f>
        <v>0</v>
      </c>
      <c r="M187" s="1">
        <f>B_Details!M31</f>
        <v>0</v>
      </c>
      <c r="N187" s="1">
        <f>B_Details!N31</f>
        <v>0</v>
      </c>
      <c r="O187" s="1">
        <f>B_Details!O31</f>
        <v>0</v>
      </c>
      <c r="P187" s="1">
        <f>B_Details!P31</f>
        <v>0</v>
      </c>
    </row>
    <row r="188" spans="2:16" x14ac:dyDescent="0.2">
      <c r="B188" s="3">
        <f>B_Details!B32</f>
        <v>0</v>
      </c>
      <c r="C188" s="1004">
        <f>B_Details!C32</f>
        <v>0</v>
      </c>
      <c r="D188" s="1005">
        <f>B_Details!D32</f>
        <v>0</v>
      </c>
      <c r="E188" s="1028">
        <f>B_Details!E32</f>
        <v>0</v>
      </c>
      <c r="F188" s="1029">
        <f>B_Details!F32</f>
        <v>0</v>
      </c>
      <c r="G188" s="1">
        <f>B_Details!G32</f>
        <v>0</v>
      </c>
      <c r="H188" s="1004">
        <f>B_Details!H32</f>
        <v>0</v>
      </c>
      <c r="I188" s="1005">
        <f>B_Details!I32</f>
        <v>0</v>
      </c>
      <c r="J188" s="1028">
        <f>B_Details!J32</f>
        <v>0</v>
      </c>
      <c r="K188" s="1029">
        <f>B_Details!K32</f>
        <v>0</v>
      </c>
      <c r="L188" s="313">
        <f>B_Details!L32</f>
        <v>0</v>
      </c>
      <c r="M188" s="1">
        <f>B_Details!M32</f>
        <v>0</v>
      </c>
      <c r="N188" s="1">
        <f>B_Details!N32</f>
        <v>0</v>
      </c>
      <c r="O188" s="1">
        <f>B_Details!O32</f>
        <v>0</v>
      </c>
      <c r="P188" s="1">
        <f>B_Details!P32</f>
        <v>0</v>
      </c>
    </row>
    <row r="189" spans="2:16" x14ac:dyDescent="0.2">
      <c r="B189" s="3">
        <f>B_Details!B33</f>
        <v>0</v>
      </c>
      <c r="C189" s="1004">
        <f>B_Details!C33</f>
        <v>0</v>
      </c>
      <c r="D189" s="1005">
        <f>B_Details!D33</f>
        <v>0</v>
      </c>
      <c r="E189" s="1028">
        <f>B_Details!E33</f>
        <v>0</v>
      </c>
      <c r="F189" s="1029">
        <f>B_Details!F33</f>
        <v>0</v>
      </c>
      <c r="G189" s="1">
        <f>B_Details!G33</f>
        <v>0</v>
      </c>
      <c r="H189" s="1004">
        <f>B_Details!H33</f>
        <v>0</v>
      </c>
      <c r="I189" s="1005">
        <f>B_Details!I33</f>
        <v>0</v>
      </c>
      <c r="J189" s="1028">
        <f>B_Details!J33</f>
        <v>0</v>
      </c>
      <c r="K189" s="1029">
        <f>B_Details!K33</f>
        <v>0</v>
      </c>
      <c r="L189" s="313">
        <f>B_Details!L33</f>
        <v>0</v>
      </c>
      <c r="M189" s="1">
        <f>B_Details!M33</f>
        <v>0</v>
      </c>
      <c r="N189" s="1">
        <f>B_Details!N33</f>
        <v>0</v>
      </c>
      <c r="O189" s="1">
        <f>B_Details!O33</f>
        <v>0</v>
      </c>
      <c r="P189" s="1">
        <f>B_Details!P33</f>
        <v>0</v>
      </c>
    </row>
    <row r="190" spans="2:16" x14ac:dyDescent="0.2">
      <c r="B190" s="3">
        <f>B_Details!B34</f>
        <v>0</v>
      </c>
      <c r="C190" s="1004">
        <f>B_Details!C34</f>
        <v>0</v>
      </c>
      <c r="D190" s="1005">
        <f>B_Details!D34</f>
        <v>0</v>
      </c>
      <c r="E190" s="1028">
        <f>B_Details!E34</f>
        <v>0</v>
      </c>
      <c r="F190" s="1029">
        <f>B_Details!F34</f>
        <v>0</v>
      </c>
      <c r="G190" s="1">
        <f>B_Details!G34</f>
        <v>0</v>
      </c>
      <c r="H190" s="1004">
        <f>B_Details!H34</f>
        <v>0</v>
      </c>
      <c r="I190" s="1005">
        <f>B_Details!I34</f>
        <v>0</v>
      </c>
      <c r="J190" s="1028">
        <f>B_Details!J34</f>
        <v>0</v>
      </c>
      <c r="K190" s="1029">
        <f>B_Details!K34</f>
        <v>0</v>
      </c>
      <c r="L190" s="313">
        <f>B_Details!L34</f>
        <v>0</v>
      </c>
      <c r="M190" s="1">
        <f>B_Details!M34</f>
        <v>0</v>
      </c>
      <c r="N190" s="1">
        <f>B_Details!N34</f>
        <v>0</v>
      </c>
      <c r="O190" s="1">
        <f>B_Details!O34</f>
        <v>0</v>
      </c>
      <c r="P190" s="1">
        <f>B_Details!P34</f>
        <v>0</v>
      </c>
    </row>
    <row r="191" spans="2:16" x14ac:dyDescent="0.2">
      <c r="B191" s="313">
        <f>B_Details!B35</f>
        <v>0</v>
      </c>
      <c r="C191" s="1004">
        <f>B_Details!C35</f>
        <v>0</v>
      </c>
      <c r="D191" s="1005">
        <f>B_Details!D35</f>
        <v>0</v>
      </c>
      <c r="E191" s="1028">
        <f>B_Details!E35</f>
        <v>0</v>
      </c>
      <c r="F191" s="1029">
        <f>B_Details!F35</f>
        <v>0</v>
      </c>
      <c r="G191" s="1">
        <f>B_Details!G35</f>
        <v>0</v>
      </c>
      <c r="H191" s="1004">
        <f>B_Details!H35</f>
        <v>0</v>
      </c>
      <c r="I191" s="1005">
        <f>B_Details!I35</f>
        <v>0</v>
      </c>
      <c r="J191" s="1028">
        <f>B_Details!J35</f>
        <v>0</v>
      </c>
      <c r="K191" s="1029">
        <f>B_Details!K35</f>
        <v>0</v>
      </c>
      <c r="L191" s="313">
        <f>B_Details!L35</f>
        <v>0</v>
      </c>
      <c r="M191" s="1">
        <f>B_Details!M35</f>
        <v>0</v>
      </c>
      <c r="N191" s="1">
        <f>B_Details!N35</f>
        <v>0</v>
      </c>
      <c r="O191" s="1">
        <f>B_Details!O35</f>
        <v>0</v>
      </c>
      <c r="P191" s="1">
        <f>B_Details!P35</f>
        <v>0</v>
      </c>
    </row>
    <row r="192" spans="2:16" x14ac:dyDescent="0.2">
      <c r="B192" s="313">
        <f>B_Details!B36</f>
        <v>0</v>
      </c>
      <c r="C192" s="1004">
        <f>B_Details!C36</f>
        <v>0</v>
      </c>
      <c r="D192" s="1005">
        <f>B_Details!D36</f>
        <v>0</v>
      </c>
      <c r="E192" s="1028">
        <f>B_Details!E36</f>
        <v>0</v>
      </c>
      <c r="F192" s="1029">
        <f>B_Details!F36</f>
        <v>0</v>
      </c>
      <c r="G192" s="1">
        <f>B_Details!G36</f>
        <v>0</v>
      </c>
      <c r="H192" s="1004">
        <f>B_Details!H36</f>
        <v>0</v>
      </c>
      <c r="I192" s="1005">
        <f>B_Details!I36</f>
        <v>0</v>
      </c>
      <c r="J192" s="1028">
        <f>B_Details!J36</f>
        <v>0</v>
      </c>
      <c r="K192" s="1029">
        <f>B_Details!K36</f>
        <v>0</v>
      </c>
      <c r="L192" s="313">
        <f>B_Details!L36</f>
        <v>0</v>
      </c>
      <c r="M192" s="313">
        <f>B_Details!M36</f>
        <v>0</v>
      </c>
      <c r="N192" s="313">
        <f>B_Details!N36</f>
        <v>0</v>
      </c>
      <c r="O192" s="313">
        <f>B_Details!O36</f>
        <v>0</v>
      </c>
      <c r="P192" s="1">
        <f>B_Details!P36</f>
        <v>0</v>
      </c>
    </row>
    <row r="193" spans="2:16" x14ac:dyDescent="0.2">
      <c r="B193" s="313">
        <f>B_Details!B37</f>
        <v>0</v>
      </c>
      <c r="C193" s="313">
        <f>B_Details!C37</f>
        <v>0</v>
      </c>
      <c r="D193" s="313">
        <f>B_Details!D37</f>
        <v>0</v>
      </c>
      <c r="E193" s="313">
        <f>B_Details!E37</f>
        <v>0</v>
      </c>
      <c r="F193" s="313">
        <f>B_Details!F37</f>
        <v>0</v>
      </c>
      <c r="G193" s="313">
        <f>B_Details!G37</f>
        <v>0</v>
      </c>
      <c r="H193" s="313">
        <f>B_Details!H37</f>
        <v>0</v>
      </c>
      <c r="I193" s="313">
        <f>B_Details!I37</f>
        <v>0</v>
      </c>
      <c r="J193" s="313">
        <f>B_Details!J37</f>
        <v>0</v>
      </c>
      <c r="K193" s="313">
        <f>B_Details!K37</f>
        <v>0</v>
      </c>
      <c r="L193" s="313">
        <f>B_Details!L37</f>
        <v>0</v>
      </c>
      <c r="M193" s="313">
        <f>B_Details!M37</f>
        <v>0</v>
      </c>
      <c r="N193" s="313">
        <f>B_Details!N37</f>
        <v>0</v>
      </c>
      <c r="O193" s="313">
        <f>B_Details!O37</f>
        <v>0</v>
      </c>
      <c r="P193" s="1">
        <f>B_Details!P37</f>
        <v>0</v>
      </c>
    </row>
    <row r="194" spans="2:16" ht="13.5" thickBot="1" x14ac:dyDescent="0.25">
      <c r="B194" s="3">
        <f>B_Details!B38</f>
        <v>0</v>
      </c>
      <c r="C194" s="1011" t="str">
        <f>B_Details!C38</f>
        <v>Funding Request(s)</v>
      </c>
      <c r="D194" s="1011">
        <f>B_Details!D38</f>
        <v>0</v>
      </c>
      <c r="E194" s="1011">
        <f>B_Details!E38</f>
        <v>0</v>
      </c>
      <c r="F194" s="1011">
        <f>B_Details!F38</f>
        <v>0</v>
      </c>
      <c r="G194" s="1011">
        <f>B_Details!G38</f>
        <v>0</v>
      </c>
      <c r="H194" s="1011">
        <f>B_Details!H38</f>
        <v>0</v>
      </c>
      <c r="I194" s="1011">
        <f>B_Details!I38</f>
        <v>0</v>
      </c>
      <c r="J194" s="1011">
        <f>B_Details!J38</f>
        <v>0</v>
      </c>
      <c r="K194" s="1011">
        <f>B_Details!K38</f>
        <v>0</v>
      </c>
      <c r="L194" s="1011">
        <f>B_Details!L38</f>
        <v>0</v>
      </c>
      <c r="M194" s="1011">
        <f>B_Details!M38</f>
        <v>0</v>
      </c>
      <c r="N194" s="1011">
        <f>B_Details!N38</f>
        <v>0</v>
      </c>
      <c r="O194" s="1011">
        <f>B_Details!O38</f>
        <v>0</v>
      </c>
      <c r="P194" s="1">
        <f>B_Details!P38</f>
        <v>0</v>
      </c>
    </row>
    <row r="195" spans="2:16" x14ac:dyDescent="0.2">
      <c r="B195" s="3">
        <f>B_Details!B39</f>
        <v>0</v>
      </c>
      <c r="C195" s="980" t="str">
        <f>B_Details!C39</f>
        <v>Please indicate which of the following resources you are requesting from IHDA. The details of all funding requests must be reflected in the Sources page.</v>
      </c>
      <c r="D195" s="980">
        <f>B_Details!D39</f>
        <v>0</v>
      </c>
      <c r="E195" s="980">
        <f>B_Details!E39</f>
        <v>0</v>
      </c>
      <c r="F195" s="980">
        <f>B_Details!F39</f>
        <v>0</v>
      </c>
      <c r="G195" s="980">
        <f>B_Details!G39</f>
        <v>0</v>
      </c>
      <c r="H195" s="980">
        <f>B_Details!H39</f>
        <v>0</v>
      </c>
      <c r="I195" s="980">
        <f>B_Details!I39</f>
        <v>0</v>
      </c>
      <c r="J195" s="980">
        <f>B_Details!J39</f>
        <v>0</v>
      </c>
      <c r="K195" s="980">
        <f>B_Details!K39</f>
        <v>0</v>
      </c>
      <c r="L195" s="980">
        <f>B_Details!L39</f>
        <v>0</v>
      </c>
      <c r="M195" s="980">
        <f>B_Details!M39</f>
        <v>0</v>
      </c>
      <c r="N195" s="980">
        <f>B_Details!N39</f>
        <v>0</v>
      </c>
      <c r="O195" s="1">
        <f>B_Details!O39</f>
        <v>0</v>
      </c>
      <c r="P195" s="1">
        <f>B_Details!P39</f>
        <v>0</v>
      </c>
    </row>
    <row r="196" spans="2:16" x14ac:dyDescent="0.2">
      <c r="B196" s="3">
        <f>B_Details!B40</f>
        <v>0</v>
      </c>
      <c r="C196" s="3">
        <f>B_Details!C40</f>
        <v>0</v>
      </c>
      <c r="D196" s="3">
        <f>B_Details!D40</f>
        <v>0</v>
      </c>
      <c r="E196" s="3">
        <f>B_Details!E40</f>
        <v>0</v>
      </c>
      <c r="F196" s="3">
        <f>B_Details!F40</f>
        <v>0</v>
      </c>
      <c r="G196" s="3">
        <f>B_Details!G40</f>
        <v>0</v>
      </c>
      <c r="H196" s="3">
        <f>B_Details!H40</f>
        <v>0</v>
      </c>
      <c r="I196" s="3">
        <f>B_Details!I40</f>
        <v>0</v>
      </c>
      <c r="J196" s="3">
        <f>B_Details!J40</f>
        <v>0</v>
      </c>
      <c r="K196" s="3">
        <f>B_Details!K40</f>
        <v>0</v>
      </c>
      <c r="L196" s="3">
        <f>B_Details!L40</f>
        <v>0</v>
      </c>
      <c r="M196" s="3">
        <f>B_Details!M40</f>
        <v>0</v>
      </c>
      <c r="N196" s="3">
        <f>B_Details!N40</f>
        <v>0</v>
      </c>
      <c r="O196" s="1">
        <f>B_Details!O40</f>
        <v>0</v>
      </c>
      <c r="P196" s="1">
        <f>B_Details!P40</f>
        <v>0</v>
      </c>
    </row>
    <row r="197" spans="2:16" x14ac:dyDescent="0.2">
      <c r="B197" s="3">
        <f>B_Details!B41</f>
        <v>0</v>
      </c>
      <c r="C197" s="3" t="str">
        <f>B_Details!C41</f>
        <v>IHDA Credit Advantage Mortgage/Affordable Advantage Mortgage</v>
      </c>
      <c r="D197" s="3">
        <f>B_Details!D41</f>
        <v>0</v>
      </c>
      <c r="E197" s="3">
        <f>B_Details!E41</f>
        <v>0</v>
      </c>
      <c r="F197" s="3">
        <f>B_Details!F41</f>
        <v>0</v>
      </c>
      <c r="G197" s="3">
        <f>B_Details!G41</f>
        <v>0</v>
      </c>
      <c r="H197" s="1002">
        <f>B_Details!H41</f>
        <v>0</v>
      </c>
      <c r="I197" s="1003">
        <f>B_Details!I41</f>
        <v>0</v>
      </c>
      <c r="J197" s="3">
        <f>B_Details!J41</f>
        <v>0</v>
      </c>
      <c r="K197" s="4" t="str">
        <f>B_Details!K41</f>
        <v>Type:</v>
      </c>
      <c r="L197" s="1025">
        <f>B_Details!L41</f>
        <v>0</v>
      </c>
      <c r="M197" s="1026">
        <f>B_Details!M41</f>
        <v>0</v>
      </c>
      <c r="N197" s="1026">
        <f>B_Details!N41</f>
        <v>0</v>
      </c>
      <c r="O197" s="1027">
        <f>B_Details!O41</f>
        <v>0</v>
      </c>
      <c r="P197" s="1">
        <f>B_Details!P41</f>
        <v>0</v>
      </c>
    </row>
    <row r="198" spans="2:16" x14ac:dyDescent="0.2">
      <c r="B198" s="313">
        <f>B_Details!B42</f>
        <v>0</v>
      </c>
      <c r="C198" s="43">
        <f>B_Details!C42</f>
        <v>0</v>
      </c>
      <c r="D198" s="43">
        <f>B_Details!D42</f>
        <v>0</v>
      </c>
      <c r="E198" s="43">
        <f>B_Details!E42</f>
        <v>0</v>
      </c>
      <c r="F198" s="43">
        <f>B_Details!F42</f>
        <v>0</v>
      </c>
      <c r="G198" s="43">
        <f>B_Details!G42</f>
        <v>0</v>
      </c>
      <c r="H198" s="43">
        <f>B_Details!H42</f>
        <v>0</v>
      </c>
      <c r="I198" s="43">
        <f>B_Details!I42</f>
        <v>0</v>
      </c>
      <c r="J198" s="43">
        <f>B_Details!J42</f>
        <v>0</v>
      </c>
      <c r="K198" s="869">
        <f>B_Details!K42</f>
        <v>0</v>
      </c>
      <c r="L198" s="43">
        <f>B_Details!L42</f>
        <v>0</v>
      </c>
      <c r="M198" s="43">
        <f>B_Details!M42</f>
        <v>0</v>
      </c>
      <c r="N198" s="43">
        <f>B_Details!N42</f>
        <v>0</v>
      </c>
      <c r="O198" s="1">
        <f>B_Details!O42</f>
        <v>0</v>
      </c>
      <c r="P198" s="1">
        <f>B_Details!P42</f>
        <v>0</v>
      </c>
    </row>
    <row r="199" spans="2:16" x14ac:dyDescent="0.2">
      <c r="B199" s="3">
        <f>B_Details!B43</f>
        <v>0</v>
      </c>
      <c r="C199" s="3" t="str">
        <f>B_Details!C43</f>
        <v>FFB Loan</v>
      </c>
      <c r="D199" s="3">
        <f>B_Details!D43</f>
        <v>0</v>
      </c>
      <c r="E199" s="3">
        <f>B_Details!E43</f>
        <v>0</v>
      </c>
      <c r="F199" s="3">
        <f>B_Details!F43</f>
        <v>0</v>
      </c>
      <c r="G199" s="3">
        <f>B_Details!G43</f>
        <v>0</v>
      </c>
      <c r="H199" s="1002">
        <f>B_Details!H43</f>
        <v>0</v>
      </c>
      <c r="I199" s="1003">
        <f>B_Details!I43</f>
        <v>0</v>
      </c>
      <c r="J199" s="3">
        <f>B_Details!J43</f>
        <v>0</v>
      </c>
      <c r="K199" s="4" t="str">
        <f>B_Details!K43</f>
        <v>Type:</v>
      </c>
      <c r="L199" s="1025">
        <f>B_Details!L43</f>
        <v>0</v>
      </c>
      <c r="M199" s="1026">
        <f>B_Details!M43</f>
        <v>0</v>
      </c>
      <c r="N199" s="1026">
        <f>B_Details!N43</f>
        <v>0</v>
      </c>
      <c r="O199" s="1027">
        <f>B_Details!O43</f>
        <v>0</v>
      </c>
      <c r="P199" s="1">
        <f>B_Details!P43</f>
        <v>0</v>
      </c>
    </row>
    <row r="200" spans="2:16" x14ac:dyDescent="0.2">
      <c r="B200" s="313">
        <f>B_Details!B44</f>
        <v>0</v>
      </c>
      <c r="C200" s="43">
        <f>B_Details!C44</f>
        <v>0</v>
      </c>
      <c r="D200" s="43">
        <f>B_Details!D44</f>
        <v>0</v>
      </c>
      <c r="E200" s="43">
        <f>B_Details!E44</f>
        <v>0</v>
      </c>
      <c r="F200" s="43">
        <f>B_Details!F44</f>
        <v>0</v>
      </c>
      <c r="G200" s="43">
        <f>B_Details!G44</f>
        <v>0</v>
      </c>
      <c r="H200" s="43">
        <f>B_Details!H44</f>
        <v>0</v>
      </c>
      <c r="I200" s="43">
        <f>B_Details!I44</f>
        <v>0</v>
      </c>
      <c r="J200" s="43">
        <f>B_Details!J44</f>
        <v>0</v>
      </c>
      <c r="K200" s="43">
        <f>B_Details!K44</f>
        <v>0</v>
      </c>
      <c r="L200" s="43">
        <f>B_Details!L44</f>
        <v>0</v>
      </c>
      <c r="M200" s="43">
        <f>B_Details!M44</f>
        <v>0</v>
      </c>
      <c r="N200" s="43">
        <f>B_Details!N44</f>
        <v>0</v>
      </c>
      <c r="O200" s="313">
        <f>B_Details!O44</f>
        <v>0</v>
      </c>
      <c r="P200" s="1">
        <f>B_Details!P44</f>
        <v>0</v>
      </c>
    </row>
    <row r="201" spans="2:16" x14ac:dyDescent="0.2">
      <c r="B201" s="3">
        <f>B_Details!B45</f>
        <v>0</v>
      </c>
      <c r="C201" s="3" t="str">
        <f>B_Details!C45</f>
        <v>IHDA PSH Financing</v>
      </c>
      <c r="D201" s="3">
        <f>B_Details!D45</f>
        <v>0</v>
      </c>
      <c r="E201" s="3">
        <f>B_Details!E45</f>
        <v>0</v>
      </c>
      <c r="F201" s="3">
        <f>B_Details!F45</f>
        <v>0</v>
      </c>
      <c r="G201" s="3">
        <f>B_Details!G45</f>
        <v>0</v>
      </c>
      <c r="H201" s="1002">
        <f>B_Details!H45</f>
        <v>0</v>
      </c>
      <c r="I201" s="1003">
        <f>B_Details!I45</f>
        <v>0</v>
      </c>
      <c r="J201" s="109">
        <f>B_Details!J45</f>
        <v>0</v>
      </c>
      <c r="K201" s="3">
        <f>B_Details!K45</f>
        <v>0</v>
      </c>
      <c r="L201" s="3">
        <f>B_Details!L45</f>
        <v>0</v>
      </c>
      <c r="M201" s="3">
        <f>B_Details!M45</f>
        <v>0</v>
      </c>
      <c r="N201" s="3">
        <f>B_Details!N45</f>
        <v>0</v>
      </c>
      <c r="O201" s="1">
        <f>B_Details!O45</f>
        <v>0</v>
      </c>
      <c r="P201" s="1">
        <f>B_Details!P45</f>
        <v>0</v>
      </c>
    </row>
    <row r="202" spans="2:16" x14ac:dyDescent="0.2">
      <c r="B202" s="313">
        <f>B_Details!B46</f>
        <v>0</v>
      </c>
      <c r="C202" s="43">
        <f>B_Details!C46</f>
        <v>0</v>
      </c>
      <c r="D202" s="43">
        <f>B_Details!D46</f>
        <v>0</v>
      </c>
      <c r="E202" s="43">
        <f>B_Details!E46</f>
        <v>0</v>
      </c>
      <c r="F202" s="43">
        <f>B_Details!F46</f>
        <v>0</v>
      </c>
      <c r="G202" s="43">
        <f>B_Details!G46</f>
        <v>0</v>
      </c>
      <c r="H202" s="43">
        <f>B_Details!H46</f>
        <v>0</v>
      </c>
      <c r="I202" s="43">
        <f>B_Details!I46</f>
        <v>0</v>
      </c>
      <c r="J202" s="43">
        <f>B_Details!J46</f>
        <v>0</v>
      </c>
      <c r="K202" s="313">
        <f>B_Details!K46</f>
        <v>0</v>
      </c>
      <c r="L202" s="313">
        <f>B_Details!L46</f>
        <v>0</v>
      </c>
      <c r="M202" s="43">
        <f>B_Details!M46</f>
        <v>0</v>
      </c>
      <c r="N202" s="43">
        <f>B_Details!N46</f>
        <v>0</v>
      </c>
      <c r="O202" s="313">
        <f>B_Details!O46</f>
        <v>0</v>
      </c>
      <c r="P202" s="1">
        <f>B_Details!P46</f>
        <v>0</v>
      </c>
    </row>
    <row r="203" spans="2:16" x14ac:dyDescent="0.2">
      <c r="B203" s="3">
        <f>B_Details!B47</f>
        <v>0</v>
      </c>
      <c r="C203" s="1048" t="str">
        <f>B_Details!C47</f>
        <v xml:space="preserve">Please indicate any restrictions that might limit the type of soft funds available to the development (e.g. a Choice Limiting Action that might prohibit the use of HOME). </v>
      </c>
      <c r="D203" s="1048">
        <f>B_Details!D47</f>
        <v>0</v>
      </c>
      <c r="E203" s="1048">
        <f>B_Details!E47</f>
        <v>0</v>
      </c>
      <c r="F203" s="1048">
        <f>B_Details!F47</f>
        <v>0</v>
      </c>
      <c r="G203" s="1048">
        <f>B_Details!G47</f>
        <v>0</v>
      </c>
      <c r="H203" s="1048">
        <f>B_Details!H47</f>
        <v>0</v>
      </c>
      <c r="I203" s="1048">
        <f>B_Details!I47</f>
        <v>0</v>
      </c>
      <c r="J203" s="3">
        <f>B_Details!J47</f>
        <v>0</v>
      </c>
      <c r="K203" s="4" t="str">
        <f>B_Details!K47</f>
        <v>CHDO Eligible:</v>
      </c>
      <c r="L203" s="379">
        <f>B_Details!L47</f>
        <v>0</v>
      </c>
      <c r="M203" s="3">
        <f>B_Details!M47</f>
        <v>0</v>
      </c>
      <c r="N203" s="3">
        <f>B_Details!N47</f>
        <v>0</v>
      </c>
      <c r="O203" s="1">
        <f>B_Details!O47</f>
        <v>0</v>
      </c>
      <c r="P203" s="1">
        <f>B_Details!P47</f>
        <v>0</v>
      </c>
    </row>
    <row r="204" spans="2:16" x14ac:dyDescent="0.2">
      <c r="B204" s="3">
        <f>B_Details!B48</f>
        <v>0</v>
      </c>
      <c r="C204" s="1049">
        <f>B_Details!C48</f>
        <v>0</v>
      </c>
      <c r="D204" s="1049">
        <f>B_Details!D48</f>
        <v>0</v>
      </c>
      <c r="E204" s="1049">
        <f>B_Details!E48</f>
        <v>0</v>
      </c>
      <c r="F204" s="1049">
        <f>B_Details!F48</f>
        <v>0</v>
      </c>
      <c r="G204" s="1049">
        <f>B_Details!G48</f>
        <v>0</v>
      </c>
      <c r="H204" s="1049">
        <f>B_Details!H48</f>
        <v>0</v>
      </c>
      <c r="I204" s="1049">
        <f>B_Details!I48</f>
        <v>0</v>
      </c>
      <c r="J204" s="3">
        <f>B_Details!J48</f>
        <v>0</v>
      </c>
      <c r="K204" s="3">
        <f>B_Details!K48</f>
        <v>0</v>
      </c>
      <c r="L204" s="3">
        <f>B_Details!L48</f>
        <v>0</v>
      </c>
      <c r="M204" s="3">
        <f>B_Details!M48</f>
        <v>0</v>
      </c>
      <c r="N204" s="3">
        <f>B_Details!N48</f>
        <v>0</v>
      </c>
      <c r="O204" s="313">
        <f>B_Details!O48</f>
        <v>0</v>
      </c>
      <c r="P204" s="1">
        <f>B_Details!P48</f>
        <v>0</v>
      </c>
    </row>
    <row r="205" spans="2:16" x14ac:dyDescent="0.2">
      <c r="B205" s="3">
        <f>B_Details!B49</f>
        <v>0</v>
      </c>
      <c r="C205" s="825">
        <f>B_Details!C49</f>
        <v>0</v>
      </c>
      <c r="D205" s="826">
        <f>B_Details!D49</f>
        <v>0</v>
      </c>
      <c r="E205" s="826">
        <f>B_Details!E49</f>
        <v>0</v>
      </c>
      <c r="F205" s="826">
        <f>B_Details!F49</f>
        <v>0</v>
      </c>
      <c r="G205" s="826">
        <f>B_Details!G49</f>
        <v>0</v>
      </c>
      <c r="H205" s="826">
        <f>B_Details!H49</f>
        <v>0</v>
      </c>
      <c r="I205" s="827">
        <f>B_Details!I49</f>
        <v>0</v>
      </c>
      <c r="J205" s="3">
        <f>B_Details!J49</f>
        <v>0</v>
      </c>
      <c r="K205" s="3">
        <f>B_Details!K49</f>
        <v>0</v>
      </c>
      <c r="L205" s="3">
        <f>B_Details!L49</f>
        <v>0</v>
      </c>
      <c r="M205" s="3">
        <f>B_Details!M49</f>
        <v>0</v>
      </c>
      <c r="N205" s="3">
        <f>B_Details!N49</f>
        <v>0</v>
      </c>
      <c r="O205" s="313">
        <f>B_Details!O49</f>
        <v>0</v>
      </c>
      <c r="P205" s="1">
        <f>B_Details!P49</f>
        <v>0</v>
      </c>
    </row>
    <row r="206" spans="2:16" x14ac:dyDescent="0.2">
      <c r="B206" s="3">
        <f>B_Details!B50</f>
        <v>0</v>
      </c>
      <c r="C206" s="828">
        <f>B_Details!C50</f>
        <v>0</v>
      </c>
      <c r="D206" s="822">
        <f>B_Details!D50</f>
        <v>0</v>
      </c>
      <c r="E206" s="822">
        <f>B_Details!E50</f>
        <v>0</v>
      </c>
      <c r="F206" s="822">
        <f>B_Details!F50</f>
        <v>0</v>
      </c>
      <c r="G206" s="822">
        <f>B_Details!G50</f>
        <v>0</v>
      </c>
      <c r="H206" s="822">
        <f>B_Details!H50</f>
        <v>0</v>
      </c>
      <c r="I206" s="829">
        <f>B_Details!I50</f>
        <v>0</v>
      </c>
      <c r="J206" s="3">
        <f>B_Details!J50</f>
        <v>0</v>
      </c>
      <c r="K206" s="3">
        <f>B_Details!K50</f>
        <v>0</v>
      </c>
      <c r="L206" s="3">
        <f>B_Details!L50</f>
        <v>0</v>
      </c>
      <c r="M206" s="3">
        <f>B_Details!M50</f>
        <v>0</v>
      </c>
      <c r="N206" s="3">
        <f>B_Details!N50</f>
        <v>0</v>
      </c>
      <c r="O206" s="313">
        <f>B_Details!O50</f>
        <v>0</v>
      </c>
      <c r="P206" s="1">
        <f>B_Details!P50</f>
        <v>0</v>
      </c>
    </row>
    <row r="207" spans="2:16" x14ac:dyDescent="0.2">
      <c r="B207" s="3">
        <f>B_Details!B51</f>
        <v>0</v>
      </c>
      <c r="C207" s="830">
        <f>B_Details!C51</f>
        <v>0</v>
      </c>
      <c r="D207" s="823">
        <f>B_Details!D51</f>
        <v>0</v>
      </c>
      <c r="E207" s="823">
        <f>B_Details!E51</f>
        <v>0</v>
      </c>
      <c r="F207" s="823">
        <f>B_Details!F51</f>
        <v>0</v>
      </c>
      <c r="G207" s="823">
        <f>B_Details!G51</f>
        <v>0</v>
      </c>
      <c r="H207" s="823">
        <f>B_Details!H51</f>
        <v>0</v>
      </c>
      <c r="I207" s="824">
        <f>B_Details!I51</f>
        <v>0</v>
      </c>
      <c r="J207" s="3">
        <f>B_Details!J51</f>
        <v>0</v>
      </c>
      <c r="K207" s="3">
        <f>B_Details!K51</f>
        <v>0</v>
      </c>
      <c r="L207" s="3">
        <f>B_Details!L51</f>
        <v>0</v>
      </c>
      <c r="M207" s="3">
        <f>B_Details!M51</f>
        <v>0</v>
      </c>
      <c r="N207" s="3">
        <f>B_Details!N51</f>
        <v>0</v>
      </c>
      <c r="O207" s="313">
        <f>B_Details!O51</f>
        <v>0</v>
      </c>
      <c r="P207" s="1">
        <f>B_Details!P51</f>
        <v>0</v>
      </c>
    </row>
    <row r="208" spans="2:16" x14ac:dyDescent="0.2">
      <c r="B208" s="3">
        <f>B_Details!B52</f>
        <v>0</v>
      </c>
      <c r="C208" s="3">
        <f>B_Details!C52</f>
        <v>0</v>
      </c>
      <c r="D208" s="3">
        <f>B_Details!D52</f>
        <v>0</v>
      </c>
      <c r="E208" s="3">
        <f>B_Details!E52</f>
        <v>0</v>
      </c>
      <c r="F208" s="3">
        <f>B_Details!F52</f>
        <v>0</v>
      </c>
      <c r="G208" s="3">
        <f>B_Details!G52</f>
        <v>0</v>
      </c>
      <c r="H208" s="821">
        <f>B_Details!H52</f>
        <v>0</v>
      </c>
      <c r="I208" s="821">
        <f>B_Details!I52</f>
        <v>0</v>
      </c>
      <c r="J208" s="3">
        <f>B_Details!J52</f>
        <v>0</v>
      </c>
      <c r="K208" s="3">
        <f>B_Details!K52</f>
        <v>0</v>
      </c>
      <c r="L208" s="3">
        <f>B_Details!L52</f>
        <v>0</v>
      </c>
      <c r="M208" s="3">
        <f>B_Details!M52</f>
        <v>0</v>
      </c>
      <c r="N208" s="3">
        <f>B_Details!N52</f>
        <v>0</v>
      </c>
      <c r="O208" s="313">
        <f>B_Details!O52</f>
        <v>0</v>
      </c>
      <c r="P208" s="1">
        <f>B_Details!P52</f>
        <v>0</v>
      </c>
    </row>
    <row r="209" spans="2:16" x14ac:dyDescent="0.2">
      <c r="B209" s="3">
        <f>B_Details!B53</f>
        <v>0</v>
      </c>
      <c r="C209" s="3" t="str">
        <f>B_Details!C53</f>
        <v>Healthy Housing, Healthy Communities (H3C) Request</v>
      </c>
      <c r="D209" s="431">
        <f>B_Details!D53</f>
        <v>0</v>
      </c>
      <c r="E209" s="431">
        <f>B_Details!E53</f>
        <v>0</v>
      </c>
      <c r="F209" s="431">
        <f>B_Details!F53</f>
        <v>0</v>
      </c>
      <c r="G209" s="111">
        <f>B_Details!G53</f>
        <v>0</v>
      </c>
      <c r="H209" s="1002">
        <f>B_Details!H53</f>
        <v>0</v>
      </c>
      <c r="I209" s="1003">
        <f>B_Details!I53</f>
        <v>0</v>
      </c>
      <c r="J209" s="3">
        <f>B_Details!J53</f>
        <v>0</v>
      </c>
      <c r="K209" s="3">
        <f>B_Details!K53</f>
        <v>0</v>
      </c>
      <c r="L209" s="3">
        <f>B_Details!L53</f>
        <v>0</v>
      </c>
      <c r="M209" s="3">
        <f>B_Details!M53</f>
        <v>0</v>
      </c>
      <c r="N209" s="3">
        <f>B_Details!N53</f>
        <v>0</v>
      </c>
      <c r="O209" s="1">
        <f>B_Details!O53</f>
        <v>0</v>
      </c>
      <c r="P209" s="1">
        <f>B_Details!P53</f>
        <v>0</v>
      </c>
    </row>
    <row r="210" spans="2:16" x14ac:dyDescent="0.2">
      <c r="B210" s="3">
        <f>B_Details!B54</f>
        <v>0</v>
      </c>
      <c r="C210" s="3">
        <f>B_Details!C54</f>
        <v>0</v>
      </c>
      <c r="D210" s="3">
        <f>B_Details!D54</f>
        <v>0</v>
      </c>
      <c r="E210" s="3">
        <f>B_Details!E54</f>
        <v>0</v>
      </c>
      <c r="F210" s="3">
        <f>B_Details!F54</f>
        <v>0</v>
      </c>
      <c r="G210" s="3">
        <f>B_Details!G54</f>
        <v>0</v>
      </c>
      <c r="H210" s="110">
        <f>B_Details!H54</f>
        <v>0</v>
      </c>
      <c r="I210" s="110">
        <f>B_Details!I54</f>
        <v>0</v>
      </c>
      <c r="J210" s="3">
        <f>B_Details!J54</f>
        <v>0</v>
      </c>
      <c r="K210" s="3">
        <f>B_Details!K54</f>
        <v>0</v>
      </c>
      <c r="L210" s="3">
        <f>B_Details!L54</f>
        <v>0</v>
      </c>
      <c r="M210" s="3">
        <f>B_Details!M54</f>
        <v>0</v>
      </c>
      <c r="N210" s="3">
        <f>B_Details!N54</f>
        <v>0</v>
      </c>
      <c r="O210" s="1">
        <f>B_Details!O54</f>
        <v>0</v>
      </c>
      <c r="P210" s="1">
        <f>B_Details!P54</f>
        <v>0</v>
      </c>
    </row>
    <row r="211" spans="2:16" x14ac:dyDescent="0.2">
      <c r="B211" s="3">
        <f>B_Details!B55</f>
        <v>0</v>
      </c>
      <c r="C211" s="3" t="str">
        <f>B_Details!C55</f>
        <v>Tax Exempt Bonds</v>
      </c>
      <c r="D211" s="1184">
        <f>B_Details!D55</f>
        <v>0</v>
      </c>
      <c r="E211" s="1184">
        <f>B_Details!E55</f>
        <v>0</v>
      </c>
      <c r="F211" s="1184">
        <f>B_Details!F55</f>
        <v>0</v>
      </c>
      <c r="G211" s="111">
        <f>B_Details!G55</f>
        <v>0</v>
      </c>
      <c r="H211" s="1002">
        <f>B_Details!H55</f>
        <v>0</v>
      </c>
      <c r="I211" s="1003">
        <f>B_Details!I55</f>
        <v>0</v>
      </c>
      <c r="J211" s="3">
        <f>B_Details!J55</f>
        <v>0</v>
      </c>
      <c r="K211" s="3">
        <f>B_Details!K55</f>
        <v>0</v>
      </c>
      <c r="L211" s="3">
        <f>B_Details!L55</f>
        <v>0</v>
      </c>
      <c r="M211" s="3">
        <f>B_Details!M55</f>
        <v>0</v>
      </c>
      <c r="N211" s="3">
        <f>B_Details!N55</f>
        <v>0</v>
      </c>
      <c r="O211" s="1">
        <f>B_Details!O55</f>
        <v>0</v>
      </c>
      <c r="P211" s="1">
        <f>B_Details!P55</f>
        <v>0</v>
      </c>
    </row>
    <row r="212" spans="2:16" x14ac:dyDescent="0.2">
      <c r="B212" s="3">
        <f>B_Details!B56</f>
        <v>0</v>
      </c>
      <c r="C212" s="3">
        <f>B_Details!C56</f>
        <v>0</v>
      </c>
      <c r="D212" s="3">
        <f>B_Details!D56</f>
        <v>0</v>
      </c>
      <c r="E212" s="3">
        <f>B_Details!E56</f>
        <v>0</v>
      </c>
      <c r="F212" s="3">
        <f>B_Details!F56</f>
        <v>0</v>
      </c>
      <c r="G212" s="3">
        <f>B_Details!G56</f>
        <v>0</v>
      </c>
      <c r="H212" s="110">
        <f>B_Details!H56</f>
        <v>0</v>
      </c>
      <c r="I212" s="110">
        <f>B_Details!I56</f>
        <v>0</v>
      </c>
      <c r="J212" s="3">
        <f>B_Details!J56</f>
        <v>0</v>
      </c>
      <c r="K212" s="3">
        <f>B_Details!K56</f>
        <v>0</v>
      </c>
      <c r="L212" s="3">
        <f>B_Details!L56</f>
        <v>0</v>
      </c>
      <c r="M212" s="3">
        <f>B_Details!M56</f>
        <v>0</v>
      </c>
      <c r="N212" s="3">
        <f>B_Details!N56</f>
        <v>0</v>
      </c>
      <c r="O212" s="1">
        <f>B_Details!O56</f>
        <v>0</v>
      </c>
      <c r="P212" s="1">
        <f>B_Details!P56</f>
        <v>0</v>
      </c>
    </row>
    <row r="213" spans="2:16" x14ac:dyDescent="0.2">
      <c r="B213" s="3">
        <f>B_Details!B57</f>
        <v>0</v>
      </c>
      <c r="C213" s="3" t="str">
        <f>B_Details!C57</f>
        <v>4% Low Income Housing Tax Credit (LIHTC) Determination</v>
      </c>
      <c r="D213" s="112">
        <f>B_Details!D57</f>
        <v>0</v>
      </c>
      <c r="E213" s="112">
        <f>B_Details!E57</f>
        <v>0</v>
      </c>
      <c r="F213" s="3">
        <f>B_Details!F57</f>
        <v>0</v>
      </c>
      <c r="G213" s="4">
        <f>B_Details!G57</f>
        <v>0</v>
      </c>
      <c r="H213" s="1023">
        <f>B_Details!H57</f>
        <v>0</v>
      </c>
      <c r="I213" s="1024">
        <f>B_Details!I57</f>
        <v>0</v>
      </c>
      <c r="J213" s="3">
        <f>B_Details!J57</f>
        <v>0</v>
      </c>
      <c r="K213" s="4" t="str">
        <f>B_Details!K57</f>
        <v>Net cent raise</v>
      </c>
      <c r="L213" s="456">
        <f>B_Details!L57</f>
        <v>0</v>
      </c>
      <c r="M213" s="3">
        <f>B_Details!M57</f>
        <v>0</v>
      </c>
      <c r="N213" s="3">
        <f>B_Details!N57</f>
        <v>0</v>
      </c>
      <c r="O213" s="1">
        <f>B_Details!O57</f>
        <v>0</v>
      </c>
      <c r="P213" s="1">
        <f>B_Details!P57</f>
        <v>0</v>
      </c>
    </row>
    <row r="214" spans="2:16" x14ac:dyDescent="0.2">
      <c r="B214" s="3">
        <f>B_Details!B58</f>
        <v>0</v>
      </c>
      <c r="C214" s="112">
        <f>B_Details!C58</f>
        <v>0</v>
      </c>
      <c r="D214" s="112">
        <f>B_Details!D58</f>
        <v>0</v>
      </c>
      <c r="E214" s="112">
        <f>B_Details!E58</f>
        <v>0</v>
      </c>
      <c r="F214" s="3">
        <f>B_Details!F58</f>
        <v>0</v>
      </c>
      <c r="G214" s="3">
        <f>B_Details!G58</f>
        <v>0</v>
      </c>
      <c r="H214" s="113">
        <f>B_Details!H58</f>
        <v>0</v>
      </c>
      <c r="I214" s="113">
        <f>B_Details!I58</f>
        <v>0</v>
      </c>
      <c r="J214" s="3">
        <f>B_Details!J58</f>
        <v>0</v>
      </c>
      <c r="K214" s="4" t="str">
        <f>B_Details!K58</f>
        <v>Total anticipated equity raise</v>
      </c>
      <c r="L214" s="1002">
        <f>B_Details!L58</f>
        <v>0</v>
      </c>
      <c r="M214" s="1003">
        <f>B_Details!M58</f>
        <v>0</v>
      </c>
      <c r="N214" s="3">
        <f>B_Details!N58</f>
        <v>0</v>
      </c>
      <c r="O214" s="1">
        <f>B_Details!O58</f>
        <v>0</v>
      </c>
      <c r="P214" s="1">
        <f>B_Details!P58</f>
        <v>0</v>
      </c>
    </row>
    <row r="215" spans="2:16" x14ac:dyDescent="0.2">
      <c r="B215" s="43">
        <f>B_Details!B59</f>
        <v>0</v>
      </c>
      <c r="C215" s="43">
        <f>B_Details!C59</f>
        <v>0</v>
      </c>
      <c r="D215" s="43">
        <f>B_Details!D59</f>
        <v>0</v>
      </c>
      <c r="E215" s="43">
        <f>B_Details!E59</f>
        <v>0</v>
      </c>
      <c r="F215" s="43">
        <f>B_Details!F59</f>
        <v>0</v>
      </c>
      <c r="G215" s="43">
        <f>B_Details!G59</f>
        <v>0</v>
      </c>
      <c r="H215" s="43">
        <f>B_Details!H59</f>
        <v>0</v>
      </c>
      <c r="I215" s="43">
        <f>B_Details!I59</f>
        <v>0</v>
      </c>
      <c r="J215" s="43">
        <f>B_Details!J59</f>
        <v>0</v>
      </c>
      <c r="K215" s="43">
        <f>B_Details!K59</f>
        <v>0</v>
      </c>
      <c r="L215" s="43">
        <f>B_Details!L59</f>
        <v>0</v>
      </c>
      <c r="M215" s="43">
        <f>B_Details!M59</f>
        <v>0</v>
      </c>
      <c r="N215" s="43">
        <f>B_Details!N59</f>
        <v>0</v>
      </c>
      <c r="O215" s="1">
        <f>B_Details!O59</f>
        <v>0</v>
      </c>
      <c r="P215" s="1">
        <f>B_Details!P59</f>
        <v>0</v>
      </c>
    </row>
    <row r="216" spans="2:16" x14ac:dyDescent="0.2">
      <c r="B216" s="3">
        <f>B_Details!B60</f>
        <v>0</v>
      </c>
      <c r="C216" s="3" t="str">
        <f>B_Details!C60</f>
        <v>9%  Low Income Housing Tax Credit (LIHTC) Request</v>
      </c>
      <c r="D216" s="112">
        <f>B_Details!D60</f>
        <v>0</v>
      </c>
      <c r="E216" s="112">
        <f>B_Details!E60</f>
        <v>0</v>
      </c>
      <c r="F216" s="3">
        <f>B_Details!F60</f>
        <v>0</v>
      </c>
      <c r="G216" s="4">
        <f>B_Details!G60</f>
        <v>0</v>
      </c>
      <c r="H216" s="1000">
        <f>B_Details!H60</f>
        <v>0</v>
      </c>
      <c r="I216" s="1001">
        <f>B_Details!I60</f>
        <v>0</v>
      </c>
      <c r="J216" s="3">
        <f>B_Details!J60</f>
        <v>0</v>
      </c>
      <c r="K216" s="4" t="str">
        <f>B_Details!K60</f>
        <v>Net cent raise</v>
      </c>
      <c r="L216" s="456">
        <f>B_Details!L60</f>
        <v>0</v>
      </c>
      <c r="M216" s="3">
        <f>B_Details!M60</f>
        <v>0</v>
      </c>
      <c r="N216" s="3">
        <f>B_Details!N60</f>
        <v>0</v>
      </c>
      <c r="O216" s="1">
        <f>B_Details!O60</f>
        <v>0</v>
      </c>
      <c r="P216" s="1">
        <f>B_Details!P60</f>
        <v>0</v>
      </c>
    </row>
    <row r="217" spans="2:16" x14ac:dyDescent="0.2">
      <c r="B217" s="3">
        <f>B_Details!B61</f>
        <v>0</v>
      </c>
      <c r="C217" s="117">
        <f>B_Details!C61</f>
        <v>0</v>
      </c>
      <c r="D217" s="112">
        <f>B_Details!D61</f>
        <v>0</v>
      </c>
      <c r="E217" s="112">
        <f>B_Details!E61</f>
        <v>0</v>
      </c>
      <c r="F217" s="3">
        <f>B_Details!F61</f>
        <v>0</v>
      </c>
      <c r="G217" s="3">
        <f>B_Details!G61</f>
        <v>0</v>
      </c>
      <c r="H217" s="113">
        <f>B_Details!H61</f>
        <v>0</v>
      </c>
      <c r="I217" s="113">
        <f>B_Details!I61</f>
        <v>0</v>
      </c>
      <c r="J217" s="3">
        <f>B_Details!J61</f>
        <v>0</v>
      </c>
      <c r="K217" s="4" t="str">
        <f>B_Details!K61</f>
        <v>Total anticipated equity raise</v>
      </c>
      <c r="L217" s="1002">
        <f>B_Details!L61</f>
        <v>0</v>
      </c>
      <c r="M217" s="1003">
        <f>B_Details!M61</f>
        <v>0</v>
      </c>
      <c r="N217" s="3">
        <f>B_Details!N61</f>
        <v>0</v>
      </c>
      <c r="O217" s="1">
        <f>B_Details!O61</f>
        <v>0</v>
      </c>
      <c r="P217" s="1">
        <f>B_Details!P61</f>
        <v>0</v>
      </c>
    </row>
    <row r="218" spans="2:16" x14ac:dyDescent="0.2">
      <c r="B218" s="43">
        <f>B_Details!B62</f>
        <v>0</v>
      </c>
      <c r="C218" s="43">
        <f>B_Details!C62</f>
        <v>0</v>
      </c>
      <c r="D218" s="43">
        <f>B_Details!D62</f>
        <v>0</v>
      </c>
      <c r="E218" s="43">
        <f>B_Details!E62</f>
        <v>0</v>
      </c>
      <c r="F218" s="43">
        <f>B_Details!F62</f>
        <v>0</v>
      </c>
      <c r="G218" s="43">
        <f>B_Details!G62</f>
        <v>0</v>
      </c>
      <c r="H218" s="43">
        <f>B_Details!H62</f>
        <v>0</v>
      </c>
      <c r="I218" s="43">
        <f>B_Details!I62</f>
        <v>0</v>
      </c>
      <c r="J218" s="43">
        <f>B_Details!J62</f>
        <v>0</v>
      </c>
      <c r="K218" s="43">
        <f>B_Details!K62</f>
        <v>0</v>
      </c>
      <c r="L218" s="43">
        <f>B_Details!L62</f>
        <v>0</v>
      </c>
      <c r="M218" s="43">
        <f>B_Details!M62</f>
        <v>0</v>
      </c>
      <c r="N218" s="43">
        <f>B_Details!N62</f>
        <v>0</v>
      </c>
      <c r="O218" s="1">
        <f>B_Details!O62</f>
        <v>0</v>
      </c>
      <c r="P218" s="1">
        <f>B_Details!P62</f>
        <v>0</v>
      </c>
    </row>
    <row r="219" spans="2:16" x14ac:dyDescent="0.2">
      <c r="B219" s="3">
        <f>B_Details!B63</f>
        <v>0</v>
      </c>
      <c r="C219" s="980" t="str">
        <f>B_Details!C63</f>
        <v>IL Affordable Housing Tax Credit 
(State Donation Tax Credit)</v>
      </c>
      <c r="D219" s="980">
        <f>B_Details!D63</f>
        <v>0</v>
      </c>
      <c r="E219" s="980">
        <f>B_Details!E63</f>
        <v>0</v>
      </c>
      <c r="F219" s="3">
        <f>B_Details!F63</f>
        <v>0</v>
      </c>
      <c r="G219" s="4">
        <f>B_Details!G63</f>
        <v>0</v>
      </c>
      <c r="H219" s="1000">
        <f>B_Details!H63</f>
        <v>0</v>
      </c>
      <c r="I219" s="1001">
        <f>B_Details!I63</f>
        <v>0</v>
      </c>
      <c r="J219" s="3">
        <f>B_Details!J63</f>
        <v>0</v>
      </c>
      <c r="K219" s="4" t="str">
        <f>B_Details!K63</f>
        <v>Net cent raise</v>
      </c>
      <c r="L219" s="456">
        <f>B_Details!L63</f>
        <v>0</v>
      </c>
      <c r="M219" s="3">
        <f>B_Details!M63</f>
        <v>0</v>
      </c>
      <c r="N219" s="3">
        <f>B_Details!N63</f>
        <v>0</v>
      </c>
      <c r="O219" s="1">
        <f>B_Details!O63</f>
        <v>0</v>
      </c>
      <c r="P219" s="1">
        <f>B_Details!P63</f>
        <v>0</v>
      </c>
    </row>
    <row r="220" spans="2:16" x14ac:dyDescent="0.2">
      <c r="B220" s="3">
        <f>B_Details!B64</f>
        <v>0</v>
      </c>
      <c r="C220" s="980">
        <f>B_Details!C64</f>
        <v>0</v>
      </c>
      <c r="D220" s="980">
        <f>B_Details!D64</f>
        <v>0</v>
      </c>
      <c r="E220" s="980">
        <f>B_Details!E64</f>
        <v>0</v>
      </c>
      <c r="F220" s="3">
        <f>B_Details!F64</f>
        <v>0</v>
      </c>
      <c r="G220" s="3">
        <f>B_Details!G64</f>
        <v>0</v>
      </c>
      <c r="H220" s="114">
        <f>B_Details!H64</f>
        <v>0</v>
      </c>
      <c r="I220" s="114">
        <f>B_Details!I64</f>
        <v>0</v>
      </c>
      <c r="J220" s="3">
        <f>B_Details!J64</f>
        <v>0</v>
      </c>
      <c r="K220" s="4" t="str">
        <f>B_Details!K64</f>
        <v>Total anticipated equity raise</v>
      </c>
      <c r="L220" s="1002">
        <f>B_Details!L64</f>
        <v>0</v>
      </c>
      <c r="M220" s="1003">
        <f>B_Details!M64</f>
        <v>0</v>
      </c>
      <c r="N220" s="3">
        <f>B_Details!N64</f>
        <v>0</v>
      </c>
      <c r="O220" s="1">
        <f>B_Details!O64</f>
        <v>0</v>
      </c>
      <c r="P220" s="1">
        <f>B_Details!P64</f>
        <v>0</v>
      </c>
    </row>
    <row r="221" spans="2:16" x14ac:dyDescent="0.2">
      <c r="B221" s="3">
        <f>B_Details!B65</f>
        <v>0</v>
      </c>
      <c r="C221" s="371">
        <f>B_Details!C65</f>
        <v>0</v>
      </c>
      <c r="D221" s="371">
        <f>B_Details!D65</f>
        <v>0</v>
      </c>
      <c r="E221" s="371">
        <f>B_Details!E65</f>
        <v>0</v>
      </c>
      <c r="F221" s="3">
        <f>B_Details!F65</f>
        <v>0</v>
      </c>
      <c r="G221" s="3">
        <f>B_Details!G65</f>
        <v>0</v>
      </c>
      <c r="H221" s="114">
        <f>B_Details!H65</f>
        <v>0</v>
      </c>
      <c r="I221" s="114">
        <f>B_Details!I65</f>
        <v>0</v>
      </c>
      <c r="J221" s="3">
        <f>B_Details!J65</f>
        <v>0</v>
      </c>
      <c r="K221" s="4">
        <f>B_Details!K65</f>
        <v>0</v>
      </c>
      <c r="L221" s="400">
        <f>B_Details!L65</f>
        <v>0</v>
      </c>
      <c r="M221" s="400">
        <f>B_Details!M65</f>
        <v>0</v>
      </c>
      <c r="N221" s="3">
        <f>B_Details!N65</f>
        <v>0</v>
      </c>
      <c r="O221" s="1">
        <f>B_Details!O65</f>
        <v>0</v>
      </c>
      <c r="P221" s="1">
        <f>B_Details!P65</f>
        <v>0</v>
      </c>
    </row>
    <row r="222" spans="2:16" x14ac:dyDescent="0.2">
      <c r="B222" s="3">
        <f>B_Details!B66</f>
        <v>0</v>
      </c>
      <c r="C222" s="118" t="str">
        <f>B_Details!C66</f>
        <v>Type of donation</v>
      </c>
      <c r="D222" s="3">
        <f>B_Details!D66</f>
        <v>0</v>
      </c>
      <c r="E222" s="3">
        <f>B_Details!E66</f>
        <v>0</v>
      </c>
      <c r="F222" s="3">
        <f>B_Details!F66</f>
        <v>0</v>
      </c>
      <c r="G222" s="1">
        <f>B_Details!G66</f>
        <v>0</v>
      </c>
      <c r="H222" s="1004">
        <f>B_Details!H66</f>
        <v>0</v>
      </c>
      <c r="I222" s="1005">
        <f>B_Details!I66</f>
        <v>0</v>
      </c>
      <c r="J222" s="3">
        <f>B_Details!J66</f>
        <v>0</v>
      </c>
      <c r="K222" s="4" t="str">
        <f>B_Details!K66</f>
        <v>Appraised value</v>
      </c>
      <c r="L222" s="1002">
        <f>B_Details!L66</f>
        <v>0</v>
      </c>
      <c r="M222" s="1003">
        <f>B_Details!M66</f>
        <v>0</v>
      </c>
      <c r="N222" s="3">
        <f>B_Details!N66</f>
        <v>0</v>
      </c>
      <c r="O222" s="1">
        <f>B_Details!O66</f>
        <v>0</v>
      </c>
      <c r="P222" s="1">
        <f>B_Details!P66</f>
        <v>0</v>
      </c>
    </row>
    <row r="223" spans="2:16" x14ac:dyDescent="0.2">
      <c r="B223" s="3">
        <f>B_Details!B67</f>
        <v>0</v>
      </c>
      <c r="C223" s="3">
        <f>B_Details!C67</f>
        <v>0</v>
      </c>
      <c r="D223" s="3">
        <f>B_Details!D67</f>
        <v>0</v>
      </c>
      <c r="E223" s="3">
        <f>B_Details!E67</f>
        <v>0</v>
      </c>
      <c r="F223" s="3">
        <f>B_Details!F67</f>
        <v>0</v>
      </c>
      <c r="G223" s="3">
        <f>B_Details!G67</f>
        <v>0</v>
      </c>
      <c r="H223" s="3">
        <f>B_Details!H67</f>
        <v>0</v>
      </c>
      <c r="I223" s="3">
        <f>B_Details!I67</f>
        <v>0</v>
      </c>
      <c r="J223" s="3">
        <f>B_Details!J67</f>
        <v>0</v>
      </c>
      <c r="K223" s="1">
        <f>B_Details!K67</f>
        <v>0</v>
      </c>
      <c r="L223" s="1">
        <f>B_Details!L67</f>
        <v>0</v>
      </c>
      <c r="M223" s="3">
        <f>B_Details!M67</f>
        <v>0</v>
      </c>
      <c r="N223" s="3">
        <f>B_Details!N67</f>
        <v>0</v>
      </c>
      <c r="O223" s="1">
        <f>B_Details!O67</f>
        <v>0</v>
      </c>
      <c r="P223" s="1">
        <f>B_Details!P67</f>
        <v>0</v>
      </c>
    </row>
    <row r="224" spans="2:16" x14ac:dyDescent="0.2">
      <c r="B224" s="1">
        <f>B_Details!B68</f>
        <v>0</v>
      </c>
      <c r="C224" s="1006" t="str">
        <f>B_Details!C68</f>
        <v>Describe the donation including the name of donor, non-profit recipient, how the donation will be used in the project, and if the certificate will be returned to the donor or sold to an investor. If the tax credits are to be syndicated, please indicate how the equity will be transferred to the project (e.g., capital contribution, grant, loan etc.).  Limit response to 750 characters.</v>
      </c>
      <c r="D224" s="1006">
        <f>B_Details!D68</f>
        <v>0</v>
      </c>
      <c r="E224" s="1006">
        <f>B_Details!E68</f>
        <v>0</v>
      </c>
      <c r="F224" s="1006">
        <f>B_Details!F68</f>
        <v>0</v>
      </c>
      <c r="G224" s="1006">
        <f>B_Details!G68</f>
        <v>0</v>
      </c>
      <c r="H224" s="1006">
        <f>B_Details!H68</f>
        <v>0</v>
      </c>
      <c r="I224" s="1006">
        <f>B_Details!I68</f>
        <v>0</v>
      </c>
      <c r="J224" s="1006">
        <f>B_Details!J68</f>
        <v>0</v>
      </c>
      <c r="K224" s="1006">
        <f>B_Details!K68</f>
        <v>0</v>
      </c>
      <c r="L224" s="1006">
        <f>B_Details!L68</f>
        <v>0</v>
      </c>
      <c r="M224" s="1006">
        <f>B_Details!M68</f>
        <v>0</v>
      </c>
      <c r="N224" s="1006">
        <f>B_Details!N68</f>
        <v>0</v>
      </c>
      <c r="O224" s="1">
        <f>B_Details!O68</f>
        <v>0</v>
      </c>
      <c r="P224" s="1">
        <f>B_Details!P68</f>
        <v>0</v>
      </c>
    </row>
    <row r="225" spans="2:16" x14ac:dyDescent="0.2">
      <c r="B225" s="1">
        <f>B_Details!B69</f>
        <v>0</v>
      </c>
      <c r="C225" s="1007">
        <f>B_Details!C69</f>
        <v>0</v>
      </c>
      <c r="D225" s="1008">
        <f>B_Details!D69</f>
        <v>0</v>
      </c>
      <c r="E225" s="1008">
        <f>B_Details!E69</f>
        <v>0</v>
      </c>
      <c r="F225" s="1008">
        <f>B_Details!F69</f>
        <v>0</v>
      </c>
      <c r="G225" s="1008">
        <f>B_Details!G69</f>
        <v>0</v>
      </c>
      <c r="H225" s="1008">
        <f>B_Details!H69</f>
        <v>0</v>
      </c>
      <c r="I225" s="1008">
        <f>B_Details!I69</f>
        <v>0</v>
      </c>
      <c r="J225" s="1008">
        <f>B_Details!J69</f>
        <v>0</v>
      </c>
      <c r="K225" s="1008">
        <f>B_Details!K69</f>
        <v>0</v>
      </c>
      <c r="L225" s="1008">
        <f>B_Details!L69</f>
        <v>0</v>
      </c>
      <c r="M225" s="1008">
        <f>B_Details!M69</f>
        <v>0</v>
      </c>
      <c r="N225" s="1009">
        <f>B_Details!N69</f>
        <v>0</v>
      </c>
      <c r="O225" s="1">
        <f>B_Details!O69</f>
        <v>0</v>
      </c>
      <c r="P225" s="1">
        <f>B_Details!P69</f>
        <v>0</v>
      </c>
    </row>
    <row r="226" spans="2:16" x14ac:dyDescent="0.2">
      <c r="B226" s="1">
        <f>B_Details!B70</f>
        <v>0</v>
      </c>
      <c r="C226" s="5" t="str">
        <f>B_Details!C70</f>
        <v>Characters remaining:</v>
      </c>
      <c r="D226" s="5">
        <f>B_Details!D70</f>
        <v>0</v>
      </c>
      <c r="E226" s="5">
        <f>B_Details!E70</f>
        <v>750</v>
      </c>
      <c r="F226" s="3">
        <f>B_Details!F70</f>
        <v>0</v>
      </c>
      <c r="G226" s="3">
        <f>B_Details!G70</f>
        <v>0</v>
      </c>
      <c r="H226" s="3">
        <f>B_Details!H70</f>
        <v>0</v>
      </c>
      <c r="I226" s="3">
        <f>B_Details!I70</f>
        <v>0</v>
      </c>
      <c r="J226" s="3">
        <f>B_Details!J70</f>
        <v>0</v>
      </c>
      <c r="K226" s="3">
        <f>B_Details!K70</f>
        <v>0</v>
      </c>
      <c r="L226" s="3">
        <f>B_Details!L70</f>
        <v>0</v>
      </c>
      <c r="M226" s="3">
        <f>B_Details!M70</f>
        <v>0</v>
      </c>
      <c r="N226" s="3">
        <f>B_Details!N70</f>
        <v>0</v>
      </c>
      <c r="O226" s="1">
        <f>B_Details!O70</f>
        <v>0</v>
      </c>
      <c r="P226" s="1">
        <f>B_Details!P70</f>
        <v>0</v>
      </c>
    </row>
    <row r="227" spans="2:16" x14ac:dyDescent="0.2">
      <c r="B227" s="1">
        <f>B_Details!B71</f>
        <v>0</v>
      </c>
      <c r="C227" s="10">
        <f>B_Details!C71</f>
        <v>0</v>
      </c>
      <c r="D227" s="10">
        <f>B_Details!D71</f>
        <v>0</v>
      </c>
      <c r="E227" s="10">
        <f>B_Details!E71</f>
        <v>0</v>
      </c>
      <c r="F227" s="10">
        <f>B_Details!F71</f>
        <v>0</v>
      </c>
      <c r="G227" s="10">
        <f>B_Details!G71</f>
        <v>0</v>
      </c>
      <c r="H227" s="10">
        <f>B_Details!H71</f>
        <v>0</v>
      </c>
      <c r="I227" s="10">
        <f>B_Details!I71</f>
        <v>0</v>
      </c>
      <c r="J227" s="10">
        <f>B_Details!J71</f>
        <v>0</v>
      </c>
      <c r="K227" s="10">
        <f>B_Details!K71</f>
        <v>0</v>
      </c>
      <c r="L227" s="10">
        <f>B_Details!L71</f>
        <v>0</v>
      </c>
      <c r="M227" s="10">
        <f>B_Details!M71</f>
        <v>0</v>
      </c>
      <c r="N227" s="10">
        <f>B_Details!N71</f>
        <v>0</v>
      </c>
      <c r="O227" s="1">
        <f>B_Details!O71</f>
        <v>0</v>
      </c>
      <c r="P227" s="1">
        <f>B_Details!P71</f>
        <v>0</v>
      </c>
    </row>
    <row r="228" spans="2:16" ht="13.5" thickBot="1" x14ac:dyDescent="0.25">
      <c r="B228" s="3">
        <f>B_Details!B72</f>
        <v>0</v>
      </c>
      <c r="C228" s="1011" t="str">
        <f>B_Details!C72</f>
        <v>Construction Information</v>
      </c>
      <c r="D228" s="1011">
        <f>B_Details!D72</f>
        <v>0</v>
      </c>
      <c r="E228" s="1011">
        <f>B_Details!E72</f>
        <v>0</v>
      </c>
      <c r="F228" s="1011">
        <f>B_Details!F72</f>
        <v>0</v>
      </c>
      <c r="G228" s="1011">
        <f>B_Details!G72</f>
        <v>0</v>
      </c>
      <c r="H228" s="1011">
        <f>B_Details!H72</f>
        <v>0</v>
      </c>
      <c r="I228" s="1011">
        <f>B_Details!I72</f>
        <v>0</v>
      </c>
      <c r="J228" s="1011">
        <f>B_Details!J72</f>
        <v>0</v>
      </c>
      <c r="K228" s="1011">
        <f>B_Details!K72</f>
        <v>0</v>
      </c>
      <c r="L228" s="1011">
        <f>B_Details!L72</f>
        <v>0</v>
      </c>
      <c r="M228" s="1011">
        <f>B_Details!M72</f>
        <v>0</v>
      </c>
      <c r="N228" s="1011">
        <f>B_Details!N72</f>
        <v>0</v>
      </c>
      <c r="O228" s="1011">
        <f>B_Details!O72</f>
        <v>0</v>
      </c>
      <c r="P228" s="1">
        <f>B_Details!P72</f>
        <v>0</v>
      </c>
    </row>
    <row r="229" spans="2:16" x14ac:dyDescent="0.2">
      <c r="B229" s="1">
        <f>B_Details!B73</f>
        <v>0</v>
      </c>
      <c r="C229" s="1" t="str">
        <f>B_Details!C73</f>
        <v>Information submitted below correlates to and must be consistent with the information provided through the Architectural Certification</v>
      </c>
      <c r="D229" s="1">
        <f>B_Details!D73</f>
        <v>0</v>
      </c>
      <c r="E229" s="1">
        <f>B_Details!E73</f>
        <v>0</v>
      </c>
      <c r="F229" s="1">
        <f>B_Details!F73</f>
        <v>0</v>
      </c>
      <c r="G229" s="1">
        <f>B_Details!G73</f>
        <v>0</v>
      </c>
      <c r="H229" s="1">
        <f>B_Details!H73</f>
        <v>0</v>
      </c>
      <c r="I229" s="1">
        <f>B_Details!I73</f>
        <v>0</v>
      </c>
      <c r="J229" s="1">
        <f>B_Details!J73</f>
        <v>0</v>
      </c>
      <c r="K229" s="1">
        <f>B_Details!K73</f>
        <v>0</v>
      </c>
      <c r="L229" s="1">
        <f>B_Details!L73</f>
        <v>0</v>
      </c>
      <c r="M229" s="1">
        <f>B_Details!M73</f>
        <v>0</v>
      </c>
      <c r="N229" s="1">
        <f>B_Details!N73</f>
        <v>0</v>
      </c>
      <c r="O229" s="1">
        <f>B_Details!O73</f>
        <v>0</v>
      </c>
      <c r="P229" s="1">
        <f>B_Details!P73</f>
        <v>0</v>
      </c>
    </row>
    <row r="230" spans="2:16" x14ac:dyDescent="0.2">
      <c r="B230" s="1">
        <f>B_Details!B74</f>
        <v>0</v>
      </c>
      <c r="C230" s="1">
        <f>B_Details!C74</f>
        <v>0</v>
      </c>
      <c r="D230" s="1">
        <f>B_Details!D74</f>
        <v>0</v>
      </c>
      <c r="E230" s="1">
        <f>B_Details!E74</f>
        <v>0</v>
      </c>
      <c r="F230" s="1">
        <f>B_Details!F74</f>
        <v>0</v>
      </c>
      <c r="G230" s="1">
        <f>B_Details!G74</f>
        <v>0</v>
      </c>
      <c r="H230" s="1">
        <f>B_Details!H74</f>
        <v>0</v>
      </c>
      <c r="I230" s="1">
        <f>B_Details!I74</f>
        <v>0</v>
      </c>
      <c r="J230" s="1">
        <f>B_Details!J74</f>
        <v>0</v>
      </c>
      <c r="K230" s="1">
        <f>B_Details!K74</f>
        <v>0</v>
      </c>
      <c r="L230" s="1">
        <f>B_Details!L74</f>
        <v>0</v>
      </c>
      <c r="M230" s="1">
        <f>B_Details!M74</f>
        <v>0</v>
      </c>
      <c r="N230" s="1">
        <f>B_Details!N74</f>
        <v>0</v>
      </c>
      <c r="O230" s="1">
        <f>B_Details!O74</f>
        <v>0</v>
      </c>
      <c r="P230" s="1">
        <f>B_Details!P74</f>
        <v>0</v>
      </c>
    </row>
    <row r="231" spans="2:16" x14ac:dyDescent="0.2">
      <c r="B231" s="1">
        <f>B_Details!B75</f>
        <v>0</v>
      </c>
      <c r="C231" s="401">
        <f>B_Details!C75</f>
        <v>0</v>
      </c>
      <c r="D231" s="4" t="str">
        <f>B_Details!D75</f>
        <v>Gross SF</v>
      </c>
      <c r="E231" s="4" t="str">
        <f>B_Details!E75</f>
        <v>%</v>
      </c>
      <c r="F231" s="1010">
        <f>B_Details!F75</f>
        <v>0</v>
      </c>
      <c r="G231" s="1010">
        <f>B_Details!G75</f>
        <v>0</v>
      </c>
      <c r="H231" s="1010">
        <f>B_Details!H75</f>
        <v>0</v>
      </c>
      <c r="I231" s="1010">
        <f>B_Details!I75</f>
        <v>0</v>
      </c>
      <c r="J231" s="1010">
        <f>B_Details!J75</f>
        <v>0</v>
      </c>
      <c r="K231" s="1010">
        <f>B_Details!K75</f>
        <v>0</v>
      </c>
      <c r="L231" s="1010">
        <f>B_Details!L75</f>
        <v>0</v>
      </c>
      <c r="M231" s="1010">
        <f>B_Details!M75</f>
        <v>0</v>
      </c>
      <c r="N231" s="1">
        <f>B_Details!N75</f>
        <v>0</v>
      </c>
      <c r="O231" s="1">
        <f>B_Details!O75</f>
        <v>0</v>
      </c>
      <c r="P231" s="1">
        <f>B_Details!P75</f>
        <v>0</v>
      </c>
    </row>
    <row r="232" spans="2:16" x14ac:dyDescent="0.2">
      <c r="B232" s="1">
        <f>B_Details!B76</f>
        <v>0</v>
      </c>
      <c r="C232" s="1">
        <f>B_Details!C76</f>
        <v>0</v>
      </c>
      <c r="D232" s="487">
        <f>B_Details!D76</f>
        <v>0</v>
      </c>
      <c r="E232" s="299">
        <f>B_Details!E76</f>
        <v>0</v>
      </c>
      <c r="F232" s="1013" t="str">
        <f>B_Details!F76</f>
        <v>Residential: New Construction SF</v>
      </c>
      <c r="G232" s="1013">
        <f>B_Details!G76</f>
        <v>0</v>
      </c>
      <c r="H232" s="1013">
        <f>B_Details!H76</f>
        <v>0</v>
      </c>
      <c r="I232" s="1013">
        <f>B_Details!I76</f>
        <v>0</v>
      </c>
      <c r="J232" s="1013">
        <f>B_Details!J76</f>
        <v>0</v>
      </c>
      <c r="K232" s="1013">
        <f>B_Details!K76</f>
        <v>0</v>
      </c>
      <c r="L232" s="1013">
        <f>B_Details!L76</f>
        <v>0</v>
      </c>
      <c r="M232" s="1013">
        <f>B_Details!M76</f>
        <v>0</v>
      </c>
      <c r="N232" s="1">
        <f>B_Details!N76</f>
        <v>0</v>
      </c>
      <c r="O232" s="1">
        <f>B_Details!O76</f>
        <v>0</v>
      </c>
      <c r="P232" s="1">
        <f>B_Details!P76</f>
        <v>0</v>
      </c>
    </row>
    <row r="233" spans="2:16" x14ac:dyDescent="0.2">
      <c r="B233" s="1">
        <f>B_Details!B77</f>
        <v>0</v>
      </c>
      <c r="C233" s="1">
        <f>B_Details!C77</f>
        <v>0</v>
      </c>
      <c r="D233" s="487">
        <f>B_Details!D77</f>
        <v>0</v>
      </c>
      <c r="E233" s="299">
        <f>B_Details!E77</f>
        <v>0</v>
      </c>
      <c r="F233" s="401" t="str">
        <f>B_Details!F77</f>
        <v>Residential: Rehabilitation / Adaptive Reuse of non-residential buildings into residential buildings SF</v>
      </c>
      <c r="G233" s="401">
        <f>B_Details!G77</f>
        <v>0</v>
      </c>
      <c r="H233" s="401">
        <f>B_Details!H77</f>
        <v>0</v>
      </c>
      <c r="I233" s="401">
        <f>B_Details!I77</f>
        <v>0</v>
      </c>
      <c r="J233" s="401">
        <f>B_Details!J77</f>
        <v>0</v>
      </c>
      <c r="K233" s="401">
        <f>B_Details!K77</f>
        <v>0</v>
      </c>
      <c r="L233" s="401">
        <f>B_Details!L77</f>
        <v>0</v>
      </c>
      <c r="M233" s="401">
        <f>B_Details!M77</f>
        <v>0</v>
      </c>
      <c r="N233" s="1">
        <f>B_Details!N77</f>
        <v>0</v>
      </c>
      <c r="O233" s="1">
        <f>B_Details!O77</f>
        <v>0</v>
      </c>
      <c r="P233" s="1">
        <f>B_Details!P77</f>
        <v>0</v>
      </c>
    </row>
    <row r="234" spans="2:16" x14ac:dyDescent="0.2">
      <c r="B234" s="1">
        <f>B_Details!B78</f>
        <v>0</v>
      </c>
      <c r="C234" s="1">
        <f>B_Details!C78</f>
        <v>0</v>
      </c>
      <c r="D234" s="487">
        <f>B_Details!D78</f>
        <v>0</v>
      </c>
      <c r="E234" s="299">
        <f>B_Details!E78</f>
        <v>0</v>
      </c>
      <c r="F234" s="401" t="str">
        <f>B_Details!F78</f>
        <v>Residential: Rehabilitation of Existing Housing SF</v>
      </c>
      <c r="G234" s="401">
        <f>B_Details!G78</f>
        <v>0</v>
      </c>
      <c r="H234" s="401">
        <f>B_Details!H78</f>
        <v>0</v>
      </c>
      <c r="I234" s="401">
        <f>B_Details!I78</f>
        <v>0</v>
      </c>
      <c r="J234" s="401">
        <f>B_Details!J78</f>
        <v>0</v>
      </c>
      <c r="K234" s="401">
        <f>B_Details!K78</f>
        <v>0</v>
      </c>
      <c r="L234" s="401">
        <f>B_Details!L78</f>
        <v>0</v>
      </c>
      <c r="M234" s="401">
        <f>B_Details!M78</f>
        <v>0</v>
      </c>
      <c r="N234" s="1">
        <f>B_Details!N78</f>
        <v>0</v>
      </c>
      <c r="O234" s="1">
        <f>B_Details!O78</f>
        <v>0</v>
      </c>
      <c r="P234" s="1">
        <f>B_Details!P78</f>
        <v>0</v>
      </c>
    </row>
    <row r="235" spans="2:16" x14ac:dyDescent="0.2">
      <c r="B235" s="1">
        <f>B_Details!B79</f>
        <v>0</v>
      </c>
      <c r="C235" s="1">
        <f>B_Details!C79</f>
        <v>0</v>
      </c>
      <c r="D235" s="487">
        <f>B_Details!D79</f>
        <v>0</v>
      </c>
      <c r="E235" s="299">
        <f>B_Details!E79</f>
        <v>0</v>
      </c>
      <c r="F235" s="401" t="str">
        <f>B_Details!F79</f>
        <v>Residential: Rehabilitation of Abandoned and Foreclosed Single-Family Housing SF</v>
      </c>
      <c r="G235" s="401">
        <f>B_Details!G79</f>
        <v>0</v>
      </c>
      <c r="H235" s="401">
        <f>B_Details!H79</f>
        <v>0</v>
      </c>
      <c r="I235" s="401">
        <f>B_Details!I79</f>
        <v>0</v>
      </c>
      <c r="J235" s="401">
        <f>B_Details!J79</f>
        <v>0</v>
      </c>
      <c r="K235" s="401">
        <f>B_Details!K79</f>
        <v>0</v>
      </c>
      <c r="L235" s="401">
        <f>B_Details!L79</f>
        <v>0</v>
      </c>
      <c r="M235" s="401">
        <f>B_Details!M79</f>
        <v>0</v>
      </c>
      <c r="N235" s="1">
        <f>B_Details!N79</f>
        <v>0</v>
      </c>
      <c r="O235" s="1">
        <f>B_Details!O79</f>
        <v>0</v>
      </c>
      <c r="P235" s="1">
        <f>B_Details!P79</f>
        <v>0</v>
      </c>
    </row>
    <row r="236" spans="2:16" x14ac:dyDescent="0.2">
      <c r="B236" s="1">
        <f>B_Details!B80</f>
        <v>0</v>
      </c>
      <c r="C236" s="1">
        <f>B_Details!C80</f>
        <v>0</v>
      </c>
      <c r="D236" s="402">
        <f>B_Details!D80</f>
        <v>0</v>
      </c>
      <c r="E236" s="301">
        <f>B_Details!E80</f>
        <v>0</v>
      </c>
      <c r="F236" s="1019" t="str">
        <f>B_Details!F80</f>
        <v>Residential: Total SF</v>
      </c>
      <c r="G236" s="1020">
        <f>B_Details!G80</f>
        <v>0</v>
      </c>
      <c r="H236" s="1020">
        <f>B_Details!H80</f>
        <v>0</v>
      </c>
      <c r="I236" s="401">
        <f>B_Details!I80</f>
        <v>0</v>
      </c>
      <c r="J236" s="401">
        <f>B_Details!J80</f>
        <v>0</v>
      </c>
      <c r="K236" s="401">
        <f>B_Details!K80</f>
        <v>0</v>
      </c>
      <c r="L236" s="401">
        <f>B_Details!L80</f>
        <v>0</v>
      </c>
      <c r="M236" s="401">
        <f>B_Details!M80</f>
        <v>0</v>
      </c>
      <c r="N236" s="1">
        <f>B_Details!N80</f>
        <v>0</v>
      </c>
      <c r="O236" s="1">
        <f>B_Details!O80</f>
        <v>0</v>
      </c>
      <c r="P236" s="1">
        <f>B_Details!P80</f>
        <v>0</v>
      </c>
    </row>
    <row r="237" spans="2:16" x14ac:dyDescent="0.2">
      <c r="B237" s="1">
        <f>B_Details!B81</f>
        <v>0</v>
      </c>
      <c r="C237" s="1">
        <f>B_Details!C81</f>
        <v>0</v>
      </c>
      <c r="D237" s="487">
        <f>B_Details!D81</f>
        <v>0</v>
      </c>
      <c r="E237" s="299">
        <f>B_Details!E81</f>
        <v>0</v>
      </c>
      <c r="F237" s="1014" t="str">
        <f>B_Details!F81</f>
        <v>Commercial Space SF</v>
      </c>
      <c r="G237" s="1013">
        <f>B_Details!G81</f>
        <v>0</v>
      </c>
      <c r="H237" s="1013">
        <f>B_Details!H81</f>
        <v>0</v>
      </c>
      <c r="I237" s="1">
        <f>B_Details!I81</f>
        <v>0</v>
      </c>
      <c r="J237" s="1">
        <f>B_Details!J81</f>
        <v>0</v>
      </c>
      <c r="K237" s="1">
        <f>B_Details!K81</f>
        <v>0</v>
      </c>
      <c r="L237" s="1">
        <f>B_Details!L81</f>
        <v>0</v>
      </c>
      <c r="M237" s="1">
        <f>B_Details!M81</f>
        <v>0</v>
      </c>
      <c r="N237" s="1">
        <f>B_Details!N81</f>
        <v>0</v>
      </c>
      <c r="O237" s="1">
        <f>B_Details!O81</f>
        <v>0</v>
      </c>
      <c r="P237" s="1">
        <f>B_Details!P81</f>
        <v>0</v>
      </c>
    </row>
    <row r="238" spans="2:16" x14ac:dyDescent="0.2">
      <c r="B238" s="1">
        <f>B_Details!B82</f>
        <v>0</v>
      </c>
      <c r="C238" s="1">
        <f>B_Details!C82</f>
        <v>0</v>
      </c>
      <c r="D238" s="487">
        <f>B_Details!D82</f>
        <v>0</v>
      </c>
      <c r="E238" s="299">
        <f>B_Details!E82</f>
        <v>0</v>
      </c>
      <c r="F238" s="1014" t="str">
        <f>B_Details!F82</f>
        <v>Resident Service Space SF</v>
      </c>
      <c r="G238" s="1013">
        <f>B_Details!G82</f>
        <v>0</v>
      </c>
      <c r="H238" s="1013">
        <f>B_Details!H82</f>
        <v>0</v>
      </c>
      <c r="I238" s="1">
        <f>B_Details!I82</f>
        <v>0</v>
      </c>
      <c r="J238" s="1">
        <f>B_Details!J82</f>
        <v>0</v>
      </c>
      <c r="K238" s="1">
        <f>B_Details!K82</f>
        <v>0</v>
      </c>
      <c r="L238" s="1">
        <f>B_Details!L82</f>
        <v>0</v>
      </c>
      <c r="M238" s="1">
        <f>B_Details!M82</f>
        <v>0</v>
      </c>
      <c r="N238" s="1">
        <f>B_Details!N82</f>
        <v>0</v>
      </c>
      <c r="O238" s="1">
        <f>B_Details!O82</f>
        <v>0</v>
      </c>
      <c r="P238" s="1">
        <f>B_Details!P82</f>
        <v>0</v>
      </c>
    </row>
    <row r="239" spans="2:16" x14ac:dyDescent="0.2">
      <c r="B239" s="1">
        <f>B_Details!B83</f>
        <v>0</v>
      </c>
      <c r="C239" s="1">
        <f>B_Details!C83</f>
        <v>0</v>
      </c>
      <c r="D239" s="302">
        <f>B_Details!D83</f>
        <v>0</v>
      </c>
      <c r="E239" s="300">
        <f>B_Details!E83</f>
        <v>0</v>
      </c>
      <c r="F239" s="107" t="str">
        <f>B_Details!F83</f>
        <v>Total SF</v>
      </c>
      <c r="G239" s="3">
        <f>B_Details!G83</f>
        <v>0</v>
      </c>
      <c r="H239" s="3">
        <f>B_Details!H83</f>
        <v>0</v>
      </c>
      <c r="I239" s="3">
        <f>B_Details!I83</f>
        <v>0</v>
      </c>
      <c r="J239" s="3">
        <f>B_Details!J83</f>
        <v>0</v>
      </c>
      <c r="K239" s="3">
        <f>B_Details!K83</f>
        <v>0</v>
      </c>
      <c r="L239" s="3">
        <f>B_Details!L83</f>
        <v>0</v>
      </c>
      <c r="M239" s="3">
        <f>B_Details!M83</f>
        <v>0</v>
      </c>
      <c r="N239" s="1">
        <f>B_Details!N83</f>
        <v>0</v>
      </c>
      <c r="O239" s="1">
        <f>B_Details!O83</f>
        <v>0</v>
      </c>
      <c r="P239" s="1">
        <f>B_Details!P83</f>
        <v>0</v>
      </c>
    </row>
    <row r="240" spans="2:16" x14ac:dyDescent="0.2">
      <c r="B240" s="1">
        <f>B_Details!B84</f>
        <v>0</v>
      </c>
      <c r="C240" s="1">
        <f>B_Details!C84</f>
        <v>0</v>
      </c>
      <c r="D240" s="1">
        <f>B_Details!D84</f>
        <v>0</v>
      </c>
      <c r="E240" s="1">
        <f>B_Details!E84</f>
        <v>0</v>
      </c>
      <c r="F240" s="1">
        <f>B_Details!F84</f>
        <v>0</v>
      </c>
      <c r="G240" s="1">
        <f>B_Details!G84</f>
        <v>0</v>
      </c>
      <c r="H240" s="1">
        <f>B_Details!H84</f>
        <v>0</v>
      </c>
      <c r="I240" s="1">
        <f>B_Details!I84</f>
        <v>0</v>
      </c>
      <c r="J240" s="1">
        <f>B_Details!J84</f>
        <v>0</v>
      </c>
      <c r="K240" s="1">
        <f>B_Details!K84</f>
        <v>0</v>
      </c>
      <c r="L240" s="1">
        <f>B_Details!L84</f>
        <v>0</v>
      </c>
      <c r="M240" s="1">
        <f>B_Details!M84</f>
        <v>0</v>
      </c>
      <c r="N240" s="1">
        <f>B_Details!N84</f>
        <v>0</v>
      </c>
      <c r="O240" s="1">
        <f>B_Details!O84</f>
        <v>0</v>
      </c>
      <c r="P240" s="1">
        <f>B_Details!P84</f>
        <v>0</v>
      </c>
    </row>
    <row r="241" spans="2:16" x14ac:dyDescent="0.2">
      <c r="B241" s="1">
        <f>B_Details!B85</f>
        <v>0</v>
      </c>
      <c r="C241" s="3" t="str">
        <f>B_Details!C85</f>
        <v># of bldgs.</v>
      </c>
      <c r="D241" s="3" t="str">
        <f>B_Details!D85</f>
        <v># of stories</v>
      </c>
      <c r="E241" s="3" t="str">
        <f>B_Details!E85</f>
        <v># of elevators</v>
      </c>
      <c r="F241" s="3">
        <f>B_Details!F85</f>
        <v>0</v>
      </c>
      <c r="G241" s="3">
        <f>B_Details!G85</f>
        <v>0</v>
      </c>
      <c r="H241" s="3">
        <f>B_Details!H85</f>
        <v>0</v>
      </c>
      <c r="I241" s="3">
        <f>B_Details!I85</f>
        <v>0</v>
      </c>
      <c r="J241" s="3">
        <f>B_Details!J85</f>
        <v>0</v>
      </c>
      <c r="K241" s="3">
        <f>B_Details!K85</f>
        <v>0</v>
      </c>
      <c r="L241" s="3">
        <f>B_Details!L85</f>
        <v>0</v>
      </c>
      <c r="M241" s="3">
        <f>B_Details!M85</f>
        <v>0</v>
      </c>
      <c r="N241" s="3">
        <f>B_Details!N85</f>
        <v>0</v>
      </c>
      <c r="O241" s="1">
        <f>B_Details!O85</f>
        <v>0</v>
      </c>
      <c r="P241" s="1">
        <f>B_Details!P85</f>
        <v>0</v>
      </c>
    </row>
    <row r="242" spans="2:16" x14ac:dyDescent="0.2">
      <c r="B242" s="1">
        <f>B_Details!B86</f>
        <v>0</v>
      </c>
      <c r="C242" s="375">
        <f>B_Details!C86</f>
        <v>0</v>
      </c>
      <c r="D242" s="375">
        <f>B_Details!D86</f>
        <v>0</v>
      </c>
      <c r="E242" s="375">
        <f>B_Details!E86</f>
        <v>0</v>
      </c>
      <c r="F242" s="118" t="str">
        <f>B_Details!F86</f>
        <v>Single family detached</v>
      </c>
      <c r="G242" s="1">
        <f>B_Details!G86</f>
        <v>0</v>
      </c>
      <c r="H242" s="3">
        <f>B_Details!H86</f>
        <v>0</v>
      </c>
      <c r="I242" s="1012" t="str">
        <f>B_Details!I86</f>
        <v>For all rehabilitation projects</v>
      </c>
      <c r="J242" s="1012">
        <f>B_Details!J86</f>
        <v>0</v>
      </c>
      <c r="K242" s="1012">
        <f>B_Details!K86</f>
        <v>0</v>
      </c>
      <c r="L242" s="1012">
        <f>B_Details!L86</f>
        <v>0</v>
      </c>
      <c r="M242" s="1012">
        <f>B_Details!M86</f>
        <v>0</v>
      </c>
      <c r="N242" s="1012">
        <f>B_Details!N86</f>
        <v>0</v>
      </c>
      <c r="O242" s="1">
        <f>B_Details!O86</f>
        <v>0</v>
      </c>
      <c r="P242" s="1">
        <f>B_Details!P86</f>
        <v>0</v>
      </c>
    </row>
    <row r="243" spans="2:16" x14ac:dyDescent="0.2">
      <c r="B243" s="1">
        <f>B_Details!B87</f>
        <v>0</v>
      </c>
      <c r="C243" s="375">
        <f>B_Details!C87</f>
        <v>0</v>
      </c>
      <c r="D243" s="375">
        <f>B_Details!D87</f>
        <v>0</v>
      </c>
      <c r="E243" s="375">
        <f>B_Details!E87</f>
        <v>0</v>
      </c>
      <c r="F243" s="118" t="str">
        <f>B_Details!F87</f>
        <v>Single family attached (townhouse)</v>
      </c>
      <c r="G243" s="3">
        <f>B_Details!G87</f>
        <v>0</v>
      </c>
      <c r="H243" s="3">
        <f>B_Details!H87</f>
        <v>0</v>
      </c>
      <c r="I243" s="4" t="str">
        <f>B_Details!I87</f>
        <v>Year built</v>
      </c>
      <c r="J243" s="375">
        <f>B_Details!J87</f>
        <v>0</v>
      </c>
      <c r="K243" s="1">
        <f>B_Details!K87</f>
        <v>0</v>
      </c>
      <c r="L243" s="3">
        <f>B_Details!L87</f>
        <v>0</v>
      </c>
      <c r="M243" s="4" t="str">
        <f>B_Details!M87</f>
        <v>Number of existing units</v>
      </c>
      <c r="N243" s="375">
        <f>B_Details!N87</f>
        <v>0</v>
      </c>
      <c r="O243" s="1">
        <f>B_Details!O87</f>
        <v>0</v>
      </c>
      <c r="P243" s="1">
        <f>B_Details!P87</f>
        <v>0</v>
      </c>
    </row>
    <row r="244" spans="2:16" x14ac:dyDescent="0.2">
      <c r="B244" s="1">
        <f>B_Details!B88</f>
        <v>0</v>
      </c>
      <c r="C244" s="375">
        <f>B_Details!C88</f>
        <v>0</v>
      </c>
      <c r="D244" s="375">
        <f>B_Details!D88</f>
        <v>0</v>
      </c>
      <c r="E244" s="375">
        <f>B_Details!E88</f>
        <v>0</v>
      </c>
      <c r="F244" s="118" t="str">
        <f>B_Details!F88</f>
        <v>2-4 unit</v>
      </c>
      <c r="G244" s="3">
        <f>B_Details!G88</f>
        <v>0</v>
      </c>
      <c r="H244" s="3">
        <f>B_Details!H88</f>
        <v>0</v>
      </c>
      <c r="I244" s="1">
        <f>B_Details!I88</f>
        <v>0</v>
      </c>
      <c r="J244" s="1">
        <f>B_Details!J88</f>
        <v>0</v>
      </c>
      <c r="K244" s="1">
        <f>B_Details!K88</f>
        <v>0</v>
      </c>
      <c r="L244" s="3">
        <f>B_Details!L88</f>
        <v>0</v>
      </c>
      <c r="M244" s="4" t="str">
        <f>B_Details!M88</f>
        <v>Number of occupied units</v>
      </c>
      <c r="N244" s="375">
        <f>B_Details!N88</f>
        <v>0</v>
      </c>
      <c r="O244" s="1">
        <f>B_Details!O88</f>
        <v>0</v>
      </c>
      <c r="P244" s="1">
        <f>B_Details!P88</f>
        <v>0</v>
      </c>
    </row>
    <row r="245" spans="2:16" x14ac:dyDescent="0.2">
      <c r="B245" s="1">
        <f>B_Details!B89</f>
        <v>0</v>
      </c>
      <c r="C245" s="375">
        <f>B_Details!C89</f>
        <v>0</v>
      </c>
      <c r="D245" s="375">
        <f>B_Details!D89</f>
        <v>0</v>
      </c>
      <c r="E245" s="375">
        <f>B_Details!E89</f>
        <v>0</v>
      </c>
      <c r="F245" s="118" t="str">
        <f>B_Details!F89</f>
        <v>5+ unit</v>
      </c>
      <c r="G245" s="1">
        <f>B_Details!G89</f>
        <v>0</v>
      </c>
      <c r="H245" s="1">
        <f>B_Details!H89</f>
        <v>0</v>
      </c>
      <c r="I245" s="1">
        <f>B_Details!I89</f>
        <v>0</v>
      </c>
      <c r="J245" s="1">
        <f>B_Details!J89</f>
        <v>0</v>
      </c>
      <c r="K245" s="1">
        <f>B_Details!K89</f>
        <v>0</v>
      </c>
      <c r="L245" s="3">
        <f>B_Details!L89</f>
        <v>0</v>
      </c>
      <c r="M245" s="4" t="str">
        <f>B_Details!M89</f>
        <v>Occupancy</v>
      </c>
      <c r="N245" s="374" t="str">
        <f>B_Details!N89</f>
        <v/>
      </c>
      <c r="O245" s="1">
        <f>B_Details!O89</f>
        <v>0</v>
      </c>
      <c r="P245" s="1">
        <f>B_Details!P89</f>
        <v>0</v>
      </c>
    </row>
    <row r="246" spans="2:16" x14ac:dyDescent="0.2">
      <c r="B246" s="1">
        <f>B_Details!B90</f>
        <v>0</v>
      </c>
      <c r="C246" s="375">
        <f>B_Details!C90</f>
        <v>0</v>
      </c>
      <c r="D246" s="375">
        <f>B_Details!D90</f>
        <v>0</v>
      </c>
      <c r="E246" s="375">
        <f>B_Details!E90</f>
        <v>0</v>
      </c>
      <c r="F246" s="118" t="str">
        <f>B_Details!F90</f>
        <v>Other</v>
      </c>
      <c r="G246" s="1">
        <f>B_Details!G90</f>
        <v>0</v>
      </c>
      <c r="H246" s="1">
        <f>B_Details!H90</f>
        <v>0</v>
      </c>
      <c r="I246" s="1">
        <f>B_Details!I90</f>
        <v>0</v>
      </c>
      <c r="J246" s="1">
        <f>B_Details!J90</f>
        <v>0</v>
      </c>
      <c r="K246" s="1">
        <f>B_Details!K90</f>
        <v>0</v>
      </c>
      <c r="L246" s="1">
        <f>B_Details!L90</f>
        <v>0</v>
      </c>
      <c r="M246" s="1">
        <f>B_Details!M90</f>
        <v>0</v>
      </c>
      <c r="N246" s="1">
        <f>B_Details!N90</f>
        <v>0</v>
      </c>
      <c r="O246" s="1">
        <f>B_Details!O90</f>
        <v>0</v>
      </c>
      <c r="P246" s="1">
        <f>B_Details!P90</f>
        <v>0</v>
      </c>
    </row>
    <row r="247" spans="2:16" x14ac:dyDescent="0.2">
      <c r="B247" s="1">
        <f>B_Details!B91</f>
        <v>0</v>
      </c>
      <c r="C247" s="373">
        <f>B_Details!C91</f>
        <v>0</v>
      </c>
      <c r="D247" s="120">
        <f>B_Details!D91</f>
        <v>0</v>
      </c>
      <c r="E247" s="3">
        <f>B_Details!E91</f>
        <v>0</v>
      </c>
      <c r="F247" s="118" t="str">
        <f>B_Details!F91</f>
        <v>Total</v>
      </c>
      <c r="G247" s="1">
        <f>B_Details!G91</f>
        <v>0</v>
      </c>
      <c r="H247" s="1">
        <f>B_Details!H91</f>
        <v>0</v>
      </c>
      <c r="I247" s="1">
        <f>B_Details!I91</f>
        <v>0</v>
      </c>
      <c r="J247" s="1">
        <f>B_Details!J91</f>
        <v>0</v>
      </c>
      <c r="K247" s="1">
        <f>B_Details!K91</f>
        <v>0</v>
      </c>
      <c r="L247" s="1">
        <f>B_Details!L91</f>
        <v>0</v>
      </c>
      <c r="M247" s="1">
        <f>B_Details!M91</f>
        <v>0</v>
      </c>
      <c r="N247" s="1">
        <f>B_Details!N91</f>
        <v>0</v>
      </c>
      <c r="O247" s="1">
        <f>B_Details!O91</f>
        <v>0</v>
      </c>
      <c r="P247" s="1">
        <f>B_Details!P91</f>
        <v>0</v>
      </c>
    </row>
    <row r="248" spans="2:16" ht="13.5" thickBot="1" x14ac:dyDescent="0.25">
      <c r="B248" s="1">
        <f>B_Details!B92</f>
        <v>0</v>
      </c>
      <c r="C248" s="1011" t="str">
        <f>B_Details!C92</f>
        <v>Accessibility Information - Please indicate unit amenities and project information below:</v>
      </c>
      <c r="D248" s="1011">
        <f>B_Details!D92</f>
        <v>0</v>
      </c>
      <c r="E248" s="1011">
        <f>B_Details!E92</f>
        <v>0</v>
      </c>
      <c r="F248" s="1011">
        <f>B_Details!F92</f>
        <v>0</v>
      </c>
      <c r="G248" s="1011">
        <f>B_Details!G92</f>
        <v>0</v>
      </c>
      <c r="H248" s="1011">
        <f>B_Details!H92</f>
        <v>0</v>
      </c>
      <c r="I248" s="1011">
        <f>B_Details!I92</f>
        <v>0</v>
      </c>
      <c r="J248" s="1011">
        <f>B_Details!J92</f>
        <v>0</v>
      </c>
      <c r="K248" s="1011">
        <f>B_Details!K92</f>
        <v>0</v>
      </c>
      <c r="L248" s="1011">
        <f>B_Details!L92</f>
        <v>0</v>
      </c>
      <c r="M248" s="1011">
        <f>B_Details!M92</f>
        <v>0</v>
      </c>
      <c r="N248" s="1011">
        <f>B_Details!N92</f>
        <v>0</v>
      </c>
      <c r="O248" s="1011">
        <f>B_Details!O92</f>
        <v>0</v>
      </c>
      <c r="P248" s="1">
        <f>B_Details!P92</f>
        <v>0</v>
      </c>
    </row>
    <row r="249" spans="2:16" x14ac:dyDescent="0.2">
      <c r="B249" s="3">
        <f>B_Details!B93</f>
        <v>0</v>
      </c>
      <c r="C249" s="1018" t="str">
        <f>B_Details!C93</f>
        <v>Describe how the project will meet local accessibility requirements, any universal design features or amenities, and provide an explanation for any accessibility requirements that the project will be unable to meet. (All information given must match the Architectural Standards Certification)</v>
      </c>
      <c r="D249" s="1018">
        <f>B_Details!D93</f>
        <v>0</v>
      </c>
      <c r="E249" s="1018">
        <f>B_Details!E93</f>
        <v>0</v>
      </c>
      <c r="F249" s="1018">
        <f>B_Details!F93</f>
        <v>0</v>
      </c>
      <c r="G249" s="1018">
        <f>B_Details!G93</f>
        <v>0</v>
      </c>
      <c r="H249" s="1018">
        <f>B_Details!H93</f>
        <v>0</v>
      </c>
      <c r="I249" s="1018">
        <f>B_Details!I93</f>
        <v>0</v>
      </c>
      <c r="J249" s="1018">
        <f>B_Details!J93</f>
        <v>0</v>
      </c>
      <c r="K249" s="1018">
        <f>B_Details!K93</f>
        <v>0</v>
      </c>
      <c r="L249" s="1018">
        <f>B_Details!L93</f>
        <v>0</v>
      </c>
      <c r="M249" s="1018">
        <f>B_Details!M93</f>
        <v>0</v>
      </c>
      <c r="N249" s="1018">
        <f>B_Details!N93</f>
        <v>0</v>
      </c>
      <c r="O249" s="1">
        <f>B_Details!O93</f>
        <v>0</v>
      </c>
      <c r="P249" s="1">
        <f>B_Details!P93</f>
        <v>0</v>
      </c>
    </row>
    <row r="250" spans="2:16" x14ac:dyDescent="0.2">
      <c r="B250" s="3">
        <f>B_Details!B94</f>
        <v>0</v>
      </c>
      <c r="C250" s="1015">
        <f>B_Details!C94</f>
        <v>0</v>
      </c>
      <c r="D250" s="1016">
        <f>B_Details!D94</f>
        <v>0</v>
      </c>
      <c r="E250" s="1016">
        <f>B_Details!E94</f>
        <v>0</v>
      </c>
      <c r="F250" s="1016">
        <f>B_Details!F94</f>
        <v>0</v>
      </c>
      <c r="G250" s="1016">
        <f>B_Details!G94</f>
        <v>0</v>
      </c>
      <c r="H250" s="1016">
        <f>B_Details!H94</f>
        <v>0</v>
      </c>
      <c r="I250" s="1016">
        <f>B_Details!I94</f>
        <v>0</v>
      </c>
      <c r="J250" s="1016">
        <f>B_Details!J94</f>
        <v>0</v>
      </c>
      <c r="K250" s="1016">
        <f>B_Details!K94</f>
        <v>0</v>
      </c>
      <c r="L250" s="1016">
        <f>B_Details!L94</f>
        <v>0</v>
      </c>
      <c r="M250" s="1016">
        <f>B_Details!M94</f>
        <v>0</v>
      </c>
      <c r="N250" s="1017">
        <f>B_Details!N94</f>
        <v>0</v>
      </c>
      <c r="O250" s="1">
        <f>B_Details!O94</f>
        <v>0</v>
      </c>
      <c r="P250" s="1">
        <f>B_Details!P94</f>
        <v>0</v>
      </c>
    </row>
    <row r="251" spans="2:16" x14ac:dyDescent="0.2">
      <c r="B251" s="3">
        <f>B_Details!B95</f>
        <v>0</v>
      </c>
      <c r="C251" s="107" t="str">
        <f>B_Details!C95</f>
        <v>Accessible Unit Types</v>
      </c>
      <c r="D251" s="4">
        <f>B_Details!D95</f>
        <v>0</v>
      </c>
      <c r="E251" s="1">
        <f>B_Details!E95</f>
        <v>0</v>
      </c>
      <c r="F251" s="1">
        <f>B_Details!F95</f>
        <v>0</v>
      </c>
      <c r="G251" s="1">
        <f>B_Details!G95</f>
        <v>0</v>
      </c>
      <c r="H251" s="1">
        <f>B_Details!H95</f>
        <v>0</v>
      </c>
      <c r="I251" s="857">
        <f>B_Details!I95</f>
        <v>0</v>
      </c>
      <c r="J251" s="116" t="str">
        <f>B_Details!J95</f>
        <v>Units Intended for Supportive Housing (PSH)</v>
      </c>
      <c r="K251" s="1">
        <f>B_Details!K95</f>
        <v>0</v>
      </c>
      <c r="L251" s="1">
        <f>B_Details!L95</f>
        <v>0</v>
      </c>
      <c r="M251" s="1">
        <f>B_Details!M95</f>
        <v>0</v>
      </c>
      <c r="N251" s="107" t="str">
        <f>B_Details!N95</f>
        <v>Universal Design</v>
      </c>
      <c r="O251" s="1">
        <f>B_Details!O95</f>
        <v>0</v>
      </c>
      <c r="P251" s="1">
        <f>B_Details!P95</f>
        <v>0</v>
      </c>
    </row>
    <row r="252" spans="2:16" x14ac:dyDescent="0.2">
      <c r="B252" s="3">
        <f>B_Details!B96</f>
        <v>0</v>
      </c>
      <c r="C252" s="3" t="str">
        <f>B_Details!C96</f>
        <v>Accessible</v>
      </c>
      <c r="D252" s="375">
        <f>B_Details!D96</f>
        <v>0</v>
      </c>
      <c r="E252" s="4" t="str">
        <f>B_Details!E96</f>
        <v>Adaptable</v>
      </c>
      <c r="F252" s="375">
        <f>B_Details!F96</f>
        <v>0</v>
      </c>
      <c r="G252" s="4" t="str">
        <f>B_Details!G96</f>
        <v>Sensory</v>
      </c>
      <c r="H252" s="375">
        <f>B_Details!H96</f>
        <v>0</v>
      </c>
      <c r="I252" s="1">
        <f>B_Details!I96</f>
        <v>0</v>
      </c>
      <c r="J252" s="4" t="str">
        <f>B_Details!J96</f>
        <v>PSH Units (including SRN)</v>
      </c>
      <c r="K252" s="375">
        <f>B_Details!K96</f>
        <v>0</v>
      </c>
      <c r="L252" s="3">
        <f>B_Details!L96</f>
        <v>0</v>
      </c>
      <c r="M252" s="401">
        <f>B_Details!M96</f>
        <v>0</v>
      </c>
      <c r="N252" s="11" t="str">
        <f>B_Details!N96</f>
        <v>Mandatory</v>
      </c>
      <c r="O252" s="379">
        <f>B_Details!O96</f>
        <v>0</v>
      </c>
      <c r="P252" s="1">
        <f>B_Details!P96</f>
        <v>0</v>
      </c>
    </row>
    <row r="253" spans="2:16" x14ac:dyDescent="0.2">
      <c r="B253" s="3">
        <f>B_Details!B97</f>
        <v>0</v>
      </c>
      <c r="C253" s="3">
        <f>B_Details!C97</f>
        <v>0</v>
      </c>
      <c r="D253" s="313">
        <f>B_Details!D97</f>
        <v>0</v>
      </c>
      <c r="E253" s="313">
        <f>B_Details!E97</f>
        <v>0</v>
      </c>
      <c r="F253" s="313">
        <f>B_Details!F97</f>
        <v>0</v>
      </c>
      <c r="G253" s="313">
        <f>B_Details!G97</f>
        <v>0</v>
      </c>
      <c r="H253" s="313">
        <f>B_Details!H97</f>
        <v>0</v>
      </c>
      <c r="I253" s="4">
        <f>B_Details!I97</f>
        <v>0</v>
      </c>
      <c r="J253" s="11" t="str">
        <f>B_Details!J97</f>
        <v>SRN units only</v>
      </c>
      <c r="K253" s="375">
        <f>B_Details!K97</f>
        <v>0</v>
      </c>
      <c r="L253" s="3">
        <f>B_Details!L97</f>
        <v>0</v>
      </c>
      <c r="M253" s="3">
        <f>B_Details!M97</f>
        <v>0</v>
      </c>
      <c r="N253" s="4" t="str">
        <f>B_Details!N97</f>
        <v>Scoring - 50% of units</v>
      </c>
      <c r="O253" s="379">
        <f>B_Details!O97</f>
        <v>0</v>
      </c>
      <c r="P253" s="1">
        <f>B_Details!P97</f>
        <v>0</v>
      </c>
    </row>
    <row r="254" spans="2:16" ht="13.5" thickBot="1" x14ac:dyDescent="0.25">
      <c r="B254" s="3">
        <f>B_Details!B98</f>
        <v>0</v>
      </c>
      <c r="C254" s="723" t="str">
        <f>B_Details!C98</f>
        <v>Project Information - Please indicate unit amenities and project information below:</v>
      </c>
      <c r="D254" s="723">
        <f>B_Details!D98</f>
        <v>0</v>
      </c>
      <c r="E254" s="723">
        <f>B_Details!E98</f>
        <v>0</v>
      </c>
      <c r="F254" s="723">
        <f>B_Details!F98</f>
        <v>0</v>
      </c>
      <c r="G254" s="723">
        <f>B_Details!G98</f>
        <v>0</v>
      </c>
      <c r="H254" s="723">
        <f>B_Details!H98</f>
        <v>0</v>
      </c>
      <c r="I254" s="723">
        <f>B_Details!I98</f>
        <v>0</v>
      </c>
      <c r="J254" s="723">
        <f>B_Details!J98</f>
        <v>0</v>
      </c>
      <c r="K254" s="107">
        <f>B_Details!K98</f>
        <v>0</v>
      </c>
      <c r="L254" s="1">
        <f>B_Details!L98</f>
        <v>0</v>
      </c>
      <c r="M254" s="1">
        <f>B_Details!M98</f>
        <v>0</v>
      </c>
      <c r="N254" s="4" t="str">
        <f>B_Details!N98</f>
        <v>Scoring - 100% of units</v>
      </c>
      <c r="O254" s="379">
        <f>B_Details!O98</f>
        <v>0</v>
      </c>
      <c r="P254" s="1">
        <f>B_Details!P98</f>
        <v>0</v>
      </c>
    </row>
    <row r="255" spans="2:16" x14ac:dyDescent="0.2">
      <c r="B255" s="3">
        <f>B_Details!B99</f>
        <v>0</v>
      </c>
      <c r="C255" s="107" t="str">
        <f>B_Details!C99</f>
        <v>Unit Amenities</v>
      </c>
      <c r="D255" s="3">
        <f>B_Details!D99</f>
        <v>0</v>
      </c>
      <c r="E255" s="1">
        <f>B_Details!E99</f>
        <v>0</v>
      </c>
      <c r="F255" s="1">
        <f>B_Details!F99</f>
        <v>0</v>
      </c>
      <c r="G255" s="1">
        <f>B_Details!G99</f>
        <v>0</v>
      </c>
      <c r="H255" s="1">
        <f>B_Details!H99</f>
        <v>0</v>
      </c>
      <c r="I255" s="107" t="str">
        <f>B_Details!I99</f>
        <v>Laundry Room</v>
      </c>
      <c r="J255" s="3">
        <f>B_Details!J99</f>
        <v>0</v>
      </c>
      <c r="K255" s="3">
        <f>B_Details!K99</f>
        <v>0</v>
      </c>
      <c r="L255" s="1">
        <f>B_Details!L99</f>
        <v>0</v>
      </c>
      <c r="M255" s="1">
        <f>B_Details!M99</f>
        <v>0</v>
      </c>
      <c r="N255" s="1">
        <f>B_Details!N99</f>
        <v>0</v>
      </c>
      <c r="O255" s="1">
        <f>B_Details!O99</f>
        <v>0</v>
      </c>
      <c r="P255" s="1">
        <f>B_Details!P99</f>
        <v>0</v>
      </c>
    </row>
    <row r="256" spans="2:16" x14ac:dyDescent="0.2">
      <c r="B256" s="3">
        <f>B_Details!B100</f>
        <v>0</v>
      </c>
      <c r="C256" s="379">
        <f>B_Details!C100</f>
        <v>0</v>
      </c>
      <c r="D256" s="3" t="str">
        <f>B_Details!D100</f>
        <v>Range</v>
      </c>
      <c r="E256" s="379">
        <f>B_Details!E100</f>
        <v>0</v>
      </c>
      <c r="F256" s="3" t="str">
        <f>B_Details!F100</f>
        <v>Disposal</v>
      </c>
      <c r="G256" s="3">
        <f>B_Details!G100</f>
        <v>0</v>
      </c>
      <c r="H256" s="3">
        <f>B_Details!H100</f>
        <v>0</v>
      </c>
      <c r="I256" s="3">
        <f>B_Details!I100</f>
        <v>0</v>
      </c>
      <c r="J256" s="3">
        <f>B_Details!J100</f>
        <v>0</v>
      </c>
      <c r="K256" s="4" t="str">
        <f>B_Details!K100</f>
        <v># of Common Area Laundry Rooms:</v>
      </c>
      <c r="L256" s="375">
        <f>B_Details!L100</f>
        <v>0</v>
      </c>
      <c r="M256" s="3">
        <f>B_Details!M100</f>
        <v>0</v>
      </c>
      <c r="N256" s="3">
        <f>B_Details!N100</f>
        <v>0</v>
      </c>
      <c r="O256" s="1">
        <f>B_Details!O100</f>
        <v>0</v>
      </c>
      <c r="P256" s="1">
        <f>B_Details!P100</f>
        <v>0</v>
      </c>
    </row>
    <row r="257" spans="2:16" x14ac:dyDescent="0.2">
      <c r="B257" s="3">
        <f>B_Details!B101</f>
        <v>0</v>
      </c>
      <c r="C257" s="379">
        <f>B_Details!C101</f>
        <v>0</v>
      </c>
      <c r="D257" s="3" t="str">
        <f>B_Details!D101</f>
        <v>Refrigerator</v>
      </c>
      <c r="E257" s="379">
        <f>B_Details!E101</f>
        <v>0</v>
      </c>
      <c r="F257" s="3" t="str">
        <f>B_Details!F101</f>
        <v>Washer and Dryer in unit</v>
      </c>
      <c r="G257" s="3">
        <f>B_Details!G101</f>
        <v>0</v>
      </c>
      <c r="H257" s="3">
        <f>B_Details!H101</f>
        <v>0</v>
      </c>
      <c r="I257" s="3">
        <f>B_Details!I101</f>
        <v>0</v>
      </c>
      <c r="J257" s="3">
        <f>B_Details!J101</f>
        <v>0</v>
      </c>
      <c r="K257" s="4" t="str">
        <f>B_Details!K101</f>
        <v># of Laundry Room Washers:</v>
      </c>
      <c r="L257" s="375">
        <f>B_Details!L101</f>
        <v>0</v>
      </c>
      <c r="M257" s="1">
        <f>B_Details!M101</f>
        <v>0</v>
      </c>
      <c r="N257" s="1">
        <f>B_Details!N101</f>
        <v>0</v>
      </c>
      <c r="O257" s="1">
        <f>B_Details!O101</f>
        <v>0</v>
      </c>
      <c r="P257" s="1">
        <f>B_Details!P101</f>
        <v>0</v>
      </c>
    </row>
    <row r="258" spans="2:16" x14ac:dyDescent="0.2">
      <c r="B258" s="3">
        <f>B_Details!B102</f>
        <v>0</v>
      </c>
      <c r="C258" s="379">
        <f>B_Details!C102</f>
        <v>0</v>
      </c>
      <c r="D258" s="3" t="str">
        <f>B_Details!D102</f>
        <v>Microwave</v>
      </c>
      <c r="E258" s="379">
        <f>B_Details!E102</f>
        <v>0</v>
      </c>
      <c r="F258" s="3" t="str">
        <f>B_Details!F102</f>
        <v>Central Air Conditioning</v>
      </c>
      <c r="G258" s="3">
        <f>B_Details!G102</f>
        <v>0</v>
      </c>
      <c r="H258" s="3">
        <f>B_Details!H102</f>
        <v>0</v>
      </c>
      <c r="I258" s="3">
        <f>B_Details!I102</f>
        <v>0</v>
      </c>
      <c r="J258" s="3">
        <f>B_Details!J102</f>
        <v>0</v>
      </c>
      <c r="K258" s="4" t="str">
        <f>B_Details!K102</f>
        <v># of Laundry Room Dryers:</v>
      </c>
      <c r="L258" s="375">
        <f>B_Details!L102</f>
        <v>0</v>
      </c>
      <c r="M258" s="3">
        <f>B_Details!M102</f>
        <v>0</v>
      </c>
      <c r="N258" s="3">
        <f>B_Details!N102</f>
        <v>0</v>
      </c>
      <c r="O258" s="1">
        <f>B_Details!O102</f>
        <v>0</v>
      </c>
      <c r="P258" s="1">
        <f>B_Details!P102</f>
        <v>0</v>
      </c>
    </row>
    <row r="259" spans="2:16" x14ac:dyDescent="0.2">
      <c r="B259" s="3">
        <f>B_Details!B103</f>
        <v>0</v>
      </c>
      <c r="C259" s="379">
        <f>B_Details!C103</f>
        <v>0</v>
      </c>
      <c r="D259" s="3" t="str">
        <f>B_Details!D103</f>
        <v>Dishwasher</v>
      </c>
      <c r="E259" s="379">
        <f>B_Details!E103</f>
        <v>0</v>
      </c>
      <c r="F259" s="3" t="str">
        <f>B_Details!F103</f>
        <v>Window treatments</v>
      </c>
      <c r="G259" s="3">
        <f>B_Details!G103</f>
        <v>0</v>
      </c>
      <c r="H259" s="3">
        <f>B_Details!H103</f>
        <v>0</v>
      </c>
      <c r="I259" s="3">
        <f>B_Details!I103</f>
        <v>0</v>
      </c>
      <c r="J259" s="3">
        <f>B_Details!J103</f>
        <v>0</v>
      </c>
      <c r="K259" s="3">
        <f>B_Details!K103</f>
        <v>0</v>
      </c>
      <c r="L259" s="3">
        <f>B_Details!L103</f>
        <v>0</v>
      </c>
      <c r="M259" s="3">
        <f>B_Details!M103</f>
        <v>0</v>
      </c>
      <c r="N259" s="3">
        <f>B_Details!N103</f>
        <v>0</v>
      </c>
      <c r="O259" s="1">
        <f>B_Details!O103</f>
        <v>0</v>
      </c>
      <c r="P259" s="1">
        <f>B_Details!P103</f>
        <v>0</v>
      </c>
    </row>
    <row r="260" spans="2:16" x14ac:dyDescent="0.2">
      <c r="B260" s="3">
        <f>B_Details!B104</f>
        <v>0</v>
      </c>
      <c r="C260" s="3">
        <f>B_Details!C104</f>
        <v>0</v>
      </c>
      <c r="D260" s="3">
        <f>B_Details!D104</f>
        <v>0</v>
      </c>
      <c r="E260" s="1">
        <f>B_Details!E104</f>
        <v>0</v>
      </c>
      <c r="F260" s="1">
        <f>B_Details!F104</f>
        <v>0</v>
      </c>
      <c r="G260" s="1">
        <f>B_Details!G104</f>
        <v>0</v>
      </c>
      <c r="H260" s="1">
        <f>B_Details!H104</f>
        <v>0</v>
      </c>
      <c r="I260" s="3">
        <f>B_Details!I104</f>
        <v>0</v>
      </c>
      <c r="J260" s="3">
        <f>B_Details!J104</f>
        <v>0</v>
      </c>
      <c r="K260" s="3">
        <f>B_Details!K104</f>
        <v>0</v>
      </c>
      <c r="L260" s="3">
        <f>B_Details!L104</f>
        <v>0</v>
      </c>
      <c r="M260" s="3">
        <f>B_Details!M104</f>
        <v>0</v>
      </c>
      <c r="N260" s="3">
        <f>B_Details!N104</f>
        <v>0</v>
      </c>
      <c r="O260" s="1">
        <f>B_Details!O104</f>
        <v>0</v>
      </c>
      <c r="P260" s="1">
        <f>B_Details!P104</f>
        <v>0</v>
      </c>
    </row>
    <row r="261" spans="2:16" x14ac:dyDescent="0.2">
      <c r="B261" s="3">
        <f>B_Details!B105</f>
        <v>0</v>
      </c>
      <c r="C261" s="3">
        <f>B_Details!C105</f>
        <v>0</v>
      </c>
      <c r="D261" s="3">
        <f>B_Details!D105</f>
        <v>0</v>
      </c>
      <c r="E261" s="1">
        <f>B_Details!E105</f>
        <v>0</v>
      </c>
      <c r="F261" s="1">
        <f>B_Details!F105</f>
        <v>0</v>
      </c>
      <c r="G261" s="1">
        <f>B_Details!G105</f>
        <v>0</v>
      </c>
      <c r="H261" s="1">
        <f>B_Details!H105</f>
        <v>0</v>
      </c>
      <c r="I261" s="3">
        <f>B_Details!I105</f>
        <v>0</v>
      </c>
      <c r="J261" s="3">
        <f>B_Details!J105</f>
        <v>0</v>
      </c>
      <c r="K261" s="3">
        <f>B_Details!K105</f>
        <v>0</v>
      </c>
      <c r="L261" s="1">
        <f>B_Details!L105</f>
        <v>0</v>
      </c>
      <c r="M261" s="1">
        <f>B_Details!M105</f>
        <v>0</v>
      </c>
      <c r="N261" s="1">
        <f>B_Details!N105</f>
        <v>0</v>
      </c>
      <c r="O261" s="1">
        <f>B_Details!O105</f>
        <v>0</v>
      </c>
      <c r="P261" s="1">
        <f>B_Details!P105</f>
        <v>0</v>
      </c>
    </row>
    <row r="262" spans="2:16" x14ac:dyDescent="0.2">
      <c r="B262" s="3">
        <f>B_Details!B106</f>
        <v>0</v>
      </c>
      <c r="C262" s="115">
        <f>B_Details!C106</f>
        <v>0</v>
      </c>
      <c r="D262" s="3">
        <f>B_Details!D106</f>
        <v>0</v>
      </c>
      <c r="E262" s="1">
        <f>B_Details!E106</f>
        <v>0</v>
      </c>
      <c r="F262" s="1">
        <f>B_Details!F106</f>
        <v>0</v>
      </c>
      <c r="G262" s="1">
        <f>B_Details!G106</f>
        <v>0</v>
      </c>
      <c r="H262" s="1">
        <f>B_Details!H106</f>
        <v>0</v>
      </c>
      <c r="I262" s="856">
        <f>B_Details!I106</f>
        <v>0</v>
      </c>
      <c r="J262" s="856" t="str">
        <f>B_Details!J106</f>
        <v>Energy Source</v>
      </c>
      <c r="K262" s="3">
        <f>B_Details!K106</f>
        <v>0</v>
      </c>
      <c r="L262" s="107" t="str">
        <f>B_Details!L106</f>
        <v>Specify if "Other"</v>
      </c>
      <c r="M262" s="3">
        <f>B_Details!M106</f>
        <v>0</v>
      </c>
      <c r="N262" s="3">
        <f>B_Details!N106</f>
        <v>0</v>
      </c>
      <c r="O262" s="1">
        <f>B_Details!O106</f>
        <v>0</v>
      </c>
      <c r="P262" s="1">
        <f>B_Details!P106</f>
        <v>0</v>
      </c>
    </row>
    <row r="263" spans="2:16" x14ac:dyDescent="0.2">
      <c r="B263" s="3">
        <f>B_Details!B107</f>
        <v>0</v>
      </c>
      <c r="C263" s="115" t="str">
        <f>B_Details!C107</f>
        <v>Parking</v>
      </c>
      <c r="D263" s="3">
        <f>B_Details!D107</f>
        <v>0</v>
      </c>
      <c r="E263" s="3">
        <f>B_Details!E107</f>
        <v>0</v>
      </c>
      <c r="F263" s="3">
        <f>B_Details!F107</f>
        <v>0</v>
      </c>
      <c r="G263" s="3">
        <f>B_Details!G107</f>
        <v>0</v>
      </c>
      <c r="H263" s="3">
        <f>B_Details!H107</f>
        <v>0</v>
      </c>
      <c r="I263" s="3" t="str">
        <f>B_Details!I107</f>
        <v>Heating</v>
      </c>
      <c r="J263" s="203">
        <f>B_Details!J107</f>
        <v>0</v>
      </c>
      <c r="K263" s="3">
        <f>B_Details!K107</f>
        <v>0</v>
      </c>
      <c r="L263" s="766">
        <f>B_Details!L107</f>
        <v>0</v>
      </c>
      <c r="M263" s="767">
        <f>B_Details!M107</f>
        <v>0</v>
      </c>
      <c r="N263" s="768">
        <f>B_Details!N107</f>
        <v>0</v>
      </c>
      <c r="O263" s="1">
        <f>B_Details!O107</f>
        <v>0</v>
      </c>
      <c r="P263" s="1" t="str">
        <f>B_Details!P107</f>
        <v>Added wind</v>
      </c>
    </row>
    <row r="264" spans="2:16" x14ac:dyDescent="0.2">
      <c r="B264" s="3">
        <f>B_Details!B108</f>
        <v>0</v>
      </c>
      <c r="C264" s="1">
        <f>B_Details!C108</f>
        <v>0</v>
      </c>
      <c r="D264" s="4" t="str">
        <f>B_Details!D108</f>
        <v>Outdoor</v>
      </c>
      <c r="E264" s="11" t="str">
        <f>B_Details!E108</f>
        <v>Enclosed</v>
      </c>
      <c r="F264" s="11" t="str">
        <f>B_Details!F108</f>
        <v>Total</v>
      </c>
      <c r="G264" s="1">
        <f>B_Details!G108</f>
        <v>0</v>
      </c>
      <c r="H264" s="3">
        <f>B_Details!H108</f>
        <v>0</v>
      </c>
      <c r="I264" s="118" t="str">
        <f>B_Details!I108</f>
        <v>Cooling</v>
      </c>
      <c r="J264" s="203">
        <f>B_Details!J108</f>
        <v>0</v>
      </c>
      <c r="K264" s="3">
        <f>B_Details!K108</f>
        <v>0</v>
      </c>
      <c r="L264" s="766">
        <f>B_Details!L108</f>
        <v>0</v>
      </c>
      <c r="M264" s="767">
        <f>B_Details!M108</f>
        <v>0</v>
      </c>
      <c r="N264" s="768">
        <f>B_Details!N108</f>
        <v>0</v>
      </c>
      <c r="O264" s="1">
        <f>B_Details!O108</f>
        <v>0</v>
      </c>
      <c r="P264" s="1">
        <f>B_Details!P108</f>
        <v>0</v>
      </c>
    </row>
    <row r="265" spans="2:16" x14ac:dyDescent="0.2">
      <c r="B265" s="3">
        <f>B_Details!B109</f>
        <v>0</v>
      </c>
      <c r="C265" s="4" t="str">
        <f>B_Details!C109</f>
        <v>Residential spaces</v>
      </c>
      <c r="D265" s="375">
        <f>B_Details!D109</f>
        <v>0</v>
      </c>
      <c r="E265" s="375">
        <f>B_Details!E109</f>
        <v>0</v>
      </c>
      <c r="F265" s="119">
        <f>B_Details!F109</f>
        <v>0</v>
      </c>
      <c r="G265" s="1">
        <f>B_Details!G109</f>
        <v>0</v>
      </c>
      <c r="H265" s="3">
        <f>B_Details!H109</f>
        <v>0</v>
      </c>
      <c r="I265" s="3" t="str">
        <f>B_Details!I109</f>
        <v>Hot water</v>
      </c>
      <c r="J265" s="203">
        <f>B_Details!J109</f>
        <v>0</v>
      </c>
      <c r="K265" s="313">
        <f>B_Details!K109</f>
        <v>0</v>
      </c>
      <c r="L265" s="766">
        <f>B_Details!L109</f>
        <v>0</v>
      </c>
      <c r="M265" s="767">
        <f>B_Details!M109</f>
        <v>0</v>
      </c>
      <c r="N265" s="768">
        <f>B_Details!N109</f>
        <v>0</v>
      </c>
      <c r="O265" s="1">
        <f>B_Details!O109</f>
        <v>0</v>
      </c>
      <c r="P265" s="1">
        <f>B_Details!P109</f>
        <v>0</v>
      </c>
    </row>
    <row r="266" spans="2:16" x14ac:dyDescent="0.2">
      <c r="B266" s="3">
        <f>B_Details!B110</f>
        <v>0</v>
      </c>
      <c r="C266" s="4" t="str">
        <f>B_Details!C110</f>
        <v>Commercial spaces</v>
      </c>
      <c r="D266" s="375">
        <f>B_Details!D110</f>
        <v>0</v>
      </c>
      <c r="E266" s="375">
        <f>B_Details!E110</f>
        <v>0</v>
      </c>
      <c r="F266" s="119">
        <f>B_Details!F110</f>
        <v>0</v>
      </c>
      <c r="G266" s="1">
        <f>B_Details!G110</f>
        <v>0</v>
      </c>
      <c r="H266" s="3">
        <f>B_Details!H110</f>
        <v>0</v>
      </c>
      <c r="I266" s="3" t="str">
        <f>B_Details!I110</f>
        <v>Cooking</v>
      </c>
      <c r="J266" s="203">
        <f>B_Details!J110</f>
        <v>0</v>
      </c>
      <c r="K266" s="3">
        <f>B_Details!K110</f>
        <v>0</v>
      </c>
      <c r="L266" s="766">
        <f>B_Details!L110</f>
        <v>0</v>
      </c>
      <c r="M266" s="767">
        <f>B_Details!M110</f>
        <v>0</v>
      </c>
      <c r="N266" s="768">
        <f>B_Details!N110</f>
        <v>0</v>
      </c>
      <c r="O266" s="313">
        <f>B_Details!O110</f>
        <v>0</v>
      </c>
      <c r="P266" s="1">
        <f>B_Details!P110</f>
        <v>0</v>
      </c>
    </row>
    <row r="267" spans="2:16" x14ac:dyDescent="0.2">
      <c r="B267" s="43">
        <f>B_Details!B111</f>
        <v>0</v>
      </c>
      <c r="C267" s="3">
        <f>B_Details!C111</f>
        <v>0</v>
      </c>
      <c r="D267" s="3">
        <f>B_Details!D111</f>
        <v>0</v>
      </c>
      <c r="E267" s="3">
        <f>B_Details!E111</f>
        <v>0</v>
      </c>
      <c r="F267" s="119">
        <f>B_Details!F111</f>
        <v>0</v>
      </c>
      <c r="G267" s="1">
        <f>B_Details!G111</f>
        <v>0</v>
      </c>
      <c r="H267" s="3">
        <f>B_Details!H111</f>
        <v>0</v>
      </c>
      <c r="I267" s="1" t="str">
        <f>B_Details!I111</f>
        <v>Lighting</v>
      </c>
      <c r="J267" s="203">
        <f>B_Details!J111</f>
        <v>0</v>
      </c>
      <c r="K267" s="1">
        <f>B_Details!K111</f>
        <v>0</v>
      </c>
      <c r="L267" s="766">
        <f>B_Details!L111</f>
        <v>0</v>
      </c>
      <c r="M267" s="767">
        <f>B_Details!M111</f>
        <v>0</v>
      </c>
      <c r="N267" s="768">
        <f>B_Details!N111</f>
        <v>0</v>
      </c>
      <c r="O267" s="313">
        <f>B_Details!O111</f>
        <v>0</v>
      </c>
      <c r="P267" s="1">
        <f>B_Details!P111</f>
        <v>0</v>
      </c>
    </row>
    <row r="268" spans="2:16" x14ac:dyDescent="0.2">
      <c r="B268" s="43">
        <f>B_Details!B112</f>
        <v>0</v>
      </c>
      <c r="C268" s="43">
        <f>B_Details!C112</f>
        <v>0</v>
      </c>
      <c r="D268" s="43">
        <f>B_Details!D112</f>
        <v>0</v>
      </c>
      <c r="E268" s="43">
        <f>B_Details!E112</f>
        <v>0</v>
      </c>
      <c r="F268" s="43">
        <f>B_Details!F112</f>
        <v>0</v>
      </c>
      <c r="G268" s="43">
        <f>B_Details!G112</f>
        <v>0</v>
      </c>
      <c r="H268" s="43">
        <f>B_Details!H112</f>
        <v>0</v>
      </c>
      <c r="I268" s="1">
        <f>B_Details!I112</f>
        <v>0</v>
      </c>
      <c r="J268" s="1">
        <f>B_Details!J112</f>
        <v>0</v>
      </c>
      <c r="K268" s="1">
        <f>B_Details!K112</f>
        <v>0</v>
      </c>
      <c r="L268" s="1">
        <f>B_Details!L112</f>
        <v>0</v>
      </c>
      <c r="M268" s="1">
        <f>B_Details!M112</f>
        <v>0</v>
      </c>
      <c r="N268" s="1">
        <f>B_Details!N112</f>
        <v>0</v>
      </c>
      <c r="O268" s="313">
        <f>B_Details!O112</f>
        <v>0</v>
      </c>
      <c r="P268" s="1">
        <f>B_Details!P112</f>
        <v>0</v>
      </c>
    </row>
    <row r="269" spans="2:16" ht="13.5" thickBot="1" x14ac:dyDescent="0.25">
      <c r="B269" s="3">
        <f>B_Details!B113</f>
        <v>0</v>
      </c>
      <c r="C269" s="1011" t="str">
        <f>B_Details!C113</f>
        <v>Acquisition Information</v>
      </c>
      <c r="D269" s="1011">
        <f>B_Details!D113</f>
        <v>0</v>
      </c>
      <c r="E269" s="1011">
        <f>B_Details!E113</f>
        <v>0</v>
      </c>
      <c r="F269" s="1011">
        <f>B_Details!F113</f>
        <v>0</v>
      </c>
      <c r="G269" s="1011">
        <f>B_Details!G113</f>
        <v>0</v>
      </c>
      <c r="H269" s="1011">
        <f>B_Details!H113</f>
        <v>0</v>
      </c>
      <c r="I269" s="1011">
        <f>B_Details!I113</f>
        <v>0</v>
      </c>
      <c r="J269" s="1011">
        <f>B_Details!J113</f>
        <v>0</v>
      </c>
      <c r="K269" s="1011">
        <f>B_Details!K113</f>
        <v>0</v>
      </c>
      <c r="L269" s="1011">
        <f>B_Details!L113</f>
        <v>0</v>
      </c>
      <c r="M269" s="1011">
        <f>B_Details!M113</f>
        <v>0</v>
      </c>
      <c r="N269" s="1011">
        <f>B_Details!N113</f>
        <v>0</v>
      </c>
      <c r="O269" s="1011">
        <f>B_Details!O113</f>
        <v>0</v>
      </c>
      <c r="P269" s="1">
        <f>B_Details!P113</f>
        <v>0</v>
      </c>
    </row>
    <row r="270" spans="2:16" x14ac:dyDescent="0.2">
      <c r="B270" s="3">
        <f>B_Details!B114</f>
        <v>0</v>
      </c>
      <c r="C270" s="1">
        <f>B_Details!C114</f>
        <v>0</v>
      </c>
      <c r="D270" s="1">
        <f>B_Details!D114</f>
        <v>0</v>
      </c>
      <c r="E270" s="1">
        <f>B_Details!E114</f>
        <v>0</v>
      </c>
      <c r="F270" s="1">
        <f>B_Details!F114</f>
        <v>0</v>
      </c>
      <c r="G270" s="1">
        <f>B_Details!G114</f>
        <v>0</v>
      </c>
      <c r="H270" s="1">
        <f>B_Details!H114</f>
        <v>0</v>
      </c>
      <c r="I270" s="1">
        <f>B_Details!I114</f>
        <v>0</v>
      </c>
      <c r="J270" s="1">
        <f>B_Details!J114</f>
        <v>0</v>
      </c>
      <c r="K270" s="1">
        <f>B_Details!K114</f>
        <v>0</v>
      </c>
      <c r="L270" s="1">
        <f>B_Details!L114</f>
        <v>0</v>
      </c>
      <c r="M270" s="1">
        <f>B_Details!M114</f>
        <v>0</v>
      </c>
      <c r="N270" s="1">
        <f>B_Details!N114</f>
        <v>0</v>
      </c>
      <c r="O270" s="1">
        <f>B_Details!O114</f>
        <v>0</v>
      </c>
      <c r="P270" s="1">
        <f>B_Details!P114</f>
        <v>0</v>
      </c>
    </row>
    <row r="271" spans="2:16" x14ac:dyDescent="0.2">
      <c r="B271" s="3">
        <f>B_Details!B115</f>
        <v>0</v>
      </c>
      <c r="C271" s="1">
        <f>B_Details!C115</f>
        <v>0</v>
      </c>
      <c r="D271" s="4" t="str">
        <f>B_Details!D115</f>
        <v>Gross Land Area:</v>
      </c>
      <c r="E271" s="381">
        <f>B_Details!E115</f>
        <v>0</v>
      </c>
      <c r="F271" s="403" t="str">
        <f>B_Details!F115</f>
        <v>SF</v>
      </c>
      <c r="G271" s="380" t="str">
        <f>B_Details!G115</f>
        <v/>
      </c>
      <c r="H271" s="1">
        <f>B_Details!H115</f>
        <v>0</v>
      </c>
      <c r="I271" s="1">
        <f>B_Details!I115</f>
        <v>0</v>
      </c>
      <c r="J271" s="1">
        <f>B_Details!J115</f>
        <v>0</v>
      </c>
      <c r="K271" s="1">
        <f>B_Details!K115</f>
        <v>0</v>
      </c>
      <c r="L271" s="1">
        <f>B_Details!L115</f>
        <v>0</v>
      </c>
      <c r="M271" s="1">
        <f>B_Details!M115</f>
        <v>0</v>
      </c>
      <c r="N271" s="1">
        <f>B_Details!N115</f>
        <v>0</v>
      </c>
      <c r="O271" s="1">
        <f>B_Details!O115</f>
        <v>0</v>
      </c>
      <c r="P271" s="1">
        <f>B_Details!P115</f>
        <v>0</v>
      </c>
    </row>
    <row r="272" spans="2:16" x14ac:dyDescent="0.2">
      <c r="B272" s="3">
        <f>B_Details!B116</f>
        <v>0</v>
      </c>
      <c r="C272" s="1">
        <f>B_Details!C116</f>
        <v>0</v>
      </c>
      <c r="D272" s="1">
        <f>B_Details!D116</f>
        <v>0</v>
      </c>
      <c r="E272" s="426">
        <f>B_Details!E116</f>
        <v>0</v>
      </c>
      <c r="F272" s="403" t="str">
        <f>B_Details!F116</f>
        <v>$ / SF</v>
      </c>
      <c r="G272" s="1">
        <f>B_Details!G116</f>
        <v>0</v>
      </c>
      <c r="H272" s="1">
        <f>B_Details!H116</f>
        <v>0</v>
      </c>
      <c r="I272" s="1">
        <f>B_Details!I116</f>
        <v>0</v>
      </c>
      <c r="J272" s="1">
        <f>B_Details!J116</f>
        <v>0</v>
      </c>
      <c r="K272" s="1">
        <f>B_Details!K116</f>
        <v>0</v>
      </c>
      <c r="L272" s="1">
        <f>B_Details!L116</f>
        <v>0</v>
      </c>
      <c r="M272" s="1">
        <f>B_Details!M116</f>
        <v>0</v>
      </c>
      <c r="N272" s="1">
        <f>B_Details!N116</f>
        <v>0</v>
      </c>
      <c r="O272" s="1">
        <f>B_Details!O116</f>
        <v>0</v>
      </c>
      <c r="P272" s="1">
        <f>B_Details!P116</f>
        <v>0</v>
      </c>
    </row>
    <row r="273" spans="2:16" x14ac:dyDescent="0.2">
      <c r="B273" s="1">
        <f>B_Details!B117</f>
        <v>0</v>
      </c>
      <c r="C273" s="3" t="str">
        <f>B_Details!C117</f>
        <v>Brief description of land to be acquired</v>
      </c>
      <c r="D273" s="3">
        <f>B_Details!D117</f>
        <v>0</v>
      </c>
      <c r="E273" s="3">
        <f>B_Details!E117</f>
        <v>0</v>
      </c>
      <c r="F273" s="3">
        <f>B_Details!F117</f>
        <v>0</v>
      </c>
      <c r="G273" s="3">
        <f>B_Details!G117</f>
        <v>0</v>
      </c>
      <c r="H273" s="3">
        <f>B_Details!H117</f>
        <v>0</v>
      </c>
      <c r="I273" s="3">
        <f>B_Details!I117</f>
        <v>0</v>
      </c>
      <c r="J273" s="3">
        <f>B_Details!J117</f>
        <v>0</v>
      </c>
      <c r="K273" s="3">
        <f>B_Details!K117</f>
        <v>0</v>
      </c>
      <c r="L273" s="3">
        <f>B_Details!L117</f>
        <v>0</v>
      </c>
      <c r="M273" s="3">
        <f>B_Details!M117</f>
        <v>0</v>
      </c>
      <c r="N273" s="3">
        <f>B_Details!N117</f>
        <v>0</v>
      </c>
      <c r="O273" s="1">
        <f>B_Details!O117</f>
        <v>0</v>
      </c>
      <c r="P273" s="1">
        <f>B_Details!P117</f>
        <v>0</v>
      </c>
    </row>
    <row r="274" spans="2:16" x14ac:dyDescent="0.2">
      <c r="B274" s="1">
        <f>B_Details!B118</f>
        <v>0</v>
      </c>
      <c r="C274" s="1007">
        <f>B_Details!C118</f>
        <v>0</v>
      </c>
      <c r="D274" s="1008">
        <f>B_Details!D118</f>
        <v>0</v>
      </c>
      <c r="E274" s="1008">
        <f>B_Details!E118</f>
        <v>0</v>
      </c>
      <c r="F274" s="1008">
        <f>B_Details!F118</f>
        <v>0</v>
      </c>
      <c r="G274" s="1008">
        <f>B_Details!G118</f>
        <v>0</v>
      </c>
      <c r="H274" s="1008">
        <f>B_Details!H118</f>
        <v>0</v>
      </c>
      <c r="I274" s="1008">
        <f>B_Details!I118</f>
        <v>0</v>
      </c>
      <c r="J274" s="1008">
        <f>B_Details!J118</f>
        <v>0</v>
      </c>
      <c r="K274" s="1008">
        <f>B_Details!K118</f>
        <v>0</v>
      </c>
      <c r="L274" s="1008">
        <f>B_Details!L118</f>
        <v>0</v>
      </c>
      <c r="M274" s="1008">
        <f>B_Details!M118</f>
        <v>0</v>
      </c>
      <c r="N274" s="1009">
        <f>B_Details!N118</f>
        <v>0</v>
      </c>
      <c r="O274" s="1">
        <f>B_Details!O118</f>
        <v>0</v>
      </c>
      <c r="P274" s="1">
        <f>B_Details!P118</f>
        <v>0</v>
      </c>
    </row>
    <row r="275" spans="2:16" x14ac:dyDescent="0.2">
      <c r="B275" s="1">
        <f>B_Details!B119</f>
        <v>0</v>
      </c>
      <c r="C275" s="5" t="str">
        <f>B_Details!C119</f>
        <v>Characters remaining:</v>
      </c>
      <c r="D275" s="5">
        <f>B_Details!D119</f>
        <v>0</v>
      </c>
      <c r="E275" s="5">
        <f>B_Details!E119</f>
        <v>750</v>
      </c>
      <c r="F275" s="3">
        <f>B_Details!F119</f>
        <v>0</v>
      </c>
      <c r="G275" s="3">
        <f>B_Details!G119</f>
        <v>0</v>
      </c>
      <c r="H275" s="3">
        <f>B_Details!H119</f>
        <v>0</v>
      </c>
      <c r="I275" s="3">
        <f>B_Details!I119</f>
        <v>0</v>
      </c>
      <c r="J275" s="3">
        <f>B_Details!J119</f>
        <v>0</v>
      </c>
      <c r="K275" s="3">
        <f>B_Details!K119</f>
        <v>0</v>
      </c>
      <c r="L275" s="3">
        <f>B_Details!L119</f>
        <v>0</v>
      </c>
      <c r="M275" s="3">
        <f>B_Details!M119</f>
        <v>0</v>
      </c>
      <c r="N275" s="3">
        <f>B_Details!N119</f>
        <v>0</v>
      </c>
      <c r="O275" s="1">
        <f>B_Details!O119</f>
        <v>0</v>
      </c>
      <c r="P275" s="1">
        <f>B_Details!P119</f>
        <v>0</v>
      </c>
    </row>
    <row r="276" spans="2:16" x14ac:dyDescent="0.2">
      <c r="B276" s="1">
        <f>B_Details!B120</f>
        <v>0</v>
      </c>
      <c r="C276" s="1">
        <f>B_Details!C120</f>
        <v>0</v>
      </c>
      <c r="D276" s="1">
        <f>B_Details!D120</f>
        <v>0</v>
      </c>
      <c r="E276" s="1">
        <f>B_Details!E120</f>
        <v>0</v>
      </c>
      <c r="F276" s="1">
        <f>B_Details!F120</f>
        <v>0</v>
      </c>
      <c r="G276" s="1">
        <f>B_Details!G120</f>
        <v>0</v>
      </c>
      <c r="H276" s="1">
        <f>B_Details!H120</f>
        <v>0</v>
      </c>
      <c r="I276" s="1">
        <f>B_Details!I120</f>
        <v>0</v>
      </c>
      <c r="J276" s="1">
        <f>B_Details!J120</f>
        <v>0</v>
      </c>
      <c r="K276" s="1">
        <f>B_Details!K120</f>
        <v>0</v>
      </c>
      <c r="L276" s="1">
        <f>B_Details!L120</f>
        <v>0</v>
      </c>
      <c r="M276" s="1">
        <f>B_Details!M120</f>
        <v>0</v>
      </c>
      <c r="N276" s="1">
        <f>B_Details!N120</f>
        <v>0</v>
      </c>
      <c r="O276" s="1">
        <f>B_Details!O120</f>
        <v>0</v>
      </c>
      <c r="P276" s="1">
        <f>B_Details!P120</f>
        <v>0</v>
      </c>
    </row>
    <row r="277" spans="2:16" x14ac:dyDescent="0.2">
      <c r="B277" s="1">
        <f>B_Details!B121</f>
        <v>0</v>
      </c>
      <c r="C277" s="1">
        <f>B_Details!C121</f>
        <v>0</v>
      </c>
      <c r="D277" s="1">
        <f>B_Details!D121</f>
        <v>0</v>
      </c>
      <c r="E277" s="1">
        <f>B_Details!E121</f>
        <v>0</v>
      </c>
      <c r="F277" s="1">
        <f>B_Details!F121</f>
        <v>0</v>
      </c>
      <c r="G277" s="1">
        <f>B_Details!G121</f>
        <v>0</v>
      </c>
      <c r="H277" s="1">
        <f>B_Details!H121</f>
        <v>0</v>
      </c>
      <c r="I277" s="1">
        <f>B_Details!I121</f>
        <v>0</v>
      </c>
      <c r="J277" s="1">
        <f>B_Details!J121</f>
        <v>0</v>
      </c>
      <c r="K277" s="1">
        <f>B_Details!K121</f>
        <v>0</v>
      </c>
      <c r="L277" s="1">
        <f>B_Details!L121</f>
        <v>0</v>
      </c>
      <c r="M277" s="1">
        <f>B_Details!M121</f>
        <v>0</v>
      </c>
      <c r="N277" s="1">
        <f>B_Details!N121</f>
        <v>0</v>
      </c>
      <c r="O277" s="1">
        <f>B_Details!O121</f>
        <v>0</v>
      </c>
      <c r="P277" s="1">
        <f>B_Details!P121</f>
        <v>0</v>
      </c>
    </row>
    <row r="278" spans="2:16" x14ac:dyDescent="0.2">
      <c r="B278" s="3">
        <f>B_Details!B122</f>
        <v>0</v>
      </c>
      <c r="C278" s="1">
        <f>B_Details!C122</f>
        <v>0</v>
      </c>
      <c r="D278" s="4" t="str">
        <f>B_Details!D122</f>
        <v>Gross Existing Building Area:</v>
      </c>
      <c r="E278" s="381">
        <f>B_Details!E122</f>
        <v>0</v>
      </c>
      <c r="F278" s="403" t="str">
        <f>B_Details!F122</f>
        <v>SF</v>
      </c>
      <c r="G278" s="380" t="str">
        <f>B_Details!G122</f>
        <v/>
      </c>
      <c r="H278" s="1">
        <f>B_Details!H122</f>
        <v>0</v>
      </c>
      <c r="I278" s="1">
        <f>B_Details!I122</f>
        <v>0</v>
      </c>
      <c r="J278" s="1">
        <f>B_Details!J122</f>
        <v>0</v>
      </c>
      <c r="K278" s="1">
        <f>B_Details!K122</f>
        <v>0</v>
      </c>
      <c r="L278" s="1">
        <f>B_Details!L122</f>
        <v>0</v>
      </c>
      <c r="M278" s="1">
        <f>B_Details!M122</f>
        <v>0</v>
      </c>
      <c r="N278" s="1">
        <f>B_Details!N122</f>
        <v>0</v>
      </c>
      <c r="O278" s="1">
        <f>B_Details!O122</f>
        <v>0</v>
      </c>
      <c r="P278" s="1">
        <f>B_Details!P122</f>
        <v>0</v>
      </c>
    </row>
    <row r="279" spans="2:16" x14ac:dyDescent="0.2">
      <c r="B279" s="3">
        <f>B_Details!B123</f>
        <v>0</v>
      </c>
      <c r="C279" s="1">
        <f>B_Details!C123</f>
        <v>0</v>
      </c>
      <c r="D279" s="1">
        <f>B_Details!D123</f>
        <v>0</v>
      </c>
      <c r="E279" s="425">
        <f>B_Details!E123</f>
        <v>0</v>
      </c>
      <c r="F279" s="427" t="str">
        <f>B_Details!F123</f>
        <v>$ / SF</v>
      </c>
      <c r="G279" s="1">
        <f>B_Details!G123</f>
        <v>0</v>
      </c>
      <c r="H279" s="1">
        <f>B_Details!H123</f>
        <v>0</v>
      </c>
      <c r="I279" s="1">
        <f>B_Details!I123</f>
        <v>0</v>
      </c>
      <c r="J279" s="1">
        <f>B_Details!J123</f>
        <v>0</v>
      </c>
      <c r="K279" s="1">
        <f>B_Details!K123</f>
        <v>0</v>
      </c>
      <c r="L279" s="1">
        <f>B_Details!L123</f>
        <v>0</v>
      </c>
      <c r="M279" s="1">
        <f>B_Details!M123</f>
        <v>0</v>
      </c>
      <c r="N279" s="1">
        <f>B_Details!N123</f>
        <v>0</v>
      </c>
      <c r="O279" s="1">
        <f>B_Details!O123</f>
        <v>0</v>
      </c>
      <c r="P279" s="1">
        <f>B_Details!P123</f>
        <v>0</v>
      </c>
    </row>
    <row r="280" spans="2:16" x14ac:dyDescent="0.2">
      <c r="B280" s="3">
        <f>B_Details!B124</f>
        <v>0</v>
      </c>
      <c r="C280" s="1">
        <f>B_Details!C124</f>
        <v>0</v>
      </c>
      <c r="D280" s="11" t="str">
        <f>B_Details!D124</f>
        <v>Existing Units to be Rehabilitated:</v>
      </c>
      <c r="E280" s="381">
        <f>B_Details!E124</f>
        <v>0</v>
      </c>
      <c r="F280" s="428" t="str">
        <f>B_Details!F124</f>
        <v>Units</v>
      </c>
      <c r="G280" s="380" t="str">
        <f>B_Details!G124</f>
        <v/>
      </c>
      <c r="H280" s="1">
        <f>B_Details!H124</f>
        <v>0</v>
      </c>
      <c r="I280" s="1">
        <f>B_Details!I124</f>
        <v>0</v>
      </c>
      <c r="J280" s="1">
        <f>B_Details!J124</f>
        <v>0</v>
      </c>
      <c r="K280" s="1">
        <f>B_Details!K124</f>
        <v>0</v>
      </c>
      <c r="L280" s="1">
        <f>B_Details!L124</f>
        <v>0</v>
      </c>
      <c r="M280" s="1">
        <f>B_Details!M124</f>
        <v>0</v>
      </c>
      <c r="N280" s="1">
        <f>B_Details!N124</f>
        <v>0</v>
      </c>
      <c r="O280" s="1">
        <f>B_Details!O124</f>
        <v>0</v>
      </c>
      <c r="P280" s="1">
        <f>B_Details!P124</f>
        <v>0</v>
      </c>
    </row>
    <row r="281" spans="2:16" x14ac:dyDescent="0.2">
      <c r="B281" s="3">
        <f>B_Details!B125</f>
        <v>0</v>
      </c>
      <c r="C281" s="1">
        <f>B_Details!C125</f>
        <v>0</v>
      </c>
      <c r="D281" s="11">
        <f>B_Details!D125</f>
        <v>0</v>
      </c>
      <c r="E281" s="425">
        <f>B_Details!E125</f>
        <v>0</v>
      </c>
      <c r="F281" s="428" t="str">
        <f>B_Details!F125</f>
        <v>$ / Unit</v>
      </c>
      <c r="G281" s="380">
        <f>B_Details!G125</f>
        <v>0</v>
      </c>
      <c r="H281" s="1">
        <f>B_Details!H125</f>
        <v>0</v>
      </c>
      <c r="I281" s="1">
        <f>B_Details!I125</f>
        <v>0</v>
      </c>
      <c r="J281" s="1">
        <f>B_Details!J125</f>
        <v>0</v>
      </c>
      <c r="K281" s="1">
        <f>B_Details!K125</f>
        <v>0</v>
      </c>
      <c r="L281" s="1">
        <f>B_Details!L125</f>
        <v>0</v>
      </c>
      <c r="M281" s="1">
        <f>B_Details!M125</f>
        <v>0</v>
      </c>
      <c r="N281" s="1">
        <f>B_Details!N125</f>
        <v>0</v>
      </c>
      <c r="O281" s="1">
        <f>B_Details!O125</f>
        <v>0</v>
      </c>
      <c r="P281" s="1">
        <f>B_Details!P125</f>
        <v>0</v>
      </c>
    </row>
    <row r="282" spans="2:16" x14ac:dyDescent="0.2">
      <c r="B282" s="1">
        <f>B_Details!B126</f>
        <v>0</v>
      </c>
      <c r="C282" s="3" t="str">
        <f>B_Details!C126</f>
        <v>Brief description of buildings to be acquired</v>
      </c>
      <c r="D282" s="3">
        <f>B_Details!D126</f>
        <v>0</v>
      </c>
      <c r="E282" s="3">
        <f>B_Details!E126</f>
        <v>0</v>
      </c>
      <c r="F282" s="3">
        <f>B_Details!F126</f>
        <v>0</v>
      </c>
      <c r="G282" s="3">
        <f>B_Details!G126</f>
        <v>0</v>
      </c>
      <c r="H282" s="3">
        <f>B_Details!H126</f>
        <v>0</v>
      </c>
      <c r="I282" s="3">
        <f>B_Details!I126</f>
        <v>0</v>
      </c>
      <c r="J282" s="3">
        <f>B_Details!J126</f>
        <v>0</v>
      </c>
      <c r="K282" s="3">
        <f>B_Details!K126</f>
        <v>0</v>
      </c>
      <c r="L282" s="3">
        <f>B_Details!L126</f>
        <v>0</v>
      </c>
      <c r="M282" s="3">
        <f>B_Details!M126</f>
        <v>0</v>
      </c>
      <c r="N282" s="3">
        <f>B_Details!N126</f>
        <v>0</v>
      </c>
      <c r="O282" s="1">
        <f>B_Details!O126</f>
        <v>0</v>
      </c>
      <c r="P282" s="1">
        <f>B_Details!P126</f>
        <v>0</v>
      </c>
    </row>
    <row r="283" spans="2:16" x14ac:dyDescent="0.2">
      <c r="B283" s="1">
        <f>B_Details!B127</f>
        <v>0</v>
      </c>
      <c r="C283" s="1007">
        <f>B_Details!C127</f>
        <v>0</v>
      </c>
      <c r="D283" s="1008">
        <f>B_Details!D127</f>
        <v>0</v>
      </c>
      <c r="E283" s="1008">
        <f>B_Details!E127</f>
        <v>0</v>
      </c>
      <c r="F283" s="1008">
        <f>B_Details!F127</f>
        <v>0</v>
      </c>
      <c r="G283" s="1008">
        <f>B_Details!G127</f>
        <v>0</v>
      </c>
      <c r="H283" s="1008">
        <f>B_Details!H127</f>
        <v>0</v>
      </c>
      <c r="I283" s="1008">
        <f>B_Details!I127</f>
        <v>0</v>
      </c>
      <c r="J283" s="1008">
        <f>B_Details!J127</f>
        <v>0</v>
      </c>
      <c r="K283" s="1008">
        <f>B_Details!K127</f>
        <v>0</v>
      </c>
      <c r="L283" s="1008">
        <f>B_Details!L127</f>
        <v>0</v>
      </c>
      <c r="M283" s="1008">
        <f>B_Details!M127</f>
        <v>0</v>
      </c>
      <c r="N283" s="1009">
        <f>B_Details!N127</f>
        <v>0</v>
      </c>
      <c r="O283" s="1">
        <f>B_Details!O127</f>
        <v>0</v>
      </c>
      <c r="P283" s="1">
        <f>B_Details!P127</f>
        <v>0</v>
      </c>
    </row>
    <row r="284" spans="2:16" x14ac:dyDescent="0.2">
      <c r="B284" s="1">
        <f>B_Details!B128</f>
        <v>0</v>
      </c>
      <c r="C284" s="5" t="str">
        <f>B_Details!C128</f>
        <v>Characters remaining:</v>
      </c>
      <c r="D284" s="5">
        <f>B_Details!D128</f>
        <v>0</v>
      </c>
      <c r="E284" s="5">
        <f>B_Details!E128</f>
        <v>750</v>
      </c>
      <c r="F284" s="3">
        <f>B_Details!F128</f>
        <v>0</v>
      </c>
      <c r="G284" s="3">
        <f>B_Details!G128</f>
        <v>0</v>
      </c>
      <c r="H284" s="3">
        <f>B_Details!H128</f>
        <v>0</v>
      </c>
      <c r="I284" s="3">
        <f>B_Details!I128</f>
        <v>0</v>
      </c>
      <c r="J284" s="3">
        <f>B_Details!J128</f>
        <v>0</v>
      </c>
      <c r="K284" s="3">
        <f>B_Details!K128</f>
        <v>0</v>
      </c>
      <c r="L284" s="3">
        <f>B_Details!L128</f>
        <v>0</v>
      </c>
      <c r="M284" s="3">
        <f>B_Details!M128</f>
        <v>0</v>
      </c>
      <c r="N284" s="3">
        <f>B_Details!N128</f>
        <v>0</v>
      </c>
      <c r="O284" s="1">
        <f>B_Details!O128</f>
        <v>0</v>
      </c>
      <c r="P284" s="1">
        <f>B_Details!P128</f>
        <v>0</v>
      </c>
    </row>
    <row r="285" spans="2:16" x14ac:dyDescent="0.2">
      <c r="B285" s="1">
        <f>B_Details!B129</f>
        <v>0</v>
      </c>
      <c r="C285" s="1">
        <f>B_Details!C129</f>
        <v>0</v>
      </c>
      <c r="D285" s="1">
        <f>B_Details!D129</f>
        <v>0</v>
      </c>
      <c r="E285" s="1">
        <f>B_Details!E129</f>
        <v>0</v>
      </c>
      <c r="F285" s="1">
        <f>B_Details!F129</f>
        <v>0</v>
      </c>
      <c r="G285" s="1">
        <f>B_Details!G129</f>
        <v>0</v>
      </c>
      <c r="H285" s="1">
        <f>B_Details!H129</f>
        <v>0</v>
      </c>
      <c r="I285" s="1">
        <f>B_Details!I129</f>
        <v>0</v>
      </c>
      <c r="J285" s="1">
        <f>B_Details!J129</f>
        <v>0</v>
      </c>
      <c r="K285" s="1">
        <f>B_Details!K129</f>
        <v>0</v>
      </c>
      <c r="L285" s="1">
        <f>B_Details!L129</f>
        <v>0</v>
      </c>
      <c r="M285" s="1">
        <f>B_Details!M129</f>
        <v>0</v>
      </c>
      <c r="N285" s="1">
        <f>B_Details!N129</f>
        <v>0</v>
      </c>
      <c r="O285" s="1">
        <f>B_Details!O129</f>
        <v>0</v>
      </c>
      <c r="P285" s="1">
        <f>B_Details!P129</f>
        <v>0</v>
      </c>
    </row>
    <row r="286" spans="2:16" x14ac:dyDescent="0.2">
      <c r="B286" s="1">
        <f>B_Details!B130</f>
        <v>0</v>
      </c>
      <c r="C286" s="1">
        <f>B_Details!C130</f>
        <v>0</v>
      </c>
      <c r="D286" s="1">
        <f>B_Details!D130</f>
        <v>0</v>
      </c>
      <c r="E286" s="1">
        <f>B_Details!E130</f>
        <v>0</v>
      </c>
      <c r="F286" s="1">
        <f>B_Details!F130</f>
        <v>0</v>
      </c>
      <c r="G286" s="1">
        <f>B_Details!G130</f>
        <v>0</v>
      </c>
      <c r="H286" s="1">
        <f>B_Details!H130</f>
        <v>0</v>
      </c>
      <c r="I286" s="1">
        <f>B_Details!I130</f>
        <v>0</v>
      </c>
      <c r="J286" s="1">
        <f>B_Details!J130</f>
        <v>0</v>
      </c>
      <c r="K286" s="1">
        <f>B_Details!K130</f>
        <v>0</v>
      </c>
      <c r="L286" s="1">
        <f>B_Details!L130</f>
        <v>0</v>
      </c>
      <c r="M286" s="1">
        <f>B_Details!M130</f>
        <v>0</v>
      </c>
      <c r="N286" s="1">
        <f>B_Details!N130</f>
        <v>0</v>
      </c>
      <c r="O286" s="1">
        <f>B_Details!O130</f>
        <v>0</v>
      </c>
      <c r="P286" s="1">
        <f>B_Details!P130</f>
        <v>0</v>
      </c>
    </row>
    <row r="287" spans="2:16" x14ac:dyDescent="0.2">
      <c r="B287" s="1">
        <f>B_Details!B131</f>
        <v>0</v>
      </c>
      <c r="C287" s="3" t="str">
        <f>B_Details!C131</f>
        <v>Will any existing buildings be demolished?</v>
      </c>
      <c r="D287" s="1">
        <f>B_Details!D131</f>
        <v>0</v>
      </c>
      <c r="E287" s="3">
        <f>B_Details!E131</f>
        <v>0</v>
      </c>
      <c r="F287" s="3">
        <f>B_Details!F131</f>
        <v>0</v>
      </c>
      <c r="G287" s="203">
        <f>B_Details!G131</f>
        <v>0</v>
      </c>
      <c r="H287" s="1">
        <f>B_Details!H131</f>
        <v>0</v>
      </c>
      <c r="I287" s="1">
        <f>B_Details!I131</f>
        <v>0</v>
      </c>
      <c r="J287" s="3" t="str">
        <f>B_Details!J131</f>
        <v>No. of bldgs. to be demolished</v>
      </c>
      <c r="K287" s="3">
        <f>B_Details!K131</f>
        <v>0</v>
      </c>
      <c r="L287" s="3">
        <f>B_Details!L131</f>
        <v>0</v>
      </c>
      <c r="M287" s="3">
        <f>B_Details!M131</f>
        <v>0</v>
      </c>
      <c r="N287" s="375">
        <f>B_Details!N131</f>
        <v>0</v>
      </c>
      <c r="O287" s="1">
        <f>B_Details!O131</f>
        <v>0</v>
      </c>
      <c r="P287" s="1">
        <f>B_Details!P131</f>
        <v>0</v>
      </c>
    </row>
    <row r="288" spans="2:16" x14ac:dyDescent="0.2">
      <c r="B288" s="1">
        <f>B_Details!B132</f>
        <v>0</v>
      </c>
      <c r="C288" s="1">
        <f>B_Details!C132</f>
        <v>0</v>
      </c>
      <c r="D288" s="1">
        <f>B_Details!D132</f>
        <v>0</v>
      </c>
      <c r="E288" s="1">
        <f>B_Details!E132</f>
        <v>0</v>
      </c>
      <c r="F288" s="1">
        <f>B_Details!F132</f>
        <v>0</v>
      </c>
      <c r="G288" s="1">
        <f>B_Details!G132</f>
        <v>0</v>
      </c>
      <c r="H288" s="1">
        <f>B_Details!H132</f>
        <v>0</v>
      </c>
      <c r="I288" s="1">
        <f>B_Details!I132</f>
        <v>0</v>
      </c>
      <c r="J288" s="1">
        <f>B_Details!J132</f>
        <v>0</v>
      </c>
      <c r="K288" s="1">
        <f>B_Details!K132</f>
        <v>0</v>
      </c>
      <c r="L288" s="1">
        <f>B_Details!L132</f>
        <v>0</v>
      </c>
      <c r="M288" s="1">
        <f>B_Details!M132</f>
        <v>0</v>
      </c>
      <c r="N288" s="1">
        <f>B_Details!N132</f>
        <v>0</v>
      </c>
      <c r="O288" s="1">
        <f>B_Details!O132</f>
        <v>0</v>
      </c>
      <c r="P288" s="1">
        <f>B_Details!P132</f>
        <v>0</v>
      </c>
    </row>
    <row r="289" spans="1:16" x14ac:dyDescent="0.2">
      <c r="B289" s="1">
        <f>B_Details!B133</f>
        <v>0</v>
      </c>
      <c r="C289" s="3" t="str">
        <f>B_Details!C133</f>
        <v>Brief description of buildings to be demolished</v>
      </c>
      <c r="D289" s="3">
        <f>B_Details!D133</f>
        <v>0</v>
      </c>
      <c r="E289" s="3">
        <f>B_Details!E133</f>
        <v>0</v>
      </c>
      <c r="F289" s="3">
        <f>B_Details!F133</f>
        <v>0</v>
      </c>
      <c r="G289" s="3">
        <f>B_Details!G133</f>
        <v>0</v>
      </c>
      <c r="H289" s="3">
        <f>B_Details!H133</f>
        <v>0</v>
      </c>
      <c r="I289" s="3">
        <f>B_Details!I133</f>
        <v>0</v>
      </c>
      <c r="J289" s="3">
        <f>B_Details!J133</f>
        <v>0</v>
      </c>
      <c r="K289" s="3">
        <f>B_Details!K133</f>
        <v>0</v>
      </c>
      <c r="L289" s="3">
        <f>B_Details!L133</f>
        <v>0</v>
      </c>
      <c r="M289" s="3">
        <f>B_Details!M133</f>
        <v>0</v>
      </c>
      <c r="N289" s="3">
        <f>B_Details!N133</f>
        <v>0</v>
      </c>
      <c r="O289" s="1">
        <f>B_Details!O133</f>
        <v>0</v>
      </c>
      <c r="P289" s="1">
        <f>B_Details!P133</f>
        <v>0</v>
      </c>
    </row>
    <row r="290" spans="1:16" x14ac:dyDescent="0.2">
      <c r="B290" s="1">
        <f>B_Details!B134</f>
        <v>0</v>
      </c>
      <c r="C290" s="1007">
        <f>B_Details!C134</f>
        <v>0</v>
      </c>
      <c r="D290" s="1008">
        <f>B_Details!D134</f>
        <v>0</v>
      </c>
      <c r="E290" s="1008">
        <f>B_Details!E134</f>
        <v>0</v>
      </c>
      <c r="F290" s="1008">
        <f>B_Details!F134</f>
        <v>0</v>
      </c>
      <c r="G290" s="1008">
        <f>B_Details!G134</f>
        <v>0</v>
      </c>
      <c r="H290" s="1008">
        <f>B_Details!H134</f>
        <v>0</v>
      </c>
      <c r="I290" s="1008">
        <f>B_Details!I134</f>
        <v>0</v>
      </c>
      <c r="J290" s="1008">
        <f>B_Details!J134</f>
        <v>0</v>
      </c>
      <c r="K290" s="1008">
        <f>B_Details!K134</f>
        <v>0</v>
      </c>
      <c r="L290" s="1008">
        <f>B_Details!L134</f>
        <v>0</v>
      </c>
      <c r="M290" s="1008">
        <f>B_Details!M134</f>
        <v>0</v>
      </c>
      <c r="N290" s="1009">
        <f>B_Details!N134</f>
        <v>0</v>
      </c>
      <c r="O290" s="1">
        <f>B_Details!O134</f>
        <v>0</v>
      </c>
      <c r="P290" s="1">
        <f>B_Details!P134</f>
        <v>0</v>
      </c>
    </row>
    <row r="291" spans="1:16" x14ac:dyDescent="0.2">
      <c r="B291" s="1">
        <f>B_Details!B135</f>
        <v>0</v>
      </c>
      <c r="C291" s="5" t="str">
        <f>B_Details!C135</f>
        <v>Characters remaining:</v>
      </c>
      <c r="D291" s="5">
        <f>B_Details!D135</f>
        <v>0</v>
      </c>
      <c r="E291" s="5">
        <f>B_Details!E135</f>
        <v>750</v>
      </c>
      <c r="F291" s="3">
        <f>B_Details!F135</f>
        <v>0</v>
      </c>
      <c r="G291" s="3">
        <f>B_Details!G135</f>
        <v>0</v>
      </c>
      <c r="H291" s="3">
        <f>B_Details!H135</f>
        <v>0</v>
      </c>
      <c r="I291" s="3">
        <f>B_Details!I135</f>
        <v>0</v>
      </c>
      <c r="J291" s="3">
        <f>B_Details!J135</f>
        <v>0</v>
      </c>
      <c r="K291" s="3">
        <f>B_Details!K135</f>
        <v>0</v>
      </c>
      <c r="L291" s="3">
        <f>B_Details!L135</f>
        <v>0</v>
      </c>
      <c r="M291" s="3">
        <f>B_Details!M135</f>
        <v>0</v>
      </c>
      <c r="N291" s="3">
        <f>B_Details!N135</f>
        <v>0</v>
      </c>
      <c r="O291" s="1">
        <f>B_Details!O135</f>
        <v>0</v>
      </c>
      <c r="P291" s="1">
        <f>B_Details!P135</f>
        <v>0</v>
      </c>
    </row>
    <row r="292" spans="1:16" x14ac:dyDescent="0.2">
      <c r="A292" s="863" t="s">
        <v>645</v>
      </c>
    </row>
    <row r="293" spans="1:16" ht="13.5" thickBot="1" x14ac:dyDescent="0.25">
      <c r="B293" s="385" t="str">
        <f>C_Addresses!B2</f>
        <v>Address Exhibit</v>
      </c>
      <c r="C293" s="385">
        <f>C_Addresses!C2</f>
        <v>0</v>
      </c>
      <c r="D293" s="385">
        <f>C_Addresses!D2</f>
        <v>0</v>
      </c>
      <c r="E293" s="385">
        <f>C_Addresses!E2</f>
        <v>0</v>
      </c>
      <c r="F293" s="385">
        <f>C_Addresses!F2</f>
        <v>0</v>
      </c>
      <c r="G293" s="385">
        <f>C_Addresses!G2</f>
        <v>0</v>
      </c>
      <c r="H293" s="385">
        <f>C_Addresses!H2</f>
        <v>0</v>
      </c>
      <c r="I293" s="385">
        <f>C_Addresses!I2</f>
        <v>0</v>
      </c>
      <c r="J293" s="385">
        <f>C_Addresses!J2</f>
        <v>0</v>
      </c>
      <c r="K293" s="385">
        <f>C_Addresses!K2</f>
        <v>0</v>
      </c>
      <c r="L293" s="385">
        <f>C_Addresses!L2</f>
        <v>0</v>
      </c>
      <c r="M293" s="385">
        <f>C_Addresses!M2</f>
        <v>0</v>
      </c>
      <c r="N293" s="385">
        <f>C_Addresses!N2</f>
        <v>0</v>
      </c>
    </row>
    <row r="294" spans="1:16" x14ac:dyDescent="0.2">
      <c r="B294" s="1060" t="str">
        <f>C_Addresses!B3</f>
        <v>Complete the following address information for all Sites in the Project.</v>
      </c>
      <c r="C294" s="1060">
        <f>C_Addresses!C3</f>
        <v>0</v>
      </c>
      <c r="D294" s="1060">
        <f>C_Addresses!D3</f>
        <v>0</v>
      </c>
      <c r="E294" s="1060">
        <f>C_Addresses!E3</f>
        <v>0</v>
      </c>
      <c r="F294" s="1060">
        <f>C_Addresses!F3</f>
        <v>0</v>
      </c>
      <c r="G294" s="1060">
        <f>C_Addresses!G3</f>
        <v>0</v>
      </c>
      <c r="H294" s="1060">
        <f>C_Addresses!H3</f>
        <v>0</v>
      </c>
      <c r="I294" s="1060">
        <f>C_Addresses!I3</f>
        <v>0</v>
      </c>
      <c r="J294" s="1060">
        <f>C_Addresses!J3</f>
        <v>0</v>
      </c>
      <c r="K294" s="1060">
        <f>C_Addresses!K3</f>
        <v>0</v>
      </c>
      <c r="L294" s="1060">
        <f>C_Addresses!L3</f>
        <v>0</v>
      </c>
      <c r="M294" s="1060">
        <f>C_Addresses!M3</f>
        <v>0</v>
      </c>
      <c r="N294" s="1060">
        <f>C_Addresses!N3</f>
        <v>0</v>
      </c>
    </row>
    <row r="295" spans="1:16" ht="13.5" thickBot="1" x14ac:dyDescent="0.25">
      <c r="B295" s="14">
        <f>C_Addresses!B4</f>
        <v>0</v>
      </c>
      <c r="C295" s="14">
        <f>C_Addresses!C4</f>
        <v>0</v>
      </c>
      <c r="D295" s="14">
        <f>C_Addresses!D4</f>
        <v>0</v>
      </c>
      <c r="E295" s="14">
        <f>C_Addresses!E4</f>
        <v>0</v>
      </c>
      <c r="F295" s="14">
        <f>C_Addresses!F4</f>
        <v>0</v>
      </c>
      <c r="G295" s="14">
        <f>C_Addresses!G4</f>
        <v>0</v>
      </c>
      <c r="H295" s="14">
        <f>C_Addresses!H4</f>
        <v>0</v>
      </c>
      <c r="I295" s="14">
        <f>C_Addresses!I4</f>
        <v>0</v>
      </c>
      <c r="J295" s="14">
        <f>C_Addresses!J4</f>
        <v>0</v>
      </c>
      <c r="K295" s="14">
        <f>C_Addresses!K4</f>
        <v>0</v>
      </c>
      <c r="L295" s="14">
        <f>C_Addresses!L4</f>
        <v>0</v>
      </c>
      <c r="M295" s="14">
        <f>C_Addresses!M4</f>
        <v>0</v>
      </c>
      <c r="N295" s="14">
        <f>C_Addresses!N4</f>
        <v>0</v>
      </c>
    </row>
    <row r="296" spans="1:16" x14ac:dyDescent="0.2">
      <c r="B296" s="1">
        <f>C_Addresses!B5</f>
        <v>0</v>
      </c>
      <c r="C296" s="1">
        <f>C_Addresses!C5</f>
        <v>0</v>
      </c>
      <c r="D296" s="1">
        <f>C_Addresses!D5</f>
        <v>0</v>
      </c>
      <c r="E296" s="11" t="str">
        <f>C_Addresses!E5</f>
        <v xml:space="preserve">Number of Units: </v>
      </c>
      <c r="F296" s="724">
        <f>C_Addresses!F5</f>
        <v>0</v>
      </c>
      <c r="G296" s="10">
        <f>C_Addresses!G5</f>
        <v>0</v>
      </c>
      <c r="H296" s="10">
        <f>C_Addresses!H5</f>
        <v>0</v>
      </c>
      <c r="I296" s="3">
        <f>C_Addresses!I5</f>
        <v>0</v>
      </c>
      <c r="J296" s="3">
        <f>C_Addresses!J5</f>
        <v>0</v>
      </c>
      <c r="K296" s="3" t="str">
        <f>C_Addresses!K5</f>
        <v>District</v>
      </c>
      <c r="L296" s="3">
        <f>C_Addresses!L5</f>
        <v>0</v>
      </c>
      <c r="M296" s="1059" t="str">
        <f>C_Addresses!M5</f>
        <v>Elected Official</v>
      </c>
      <c r="N296" s="1059">
        <f>C_Addresses!N5</f>
        <v>0</v>
      </c>
    </row>
    <row r="297" spans="1:16" ht="25.5" x14ac:dyDescent="0.2">
      <c r="B297" s="12" t="str">
        <f>C_Addresses!B6</f>
        <v>Primary Site:</v>
      </c>
      <c r="C297" s="206">
        <f>C_Addresses!C6</f>
        <v>1</v>
      </c>
      <c r="D297" s="372">
        <f>C_Addresses!D6</f>
        <v>0</v>
      </c>
      <c r="E297" s="11" t="str">
        <f>C_Addresses!E6</f>
        <v>PPA Approved:</v>
      </c>
      <c r="F297" s="202">
        <f>C_Addresses!F6</f>
        <v>0</v>
      </c>
      <c r="G297" s="3">
        <f>C_Addresses!G6</f>
        <v>0</v>
      </c>
      <c r="H297" s="1">
        <f>C_Addresses!H6</f>
        <v>0</v>
      </c>
      <c r="I297" s="4" t="str">
        <f>C_Addresses!I6</f>
        <v>Chief Municipal Official:</v>
      </c>
      <c r="J297" s="4">
        <f>C_Addresses!J6</f>
        <v>0</v>
      </c>
      <c r="K297" s="13">
        <f>C_Addresses!K6</f>
        <v>0</v>
      </c>
      <c r="L297" s="3">
        <f>C_Addresses!L6</f>
        <v>0</v>
      </c>
      <c r="M297" s="1056">
        <f>C_Addresses!M6</f>
        <v>0</v>
      </c>
      <c r="N297" s="1056">
        <f>C_Addresses!N6</f>
        <v>0</v>
      </c>
    </row>
    <row r="298" spans="1:16" x14ac:dyDescent="0.2">
      <c r="B298" s="4" t="str">
        <f>C_Addresses!B7</f>
        <v>Set Aside:</v>
      </c>
      <c r="C298" s="1057">
        <f>C_Addresses!C7</f>
        <v>0</v>
      </c>
      <c r="D298" s="1057">
        <f>C_Addresses!D7</f>
        <v>0</v>
      </c>
      <c r="E298" s="1057">
        <f>C_Addresses!E7</f>
        <v>0</v>
      </c>
      <c r="F298" s="1057">
        <f>C_Addresses!F7</f>
        <v>0</v>
      </c>
      <c r="G298" s="3">
        <f>C_Addresses!G7</f>
        <v>0</v>
      </c>
      <c r="H298" s="1">
        <f>C_Addresses!H7</f>
        <v>0</v>
      </c>
      <c r="I298" s="4" t="str">
        <f>C_Addresses!I7</f>
        <v>Alderman:</v>
      </c>
      <c r="J298" s="4">
        <f>C_Addresses!J7</f>
        <v>0</v>
      </c>
      <c r="K298" s="2">
        <f>C_Addresses!K7</f>
        <v>0</v>
      </c>
      <c r="L298" s="3">
        <f>C_Addresses!L7</f>
        <v>0</v>
      </c>
      <c r="M298" s="1056">
        <f>C_Addresses!M7</f>
        <v>0</v>
      </c>
      <c r="N298" s="1056">
        <f>C_Addresses!N7</f>
        <v>0</v>
      </c>
    </row>
    <row r="299" spans="1:16" x14ac:dyDescent="0.2">
      <c r="B299" s="4" t="str">
        <f>C_Addresses!B8</f>
        <v>Primary Address:</v>
      </c>
      <c r="C299" s="1050">
        <f>C_Addresses!C8</f>
        <v>0</v>
      </c>
      <c r="D299" s="1051">
        <f>C_Addresses!D8</f>
        <v>0</v>
      </c>
      <c r="E299" s="1051">
        <f>C_Addresses!E8</f>
        <v>0</v>
      </c>
      <c r="F299" s="1052">
        <f>C_Addresses!F8</f>
        <v>0</v>
      </c>
      <c r="G299" s="3">
        <f>C_Addresses!G8</f>
        <v>0</v>
      </c>
      <c r="H299" s="1">
        <f>C_Addresses!H8</f>
        <v>0</v>
      </c>
      <c r="I299" s="4" t="str">
        <f>C_Addresses!I8</f>
        <v>State Senator:</v>
      </c>
      <c r="J299" s="4">
        <f>C_Addresses!J8</f>
        <v>0</v>
      </c>
      <c r="K299" s="2">
        <f>C_Addresses!K8</f>
        <v>0</v>
      </c>
      <c r="L299" s="3">
        <f>C_Addresses!L8</f>
        <v>0</v>
      </c>
      <c r="M299" s="1056">
        <f>C_Addresses!M8</f>
        <v>0</v>
      </c>
      <c r="N299" s="1056">
        <f>C_Addresses!N8</f>
        <v>0</v>
      </c>
    </row>
    <row r="300" spans="1:16" x14ac:dyDescent="0.2">
      <c r="B300" s="4" t="str">
        <f>C_Addresses!B9</f>
        <v xml:space="preserve">City: </v>
      </c>
      <c r="C300" s="1050">
        <f>C_Addresses!C9</f>
        <v>0</v>
      </c>
      <c r="D300" s="1051">
        <f>C_Addresses!D9</f>
        <v>0</v>
      </c>
      <c r="E300" s="1051">
        <f>C_Addresses!E9</f>
        <v>0</v>
      </c>
      <c r="F300" s="1052">
        <f>C_Addresses!F9</f>
        <v>0</v>
      </c>
      <c r="G300" s="3">
        <f>C_Addresses!G9</f>
        <v>0</v>
      </c>
      <c r="H300" s="3">
        <f>C_Addresses!H9</f>
        <v>0</v>
      </c>
      <c r="I300" s="4" t="str">
        <f>C_Addresses!I9</f>
        <v>State Representative:</v>
      </c>
      <c r="J300" s="4">
        <f>C_Addresses!J9</f>
        <v>0</v>
      </c>
      <c r="K300" s="2">
        <f>C_Addresses!K9</f>
        <v>0</v>
      </c>
      <c r="L300" s="3">
        <f>C_Addresses!L9</f>
        <v>0</v>
      </c>
      <c r="M300" s="1056">
        <f>C_Addresses!M9</f>
        <v>0</v>
      </c>
      <c r="N300" s="1056">
        <f>C_Addresses!N9</f>
        <v>0</v>
      </c>
    </row>
    <row r="301" spans="1:16" x14ac:dyDescent="0.2">
      <c r="B301" s="4" t="str">
        <f>C_Addresses!B10</f>
        <v>ZIP:</v>
      </c>
      <c r="C301" s="1028">
        <f>C_Addresses!C10</f>
        <v>0</v>
      </c>
      <c r="D301" s="1058">
        <f>C_Addresses!D10</f>
        <v>0</v>
      </c>
      <c r="E301" s="1058">
        <f>C_Addresses!E10</f>
        <v>0</v>
      </c>
      <c r="F301" s="1029">
        <f>C_Addresses!F10</f>
        <v>0</v>
      </c>
      <c r="G301" s="3">
        <f>C_Addresses!G10</f>
        <v>0</v>
      </c>
      <c r="H301" s="1">
        <f>C_Addresses!H10</f>
        <v>0</v>
      </c>
      <c r="I301" s="4" t="str">
        <f>C_Addresses!I10</f>
        <v>US Representative:</v>
      </c>
      <c r="J301" s="4">
        <f>C_Addresses!J10</f>
        <v>0</v>
      </c>
      <c r="K301" s="2">
        <f>C_Addresses!K10</f>
        <v>0</v>
      </c>
      <c r="L301" s="3">
        <f>C_Addresses!L10</f>
        <v>0</v>
      </c>
      <c r="M301" s="1056">
        <f>C_Addresses!M10</f>
        <v>0</v>
      </c>
      <c r="N301" s="1056">
        <f>C_Addresses!N10</f>
        <v>0</v>
      </c>
    </row>
    <row r="302" spans="1:16" x14ac:dyDescent="0.2">
      <c r="B302" s="4" t="str">
        <f>C_Addresses!B11</f>
        <v>County:</v>
      </c>
      <c r="C302" s="1050">
        <f>C_Addresses!C11</f>
        <v>0</v>
      </c>
      <c r="D302" s="1051">
        <f>C_Addresses!D11</f>
        <v>0</v>
      </c>
      <c r="E302" s="1051">
        <f>C_Addresses!E11</f>
        <v>0</v>
      </c>
      <c r="F302" s="1052">
        <f>C_Addresses!F11</f>
        <v>0</v>
      </c>
      <c r="G302" s="3">
        <f>C_Addresses!G11</f>
        <v>0</v>
      </c>
      <c r="H302" s="1">
        <f>C_Addresses!H11</f>
        <v>0</v>
      </c>
      <c r="I302" s="1">
        <f>C_Addresses!I11</f>
        <v>0</v>
      </c>
      <c r="J302" s="1">
        <f>C_Addresses!J11</f>
        <v>0</v>
      </c>
      <c r="K302" s="1">
        <f>C_Addresses!K11</f>
        <v>0</v>
      </c>
      <c r="L302" s="1">
        <f>C_Addresses!L11</f>
        <v>0</v>
      </c>
      <c r="M302" s="1">
        <f>C_Addresses!M11</f>
        <v>0</v>
      </c>
      <c r="N302" s="1">
        <f>C_Addresses!N11</f>
        <v>0</v>
      </c>
    </row>
    <row r="303" spans="1:16" x14ac:dyDescent="0.2">
      <c r="B303" s="1">
        <f>C_Addresses!B12</f>
        <v>0</v>
      </c>
      <c r="C303" s="1">
        <f>C_Addresses!C12</f>
        <v>0</v>
      </c>
      <c r="D303" s="1">
        <f>C_Addresses!D12</f>
        <v>0</v>
      </c>
      <c r="E303" s="1">
        <f>C_Addresses!E12</f>
        <v>0</v>
      </c>
      <c r="F303" s="3">
        <f>C_Addresses!F12</f>
        <v>0</v>
      </c>
      <c r="G303" s="3">
        <f>C_Addresses!G12</f>
        <v>0</v>
      </c>
      <c r="H303" s="1">
        <f>C_Addresses!H12</f>
        <v>0</v>
      </c>
      <c r="I303" s="4" t="str">
        <f>C_Addresses!I12</f>
        <v>Census Tract Number:</v>
      </c>
      <c r="J303" s="1">
        <f>C_Addresses!J12</f>
        <v>0</v>
      </c>
      <c r="K303" s="2">
        <f>C_Addresses!K12</f>
        <v>0</v>
      </c>
      <c r="L303" s="1">
        <f>C_Addresses!L12</f>
        <v>0</v>
      </c>
      <c r="M303" s="1" t="str">
        <f>C_Addresses!M12</f>
        <v>PIN:</v>
      </c>
      <c r="N303" s="2">
        <f>C_Addresses!N12</f>
        <v>0</v>
      </c>
    </row>
    <row r="304" spans="1:16" x14ac:dyDescent="0.2">
      <c r="B304" s="4" t="str">
        <f>C_Addresses!B13</f>
        <v>Latitude:</v>
      </c>
      <c r="C304" s="121">
        <f>C_Addresses!C13</f>
        <v>0</v>
      </c>
      <c r="D304" s="5" t="str">
        <f>C_Addresses!D13</f>
        <v>(Example: 41.889556)</v>
      </c>
      <c r="E304" s="1">
        <f>C_Addresses!E13</f>
        <v>0</v>
      </c>
      <c r="F304" s="3">
        <f>C_Addresses!F13</f>
        <v>0</v>
      </c>
      <c r="G304" s="1">
        <f>C_Addresses!G13</f>
        <v>0</v>
      </c>
      <c r="H304" s="1">
        <f>C_Addresses!H13</f>
        <v>0</v>
      </c>
      <c r="I304" s="4" t="str">
        <f>C_Addresses!I13</f>
        <v>QCT?:</v>
      </c>
      <c r="J304" s="1">
        <f>C_Addresses!J13</f>
        <v>0</v>
      </c>
      <c r="K304" s="202">
        <f>C_Addresses!K13</f>
        <v>0</v>
      </c>
      <c r="L304" s="1">
        <f>C_Addresses!L13</f>
        <v>0</v>
      </c>
      <c r="M304" s="1">
        <f>C_Addresses!M13</f>
        <v>0</v>
      </c>
      <c r="N304" s="1">
        <f>C_Addresses!N13</f>
        <v>0</v>
      </c>
    </row>
    <row r="305" spans="2:14" x14ac:dyDescent="0.2">
      <c r="B305" s="4" t="str">
        <f>C_Addresses!B14</f>
        <v>Longitude:</v>
      </c>
      <c r="C305" s="122">
        <f>C_Addresses!C14</f>
        <v>0</v>
      </c>
      <c r="D305" s="9" t="str">
        <f>C_Addresses!D14</f>
        <v>(Example: -87.623861)</v>
      </c>
      <c r="E305" s="3">
        <f>C_Addresses!E14</f>
        <v>0</v>
      </c>
      <c r="F305" s="1">
        <f>C_Addresses!F14</f>
        <v>0</v>
      </c>
      <c r="G305" s="3">
        <f>C_Addresses!G14</f>
        <v>0</v>
      </c>
      <c r="H305" s="1">
        <f>C_Addresses!H14</f>
        <v>0</v>
      </c>
      <c r="I305" s="4" t="str">
        <f>C_Addresses!I14</f>
        <v>Chicago Community Area:</v>
      </c>
      <c r="J305" s="1">
        <f>C_Addresses!J14</f>
        <v>0</v>
      </c>
      <c r="K305" s="1">
        <f>C_Addresses!K14</f>
        <v>0</v>
      </c>
      <c r="L305" s="1">
        <f>C_Addresses!L14</f>
        <v>0</v>
      </c>
      <c r="M305" s="1053">
        <f>C_Addresses!M14</f>
        <v>0</v>
      </c>
      <c r="N305" s="1054">
        <f>C_Addresses!N14</f>
        <v>0</v>
      </c>
    </row>
    <row r="306" spans="2:14" ht="13.5" thickBot="1" x14ac:dyDescent="0.25">
      <c r="B306" s="14">
        <f>C_Addresses!B15</f>
        <v>0</v>
      </c>
      <c r="C306" s="14">
        <f>C_Addresses!C15</f>
        <v>0</v>
      </c>
      <c r="D306" s="14">
        <f>C_Addresses!D15</f>
        <v>0</v>
      </c>
      <c r="E306" s="14">
        <f>C_Addresses!E15</f>
        <v>0</v>
      </c>
      <c r="F306" s="14">
        <f>C_Addresses!F15</f>
        <v>0</v>
      </c>
      <c r="G306" s="14">
        <f>C_Addresses!G15</f>
        <v>0</v>
      </c>
      <c r="H306" s="14">
        <f>C_Addresses!H15</f>
        <v>0</v>
      </c>
      <c r="I306" s="14">
        <f>C_Addresses!I15</f>
        <v>0</v>
      </c>
      <c r="J306" s="14">
        <f>C_Addresses!J15</f>
        <v>0</v>
      </c>
      <c r="K306" s="14">
        <f>C_Addresses!K15</f>
        <v>0</v>
      </c>
      <c r="L306" s="14">
        <f>C_Addresses!L15</f>
        <v>0</v>
      </c>
      <c r="M306" s="14">
        <f>C_Addresses!M15</f>
        <v>0</v>
      </c>
      <c r="N306" s="14">
        <f>C_Addresses!N15</f>
        <v>0</v>
      </c>
    </row>
    <row r="307" spans="2:14" x14ac:dyDescent="0.2">
      <c r="B307" s="1">
        <f>C_Addresses!B16</f>
        <v>0</v>
      </c>
      <c r="C307" s="1">
        <f>C_Addresses!C16</f>
        <v>0</v>
      </c>
      <c r="D307" s="1">
        <f>C_Addresses!D16</f>
        <v>0</v>
      </c>
      <c r="E307" s="11" t="str">
        <f>C_Addresses!E16</f>
        <v xml:space="preserve">Number of Units: </v>
      </c>
      <c r="F307" s="724">
        <f>C_Addresses!F16</f>
        <v>0</v>
      </c>
      <c r="G307" s="10">
        <f>C_Addresses!G16</f>
        <v>0</v>
      </c>
      <c r="H307" s="10">
        <f>C_Addresses!H16</f>
        <v>0</v>
      </c>
      <c r="I307" s="3">
        <f>C_Addresses!I16</f>
        <v>0</v>
      </c>
      <c r="J307" s="3">
        <f>C_Addresses!J16</f>
        <v>0</v>
      </c>
      <c r="K307" s="3" t="str">
        <f>C_Addresses!K16</f>
        <v>District</v>
      </c>
      <c r="L307" s="3">
        <f>C_Addresses!L16</f>
        <v>0</v>
      </c>
      <c r="M307" s="1059" t="str">
        <f>C_Addresses!M16</f>
        <v>Elected Official</v>
      </c>
      <c r="N307" s="1059">
        <f>C_Addresses!N16</f>
        <v>0</v>
      </c>
    </row>
    <row r="308" spans="2:14" x14ac:dyDescent="0.2">
      <c r="B308" s="12" t="str">
        <f>C_Addresses!B17</f>
        <v>Site #:</v>
      </c>
      <c r="C308" s="206">
        <f>C_Addresses!C17</f>
        <v>2</v>
      </c>
      <c r="D308" s="10">
        <f>C_Addresses!D17</f>
        <v>0</v>
      </c>
      <c r="E308" s="11" t="str">
        <f>C_Addresses!E17</f>
        <v>PPA Approved:</v>
      </c>
      <c r="F308" s="202">
        <f>C_Addresses!F17</f>
        <v>0</v>
      </c>
      <c r="G308" s="3">
        <f>C_Addresses!G17</f>
        <v>0</v>
      </c>
      <c r="H308" s="1">
        <f>C_Addresses!H17</f>
        <v>0</v>
      </c>
      <c r="I308" s="4" t="str">
        <f>C_Addresses!I17</f>
        <v>Chief Municipal Official:</v>
      </c>
      <c r="J308" s="4">
        <f>C_Addresses!J17</f>
        <v>0</v>
      </c>
      <c r="K308" s="13">
        <f>C_Addresses!K17</f>
        <v>0</v>
      </c>
      <c r="L308" s="3">
        <f>C_Addresses!L17</f>
        <v>0</v>
      </c>
      <c r="M308" s="1056">
        <f>C_Addresses!M17</f>
        <v>0</v>
      </c>
      <c r="N308" s="1056">
        <f>C_Addresses!N17</f>
        <v>0</v>
      </c>
    </row>
    <row r="309" spans="2:14" x14ac:dyDescent="0.2">
      <c r="B309" s="4" t="str">
        <f>C_Addresses!B18</f>
        <v>Set Aside:</v>
      </c>
      <c r="C309" s="1057">
        <f>C_Addresses!C18</f>
        <v>0</v>
      </c>
      <c r="D309" s="1057">
        <f>C_Addresses!D18</f>
        <v>0</v>
      </c>
      <c r="E309" s="1057">
        <f>C_Addresses!E18</f>
        <v>0</v>
      </c>
      <c r="F309" s="1057">
        <f>C_Addresses!F18</f>
        <v>0</v>
      </c>
      <c r="G309" s="3">
        <f>C_Addresses!G18</f>
        <v>0</v>
      </c>
      <c r="H309" s="1">
        <f>C_Addresses!H18</f>
        <v>0</v>
      </c>
      <c r="I309" s="4" t="str">
        <f>C_Addresses!I18</f>
        <v>Alderman:</v>
      </c>
      <c r="J309" s="4">
        <f>C_Addresses!J18</f>
        <v>0</v>
      </c>
      <c r="K309" s="2">
        <f>C_Addresses!K18</f>
        <v>0</v>
      </c>
      <c r="L309" s="3">
        <f>C_Addresses!L18</f>
        <v>0</v>
      </c>
      <c r="M309" s="1056">
        <f>C_Addresses!M18</f>
        <v>0</v>
      </c>
      <c r="N309" s="1056">
        <f>C_Addresses!N18</f>
        <v>0</v>
      </c>
    </row>
    <row r="310" spans="2:14" x14ac:dyDescent="0.2">
      <c r="B310" s="4" t="str">
        <f>C_Addresses!B19</f>
        <v>Address:</v>
      </c>
      <c r="C310" s="1050">
        <f>C_Addresses!C19</f>
        <v>0</v>
      </c>
      <c r="D310" s="1051">
        <f>C_Addresses!D19</f>
        <v>0</v>
      </c>
      <c r="E310" s="1051">
        <f>C_Addresses!E19</f>
        <v>0</v>
      </c>
      <c r="F310" s="1052">
        <f>C_Addresses!F19</f>
        <v>0</v>
      </c>
      <c r="G310" s="3">
        <f>C_Addresses!G19</f>
        <v>0</v>
      </c>
      <c r="H310" s="1">
        <f>C_Addresses!H19</f>
        <v>0</v>
      </c>
      <c r="I310" s="4" t="str">
        <f>C_Addresses!I19</f>
        <v>State Senator:</v>
      </c>
      <c r="J310" s="4">
        <f>C_Addresses!J19</f>
        <v>0</v>
      </c>
      <c r="K310" s="2">
        <f>C_Addresses!K19</f>
        <v>0</v>
      </c>
      <c r="L310" s="3">
        <f>C_Addresses!L19</f>
        <v>0</v>
      </c>
      <c r="M310" s="1056">
        <f>C_Addresses!M19</f>
        <v>0</v>
      </c>
      <c r="N310" s="1056">
        <f>C_Addresses!N19</f>
        <v>0</v>
      </c>
    </row>
    <row r="311" spans="2:14" x14ac:dyDescent="0.2">
      <c r="B311" s="4" t="str">
        <f>C_Addresses!B20</f>
        <v xml:space="preserve">City: </v>
      </c>
      <c r="C311" s="1050">
        <f>C_Addresses!C20</f>
        <v>0</v>
      </c>
      <c r="D311" s="1051">
        <f>C_Addresses!D20</f>
        <v>0</v>
      </c>
      <c r="E311" s="1051">
        <f>C_Addresses!E20</f>
        <v>0</v>
      </c>
      <c r="F311" s="1052">
        <f>C_Addresses!F20</f>
        <v>0</v>
      </c>
      <c r="G311" s="3">
        <f>C_Addresses!G20</f>
        <v>0</v>
      </c>
      <c r="H311" s="3">
        <f>C_Addresses!H20</f>
        <v>0</v>
      </c>
      <c r="I311" s="4" t="str">
        <f>C_Addresses!I20</f>
        <v>State Representative:</v>
      </c>
      <c r="J311" s="4">
        <f>C_Addresses!J20</f>
        <v>0</v>
      </c>
      <c r="K311" s="2">
        <f>C_Addresses!K20</f>
        <v>0</v>
      </c>
      <c r="L311" s="3">
        <f>C_Addresses!L20</f>
        <v>0</v>
      </c>
      <c r="M311" s="1056">
        <f>C_Addresses!M20</f>
        <v>0</v>
      </c>
      <c r="N311" s="1056">
        <f>C_Addresses!N20</f>
        <v>0</v>
      </c>
    </row>
    <row r="312" spans="2:14" x14ac:dyDescent="0.2">
      <c r="B312" s="11" t="str">
        <f>C_Addresses!B21</f>
        <v>ZIP:</v>
      </c>
      <c r="C312" s="1028">
        <f>C_Addresses!C21</f>
        <v>0</v>
      </c>
      <c r="D312" s="1058">
        <f>C_Addresses!D21</f>
        <v>0</v>
      </c>
      <c r="E312" s="1058">
        <f>C_Addresses!E21</f>
        <v>0</v>
      </c>
      <c r="F312" s="1029">
        <f>C_Addresses!F21</f>
        <v>0</v>
      </c>
      <c r="G312" s="3">
        <f>C_Addresses!G21</f>
        <v>0</v>
      </c>
      <c r="H312" s="1">
        <f>C_Addresses!H21</f>
        <v>0</v>
      </c>
      <c r="I312" s="4" t="str">
        <f>C_Addresses!I21</f>
        <v>US Representative:</v>
      </c>
      <c r="J312" s="4">
        <f>C_Addresses!J21</f>
        <v>0</v>
      </c>
      <c r="K312" s="2">
        <f>C_Addresses!K21</f>
        <v>0</v>
      </c>
      <c r="L312" s="3">
        <f>C_Addresses!L21</f>
        <v>0</v>
      </c>
      <c r="M312" s="1056">
        <f>C_Addresses!M21</f>
        <v>0</v>
      </c>
      <c r="N312" s="1056">
        <f>C_Addresses!N21</f>
        <v>0</v>
      </c>
    </row>
    <row r="313" spans="2:14" x14ac:dyDescent="0.2">
      <c r="B313" s="4" t="str">
        <f>C_Addresses!B22</f>
        <v>County:</v>
      </c>
      <c r="C313" s="1050">
        <f>C_Addresses!C22</f>
        <v>0</v>
      </c>
      <c r="D313" s="1051">
        <f>C_Addresses!D22</f>
        <v>0</v>
      </c>
      <c r="E313" s="1051">
        <f>C_Addresses!E22</f>
        <v>0</v>
      </c>
      <c r="F313" s="1052">
        <f>C_Addresses!F22</f>
        <v>0</v>
      </c>
      <c r="G313" s="3">
        <f>C_Addresses!G22</f>
        <v>0</v>
      </c>
      <c r="H313" s="1">
        <f>C_Addresses!H22</f>
        <v>0</v>
      </c>
      <c r="I313" s="1">
        <f>C_Addresses!I22</f>
        <v>0</v>
      </c>
      <c r="J313" s="1">
        <f>C_Addresses!J22</f>
        <v>0</v>
      </c>
      <c r="K313" s="1">
        <f>C_Addresses!K22</f>
        <v>0</v>
      </c>
      <c r="L313" s="1">
        <f>C_Addresses!L22</f>
        <v>0</v>
      </c>
      <c r="M313" s="1">
        <f>C_Addresses!M22</f>
        <v>0</v>
      </c>
      <c r="N313" s="1">
        <f>C_Addresses!N22</f>
        <v>0</v>
      </c>
    </row>
    <row r="314" spans="2:14" x14ac:dyDescent="0.2">
      <c r="B314" s="1">
        <f>C_Addresses!B23</f>
        <v>0</v>
      </c>
      <c r="C314" s="1">
        <f>C_Addresses!C23</f>
        <v>0</v>
      </c>
      <c r="D314" s="1">
        <f>C_Addresses!D23</f>
        <v>0</v>
      </c>
      <c r="E314" s="1">
        <f>C_Addresses!E23</f>
        <v>0</v>
      </c>
      <c r="F314" s="3">
        <f>C_Addresses!F23</f>
        <v>0</v>
      </c>
      <c r="G314" s="3">
        <f>C_Addresses!G23</f>
        <v>0</v>
      </c>
      <c r="H314" s="1">
        <f>C_Addresses!H23</f>
        <v>0</v>
      </c>
      <c r="I314" s="4" t="str">
        <f>C_Addresses!I23</f>
        <v>Census Tract Number:</v>
      </c>
      <c r="J314" s="1">
        <f>C_Addresses!J23</f>
        <v>0</v>
      </c>
      <c r="K314" s="2">
        <f>C_Addresses!K23</f>
        <v>0</v>
      </c>
      <c r="L314" s="1">
        <f>C_Addresses!L23</f>
        <v>0</v>
      </c>
      <c r="M314" s="1" t="str">
        <f>C_Addresses!M23</f>
        <v>PIN:</v>
      </c>
      <c r="N314" s="2">
        <f>C_Addresses!N23</f>
        <v>0</v>
      </c>
    </row>
    <row r="315" spans="2:14" x14ac:dyDescent="0.2">
      <c r="B315" s="4" t="str">
        <f>C_Addresses!B24</f>
        <v>Latitude:</v>
      </c>
      <c r="C315" s="121">
        <f>C_Addresses!C24</f>
        <v>0</v>
      </c>
      <c r="D315" s="5" t="str">
        <f>C_Addresses!D24</f>
        <v>(Example: 41.889556)</v>
      </c>
      <c r="E315" s="1">
        <f>C_Addresses!E24</f>
        <v>0</v>
      </c>
      <c r="F315" s="3">
        <f>C_Addresses!F24</f>
        <v>0</v>
      </c>
      <c r="G315" s="1">
        <f>C_Addresses!G24</f>
        <v>0</v>
      </c>
      <c r="H315" s="1">
        <f>C_Addresses!H24</f>
        <v>0</v>
      </c>
      <c r="I315" s="4" t="str">
        <f>C_Addresses!I24</f>
        <v>QCT?:</v>
      </c>
      <c r="J315" s="1">
        <f>C_Addresses!J24</f>
        <v>0</v>
      </c>
      <c r="K315" s="202">
        <f>C_Addresses!K24</f>
        <v>0</v>
      </c>
      <c r="L315" s="1">
        <f>C_Addresses!L24</f>
        <v>0</v>
      </c>
      <c r="M315" s="1">
        <f>C_Addresses!M24</f>
        <v>0</v>
      </c>
      <c r="N315" s="1">
        <f>C_Addresses!N24</f>
        <v>0</v>
      </c>
    </row>
    <row r="316" spans="2:14" x14ac:dyDescent="0.2">
      <c r="B316" s="4" t="str">
        <f>C_Addresses!B25</f>
        <v>Longitude:</v>
      </c>
      <c r="C316" s="122">
        <f>C_Addresses!C25</f>
        <v>0</v>
      </c>
      <c r="D316" s="9" t="str">
        <f>C_Addresses!D25</f>
        <v>(Example: -87.623861)</v>
      </c>
      <c r="E316" s="3">
        <f>C_Addresses!E25</f>
        <v>0</v>
      </c>
      <c r="F316" s="1">
        <f>C_Addresses!F25</f>
        <v>0</v>
      </c>
      <c r="G316" s="3">
        <f>C_Addresses!G25</f>
        <v>0</v>
      </c>
      <c r="H316" s="1">
        <f>C_Addresses!H25</f>
        <v>0</v>
      </c>
      <c r="I316" s="4" t="str">
        <f>C_Addresses!I25</f>
        <v>Chicago Community Area:</v>
      </c>
      <c r="J316" s="1">
        <f>C_Addresses!J25</f>
        <v>0</v>
      </c>
      <c r="K316" s="1">
        <f>C_Addresses!K25</f>
        <v>0</v>
      </c>
      <c r="L316" s="1">
        <f>C_Addresses!L25</f>
        <v>0</v>
      </c>
      <c r="M316" s="1053">
        <f>C_Addresses!M25</f>
        <v>0</v>
      </c>
      <c r="N316" s="1054">
        <f>C_Addresses!N25</f>
        <v>0</v>
      </c>
    </row>
    <row r="317" spans="2:14" ht="13.5" thickBot="1" x14ac:dyDescent="0.25">
      <c r="B317" s="14">
        <f>C_Addresses!B26</f>
        <v>0</v>
      </c>
      <c r="C317" s="14">
        <f>C_Addresses!C26</f>
        <v>0</v>
      </c>
      <c r="D317" s="14">
        <f>C_Addresses!D26</f>
        <v>0</v>
      </c>
      <c r="E317" s="14">
        <f>C_Addresses!E26</f>
        <v>0</v>
      </c>
      <c r="F317" s="14">
        <f>C_Addresses!F26</f>
        <v>0</v>
      </c>
      <c r="G317" s="14">
        <f>C_Addresses!G26</f>
        <v>0</v>
      </c>
      <c r="H317" s="14">
        <f>C_Addresses!H26</f>
        <v>0</v>
      </c>
      <c r="I317" s="14">
        <f>C_Addresses!I26</f>
        <v>0</v>
      </c>
      <c r="J317" s="14">
        <f>C_Addresses!J26</f>
        <v>0</v>
      </c>
      <c r="K317" s="14">
        <f>C_Addresses!K26</f>
        <v>0</v>
      </c>
      <c r="L317" s="14">
        <f>C_Addresses!L26</f>
        <v>0</v>
      </c>
      <c r="M317" s="14">
        <f>C_Addresses!M26</f>
        <v>0</v>
      </c>
      <c r="N317" s="14">
        <f>C_Addresses!N26</f>
        <v>0</v>
      </c>
    </row>
    <row r="318" spans="2:14" x14ac:dyDescent="0.2">
      <c r="B318" s="1">
        <f>C_Addresses!B27</f>
        <v>0</v>
      </c>
      <c r="C318" s="1">
        <f>C_Addresses!C27</f>
        <v>0</v>
      </c>
      <c r="D318" s="1">
        <f>C_Addresses!D27</f>
        <v>0</v>
      </c>
      <c r="E318" s="11" t="str">
        <f>C_Addresses!E27</f>
        <v xml:space="preserve">Number of Units: </v>
      </c>
      <c r="F318" s="724">
        <f>C_Addresses!F27</f>
        <v>0</v>
      </c>
      <c r="G318" s="10">
        <f>C_Addresses!G27</f>
        <v>0</v>
      </c>
      <c r="H318" s="10">
        <f>C_Addresses!H27</f>
        <v>0</v>
      </c>
      <c r="I318" s="3">
        <f>C_Addresses!I27</f>
        <v>0</v>
      </c>
      <c r="J318" s="3">
        <f>C_Addresses!J27</f>
        <v>0</v>
      </c>
      <c r="K318" s="3" t="str">
        <f>C_Addresses!K27</f>
        <v>District</v>
      </c>
      <c r="L318" s="3">
        <f>C_Addresses!L27</f>
        <v>0</v>
      </c>
      <c r="M318" s="1059" t="str">
        <f>C_Addresses!M27</f>
        <v>Elected Official</v>
      </c>
      <c r="N318" s="1059">
        <f>C_Addresses!N27</f>
        <v>0</v>
      </c>
    </row>
    <row r="319" spans="2:14" x14ac:dyDescent="0.2">
      <c r="B319" s="12" t="str">
        <f>C_Addresses!B28</f>
        <v>Site #:</v>
      </c>
      <c r="C319" s="206">
        <f>C_Addresses!C28</f>
        <v>3</v>
      </c>
      <c r="D319" s="10">
        <f>C_Addresses!D28</f>
        <v>0</v>
      </c>
      <c r="E319" s="11" t="str">
        <f>C_Addresses!E28</f>
        <v>PPA Approved:</v>
      </c>
      <c r="F319" s="202">
        <f>C_Addresses!F28</f>
        <v>0</v>
      </c>
      <c r="G319" s="3">
        <f>C_Addresses!G28</f>
        <v>0</v>
      </c>
      <c r="H319" s="1">
        <f>C_Addresses!H28</f>
        <v>0</v>
      </c>
      <c r="I319" s="4" t="str">
        <f>C_Addresses!I28</f>
        <v>Chief Municipal Official:</v>
      </c>
      <c r="J319" s="4">
        <f>C_Addresses!J28</f>
        <v>0</v>
      </c>
      <c r="K319" s="13">
        <f>C_Addresses!K28</f>
        <v>0</v>
      </c>
      <c r="L319" s="3">
        <f>C_Addresses!L28</f>
        <v>0</v>
      </c>
      <c r="M319" s="1056">
        <f>C_Addresses!M28</f>
        <v>0</v>
      </c>
      <c r="N319" s="1056">
        <f>C_Addresses!N28</f>
        <v>0</v>
      </c>
    </row>
    <row r="320" spans="2:14" x14ac:dyDescent="0.2">
      <c r="B320" s="4" t="str">
        <f>C_Addresses!B29</f>
        <v>Set Aside:</v>
      </c>
      <c r="C320" s="1057" t="str">
        <f>C_Addresses!C29</f>
        <v/>
      </c>
      <c r="D320" s="1057">
        <f>C_Addresses!D29</f>
        <v>0</v>
      </c>
      <c r="E320" s="1057">
        <f>C_Addresses!E29</f>
        <v>0</v>
      </c>
      <c r="F320" s="1057">
        <f>C_Addresses!F29</f>
        <v>0</v>
      </c>
      <c r="G320" s="3">
        <f>C_Addresses!G29</f>
        <v>0</v>
      </c>
      <c r="H320" s="1">
        <f>C_Addresses!H29</f>
        <v>0</v>
      </c>
      <c r="I320" s="4" t="str">
        <f>C_Addresses!I29</f>
        <v>Alderman:</v>
      </c>
      <c r="J320" s="4">
        <f>C_Addresses!J29</f>
        <v>0</v>
      </c>
      <c r="K320" s="2">
        <f>C_Addresses!K29</f>
        <v>0</v>
      </c>
      <c r="L320" s="3">
        <f>C_Addresses!L29</f>
        <v>0</v>
      </c>
      <c r="M320" s="1056">
        <f>C_Addresses!M29</f>
        <v>0</v>
      </c>
      <c r="N320" s="1056">
        <f>C_Addresses!N29</f>
        <v>0</v>
      </c>
    </row>
    <row r="321" spans="2:14" x14ac:dyDescent="0.2">
      <c r="B321" s="4" t="str">
        <f>C_Addresses!B30</f>
        <v>Address:</v>
      </c>
      <c r="C321" s="1050">
        <f>C_Addresses!C30</f>
        <v>0</v>
      </c>
      <c r="D321" s="1051">
        <f>C_Addresses!D30</f>
        <v>0</v>
      </c>
      <c r="E321" s="1051">
        <f>C_Addresses!E30</f>
        <v>0</v>
      </c>
      <c r="F321" s="1052">
        <f>C_Addresses!F30</f>
        <v>0</v>
      </c>
      <c r="G321" s="3">
        <f>C_Addresses!G30</f>
        <v>0</v>
      </c>
      <c r="H321" s="1">
        <f>C_Addresses!H30</f>
        <v>0</v>
      </c>
      <c r="I321" s="4" t="str">
        <f>C_Addresses!I30</f>
        <v>State Senator:</v>
      </c>
      <c r="J321" s="4">
        <f>C_Addresses!J30</f>
        <v>0</v>
      </c>
      <c r="K321" s="2">
        <f>C_Addresses!K30</f>
        <v>0</v>
      </c>
      <c r="L321" s="3">
        <f>C_Addresses!L30</f>
        <v>0</v>
      </c>
      <c r="M321" s="1056">
        <f>C_Addresses!M30</f>
        <v>0</v>
      </c>
      <c r="N321" s="1056">
        <f>C_Addresses!N30</f>
        <v>0</v>
      </c>
    </row>
    <row r="322" spans="2:14" x14ac:dyDescent="0.2">
      <c r="B322" s="4" t="str">
        <f>C_Addresses!B31</f>
        <v xml:space="preserve">City: </v>
      </c>
      <c r="C322" s="1050">
        <f>C_Addresses!C31</f>
        <v>0</v>
      </c>
      <c r="D322" s="1051">
        <f>C_Addresses!D31</f>
        <v>0</v>
      </c>
      <c r="E322" s="1051">
        <f>C_Addresses!E31</f>
        <v>0</v>
      </c>
      <c r="F322" s="1052">
        <f>C_Addresses!F31</f>
        <v>0</v>
      </c>
      <c r="G322" s="3">
        <f>C_Addresses!G31</f>
        <v>0</v>
      </c>
      <c r="H322" s="3">
        <f>C_Addresses!H31</f>
        <v>0</v>
      </c>
      <c r="I322" s="4" t="str">
        <f>C_Addresses!I31</f>
        <v>State Representative:</v>
      </c>
      <c r="J322" s="4">
        <f>C_Addresses!J31</f>
        <v>0</v>
      </c>
      <c r="K322" s="2">
        <f>C_Addresses!K31</f>
        <v>0</v>
      </c>
      <c r="L322" s="3">
        <f>C_Addresses!L31</f>
        <v>0</v>
      </c>
      <c r="M322" s="1056">
        <f>C_Addresses!M31</f>
        <v>0</v>
      </c>
      <c r="N322" s="1056">
        <f>C_Addresses!N31</f>
        <v>0</v>
      </c>
    </row>
    <row r="323" spans="2:14" x14ac:dyDescent="0.2">
      <c r="B323" s="11" t="str">
        <f>C_Addresses!B32</f>
        <v>ZIP:</v>
      </c>
      <c r="C323" s="1028">
        <f>C_Addresses!C32</f>
        <v>0</v>
      </c>
      <c r="D323" s="1058">
        <f>C_Addresses!D32</f>
        <v>0</v>
      </c>
      <c r="E323" s="1058">
        <f>C_Addresses!E32</f>
        <v>0</v>
      </c>
      <c r="F323" s="1029">
        <f>C_Addresses!F32</f>
        <v>0</v>
      </c>
      <c r="G323" s="3">
        <f>C_Addresses!G32</f>
        <v>0</v>
      </c>
      <c r="H323" s="1">
        <f>C_Addresses!H32</f>
        <v>0</v>
      </c>
      <c r="I323" s="4" t="str">
        <f>C_Addresses!I32</f>
        <v>US Representative:</v>
      </c>
      <c r="J323" s="4">
        <f>C_Addresses!J32</f>
        <v>0</v>
      </c>
      <c r="K323" s="2">
        <f>C_Addresses!K32</f>
        <v>0</v>
      </c>
      <c r="L323" s="3">
        <f>C_Addresses!L32</f>
        <v>0</v>
      </c>
      <c r="M323" s="1056">
        <f>C_Addresses!M32</f>
        <v>0</v>
      </c>
      <c r="N323" s="1056">
        <f>C_Addresses!N32</f>
        <v>0</v>
      </c>
    </row>
    <row r="324" spans="2:14" x14ac:dyDescent="0.2">
      <c r="B324" s="4" t="str">
        <f>C_Addresses!B33</f>
        <v>County:</v>
      </c>
      <c r="C324" s="1050">
        <f>C_Addresses!C33</f>
        <v>0</v>
      </c>
      <c r="D324" s="1051">
        <f>C_Addresses!D33</f>
        <v>0</v>
      </c>
      <c r="E324" s="1051">
        <f>C_Addresses!E33</f>
        <v>0</v>
      </c>
      <c r="F324" s="1052">
        <f>C_Addresses!F33</f>
        <v>0</v>
      </c>
      <c r="G324" s="3">
        <f>C_Addresses!G33</f>
        <v>0</v>
      </c>
      <c r="H324" s="1">
        <f>C_Addresses!H33</f>
        <v>0</v>
      </c>
      <c r="I324" s="1">
        <f>C_Addresses!I33</f>
        <v>0</v>
      </c>
      <c r="J324" s="1">
        <f>C_Addresses!J33</f>
        <v>0</v>
      </c>
      <c r="K324" s="1">
        <f>C_Addresses!K33</f>
        <v>0</v>
      </c>
      <c r="L324" s="1">
        <f>C_Addresses!L33</f>
        <v>0</v>
      </c>
      <c r="M324" s="1">
        <f>C_Addresses!M33</f>
        <v>0</v>
      </c>
      <c r="N324" s="1">
        <f>C_Addresses!N33</f>
        <v>0</v>
      </c>
    </row>
    <row r="325" spans="2:14" x14ac:dyDescent="0.2">
      <c r="B325" s="1">
        <f>C_Addresses!B34</f>
        <v>0</v>
      </c>
      <c r="C325" s="1">
        <f>C_Addresses!C34</f>
        <v>0</v>
      </c>
      <c r="D325" s="1">
        <f>C_Addresses!D34</f>
        <v>0</v>
      </c>
      <c r="E325" s="1">
        <f>C_Addresses!E34</f>
        <v>0</v>
      </c>
      <c r="F325" s="3">
        <f>C_Addresses!F34</f>
        <v>0</v>
      </c>
      <c r="G325" s="3">
        <f>C_Addresses!G34</f>
        <v>0</v>
      </c>
      <c r="H325" s="1">
        <f>C_Addresses!H34</f>
        <v>0</v>
      </c>
      <c r="I325" s="4" t="str">
        <f>C_Addresses!I34</f>
        <v>Census Tract Number:</v>
      </c>
      <c r="J325" s="1">
        <f>C_Addresses!J34</f>
        <v>0</v>
      </c>
      <c r="K325" s="2">
        <f>C_Addresses!K34</f>
        <v>0</v>
      </c>
      <c r="L325" s="1">
        <f>C_Addresses!L34</f>
        <v>0</v>
      </c>
      <c r="M325" s="1" t="str">
        <f>C_Addresses!M34</f>
        <v>PIN:</v>
      </c>
      <c r="N325" s="2">
        <f>C_Addresses!N34</f>
        <v>0</v>
      </c>
    </row>
    <row r="326" spans="2:14" x14ac:dyDescent="0.2">
      <c r="B326" s="4" t="str">
        <f>C_Addresses!B35</f>
        <v>Latitude:</v>
      </c>
      <c r="C326" s="121">
        <f>C_Addresses!C35</f>
        <v>0</v>
      </c>
      <c r="D326" s="5" t="str">
        <f>C_Addresses!D35</f>
        <v>(Example: 41.889556)</v>
      </c>
      <c r="E326" s="1">
        <f>C_Addresses!E35</f>
        <v>0</v>
      </c>
      <c r="F326" s="3">
        <f>C_Addresses!F35</f>
        <v>0</v>
      </c>
      <c r="G326" s="1">
        <f>C_Addresses!G35</f>
        <v>0</v>
      </c>
      <c r="H326" s="1">
        <f>C_Addresses!H35</f>
        <v>0</v>
      </c>
      <c r="I326" s="4" t="str">
        <f>C_Addresses!I35</f>
        <v>QCT?:</v>
      </c>
      <c r="J326" s="1">
        <f>C_Addresses!J35</f>
        <v>0</v>
      </c>
      <c r="K326" s="202">
        <f>C_Addresses!K35</f>
        <v>0</v>
      </c>
      <c r="L326" s="1">
        <f>C_Addresses!L35</f>
        <v>0</v>
      </c>
      <c r="M326" s="1">
        <f>C_Addresses!M35</f>
        <v>0</v>
      </c>
      <c r="N326" s="1">
        <f>C_Addresses!N35</f>
        <v>0</v>
      </c>
    </row>
    <row r="327" spans="2:14" x14ac:dyDescent="0.2">
      <c r="B327" s="4" t="str">
        <f>C_Addresses!B36</f>
        <v>Longitude:</v>
      </c>
      <c r="C327" s="122">
        <f>C_Addresses!C36</f>
        <v>0</v>
      </c>
      <c r="D327" s="9" t="str">
        <f>C_Addresses!D36</f>
        <v>(Example: -87.623861)</v>
      </c>
      <c r="E327" s="3">
        <f>C_Addresses!E36</f>
        <v>0</v>
      </c>
      <c r="F327" s="1">
        <f>C_Addresses!F36</f>
        <v>0</v>
      </c>
      <c r="G327" s="3">
        <f>C_Addresses!G36</f>
        <v>0</v>
      </c>
      <c r="H327" s="1">
        <f>C_Addresses!H36</f>
        <v>0</v>
      </c>
      <c r="I327" s="4" t="str">
        <f>C_Addresses!I36</f>
        <v>Chicago Community Area:</v>
      </c>
      <c r="J327" s="1">
        <f>C_Addresses!J36</f>
        <v>0</v>
      </c>
      <c r="K327" s="1">
        <f>C_Addresses!K36</f>
        <v>0</v>
      </c>
      <c r="L327" s="1">
        <f>C_Addresses!L36</f>
        <v>0</v>
      </c>
      <c r="M327" s="1053">
        <f>C_Addresses!M36</f>
        <v>0</v>
      </c>
      <c r="N327" s="1054">
        <f>C_Addresses!N36</f>
        <v>0</v>
      </c>
    </row>
    <row r="328" spans="2:14" ht="13.5" thickBot="1" x14ac:dyDescent="0.25">
      <c r="B328" s="14">
        <f>C_Addresses!B37</f>
        <v>0</v>
      </c>
      <c r="C328" s="14">
        <f>C_Addresses!C37</f>
        <v>0</v>
      </c>
      <c r="D328" s="14">
        <f>C_Addresses!D37</f>
        <v>0</v>
      </c>
      <c r="E328" s="14">
        <f>C_Addresses!E37</f>
        <v>0</v>
      </c>
      <c r="F328" s="14">
        <f>C_Addresses!F37</f>
        <v>0</v>
      </c>
      <c r="G328" s="14">
        <f>C_Addresses!G37</f>
        <v>0</v>
      </c>
      <c r="H328" s="14">
        <f>C_Addresses!H37</f>
        <v>0</v>
      </c>
      <c r="I328" s="14">
        <f>C_Addresses!I37</f>
        <v>0</v>
      </c>
      <c r="J328" s="14">
        <f>C_Addresses!J37</f>
        <v>0</v>
      </c>
      <c r="K328" s="14">
        <f>C_Addresses!K37</f>
        <v>0</v>
      </c>
      <c r="L328" s="14">
        <f>C_Addresses!L37</f>
        <v>0</v>
      </c>
      <c r="M328" s="14">
        <f>C_Addresses!M37</f>
        <v>0</v>
      </c>
      <c r="N328" s="14">
        <f>C_Addresses!N37</f>
        <v>0</v>
      </c>
    </row>
    <row r="329" spans="2:14" x14ac:dyDescent="0.2">
      <c r="B329" s="1">
        <f>C_Addresses!B38</f>
        <v>0</v>
      </c>
      <c r="C329" s="1">
        <f>C_Addresses!C38</f>
        <v>0</v>
      </c>
      <c r="D329" s="1">
        <f>C_Addresses!D38</f>
        <v>0</v>
      </c>
      <c r="E329" s="11" t="str">
        <f>C_Addresses!E38</f>
        <v xml:space="preserve">Number of Units: </v>
      </c>
      <c r="F329" s="724">
        <f>C_Addresses!F38</f>
        <v>0</v>
      </c>
      <c r="G329" s="10">
        <f>C_Addresses!G38</f>
        <v>0</v>
      </c>
      <c r="H329" s="10">
        <f>C_Addresses!H38</f>
        <v>0</v>
      </c>
      <c r="I329" s="3">
        <f>C_Addresses!I38</f>
        <v>0</v>
      </c>
      <c r="J329" s="3">
        <f>C_Addresses!J38</f>
        <v>0</v>
      </c>
      <c r="K329" s="3" t="str">
        <f>C_Addresses!K38</f>
        <v>District</v>
      </c>
      <c r="L329" s="3">
        <f>C_Addresses!L38</f>
        <v>0</v>
      </c>
      <c r="M329" s="1059" t="str">
        <f>C_Addresses!M38</f>
        <v>Elected Official</v>
      </c>
      <c r="N329" s="1059">
        <f>C_Addresses!N38</f>
        <v>0</v>
      </c>
    </row>
    <row r="330" spans="2:14" x14ac:dyDescent="0.2">
      <c r="B330" s="12" t="str">
        <f>C_Addresses!B39</f>
        <v>Site #:</v>
      </c>
      <c r="C330" s="206">
        <f>C_Addresses!C39</f>
        <v>4</v>
      </c>
      <c r="D330" s="10">
        <f>C_Addresses!D39</f>
        <v>0</v>
      </c>
      <c r="E330" s="11" t="str">
        <f>C_Addresses!E39</f>
        <v>PPA Approved:</v>
      </c>
      <c r="F330" s="202">
        <f>C_Addresses!F39</f>
        <v>0</v>
      </c>
      <c r="G330" s="3">
        <f>C_Addresses!G39</f>
        <v>0</v>
      </c>
      <c r="H330" s="1">
        <f>C_Addresses!H39</f>
        <v>0</v>
      </c>
      <c r="I330" s="4" t="str">
        <f>C_Addresses!I39</f>
        <v>Chief Municipal Official:</v>
      </c>
      <c r="J330" s="4">
        <f>C_Addresses!J39</f>
        <v>0</v>
      </c>
      <c r="K330" s="13">
        <f>C_Addresses!K39</f>
        <v>0</v>
      </c>
      <c r="L330" s="3">
        <f>C_Addresses!L39</f>
        <v>0</v>
      </c>
      <c r="M330" s="1056">
        <f>C_Addresses!M39</f>
        <v>0</v>
      </c>
      <c r="N330" s="1056">
        <f>C_Addresses!N39</f>
        <v>0</v>
      </c>
    </row>
    <row r="331" spans="2:14" x14ac:dyDescent="0.2">
      <c r="B331" s="4" t="str">
        <f>C_Addresses!B40</f>
        <v>Set Aside:</v>
      </c>
      <c r="C331" s="1057" t="str">
        <f>C_Addresses!C40</f>
        <v/>
      </c>
      <c r="D331" s="1057">
        <f>C_Addresses!D40</f>
        <v>0</v>
      </c>
      <c r="E331" s="1057">
        <f>C_Addresses!E40</f>
        <v>0</v>
      </c>
      <c r="F331" s="1057">
        <f>C_Addresses!F40</f>
        <v>0</v>
      </c>
      <c r="G331" s="3">
        <f>C_Addresses!G40</f>
        <v>0</v>
      </c>
      <c r="H331" s="1">
        <f>C_Addresses!H40</f>
        <v>0</v>
      </c>
      <c r="I331" s="4" t="str">
        <f>C_Addresses!I40</f>
        <v>Alderman:</v>
      </c>
      <c r="J331" s="4">
        <f>C_Addresses!J40</f>
        <v>0</v>
      </c>
      <c r="K331" s="2">
        <f>C_Addresses!K40</f>
        <v>0</v>
      </c>
      <c r="L331" s="3">
        <f>C_Addresses!L40</f>
        <v>0</v>
      </c>
      <c r="M331" s="1056">
        <f>C_Addresses!M40</f>
        <v>0</v>
      </c>
      <c r="N331" s="1056">
        <f>C_Addresses!N40</f>
        <v>0</v>
      </c>
    </row>
    <row r="332" spans="2:14" x14ac:dyDescent="0.2">
      <c r="B332" s="4" t="str">
        <f>C_Addresses!B41</f>
        <v>Address:</v>
      </c>
      <c r="C332" s="1050">
        <f>C_Addresses!C41</f>
        <v>0</v>
      </c>
      <c r="D332" s="1051">
        <f>C_Addresses!D41</f>
        <v>0</v>
      </c>
      <c r="E332" s="1051">
        <f>C_Addresses!E41</f>
        <v>0</v>
      </c>
      <c r="F332" s="1052">
        <f>C_Addresses!F41</f>
        <v>0</v>
      </c>
      <c r="G332" s="3">
        <f>C_Addresses!G41</f>
        <v>0</v>
      </c>
      <c r="H332" s="1">
        <f>C_Addresses!H41</f>
        <v>0</v>
      </c>
      <c r="I332" s="4" t="str">
        <f>C_Addresses!I41</f>
        <v>State Senator:</v>
      </c>
      <c r="J332" s="4">
        <f>C_Addresses!J41</f>
        <v>0</v>
      </c>
      <c r="K332" s="2">
        <f>C_Addresses!K41</f>
        <v>0</v>
      </c>
      <c r="L332" s="3">
        <f>C_Addresses!L41</f>
        <v>0</v>
      </c>
      <c r="M332" s="1056">
        <f>C_Addresses!M41</f>
        <v>0</v>
      </c>
      <c r="N332" s="1056">
        <f>C_Addresses!N41</f>
        <v>0</v>
      </c>
    </row>
    <row r="333" spans="2:14" x14ac:dyDescent="0.2">
      <c r="B333" s="4" t="str">
        <f>C_Addresses!B42</f>
        <v xml:space="preserve">City: </v>
      </c>
      <c r="C333" s="1050">
        <f>C_Addresses!C42</f>
        <v>0</v>
      </c>
      <c r="D333" s="1051">
        <f>C_Addresses!D42</f>
        <v>0</v>
      </c>
      <c r="E333" s="1051">
        <f>C_Addresses!E42</f>
        <v>0</v>
      </c>
      <c r="F333" s="1052">
        <f>C_Addresses!F42</f>
        <v>0</v>
      </c>
      <c r="G333" s="3">
        <f>C_Addresses!G42</f>
        <v>0</v>
      </c>
      <c r="H333" s="3">
        <f>C_Addresses!H42</f>
        <v>0</v>
      </c>
      <c r="I333" s="4" t="str">
        <f>C_Addresses!I42</f>
        <v>State Representative:</v>
      </c>
      <c r="J333" s="4">
        <f>C_Addresses!J42</f>
        <v>0</v>
      </c>
      <c r="K333" s="2">
        <f>C_Addresses!K42</f>
        <v>0</v>
      </c>
      <c r="L333" s="3">
        <f>C_Addresses!L42</f>
        <v>0</v>
      </c>
      <c r="M333" s="1056">
        <f>C_Addresses!M42</f>
        <v>0</v>
      </c>
      <c r="N333" s="1056">
        <f>C_Addresses!N42</f>
        <v>0</v>
      </c>
    </row>
    <row r="334" spans="2:14" x14ac:dyDescent="0.2">
      <c r="B334" s="11" t="str">
        <f>C_Addresses!B43</f>
        <v>ZIP:</v>
      </c>
      <c r="C334" s="1028">
        <f>C_Addresses!C43</f>
        <v>0</v>
      </c>
      <c r="D334" s="1058">
        <f>C_Addresses!D43</f>
        <v>0</v>
      </c>
      <c r="E334" s="1058">
        <f>C_Addresses!E43</f>
        <v>0</v>
      </c>
      <c r="F334" s="1029">
        <f>C_Addresses!F43</f>
        <v>0</v>
      </c>
      <c r="G334" s="3">
        <f>C_Addresses!G43</f>
        <v>0</v>
      </c>
      <c r="H334" s="1">
        <f>C_Addresses!H43</f>
        <v>0</v>
      </c>
      <c r="I334" s="4" t="str">
        <f>C_Addresses!I43</f>
        <v>US Representative:</v>
      </c>
      <c r="J334" s="4">
        <f>C_Addresses!J43</f>
        <v>0</v>
      </c>
      <c r="K334" s="2">
        <f>C_Addresses!K43</f>
        <v>0</v>
      </c>
      <c r="L334" s="3">
        <f>C_Addresses!L43</f>
        <v>0</v>
      </c>
      <c r="M334" s="1056">
        <f>C_Addresses!M43</f>
        <v>0</v>
      </c>
      <c r="N334" s="1056">
        <f>C_Addresses!N43</f>
        <v>0</v>
      </c>
    </row>
    <row r="335" spans="2:14" x14ac:dyDescent="0.2">
      <c r="B335" s="4" t="str">
        <f>C_Addresses!B44</f>
        <v>County:</v>
      </c>
      <c r="C335" s="1050">
        <f>C_Addresses!C44</f>
        <v>0</v>
      </c>
      <c r="D335" s="1051">
        <f>C_Addresses!D44</f>
        <v>0</v>
      </c>
      <c r="E335" s="1051">
        <f>C_Addresses!E44</f>
        <v>0</v>
      </c>
      <c r="F335" s="1052">
        <f>C_Addresses!F44</f>
        <v>0</v>
      </c>
      <c r="G335" s="3">
        <f>C_Addresses!G44</f>
        <v>0</v>
      </c>
      <c r="H335" s="1">
        <f>C_Addresses!H44</f>
        <v>0</v>
      </c>
      <c r="I335" s="1">
        <f>C_Addresses!I44</f>
        <v>0</v>
      </c>
      <c r="J335" s="1">
        <f>C_Addresses!J44</f>
        <v>0</v>
      </c>
      <c r="K335" s="1">
        <f>C_Addresses!K44</f>
        <v>0</v>
      </c>
      <c r="L335" s="1">
        <f>C_Addresses!L44</f>
        <v>0</v>
      </c>
      <c r="M335" s="1">
        <f>C_Addresses!M44</f>
        <v>0</v>
      </c>
      <c r="N335" s="1">
        <f>C_Addresses!N44</f>
        <v>0</v>
      </c>
    </row>
    <row r="336" spans="2:14" x14ac:dyDescent="0.2">
      <c r="B336" s="1">
        <f>C_Addresses!B45</f>
        <v>0</v>
      </c>
      <c r="C336" s="1">
        <f>C_Addresses!C45</f>
        <v>0</v>
      </c>
      <c r="D336" s="1">
        <f>C_Addresses!D45</f>
        <v>0</v>
      </c>
      <c r="E336" s="1">
        <f>C_Addresses!E45</f>
        <v>0</v>
      </c>
      <c r="F336" s="3">
        <f>C_Addresses!F45</f>
        <v>0</v>
      </c>
      <c r="G336" s="3">
        <f>C_Addresses!G45</f>
        <v>0</v>
      </c>
      <c r="H336" s="1">
        <f>C_Addresses!H45</f>
        <v>0</v>
      </c>
      <c r="I336" s="4" t="str">
        <f>C_Addresses!I45</f>
        <v>Census Tract Number:</v>
      </c>
      <c r="J336" s="1">
        <f>C_Addresses!J45</f>
        <v>0</v>
      </c>
      <c r="K336" s="2">
        <f>C_Addresses!K45</f>
        <v>0</v>
      </c>
      <c r="L336" s="1">
        <f>C_Addresses!L45</f>
        <v>0</v>
      </c>
      <c r="M336" s="1" t="str">
        <f>C_Addresses!M45</f>
        <v>PIN:</v>
      </c>
      <c r="N336" s="2">
        <f>C_Addresses!N45</f>
        <v>0</v>
      </c>
    </row>
    <row r="337" spans="2:14" x14ac:dyDescent="0.2">
      <c r="B337" s="4" t="str">
        <f>C_Addresses!B46</f>
        <v>Latitude:</v>
      </c>
      <c r="C337" s="121">
        <f>C_Addresses!C46</f>
        <v>0</v>
      </c>
      <c r="D337" s="5" t="str">
        <f>C_Addresses!D46</f>
        <v>(Example: 41.889556)</v>
      </c>
      <c r="E337" s="1">
        <f>C_Addresses!E46</f>
        <v>0</v>
      </c>
      <c r="F337" s="3">
        <f>C_Addresses!F46</f>
        <v>0</v>
      </c>
      <c r="G337" s="1">
        <f>C_Addresses!G46</f>
        <v>0</v>
      </c>
      <c r="H337" s="1">
        <f>C_Addresses!H46</f>
        <v>0</v>
      </c>
      <c r="I337" s="4" t="str">
        <f>C_Addresses!I46</f>
        <v>QCT?:</v>
      </c>
      <c r="J337" s="1">
        <f>C_Addresses!J46</f>
        <v>0</v>
      </c>
      <c r="K337" s="202">
        <f>C_Addresses!K46</f>
        <v>0</v>
      </c>
      <c r="L337" s="1">
        <f>C_Addresses!L46</f>
        <v>0</v>
      </c>
      <c r="M337" s="1">
        <f>C_Addresses!M46</f>
        <v>0</v>
      </c>
      <c r="N337" s="1">
        <f>C_Addresses!N46</f>
        <v>0</v>
      </c>
    </row>
    <row r="338" spans="2:14" x14ac:dyDescent="0.2">
      <c r="B338" s="4" t="str">
        <f>C_Addresses!B47</f>
        <v>Longitude:</v>
      </c>
      <c r="C338" s="122">
        <f>C_Addresses!C47</f>
        <v>0</v>
      </c>
      <c r="D338" s="9" t="str">
        <f>C_Addresses!D47</f>
        <v>(Example: -87.623861)</v>
      </c>
      <c r="E338" s="3">
        <f>C_Addresses!E47</f>
        <v>0</v>
      </c>
      <c r="F338" s="1">
        <f>C_Addresses!F47</f>
        <v>0</v>
      </c>
      <c r="G338" s="3">
        <f>C_Addresses!G47</f>
        <v>0</v>
      </c>
      <c r="H338" s="1">
        <f>C_Addresses!H47</f>
        <v>0</v>
      </c>
      <c r="I338" s="4" t="str">
        <f>C_Addresses!I47</f>
        <v>Chicago Community Area:</v>
      </c>
      <c r="J338" s="1">
        <f>C_Addresses!J47</f>
        <v>0</v>
      </c>
      <c r="K338" s="1">
        <f>C_Addresses!K47</f>
        <v>0</v>
      </c>
      <c r="L338" s="1">
        <f>C_Addresses!L47</f>
        <v>0</v>
      </c>
      <c r="M338" s="1053">
        <f>C_Addresses!M47</f>
        <v>0</v>
      </c>
      <c r="N338" s="1054">
        <f>C_Addresses!N47</f>
        <v>0</v>
      </c>
    </row>
    <row r="339" spans="2:14" ht="13.5" thickBot="1" x14ac:dyDescent="0.25">
      <c r="B339" s="14">
        <f>C_Addresses!B48</f>
        <v>0</v>
      </c>
      <c r="C339" s="14">
        <f>C_Addresses!C48</f>
        <v>0</v>
      </c>
      <c r="D339" s="14">
        <f>C_Addresses!D48</f>
        <v>0</v>
      </c>
      <c r="E339" s="14">
        <f>C_Addresses!E48</f>
        <v>0</v>
      </c>
      <c r="F339" s="14">
        <f>C_Addresses!F48</f>
        <v>0</v>
      </c>
      <c r="G339" s="14">
        <f>C_Addresses!G48</f>
        <v>0</v>
      </c>
      <c r="H339" s="14">
        <f>C_Addresses!H48</f>
        <v>0</v>
      </c>
      <c r="I339" s="14">
        <f>C_Addresses!I48</f>
        <v>0</v>
      </c>
      <c r="J339" s="14">
        <f>C_Addresses!J48</f>
        <v>0</v>
      </c>
      <c r="K339" s="14">
        <f>C_Addresses!K48</f>
        <v>0</v>
      </c>
      <c r="L339" s="14">
        <f>C_Addresses!L48</f>
        <v>0</v>
      </c>
      <c r="M339" s="14">
        <f>C_Addresses!M48</f>
        <v>0</v>
      </c>
      <c r="N339" s="14">
        <f>C_Addresses!N48</f>
        <v>0</v>
      </c>
    </row>
    <row r="340" spans="2:14" x14ac:dyDescent="0.2">
      <c r="B340" s="1">
        <f>C_Addresses!B49</f>
        <v>0</v>
      </c>
      <c r="C340" s="1">
        <f>C_Addresses!C49</f>
        <v>0</v>
      </c>
      <c r="D340" s="1">
        <f>C_Addresses!D49</f>
        <v>0</v>
      </c>
      <c r="E340" s="1">
        <f>C_Addresses!E49</f>
        <v>0</v>
      </c>
      <c r="F340" s="1">
        <f>C_Addresses!F49</f>
        <v>0</v>
      </c>
      <c r="G340" s="10">
        <f>C_Addresses!G49</f>
        <v>0</v>
      </c>
      <c r="H340" s="10">
        <f>C_Addresses!H49</f>
        <v>0</v>
      </c>
      <c r="I340" s="3">
        <f>C_Addresses!I49</f>
        <v>0</v>
      </c>
      <c r="J340" s="3">
        <f>C_Addresses!J49</f>
        <v>0</v>
      </c>
      <c r="K340" s="3" t="str">
        <f>C_Addresses!K49</f>
        <v>District</v>
      </c>
      <c r="L340" s="3">
        <f>C_Addresses!L49</f>
        <v>0</v>
      </c>
      <c r="M340" s="1059" t="str">
        <f>C_Addresses!M49</f>
        <v>Elected Official</v>
      </c>
      <c r="N340" s="1059">
        <f>C_Addresses!N49</f>
        <v>0</v>
      </c>
    </row>
    <row r="341" spans="2:14" x14ac:dyDescent="0.2">
      <c r="B341" s="12" t="str">
        <f>C_Addresses!B50</f>
        <v>Site #:</v>
      </c>
      <c r="C341" s="206">
        <f>C_Addresses!C50</f>
        <v>5</v>
      </c>
      <c r="D341" s="10">
        <f>C_Addresses!D50</f>
        <v>0</v>
      </c>
      <c r="E341" s="11" t="str">
        <f>C_Addresses!E50</f>
        <v>PPA Approved:</v>
      </c>
      <c r="F341" s="202">
        <f>C_Addresses!F50</f>
        <v>0</v>
      </c>
      <c r="G341" s="3">
        <f>C_Addresses!G50</f>
        <v>0</v>
      </c>
      <c r="H341" s="1">
        <f>C_Addresses!H50</f>
        <v>0</v>
      </c>
      <c r="I341" s="4" t="str">
        <f>C_Addresses!I50</f>
        <v>Chief Municipal Official:</v>
      </c>
      <c r="J341" s="4">
        <f>C_Addresses!J50</f>
        <v>0</v>
      </c>
      <c r="K341" s="13">
        <f>C_Addresses!K50</f>
        <v>0</v>
      </c>
      <c r="L341" s="3">
        <f>C_Addresses!L50</f>
        <v>0</v>
      </c>
      <c r="M341" s="1056">
        <f>C_Addresses!M50</f>
        <v>0</v>
      </c>
      <c r="N341" s="1056">
        <f>C_Addresses!N50</f>
        <v>0</v>
      </c>
    </row>
    <row r="342" spans="2:14" x14ac:dyDescent="0.2">
      <c r="B342" s="4" t="str">
        <f>C_Addresses!B51</f>
        <v>Set Aside:</v>
      </c>
      <c r="C342" s="1057" t="str">
        <f>C_Addresses!C51</f>
        <v/>
      </c>
      <c r="D342" s="1057">
        <f>C_Addresses!D51</f>
        <v>0</v>
      </c>
      <c r="E342" s="1057">
        <f>C_Addresses!E51</f>
        <v>0</v>
      </c>
      <c r="F342" s="1057">
        <f>C_Addresses!F51</f>
        <v>0</v>
      </c>
      <c r="G342" s="3">
        <f>C_Addresses!G51</f>
        <v>0</v>
      </c>
      <c r="H342" s="1">
        <f>C_Addresses!H51</f>
        <v>0</v>
      </c>
      <c r="I342" s="4" t="str">
        <f>C_Addresses!I51</f>
        <v>Alderman:</v>
      </c>
      <c r="J342" s="4">
        <f>C_Addresses!J51</f>
        <v>0</v>
      </c>
      <c r="K342" s="2">
        <f>C_Addresses!K51</f>
        <v>0</v>
      </c>
      <c r="L342" s="3">
        <f>C_Addresses!L51</f>
        <v>0</v>
      </c>
      <c r="M342" s="1056">
        <f>C_Addresses!M51</f>
        <v>0</v>
      </c>
      <c r="N342" s="1056">
        <f>C_Addresses!N51</f>
        <v>0</v>
      </c>
    </row>
    <row r="343" spans="2:14" x14ac:dyDescent="0.2">
      <c r="B343" s="4" t="str">
        <f>C_Addresses!B52</f>
        <v>Address:</v>
      </c>
      <c r="C343" s="1050">
        <f>C_Addresses!C52</f>
        <v>0</v>
      </c>
      <c r="D343" s="1051">
        <f>C_Addresses!D52</f>
        <v>0</v>
      </c>
      <c r="E343" s="1051">
        <f>C_Addresses!E52</f>
        <v>0</v>
      </c>
      <c r="F343" s="1052">
        <f>C_Addresses!F52</f>
        <v>0</v>
      </c>
      <c r="G343" s="3">
        <f>C_Addresses!G52</f>
        <v>0</v>
      </c>
      <c r="H343" s="1">
        <f>C_Addresses!H52</f>
        <v>0</v>
      </c>
      <c r="I343" s="4" t="str">
        <f>C_Addresses!I52</f>
        <v>State Senator:</v>
      </c>
      <c r="J343" s="4">
        <f>C_Addresses!J52</f>
        <v>0</v>
      </c>
      <c r="K343" s="2">
        <f>C_Addresses!K52</f>
        <v>0</v>
      </c>
      <c r="L343" s="3">
        <f>C_Addresses!L52</f>
        <v>0</v>
      </c>
      <c r="M343" s="1056">
        <f>C_Addresses!M52</f>
        <v>0</v>
      </c>
      <c r="N343" s="1056">
        <f>C_Addresses!N52</f>
        <v>0</v>
      </c>
    </row>
    <row r="344" spans="2:14" x14ac:dyDescent="0.2">
      <c r="B344" s="4" t="str">
        <f>C_Addresses!B53</f>
        <v xml:space="preserve">City: </v>
      </c>
      <c r="C344" s="1050">
        <f>C_Addresses!C53</f>
        <v>0</v>
      </c>
      <c r="D344" s="1051">
        <f>C_Addresses!D53</f>
        <v>0</v>
      </c>
      <c r="E344" s="1051">
        <f>C_Addresses!E53</f>
        <v>0</v>
      </c>
      <c r="F344" s="1052">
        <f>C_Addresses!F53</f>
        <v>0</v>
      </c>
      <c r="G344" s="3">
        <f>C_Addresses!G53</f>
        <v>0</v>
      </c>
      <c r="H344" s="3">
        <f>C_Addresses!H53</f>
        <v>0</v>
      </c>
      <c r="I344" s="4" t="str">
        <f>C_Addresses!I53</f>
        <v>State Representative:</v>
      </c>
      <c r="J344" s="4">
        <f>C_Addresses!J53</f>
        <v>0</v>
      </c>
      <c r="K344" s="2">
        <f>C_Addresses!K53</f>
        <v>0</v>
      </c>
      <c r="L344" s="3">
        <f>C_Addresses!L53</f>
        <v>0</v>
      </c>
      <c r="M344" s="1056">
        <f>C_Addresses!M53</f>
        <v>0</v>
      </c>
      <c r="N344" s="1056">
        <f>C_Addresses!N53</f>
        <v>0</v>
      </c>
    </row>
    <row r="345" spans="2:14" x14ac:dyDescent="0.2">
      <c r="B345" s="11" t="str">
        <f>C_Addresses!B54</f>
        <v>ZIP:</v>
      </c>
      <c r="C345" s="1028">
        <f>C_Addresses!C54</f>
        <v>0</v>
      </c>
      <c r="D345" s="1058">
        <f>C_Addresses!D54</f>
        <v>0</v>
      </c>
      <c r="E345" s="1058">
        <f>C_Addresses!E54</f>
        <v>0</v>
      </c>
      <c r="F345" s="1029">
        <f>C_Addresses!F54</f>
        <v>0</v>
      </c>
      <c r="G345" s="3">
        <f>C_Addresses!G54</f>
        <v>0</v>
      </c>
      <c r="H345" s="1">
        <f>C_Addresses!H54</f>
        <v>0</v>
      </c>
      <c r="I345" s="4" t="str">
        <f>C_Addresses!I54</f>
        <v>US Representative:</v>
      </c>
      <c r="J345" s="4">
        <f>C_Addresses!J54</f>
        <v>0</v>
      </c>
      <c r="K345" s="2">
        <f>C_Addresses!K54</f>
        <v>0</v>
      </c>
      <c r="L345" s="3">
        <f>C_Addresses!L54</f>
        <v>0</v>
      </c>
      <c r="M345" s="1056">
        <f>C_Addresses!M54</f>
        <v>0</v>
      </c>
      <c r="N345" s="1056">
        <f>C_Addresses!N54</f>
        <v>0</v>
      </c>
    </row>
    <row r="346" spans="2:14" x14ac:dyDescent="0.2">
      <c r="B346" s="4" t="str">
        <f>C_Addresses!B55</f>
        <v>County:</v>
      </c>
      <c r="C346" s="1050">
        <f>C_Addresses!C55</f>
        <v>0</v>
      </c>
      <c r="D346" s="1051">
        <f>C_Addresses!D55</f>
        <v>0</v>
      </c>
      <c r="E346" s="1051">
        <f>C_Addresses!E55</f>
        <v>0</v>
      </c>
      <c r="F346" s="1052">
        <f>C_Addresses!F55</f>
        <v>0</v>
      </c>
      <c r="G346" s="3">
        <f>C_Addresses!G55</f>
        <v>0</v>
      </c>
      <c r="H346" s="1">
        <f>C_Addresses!H55</f>
        <v>0</v>
      </c>
      <c r="I346" s="1">
        <f>C_Addresses!I55</f>
        <v>0</v>
      </c>
      <c r="J346" s="1">
        <f>C_Addresses!J55</f>
        <v>0</v>
      </c>
      <c r="K346" s="1">
        <f>C_Addresses!K55</f>
        <v>0</v>
      </c>
      <c r="L346" s="1">
        <f>C_Addresses!L55</f>
        <v>0</v>
      </c>
      <c r="M346" s="1">
        <f>C_Addresses!M55</f>
        <v>0</v>
      </c>
      <c r="N346" s="1">
        <f>C_Addresses!N55</f>
        <v>0</v>
      </c>
    </row>
    <row r="347" spans="2:14" x14ac:dyDescent="0.2">
      <c r="B347" s="1">
        <f>C_Addresses!B56</f>
        <v>0</v>
      </c>
      <c r="C347" s="1">
        <f>C_Addresses!C56</f>
        <v>0</v>
      </c>
      <c r="D347" s="1">
        <f>C_Addresses!D56</f>
        <v>0</v>
      </c>
      <c r="E347" s="1">
        <f>C_Addresses!E56</f>
        <v>0</v>
      </c>
      <c r="F347" s="3">
        <f>C_Addresses!F56</f>
        <v>0</v>
      </c>
      <c r="G347" s="3">
        <f>C_Addresses!G56</f>
        <v>0</v>
      </c>
      <c r="H347" s="1">
        <f>C_Addresses!H56</f>
        <v>0</v>
      </c>
      <c r="I347" s="4" t="str">
        <f>C_Addresses!I56</f>
        <v>Census Tract Number:</v>
      </c>
      <c r="J347" s="1">
        <f>C_Addresses!J56</f>
        <v>0</v>
      </c>
      <c r="K347" s="2">
        <f>C_Addresses!K56</f>
        <v>0</v>
      </c>
      <c r="L347" s="1">
        <f>C_Addresses!L56</f>
        <v>0</v>
      </c>
      <c r="M347" s="1" t="str">
        <f>C_Addresses!M56</f>
        <v>PIN:</v>
      </c>
      <c r="N347" s="2">
        <f>C_Addresses!N56</f>
        <v>0</v>
      </c>
    </row>
    <row r="348" spans="2:14" x14ac:dyDescent="0.2">
      <c r="B348" s="4" t="str">
        <f>C_Addresses!B57</f>
        <v>Latitude:</v>
      </c>
      <c r="C348" s="121">
        <f>C_Addresses!C57</f>
        <v>0</v>
      </c>
      <c r="D348" s="5" t="str">
        <f>C_Addresses!D57</f>
        <v>(Example: 41.889556)</v>
      </c>
      <c r="E348" s="1">
        <f>C_Addresses!E57</f>
        <v>0</v>
      </c>
      <c r="F348" s="3">
        <f>C_Addresses!F57</f>
        <v>0</v>
      </c>
      <c r="G348" s="1">
        <f>C_Addresses!G57</f>
        <v>0</v>
      </c>
      <c r="H348" s="1">
        <f>C_Addresses!H57</f>
        <v>0</v>
      </c>
      <c r="I348" s="4" t="str">
        <f>C_Addresses!I57</f>
        <v>QCT?:</v>
      </c>
      <c r="J348" s="1">
        <f>C_Addresses!J57</f>
        <v>0</v>
      </c>
      <c r="K348" s="202">
        <f>C_Addresses!K57</f>
        <v>0</v>
      </c>
      <c r="L348" s="1">
        <f>C_Addresses!L57</f>
        <v>0</v>
      </c>
      <c r="M348" s="1">
        <f>C_Addresses!M57</f>
        <v>0</v>
      </c>
      <c r="N348" s="1">
        <f>C_Addresses!N57</f>
        <v>0</v>
      </c>
    </row>
    <row r="349" spans="2:14" x14ac:dyDescent="0.2">
      <c r="B349" s="4" t="str">
        <f>C_Addresses!B58</f>
        <v>Longitude:</v>
      </c>
      <c r="C349" s="122">
        <f>C_Addresses!C58</f>
        <v>0</v>
      </c>
      <c r="D349" s="9" t="str">
        <f>C_Addresses!D58</f>
        <v>(Example: -87.623861)</v>
      </c>
      <c r="E349" s="3">
        <f>C_Addresses!E58</f>
        <v>0</v>
      </c>
      <c r="F349" s="1">
        <f>C_Addresses!F58</f>
        <v>0</v>
      </c>
      <c r="G349" s="3">
        <f>C_Addresses!G58</f>
        <v>0</v>
      </c>
      <c r="H349" s="1">
        <f>C_Addresses!H58</f>
        <v>0</v>
      </c>
      <c r="I349" s="4" t="str">
        <f>C_Addresses!I58</f>
        <v>Chicago Community Area:</v>
      </c>
      <c r="J349" s="1">
        <f>C_Addresses!J58</f>
        <v>0</v>
      </c>
      <c r="K349" s="1">
        <f>C_Addresses!K58</f>
        <v>0</v>
      </c>
      <c r="L349" s="1">
        <f>C_Addresses!L58</f>
        <v>0</v>
      </c>
      <c r="M349" s="1053">
        <f>C_Addresses!M58</f>
        <v>0</v>
      </c>
      <c r="N349" s="1054">
        <f>C_Addresses!N58</f>
        <v>0</v>
      </c>
    </row>
    <row r="350" spans="2:14" ht="13.5" thickBot="1" x14ac:dyDescent="0.25">
      <c r="B350" s="507">
        <f>C_Addresses!B59</f>
        <v>0</v>
      </c>
      <c r="C350" s="512">
        <f>C_Addresses!C59</f>
        <v>0</v>
      </c>
      <c r="D350" s="504">
        <f>C_Addresses!D59</f>
        <v>0</v>
      </c>
      <c r="E350" s="505">
        <f>C_Addresses!E59</f>
        <v>0</v>
      </c>
      <c r="F350" s="506">
        <f>C_Addresses!F59</f>
        <v>0</v>
      </c>
      <c r="G350" s="505">
        <f>C_Addresses!G59</f>
        <v>0</v>
      </c>
      <c r="H350" s="506">
        <f>C_Addresses!H59</f>
        <v>0</v>
      </c>
      <c r="I350" s="507">
        <f>C_Addresses!I59</f>
        <v>0</v>
      </c>
      <c r="J350" s="506">
        <f>C_Addresses!J59</f>
        <v>0</v>
      </c>
      <c r="K350" s="506">
        <f>C_Addresses!K59</f>
        <v>0</v>
      </c>
      <c r="L350" s="506">
        <f>C_Addresses!L59</f>
        <v>0</v>
      </c>
      <c r="M350" s="506">
        <f>C_Addresses!M59</f>
        <v>0</v>
      </c>
      <c r="N350" s="506">
        <f>C_Addresses!N59</f>
        <v>0</v>
      </c>
    </row>
    <row r="351" spans="2:14" x14ac:dyDescent="0.2">
      <c r="B351" s="518">
        <f>C_Addresses!B60</f>
        <v>0</v>
      </c>
      <c r="C351" s="514">
        <f>C_Addresses!C60</f>
        <v>0</v>
      </c>
      <c r="D351" s="515">
        <f>C_Addresses!D60</f>
        <v>0</v>
      </c>
      <c r="E351" s="516">
        <f>C_Addresses!E60</f>
        <v>0</v>
      </c>
      <c r="F351" s="517">
        <f>C_Addresses!F60</f>
        <v>0</v>
      </c>
      <c r="G351" s="516">
        <f>C_Addresses!G60</f>
        <v>0</v>
      </c>
      <c r="H351" s="517">
        <f>C_Addresses!H60</f>
        <v>0</v>
      </c>
      <c r="I351" s="513">
        <f>C_Addresses!I60</f>
        <v>0</v>
      </c>
      <c r="J351" s="517">
        <f>C_Addresses!J60</f>
        <v>0</v>
      </c>
      <c r="K351" s="517">
        <f>C_Addresses!K60</f>
        <v>0</v>
      </c>
      <c r="L351" s="517">
        <f>C_Addresses!L60</f>
        <v>0</v>
      </c>
      <c r="M351" s="517">
        <f>C_Addresses!M60</f>
        <v>0</v>
      </c>
      <c r="N351" s="517">
        <f>C_Addresses!N60</f>
        <v>0</v>
      </c>
    </row>
    <row r="352" spans="2:14" x14ac:dyDescent="0.2">
      <c r="B352" s="870" t="str">
        <f>C_Addresses!B61</f>
        <v xml:space="preserve">Please do not submit or print this page or the subsequent pages of the Address Exhibit if they are blank. </v>
      </c>
      <c r="C352" s="1">
        <f>C_Addresses!C61</f>
        <v>0</v>
      </c>
      <c r="D352" s="1">
        <f>C_Addresses!D61</f>
        <v>0</v>
      </c>
      <c r="E352" s="1">
        <f>C_Addresses!E61</f>
        <v>0</v>
      </c>
      <c r="F352" s="1">
        <f>C_Addresses!F61</f>
        <v>0</v>
      </c>
      <c r="G352" s="1">
        <f>C_Addresses!G61</f>
        <v>0</v>
      </c>
      <c r="H352" s="1">
        <f>C_Addresses!H61</f>
        <v>0</v>
      </c>
      <c r="I352" s="1">
        <f>C_Addresses!I61</f>
        <v>0</v>
      </c>
      <c r="J352" s="1">
        <f>C_Addresses!J61</f>
        <v>0</v>
      </c>
      <c r="K352" s="1">
        <f>C_Addresses!K61</f>
        <v>0</v>
      </c>
      <c r="L352" s="1">
        <f>C_Addresses!L61</f>
        <v>0</v>
      </c>
      <c r="M352" s="1">
        <f>C_Addresses!M61</f>
        <v>0</v>
      </c>
      <c r="N352" s="1">
        <f>C_Addresses!N61</f>
        <v>0</v>
      </c>
    </row>
    <row r="353" spans="2:14" ht="13.5" thickBot="1" x14ac:dyDescent="0.25">
      <c r="B353" s="14">
        <f>C_Addresses!B62</f>
        <v>0</v>
      </c>
      <c r="C353" s="14">
        <f>C_Addresses!C62</f>
        <v>0</v>
      </c>
      <c r="D353" s="14">
        <f>C_Addresses!D62</f>
        <v>0</v>
      </c>
      <c r="E353" s="14">
        <f>C_Addresses!E62</f>
        <v>0</v>
      </c>
      <c r="F353" s="14">
        <f>C_Addresses!F62</f>
        <v>0</v>
      </c>
      <c r="G353" s="14">
        <f>C_Addresses!G62</f>
        <v>0</v>
      </c>
      <c r="H353" s="14">
        <f>C_Addresses!H62</f>
        <v>0</v>
      </c>
      <c r="I353" s="14">
        <f>C_Addresses!I62</f>
        <v>0</v>
      </c>
      <c r="J353" s="14">
        <f>C_Addresses!J62</f>
        <v>0</v>
      </c>
      <c r="K353" s="14">
        <f>C_Addresses!K62</f>
        <v>0</v>
      </c>
      <c r="L353" s="14">
        <f>C_Addresses!L62</f>
        <v>0</v>
      </c>
      <c r="M353" s="14">
        <f>C_Addresses!M62</f>
        <v>0</v>
      </c>
      <c r="N353" s="14">
        <f>C_Addresses!N62</f>
        <v>0</v>
      </c>
    </row>
    <row r="354" spans="2:14" x14ac:dyDescent="0.2">
      <c r="B354" s="1">
        <f>C_Addresses!B63</f>
        <v>0</v>
      </c>
      <c r="C354" s="1">
        <f>C_Addresses!C63</f>
        <v>0</v>
      </c>
      <c r="D354" s="1">
        <f>C_Addresses!D63</f>
        <v>0</v>
      </c>
      <c r="E354" s="11" t="str">
        <f>C_Addresses!E63</f>
        <v xml:space="preserve">Number of Units: </v>
      </c>
      <c r="F354" s="724">
        <f>C_Addresses!F63</f>
        <v>0</v>
      </c>
      <c r="G354" s="10">
        <f>C_Addresses!G63</f>
        <v>0</v>
      </c>
      <c r="H354" s="10">
        <f>C_Addresses!H63</f>
        <v>0</v>
      </c>
      <c r="I354" s="3">
        <f>C_Addresses!I63</f>
        <v>0</v>
      </c>
      <c r="J354" s="3">
        <f>C_Addresses!J63</f>
        <v>0</v>
      </c>
      <c r="K354" s="3" t="str">
        <f>C_Addresses!K63</f>
        <v>District</v>
      </c>
      <c r="L354" s="3">
        <f>C_Addresses!L63</f>
        <v>0</v>
      </c>
      <c r="M354" s="1059" t="str">
        <f>C_Addresses!M63</f>
        <v>Elected Official</v>
      </c>
      <c r="N354" s="1059">
        <f>C_Addresses!N63</f>
        <v>0</v>
      </c>
    </row>
    <row r="355" spans="2:14" x14ac:dyDescent="0.2">
      <c r="B355" s="12" t="str">
        <f>C_Addresses!B64</f>
        <v>Site #:</v>
      </c>
      <c r="C355" s="206">
        <f>C_Addresses!C64</f>
        <v>6</v>
      </c>
      <c r="D355" s="10">
        <f>C_Addresses!D64</f>
        <v>0</v>
      </c>
      <c r="E355" s="11" t="str">
        <f>C_Addresses!E64</f>
        <v>PPA Approved:</v>
      </c>
      <c r="F355" s="202">
        <f>C_Addresses!F64</f>
        <v>0</v>
      </c>
      <c r="G355" s="3">
        <f>C_Addresses!G64</f>
        <v>0</v>
      </c>
      <c r="H355" s="1">
        <f>C_Addresses!H64</f>
        <v>0</v>
      </c>
      <c r="I355" s="4" t="str">
        <f>C_Addresses!I64</f>
        <v>Chief Municipal Official:</v>
      </c>
      <c r="J355" s="4">
        <f>C_Addresses!J64</f>
        <v>0</v>
      </c>
      <c r="K355" s="13">
        <f>C_Addresses!K64</f>
        <v>0</v>
      </c>
      <c r="L355" s="3">
        <f>C_Addresses!L64</f>
        <v>0</v>
      </c>
      <c r="M355" s="1056">
        <f>C_Addresses!M64</f>
        <v>0</v>
      </c>
      <c r="N355" s="1056">
        <f>C_Addresses!N64</f>
        <v>0</v>
      </c>
    </row>
    <row r="356" spans="2:14" x14ac:dyDescent="0.2">
      <c r="B356" s="4" t="str">
        <f>C_Addresses!B65</f>
        <v>Set Aside:</v>
      </c>
      <c r="C356" s="1057" t="str">
        <f>C_Addresses!C65</f>
        <v/>
      </c>
      <c r="D356" s="1057">
        <f>C_Addresses!D65</f>
        <v>0</v>
      </c>
      <c r="E356" s="1057">
        <f>C_Addresses!E65</f>
        <v>0</v>
      </c>
      <c r="F356" s="1057">
        <f>C_Addresses!F65</f>
        <v>0</v>
      </c>
      <c r="G356" s="3">
        <f>C_Addresses!G65</f>
        <v>0</v>
      </c>
      <c r="H356" s="1">
        <f>C_Addresses!H65</f>
        <v>0</v>
      </c>
      <c r="I356" s="4" t="str">
        <f>C_Addresses!I65</f>
        <v>Alderman:</v>
      </c>
      <c r="J356" s="4">
        <f>C_Addresses!J65</f>
        <v>0</v>
      </c>
      <c r="K356" s="2">
        <f>C_Addresses!K65</f>
        <v>0</v>
      </c>
      <c r="L356" s="3">
        <f>C_Addresses!L65</f>
        <v>0</v>
      </c>
      <c r="M356" s="1056">
        <f>C_Addresses!M65</f>
        <v>0</v>
      </c>
      <c r="N356" s="1056">
        <f>C_Addresses!N65</f>
        <v>0</v>
      </c>
    </row>
    <row r="357" spans="2:14" x14ac:dyDescent="0.2">
      <c r="B357" s="4" t="str">
        <f>C_Addresses!B66</f>
        <v>Address:</v>
      </c>
      <c r="C357" s="1050">
        <f>C_Addresses!C66</f>
        <v>0</v>
      </c>
      <c r="D357" s="1051">
        <f>C_Addresses!D66</f>
        <v>0</v>
      </c>
      <c r="E357" s="1051">
        <f>C_Addresses!E66</f>
        <v>0</v>
      </c>
      <c r="F357" s="1052">
        <f>C_Addresses!F66</f>
        <v>0</v>
      </c>
      <c r="G357" s="3">
        <f>C_Addresses!G66</f>
        <v>0</v>
      </c>
      <c r="H357" s="1">
        <f>C_Addresses!H66</f>
        <v>0</v>
      </c>
      <c r="I357" s="4" t="str">
        <f>C_Addresses!I66</f>
        <v>State Senator:</v>
      </c>
      <c r="J357" s="4">
        <f>C_Addresses!J66</f>
        <v>0</v>
      </c>
      <c r="K357" s="2">
        <f>C_Addresses!K66</f>
        <v>0</v>
      </c>
      <c r="L357" s="3">
        <f>C_Addresses!L66</f>
        <v>0</v>
      </c>
      <c r="M357" s="1056">
        <f>C_Addresses!M66</f>
        <v>0</v>
      </c>
      <c r="N357" s="1056">
        <f>C_Addresses!N66</f>
        <v>0</v>
      </c>
    </row>
    <row r="358" spans="2:14" x14ac:dyDescent="0.2">
      <c r="B358" s="4" t="str">
        <f>C_Addresses!B67</f>
        <v xml:space="preserve">City: </v>
      </c>
      <c r="C358" s="1050">
        <f>C_Addresses!C67</f>
        <v>0</v>
      </c>
      <c r="D358" s="1051">
        <f>C_Addresses!D67</f>
        <v>0</v>
      </c>
      <c r="E358" s="1051">
        <f>C_Addresses!E67</f>
        <v>0</v>
      </c>
      <c r="F358" s="1052">
        <f>C_Addresses!F67</f>
        <v>0</v>
      </c>
      <c r="G358" s="3">
        <f>C_Addresses!G67</f>
        <v>0</v>
      </c>
      <c r="H358" s="3">
        <f>C_Addresses!H67</f>
        <v>0</v>
      </c>
      <c r="I358" s="4" t="str">
        <f>C_Addresses!I67</f>
        <v>State Representative:</v>
      </c>
      <c r="J358" s="4">
        <f>C_Addresses!J67</f>
        <v>0</v>
      </c>
      <c r="K358" s="2">
        <f>C_Addresses!K67</f>
        <v>0</v>
      </c>
      <c r="L358" s="3">
        <f>C_Addresses!L67</f>
        <v>0</v>
      </c>
      <c r="M358" s="1056">
        <f>C_Addresses!M67</f>
        <v>0</v>
      </c>
      <c r="N358" s="1056">
        <f>C_Addresses!N67</f>
        <v>0</v>
      </c>
    </row>
    <row r="359" spans="2:14" x14ac:dyDescent="0.2">
      <c r="B359" s="11" t="str">
        <f>C_Addresses!B68</f>
        <v>ZIP:</v>
      </c>
      <c r="C359" s="1028">
        <f>C_Addresses!C68</f>
        <v>0</v>
      </c>
      <c r="D359" s="1058">
        <f>C_Addresses!D68</f>
        <v>0</v>
      </c>
      <c r="E359" s="1058">
        <f>C_Addresses!E68</f>
        <v>0</v>
      </c>
      <c r="F359" s="1029">
        <f>C_Addresses!F68</f>
        <v>0</v>
      </c>
      <c r="G359" s="3">
        <f>C_Addresses!G68</f>
        <v>0</v>
      </c>
      <c r="H359" s="1">
        <f>C_Addresses!H68</f>
        <v>0</v>
      </c>
      <c r="I359" s="4" t="str">
        <f>C_Addresses!I68</f>
        <v>US Representative:</v>
      </c>
      <c r="J359" s="4">
        <f>C_Addresses!J68</f>
        <v>0</v>
      </c>
      <c r="K359" s="2">
        <f>C_Addresses!K68</f>
        <v>0</v>
      </c>
      <c r="L359" s="3">
        <f>C_Addresses!L68</f>
        <v>0</v>
      </c>
      <c r="M359" s="1056">
        <f>C_Addresses!M68</f>
        <v>0</v>
      </c>
      <c r="N359" s="1056">
        <f>C_Addresses!N68</f>
        <v>0</v>
      </c>
    </row>
    <row r="360" spans="2:14" x14ac:dyDescent="0.2">
      <c r="B360" s="4" t="str">
        <f>C_Addresses!B69</f>
        <v>County:</v>
      </c>
      <c r="C360" s="1050">
        <f>C_Addresses!C69</f>
        <v>0</v>
      </c>
      <c r="D360" s="1051">
        <f>C_Addresses!D69</f>
        <v>0</v>
      </c>
      <c r="E360" s="1051">
        <f>C_Addresses!E69</f>
        <v>0</v>
      </c>
      <c r="F360" s="1052">
        <f>C_Addresses!F69</f>
        <v>0</v>
      </c>
      <c r="G360" s="3">
        <f>C_Addresses!G69</f>
        <v>0</v>
      </c>
      <c r="H360" s="1">
        <f>C_Addresses!H69</f>
        <v>0</v>
      </c>
      <c r="I360" s="1">
        <f>C_Addresses!I69</f>
        <v>0</v>
      </c>
      <c r="J360" s="1">
        <f>C_Addresses!J69</f>
        <v>0</v>
      </c>
      <c r="K360" s="1">
        <f>C_Addresses!K69</f>
        <v>0</v>
      </c>
      <c r="L360" s="1">
        <f>C_Addresses!L69</f>
        <v>0</v>
      </c>
      <c r="M360" s="1">
        <f>C_Addresses!M69</f>
        <v>0</v>
      </c>
      <c r="N360" s="1">
        <f>C_Addresses!N69</f>
        <v>0</v>
      </c>
    </row>
    <row r="361" spans="2:14" x14ac:dyDescent="0.2">
      <c r="B361" s="1">
        <f>C_Addresses!B70</f>
        <v>0</v>
      </c>
      <c r="C361" s="1">
        <f>C_Addresses!C70</f>
        <v>0</v>
      </c>
      <c r="D361" s="1">
        <f>C_Addresses!D70</f>
        <v>0</v>
      </c>
      <c r="E361" s="1">
        <f>C_Addresses!E70</f>
        <v>0</v>
      </c>
      <c r="F361" s="3">
        <f>C_Addresses!F70</f>
        <v>0</v>
      </c>
      <c r="G361" s="3">
        <f>C_Addresses!G70</f>
        <v>0</v>
      </c>
      <c r="H361" s="1">
        <f>C_Addresses!H70</f>
        <v>0</v>
      </c>
      <c r="I361" s="4" t="str">
        <f>C_Addresses!I70</f>
        <v>Census Tract Number:</v>
      </c>
      <c r="J361" s="1">
        <f>C_Addresses!J70</f>
        <v>0</v>
      </c>
      <c r="K361" s="2">
        <f>C_Addresses!K70</f>
        <v>0</v>
      </c>
      <c r="L361" s="1">
        <f>C_Addresses!L70</f>
        <v>0</v>
      </c>
      <c r="M361" s="1" t="str">
        <f>C_Addresses!M70</f>
        <v>PIN:</v>
      </c>
      <c r="N361" s="2">
        <f>C_Addresses!N70</f>
        <v>0</v>
      </c>
    </row>
    <row r="362" spans="2:14" x14ac:dyDescent="0.2">
      <c r="B362" s="4" t="str">
        <f>C_Addresses!B71</f>
        <v>Latitude:</v>
      </c>
      <c r="C362" s="121">
        <f>C_Addresses!C71</f>
        <v>0</v>
      </c>
      <c r="D362" s="5" t="str">
        <f>C_Addresses!D71</f>
        <v>(Example: 41.889556)</v>
      </c>
      <c r="E362" s="1">
        <f>C_Addresses!E71</f>
        <v>0</v>
      </c>
      <c r="F362" s="3">
        <f>C_Addresses!F71</f>
        <v>0</v>
      </c>
      <c r="G362" s="1">
        <f>C_Addresses!G71</f>
        <v>0</v>
      </c>
      <c r="H362" s="1">
        <f>C_Addresses!H71</f>
        <v>0</v>
      </c>
      <c r="I362" s="4" t="str">
        <f>C_Addresses!I71</f>
        <v>QCT?:</v>
      </c>
      <c r="J362" s="1">
        <f>C_Addresses!J71</f>
        <v>0</v>
      </c>
      <c r="K362" s="202">
        <f>C_Addresses!K71</f>
        <v>0</v>
      </c>
      <c r="L362" s="1">
        <f>C_Addresses!L71</f>
        <v>0</v>
      </c>
      <c r="M362" s="1">
        <f>C_Addresses!M71</f>
        <v>0</v>
      </c>
      <c r="N362" s="1">
        <f>C_Addresses!N71</f>
        <v>0</v>
      </c>
    </row>
    <row r="363" spans="2:14" x14ac:dyDescent="0.2">
      <c r="B363" s="4" t="str">
        <f>C_Addresses!B72</f>
        <v>Longitude:</v>
      </c>
      <c r="C363" s="122">
        <f>C_Addresses!C72</f>
        <v>0</v>
      </c>
      <c r="D363" s="9" t="str">
        <f>C_Addresses!D72</f>
        <v>(Example: -87.623861)</v>
      </c>
      <c r="E363" s="3">
        <f>C_Addresses!E72</f>
        <v>0</v>
      </c>
      <c r="F363" s="1">
        <f>C_Addresses!F72</f>
        <v>0</v>
      </c>
      <c r="G363" s="3">
        <f>C_Addresses!G72</f>
        <v>0</v>
      </c>
      <c r="H363" s="1">
        <f>C_Addresses!H72</f>
        <v>0</v>
      </c>
      <c r="I363" s="4" t="str">
        <f>C_Addresses!I72</f>
        <v>Chicago Community Area:</v>
      </c>
      <c r="J363" s="1">
        <f>C_Addresses!J72</f>
        <v>0</v>
      </c>
      <c r="K363" s="1">
        <f>C_Addresses!K72</f>
        <v>0</v>
      </c>
      <c r="L363" s="1">
        <f>C_Addresses!L72</f>
        <v>0</v>
      </c>
      <c r="M363" s="1053">
        <f>C_Addresses!M72</f>
        <v>0</v>
      </c>
      <c r="N363" s="1054">
        <f>C_Addresses!N72</f>
        <v>0</v>
      </c>
    </row>
    <row r="364" spans="2:14" ht="13.5" thickBot="1" x14ac:dyDescent="0.25">
      <c r="B364" s="14">
        <f>C_Addresses!B73</f>
        <v>0</v>
      </c>
      <c r="C364" s="14">
        <f>C_Addresses!C73</f>
        <v>0</v>
      </c>
      <c r="D364" s="14">
        <f>C_Addresses!D73</f>
        <v>0</v>
      </c>
      <c r="E364" s="14">
        <f>C_Addresses!E73</f>
        <v>0</v>
      </c>
      <c r="F364" s="14">
        <f>C_Addresses!F73</f>
        <v>0</v>
      </c>
      <c r="G364" s="14">
        <f>C_Addresses!G73</f>
        <v>0</v>
      </c>
      <c r="H364" s="14">
        <f>C_Addresses!H73</f>
        <v>0</v>
      </c>
      <c r="I364" s="14">
        <f>C_Addresses!I73</f>
        <v>0</v>
      </c>
      <c r="J364" s="14">
        <f>C_Addresses!J73</f>
        <v>0</v>
      </c>
      <c r="K364" s="14">
        <f>C_Addresses!K73</f>
        <v>0</v>
      </c>
      <c r="L364" s="14">
        <f>C_Addresses!L73</f>
        <v>0</v>
      </c>
      <c r="M364" s="14">
        <f>C_Addresses!M73</f>
        <v>0</v>
      </c>
      <c r="N364" s="14">
        <f>C_Addresses!N73</f>
        <v>0</v>
      </c>
    </row>
    <row r="365" spans="2:14" x14ac:dyDescent="0.2">
      <c r="B365" s="1">
        <f>C_Addresses!B74</f>
        <v>0</v>
      </c>
      <c r="C365" s="1">
        <f>C_Addresses!C74</f>
        <v>0</v>
      </c>
      <c r="D365" s="1">
        <f>C_Addresses!D74</f>
        <v>0</v>
      </c>
      <c r="E365" s="11" t="str">
        <f>C_Addresses!E74</f>
        <v xml:space="preserve">Number of Units: </v>
      </c>
      <c r="F365" s="724">
        <f>C_Addresses!F74</f>
        <v>0</v>
      </c>
      <c r="G365" s="10">
        <f>C_Addresses!G74</f>
        <v>0</v>
      </c>
      <c r="H365" s="10">
        <f>C_Addresses!H74</f>
        <v>0</v>
      </c>
      <c r="I365" s="3">
        <f>C_Addresses!I74</f>
        <v>0</v>
      </c>
      <c r="J365" s="3">
        <f>C_Addresses!J74</f>
        <v>0</v>
      </c>
      <c r="K365" s="3" t="str">
        <f>C_Addresses!K74</f>
        <v>District</v>
      </c>
      <c r="L365" s="3">
        <f>C_Addresses!L74</f>
        <v>0</v>
      </c>
      <c r="M365" s="1059" t="str">
        <f>C_Addresses!M74</f>
        <v>Elected Official</v>
      </c>
      <c r="N365" s="1059">
        <f>C_Addresses!N74</f>
        <v>0</v>
      </c>
    </row>
    <row r="366" spans="2:14" x14ac:dyDescent="0.2">
      <c r="B366" s="12" t="str">
        <f>C_Addresses!B75</f>
        <v>Site #:</v>
      </c>
      <c r="C366" s="206">
        <f>C_Addresses!C75</f>
        <v>7</v>
      </c>
      <c r="D366" s="10">
        <f>C_Addresses!D75</f>
        <v>0</v>
      </c>
      <c r="E366" s="11" t="str">
        <f>C_Addresses!E75</f>
        <v>PPA Approved:</v>
      </c>
      <c r="F366" s="202">
        <f>C_Addresses!F75</f>
        <v>0</v>
      </c>
      <c r="G366" s="3">
        <f>C_Addresses!G75</f>
        <v>0</v>
      </c>
      <c r="H366" s="1">
        <f>C_Addresses!H75</f>
        <v>0</v>
      </c>
      <c r="I366" s="4" t="str">
        <f>C_Addresses!I75</f>
        <v>Chief Municipal Official:</v>
      </c>
      <c r="J366" s="4">
        <f>C_Addresses!J75</f>
        <v>0</v>
      </c>
      <c r="K366" s="13">
        <f>C_Addresses!K75</f>
        <v>0</v>
      </c>
      <c r="L366" s="3">
        <f>C_Addresses!L75</f>
        <v>0</v>
      </c>
      <c r="M366" s="1056">
        <f>C_Addresses!M75</f>
        <v>0</v>
      </c>
      <c r="N366" s="1056">
        <f>C_Addresses!N75</f>
        <v>0</v>
      </c>
    </row>
    <row r="367" spans="2:14" x14ac:dyDescent="0.2">
      <c r="B367" s="4" t="str">
        <f>C_Addresses!B76</f>
        <v>Set Aside:</v>
      </c>
      <c r="C367" s="1057" t="str">
        <f>C_Addresses!C76</f>
        <v/>
      </c>
      <c r="D367" s="1057">
        <f>C_Addresses!D76</f>
        <v>0</v>
      </c>
      <c r="E367" s="1057">
        <f>C_Addresses!E76</f>
        <v>0</v>
      </c>
      <c r="F367" s="1057">
        <f>C_Addresses!F76</f>
        <v>0</v>
      </c>
      <c r="G367" s="3">
        <f>C_Addresses!G76</f>
        <v>0</v>
      </c>
      <c r="H367" s="1">
        <f>C_Addresses!H76</f>
        <v>0</v>
      </c>
      <c r="I367" s="4" t="str">
        <f>C_Addresses!I76</f>
        <v>Alderman:</v>
      </c>
      <c r="J367" s="4">
        <f>C_Addresses!J76</f>
        <v>0</v>
      </c>
      <c r="K367" s="2">
        <f>C_Addresses!K76</f>
        <v>0</v>
      </c>
      <c r="L367" s="3">
        <f>C_Addresses!L76</f>
        <v>0</v>
      </c>
      <c r="M367" s="1056">
        <f>C_Addresses!M76</f>
        <v>0</v>
      </c>
      <c r="N367" s="1056">
        <f>C_Addresses!N76</f>
        <v>0</v>
      </c>
    </row>
    <row r="368" spans="2:14" x14ac:dyDescent="0.2">
      <c r="B368" s="4" t="str">
        <f>C_Addresses!B77</f>
        <v>Address:</v>
      </c>
      <c r="C368" s="1050">
        <f>C_Addresses!C77</f>
        <v>0</v>
      </c>
      <c r="D368" s="1051">
        <f>C_Addresses!D77</f>
        <v>0</v>
      </c>
      <c r="E368" s="1051">
        <f>C_Addresses!E77</f>
        <v>0</v>
      </c>
      <c r="F368" s="1052">
        <f>C_Addresses!F77</f>
        <v>0</v>
      </c>
      <c r="G368" s="3">
        <f>C_Addresses!G77</f>
        <v>0</v>
      </c>
      <c r="H368" s="1">
        <f>C_Addresses!H77</f>
        <v>0</v>
      </c>
      <c r="I368" s="4" t="str">
        <f>C_Addresses!I77</f>
        <v>State Senator:</v>
      </c>
      <c r="J368" s="4">
        <f>C_Addresses!J77</f>
        <v>0</v>
      </c>
      <c r="K368" s="2">
        <f>C_Addresses!K77</f>
        <v>0</v>
      </c>
      <c r="L368" s="3">
        <f>C_Addresses!L77</f>
        <v>0</v>
      </c>
      <c r="M368" s="1056">
        <f>C_Addresses!M77</f>
        <v>0</v>
      </c>
      <c r="N368" s="1056">
        <f>C_Addresses!N77</f>
        <v>0</v>
      </c>
    </row>
    <row r="369" spans="2:14" x14ac:dyDescent="0.2">
      <c r="B369" s="4" t="str">
        <f>C_Addresses!B78</f>
        <v xml:space="preserve">City: </v>
      </c>
      <c r="C369" s="1050">
        <f>C_Addresses!C78</f>
        <v>0</v>
      </c>
      <c r="D369" s="1051">
        <f>C_Addresses!D78</f>
        <v>0</v>
      </c>
      <c r="E369" s="1051">
        <f>C_Addresses!E78</f>
        <v>0</v>
      </c>
      <c r="F369" s="1052">
        <f>C_Addresses!F78</f>
        <v>0</v>
      </c>
      <c r="G369" s="3">
        <f>C_Addresses!G78</f>
        <v>0</v>
      </c>
      <c r="H369" s="3">
        <f>C_Addresses!H78</f>
        <v>0</v>
      </c>
      <c r="I369" s="4" t="str">
        <f>C_Addresses!I78</f>
        <v>State Representative:</v>
      </c>
      <c r="J369" s="4">
        <f>C_Addresses!J78</f>
        <v>0</v>
      </c>
      <c r="K369" s="2">
        <f>C_Addresses!K78</f>
        <v>0</v>
      </c>
      <c r="L369" s="3">
        <f>C_Addresses!L78</f>
        <v>0</v>
      </c>
      <c r="M369" s="1056">
        <f>C_Addresses!M78</f>
        <v>0</v>
      </c>
      <c r="N369" s="1056">
        <f>C_Addresses!N78</f>
        <v>0</v>
      </c>
    </row>
    <row r="370" spans="2:14" x14ac:dyDescent="0.2">
      <c r="B370" s="11" t="str">
        <f>C_Addresses!B79</f>
        <v>ZIP:</v>
      </c>
      <c r="C370" s="1028">
        <f>C_Addresses!C79</f>
        <v>0</v>
      </c>
      <c r="D370" s="1058">
        <f>C_Addresses!D79</f>
        <v>0</v>
      </c>
      <c r="E370" s="1058">
        <f>C_Addresses!E79</f>
        <v>0</v>
      </c>
      <c r="F370" s="1029">
        <f>C_Addresses!F79</f>
        <v>0</v>
      </c>
      <c r="G370" s="3">
        <f>C_Addresses!G79</f>
        <v>0</v>
      </c>
      <c r="H370" s="1">
        <f>C_Addresses!H79</f>
        <v>0</v>
      </c>
      <c r="I370" s="4" t="str">
        <f>C_Addresses!I79</f>
        <v>US Representative:</v>
      </c>
      <c r="J370" s="4">
        <f>C_Addresses!J79</f>
        <v>0</v>
      </c>
      <c r="K370" s="2">
        <f>C_Addresses!K79</f>
        <v>0</v>
      </c>
      <c r="L370" s="3">
        <f>C_Addresses!L79</f>
        <v>0</v>
      </c>
      <c r="M370" s="1056">
        <f>C_Addresses!M79</f>
        <v>0</v>
      </c>
      <c r="N370" s="1056">
        <f>C_Addresses!N79</f>
        <v>0</v>
      </c>
    </row>
    <row r="371" spans="2:14" x14ac:dyDescent="0.2">
      <c r="B371" s="4" t="str">
        <f>C_Addresses!B80</f>
        <v>County:</v>
      </c>
      <c r="C371" s="1050">
        <f>C_Addresses!C80</f>
        <v>0</v>
      </c>
      <c r="D371" s="1051">
        <f>C_Addresses!D80</f>
        <v>0</v>
      </c>
      <c r="E371" s="1051">
        <f>C_Addresses!E80</f>
        <v>0</v>
      </c>
      <c r="F371" s="1052">
        <f>C_Addresses!F80</f>
        <v>0</v>
      </c>
      <c r="G371" s="3">
        <f>C_Addresses!G80</f>
        <v>0</v>
      </c>
      <c r="H371" s="1">
        <f>C_Addresses!H80</f>
        <v>0</v>
      </c>
      <c r="I371" s="1">
        <f>C_Addresses!I80</f>
        <v>0</v>
      </c>
      <c r="J371" s="1">
        <f>C_Addresses!J80</f>
        <v>0</v>
      </c>
      <c r="K371" s="1">
        <f>C_Addresses!K80</f>
        <v>0</v>
      </c>
      <c r="L371" s="1">
        <f>C_Addresses!L80</f>
        <v>0</v>
      </c>
      <c r="M371" s="1">
        <f>C_Addresses!M80</f>
        <v>0</v>
      </c>
      <c r="N371" s="1">
        <f>C_Addresses!N80</f>
        <v>0</v>
      </c>
    </row>
    <row r="372" spans="2:14" x14ac:dyDescent="0.2">
      <c r="B372" s="1">
        <f>C_Addresses!B81</f>
        <v>0</v>
      </c>
      <c r="C372" s="1">
        <f>C_Addresses!C81</f>
        <v>0</v>
      </c>
      <c r="D372" s="1">
        <f>C_Addresses!D81</f>
        <v>0</v>
      </c>
      <c r="E372" s="1">
        <f>C_Addresses!E81</f>
        <v>0</v>
      </c>
      <c r="F372" s="3">
        <f>C_Addresses!F81</f>
        <v>0</v>
      </c>
      <c r="G372" s="3">
        <f>C_Addresses!G81</f>
        <v>0</v>
      </c>
      <c r="H372" s="1">
        <f>C_Addresses!H81</f>
        <v>0</v>
      </c>
      <c r="I372" s="4" t="str">
        <f>C_Addresses!I81</f>
        <v>Census Tract Number:</v>
      </c>
      <c r="J372" s="1">
        <f>C_Addresses!J81</f>
        <v>0</v>
      </c>
      <c r="K372" s="2">
        <f>C_Addresses!K81</f>
        <v>0</v>
      </c>
      <c r="L372" s="1">
        <f>C_Addresses!L81</f>
        <v>0</v>
      </c>
      <c r="M372" s="1" t="str">
        <f>C_Addresses!M81</f>
        <v>PIN:</v>
      </c>
      <c r="N372" s="2">
        <f>C_Addresses!N81</f>
        <v>0</v>
      </c>
    </row>
    <row r="373" spans="2:14" x14ac:dyDescent="0.2">
      <c r="B373" s="4" t="str">
        <f>C_Addresses!B82</f>
        <v>Latitude:</v>
      </c>
      <c r="C373" s="121">
        <f>C_Addresses!C82</f>
        <v>0</v>
      </c>
      <c r="D373" s="5" t="str">
        <f>C_Addresses!D82</f>
        <v>(Example: 41.889556)</v>
      </c>
      <c r="E373" s="1">
        <f>C_Addresses!E82</f>
        <v>0</v>
      </c>
      <c r="F373" s="3">
        <f>C_Addresses!F82</f>
        <v>0</v>
      </c>
      <c r="G373" s="1">
        <f>C_Addresses!G82</f>
        <v>0</v>
      </c>
      <c r="H373" s="1">
        <f>C_Addresses!H82</f>
        <v>0</v>
      </c>
      <c r="I373" s="4" t="str">
        <f>C_Addresses!I82</f>
        <v>QCT?:</v>
      </c>
      <c r="J373" s="1">
        <f>C_Addresses!J82</f>
        <v>0</v>
      </c>
      <c r="K373" s="202">
        <f>C_Addresses!K82</f>
        <v>0</v>
      </c>
      <c r="L373" s="1">
        <f>C_Addresses!L82</f>
        <v>0</v>
      </c>
      <c r="M373" s="1">
        <f>C_Addresses!M82</f>
        <v>0</v>
      </c>
      <c r="N373" s="1">
        <f>C_Addresses!N82</f>
        <v>0</v>
      </c>
    </row>
    <row r="374" spans="2:14" x14ac:dyDescent="0.2">
      <c r="B374" s="4" t="str">
        <f>C_Addresses!B83</f>
        <v>Longitude:</v>
      </c>
      <c r="C374" s="122">
        <f>C_Addresses!C83</f>
        <v>0</v>
      </c>
      <c r="D374" s="9" t="str">
        <f>C_Addresses!D83</f>
        <v>(Example: -87.623861)</v>
      </c>
      <c r="E374" s="3">
        <f>C_Addresses!E83</f>
        <v>0</v>
      </c>
      <c r="F374" s="1">
        <f>C_Addresses!F83</f>
        <v>0</v>
      </c>
      <c r="G374" s="3">
        <f>C_Addresses!G83</f>
        <v>0</v>
      </c>
      <c r="H374" s="1">
        <f>C_Addresses!H83</f>
        <v>0</v>
      </c>
      <c r="I374" s="4" t="str">
        <f>C_Addresses!I83</f>
        <v>Chicago Community Area:</v>
      </c>
      <c r="J374" s="1">
        <f>C_Addresses!J83</f>
        <v>0</v>
      </c>
      <c r="K374" s="1">
        <f>C_Addresses!K83</f>
        <v>0</v>
      </c>
      <c r="L374" s="1">
        <f>C_Addresses!L83</f>
        <v>0</v>
      </c>
      <c r="M374" s="1053">
        <f>C_Addresses!M83</f>
        <v>0</v>
      </c>
      <c r="N374" s="1054">
        <f>C_Addresses!N83</f>
        <v>0</v>
      </c>
    </row>
    <row r="375" spans="2:14" ht="13.5" thickBot="1" x14ac:dyDescent="0.25">
      <c r="B375" s="14">
        <f>C_Addresses!B84</f>
        <v>0</v>
      </c>
      <c r="C375" s="14">
        <f>C_Addresses!C84</f>
        <v>0</v>
      </c>
      <c r="D375" s="14">
        <f>C_Addresses!D84</f>
        <v>0</v>
      </c>
      <c r="E375" s="14">
        <f>C_Addresses!E84</f>
        <v>0</v>
      </c>
      <c r="F375" s="14">
        <f>C_Addresses!F84</f>
        <v>0</v>
      </c>
      <c r="G375" s="14">
        <f>C_Addresses!G84</f>
        <v>0</v>
      </c>
      <c r="H375" s="14">
        <f>C_Addresses!H84</f>
        <v>0</v>
      </c>
      <c r="I375" s="14">
        <f>C_Addresses!I84</f>
        <v>0</v>
      </c>
      <c r="J375" s="14">
        <f>C_Addresses!J84</f>
        <v>0</v>
      </c>
      <c r="K375" s="14">
        <f>C_Addresses!K84</f>
        <v>0</v>
      </c>
      <c r="L375" s="14">
        <f>C_Addresses!L84</f>
        <v>0</v>
      </c>
      <c r="M375" s="14">
        <f>C_Addresses!M84</f>
        <v>0</v>
      </c>
      <c r="N375" s="14">
        <f>C_Addresses!N84</f>
        <v>0</v>
      </c>
    </row>
    <row r="376" spans="2:14" x14ac:dyDescent="0.2">
      <c r="B376" s="1">
        <f>C_Addresses!B85</f>
        <v>0</v>
      </c>
      <c r="C376" s="1">
        <f>C_Addresses!C85</f>
        <v>0</v>
      </c>
      <c r="D376" s="1">
        <f>C_Addresses!D85</f>
        <v>0</v>
      </c>
      <c r="E376" s="11" t="str">
        <f>C_Addresses!E85</f>
        <v xml:space="preserve">Number of Units: </v>
      </c>
      <c r="F376" s="724">
        <f>C_Addresses!F85</f>
        <v>0</v>
      </c>
      <c r="G376" s="10">
        <f>C_Addresses!G85</f>
        <v>0</v>
      </c>
      <c r="H376" s="10">
        <f>C_Addresses!H85</f>
        <v>0</v>
      </c>
      <c r="I376" s="3">
        <f>C_Addresses!I85</f>
        <v>0</v>
      </c>
      <c r="J376" s="3">
        <f>C_Addresses!J85</f>
        <v>0</v>
      </c>
      <c r="K376" s="3" t="str">
        <f>C_Addresses!K85</f>
        <v>District</v>
      </c>
      <c r="L376" s="3">
        <f>C_Addresses!L85</f>
        <v>0</v>
      </c>
      <c r="M376" s="1059" t="str">
        <f>C_Addresses!M85</f>
        <v>Elected Official</v>
      </c>
      <c r="N376" s="1059">
        <f>C_Addresses!N85</f>
        <v>0</v>
      </c>
    </row>
    <row r="377" spans="2:14" x14ac:dyDescent="0.2">
      <c r="B377" s="12" t="str">
        <f>C_Addresses!B86</f>
        <v>Site #:</v>
      </c>
      <c r="C377" s="206">
        <f>C_Addresses!C86</f>
        <v>8</v>
      </c>
      <c r="D377" s="10">
        <f>C_Addresses!D86</f>
        <v>0</v>
      </c>
      <c r="E377" s="11" t="str">
        <f>C_Addresses!E86</f>
        <v>PPA Approved:</v>
      </c>
      <c r="F377" s="202">
        <f>C_Addresses!F86</f>
        <v>0</v>
      </c>
      <c r="G377" s="3">
        <f>C_Addresses!G86</f>
        <v>0</v>
      </c>
      <c r="H377" s="1">
        <f>C_Addresses!H86</f>
        <v>0</v>
      </c>
      <c r="I377" s="4" t="str">
        <f>C_Addresses!I86</f>
        <v>Chief Municipal Official:</v>
      </c>
      <c r="J377" s="4">
        <f>C_Addresses!J86</f>
        <v>0</v>
      </c>
      <c r="K377" s="13">
        <f>C_Addresses!K86</f>
        <v>0</v>
      </c>
      <c r="L377" s="3">
        <f>C_Addresses!L86</f>
        <v>0</v>
      </c>
      <c r="M377" s="1056">
        <f>C_Addresses!M86</f>
        <v>0</v>
      </c>
      <c r="N377" s="1056">
        <f>C_Addresses!N86</f>
        <v>0</v>
      </c>
    </row>
    <row r="378" spans="2:14" x14ac:dyDescent="0.2">
      <c r="B378" s="4" t="str">
        <f>C_Addresses!B87</f>
        <v>Set Aside:</v>
      </c>
      <c r="C378" s="1057" t="str">
        <f>C_Addresses!C87</f>
        <v/>
      </c>
      <c r="D378" s="1057">
        <f>C_Addresses!D87</f>
        <v>0</v>
      </c>
      <c r="E378" s="1057">
        <f>C_Addresses!E87</f>
        <v>0</v>
      </c>
      <c r="F378" s="1057">
        <f>C_Addresses!F87</f>
        <v>0</v>
      </c>
      <c r="G378" s="3">
        <f>C_Addresses!G87</f>
        <v>0</v>
      </c>
      <c r="H378" s="1">
        <f>C_Addresses!H87</f>
        <v>0</v>
      </c>
      <c r="I378" s="4" t="str">
        <f>C_Addresses!I87</f>
        <v>Alderman:</v>
      </c>
      <c r="J378" s="4">
        <f>C_Addresses!J87</f>
        <v>0</v>
      </c>
      <c r="K378" s="2">
        <f>C_Addresses!K87</f>
        <v>0</v>
      </c>
      <c r="L378" s="3">
        <f>C_Addresses!L87</f>
        <v>0</v>
      </c>
      <c r="M378" s="1056">
        <f>C_Addresses!M87</f>
        <v>0</v>
      </c>
      <c r="N378" s="1056">
        <f>C_Addresses!N87</f>
        <v>0</v>
      </c>
    </row>
    <row r="379" spans="2:14" x14ac:dyDescent="0.2">
      <c r="B379" s="4" t="str">
        <f>C_Addresses!B88</f>
        <v>Address:</v>
      </c>
      <c r="C379" s="1050">
        <f>C_Addresses!C88</f>
        <v>0</v>
      </c>
      <c r="D379" s="1051">
        <f>C_Addresses!D88</f>
        <v>0</v>
      </c>
      <c r="E379" s="1051">
        <f>C_Addresses!E88</f>
        <v>0</v>
      </c>
      <c r="F379" s="1052">
        <f>C_Addresses!F88</f>
        <v>0</v>
      </c>
      <c r="G379" s="3">
        <f>C_Addresses!G88</f>
        <v>0</v>
      </c>
      <c r="H379" s="1">
        <f>C_Addresses!H88</f>
        <v>0</v>
      </c>
      <c r="I379" s="4" t="str">
        <f>C_Addresses!I88</f>
        <v>State Senator:</v>
      </c>
      <c r="J379" s="4">
        <f>C_Addresses!J88</f>
        <v>0</v>
      </c>
      <c r="K379" s="2">
        <f>C_Addresses!K88</f>
        <v>0</v>
      </c>
      <c r="L379" s="3">
        <f>C_Addresses!L88</f>
        <v>0</v>
      </c>
      <c r="M379" s="1056">
        <f>C_Addresses!M88</f>
        <v>0</v>
      </c>
      <c r="N379" s="1056">
        <f>C_Addresses!N88</f>
        <v>0</v>
      </c>
    </row>
    <row r="380" spans="2:14" x14ac:dyDescent="0.2">
      <c r="B380" s="4" t="str">
        <f>C_Addresses!B89</f>
        <v xml:space="preserve">City: </v>
      </c>
      <c r="C380" s="1050">
        <f>C_Addresses!C89</f>
        <v>0</v>
      </c>
      <c r="D380" s="1051">
        <f>C_Addresses!D89</f>
        <v>0</v>
      </c>
      <c r="E380" s="1051">
        <f>C_Addresses!E89</f>
        <v>0</v>
      </c>
      <c r="F380" s="1052">
        <f>C_Addresses!F89</f>
        <v>0</v>
      </c>
      <c r="G380" s="3">
        <f>C_Addresses!G89</f>
        <v>0</v>
      </c>
      <c r="H380" s="3">
        <f>C_Addresses!H89</f>
        <v>0</v>
      </c>
      <c r="I380" s="4" t="str">
        <f>C_Addresses!I89</f>
        <v>State Representative:</v>
      </c>
      <c r="J380" s="4">
        <f>C_Addresses!J89</f>
        <v>0</v>
      </c>
      <c r="K380" s="2">
        <f>C_Addresses!K89</f>
        <v>0</v>
      </c>
      <c r="L380" s="3">
        <f>C_Addresses!L89</f>
        <v>0</v>
      </c>
      <c r="M380" s="1056">
        <f>C_Addresses!M89</f>
        <v>0</v>
      </c>
      <c r="N380" s="1056">
        <f>C_Addresses!N89</f>
        <v>0</v>
      </c>
    </row>
    <row r="381" spans="2:14" x14ac:dyDescent="0.2">
      <c r="B381" s="11" t="str">
        <f>C_Addresses!B90</f>
        <v>ZIP:</v>
      </c>
      <c r="C381" s="1028">
        <f>C_Addresses!C90</f>
        <v>0</v>
      </c>
      <c r="D381" s="1058">
        <f>C_Addresses!D90</f>
        <v>0</v>
      </c>
      <c r="E381" s="1058">
        <f>C_Addresses!E90</f>
        <v>0</v>
      </c>
      <c r="F381" s="1029">
        <f>C_Addresses!F90</f>
        <v>0</v>
      </c>
      <c r="G381" s="3">
        <f>C_Addresses!G90</f>
        <v>0</v>
      </c>
      <c r="H381" s="1">
        <f>C_Addresses!H90</f>
        <v>0</v>
      </c>
      <c r="I381" s="4" t="str">
        <f>C_Addresses!I90</f>
        <v>US Representative:</v>
      </c>
      <c r="J381" s="4">
        <f>C_Addresses!J90</f>
        <v>0</v>
      </c>
      <c r="K381" s="2">
        <f>C_Addresses!K90</f>
        <v>0</v>
      </c>
      <c r="L381" s="3">
        <f>C_Addresses!L90</f>
        <v>0</v>
      </c>
      <c r="M381" s="1056">
        <f>C_Addresses!M90</f>
        <v>0</v>
      </c>
      <c r="N381" s="1056">
        <f>C_Addresses!N90</f>
        <v>0</v>
      </c>
    </row>
    <row r="382" spans="2:14" x14ac:dyDescent="0.2">
      <c r="B382" s="4" t="str">
        <f>C_Addresses!B91</f>
        <v>County:</v>
      </c>
      <c r="C382" s="1050">
        <f>C_Addresses!C91</f>
        <v>0</v>
      </c>
      <c r="D382" s="1051">
        <f>C_Addresses!D91</f>
        <v>0</v>
      </c>
      <c r="E382" s="1051">
        <f>C_Addresses!E91</f>
        <v>0</v>
      </c>
      <c r="F382" s="1052">
        <f>C_Addresses!F91</f>
        <v>0</v>
      </c>
      <c r="G382" s="3">
        <f>C_Addresses!G91</f>
        <v>0</v>
      </c>
      <c r="H382" s="1">
        <f>C_Addresses!H91</f>
        <v>0</v>
      </c>
      <c r="I382" s="1">
        <f>C_Addresses!I91</f>
        <v>0</v>
      </c>
      <c r="J382" s="1">
        <f>C_Addresses!J91</f>
        <v>0</v>
      </c>
      <c r="K382" s="1">
        <f>C_Addresses!K91</f>
        <v>0</v>
      </c>
      <c r="L382" s="1">
        <f>C_Addresses!L91</f>
        <v>0</v>
      </c>
      <c r="M382" s="1">
        <f>C_Addresses!M91</f>
        <v>0</v>
      </c>
      <c r="N382" s="1">
        <f>C_Addresses!N91</f>
        <v>0</v>
      </c>
    </row>
    <row r="383" spans="2:14" x14ac:dyDescent="0.2">
      <c r="B383" s="1">
        <f>C_Addresses!B92</f>
        <v>0</v>
      </c>
      <c r="C383" s="1">
        <f>C_Addresses!C92</f>
        <v>0</v>
      </c>
      <c r="D383" s="1">
        <f>C_Addresses!D92</f>
        <v>0</v>
      </c>
      <c r="E383" s="1">
        <f>C_Addresses!E92</f>
        <v>0</v>
      </c>
      <c r="F383" s="3">
        <f>C_Addresses!F92</f>
        <v>0</v>
      </c>
      <c r="G383" s="3">
        <f>C_Addresses!G92</f>
        <v>0</v>
      </c>
      <c r="H383" s="1">
        <f>C_Addresses!H92</f>
        <v>0</v>
      </c>
      <c r="I383" s="4" t="str">
        <f>C_Addresses!I92</f>
        <v>Census Tract Number:</v>
      </c>
      <c r="J383" s="1">
        <f>C_Addresses!J92</f>
        <v>0</v>
      </c>
      <c r="K383" s="2">
        <f>C_Addresses!K92</f>
        <v>0</v>
      </c>
      <c r="L383" s="1">
        <f>C_Addresses!L92</f>
        <v>0</v>
      </c>
      <c r="M383" s="1" t="str">
        <f>C_Addresses!M92</f>
        <v>PIN:</v>
      </c>
      <c r="N383" s="2">
        <f>C_Addresses!N92</f>
        <v>0</v>
      </c>
    </row>
    <row r="384" spans="2:14" x14ac:dyDescent="0.2">
      <c r="B384" s="4" t="str">
        <f>C_Addresses!B93</f>
        <v>Latitude:</v>
      </c>
      <c r="C384" s="121">
        <f>C_Addresses!C93</f>
        <v>0</v>
      </c>
      <c r="D384" s="5" t="str">
        <f>C_Addresses!D93</f>
        <v>(Example: 41.889556)</v>
      </c>
      <c r="E384" s="1">
        <f>C_Addresses!E93</f>
        <v>0</v>
      </c>
      <c r="F384" s="3">
        <f>C_Addresses!F93</f>
        <v>0</v>
      </c>
      <c r="G384" s="1">
        <f>C_Addresses!G93</f>
        <v>0</v>
      </c>
      <c r="H384" s="1">
        <f>C_Addresses!H93</f>
        <v>0</v>
      </c>
      <c r="I384" s="4" t="str">
        <f>C_Addresses!I93</f>
        <v>QCT?:</v>
      </c>
      <c r="J384" s="1">
        <f>C_Addresses!J93</f>
        <v>0</v>
      </c>
      <c r="K384" s="202">
        <f>C_Addresses!K93</f>
        <v>0</v>
      </c>
      <c r="L384" s="1">
        <f>C_Addresses!L93</f>
        <v>0</v>
      </c>
      <c r="M384" s="1">
        <f>C_Addresses!M93</f>
        <v>0</v>
      </c>
      <c r="N384" s="1">
        <f>C_Addresses!N93</f>
        <v>0</v>
      </c>
    </row>
    <row r="385" spans="2:14" x14ac:dyDescent="0.2">
      <c r="B385" s="4" t="str">
        <f>C_Addresses!B94</f>
        <v>Longitude:</v>
      </c>
      <c r="C385" s="122">
        <f>C_Addresses!C94</f>
        <v>0</v>
      </c>
      <c r="D385" s="9" t="str">
        <f>C_Addresses!D94</f>
        <v>(Example: -87.623861)</v>
      </c>
      <c r="E385" s="3">
        <f>C_Addresses!E94</f>
        <v>0</v>
      </c>
      <c r="F385" s="1">
        <f>C_Addresses!F94</f>
        <v>0</v>
      </c>
      <c r="G385" s="3">
        <f>C_Addresses!G94</f>
        <v>0</v>
      </c>
      <c r="H385" s="1">
        <f>C_Addresses!H94</f>
        <v>0</v>
      </c>
      <c r="I385" s="4" t="str">
        <f>C_Addresses!I94</f>
        <v>Chicago Community Area:</v>
      </c>
      <c r="J385" s="1">
        <f>C_Addresses!J94</f>
        <v>0</v>
      </c>
      <c r="K385" s="1">
        <f>C_Addresses!K94</f>
        <v>0</v>
      </c>
      <c r="L385" s="1">
        <f>C_Addresses!L94</f>
        <v>0</v>
      </c>
      <c r="M385" s="1053">
        <f>C_Addresses!M94</f>
        <v>0</v>
      </c>
      <c r="N385" s="1054">
        <f>C_Addresses!N94</f>
        <v>0</v>
      </c>
    </row>
    <row r="386" spans="2:14" ht="13.5" thickBot="1" x14ac:dyDescent="0.25">
      <c r="B386" s="14">
        <f>C_Addresses!B95</f>
        <v>0</v>
      </c>
      <c r="C386" s="14">
        <f>C_Addresses!C95</f>
        <v>0</v>
      </c>
      <c r="D386" s="14">
        <f>C_Addresses!D95</f>
        <v>0</v>
      </c>
      <c r="E386" s="14">
        <f>C_Addresses!E95</f>
        <v>0</v>
      </c>
      <c r="F386" s="14">
        <f>C_Addresses!F95</f>
        <v>0</v>
      </c>
      <c r="G386" s="14">
        <f>C_Addresses!G95</f>
        <v>0</v>
      </c>
      <c r="H386" s="14">
        <f>C_Addresses!H95</f>
        <v>0</v>
      </c>
      <c r="I386" s="14">
        <f>C_Addresses!I95</f>
        <v>0</v>
      </c>
      <c r="J386" s="14">
        <f>C_Addresses!J95</f>
        <v>0</v>
      </c>
      <c r="K386" s="14">
        <f>C_Addresses!K95</f>
        <v>0</v>
      </c>
      <c r="L386" s="14">
        <f>C_Addresses!L95</f>
        <v>0</v>
      </c>
      <c r="M386" s="14">
        <f>C_Addresses!M95</f>
        <v>0</v>
      </c>
      <c r="N386" s="14">
        <f>C_Addresses!N95</f>
        <v>0</v>
      </c>
    </row>
    <row r="387" spans="2:14" x14ac:dyDescent="0.2">
      <c r="B387" s="1">
        <f>C_Addresses!B96</f>
        <v>0</v>
      </c>
      <c r="C387" s="1">
        <f>C_Addresses!C96</f>
        <v>0</v>
      </c>
      <c r="D387" s="1">
        <f>C_Addresses!D96</f>
        <v>0</v>
      </c>
      <c r="E387" s="11" t="str">
        <f>C_Addresses!E96</f>
        <v xml:space="preserve">Number of Units: </v>
      </c>
      <c r="F387" s="724">
        <f>C_Addresses!F96</f>
        <v>0</v>
      </c>
      <c r="G387" s="10">
        <f>C_Addresses!G96</f>
        <v>0</v>
      </c>
      <c r="H387" s="10">
        <f>C_Addresses!H96</f>
        <v>0</v>
      </c>
      <c r="I387" s="3">
        <f>C_Addresses!I96</f>
        <v>0</v>
      </c>
      <c r="J387" s="3">
        <f>C_Addresses!J96</f>
        <v>0</v>
      </c>
      <c r="K387" s="3" t="str">
        <f>C_Addresses!K96</f>
        <v>District</v>
      </c>
      <c r="L387" s="3">
        <f>C_Addresses!L96</f>
        <v>0</v>
      </c>
      <c r="M387" s="1059" t="str">
        <f>C_Addresses!M96</f>
        <v>Elected Official</v>
      </c>
      <c r="N387" s="1059">
        <f>C_Addresses!N96</f>
        <v>0</v>
      </c>
    </row>
    <row r="388" spans="2:14" x14ac:dyDescent="0.2">
      <c r="B388" s="12" t="str">
        <f>C_Addresses!B97</f>
        <v>Site #:</v>
      </c>
      <c r="C388" s="206">
        <f>C_Addresses!C97</f>
        <v>9</v>
      </c>
      <c r="D388" s="10">
        <f>C_Addresses!D97</f>
        <v>0</v>
      </c>
      <c r="E388" s="11" t="str">
        <f>C_Addresses!E97</f>
        <v>PPA Approved:</v>
      </c>
      <c r="F388" s="202">
        <f>C_Addresses!F97</f>
        <v>0</v>
      </c>
      <c r="G388" s="3">
        <f>C_Addresses!G97</f>
        <v>0</v>
      </c>
      <c r="H388" s="1">
        <f>C_Addresses!H97</f>
        <v>0</v>
      </c>
      <c r="I388" s="4" t="str">
        <f>C_Addresses!I97</f>
        <v>Chief Municipal Official:</v>
      </c>
      <c r="J388" s="4">
        <f>C_Addresses!J97</f>
        <v>0</v>
      </c>
      <c r="K388" s="13">
        <f>C_Addresses!K97</f>
        <v>0</v>
      </c>
      <c r="L388" s="3">
        <f>C_Addresses!L97</f>
        <v>0</v>
      </c>
      <c r="M388" s="1056">
        <f>C_Addresses!M97</f>
        <v>0</v>
      </c>
      <c r="N388" s="1056">
        <f>C_Addresses!N97</f>
        <v>0</v>
      </c>
    </row>
    <row r="389" spans="2:14" x14ac:dyDescent="0.2">
      <c r="B389" s="4" t="str">
        <f>C_Addresses!B98</f>
        <v>Set Aside:</v>
      </c>
      <c r="C389" s="1057" t="str">
        <f>C_Addresses!C98</f>
        <v/>
      </c>
      <c r="D389" s="1057">
        <f>C_Addresses!D98</f>
        <v>0</v>
      </c>
      <c r="E389" s="1057">
        <f>C_Addresses!E98</f>
        <v>0</v>
      </c>
      <c r="F389" s="1057">
        <f>C_Addresses!F98</f>
        <v>0</v>
      </c>
      <c r="G389" s="3">
        <f>C_Addresses!G98</f>
        <v>0</v>
      </c>
      <c r="H389" s="1">
        <f>C_Addresses!H98</f>
        <v>0</v>
      </c>
      <c r="I389" s="4" t="str">
        <f>C_Addresses!I98</f>
        <v>Alderman:</v>
      </c>
      <c r="J389" s="4">
        <f>C_Addresses!J98</f>
        <v>0</v>
      </c>
      <c r="K389" s="2">
        <f>C_Addresses!K98</f>
        <v>0</v>
      </c>
      <c r="L389" s="3">
        <f>C_Addresses!L98</f>
        <v>0</v>
      </c>
      <c r="M389" s="1056">
        <f>C_Addresses!M98</f>
        <v>0</v>
      </c>
      <c r="N389" s="1056">
        <f>C_Addresses!N98</f>
        <v>0</v>
      </c>
    </row>
    <row r="390" spans="2:14" x14ac:dyDescent="0.2">
      <c r="B390" s="4" t="str">
        <f>C_Addresses!B99</f>
        <v>Address:</v>
      </c>
      <c r="C390" s="1050">
        <f>C_Addresses!C99</f>
        <v>0</v>
      </c>
      <c r="D390" s="1051">
        <f>C_Addresses!D99</f>
        <v>0</v>
      </c>
      <c r="E390" s="1051">
        <f>C_Addresses!E99</f>
        <v>0</v>
      </c>
      <c r="F390" s="1052">
        <f>C_Addresses!F99</f>
        <v>0</v>
      </c>
      <c r="G390" s="3">
        <f>C_Addresses!G99</f>
        <v>0</v>
      </c>
      <c r="H390" s="1">
        <f>C_Addresses!H99</f>
        <v>0</v>
      </c>
      <c r="I390" s="4" t="str">
        <f>C_Addresses!I99</f>
        <v>State Senator:</v>
      </c>
      <c r="J390" s="4">
        <f>C_Addresses!J99</f>
        <v>0</v>
      </c>
      <c r="K390" s="2">
        <f>C_Addresses!K99</f>
        <v>0</v>
      </c>
      <c r="L390" s="3">
        <f>C_Addresses!L99</f>
        <v>0</v>
      </c>
      <c r="M390" s="1056">
        <f>C_Addresses!M99</f>
        <v>0</v>
      </c>
      <c r="N390" s="1056">
        <f>C_Addresses!N99</f>
        <v>0</v>
      </c>
    </row>
    <row r="391" spans="2:14" x14ac:dyDescent="0.2">
      <c r="B391" s="4" t="str">
        <f>C_Addresses!B100</f>
        <v xml:space="preserve">City: </v>
      </c>
      <c r="C391" s="1050">
        <f>C_Addresses!C100</f>
        <v>0</v>
      </c>
      <c r="D391" s="1051">
        <f>C_Addresses!D100</f>
        <v>0</v>
      </c>
      <c r="E391" s="1051">
        <f>C_Addresses!E100</f>
        <v>0</v>
      </c>
      <c r="F391" s="1052">
        <f>C_Addresses!F100</f>
        <v>0</v>
      </c>
      <c r="G391" s="3">
        <f>C_Addresses!G100</f>
        <v>0</v>
      </c>
      <c r="H391" s="3">
        <f>C_Addresses!H100</f>
        <v>0</v>
      </c>
      <c r="I391" s="4" t="str">
        <f>C_Addresses!I100</f>
        <v>State Representative:</v>
      </c>
      <c r="J391" s="4">
        <f>C_Addresses!J100</f>
        <v>0</v>
      </c>
      <c r="K391" s="2">
        <f>C_Addresses!K100</f>
        <v>0</v>
      </c>
      <c r="L391" s="3">
        <f>C_Addresses!L100</f>
        <v>0</v>
      </c>
      <c r="M391" s="1056">
        <f>C_Addresses!M100</f>
        <v>0</v>
      </c>
      <c r="N391" s="1056">
        <f>C_Addresses!N100</f>
        <v>0</v>
      </c>
    </row>
    <row r="392" spans="2:14" x14ac:dyDescent="0.2">
      <c r="B392" s="11" t="str">
        <f>C_Addresses!B101</f>
        <v>ZIP:</v>
      </c>
      <c r="C392" s="1028">
        <f>C_Addresses!C101</f>
        <v>0</v>
      </c>
      <c r="D392" s="1058">
        <f>C_Addresses!D101</f>
        <v>0</v>
      </c>
      <c r="E392" s="1058">
        <f>C_Addresses!E101</f>
        <v>0</v>
      </c>
      <c r="F392" s="1029">
        <f>C_Addresses!F101</f>
        <v>0</v>
      </c>
      <c r="G392" s="3">
        <f>C_Addresses!G101</f>
        <v>0</v>
      </c>
      <c r="H392" s="1">
        <f>C_Addresses!H101</f>
        <v>0</v>
      </c>
      <c r="I392" s="4" t="str">
        <f>C_Addresses!I101</f>
        <v>US Representative:</v>
      </c>
      <c r="J392" s="4">
        <f>C_Addresses!J101</f>
        <v>0</v>
      </c>
      <c r="K392" s="2">
        <f>C_Addresses!K101</f>
        <v>0</v>
      </c>
      <c r="L392" s="3">
        <f>C_Addresses!L101</f>
        <v>0</v>
      </c>
      <c r="M392" s="1056">
        <f>C_Addresses!M101</f>
        <v>0</v>
      </c>
      <c r="N392" s="1056">
        <f>C_Addresses!N101</f>
        <v>0</v>
      </c>
    </row>
    <row r="393" spans="2:14" x14ac:dyDescent="0.2">
      <c r="B393" s="4" t="str">
        <f>C_Addresses!B102</f>
        <v>County:</v>
      </c>
      <c r="C393" s="1050">
        <f>C_Addresses!C102</f>
        <v>0</v>
      </c>
      <c r="D393" s="1051">
        <f>C_Addresses!D102</f>
        <v>0</v>
      </c>
      <c r="E393" s="1051">
        <f>C_Addresses!E102</f>
        <v>0</v>
      </c>
      <c r="F393" s="1052">
        <f>C_Addresses!F102</f>
        <v>0</v>
      </c>
      <c r="G393" s="3">
        <f>C_Addresses!G102</f>
        <v>0</v>
      </c>
      <c r="H393" s="1">
        <f>C_Addresses!H102</f>
        <v>0</v>
      </c>
      <c r="I393" s="1">
        <f>C_Addresses!I102</f>
        <v>0</v>
      </c>
      <c r="J393" s="1">
        <f>C_Addresses!J102</f>
        <v>0</v>
      </c>
      <c r="K393" s="1">
        <f>C_Addresses!K102</f>
        <v>0</v>
      </c>
      <c r="L393" s="1">
        <f>C_Addresses!L102</f>
        <v>0</v>
      </c>
      <c r="M393" s="1">
        <f>C_Addresses!M102</f>
        <v>0</v>
      </c>
      <c r="N393" s="1">
        <f>C_Addresses!N102</f>
        <v>0</v>
      </c>
    </row>
    <row r="394" spans="2:14" x14ac:dyDescent="0.2">
      <c r="B394" s="1">
        <f>C_Addresses!B103</f>
        <v>0</v>
      </c>
      <c r="C394" s="1">
        <f>C_Addresses!C103</f>
        <v>0</v>
      </c>
      <c r="D394" s="1">
        <f>C_Addresses!D103</f>
        <v>0</v>
      </c>
      <c r="E394" s="1">
        <f>C_Addresses!E103</f>
        <v>0</v>
      </c>
      <c r="F394" s="3">
        <f>C_Addresses!F103</f>
        <v>0</v>
      </c>
      <c r="G394" s="3">
        <f>C_Addresses!G103</f>
        <v>0</v>
      </c>
      <c r="H394" s="1">
        <f>C_Addresses!H103</f>
        <v>0</v>
      </c>
      <c r="I394" s="4" t="str">
        <f>C_Addresses!I103</f>
        <v>Census Tract Number:</v>
      </c>
      <c r="J394" s="1">
        <f>C_Addresses!J103</f>
        <v>0</v>
      </c>
      <c r="K394" s="2">
        <f>C_Addresses!K103</f>
        <v>0</v>
      </c>
      <c r="L394" s="1">
        <f>C_Addresses!L103</f>
        <v>0</v>
      </c>
      <c r="M394" s="1" t="str">
        <f>C_Addresses!M103</f>
        <v>PIN:</v>
      </c>
      <c r="N394" s="2">
        <f>C_Addresses!N103</f>
        <v>0</v>
      </c>
    </row>
    <row r="395" spans="2:14" x14ac:dyDescent="0.2">
      <c r="B395" s="4" t="str">
        <f>C_Addresses!B104</f>
        <v>Latitude:</v>
      </c>
      <c r="C395" s="121">
        <f>C_Addresses!C104</f>
        <v>0</v>
      </c>
      <c r="D395" s="5" t="str">
        <f>C_Addresses!D104</f>
        <v>(Example: 41.889556)</v>
      </c>
      <c r="E395" s="1">
        <f>C_Addresses!E104</f>
        <v>0</v>
      </c>
      <c r="F395" s="3">
        <f>C_Addresses!F104</f>
        <v>0</v>
      </c>
      <c r="G395" s="1">
        <f>C_Addresses!G104</f>
        <v>0</v>
      </c>
      <c r="H395" s="1">
        <f>C_Addresses!H104</f>
        <v>0</v>
      </c>
      <c r="I395" s="4" t="str">
        <f>C_Addresses!I104</f>
        <v>QCT?:</v>
      </c>
      <c r="J395" s="1">
        <f>C_Addresses!J104</f>
        <v>0</v>
      </c>
      <c r="K395" s="202">
        <f>C_Addresses!K104</f>
        <v>0</v>
      </c>
      <c r="L395" s="1">
        <f>C_Addresses!L104</f>
        <v>0</v>
      </c>
      <c r="M395" s="1">
        <f>C_Addresses!M104</f>
        <v>0</v>
      </c>
      <c r="N395" s="1">
        <f>C_Addresses!N104</f>
        <v>0</v>
      </c>
    </row>
    <row r="396" spans="2:14" x14ac:dyDescent="0.2">
      <c r="B396" s="4" t="str">
        <f>C_Addresses!B105</f>
        <v>Longitude:</v>
      </c>
      <c r="C396" s="122">
        <f>C_Addresses!C105</f>
        <v>0</v>
      </c>
      <c r="D396" s="9" t="str">
        <f>C_Addresses!D105</f>
        <v>(Example: -87.623861)</v>
      </c>
      <c r="E396" s="3">
        <f>C_Addresses!E105</f>
        <v>0</v>
      </c>
      <c r="F396" s="1">
        <f>C_Addresses!F105</f>
        <v>0</v>
      </c>
      <c r="G396" s="3">
        <f>C_Addresses!G105</f>
        <v>0</v>
      </c>
      <c r="H396" s="1">
        <f>C_Addresses!H105</f>
        <v>0</v>
      </c>
      <c r="I396" s="4" t="str">
        <f>C_Addresses!I105</f>
        <v>Chicago Community Area:</v>
      </c>
      <c r="J396" s="1">
        <f>C_Addresses!J105</f>
        <v>0</v>
      </c>
      <c r="K396" s="1">
        <f>C_Addresses!K105</f>
        <v>0</v>
      </c>
      <c r="L396" s="1">
        <f>C_Addresses!L105</f>
        <v>0</v>
      </c>
      <c r="M396" s="1053">
        <f>C_Addresses!M105</f>
        <v>0</v>
      </c>
      <c r="N396" s="1054">
        <f>C_Addresses!N105</f>
        <v>0</v>
      </c>
    </row>
    <row r="397" spans="2:14" ht="13.5" thickBot="1" x14ac:dyDescent="0.25">
      <c r="B397" s="14">
        <f>C_Addresses!B106</f>
        <v>0</v>
      </c>
      <c r="C397" s="189">
        <f>C_Addresses!C106</f>
        <v>0</v>
      </c>
      <c r="D397" s="14">
        <f>C_Addresses!D106</f>
        <v>0</v>
      </c>
      <c r="E397" s="14">
        <f>C_Addresses!E106</f>
        <v>0</v>
      </c>
      <c r="F397" s="14">
        <f>C_Addresses!F106</f>
        <v>0</v>
      </c>
      <c r="G397" s="14">
        <f>C_Addresses!G106</f>
        <v>0</v>
      </c>
      <c r="H397" s="14">
        <f>C_Addresses!H106</f>
        <v>0</v>
      </c>
      <c r="I397" s="14">
        <f>C_Addresses!I106</f>
        <v>0</v>
      </c>
      <c r="J397" s="14">
        <f>C_Addresses!J106</f>
        <v>0</v>
      </c>
      <c r="K397" s="14">
        <f>C_Addresses!K106</f>
        <v>0</v>
      </c>
      <c r="L397" s="14">
        <f>C_Addresses!L106</f>
        <v>0</v>
      </c>
      <c r="M397" s="14">
        <f>C_Addresses!M106</f>
        <v>0</v>
      </c>
      <c r="N397" s="14">
        <f>C_Addresses!N106</f>
        <v>0</v>
      </c>
    </row>
    <row r="398" spans="2:14" x14ac:dyDescent="0.2">
      <c r="B398" s="1">
        <f>C_Addresses!B107</f>
        <v>0</v>
      </c>
      <c r="C398" s="1">
        <f>C_Addresses!C107</f>
        <v>0</v>
      </c>
      <c r="D398" s="1">
        <f>C_Addresses!D107</f>
        <v>0</v>
      </c>
      <c r="E398" s="11" t="str">
        <f>C_Addresses!E107</f>
        <v xml:space="preserve">Number of Units: </v>
      </c>
      <c r="F398" s="724">
        <f>C_Addresses!F107</f>
        <v>0</v>
      </c>
      <c r="G398" s="10">
        <f>C_Addresses!G107</f>
        <v>0</v>
      </c>
      <c r="H398" s="10">
        <f>C_Addresses!H107</f>
        <v>0</v>
      </c>
      <c r="I398" s="3">
        <f>C_Addresses!I107</f>
        <v>0</v>
      </c>
      <c r="J398" s="3">
        <f>C_Addresses!J107</f>
        <v>0</v>
      </c>
      <c r="K398" s="3" t="str">
        <f>C_Addresses!K107</f>
        <v>District</v>
      </c>
      <c r="L398" s="3">
        <f>C_Addresses!L107</f>
        <v>0</v>
      </c>
      <c r="M398" s="1059" t="str">
        <f>C_Addresses!M107</f>
        <v>Elected Official</v>
      </c>
      <c r="N398" s="1059">
        <f>C_Addresses!N107</f>
        <v>0</v>
      </c>
    </row>
    <row r="399" spans="2:14" x14ac:dyDescent="0.2">
      <c r="B399" s="12" t="str">
        <f>C_Addresses!B108</f>
        <v>Site #:</v>
      </c>
      <c r="C399" s="206">
        <f>C_Addresses!C108</f>
        <v>10</v>
      </c>
      <c r="D399" s="10">
        <f>C_Addresses!D108</f>
        <v>0</v>
      </c>
      <c r="E399" s="11" t="str">
        <f>C_Addresses!E108</f>
        <v>PPA Approved:</v>
      </c>
      <c r="F399" s="202">
        <f>C_Addresses!F108</f>
        <v>0</v>
      </c>
      <c r="G399" s="3">
        <f>C_Addresses!G108</f>
        <v>0</v>
      </c>
      <c r="H399" s="1">
        <f>C_Addresses!H108</f>
        <v>0</v>
      </c>
      <c r="I399" s="4" t="str">
        <f>C_Addresses!I108</f>
        <v>Chief Municipal Official:</v>
      </c>
      <c r="J399" s="4">
        <f>C_Addresses!J108</f>
        <v>0</v>
      </c>
      <c r="K399" s="13">
        <f>C_Addresses!K108</f>
        <v>0</v>
      </c>
      <c r="L399" s="3">
        <f>C_Addresses!L108</f>
        <v>0</v>
      </c>
      <c r="M399" s="1056">
        <f>C_Addresses!M108</f>
        <v>0</v>
      </c>
      <c r="N399" s="1056">
        <f>C_Addresses!N108</f>
        <v>0</v>
      </c>
    </row>
    <row r="400" spans="2:14" x14ac:dyDescent="0.2">
      <c r="B400" s="4" t="str">
        <f>C_Addresses!B109</f>
        <v>Set Aside:</v>
      </c>
      <c r="C400" s="1057" t="str">
        <f>C_Addresses!C109</f>
        <v/>
      </c>
      <c r="D400" s="1057">
        <f>C_Addresses!D109</f>
        <v>0</v>
      </c>
      <c r="E400" s="1057">
        <f>C_Addresses!E109</f>
        <v>0</v>
      </c>
      <c r="F400" s="1057">
        <f>C_Addresses!F109</f>
        <v>0</v>
      </c>
      <c r="G400" s="3">
        <f>C_Addresses!G109</f>
        <v>0</v>
      </c>
      <c r="H400" s="1">
        <f>C_Addresses!H109</f>
        <v>0</v>
      </c>
      <c r="I400" s="4" t="str">
        <f>C_Addresses!I109</f>
        <v>Alderman:</v>
      </c>
      <c r="J400" s="4">
        <f>C_Addresses!J109</f>
        <v>0</v>
      </c>
      <c r="K400" s="2">
        <f>C_Addresses!K109</f>
        <v>0</v>
      </c>
      <c r="L400" s="3">
        <f>C_Addresses!L109</f>
        <v>0</v>
      </c>
      <c r="M400" s="1056">
        <f>C_Addresses!M109</f>
        <v>0</v>
      </c>
      <c r="N400" s="1056">
        <f>C_Addresses!N109</f>
        <v>0</v>
      </c>
    </row>
    <row r="401" spans="2:14" x14ac:dyDescent="0.2">
      <c r="B401" s="4" t="str">
        <f>C_Addresses!B110</f>
        <v>Address:</v>
      </c>
      <c r="C401" s="1050">
        <f>C_Addresses!C110</f>
        <v>0</v>
      </c>
      <c r="D401" s="1051">
        <f>C_Addresses!D110</f>
        <v>0</v>
      </c>
      <c r="E401" s="1051">
        <f>C_Addresses!E110</f>
        <v>0</v>
      </c>
      <c r="F401" s="1052">
        <f>C_Addresses!F110</f>
        <v>0</v>
      </c>
      <c r="G401" s="3">
        <f>C_Addresses!G110</f>
        <v>0</v>
      </c>
      <c r="H401" s="1">
        <f>C_Addresses!H110</f>
        <v>0</v>
      </c>
      <c r="I401" s="4" t="str">
        <f>C_Addresses!I110</f>
        <v>State Senator:</v>
      </c>
      <c r="J401" s="4">
        <f>C_Addresses!J110</f>
        <v>0</v>
      </c>
      <c r="K401" s="2">
        <f>C_Addresses!K110</f>
        <v>0</v>
      </c>
      <c r="L401" s="3">
        <f>C_Addresses!L110</f>
        <v>0</v>
      </c>
      <c r="M401" s="1056">
        <f>C_Addresses!M110</f>
        <v>0</v>
      </c>
      <c r="N401" s="1056">
        <f>C_Addresses!N110</f>
        <v>0</v>
      </c>
    </row>
    <row r="402" spans="2:14" x14ac:dyDescent="0.2">
      <c r="B402" s="4" t="str">
        <f>C_Addresses!B111</f>
        <v xml:space="preserve">City: </v>
      </c>
      <c r="C402" s="1050">
        <f>C_Addresses!C111</f>
        <v>0</v>
      </c>
      <c r="D402" s="1051">
        <f>C_Addresses!D111</f>
        <v>0</v>
      </c>
      <c r="E402" s="1051">
        <f>C_Addresses!E111</f>
        <v>0</v>
      </c>
      <c r="F402" s="1052">
        <f>C_Addresses!F111</f>
        <v>0</v>
      </c>
      <c r="G402" s="3">
        <f>C_Addresses!G111</f>
        <v>0</v>
      </c>
      <c r="H402" s="3">
        <f>C_Addresses!H111</f>
        <v>0</v>
      </c>
      <c r="I402" s="4" t="str">
        <f>C_Addresses!I111</f>
        <v>State Representative:</v>
      </c>
      <c r="J402" s="4">
        <f>C_Addresses!J111</f>
        <v>0</v>
      </c>
      <c r="K402" s="2">
        <f>C_Addresses!K111</f>
        <v>0</v>
      </c>
      <c r="L402" s="3">
        <f>C_Addresses!L111</f>
        <v>0</v>
      </c>
      <c r="M402" s="1056">
        <f>C_Addresses!M111</f>
        <v>0</v>
      </c>
      <c r="N402" s="1056">
        <f>C_Addresses!N111</f>
        <v>0</v>
      </c>
    </row>
    <row r="403" spans="2:14" x14ac:dyDescent="0.2">
      <c r="B403" s="11" t="str">
        <f>C_Addresses!B112</f>
        <v>ZIP:</v>
      </c>
      <c r="C403" s="1028">
        <f>C_Addresses!C112</f>
        <v>0</v>
      </c>
      <c r="D403" s="1058">
        <f>C_Addresses!D112</f>
        <v>0</v>
      </c>
      <c r="E403" s="1058">
        <f>C_Addresses!E112</f>
        <v>0</v>
      </c>
      <c r="F403" s="1029">
        <f>C_Addresses!F112</f>
        <v>0</v>
      </c>
      <c r="G403" s="3">
        <f>C_Addresses!G112</f>
        <v>0</v>
      </c>
      <c r="H403" s="1">
        <f>C_Addresses!H112</f>
        <v>0</v>
      </c>
      <c r="I403" s="4" t="str">
        <f>C_Addresses!I112</f>
        <v>US Representative:</v>
      </c>
      <c r="J403" s="4">
        <f>C_Addresses!J112</f>
        <v>0</v>
      </c>
      <c r="K403" s="2">
        <f>C_Addresses!K112</f>
        <v>0</v>
      </c>
      <c r="L403" s="3">
        <f>C_Addresses!L112</f>
        <v>0</v>
      </c>
      <c r="M403" s="1056">
        <f>C_Addresses!M112</f>
        <v>0</v>
      </c>
      <c r="N403" s="1056">
        <f>C_Addresses!N112</f>
        <v>0</v>
      </c>
    </row>
    <row r="404" spans="2:14" x14ac:dyDescent="0.2">
      <c r="B404" s="4" t="str">
        <f>C_Addresses!B113</f>
        <v>County:</v>
      </c>
      <c r="C404" s="1050">
        <f>C_Addresses!C113</f>
        <v>0</v>
      </c>
      <c r="D404" s="1051">
        <f>C_Addresses!D113</f>
        <v>0</v>
      </c>
      <c r="E404" s="1051">
        <f>C_Addresses!E113</f>
        <v>0</v>
      </c>
      <c r="F404" s="1052">
        <f>C_Addresses!F113</f>
        <v>0</v>
      </c>
      <c r="G404" s="3">
        <f>C_Addresses!G113</f>
        <v>0</v>
      </c>
      <c r="H404" s="1">
        <f>C_Addresses!H113</f>
        <v>0</v>
      </c>
      <c r="I404" s="1">
        <f>C_Addresses!I113</f>
        <v>0</v>
      </c>
      <c r="J404" s="1">
        <f>C_Addresses!J113</f>
        <v>0</v>
      </c>
      <c r="K404" s="1">
        <f>C_Addresses!K113</f>
        <v>0</v>
      </c>
      <c r="L404" s="1">
        <f>C_Addresses!L113</f>
        <v>0</v>
      </c>
      <c r="M404" s="1">
        <f>C_Addresses!M113</f>
        <v>0</v>
      </c>
      <c r="N404" s="1">
        <f>C_Addresses!N113</f>
        <v>0</v>
      </c>
    </row>
    <row r="405" spans="2:14" x14ac:dyDescent="0.2">
      <c r="B405" s="1">
        <f>C_Addresses!B114</f>
        <v>0</v>
      </c>
      <c r="C405" s="1">
        <f>C_Addresses!C114</f>
        <v>0</v>
      </c>
      <c r="D405" s="1">
        <f>C_Addresses!D114</f>
        <v>0</v>
      </c>
      <c r="E405" s="1">
        <f>C_Addresses!E114</f>
        <v>0</v>
      </c>
      <c r="F405" s="3">
        <f>C_Addresses!F114</f>
        <v>0</v>
      </c>
      <c r="G405" s="3">
        <f>C_Addresses!G114</f>
        <v>0</v>
      </c>
      <c r="H405" s="1">
        <f>C_Addresses!H114</f>
        <v>0</v>
      </c>
      <c r="I405" s="4" t="str">
        <f>C_Addresses!I114</f>
        <v>Census Tract Number:</v>
      </c>
      <c r="J405" s="1">
        <f>C_Addresses!J114</f>
        <v>0</v>
      </c>
      <c r="K405" s="2">
        <f>C_Addresses!K114</f>
        <v>0</v>
      </c>
      <c r="L405" s="1">
        <f>C_Addresses!L114</f>
        <v>0</v>
      </c>
      <c r="M405" s="1" t="str">
        <f>C_Addresses!M114</f>
        <v>PIN:</v>
      </c>
      <c r="N405" s="2">
        <f>C_Addresses!N114</f>
        <v>0</v>
      </c>
    </row>
    <row r="406" spans="2:14" x14ac:dyDescent="0.2">
      <c r="B406" s="4" t="str">
        <f>C_Addresses!B115</f>
        <v>Latitude:</v>
      </c>
      <c r="C406" s="121">
        <f>C_Addresses!C115</f>
        <v>0</v>
      </c>
      <c r="D406" s="5" t="str">
        <f>C_Addresses!D115</f>
        <v>(Example: 41.889556)</v>
      </c>
      <c r="E406" s="1">
        <f>C_Addresses!E115</f>
        <v>0</v>
      </c>
      <c r="F406" s="3">
        <f>C_Addresses!F115</f>
        <v>0</v>
      </c>
      <c r="G406" s="1">
        <f>C_Addresses!G115</f>
        <v>0</v>
      </c>
      <c r="H406" s="1">
        <f>C_Addresses!H115</f>
        <v>0</v>
      </c>
      <c r="I406" s="4" t="str">
        <f>C_Addresses!I115</f>
        <v>QCT?:</v>
      </c>
      <c r="J406" s="1">
        <f>C_Addresses!J115</f>
        <v>0</v>
      </c>
      <c r="K406" s="202">
        <f>C_Addresses!K115</f>
        <v>0</v>
      </c>
      <c r="L406" s="1">
        <f>C_Addresses!L115</f>
        <v>0</v>
      </c>
      <c r="M406" s="1">
        <f>C_Addresses!M115</f>
        <v>0</v>
      </c>
      <c r="N406" s="1">
        <f>C_Addresses!N115</f>
        <v>0</v>
      </c>
    </row>
    <row r="407" spans="2:14" x14ac:dyDescent="0.2">
      <c r="B407" s="4" t="str">
        <f>C_Addresses!B116</f>
        <v>Longitude:</v>
      </c>
      <c r="C407" s="122">
        <f>C_Addresses!C116</f>
        <v>0</v>
      </c>
      <c r="D407" s="9" t="str">
        <f>C_Addresses!D116</f>
        <v>(Example: -87.623861)</v>
      </c>
      <c r="E407" s="3">
        <f>C_Addresses!E116</f>
        <v>0</v>
      </c>
      <c r="F407" s="1">
        <f>C_Addresses!F116</f>
        <v>0</v>
      </c>
      <c r="G407" s="3">
        <f>C_Addresses!G116</f>
        <v>0</v>
      </c>
      <c r="H407" s="1">
        <f>C_Addresses!H116</f>
        <v>0</v>
      </c>
      <c r="I407" s="4" t="str">
        <f>C_Addresses!I116</f>
        <v>Chicago Community Area:</v>
      </c>
      <c r="J407" s="1">
        <f>C_Addresses!J116</f>
        <v>0</v>
      </c>
      <c r="K407" s="1">
        <f>C_Addresses!K116</f>
        <v>0</v>
      </c>
      <c r="L407" s="1">
        <f>C_Addresses!L116</f>
        <v>0</v>
      </c>
      <c r="M407" s="1053">
        <f>C_Addresses!M116</f>
        <v>0</v>
      </c>
      <c r="N407" s="1054">
        <f>C_Addresses!N116</f>
        <v>0</v>
      </c>
    </row>
    <row r="408" spans="2:14" ht="13.5" thickBot="1" x14ac:dyDescent="0.25">
      <c r="B408" s="14">
        <f>C_Addresses!B117</f>
        <v>0</v>
      </c>
      <c r="C408" s="14">
        <f>C_Addresses!C117</f>
        <v>0</v>
      </c>
      <c r="D408" s="14">
        <f>C_Addresses!D117</f>
        <v>0</v>
      </c>
      <c r="E408" s="14">
        <f>C_Addresses!E117</f>
        <v>0</v>
      </c>
      <c r="F408" s="14">
        <f>C_Addresses!F117</f>
        <v>0</v>
      </c>
      <c r="G408" s="14">
        <f>C_Addresses!G117</f>
        <v>0</v>
      </c>
      <c r="H408" s="14">
        <f>C_Addresses!H117</f>
        <v>0</v>
      </c>
      <c r="I408" s="14">
        <f>C_Addresses!I117</f>
        <v>0</v>
      </c>
      <c r="J408" s="14">
        <f>C_Addresses!J117</f>
        <v>0</v>
      </c>
      <c r="K408" s="14">
        <f>C_Addresses!K117</f>
        <v>0</v>
      </c>
      <c r="L408" s="14">
        <f>C_Addresses!L117</f>
        <v>0</v>
      </c>
      <c r="M408" s="14">
        <f>C_Addresses!M117</f>
        <v>0</v>
      </c>
      <c r="N408" s="14">
        <f>C_Addresses!N117</f>
        <v>0</v>
      </c>
    </row>
    <row r="409" spans="2:14" x14ac:dyDescent="0.2">
      <c r="B409" s="517">
        <f>C_Addresses!B118</f>
        <v>0</v>
      </c>
      <c r="C409" s="517">
        <f>C_Addresses!C118</f>
        <v>0</v>
      </c>
      <c r="D409" s="517">
        <f>C_Addresses!D118</f>
        <v>0</v>
      </c>
      <c r="E409" s="11" t="str">
        <f>C_Addresses!E118</f>
        <v xml:space="preserve">Number of Units: </v>
      </c>
      <c r="F409" s="724">
        <f>C_Addresses!F118</f>
        <v>0</v>
      </c>
      <c r="G409" s="519">
        <f>C_Addresses!G118</f>
        <v>0</v>
      </c>
      <c r="H409" s="519">
        <f>C_Addresses!H118</f>
        <v>0</v>
      </c>
      <c r="I409" s="516">
        <f>C_Addresses!I118</f>
        <v>0</v>
      </c>
      <c r="J409" s="516">
        <f>C_Addresses!J118</f>
        <v>0</v>
      </c>
      <c r="K409" s="516" t="str">
        <f>C_Addresses!K118</f>
        <v>District</v>
      </c>
      <c r="L409" s="516">
        <f>C_Addresses!L118</f>
        <v>0</v>
      </c>
      <c r="M409" s="1055" t="str">
        <f>C_Addresses!M118</f>
        <v>Elected Official</v>
      </c>
      <c r="N409" s="1055">
        <f>C_Addresses!N118</f>
        <v>0</v>
      </c>
    </row>
    <row r="410" spans="2:14" x14ac:dyDescent="0.2">
      <c r="B410" s="12" t="str">
        <f>C_Addresses!B119</f>
        <v>Site #:</v>
      </c>
      <c r="C410" s="206">
        <f>C_Addresses!C119</f>
        <v>11</v>
      </c>
      <c r="D410" s="10">
        <f>C_Addresses!D119</f>
        <v>0</v>
      </c>
      <c r="E410" s="11" t="str">
        <f>C_Addresses!E119</f>
        <v>PPA Approved:</v>
      </c>
      <c r="F410" s="202">
        <f>C_Addresses!F119</f>
        <v>0</v>
      </c>
      <c r="G410" s="3">
        <f>C_Addresses!G119</f>
        <v>0</v>
      </c>
      <c r="H410" s="1">
        <f>C_Addresses!H119</f>
        <v>0</v>
      </c>
      <c r="I410" s="4" t="str">
        <f>C_Addresses!I119</f>
        <v>Chief Municipal Official:</v>
      </c>
      <c r="J410" s="4">
        <f>C_Addresses!J119</f>
        <v>0</v>
      </c>
      <c r="K410" s="13">
        <f>C_Addresses!K119</f>
        <v>0</v>
      </c>
      <c r="L410" s="3">
        <f>C_Addresses!L119</f>
        <v>0</v>
      </c>
      <c r="M410" s="1056">
        <f>C_Addresses!M119</f>
        <v>0</v>
      </c>
      <c r="N410" s="1056">
        <f>C_Addresses!N119</f>
        <v>0</v>
      </c>
    </row>
    <row r="411" spans="2:14" x14ac:dyDescent="0.2">
      <c r="B411" s="4" t="str">
        <f>C_Addresses!B120</f>
        <v>Set Aside:</v>
      </c>
      <c r="C411" s="1057" t="str">
        <f>C_Addresses!C120</f>
        <v/>
      </c>
      <c r="D411" s="1057">
        <f>C_Addresses!D120</f>
        <v>0</v>
      </c>
      <c r="E411" s="1057">
        <f>C_Addresses!E120</f>
        <v>0</v>
      </c>
      <c r="F411" s="1057">
        <f>C_Addresses!F120</f>
        <v>0</v>
      </c>
      <c r="G411" s="3">
        <f>C_Addresses!G120</f>
        <v>0</v>
      </c>
      <c r="H411" s="1">
        <f>C_Addresses!H120</f>
        <v>0</v>
      </c>
      <c r="I411" s="4" t="str">
        <f>C_Addresses!I120</f>
        <v>Alderman:</v>
      </c>
      <c r="J411" s="4">
        <f>C_Addresses!J120</f>
        <v>0</v>
      </c>
      <c r="K411" s="2">
        <f>C_Addresses!K120</f>
        <v>0</v>
      </c>
      <c r="L411" s="3">
        <f>C_Addresses!L120</f>
        <v>0</v>
      </c>
      <c r="M411" s="1056">
        <f>C_Addresses!M120</f>
        <v>0</v>
      </c>
      <c r="N411" s="1056">
        <f>C_Addresses!N120</f>
        <v>0</v>
      </c>
    </row>
    <row r="412" spans="2:14" x14ac:dyDescent="0.2">
      <c r="B412" s="4" t="str">
        <f>C_Addresses!B121</f>
        <v>Address:</v>
      </c>
      <c r="C412" s="1050">
        <f>C_Addresses!C121</f>
        <v>0</v>
      </c>
      <c r="D412" s="1051">
        <f>C_Addresses!D121</f>
        <v>0</v>
      </c>
      <c r="E412" s="1051">
        <f>C_Addresses!E121</f>
        <v>0</v>
      </c>
      <c r="F412" s="1052">
        <f>C_Addresses!F121</f>
        <v>0</v>
      </c>
      <c r="G412" s="3">
        <f>C_Addresses!G121</f>
        <v>0</v>
      </c>
      <c r="H412" s="1">
        <f>C_Addresses!H121</f>
        <v>0</v>
      </c>
      <c r="I412" s="4" t="str">
        <f>C_Addresses!I121</f>
        <v>State Senator:</v>
      </c>
      <c r="J412" s="4">
        <f>C_Addresses!J121</f>
        <v>0</v>
      </c>
      <c r="K412" s="2">
        <f>C_Addresses!K121</f>
        <v>0</v>
      </c>
      <c r="L412" s="3">
        <f>C_Addresses!L121</f>
        <v>0</v>
      </c>
      <c r="M412" s="1056">
        <f>C_Addresses!M121</f>
        <v>0</v>
      </c>
      <c r="N412" s="1056">
        <f>C_Addresses!N121</f>
        <v>0</v>
      </c>
    </row>
    <row r="413" spans="2:14" x14ac:dyDescent="0.2">
      <c r="B413" s="4" t="str">
        <f>C_Addresses!B122</f>
        <v xml:space="preserve">City: </v>
      </c>
      <c r="C413" s="1050">
        <f>C_Addresses!C122</f>
        <v>0</v>
      </c>
      <c r="D413" s="1051">
        <f>C_Addresses!D122</f>
        <v>0</v>
      </c>
      <c r="E413" s="1051">
        <f>C_Addresses!E122</f>
        <v>0</v>
      </c>
      <c r="F413" s="1052">
        <f>C_Addresses!F122</f>
        <v>0</v>
      </c>
      <c r="G413" s="3">
        <f>C_Addresses!G122</f>
        <v>0</v>
      </c>
      <c r="H413" s="3">
        <f>C_Addresses!H122</f>
        <v>0</v>
      </c>
      <c r="I413" s="4" t="str">
        <f>C_Addresses!I122</f>
        <v>State Representative:</v>
      </c>
      <c r="J413" s="4">
        <f>C_Addresses!J122</f>
        <v>0</v>
      </c>
      <c r="K413" s="2">
        <f>C_Addresses!K122</f>
        <v>0</v>
      </c>
      <c r="L413" s="3">
        <f>C_Addresses!L122</f>
        <v>0</v>
      </c>
      <c r="M413" s="1056">
        <f>C_Addresses!M122</f>
        <v>0</v>
      </c>
      <c r="N413" s="1056">
        <f>C_Addresses!N122</f>
        <v>0</v>
      </c>
    </row>
    <row r="414" spans="2:14" x14ac:dyDescent="0.2">
      <c r="B414" s="11" t="str">
        <f>C_Addresses!B123</f>
        <v>ZIP:</v>
      </c>
      <c r="C414" s="1028">
        <f>C_Addresses!C123</f>
        <v>0</v>
      </c>
      <c r="D414" s="1058">
        <f>C_Addresses!D123</f>
        <v>0</v>
      </c>
      <c r="E414" s="1058">
        <f>C_Addresses!E123</f>
        <v>0</v>
      </c>
      <c r="F414" s="1029">
        <f>C_Addresses!F123</f>
        <v>0</v>
      </c>
      <c r="G414" s="3">
        <f>C_Addresses!G123</f>
        <v>0</v>
      </c>
      <c r="H414" s="1">
        <f>C_Addresses!H123</f>
        <v>0</v>
      </c>
      <c r="I414" s="4" t="str">
        <f>C_Addresses!I123</f>
        <v>US Representative:</v>
      </c>
      <c r="J414" s="4">
        <f>C_Addresses!J123</f>
        <v>0</v>
      </c>
      <c r="K414" s="2">
        <f>C_Addresses!K123</f>
        <v>0</v>
      </c>
      <c r="L414" s="3">
        <f>C_Addresses!L123</f>
        <v>0</v>
      </c>
      <c r="M414" s="1056">
        <f>C_Addresses!M123</f>
        <v>0</v>
      </c>
      <c r="N414" s="1056">
        <f>C_Addresses!N123</f>
        <v>0</v>
      </c>
    </row>
    <row r="415" spans="2:14" x14ac:dyDescent="0.2">
      <c r="B415" s="4" t="str">
        <f>C_Addresses!B124</f>
        <v>County:</v>
      </c>
      <c r="C415" s="1050">
        <f>C_Addresses!C124</f>
        <v>0</v>
      </c>
      <c r="D415" s="1051">
        <f>C_Addresses!D124</f>
        <v>0</v>
      </c>
      <c r="E415" s="1051">
        <f>C_Addresses!E124</f>
        <v>0</v>
      </c>
      <c r="F415" s="1052">
        <f>C_Addresses!F124</f>
        <v>0</v>
      </c>
      <c r="G415" s="3">
        <f>C_Addresses!G124</f>
        <v>0</v>
      </c>
      <c r="H415" s="1">
        <f>C_Addresses!H124</f>
        <v>0</v>
      </c>
      <c r="I415" s="1">
        <f>C_Addresses!I124</f>
        <v>0</v>
      </c>
      <c r="J415" s="1">
        <f>C_Addresses!J124</f>
        <v>0</v>
      </c>
      <c r="K415" s="1">
        <f>C_Addresses!K124</f>
        <v>0</v>
      </c>
      <c r="L415" s="1">
        <f>C_Addresses!L124</f>
        <v>0</v>
      </c>
      <c r="M415" s="1">
        <f>C_Addresses!M124</f>
        <v>0</v>
      </c>
      <c r="N415" s="1">
        <f>C_Addresses!N124</f>
        <v>0</v>
      </c>
    </row>
    <row r="416" spans="2:14" x14ac:dyDescent="0.2">
      <c r="B416" s="1">
        <f>C_Addresses!B125</f>
        <v>0</v>
      </c>
      <c r="C416" s="1">
        <f>C_Addresses!C125</f>
        <v>0</v>
      </c>
      <c r="D416" s="1">
        <f>C_Addresses!D125</f>
        <v>0</v>
      </c>
      <c r="E416" s="1">
        <f>C_Addresses!E125</f>
        <v>0</v>
      </c>
      <c r="F416" s="3">
        <f>C_Addresses!F125</f>
        <v>0</v>
      </c>
      <c r="G416" s="3">
        <f>C_Addresses!G125</f>
        <v>0</v>
      </c>
      <c r="H416" s="1">
        <f>C_Addresses!H125</f>
        <v>0</v>
      </c>
      <c r="I416" s="4" t="str">
        <f>C_Addresses!I125</f>
        <v>Census Tract Number:</v>
      </c>
      <c r="J416" s="1">
        <f>C_Addresses!J125</f>
        <v>0</v>
      </c>
      <c r="K416" s="2">
        <f>C_Addresses!K125</f>
        <v>0</v>
      </c>
      <c r="L416" s="1">
        <f>C_Addresses!L125</f>
        <v>0</v>
      </c>
      <c r="M416" s="1" t="str">
        <f>C_Addresses!M125</f>
        <v>PIN:</v>
      </c>
      <c r="N416" s="2">
        <f>C_Addresses!N125</f>
        <v>0</v>
      </c>
    </row>
    <row r="417" spans="2:14" x14ac:dyDescent="0.2">
      <c r="B417" s="4" t="str">
        <f>C_Addresses!B126</f>
        <v>Latitude:</v>
      </c>
      <c r="C417" s="121">
        <f>C_Addresses!C126</f>
        <v>0</v>
      </c>
      <c r="D417" s="5" t="str">
        <f>C_Addresses!D126</f>
        <v>(Example: 41.889556)</v>
      </c>
      <c r="E417" s="1">
        <f>C_Addresses!E126</f>
        <v>0</v>
      </c>
      <c r="F417" s="3">
        <f>C_Addresses!F126</f>
        <v>0</v>
      </c>
      <c r="G417" s="1">
        <f>C_Addresses!G126</f>
        <v>0</v>
      </c>
      <c r="H417" s="1">
        <f>C_Addresses!H126</f>
        <v>0</v>
      </c>
      <c r="I417" s="4" t="str">
        <f>C_Addresses!I126</f>
        <v>QCT?:</v>
      </c>
      <c r="J417" s="1">
        <f>C_Addresses!J126</f>
        <v>0</v>
      </c>
      <c r="K417" s="202">
        <f>C_Addresses!K126</f>
        <v>0</v>
      </c>
      <c r="L417" s="1">
        <f>C_Addresses!L126</f>
        <v>0</v>
      </c>
      <c r="M417" s="1">
        <f>C_Addresses!M126</f>
        <v>0</v>
      </c>
      <c r="N417" s="1">
        <f>C_Addresses!N126</f>
        <v>0</v>
      </c>
    </row>
    <row r="418" spans="2:14" x14ac:dyDescent="0.2">
      <c r="B418" s="4" t="str">
        <f>C_Addresses!B127</f>
        <v>Longitude:</v>
      </c>
      <c r="C418" s="122">
        <f>C_Addresses!C127</f>
        <v>0</v>
      </c>
      <c r="D418" s="9" t="str">
        <f>C_Addresses!D127</f>
        <v>(Example: -87.623861)</v>
      </c>
      <c r="E418" s="3">
        <f>C_Addresses!E127</f>
        <v>0</v>
      </c>
      <c r="F418" s="1">
        <f>C_Addresses!F127</f>
        <v>0</v>
      </c>
      <c r="G418" s="3">
        <f>C_Addresses!G127</f>
        <v>0</v>
      </c>
      <c r="H418" s="1">
        <f>C_Addresses!H127</f>
        <v>0</v>
      </c>
      <c r="I418" s="4" t="str">
        <f>C_Addresses!I127</f>
        <v>Chicago Community Area:</v>
      </c>
      <c r="J418" s="1">
        <f>C_Addresses!J127</f>
        <v>0</v>
      </c>
      <c r="K418" s="1">
        <f>C_Addresses!K127</f>
        <v>0</v>
      </c>
      <c r="L418" s="1">
        <f>C_Addresses!L127</f>
        <v>0</v>
      </c>
      <c r="M418" s="1053">
        <f>C_Addresses!M127</f>
        <v>0</v>
      </c>
      <c r="N418" s="1054">
        <f>C_Addresses!N127</f>
        <v>0</v>
      </c>
    </row>
    <row r="419" spans="2:14" ht="13.5" thickBot="1" x14ac:dyDescent="0.25">
      <c r="B419" s="14">
        <f>C_Addresses!B128</f>
        <v>0</v>
      </c>
      <c r="C419" s="14">
        <f>C_Addresses!C128</f>
        <v>0</v>
      </c>
      <c r="D419" s="14">
        <f>C_Addresses!D128</f>
        <v>0</v>
      </c>
      <c r="E419" s="14">
        <f>C_Addresses!E128</f>
        <v>0</v>
      </c>
      <c r="F419" s="14">
        <f>C_Addresses!F128</f>
        <v>0</v>
      </c>
      <c r="G419" s="14">
        <f>C_Addresses!G128</f>
        <v>0</v>
      </c>
      <c r="H419" s="14">
        <f>C_Addresses!H128</f>
        <v>0</v>
      </c>
      <c r="I419" s="14">
        <f>C_Addresses!I128</f>
        <v>0</v>
      </c>
      <c r="J419" s="14">
        <f>C_Addresses!J128</f>
        <v>0</v>
      </c>
      <c r="K419" s="14">
        <f>C_Addresses!K128</f>
        <v>0</v>
      </c>
      <c r="L419" s="14">
        <f>C_Addresses!L128</f>
        <v>0</v>
      </c>
      <c r="M419" s="14">
        <f>C_Addresses!M128</f>
        <v>0</v>
      </c>
      <c r="N419" s="14">
        <f>C_Addresses!N128</f>
        <v>0</v>
      </c>
    </row>
    <row r="420" spans="2:14" x14ac:dyDescent="0.2">
      <c r="B420" s="1">
        <f>C_Addresses!B129</f>
        <v>0</v>
      </c>
      <c r="C420" s="1">
        <f>C_Addresses!C129</f>
        <v>0</v>
      </c>
      <c r="D420" s="1">
        <f>C_Addresses!D129</f>
        <v>0</v>
      </c>
      <c r="E420" s="11" t="str">
        <f>C_Addresses!E129</f>
        <v xml:space="preserve">Number of Units: </v>
      </c>
      <c r="F420" s="724">
        <f>C_Addresses!F129</f>
        <v>0</v>
      </c>
      <c r="G420" s="10">
        <f>C_Addresses!G129</f>
        <v>0</v>
      </c>
      <c r="H420" s="10">
        <f>C_Addresses!H129</f>
        <v>0</v>
      </c>
      <c r="I420" s="3">
        <f>C_Addresses!I129</f>
        <v>0</v>
      </c>
      <c r="J420" s="3">
        <f>C_Addresses!J129</f>
        <v>0</v>
      </c>
      <c r="K420" s="3" t="str">
        <f>C_Addresses!K129</f>
        <v>District</v>
      </c>
      <c r="L420" s="3">
        <f>C_Addresses!L129</f>
        <v>0</v>
      </c>
      <c r="M420" s="1059" t="str">
        <f>C_Addresses!M129</f>
        <v>Elected Official</v>
      </c>
      <c r="N420" s="1059">
        <f>C_Addresses!N129</f>
        <v>0</v>
      </c>
    </row>
    <row r="421" spans="2:14" x14ac:dyDescent="0.2">
      <c r="B421" s="12" t="str">
        <f>C_Addresses!B130</f>
        <v>Site #:</v>
      </c>
      <c r="C421" s="206">
        <f>C_Addresses!C130</f>
        <v>12</v>
      </c>
      <c r="D421" s="10">
        <f>C_Addresses!D130</f>
        <v>0</v>
      </c>
      <c r="E421" s="11" t="str">
        <f>C_Addresses!E130</f>
        <v>PPA Approved:</v>
      </c>
      <c r="F421" s="202">
        <f>C_Addresses!F130</f>
        <v>0</v>
      </c>
      <c r="G421" s="3">
        <f>C_Addresses!G130</f>
        <v>0</v>
      </c>
      <c r="H421" s="1">
        <f>C_Addresses!H130</f>
        <v>0</v>
      </c>
      <c r="I421" s="4" t="str">
        <f>C_Addresses!I130</f>
        <v>Chief Municipal Official:</v>
      </c>
      <c r="J421" s="4">
        <f>C_Addresses!J130</f>
        <v>0</v>
      </c>
      <c r="K421" s="13">
        <f>C_Addresses!K130</f>
        <v>0</v>
      </c>
      <c r="L421" s="3">
        <f>C_Addresses!L130</f>
        <v>0</v>
      </c>
      <c r="M421" s="1056">
        <f>C_Addresses!M130</f>
        <v>0</v>
      </c>
      <c r="N421" s="1056">
        <f>C_Addresses!N130</f>
        <v>0</v>
      </c>
    </row>
    <row r="422" spans="2:14" x14ac:dyDescent="0.2">
      <c r="B422" s="4" t="str">
        <f>C_Addresses!B131</f>
        <v>Set Aside:</v>
      </c>
      <c r="C422" s="1057" t="str">
        <f>C_Addresses!C131</f>
        <v/>
      </c>
      <c r="D422" s="1057">
        <f>C_Addresses!D131</f>
        <v>0</v>
      </c>
      <c r="E422" s="1057">
        <f>C_Addresses!E131</f>
        <v>0</v>
      </c>
      <c r="F422" s="1057">
        <f>C_Addresses!F131</f>
        <v>0</v>
      </c>
      <c r="G422" s="3">
        <f>C_Addresses!G131</f>
        <v>0</v>
      </c>
      <c r="H422" s="1">
        <f>C_Addresses!H131</f>
        <v>0</v>
      </c>
      <c r="I422" s="4" t="str">
        <f>C_Addresses!I131</f>
        <v>Alderman:</v>
      </c>
      <c r="J422" s="4">
        <f>C_Addresses!J131</f>
        <v>0</v>
      </c>
      <c r="K422" s="2">
        <f>C_Addresses!K131</f>
        <v>0</v>
      </c>
      <c r="L422" s="3">
        <f>C_Addresses!L131</f>
        <v>0</v>
      </c>
      <c r="M422" s="1056">
        <f>C_Addresses!M131</f>
        <v>0</v>
      </c>
      <c r="N422" s="1056">
        <f>C_Addresses!N131</f>
        <v>0</v>
      </c>
    </row>
    <row r="423" spans="2:14" x14ac:dyDescent="0.2">
      <c r="B423" s="4" t="str">
        <f>C_Addresses!B132</f>
        <v>Address:</v>
      </c>
      <c r="C423" s="1050">
        <f>C_Addresses!C132</f>
        <v>0</v>
      </c>
      <c r="D423" s="1051">
        <f>C_Addresses!D132</f>
        <v>0</v>
      </c>
      <c r="E423" s="1051">
        <f>C_Addresses!E132</f>
        <v>0</v>
      </c>
      <c r="F423" s="1052">
        <f>C_Addresses!F132</f>
        <v>0</v>
      </c>
      <c r="G423" s="3">
        <f>C_Addresses!G132</f>
        <v>0</v>
      </c>
      <c r="H423" s="1">
        <f>C_Addresses!H132</f>
        <v>0</v>
      </c>
      <c r="I423" s="4" t="str">
        <f>C_Addresses!I132</f>
        <v>State Senator:</v>
      </c>
      <c r="J423" s="4">
        <f>C_Addresses!J132</f>
        <v>0</v>
      </c>
      <c r="K423" s="2">
        <f>C_Addresses!K132</f>
        <v>0</v>
      </c>
      <c r="L423" s="3">
        <f>C_Addresses!L132</f>
        <v>0</v>
      </c>
      <c r="M423" s="1056">
        <f>C_Addresses!M132</f>
        <v>0</v>
      </c>
      <c r="N423" s="1056">
        <f>C_Addresses!N132</f>
        <v>0</v>
      </c>
    </row>
    <row r="424" spans="2:14" x14ac:dyDescent="0.2">
      <c r="B424" s="4" t="str">
        <f>C_Addresses!B133</f>
        <v xml:space="preserve">City: </v>
      </c>
      <c r="C424" s="1050">
        <f>C_Addresses!C133</f>
        <v>0</v>
      </c>
      <c r="D424" s="1051">
        <f>C_Addresses!D133</f>
        <v>0</v>
      </c>
      <c r="E424" s="1051">
        <f>C_Addresses!E133</f>
        <v>0</v>
      </c>
      <c r="F424" s="1052">
        <f>C_Addresses!F133</f>
        <v>0</v>
      </c>
      <c r="G424" s="3">
        <f>C_Addresses!G133</f>
        <v>0</v>
      </c>
      <c r="H424" s="3">
        <f>C_Addresses!H133</f>
        <v>0</v>
      </c>
      <c r="I424" s="4" t="str">
        <f>C_Addresses!I133</f>
        <v>State Representative:</v>
      </c>
      <c r="J424" s="4">
        <f>C_Addresses!J133</f>
        <v>0</v>
      </c>
      <c r="K424" s="2">
        <f>C_Addresses!K133</f>
        <v>0</v>
      </c>
      <c r="L424" s="3">
        <f>C_Addresses!L133</f>
        <v>0</v>
      </c>
      <c r="M424" s="1056">
        <f>C_Addresses!M133</f>
        <v>0</v>
      </c>
      <c r="N424" s="1056">
        <f>C_Addresses!N133</f>
        <v>0</v>
      </c>
    </row>
    <row r="425" spans="2:14" x14ac:dyDescent="0.2">
      <c r="B425" s="11" t="str">
        <f>C_Addresses!B134</f>
        <v>ZIP:</v>
      </c>
      <c r="C425" s="1028">
        <f>C_Addresses!C134</f>
        <v>0</v>
      </c>
      <c r="D425" s="1058">
        <f>C_Addresses!D134</f>
        <v>0</v>
      </c>
      <c r="E425" s="1058">
        <f>C_Addresses!E134</f>
        <v>0</v>
      </c>
      <c r="F425" s="1029">
        <f>C_Addresses!F134</f>
        <v>0</v>
      </c>
      <c r="G425" s="3">
        <f>C_Addresses!G134</f>
        <v>0</v>
      </c>
      <c r="H425" s="1">
        <f>C_Addresses!H134</f>
        <v>0</v>
      </c>
      <c r="I425" s="4" t="str">
        <f>C_Addresses!I134</f>
        <v>US Representative:</v>
      </c>
      <c r="J425" s="4">
        <f>C_Addresses!J134</f>
        <v>0</v>
      </c>
      <c r="K425" s="2">
        <f>C_Addresses!K134</f>
        <v>0</v>
      </c>
      <c r="L425" s="3">
        <f>C_Addresses!L134</f>
        <v>0</v>
      </c>
      <c r="M425" s="1056">
        <f>C_Addresses!M134</f>
        <v>0</v>
      </c>
      <c r="N425" s="1056">
        <f>C_Addresses!N134</f>
        <v>0</v>
      </c>
    </row>
    <row r="426" spans="2:14" x14ac:dyDescent="0.2">
      <c r="B426" s="4" t="str">
        <f>C_Addresses!B135</f>
        <v>County:</v>
      </c>
      <c r="C426" s="1050">
        <f>C_Addresses!C135</f>
        <v>0</v>
      </c>
      <c r="D426" s="1051">
        <f>C_Addresses!D135</f>
        <v>0</v>
      </c>
      <c r="E426" s="1051">
        <f>C_Addresses!E135</f>
        <v>0</v>
      </c>
      <c r="F426" s="1052">
        <f>C_Addresses!F135</f>
        <v>0</v>
      </c>
      <c r="G426" s="3">
        <f>C_Addresses!G135</f>
        <v>0</v>
      </c>
      <c r="H426" s="1">
        <f>C_Addresses!H135</f>
        <v>0</v>
      </c>
      <c r="I426" s="1">
        <f>C_Addresses!I135</f>
        <v>0</v>
      </c>
      <c r="J426" s="1">
        <f>C_Addresses!J135</f>
        <v>0</v>
      </c>
      <c r="K426" s="1">
        <f>C_Addresses!K135</f>
        <v>0</v>
      </c>
      <c r="L426" s="1">
        <f>C_Addresses!L135</f>
        <v>0</v>
      </c>
      <c r="M426" s="1">
        <f>C_Addresses!M135</f>
        <v>0</v>
      </c>
      <c r="N426" s="1">
        <f>C_Addresses!N135</f>
        <v>0</v>
      </c>
    </row>
    <row r="427" spans="2:14" x14ac:dyDescent="0.2">
      <c r="B427" s="1">
        <f>C_Addresses!B136</f>
        <v>0</v>
      </c>
      <c r="C427" s="1">
        <f>C_Addresses!C136</f>
        <v>0</v>
      </c>
      <c r="D427" s="1">
        <f>C_Addresses!D136</f>
        <v>0</v>
      </c>
      <c r="E427" s="1">
        <f>C_Addresses!E136</f>
        <v>0</v>
      </c>
      <c r="F427" s="3">
        <f>C_Addresses!F136</f>
        <v>0</v>
      </c>
      <c r="G427" s="3">
        <f>C_Addresses!G136</f>
        <v>0</v>
      </c>
      <c r="H427" s="1">
        <f>C_Addresses!H136</f>
        <v>0</v>
      </c>
      <c r="I427" s="4" t="str">
        <f>C_Addresses!I136</f>
        <v>Census Tract Number:</v>
      </c>
      <c r="J427" s="1">
        <f>C_Addresses!J136</f>
        <v>0</v>
      </c>
      <c r="K427" s="2">
        <f>C_Addresses!K136</f>
        <v>0</v>
      </c>
      <c r="L427" s="1">
        <f>C_Addresses!L136</f>
        <v>0</v>
      </c>
      <c r="M427" s="1" t="str">
        <f>C_Addresses!M136</f>
        <v>PIN:</v>
      </c>
      <c r="N427" s="2">
        <f>C_Addresses!N136</f>
        <v>0</v>
      </c>
    </row>
    <row r="428" spans="2:14" x14ac:dyDescent="0.2">
      <c r="B428" s="4" t="str">
        <f>C_Addresses!B137</f>
        <v>Latitude:</v>
      </c>
      <c r="C428" s="121">
        <f>C_Addresses!C137</f>
        <v>0</v>
      </c>
      <c r="D428" s="5" t="str">
        <f>C_Addresses!D137</f>
        <v>(Example: 41.889556)</v>
      </c>
      <c r="E428" s="1">
        <f>C_Addresses!E137</f>
        <v>0</v>
      </c>
      <c r="F428" s="3">
        <f>C_Addresses!F137</f>
        <v>0</v>
      </c>
      <c r="G428" s="1">
        <f>C_Addresses!G137</f>
        <v>0</v>
      </c>
      <c r="H428" s="1">
        <f>C_Addresses!H137</f>
        <v>0</v>
      </c>
      <c r="I428" s="4" t="str">
        <f>C_Addresses!I137</f>
        <v>QCT?:</v>
      </c>
      <c r="J428" s="1">
        <f>C_Addresses!J137</f>
        <v>0</v>
      </c>
      <c r="K428" s="202">
        <f>C_Addresses!K137</f>
        <v>0</v>
      </c>
      <c r="L428" s="1">
        <f>C_Addresses!L137</f>
        <v>0</v>
      </c>
      <c r="M428" s="1">
        <f>C_Addresses!M137</f>
        <v>0</v>
      </c>
      <c r="N428" s="1">
        <f>C_Addresses!N137</f>
        <v>0</v>
      </c>
    </row>
    <row r="429" spans="2:14" x14ac:dyDescent="0.2">
      <c r="B429" s="4" t="str">
        <f>C_Addresses!B138</f>
        <v>Longitude:</v>
      </c>
      <c r="C429" s="122">
        <f>C_Addresses!C138</f>
        <v>0</v>
      </c>
      <c r="D429" s="9" t="str">
        <f>C_Addresses!D138</f>
        <v>(Example: -87.623861)</v>
      </c>
      <c r="E429" s="3">
        <f>C_Addresses!E138</f>
        <v>0</v>
      </c>
      <c r="F429" s="1">
        <f>C_Addresses!F138</f>
        <v>0</v>
      </c>
      <c r="G429" s="3">
        <f>C_Addresses!G138</f>
        <v>0</v>
      </c>
      <c r="H429" s="1">
        <f>C_Addresses!H138</f>
        <v>0</v>
      </c>
      <c r="I429" s="4" t="str">
        <f>C_Addresses!I138</f>
        <v>Chicago Community Area:</v>
      </c>
      <c r="J429" s="1">
        <f>C_Addresses!J138</f>
        <v>0</v>
      </c>
      <c r="K429" s="1">
        <f>C_Addresses!K138</f>
        <v>0</v>
      </c>
      <c r="L429" s="1">
        <f>C_Addresses!L138</f>
        <v>0</v>
      </c>
      <c r="M429" s="1053">
        <f>C_Addresses!M138</f>
        <v>0</v>
      </c>
      <c r="N429" s="1054">
        <f>C_Addresses!N138</f>
        <v>0</v>
      </c>
    </row>
    <row r="430" spans="2:14" ht="13.5" thickBot="1" x14ac:dyDescent="0.25">
      <c r="B430" s="14">
        <f>C_Addresses!B139</f>
        <v>0</v>
      </c>
      <c r="C430" s="14">
        <f>C_Addresses!C139</f>
        <v>0</v>
      </c>
      <c r="D430" s="14">
        <f>C_Addresses!D139</f>
        <v>0</v>
      </c>
      <c r="E430" s="14">
        <f>C_Addresses!E139</f>
        <v>0</v>
      </c>
      <c r="F430" s="14">
        <f>C_Addresses!F139</f>
        <v>0</v>
      </c>
      <c r="G430" s="14">
        <f>C_Addresses!G139</f>
        <v>0</v>
      </c>
      <c r="H430" s="14">
        <f>C_Addresses!H139</f>
        <v>0</v>
      </c>
      <c r="I430" s="14">
        <f>C_Addresses!I139</f>
        <v>0</v>
      </c>
      <c r="J430" s="14">
        <f>C_Addresses!J139</f>
        <v>0</v>
      </c>
      <c r="K430" s="14">
        <f>C_Addresses!K139</f>
        <v>0</v>
      </c>
      <c r="L430" s="14">
        <f>C_Addresses!L139</f>
        <v>0</v>
      </c>
      <c r="M430" s="14">
        <f>C_Addresses!M139</f>
        <v>0</v>
      </c>
      <c r="N430" s="14">
        <f>C_Addresses!N139</f>
        <v>0</v>
      </c>
    </row>
    <row r="431" spans="2:14" x14ac:dyDescent="0.2">
      <c r="B431" s="1">
        <f>C_Addresses!B140</f>
        <v>0</v>
      </c>
      <c r="C431" s="1">
        <f>C_Addresses!C140</f>
        <v>0</v>
      </c>
      <c r="D431" s="1">
        <f>C_Addresses!D140</f>
        <v>0</v>
      </c>
      <c r="E431" s="11" t="str">
        <f>C_Addresses!E140</f>
        <v xml:space="preserve">Number of Units: </v>
      </c>
      <c r="F431" s="724">
        <f>C_Addresses!F140</f>
        <v>0</v>
      </c>
      <c r="G431" s="10">
        <f>C_Addresses!G140</f>
        <v>0</v>
      </c>
      <c r="H431" s="10">
        <f>C_Addresses!H140</f>
        <v>0</v>
      </c>
      <c r="I431" s="3">
        <f>C_Addresses!I140</f>
        <v>0</v>
      </c>
      <c r="J431" s="3">
        <f>C_Addresses!J140</f>
        <v>0</v>
      </c>
      <c r="K431" s="3" t="str">
        <f>C_Addresses!K140</f>
        <v>District</v>
      </c>
      <c r="L431" s="3">
        <f>C_Addresses!L140</f>
        <v>0</v>
      </c>
      <c r="M431" s="1059" t="str">
        <f>C_Addresses!M140</f>
        <v>Elected Official</v>
      </c>
      <c r="N431" s="1059">
        <f>C_Addresses!N140</f>
        <v>0</v>
      </c>
    </row>
    <row r="432" spans="2:14" x14ac:dyDescent="0.2">
      <c r="B432" s="12" t="str">
        <f>C_Addresses!B141</f>
        <v>Site #:</v>
      </c>
      <c r="C432" s="206">
        <f>C_Addresses!C141</f>
        <v>13</v>
      </c>
      <c r="D432" s="10">
        <f>C_Addresses!D141</f>
        <v>0</v>
      </c>
      <c r="E432" s="11" t="str">
        <f>C_Addresses!E141</f>
        <v>PPA Approved:</v>
      </c>
      <c r="F432" s="202">
        <f>C_Addresses!F141</f>
        <v>0</v>
      </c>
      <c r="G432" s="3">
        <f>C_Addresses!G141</f>
        <v>0</v>
      </c>
      <c r="H432" s="1">
        <f>C_Addresses!H141</f>
        <v>0</v>
      </c>
      <c r="I432" s="4" t="str">
        <f>C_Addresses!I141</f>
        <v>Chief Municipal Official:</v>
      </c>
      <c r="J432" s="4">
        <f>C_Addresses!J141</f>
        <v>0</v>
      </c>
      <c r="K432" s="13">
        <f>C_Addresses!K141</f>
        <v>0</v>
      </c>
      <c r="L432" s="3">
        <f>C_Addresses!L141</f>
        <v>0</v>
      </c>
      <c r="M432" s="1056">
        <f>C_Addresses!M141</f>
        <v>0</v>
      </c>
      <c r="N432" s="1056">
        <f>C_Addresses!N141</f>
        <v>0</v>
      </c>
    </row>
    <row r="433" spans="2:14" x14ac:dyDescent="0.2">
      <c r="B433" s="4" t="str">
        <f>C_Addresses!B142</f>
        <v>Set Aside:</v>
      </c>
      <c r="C433" s="1057" t="str">
        <f>C_Addresses!C142</f>
        <v/>
      </c>
      <c r="D433" s="1057">
        <f>C_Addresses!D142</f>
        <v>0</v>
      </c>
      <c r="E433" s="1057">
        <f>C_Addresses!E142</f>
        <v>0</v>
      </c>
      <c r="F433" s="1057">
        <f>C_Addresses!F142</f>
        <v>0</v>
      </c>
      <c r="G433" s="3">
        <f>C_Addresses!G142</f>
        <v>0</v>
      </c>
      <c r="H433" s="1">
        <f>C_Addresses!H142</f>
        <v>0</v>
      </c>
      <c r="I433" s="4" t="str">
        <f>C_Addresses!I142</f>
        <v>Alderman:</v>
      </c>
      <c r="J433" s="4">
        <f>C_Addresses!J142</f>
        <v>0</v>
      </c>
      <c r="K433" s="2">
        <f>C_Addresses!K142</f>
        <v>0</v>
      </c>
      <c r="L433" s="3">
        <f>C_Addresses!L142</f>
        <v>0</v>
      </c>
      <c r="M433" s="1056">
        <f>C_Addresses!M142</f>
        <v>0</v>
      </c>
      <c r="N433" s="1056">
        <f>C_Addresses!N142</f>
        <v>0</v>
      </c>
    </row>
    <row r="434" spans="2:14" x14ac:dyDescent="0.2">
      <c r="B434" s="4" t="str">
        <f>C_Addresses!B143</f>
        <v>Address:</v>
      </c>
      <c r="C434" s="1050">
        <f>C_Addresses!C143</f>
        <v>0</v>
      </c>
      <c r="D434" s="1051">
        <f>C_Addresses!D143</f>
        <v>0</v>
      </c>
      <c r="E434" s="1051">
        <f>C_Addresses!E143</f>
        <v>0</v>
      </c>
      <c r="F434" s="1052">
        <f>C_Addresses!F143</f>
        <v>0</v>
      </c>
      <c r="G434" s="3">
        <f>C_Addresses!G143</f>
        <v>0</v>
      </c>
      <c r="H434" s="1">
        <f>C_Addresses!H143</f>
        <v>0</v>
      </c>
      <c r="I434" s="4" t="str">
        <f>C_Addresses!I143</f>
        <v>State Senator:</v>
      </c>
      <c r="J434" s="4">
        <f>C_Addresses!J143</f>
        <v>0</v>
      </c>
      <c r="K434" s="2">
        <f>C_Addresses!K143</f>
        <v>0</v>
      </c>
      <c r="L434" s="3">
        <f>C_Addresses!L143</f>
        <v>0</v>
      </c>
      <c r="M434" s="1056">
        <f>C_Addresses!M143</f>
        <v>0</v>
      </c>
      <c r="N434" s="1056">
        <f>C_Addresses!N143</f>
        <v>0</v>
      </c>
    </row>
    <row r="435" spans="2:14" x14ac:dyDescent="0.2">
      <c r="B435" s="4" t="str">
        <f>C_Addresses!B144</f>
        <v xml:space="preserve">City: </v>
      </c>
      <c r="C435" s="1050">
        <f>C_Addresses!C144</f>
        <v>0</v>
      </c>
      <c r="D435" s="1051">
        <f>C_Addresses!D144</f>
        <v>0</v>
      </c>
      <c r="E435" s="1051">
        <f>C_Addresses!E144</f>
        <v>0</v>
      </c>
      <c r="F435" s="1052">
        <f>C_Addresses!F144</f>
        <v>0</v>
      </c>
      <c r="G435" s="3">
        <f>C_Addresses!G144</f>
        <v>0</v>
      </c>
      <c r="H435" s="3">
        <f>C_Addresses!H144</f>
        <v>0</v>
      </c>
      <c r="I435" s="4" t="str">
        <f>C_Addresses!I144</f>
        <v>State Representative:</v>
      </c>
      <c r="J435" s="4">
        <f>C_Addresses!J144</f>
        <v>0</v>
      </c>
      <c r="K435" s="2">
        <f>C_Addresses!K144</f>
        <v>0</v>
      </c>
      <c r="L435" s="3">
        <f>C_Addresses!L144</f>
        <v>0</v>
      </c>
      <c r="M435" s="1056">
        <f>C_Addresses!M144</f>
        <v>0</v>
      </c>
      <c r="N435" s="1056">
        <f>C_Addresses!N144</f>
        <v>0</v>
      </c>
    </row>
    <row r="436" spans="2:14" x14ac:dyDescent="0.2">
      <c r="B436" s="11" t="str">
        <f>C_Addresses!B145</f>
        <v>ZIP:</v>
      </c>
      <c r="C436" s="1028">
        <f>C_Addresses!C145</f>
        <v>0</v>
      </c>
      <c r="D436" s="1058">
        <f>C_Addresses!D145</f>
        <v>0</v>
      </c>
      <c r="E436" s="1058">
        <f>C_Addresses!E145</f>
        <v>0</v>
      </c>
      <c r="F436" s="1029">
        <f>C_Addresses!F145</f>
        <v>0</v>
      </c>
      <c r="G436" s="3">
        <f>C_Addresses!G145</f>
        <v>0</v>
      </c>
      <c r="H436" s="1">
        <f>C_Addresses!H145</f>
        <v>0</v>
      </c>
      <c r="I436" s="4" t="str">
        <f>C_Addresses!I145</f>
        <v>US Representative:</v>
      </c>
      <c r="J436" s="4">
        <f>C_Addresses!J145</f>
        <v>0</v>
      </c>
      <c r="K436" s="2">
        <f>C_Addresses!K145</f>
        <v>0</v>
      </c>
      <c r="L436" s="3">
        <f>C_Addresses!L145</f>
        <v>0</v>
      </c>
      <c r="M436" s="1056">
        <f>C_Addresses!M145</f>
        <v>0</v>
      </c>
      <c r="N436" s="1056">
        <f>C_Addresses!N145</f>
        <v>0</v>
      </c>
    </row>
    <row r="437" spans="2:14" x14ac:dyDescent="0.2">
      <c r="B437" s="4" t="str">
        <f>C_Addresses!B146</f>
        <v>County:</v>
      </c>
      <c r="C437" s="1050">
        <f>C_Addresses!C146</f>
        <v>0</v>
      </c>
      <c r="D437" s="1051">
        <f>C_Addresses!D146</f>
        <v>0</v>
      </c>
      <c r="E437" s="1051">
        <f>C_Addresses!E146</f>
        <v>0</v>
      </c>
      <c r="F437" s="1052">
        <f>C_Addresses!F146</f>
        <v>0</v>
      </c>
      <c r="G437" s="3">
        <f>C_Addresses!G146</f>
        <v>0</v>
      </c>
      <c r="H437" s="1">
        <f>C_Addresses!H146</f>
        <v>0</v>
      </c>
      <c r="I437" s="1">
        <f>C_Addresses!I146</f>
        <v>0</v>
      </c>
      <c r="J437" s="1">
        <f>C_Addresses!J146</f>
        <v>0</v>
      </c>
      <c r="K437" s="1">
        <f>C_Addresses!K146</f>
        <v>0</v>
      </c>
      <c r="L437" s="1">
        <f>C_Addresses!L146</f>
        <v>0</v>
      </c>
      <c r="M437" s="1">
        <f>C_Addresses!M146</f>
        <v>0</v>
      </c>
      <c r="N437" s="1">
        <f>C_Addresses!N146</f>
        <v>0</v>
      </c>
    </row>
    <row r="438" spans="2:14" x14ac:dyDescent="0.2">
      <c r="B438" s="1">
        <f>C_Addresses!B147</f>
        <v>0</v>
      </c>
      <c r="C438" s="1">
        <f>C_Addresses!C147</f>
        <v>0</v>
      </c>
      <c r="D438" s="1">
        <f>C_Addresses!D147</f>
        <v>0</v>
      </c>
      <c r="E438" s="1">
        <f>C_Addresses!E147</f>
        <v>0</v>
      </c>
      <c r="F438" s="3">
        <f>C_Addresses!F147</f>
        <v>0</v>
      </c>
      <c r="G438" s="3">
        <f>C_Addresses!G147</f>
        <v>0</v>
      </c>
      <c r="H438" s="1">
        <f>C_Addresses!H147</f>
        <v>0</v>
      </c>
      <c r="I438" s="4" t="str">
        <f>C_Addresses!I147</f>
        <v>Census Tract Number:</v>
      </c>
      <c r="J438" s="1">
        <f>C_Addresses!J147</f>
        <v>0</v>
      </c>
      <c r="K438" s="2">
        <f>C_Addresses!K147</f>
        <v>0</v>
      </c>
      <c r="L438" s="1">
        <f>C_Addresses!L147</f>
        <v>0</v>
      </c>
      <c r="M438" s="1" t="str">
        <f>C_Addresses!M147</f>
        <v>PIN:</v>
      </c>
      <c r="N438" s="2">
        <f>C_Addresses!N147</f>
        <v>0</v>
      </c>
    </row>
    <row r="439" spans="2:14" x14ac:dyDescent="0.2">
      <c r="B439" s="4" t="str">
        <f>C_Addresses!B148</f>
        <v>Latitude:</v>
      </c>
      <c r="C439" s="121">
        <f>C_Addresses!C148</f>
        <v>0</v>
      </c>
      <c r="D439" s="5" t="str">
        <f>C_Addresses!D148</f>
        <v>(Example: 41.889556)</v>
      </c>
      <c r="E439" s="1">
        <f>C_Addresses!E148</f>
        <v>0</v>
      </c>
      <c r="F439" s="3">
        <f>C_Addresses!F148</f>
        <v>0</v>
      </c>
      <c r="G439" s="1">
        <f>C_Addresses!G148</f>
        <v>0</v>
      </c>
      <c r="H439" s="1">
        <f>C_Addresses!H148</f>
        <v>0</v>
      </c>
      <c r="I439" s="4" t="str">
        <f>C_Addresses!I148</f>
        <v>QCT?:</v>
      </c>
      <c r="J439" s="1">
        <f>C_Addresses!J148</f>
        <v>0</v>
      </c>
      <c r="K439" s="202">
        <f>C_Addresses!K148</f>
        <v>0</v>
      </c>
      <c r="L439" s="1">
        <f>C_Addresses!L148</f>
        <v>0</v>
      </c>
      <c r="M439" s="1">
        <f>C_Addresses!M148</f>
        <v>0</v>
      </c>
      <c r="N439" s="1">
        <f>C_Addresses!N148</f>
        <v>0</v>
      </c>
    </row>
    <row r="440" spans="2:14" x14ac:dyDescent="0.2">
      <c r="B440" s="4" t="str">
        <f>C_Addresses!B149</f>
        <v>Longitude:</v>
      </c>
      <c r="C440" s="122">
        <f>C_Addresses!C149</f>
        <v>0</v>
      </c>
      <c r="D440" s="9" t="str">
        <f>C_Addresses!D149</f>
        <v>(Example: -87.623861)</v>
      </c>
      <c r="E440" s="3">
        <f>C_Addresses!E149</f>
        <v>0</v>
      </c>
      <c r="F440" s="1">
        <f>C_Addresses!F149</f>
        <v>0</v>
      </c>
      <c r="G440" s="3">
        <f>C_Addresses!G149</f>
        <v>0</v>
      </c>
      <c r="H440" s="1">
        <f>C_Addresses!H149</f>
        <v>0</v>
      </c>
      <c r="I440" s="4" t="str">
        <f>C_Addresses!I149</f>
        <v>Chicago Community Area:</v>
      </c>
      <c r="J440" s="1">
        <f>C_Addresses!J149</f>
        <v>0</v>
      </c>
      <c r="K440" s="1">
        <f>C_Addresses!K149</f>
        <v>0</v>
      </c>
      <c r="L440" s="1">
        <f>C_Addresses!L149</f>
        <v>0</v>
      </c>
      <c r="M440" s="1053">
        <f>C_Addresses!M149</f>
        <v>0</v>
      </c>
      <c r="N440" s="1054">
        <f>C_Addresses!N149</f>
        <v>0</v>
      </c>
    </row>
    <row r="441" spans="2:14" ht="13.5" thickBot="1" x14ac:dyDescent="0.25">
      <c r="B441" s="14">
        <f>C_Addresses!B150</f>
        <v>0</v>
      </c>
      <c r="C441" s="14">
        <f>C_Addresses!C150</f>
        <v>0</v>
      </c>
      <c r="D441" s="14">
        <f>C_Addresses!D150</f>
        <v>0</v>
      </c>
      <c r="E441" s="14">
        <f>C_Addresses!E150</f>
        <v>0</v>
      </c>
      <c r="F441" s="14">
        <f>C_Addresses!F150</f>
        <v>0</v>
      </c>
      <c r="G441" s="14">
        <f>C_Addresses!G150</f>
        <v>0</v>
      </c>
      <c r="H441" s="14">
        <f>C_Addresses!H150</f>
        <v>0</v>
      </c>
      <c r="I441" s="14">
        <f>C_Addresses!I150</f>
        <v>0</v>
      </c>
      <c r="J441" s="14">
        <f>C_Addresses!J150</f>
        <v>0</v>
      </c>
      <c r="K441" s="14">
        <f>C_Addresses!K150</f>
        <v>0</v>
      </c>
      <c r="L441" s="14">
        <f>C_Addresses!L150</f>
        <v>0</v>
      </c>
      <c r="M441" s="14">
        <f>C_Addresses!M150</f>
        <v>0</v>
      </c>
      <c r="N441" s="14">
        <f>C_Addresses!N150</f>
        <v>0</v>
      </c>
    </row>
    <row r="442" spans="2:14" x14ac:dyDescent="0.2">
      <c r="B442" s="1">
        <f>C_Addresses!B151</f>
        <v>0</v>
      </c>
      <c r="C442" s="1">
        <f>C_Addresses!C151</f>
        <v>0</v>
      </c>
      <c r="D442" s="1">
        <f>C_Addresses!D151</f>
        <v>0</v>
      </c>
      <c r="E442" s="11" t="str">
        <f>C_Addresses!E151</f>
        <v xml:space="preserve">Number of Units: </v>
      </c>
      <c r="F442" s="724">
        <f>C_Addresses!F151</f>
        <v>0</v>
      </c>
      <c r="G442" s="10">
        <f>C_Addresses!G151</f>
        <v>0</v>
      </c>
      <c r="H442" s="10">
        <f>C_Addresses!H151</f>
        <v>0</v>
      </c>
      <c r="I442" s="3">
        <f>C_Addresses!I151</f>
        <v>0</v>
      </c>
      <c r="J442" s="3">
        <f>C_Addresses!J151</f>
        <v>0</v>
      </c>
      <c r="K442" s="3" t="str">
        <f>C_Addresses!K151</f>
        <v>District</v>
      </c>
      <c r="L442" s="3">
        <f>C_Addresses!L151</f>
        <v>0</v>
      </c>
      <c r="M442" s="1059" t="str">
        <f>C_Addresses!M151</f>
        <v>Elected Official</v>
      </c>
      <c r="N442" s="1059">
        <f>C_Addresses!N151</f>
        <v>0</v>
      </c>
    </row>
    <row r="443" spans="2:14" x14ac:dyDescent="0.2">
      <c r="B443" s="12" t="str">
        <f>C_Addresses!B152</f>
        <v>Site #:</v>
      </c>
      <c r="C443" s="206">
        <f>C_Addresses!C152</f>
        <v>14</v>
      </c>
      <c r="D443" s="10">
        <f>C_Addresses!D152</f>
        <v>0</v>
      </c>
      <c r="E443" s="11" t="str">
        <f>C_Addresses!E152</f>
        <v>PPA Approved:</v>
      </c>
      <c r="F443" s="202">
        <f>C_Addresses!F152</f>
        <v>0</v>
      </c>
      <c r="G443" s="3">
        <f>C_Addresses!G152</f>
        <v>0</v>
      </c>
      <c r="H443" s="1">
        <f>C_Addresses!H152</f>
        <v>0</v>
      </c>
      <c r="I443" s="4" t="str">
        <f>C_Addresses!I152</f>
        <v>Chief Municipal Official:</v>
      </c>
      <c r="J443" s="4">
        <f>C_Addresses!J152</f>
        <v>0</v>
      </c>
      <c r="K443" s="13">
        <f>C_Addresses!K152</f>
        <v>0</v>
      </c>
      <c r="L443" s="3">
        <f>C_Addresses!L152</f>
        <v>0</v>
      </c>
      <c r="M443" s="1056">
        <f>C_Addresses!M152</f>
        <v>0</v>
      </c>
      <c r="N443" s="1056">
        <f>C_Addresses!N152</f>
        <v>0</v>
      </c>
    </row>
    <row r="444" spans="2:14" x14ac:dyDescent="0.2">
      <c r="B444" s="4" t="str">
        <f>C_Addresses!B153</f>
        <v>Set Aside:</v>
      </c>
      <c r="C444" s="1057" t="str">
        <f>C_Addresses!C153</f>
        <v/>
      </c>
      <c r="D444" s="1057">
        <f>C_Addresses!D153</f>
        <v>0</v>
      </c>
      <c r="E444" s="1057">
        <f>C_Addresses!E153</f>
        <v>0</v>
      </c>
      <c r="F444" s="1057">
        <f>C_Addresses!F153</f>
        <v>0</v>
      </c>
      <c r="G444" s="3">
        <f>C_Addresses!G153</f>
        <v>0</v>
      </c>
      <c r="H444" s="1">
        <f>C_Addresses!H153</f>
        <v>0</v>
      </c>
      <c r="I444" s="4" t="str">
        <f>C_Addresses!I153</f>
        <v>Alderman:</v>
      </c>
      <c r="J444" s="4">
        <f>C_Addresses!J153</f>
        <v>0</v>
      </c>
      <c r="K444" s="2">
        <f>C_Addresses!K153</f>
        <v>0</v>
      </c>
      <c r="L444" s="3">
        <f>C_Addresses!L153</f>
        <v>0</v>
      </c>
      <c r="M444" s="1056">
        <f>C_Addresses!M153</f>
        <v>0</v>
      </c>
      <c r="N444" s="1056">
        <f>C_Addresses!N153</f>
        <v>0</v>
      </c>
    </row>
    <row r="445" spans="2:14" x14ac:dyDescent="0.2">
      <c r="B445" s="4" t="str">
        <f>C_Addresses!B154</f>
        <v>Address:</v>
      </c>
      <c r="C445" s="1050">
        <f>C_Addresses!C154</f>
        <v>0</v>
      </c>
      <c r="D445" s="1051">
        <f>C_Addresses!D154</f>
        <v>0</v>
      </c>
      <c r="E445" s="1051">
        <f>C_Addresses!E154</f>
        <v>0</v>
      </c>
      <c r="F445" s="1052">
        <f>C_Addresses!F154</f>
        <v>0</v>
      </c>
      <c r="G445" s="3">
        <f>C_Addresses!G154</f>
        <v>0</v>
      </c>
      <c r="H445" s="1">
        <f>C_Addresses!H154</f>
        <v>0</v>
      </c>
      <c r="I445" s="4" t="str">
        <f>C_Addresses!I154</f>
        <v>State Senator:</v>
      </c>
      <c r="J445" s="4">
        <f>C_Addresses!J154</f>
        <v>0</v>
      </c>
      <c r="K445" s="2">
        <f>C_Addresses!K154</f>
        <v>0</v>
      </c>
      <c r="L445" s="3">
        <f>C_Addresses!L154</f>
        <v>0</v>
      </c>
      <c r="M445" s="1056">
        <f>C_Addresses!M154</f>
        <v>0</v>
      </c>
      <c r="N445" s="1056">
        <f>C_Addresses!N154</f>
        <v>0</v>
      </c>
    </row>
    <row r="446" spans="2:14" x14ac:dyDescent="0.2">
      <c r="B446" s="4" t="str">
        <f>C_Addresses!B155</f>
        <v xml:space="preserve">City: </v>
      </c>
      <c r="C446" s="1050">
        <f>C_Addresses!C155</f>
        <v>0</v>
      </c>
      <c r="D446" s="1051">
        <f>C_Addresses!D155</f>
        <v>0</v>
      </c>
      <c r="E446" s="1051">
        <f>C_Addresses!E155</f>
        <v>0</v>
      </c>
      <c r="F446" s="1052">
        <f>C_Addresses!F155</f>
        <v>0</v>
      </c>
      <c r="G446" s="3">
        <f>C_Addresses!G155</f>
        <v>0</v>
      </c>
      <c r="H446" s="3">
        <f>C_Addresses!H155</f>
        <v>0</v>
      </c>
      <c r="I446" s="4" t="str">
        <f>C_Addresses!I155</f>
        <v>State Representative:</v>
      </c>
      <c r="J446" s="4">
        <f>C_Addresses!J155</f>
        <v>0</v>
      </c>
      <c r="K446" s="2">
        <f>C_Addresses!K155</f>
        <v>0</v>
      </c>
      <c r="L446" s="3">
        <f>C_Addresses!L155</f>
        <v>0</v>
      </c>
      <c r="M446" s="1056">
        <f>C_Addresses!M155</f>
        <v>0</v>
      </c>
      <c r="N446" s="1056">
        <f>C_Addresses!N155</f>
        <v>0</v>
      </c>
    </row>
    <row r="447" spans="2:14" x14ac:dyDescent="0.2">
      <c r="B447" s="11" t="str">
        <f>C_Addresses!B156</f>
        <v>ZIP:</v>
      </c>
      <c r="C447" s="1028">
        <f>C_Addresses!C156</f>
        <v>0</v>
      </c>
      <c r="D447" s="1058">
        <f>C_Addresses!D156</f>
        <v>0</v>
      </c>
      <c r="E447" s="1058">
        <f>C_Addresses!E156</f>
        <v>0</v>
      </c>
      <c r="F447" s="1029">
        <f>C_Addresses!F156</f>
        <v>0</v>
      </c>
      <c r="G447" s="3">
        <f>C_Addresses!G156</f>
        <v>0</v>
      </c>
      <c r="H447" s="1">
        <f>C_Addresses!H156</f>
        <v>0</v>
      </c>
      <c r="I447" s="4" t="str">
        <f>C_Addresses!I156</f>
        <v>US Representative:</v>
      </c>
      <c r="J447" s="4">
        <f>C_Addresses!J156</f>
        <v>0</v>
      </c>
      <c r="K447" s="2">
        <f>C_Addresses!K156</f>
        <v>0</v>
      </c>
      <c r="L447" s="3">
        <f>C_Addresses!L156</f>
        <v>0</v>
      </c>
      <c r="M447" s="1056">
        <f>C_Addresses!M156</f>
        <v>0</v>
      </c>
      <c r="N447" s="1056">
        <f>C_Addresses!N156</f>
        <v>0</v>
      </c>
    </row>
    <row r="448" spans="2:14" x14ac:dyDescent="0.2">
      <c r="B448" s="4" t="str">
        <f>C_Addresses!B157</f>
        <v>County:</v>
      </c>
      <c r="C448" s="1050">
        <f>C_Addresses!C157</f>
        <v>0</v>
      </c>
      <c r="D448" s="1051">
        <f>C_Addresses!D157</f>
        <v>0</v>
      </c>
      <c r="E448" s="1051">
        <f>C_Addresses!E157</f>
        <v>0</v>
      </c>
      <c r="F448" s="1052">
        <f>C_Addresses!F157</f>
        <v>0</v>
      </c>
      <c r="G448" s="3">
        <f>C_Addresses!G157</f>
        <v>0</v>
      </c>
      <c r="H448" s="1">
        <f>C_Addresses!H157</f>
        <v>0</v>
      </c>
      <c r="I448" s="1">
        <f>C_Addresses!I157</f>
        <v>0</v>
      </c>
      <c r="J448" s="1">
        <f>C_Addresses!J157</f>
        <v>0</v>
      </c>
      <c r="K448" s="1">
        <f>C_Addresses!K157</f>
        <v>0</v>
      </c>
      <c r="L448" s="1">
        <f>C_Addresses!L157</f>
        <v>0</v>
      </c>
      <c r="M448" s="1">
        <f>C_Addresses!M157</f>
        <v>0</v>
      </c>
      <c r="N448" s="1">
        <f>C_Addresses!N157</f>
        <v>0</v>
      </c>
    </row>
    <row r="449" spans="2:14" x14ac:dyDescent="0.2">
      <c r="B449" s="1">
        <f>C_Addresses!B158</f>
        <v>0</v>
      </c>
      <c r="C449" s="1">
        <f>C_Addresses!C158</f>
        <v>0</v>
      </c>
      <c r="D449" s="1">
        <f>C_Addresses!D158</f>
        <v>0</v>
      </c>
      <c r="E449" s="1">
        <f>C_Addresses!E158</f>
        <v>0</v>
      </c>
      <c r="F449" s="3">
        <f>C_Addresses!F158</f>
        <v>0</v>
      </c>
      <c r="G449" s="3">
        <f>C_Addresses!G158</f>
        <v>0</v>
      </c>
      <c r="H449" s="1">
        <f>C_Addresses!H158</f>
        <v>0</v>
      </c>
      <c r="I449" s="4" t="str">
        <f>C_Addresses!I158</f>
        <v>Census Tract Number:</v>
      </c>
      <c r="J449" s="1">
        <f>C_Addresses!J158</f>
        <v>0</v>
      </c>
      <c r="K449" s="2">
        <f>C_Addresses!K158</f>
        <v>0</v>
      </c>
      <c r="L449" s="1">
        <f>C_Addresses!L158</f>
        <v>0</v>
      </c>
      <c r="M449" s="1" t="str">
        <f>C_Addresses!M158</f>
        <v>PIN:</v>
      </c>
      <c r="N449" s="2">
        <f>C_Addresses!N158</f>
        <v>0</v>
      </c>
    </row>
    <row r="450" spans="2:14" x14ac:dyDescent="0.2">
      <c r="B450" s="4" t="str">
        <f>C_Addresses!B159</f>
        <v>Latitude:</v>
      </c>
      <c r="C450" s="121">
        <f>C_Addresses!C159</f>
        <v>0</v>
      </c>
      <c r="D450" s="5" t="str">
        <f>C_Addresses!D159</f>
        <v>(Example: 41.889556)</v>
      </c>
      <c r="E450" s="1">
        <f>C_Addresses!E159</f>
        <v>0</v>
      </c>
      <c r="F450" s="3">
        <f>C_Addresses!F159</f>
        <v>0</v>
      </c>
      <c r="G450" s="1">
        <f>C_Addresses!G159</f>
        <v>0</v>
      </c>
      <c r="H450" s="1">
        <f>C_Addresses!H159</f>
        <v>0</v>
      </c>
      <c r="I450" s="4" t="str">
        <f>C_Addresses!I159</f>
        <v>QCT?:</v>
      </c>
      <c r="J450" s="1">
        <f>C_Addresses!J159</f>
        <v>0</v>
      </c>
      <c r="K450" s="202">
        <f>C_Addresses!K159</f>
        <v>0</v>
      </c>
      <c r="L450" s="1">
        <f>C_Addresses!L159</f>
        <v>0</v>
      </c>
      <c r="M450" s="1">
        <f>C_Addresses!M159</f>
        <v>0</v>
      </c>
      <c r="N450" s="1">
        <f>C_Addresses!N159</f>
        <v>0</v>
      </c>
    </row>
    <row r="451" spans="2:14" x14ac:dyDescent="0.2">
      <c r="B451" s="4" t="str">
        <f>C_Addresses!B160</f>
        <v>Longitude:</v>
      </c>
      <c r="C451" s="122">
        <f>C_Addresses!C160</f>
        <v>0</v>
      </c>
      <c r="D451" s="9" t="str">
        <f>C_Addresses!D160</f>
        <v>(Example: -87.623861)</v>
      </c>
      <c r="E451" s="3">
        <f>C_Addresses!E160</f>
        <v>0</v>
      </c>
      <c r="F451" s="1">
        <f>C_Addresses!F160</f>
        <v>0</v>
      </c>
      <c r="G451" s="3">
        <f>C_Addresses!G160</f>
        <v>0</v>
      </c>
      <c r="H451" s="1">
        <f>C_Addresses!H160</f>
        <v>0</v>
      </c>
      <c r="I451" s="4" t="str">
        <f>C_Addresses!I160</f>
        <v>Chicago Community Area:</v>
      </c>
      <c r="J451" s="1">
        <f>C_Addresses!J160</f>
        <v>0</v>
      </c>
      <c r="K451" s="1">
        <f>C_Addresses!K160</f>
        <v>0</v>
      </c>
      <c r="L451" s="1">
        <f>C_Addresses!L160</f>
        <v>0</v>
      </c>
      <c r="M451" s="1053">
        <f>C_Addresses!M160</f>
        <v>0</v>
      </c>
      <c r="N451" s="1054">
        <f>C_Addresses!N160</f>
        <v>0</v>
      </c>
    </row>
    <row r="452" spans="2:14" ht="13.5" thickBot="1" x14ac:dyDescent="0.25">
      <c r="B452" s="14">
        <f>C_Addresses!B161</f>
        <v>0</v>
      </c>
      <c r="C452" s="14">
        <f>C_Addresses!C161</f>
        <v>0</v>
      </c>
      <c r="D452" s="14">
        <f>C_Addresses!D161</f>
        <v>0</v>
      </c>
      <c r="E452" s="14">
        <f>C_Addresses!E161</f>
        <v>0</v>
      </c>
      <c r="F452" s="14">
        <f>C_Addresses!F161</f>
        <v>0</v>
      </c>
      <c r="G452" s="14">
        <f>C_Addresses!G161</f>
        <v>0</v>
      </c>
      <c r="H452" s="14">
        <f>C_Addresses!H161</f>
        <v>0</v>
      </c>
      <c r="I452" s="14">
        <f>C_Addresses!I161</f>
        <v>0</v>
      </c>
      <c r="J452" s="14">
        <f>C_Addresses!J161</f>
        <v>0</v>
      </c>
      <c r="K452" s="14">
        <f>C_Addresses!K161</f>
        <v>0</v>
      </c>
      <c r="L452" s="14">
        <f>C_Addresses!L161</f>
        <v>0</v>
      </c>
      <c r="M452" s="14">
        <f>C_Addresses!M161</f>
        <v>0</v>
      </c>
      <c r="N452" s="14">
        <f>C_Addresses!N161</f>
        <v>0</v>
      </c>
    </row>
    <row r="453" spans="2:14" x14ac:dyDescent="0.2">
      <c r="B453" s="1">
        <f>C_Addresses!B162</f>
        <v>0</v>
      </c>
      <c r="C453" s="1">
        <f>C_Addresses!C162</f>
        <v>0</v>
      </c>
      <c r="D453" s="1">
        <f>C_Addresses!D162</f>
        <v>0</v>
      </c>
      <c r="E453" s="11" t="str">
        <f>C_Addresses!E162</f>
        <v xml:space="preserve">Number of Units: </v>
      </c>
      <c r="F453" s="724">
        <f>C_Addresses!F162</f>
        <v>0</v>
      </c>
      <c r="G453" s="10">
        <f>C_Addresses!G162</f>
        <v>0</v>
      </c>
      <c r="H453" s="10">
        <f>C_Addresses!H162</f>
        <v>0</v>
      </c>
      <c r="I453" s="3">
        <f>C_Addresses!I162</f>
        <v>0</v>
      </c>
      <c r="J453" s="3">
        <f>C_Addresses!J162</f>
        <v>0</v>
      </c>
      <c r="K453" s="3" t="str">
        <f>C_Addresses!K162</f>
        <v>District</v>
      </c>
      <c r="L453" s="3">
        <f>C_Addresses!L162</f>
        <v>0</v>
      </c>
      <c r="M453" s="1059" t="str">
        <f>C_Addresses!M162</f>
        <v>Elected Official</v>
      </c>
      <c r="N453" s="1059">
        <f>C_Addresses!N162</f>
        <v>0</v>
      </c>
    </row>
    <row r="454" spans="2:14" x14ac:dyDescent="0.2">
      <c r="B454" s="12" t="str">
        <f>C_Addresses!B163</f>
        <v>Site #:</v>
      </c>
      <c r="C454" s="206">
        <f>C_Addresses!C163</f>
        <v>15</v>
      </c>
      <c r="D454" s="10">
        <f>C_Addresses!D163</f>
        <v>0</v>
      </c>
      <c r="E454" s="11" t="str">
        <f>C_Addresses!E163</f>
        <v>PPA Approved:</v>
      </c>
      <c r="F454" s="202">
        <f>C_Addresses!F163</f>
        <v>0</v>
      </c>
      <c r="G454" s="3">
        <f>C_Addresses!G163</f>
        <v>0</v>
      </c>
      <c r="H454" s="1">
        <f>C_Addresses!H163</f>
        <v>0</v>
      </c>
      <c r="I454" s="4" t="str">
        <f>C_Addresses!I163</f>
        <v>Chief Municipal Official:</v>
      </c>
      <c r="J454" s="4">
        <f>C_Addresses!J163</f>
        <v>0</v>
      </c>
      <c r="K454" s="13">
        <f>C_Addresses!K163</f>
        <v>0</v>
      </c>
      <c r="L454" s="3">
        <f>C_Addresses!L163</f>
        <v>0</v>
      </c>
      <c r="M454" s="1056">
        <f>C_Addresses!M163</f>
        <v>0</v>
      </c>
      <c r="N454" s="1056">
        <f>C_Addresses!N163</f>
        <v>0</v>
      </c>
    </row>
    <row r="455" spans="2:14" x14ac:dyDescent="0.2">
      <c r="B455" s="4" t="str">
        <f>C_Addresses!B164</f>
        <v>Set Aside:</v>
      </c>
      <c r="C455" s="1057" t="str">
        <f>C_Addresses!C164</f>
        <v/>
      </c>
      <c r="D455" s="1057">
        <f>C_Addresses!D164</f>
        <v>0</v>
      </c>
      <c r="E455" s="1057">
        <f>C_Addresses!E164</f>
        <v>0</v>
      </c>
      <c r="F455" s="1057">
        <f>C_Addresses!F164</f>
        <v>0</v>
      </c>
      <c r="G455" s="3">
        <f>C_Addresses!G164</f>
        <v>0</v>
      </c>
      <c r="H455" s="1">
        <f>C_Addresses!H164</f>
        <v>0</v>
      </c>
      <c r="I455" s="4" t="str">
        <f>C_Addresses!I164</f>
        <v>Alderman:</v>
      </c>
      <c r="J455" s="4">
        <f>C_Addresses!J164</f>
        <v>0</v>
      </c>
      <c r="K455" s="2">
        <f>C_Addresses!K164</f>
        <v>0</v>
      </c>
      <c r="L455" s="3">
        <f>C_Addresses!L164</f>
        <v>0</v>
      </c>
      <c r="M455" s="1056">
        <f>C_Addresses!M164</f>
        <v>0</v>
      </c>
      <c r="N455" s="1056">
        <f>C_Addresses!N164</f>
        <v>0</v>
      </c>
    </row>
    <row r="456" spans="2:14" x14ac:dyDescent="0.2">
      <c r="B456" s="4" t="str">
        <f>C_Addresses!B165</f>
        <v>Address:</v>
      </c>
      <c r="C456" s="1050">
        <f>C_Addresses!C165</f>
        <v>0</v>
      </c>
      <c r="D456" s="1051">
        <f>C_Addresses!D165</f>
        <v>0</v>
      </c>
      <c r="E456" s="1051">
        <f>C_Addresses!E165</f>
        <v>0</v>
      </c>
      <c r="F456" s="1052">
        <f>C_Addresses!F165</f>
        <v>0</v>
      </c>
      <c r="G456" s="3">
        <f>C_Addresses!G165</f>
        <v>0</v>
      </c>
      <c r="H456" s="1">
        <f>C_Addresses!H165</f>
        <v>0</v>
      </c>
      <c r="I456" s="4" t="str">
        <f>C_Addresses!I165</f>
        <v>State Senator:</v>
      </c>
      <c r="J456" s="4">
        <f>C_Addresses!J165</f>
        <v>0</v>
      </c>
      <c r="K456" s="2">
        <f>C_Addresses!K165</f>
        <v>0</v>
      </c>
      <c r="L456" s="3">
        <f>C_Addresses!L165</f>
        <v>0</v>
      </c>
      <c r="M456" s="1056">
        <f>C_Addresses!M165</f>
        <v>0</v>
      </c>
      <c r="N456" s="1056">
        <f>C_Addresses!N165</f>
        <v>0</v>
      </c>
    </row>
    <row r="457" spans="2:14" x14ac:dyDescent="0.2">
      <c r="B457" s="4" t="str">
        <f>C_Addresses!B166</f>
        <v xml:space="preserve">City: </v>
      </c>
      <c r="C457" s="1050">
        <f>C_Addresses!C166</f>
        <v>0</v>
      </c>
      <c r="D457" s="1051">
        <f>C_Addresses!D166</f>
        <v>0</v>
      </c>
      <c r="E457" s="1051">
        <f>C_Addresses!E166</f>
        <v>0</v>
      </c>
      <c r="F457" s="1052">
        <f>C_Addresses!F166</f>
        <v>0</v>
      </c>
      <c r="G457" s="3">
        <f>C_Addresses!G166</f>
        <v>0</v>
      </c>
      <c r="H457" s="3">
        <f>C_Addresses!H166</f>
        <v>0</v>
      </c>
      <c r="I457" s="4" t="str">
        <f>C_Addresses!I166</f>
        <v>State Representative:</v>
      </c>
      <c r="J457" s="4">
        <f>C_Addresses!J166</f>
        <v>0</v>
      </c>
      <c r="K457" s="2">
        <f>C_Addresses!K166</f>
        <v>0</v>
      </c>
      <c r="L457" s="3">
        <f>C_Addresses!L166</f>
        <v>0</v>
      </c>
      <c r="M457" s="1056">
        <f>C_Addresses!M166</f>
        <v>0</v>
      </c>
      <c r="N457" s="1056">
        <f>C_Addresses!N166</f>
        <v>0</v>
      </c>
    </row>
    <row r="458" spans="2:14" x14ac:dyDescent="0.2">
      <c r="B458" s="11" t="str">
        <f>C_Addresses!B167</f>
        <v>ZIP:</v>
      </c>
      <c r="C458" s="1028">
        <f>C_Addresses!C167</f>
        <v>0</v>
      </c>
      <c r="D458" s="1058">
        <f>C_Addresses!D167</f>
        <v>0</v>
      </c>
      <c r="E458" s="1058">
        <f>C_Addresses!E167</f>
        <v>0</v>
      </c>
      <c r="F458" s="1029">
        <f>C_Addresses!F167</f>
        <v>0</v>
      </c>
      <c r="G458" s="3">
        <f>C_Addresses!G167</f>
        <v>0</v>
      </c>
      <c r="H458" s="1">
        <f>C_Addresses!H167</f>
        <v>0</v>
      </c>
      <c r="I458" s="4" t="str">
        <f>C_Addresses!I167</f>
        <v>US Representative:</v>
      </c>
      <c r="J458" s="4">
        <f>C_Addresses!J167</f>
        <v>0</v>
      </c>
      <c r="K458" s="2">
        <f>C_Addresses!K167</f>
        <v>0</v>
      </c>
      <c r="L458" s="3">
        <f>C_Addresses!L167</f>
        <v>0</v>
      </c>
      <c r="M458" s="1056">
        <f>C_Addresses!M167</f>
        <v>0</v>
      </c>
      <c r="N458" s="1056">
        <f>C_Addresses!N167</f>
        <v>0</v>
      </c>
    </row>
    <row r="459" spans="2:14" x14ac:dyDescent="0.2">
      <c r="B459" s="4" t="str">
        <f>C_Addresses!B168</f>
        <v>County:</v>
      </c>
      <c r="C459" s="1050">
        <f>C_Addresses!C168</f>
        <v>0</v>
      </c>
      <c r="D459" s="1051">
        <f>C_Addresses!D168</f>
        <v>0</v>
      </c>
      <c r="E459" s="1051">
        <f>C_Addresses!E168</f>
        <v>0</v>
      </c>
      <c r="F459" s="1052">
        <f>C_Addresses!F168</f>
        <v>0</v>
      </c>
      <c r="G459" s="3">
        <f>C_Addresses!G168</f>
        <v>0</v>
      </c>
      <c r="H459" s="1">
        <f>C_Addresses!H168</f>
        <v>0</v>
      </c>
      <c r="I459" s="1">
        <f>C_Addresses!I168</f>
        <v>0</v>
      </c>
      <c r="J459" s="1">
        <f>C_Addresses!J168</f>
        <v>0</v>
      </c>
      <c r="K459" s="1">
        <f>C_Addresses!K168</f>
        <v>0</v>
      </c>
      <c r="L459" s="1">
        <f>C_Addresses!L168</f>
        <v>0</v>
      </c>
      <c r="M459" s="1">
        <f>C_Addresses!M168</f>
        <v>0</v>
      </c>
      <c r="N459" s="1">
        <f>C_Addresses!N168</f>
        <v>0</v>
      </c>
    </row>
    <row r="460" spans="2:14" x14ac:dyDescent="0.2">
      <c r="B460" s="1">
        <f>C_Addresses!B169</f>
        <v>0</v>
      </c>
      <c r="C460" s="1">
        <f>C_Addresses!C169</f>
        <v>0</v>
      </c>
      <c r="D460" s="1">
        <f>C_Addresses!D169</f>
        <v>0</v>
      </c>
      <c r="E460" s="1">
        <f>C_Addresses!E169</f>
        <v>0</v>
      </c>
      <c r="F460" s="3">
        <f>C_Addresses!F169</f>
        <v>0</v>
      </c>
      <c r="G460" s="3">
        <f>C_Addresses!G169</f>
        <v>0</v>
      </c>
      <c r="H460" s="1">
        <f>C_Addresses!H169</f>
        <v>0</v>
      </c>
      <c r="I460" s="4" t="str">
        <f>C_Addresses!I169</f>
        <v>Census Tract Number:</v>
      </c>
      <c r="J460" s="1">
        <f>C_Addresses!J169</f>
        <v>0</v>
      </c>
      <c r="K460" s="2">
        <f>C_Addresses!K169</f>
        <v>0</v>
      </c>
      <c r="L460" s="1">
        <f>C_Addresses!L169</f>
        <v>0</v>
      </c>
      <c r="M460" s="1" t="str">
        <f>C_Addresses!M169</f>
        <v>PIN:</v>
      </c>
      <c r="N460" s="2">
        <f>C_Addresses!N169</f>
        <v>0</v>
      </c>
    </row>
    <row r="461" spans="2:14" x14ac:dyDescent="0.2">
      <c r="B461" s="4" t="str">
        <f>C_Addresses!B170</f>
        <v>Latitude:</v>
      </c>
      <c r="C461" s="121">
        <f>C_Addresses!C170</f>
        <v>0</v>
      </c>
      <c r="D461" s="5" t="str">
        <f>C_Addresses!D170</f>
        <v>(Example: 41.889556)</v>
      </c>
      <c r="E461" s="1">
        <f>C_Addresses!E170</f>
        <v>0</v>
      </c>
      <c r="F461" s="3">
        <f>C_Addresses!F170</f>
        <v>0</v>
      </c>
      <c r="G461" s="1">
        <f>C_Addresses!G170</f>
        <v>0</v>
      </c>
      <c r="H461" s="1">
        <f>C_Addresses!H170</f>
        <v>0</v>
      </c>
      <c r="I461" s="4" t="str">
        <f>C_Addresses!I170</f>
        <v>QCT?:</v>
      </c>
      <c r="J461" s="1">
        <f>C_Addresses!J170</f>
        <v>0</v>
      </c>
      <c r="K461" s="202">
        <f>C_Addresses!K170</f>
        <v>0</v>
      </c>
      <c r="L461" s="1">
        <f>C_Addresses!L170</f>
        <v>0</v>
      </c>
      <c r="M461" s="1">
        <f>C_Addresses!M170</f>
        <v>0</v>
      </c>
      <c r="N461" s="1">
        <f>C_Addresses!N170</f>
        <v>0</v>
      </c>
    </row>
    <row r="462" spans="2:14" x14ac:dyDescent="0.2">
      <c r="B462" s="4" t="str">
        <f>C_Addresses!B171</f>
        <v>Longitude:</v>
      </c>
      <c r="C462" s="122">
        <f>C_Addresses!C171</f>
        <v>0</v>
      </c>
      <c r="D462" s="9" t="str">
        <f>C_Addresses!D171</f>
        <v>(Example: -87.623861)</v>
      </c>
      <c r="E462" s="3">
        <f>C_Addresses!E171</f>
        <v>0</v>
      </c>
      <c r="F462" s="1">
        <f>C_Addresses!F171</f>
        <v>0</v>
      </c>
      <c r="G462" s="3">
        <f>C_Addresses!G171</f>
        <v>0</v>
      </c>
      <c r="H462" s="1">
        <f>C_Addresses!H171</f>
        <v>0</v>
      </c>
      <c r="I462" s="4" t="str">
        <f>C_Addresses!I171</f>
        <v>Chicago Community Area:</v>
      </c>
      <c r="J462" s="1">
        <f>C_Addresses!J171</f>
        <v>0</v>
      </c>
      <c r="K462" s="1">
        <f>C_Addresses!K171</f>
        <v>0</v>
      </c>
      <c r="L462" s="1">
        <f>C_Addresses!L171</f>
        <v>0</v>
      </c>
      <c r="M462" s="1053">
        <f>C_Addresses!M171</f>
        <v>0</v>
      </c>
      <c r="N462" s="1054">
        <f>C_Addresses!N171</f>
        <v>0</v>
      </c>
    </row>
    <row r="463" spans="2:14" ht="13.5" thickBot="1" x14ac:dyDescent="0.25">
      <c r="B463" s="14">
        <f>C_Addresses!B172</f>
        <v>0</v>
      </c>
      <c r="C463" s="14">
        <f>C_Addresses!C172</f>
        <v>0</v>
      </c>
      <c r="D463" s="14">
        <f>C_Addresses!D172</f>
        <v>0</v>
      </c>
      <c r="E463" s="14">
        <f>C_Addresses!E172</f>
        <v>0</v>
      </c>
      <c r="F463" s="14">
        <f>C_Addresses!F172</f>
        <v>0</v>
      </c>
      <c r="G463" s="14">
        <f>C_Addresses!G172</f>
        <v>0</v>
      </c>
      <c r="H463" s="14">
        <f>C_Addresses!H172</f>
        <v>0</v>
      </c>
      <c r="I463" s="14">
        <f>C_Addresses!I172</f>
        <v>0</v>
      </c>
      <c r="J463" s="14">
        <f>C_Addresses!J172</f>
        <v>0</v>
      </c>
      <c r="K463" s="14">
        <f>C_Addresses!K172</f>
        <v>0</v>
      </c>
      <c r="L463" s="14">
        <f>C_Addresses!L172</f>
        <v>0</v>
      </c>
      <c r="M463" s="14">
        <f>C_Addresses!M172</f>
        <v>0</v>
      </c>
      <c r="N463" s="14">
        <f>C_Addresses!N172</f>
        <v>0</v>
      </c>
    </row>
    <row r="464" spans="2:14" x14ac:dyDescent="0.2">
      <c r="B464" s="1">
        <f>C_Addresses!B173</f>
        <v>0</v>
      </c>
      <c r="C464" s="1">
        <f>C_Addresses!C173</f>
        <v>0</v>
      </c>
      <c r="D464" s="1">
        <f>C_Addresses!D173</f>
        <v>0</v>
      </c>
      <c r="E464" s="11" t="str">
        <f>C_Addresses!E173</f>
        <v xml:space="preserve">Number of Units: </v>
      </c>
      <c r="F464" s="724">
        <f>C_Addresses!F173</f>
        <v>0</v>
      </c>
      <c r="G464" s="10">
        <f>C_Addresses!G173</f>
        <v>0</v>
      </c>
      <c r="H464" s="10">
        <f>C_Addresses!H173</f>
        <v>0</v>
      </c>
      <c r="I464" s="3">
        <f>C_Addresses!I173</f>
        <v>0</v>
      </c>
      <c r="J464" s="3">
        <f>C_Addresses!J173</f>
        <v>0</v>
      </c>
      <c r="K464" s="3" t="str">
        <f>C_Addresses!K173</f>
        <v>District</v>
      </c>
      <c r="L464" s="3">
        <f>C_Addresses!L173</f>
        <v>0</v>
      </c>
      <c r="M464" s="1059" t="str">
        <f>C_Addresses!M173</f>
        <v>Elected Official</v>
      </c>
      <c r="N464" s="1059">
        <f>C_Addresses!N173</f>
        <v>0</v>
      </c>
    </row>
    <row r="465" spans="2:14" x14ac:dyDescent="0.2">
      <c r="B465" s="12" t="str">
        <f>C_Addresses!B174</f>
        <v>Site #:</v>
      </c>
      <c r="C465" s="206">
        <f>C_Addresses!C174</f>
        <v>16</v>
      </c>
      <c r="D465" s="10">
        <f>C_Addresses!D174</f>
        <v>0</v>
      </c>
      <c r="E465" s="11" t="str">
        <f>C_Addresses!E174</f>
        <v>PPA Approved:</v>
      </c>
      <c r="F465" s="202">
        <f>C_Addresses!F174</f>
        <v>0</v>
      </c>
      <c r="G465" s="3">
        <f>C_Addresses!G174</f>
        <v>0</v>
      </c>
      <c r="H465" s="1">
        <f>C_Addresses!H174</f>
        <v>0</v>
      </c>
      <c r="I465" s="4" t="str">
        <f>C_Addresses!I174</f>
        <v>Chief Municipal Official:</v>
      </c>
      <c r="J465" s="4">
        <f>C_Addresses!J174</f>
        <v>0</v>
      </c>
      <c r="K465" s="13">
        <f>C_Addresses!K174</f>
        <v>0</v>
      </c>
      <c r="L465" s="3">
        <f>C_Addresses!L174</f>
        <v>0</v>
      </c>
      <c r="M465" s="1056">
        <f>C_Addresses!M174</f>
        <v>0</v>
      </c>
      <c r="N465" s="1056">
        <f>C_Addresses!N174</f>
        <v>0</v>
      </c>
    </row>
    <row r="466" spans="2:14" x14ac:dyDescent="0.2">
      <c r="B466" s="4" t="str">
        <f>C_Addresses!B175</f>
        <v>Set Aside:</v>
      </c>
      <c r="C466" s="1057" t="str">
        <f>C_Addresses!C175</f>
        <v/>
      </c>
      <c r="D466" s="1057">
        <f>C_Addresses!D175</f>
        <v>0</v>
      </c>
      <c r="E466" s="1057">
        <f>C_Addresses!E175</f>
        <v>0</v>
      </c>
      <c r="F466" s="1057">
        <f>C_Addresses!F175</f>
        <v>0</v>
      </c>
      <c r="G466" s="3">
        <f>C_Addresses!G175</f>
        <v>0</v>
      </c>
      <c r="H466" s="1">
        <f>C_Addresses!H175</f>
        <v>0</v>
      </c>
      <c r="I466" s="4" t="str">
        <f>C_Addresses!I175</f>
        <v>Alderman:</v>
      </c>
      <c r="J466" s="4">
        <f>C_Addresses!J175</f>
        <v>0</v>
      </c>
      <c r="K466" s="2">
        <f>C_Addresses!K175</f>
        <v>0</v>
      </c>
      <c r="L466" s="3">
        <f>C_Addresses!L175</f>
        <v>0</v>
      </c>
      <c r="M466" s="1056">
        <f>C_Addresses!M175</f>
        <v>0</v>
      </c>
      <c r="N466" s="1056">
        <f>C_Addresses!N175</f>
        <v>0</v>
      </c>
    </row>
    <row r="467" spans="2:14" x14ac:dyDescent="0.2">
      <c r="B467" s="4" t="str">
        <f>C_Addresses!B176</f>
        <v>Address:</v>
      </c>
      <c r="C467" s="1050">
        <f>C_Addresses!C176</f>
        <v>0</v>
      </c>
      <c r="D467" s="1051">
        <f>C_Addresses!D176</f>
        <v>0</v>
      </c>
      <c r="E467" s="1051">
        <f>C_Addresses!E176</f>
        <v>0</v>
      </c>
      <c r="F467" s="1052">
        <f>C_Addresses!F176</f>
        <v>0</v>
      </c>
      <c r="G467" s="3">
        <f>C_Addresses!G176</f>
        <v>0</v>
      </c>
      <c r="H467" s="1">
        <f>C_Addresses!H176</f>
        <v>0</v>
      </c>
      <c r="I467" s="4" t="str">
        <f>C_Addresses!I176</f>
        <v>State Senator:</v>
      </c>
      <c r="J467" s="4">
        <f>C_Addresses!J176</f>
        <v>0</v>
      </c>
      <c r="K467" s="2">
        <f>C_Addresses!K176</f>
        <v>0</v>
      </c>
      <c r="L467" s="3">
        <f>C_Addresses!L176</f>
        <v>0</v>
      </c>
      <c r="M467" s="1056">
        <f>C_Addresses!M176</f>
        <v>0</v>
      </c>
      <c r="N467" s="1056">
        <f>C_Addresses!N176</f>
        <v>0</v>
      </c>
    </row>
    <row r="468" spans="2:14" x14ac:dyDescent="0.2">
      <c r="B468" s="4" t="str">
        <f>C_Addresses!B177</f>
        <v xml:space="preserve">City: </v>
      </c>
      <c r="C468" s="1050">
        <f>C_Addresses!C177</f>
        <v>0</v>
      </c>
      <c r="D468" s="1051">
        <f>C_Addresses!D177</f>
        <v>0</v>
      </c>
      <c r="E468" s="1051">
        <f>C_Addresses!E177</f>
        <v>0</v>
      </c>
      <c r="F468" s="1052">
        <f>C_Addresses!F177</f>
        <v>0</v>
      </c>
      <c r="G468" s="3">
        <f>C_Addresses!G177</f>
        <v>0</v>
      </c>
      <c r="H468" s="3">
        <f>C_Addresses!H177</f>
        <v>0</v>
      </c>
      <c r="I468" s="4" t="str">
        <f>C_Addresses!I177</f>
        <v>State Representative:</v>
      </c>
      <c r="J468" s="4">
        <f>C_Addresses!J177</f>
        <v>0</v>
      </c>
      <c r="K468" s="2">
        <f>C_Addresses!K177</f>
        <v>0</v>
      </c>
      <c r="L468" s="3">
        <f>C_Addresses!L177</f>
        <v>0</v>
      </c>
      <c r="M468" s="1056">
        <f>C_Addresses!M177</f>
        <v>0</v>
      </c>
      <c r="N468" s="1056">
        <f>C_Addresses!N177</f>
        <v>0</v>
      </c>
    </row>
    <row r="469" spans="2:14" x14ac:dyDescent="0.2">
      <c r="B469" s="11" t="str">
        <f>C_Addresses!B178</f>
        <v>ZIP:</v>
      </c>
      <c r="C469" s="1028">
        <f>C_Addresses!C178</f>
        <v>0</v>
      </c>
      <c r="D469" s="1058">
        <f>C_Addresses!D178</f>
        <v>0</v>
      </c>
      <c r="E469" s="1058">
        <f>C_Addresses!E178</f>
        <v>0</v>
      </c>
      <c r="F469" s="1029">
        <f>C_Addresses!F178</f>
        <v>0</v>
      </c>
      <c r="G469" s="3">
        <f>C_Addresses!G178</f>
        <v>0</v>
      </c>
      <c r="H469" s="1">
        <f>C_Addresses!H178</f>
        <v>0</v>
      </c>
      <c r="I469" s="4" t="str">
        <f>C_Addresses!I178</f>
        <v>US Representative:</v>
      </c>
      <c r="J469" s="4">
        <f>C_Addresses!J178</f>
        <v>0</v>
      </c>
      <c r="K469" s="2">
        <f>C_Addresses!K178</f>
        <v>0</v>
      </c>
      <c r="L469" s="3">
        <f>C_Addresses!L178</f>
        <v>0</v>
      </c>
      <c r="M469" s="1056">
        <f>C_Addresses!M178</f>
        <v>0</v>
      </c>
      <c r="N469" s="1056">
        <f>C_Addresses!N178</f>
        <v>0</v>
      </c>
    </row>
    <row r="470" spans="2:14" x14ac:dyDescent="0.2">
      <c r="B470" s="4" t="str">
        <f>C_Addresses!B179</f>
        <v>County:</v>
      </c>
      <c r="C470" s="1050">
        <f>C_Addresses!C179</f>
        <v>0</v>
      </c>
      <c r="D470" s="1051">
        <f>C_Addresses!D179</f>
        <v>0</v>
      </c>
      <c r="E470" s="1051">
        <f>C_Addresses!E179</f>
        <v>0</v>
      </c>
      <c r="F470" s="1052">
        <f>C_Addresses!F179</f>
        <v>0</v>
      </c>
      <c r="G470" s="3">
        <f>C_Addresses!G179</f>
        <v>0</v>
      </c>
      <c r="H470" s="1">
        <f>C_Addresses!H179</f>
        <v>0</v>
      </c>
      <c r="I470" s="1">
        <f>C_Addresses!I179</f>
        <v>0</v>
      </c>
      <c r="J470" s="1">
        <f>C_Addresses!J179</f>
        <v>0</v>
      </c>
      <c r="K470" s="1">
        <f>C_Addresses!K179</f>
        <v>0</v>
      </c>
      <c r="L470" s="1">
        <f>C_Addresses!L179</f>
        <v>0</v>
      </c>
      <c r="M470" s="1">
        <f>C_Addresses!M179</f>
        <v>0</v>
      </c>
      <c r="N470" s="1">
        <f>C_Addresses!N179</f>
        <v>0</v>
      </c>
    </row>
    <row r="471" spans="2:14" x14ac:dyDescent="0.2">
      <c r="B471" s="1">
        <f>C_Addresses!B180</f>
        <v>0</v>
      </c>
      <c r="C471" s="1">
        <f>C_Addresses!C180</f>
        <v>0</v>
      </c>
      <c r="D471" s="1">
        <f>C_Addresses!D180</f>
        <v>0</v>
      </c>
      <c r="E471" s="1">
        <f>C_Addresses!E180</f>
        <v>0</v>
      </c>
      <c r="F471" s="3">
        <f>C_Addresses!F180</f>
        <v>0</v>
      </c>
      <c r="G471" s="3">
        <f>C_Addresses!G180</f>
        <v>0</v>
      </c>
      <c r="H471" s="1">
        <f>C_Addresses!H180</f>
        <v>0</v>
      </c>
      <c r="I471" s="4" t="str">
        <f>C_Addresses!I180</f>
        <v>Census Tract Number:</v>
      </c>
      <c r="J471" s="1">
        <f>C_Addresses!J180</f>
        <v>0</v>
      </c>
      <c r="K471" s="2">
        <f>C_Addresses!K180</f>
        <v>0</v>
      </c>
      <c r="L471" s="1">
        <f>C_Addresses!L180</f>
        <v>0</v>
      </c>
      <c r="M471" s="1" t="str">
        <f>C_Addresses!M180</f>
        <v>PIN:</v>
      </c>
      <c r="N471" s="2">
        <f>C_Addresses!N180</f>
        <v>0</v>
      </c>
    </row>
    <row r="472" spans="2:14" x14ac:dyDescent="0.2">
      <c r="B472" s="4" t="str">
        <f>C_Addresses!B181</f>
        <v>Latitude:</v>
      </c>
      <c r="C472" s="121">
        <f>C_Addresses!C181</f>
        <v>0</v>
      </c>
      <c r="D472" s="5" t="str">
        <f>C_Addresses!D181</f>
        <v>(Example: 41.889556)</v>
      </c>
      <c r="E472" s="1">
        <f>C_Addresses!E181</f>
        <v>0</v>
      </c>
      <c r="F472" s="3">
        <f>C_Addresses!F181</f>
        <v>0</v>
      </c>
      <c r="G472" s="1">
        <f>C_Addresses!G181</f>
        <v>0</v>
      </c>
      <c r="H472" s="1">
        <f>C_Addresses!H181</f>
        <v>0</v>
      </c>
      <c r="I472" s="4" t="str">
        <f>C_Addresses!I181</f>
        <v>QCT?:</v>
      </c>
      <c r="J472" s="1">
        <f>C_Addresses!J181</f>
        <v>0</v>
      </c>
      <c r="K472" s="202">
        <f>C_Addresses!K181</f>
        <v>0</v>
      </c>
      <c r="L472" s="1">
        <f>C_Addresses!L181</f>
        <v>0</v>
      </c>
      <c r="M472" s="1">
        <f>C_Addresses!M181</f>
        <v>0</v>
      </c>
      <c r="N472" s="1">
        <f>C_Addresses!N181</f>
        <v>0</v>
      </c>
    </row>
    <row r="473" spans="2:14" x14ac:dyDescent="0.2">
      <c r="B473" s="4" t="str">
        <f>C_Addresses!B182</f>
        <v>Longitude:</v>
      </c>
      <c r="C473" s="122">
        <f>C_Addresses!C182</f>
        <v>0</v>
      </c>
      <c r="D473" s="9" t="str">
        <f>C_Addresses!D182</f>
        <v>(Example: -87.623861)</v>
      </c>
      <c r="E473" s="3">
        <f>C_Addresses!E182</f>
        <v>0</v>
      </c>
      <c r="F473" s="1">
        <f>C_Addresses!F182</f>
        <v>0</v>
      </c>
      <c r="G473" s="3">
        <f>C_Addresses!G182</f>
        <v>0</v>
      </c>
      <c r="H473" s="1">
        <f>C_Addresses!H182</f>
        <v>0</v>
      </c>
      <c r="I473" s="4" t="str">
        <f>C_Addresses!I182</f>
        <v>Chicago Community Area:</v>
      </c>
      <c r="J473" s="1">
        <f>C_Addresses!J182</f>
        <v>0</v>
      </c>
      <c r="K473" s="1">
        <f>C_Addresses!K182</f>
        <v>0</v>
      </c>
      <c r="L473" s="1">
        <f>C_Addresses!L182</f>
        <v>0</v>
      </c>
      <c r="M473" s="1053">
        <f>C_Addresses!M182</f>
        <v>0</v>
      </c>
      <c r="N473" s="1054">
        <f>C_Addresses!N182</f>
        <v>0</v>
      </c>
    </row>
    <row r="474" spans="2:14" ht="13.5" thickBot="1" x14ac:dyDescent="0.25">
      <c r="B474" s="14">
        <f>C_Addresses!B183</f>
        <v>0</v>
      </c>
      <c r="C474" s="14">
        <f>C_Addresses!C183</f>
        <v>0</v>
      </c>
      <c r="D474" s="14">
        <f>C_Addresses!D183</f>
        <v>0</v>
      </c>
      <c r="E474" s="14">
        <f>C_Addresses!E183</f>
        <v>0</v>
      </c>
      <c r="F474" s="14">
        <f>C_Addresses!F183</f>
        <v>0</v>
      </c>
      <c r="G474" s="14">
        <f>C_Addresses!G183</f>
        <v>0</v>
      </c>
      <c r="H474" s="14">
        <f>C_Addresses!H183</f>
        <v>0</v>
      </c>
      <c r="I474" s="14">
        <f>C_Addresses!I183</f>
        <v>0</v>
      </c>
      <c r="J474" s="14">
        <f>C_Addresses!J183</f>
        <v>0</v>
      </c>
      <c r="K474" s="14">
        <f>C_Addresses!K183</f>
        <v>0</v>
      </c>
      <c r="L474" s="14">
        <f>C_Addresses!L183</f>
        <v>0</v>
      </c>
      <c r="M474" s="14">
        <f>C_Addresses!M183</f>
        <v>0</v>
      </c>
      <c r="N474" s="14">
        <f>C_Addresses!N183</f>
        <v>0</v>
      </c>
    </row>
    <row r="475" spans="2:14" x14ac:dyDescent="0.2">
      <c r="B475" s="517">
        <f>C_Addresses!B184</f>
        <v>0</v>
      </c>
      <c r="C475" s="517">
        <f>C_Addresses!C184</f>
        <v>0</v>
      </c>
      <c r="D475" s="517">
        <f>C_Addresses!D184</f>
        <v>0</v>
      </c>
      <c r="E475" s="11" t="str">
        <f>C_Addresses!E184</f>
        <v xml:space="preserve">Number of Units: </v>
      </c>
      <c r="F475" s="724">
        <f>C_Addresses!F184</f>
        <v>0</v>
      </c>
      <c r="G475" s="519">
        <f>C_Addresses!G184</f>
        <v>0</v>
      </c>
      <c r="H475" s="519">
        <f>C_Addresses!H184</f>
        <v>0</v>
      </c>
      <c r="I475" s="516">
        <f>C_Addresses!I184</f>
        <v>0</v>
      </c>
      <c r="J475" s="516">
        <f>C_Addresses!J184</f>
        <v>0</v>
      </c>
      <c r="K475" s="516" t="str">
        <f>C_Addresses!K184</f>
        <v>District</v>
      </c>
      <c r="L475" s="516">
        <f>C_Addresses!L184</f>
        <v>0</v>
      </c>
      <c r="M475" s="1055" t="str">
        <f>C_Addresses!M184</f>
        <v>Elected Official</v>
      </c>
      <c r="N475" s="1055">
        <f>C_Addresses!N184</f>
        <v>0</v>
      </c>
    </row>
    <row r="476" spans="2:14" x14ac:dyDescent="0.2">
      <c r="B476" s="12" t="str">
        <f>C_Addresses!B185</f>
        <v>Site #:</v>
      </c>
      <c r="C476" s="206">
        <f>C_Addresses!C185</f>
        <v>17</v>
      </c>
      <c r="D476" s="10">
        <f>C_Addresses!D185</f>
        <v>0</v>
      </c>
      <c r="E476" s="11" t="str">
        <f>C_Addresses!E185</f>
        <v>PPA Approved:</v>
      </c>
      <c r="F476" s="202">
        <f>C_Addresses!F185</f>
        <v>0</v>
      </c>
      <c r="G476" s="3">
        <f>C_Addresses!G185</f>
        <v>0</v>
      </c>
      <c r="H476" s="1">
        <f>C_Addresses!H185</f>
        <v>0</v>
      </c>
      <c r="I476" s="4" t="str">
        <f>C_Addresses!I185</f>
        <v>Chief Municipal Official:</v>
      </c>
      <c r="J476" s="4">
        <f>C_Addresses!J185</f>
        <v>0</v>
      </c>
      <c r="K476" s="13">
        <f>C_Addresses!K185</f>
        <v>0</v>
      </c>
      <c r="L476" s="3">
        <f>C_Addresses!L185</f>
        <v>0</v>
      </c>
      <c r="M476" s="1056">
        <f>C_Addresses!M185</f>
        <v>0</v>
      </c>
      <c r="N476" s="1056">
        <f>C_Addresses!N185</f>
        <v>0</v>
      </c>
    </row>
    <row r="477" spans="2:14" x14ac:dyDescent="0.2">
      <c r="B477" s="4" t="str">
        <f>C_Addresses!B186</f>
        <v>Set Aside:</v>
      </c>
      <c r="C477" s="1057" t="str">
        <f>C_Addresses!C186</f>
        <v/>
      </c>
      <c r="D477" s="1057">
        <f>C_Addresses!D186</f>
        <v>0</v>
      </c>
      <c r="E477" s="1057">
        <f>C_Addresses!E186</f>
        <v>0</v>
      </c>
      <c r="F477" s="1057">
        <f>C_Addresses!F186</f>
        <v>0</v>
      </c>
      <c r="G477" s="3">
        <f>C_Addresses!G186</f>
        <v>0</v>
      </c>
      <c r="H477" s="1">
        <f>C_Addresses!H186</f>
        <v>0</v>
      </c>
      <c r="I477" s="4" t="str">
        <f>C_Addresses!I186</f>
        <v>Alderman:</v>
      </c>
      <c r="J477" s="4">
        <f>C_Addresses!J186</f>
        <v>0</v>
      </c>
      <c r="K477" s="2">
        <f>C_Addresses!K186</f>
        <v>0</v>
      </c>
      <c r="L477" s="3">
        <f>C_Addresses!L186</f>
        <v>0</v>
      </c>
      <c r="M477" s="1056">
        <f>C_Addresses!M186</f>
        <v>0</v>
      </c>
      <c r="N477" s="1056">
        <f>C_Addresses!N186</f>
        <v>0</v>
      </c>
    </row>
    <row r="478" spans="2:14" x14ac:dyDescent="0.2">
      <c r="B478" s="4" t="str">
        <f>C_Addresses!B187</f>
        <v>Address:</v>
      </c>
      <c r="C478" s="1050">
        <f>C_Addresses!C187</f>
        <v>0</v>
      </c>
      <c r="D478" s="1051">
        <f>C_Addresses!D187</f>
        <v>0</v>
      </c>
      <c r="E478" s="1051">
        <f>C_Addresses!E187</f>
        <v>0</v>
      </c>
      <c r="F478" s="1052">
        <f>C_Addresses!F187</f>
        <v>0</v>
      </c>
      <c r="G478" s="3">
        <f>C_Addresses!G187</f>
        <v>0</v>
      </c>
      <c r="H478" s="1">
        <f>C_Addresses!H187</f>
        <v>0</v>
      </c>
      <c r="I478" s="4" t="str">
        <f>C_Addresses!I187</f>
        <v>State Senator:</v>
      </c>
      <c r="J478" s="4">
        <f>C_Addresses!J187</f>
        <v>0</v>
      </c>
      <c r="K478" s="2">
        <f>C_Addresses!K187</f>
        <v>0</v>
      </c>
      <c r="L478" s="3">
        <f>C_Addresses!L187</f>
        <v>0</v>
      </c>
      <c r="M478" s="1056">
        <f>C_Addresses!M187</f>
        <v>0</v>
      </c>
      <c r="N478" s="1056">
        <f>C_Addresses!N187</f>
        <v>0</v>
      </c>
    </row>
    <row r="479" spans="2:14" x14ac:dyDescent="0.2">
      <c r="B479" s="4" t="str">
        <f>C_Addresses!B188</f>
        <v xml:space="preserve">City: </v>
      </c>
      <c r="C479" s="1050">
        <f>C_Addresses!C188</f>
        <v>0</v>
      </c>
      <c r="D479" s="1051">
        <f>C_Addresses!D188</f>
        <v>0</v>
      </c>
      <c r="E479" s="1051">
        <f>C_Addresses!E188</f>
        <v>0</v>
      </c>
      <c r="F479" s="1052">
        <f>C_Addresses!F188</f>
        <v>0</v>
      </c>
      <c r="G479" s="3">
        <f>C_Addresses!G188</f>
        <v>0</v>
      </c>
      <c r="H479" s="3">
        <f>C_Addresses!H188</f>
        <v>0</v>
      </c>
      <c r="I479" s="4" t="str">
        <f>C_Addresses!I188</f>
        <v>State Representative:</v>
      </c>
      <c r="J479" s="4">
        <f>C_Addresses!J188</f>
        <v>0</v>
      </c>
      <c r="K479" s="2">
        <f>C_Addresses!K188</f>
        <v>0</v>
      </c>
      <c r="L479" s="3">
        <f>C_Addresses!L188</f>
        <v>0</v>
      </c>
      <c r="M479" s="1056">
        <f>C_Addresses!M188</f>
        <v>0</v>
      </c>
      <c r="N479" s="1056">
        <f>C_Addresses!N188</f>
        <v>0</v>
      </c>
    </row>
    <row r="480" spans="2:14" x14ac:dyDescent="0.2">
      <c r="B480" s="11" t="str">
        <f>C_Addresses!B189</f>
        <v>ZIP:</v>
      </c>
      <c r="C480" s="1028">
        <f>C_Addresses!C189</f>
        <v>0</v>
      </c>
      <c r="D480" s="1058">
        <f>C_Addresses!D189</f>
        <v>0</v>
      </c>
      <c r="E480" s="1058">
        <f>C_Addresses!E189</f>
        <v>0</v>
      </c>
      <c r="F480" s="1029">
        <f>C_Addresses!F189</f>
        <v>0</v>
      </c>
      <c r="G480" s="3">
        <f>C_Addresses!G189</f>
        <v>0</v>
      </c>
      <c r="H480" s="1">
        <f>C_Addresses!H189</f>
        <v>0</v>
      </c>
      <c r="I480" s="4" t="str">
        <f>C_Addresses!I189</f>
        <v>US Representative:</v>
      </c>
      <c r="J480" s="4">
        <f>C_Addresses!J189</f>
        <v>0</v>
      </c>
      <c r="K480" s="2">
        <f>C_Addresses!K189</f>
        <v>0</v>
      </c>
      <c r="L480" s="3">
        <f>C_Addresses!L189</f>
        <v>0</v>
      </c>
      <c r="M480" s="1056">
        <f>C_Addresses!M189</f>
        <v>0</v>
      </c>
      <c r="N480" s="1056">
        <f>C_Addresses!N189</f>
        <v>0</v>
      </c>
    </row>
    <row r="481" spans="2:14" x14ac:dyDescent="0.2">
      <c r="B481" s="4" t="str">
        <f>C_Addresses!B190</f>
        <v>County:</v>
      </c>
      <c r="C481" s="1050">
        <f>C_Addresses!C190</f>
        <v>0</v>
      </c>
      <c r="D481" s="1051">
        <f>C_Addresses!D190</f>
        <v>0</v>
      </c>
      <c r="E481" s="1051">
        <f>C_Addresses!E190</f>
        <v>0</v>
      </c>
      <c r="F481" s="1052">
        <f>C_Addresses!F190</f>
        <v>0</v>
      </c>
      <c r="G481" s="3">
        <f>C_Addresses!G190</f>
        <v>0</v>
      </c>
      <c r="H481" s="1">
        <f>C_Addresses!H190</f>
        <v>0</v>
      </c>
      <c r="I481" s="1">
        <f>C_Addresses!I190</f>
        <v>0</v>
      </c>
      <c r="J481" s="1">
        <f>C_Addresses!J190</f>
        <v>0</v>
      </c>
      <c r="K481" s="1">
        <f>C_Addresses!K190</f>
        <v>0</v>
      </c>
      <c r="L481" s="1">
        <f>C_Addresses!L190</f>
        <v>0</v>
      </c>
      <c r="M481" s="1">
        <f>C_Addresses!M190</f>
        <v>0</v>
      </c>
      <c r="N481" s="1">
        <f>C_Addresses!N190</f>
        <v>0</v>
      </c>
    </row>
    <row r="482" spans="2:14" x14ac:dyDescent="0.2">
      <c r="B482" s="1">
        <f>C_Addresses!B191</f>
        <v>0</v>
      </c>
      <c r="C482" s="1">
        <f>C_Addresses!C191</f>
        <v>0</v>
      </c>
      <c r="D482" s="1">
        <f>C_Addresses!D191</f>
        <v>0</v>
      </c>
      <c r="E482" s="1">
        <f>C_Addresses!E191</f>
        <v>0</v>
      </c>
      <c r="F482" s="3">
        <f>C_Addresses!F191</f>
        <v>0</v>
      </c>
      <c r="G482" s="3">
        <f>C_Addresses!G191</f>
        <v>0</v>
      </c>
      <c r="H482" s="1">
        <f>C_Addresses!H191</f>
        <v>0</v>
      </c>
      <c r="I482" s="4" t="str">
        <f>C_Addresses!I191</f>
        <v>Census Tract Number:</v>
      </c>
      <c r="J482" s="1">
        <f>C_Addresses!J191</f>
        <v>0</v>
      </c>
      <c r="K482" s="2">
        <f>C_Addresses!K191</f>
        <v>0</v>
      </c>
      <c r="L482" s="1">
        <f>C_Addresses!L191</f>
        <v>0</v>
      </c>
      <c r="M482" s="1" t="str">
        <f>C_Addresses!M191</f>
        <v>PIN:</v>
      </c>
      <c r="N482" s="2">
        <f>C_Addresses!N191</f>
        <v>0</v>
      </c>
    </row>
    <row r="483" spans="2:14" x14ac:dyDescent="0.2">
      <c r="B483" s="4" t="str">
        <f>C_Addresses!B192</f>
        <v>Latitude:</v>
      </c>
      <c r="C483" s="121">
        <f>C_Addresses!C192</f>
        <v>0</v>
      </c>
      <c r="D483" s="5" t="str">
        <f>C_Addresses!D192</f>
        <v>(Example: 41.889556)</v>
      </c>
      <c r="E483" s="1">
        <f>C_Addresses!E192</f>
        <v>0</v>
      </c>
      <c r="F483" s="3">
        <f>C_Addresses!F192</f>
        <v>0</v>
      </c>
      <c r="G483" s="1">
        <f>C_Addresses!G192</f>
        <v>0</v>
      </c>
      <c r="H483" s="1">
        <f>C_Addresses!H192</f>
        <v>0</v>
      </c>
      <c r="I483" s="4" t="str">
        <f>C_Addresses!I192</f>
        <v>QCT?:</v>
      </c>
      <c r="J483" s="1">
        <f>C_Addresses!J192</f>
        <v>0</v>
      </c>
      <c r="K483" s="202">
        <f>C_Addresses!K192</f>
        <v>0</v>
      </c>
      <c r="L483" s="1">
        <f>C_Addresses!L192</f>
        <v>0</v>
      </c>
      <c r="M483" s="1">
        <f>C_Addresses!M192</f>
        <v>0</v>
      </c>
      <c r="N483" s="1">
        <f>C_Addresses!N192</f>
        <v>0</v>
      </c>
    </row>
    <row r="484" spans="2:14" x14ac:dyDescent="0.2">
      <c r="B484" s="4" t="str">
        <f>C_Addresses!B193</f>
        <v>Longitude:</v>
      </c>
      <c r="C484" s="122">
        <f>C_Addresses!C193</f>
        <v>0</v>
      </c>
      <c r="D484" s="9" t="str">
        <f>C_Addresses!D193</f>
        <v>(Example: -87.623861)</v>
      </c>
      <c r="E484" s="3">
        <f>C_Addresses!E193</f>
        <v>0</v>
      </c>
      <c r="F484" s="1">
        <f>C_Addresses!F193</f>
        <v>0</v>
      </c>
      <c r="G484" s="3">
        <f>C_Addresses!G193</f>
        <v>0</v>
      </c>
      <c r="H484" s="1">
        <f>C_Addresses!H193</f>
        <v>0</v>
      </c>
      <c r="I484" s="4" t="str">
        <f>C_Addresses!I193</f>
        <v>Chicago Community Area:</v>
      </c>
      <c r="J484" s="1">
        <f>C_Addresses!J193</f>
        <v>0</v>
      </c>
      <c r="K484" s="1">
        <f>C_Addresses!K193</f>
        <v>0</v>
      </c>
      <c r="L484" s="1">
        <f>C_Addresses!L193</f>
        <v>0</v>
      </c>
      <c r="M484" s="1053">
        <f>C_Addresses!M193</f>
        <v>0</v>
      </c>
      <c r="N484" s="1054">
        <f>C_Addresses!N193</f>
        <v>0</v>
      </c>
    </row>
    <row r="485" spans="2:14" ht="13.5" thickBot="1" x14ac:dyDescent="0.25">
      <c r="B485" s="14">
        <f>C_Addresses!B194</f>
        <v>0</v>
      </c>
      <c r="C485" s="14">
        <f>C_Addresses!C194</f>
        <v>0</v>
      </c>
      <c r="D485" s="14">
        <f>C_Addresses!D194</f>
        <v>0</v>
      </c>
      <c r="E485" s="14">
        <f>C_Addresses!E194</f>
        <v>0</v>
      </c>
      <c r="F485" s="14">
        <f>C_Addresses!F194</f>
        <v>0</v>
      </c>
      <c r="G485" s="14">
        <f>C_Addresses!G194</f>
        <v>0</v>
      </c>
      <c r="H485" s="14">
        <f>C_Addresses!H194</f>
        <v>0</v>
      </c>
      <c r="I485" s="14">
        <f>C_Addresses!I194</f>
        <v>0</v>
      </c>
      <c r="J485" s="14">
        <f>C_Addresses!J194</f>
        <v>0</v>
      </c>
      <c r="K485" s="14">
        <f>C_Addresses!K194</f>
        <v>0</v>
      </c>
      <c r="L485" s="14">
        <f>C_Addresses!L194</f>
        <v>0</v>
      </c>
      <c r="M485" s="14">
        <f>C_Addresses!M194</f>
        <v>0</v>
      </c>
      <c r="N485" s="14">
        <f>C_Addresses!N194</f>
        <v>0</v>
      </c>
    </row>
    <row r="486" spans="2:14" x14ac:dyDescent="0.2">
      <c r="B486" s="1">
        <f>C_Addresses!B195</f>
        <v>0</v>
      </c>
      <c r="C486" s="1">
        <f>C_Addresses!C195</f>
        <v>0</v>
      </c>
      <c r="D486" s="1">
        <f>C_Addresses!D195</f>
        <v>0</v>
      </c>
      <c r="E486" s="11" t="str">
        <f>C_Addresses!E195</f>
        <v xml:space="preserve">Number of Units: </v>
      </c>
      <c r="F486" s="724">
        <f>C_Addresses!F195</f>
        <v>0</v>
      </c>
      <c r="G486" s="10">
        <f>C_Addresses!G195</f>
        <v>0</v>
      </c>
      <c r="H486" s="10">
        <f>C_Addresses!H195</f>
        <v>0</v>
      </c>
      <c r="I486" s="3">
        <f>C_Addresses!I195</f>
        <v>0</v>
      </c>
      <c r="J486" s="3">
        <f>C_Addresses!J195</f>
        <v>0</v>
      </c>
      <c r="K486" s="3" t="str">
        <f>C_Addresses!K195</f>
        <v>District</v>
      </c>
      <c r="L486" s="3">
        <f>C_Addresses!L195</f>
        <v>0</v>
      </c>
      <c r="M486" s="1059" t="str">
        <f>C_Addresses!M195</f>
        <v>Elected Official</v>
      </c>
      <c r="N486" s="1059">
        <f>C_Addresses!N195</f>
        <v>0</v>
      </c>
    </row>
    <row r="487" spans="2:14" x14ac:dyDescent="0.2">
      <c r="B487" s="12" t="str">
        <f>C_Addresses!B196</f>
        <v>Site #:</v>
      </c>
      <c r="C487" s="206">
        <f>C_Addresses!C196</f>
        <v>18</v>
      </c>
      <c r="D487" s="10">
        <f>C_Addresses!D196</f>
        <v>0</v>
      </c>
      <c r="E487" s="11" t="str">
        <f>C_Addresses!E196</f>
        <v>PPA Approved:</v>
      </c>
      <c r="F487" s="202">
        <f>C_Addresses!F196</f>
        <v>0</v>
      </c>
      <c r="G487" s="3">
        <f>C_Addresses!G196</f>
        <v>0</v>
      </c>
      <c r="H487" s="1">
        <f>C_Addresses!H196</f>
        <v>0</v>
      </c>
      <c r="I487" s="4" t="str">
        <f>C_Addresses!I196</f>
        <v>Chief Municipal Official:</v>
      </c>
      <c r="J487" s="4">
        <f>C_Addresses!J196</f>
        <v>0</v>
      </c>
      <c r="K487" s="13">
        <f>C_Addresses!K196</f>
        <v>0</v>
      </c>
      <c r="L487" s="3">
        <f>C_Addresses!L196</f>
        <v>0</v>
      </c>
      <c r="M487" s="1056">
        <f>C_Addresses!M196</f>
        <v>0</v>
      </c>
      <c r="N487" s="1056">
        <f>C_Addresses!N196</f>
        <v>0</v>
      </c>
    </row>
    <row r="488" spans="2:14" x14ac:dyDescent="0.2">
      <c r="B488" s="4" t="str">
        <f>C_Addresses!B197</f>
        <v>Set Aside:</v>
      </c>
      <c r="C488" s="1057" t="str">
        <f>C_Addresses!C197</f>
        <v/>
      </c>
      <c r="D488" s="1057">
        <f>C_Addresses!D197</f>
        <v>0</v>
      </c>
      <c r="E488" s="1057">
        <f>C_Addresses!E197</f>
        <v>0</v>
      </c>
      <c r="F488" s="1057">
        <f>C_Addresses!F197</f>
        <v>0</v>
      </c>
      <c r="G488" s="3">
        <f>C_Addresses!G197</f>
        <v>0</v>
      </c>
      <c r="H488" s="1">
        <f>C_Addresses!H197</f>
        <v>0</v>
      </c>
      <c r="I488" s="4" t="str">
        <f>C_Addresses!I197</f>
        <v>Alderman:</v>
      </c>
      <c r="J488" s="4">
        <f>C_Addresses!J197</f>
        <v>0</v>
      </c>
      <c r="K488" s="2">
        <f>C_Addresses!K197</f>
        <v>0</v>
      </c>
      <c r="L488" s="3">
        <f>C_Addresses!L197</f>
        <v>0</v>
      </c>
      <c r="M488" s="1056">
        <f>C_Addresses!M197</f>
        <v>0</v>
      </c>
      <c r="N488" s="1056">
        <f>C_Addresses!N197</f>
        <v>0</v>
      </c>
    </row>
    <row r="489" spans="2:14" x14ac:dyDescent="0.2">
      <c r="B489" s="4" t="str">
        <f>C_Addresses!B198</f>
        <v>Address:</v>
      </c>
      <c r="C489" s="1050">
        <f>C_Addresses!C198</f>
        <v>0</v>
      </c>
      <c r="D489" s="1051">
        <f>C_Addresses!D198</f>
        <v>0</v>
      </c>
      <c r="E489" s="1051">
        <f>C_Addresses!E198</f>
        <v>0</v>
      </c>
      <c r="F489" s="1052">
        <f>C_Addresses!F198</f>
        <v>0</v>
      </c>
      <c r="G489" s="3">
        <f>C_Addresses!G198</f>
        <v>0</v>
      </c>
      <c r="H489" s="1">
        <f>C_Addresses!H198</f>
        <v>0</v>
      </c>
      <c r="I489" s="4" t="str">
        <f>C_Addresses!I198</f>
        <v>State Senator:</v>
      </c>
      <c r="J489" s="4">
        <f>C_Addresses!J198</f>
        <v>0</v>
      </c>
      <c r="K489" s="2">
        <f>C_Addresses!K198</f>
        <v>0</v>
      </c>
      <c r="L489" s="3">
        <f>C_Addresses!L198</f>
        <v>0</v>
      </c>
      <c r="M489" s="1056">
        <f>C_Addresses!M198</f>
        <v>0</v>
      </c>
      <c r="N489" s="1056">
        <f>C_Addresses!N198</f>
        <v>0</v>
      </c>
    </row>
    <row r="490" spans="2:14" x14ac:dyDescent="0.2">
      <c r="B490" s="4" t="str">
        <f>C_Addresses!B199</f>
        <v xml:space="preserve">City: </v>
      </c>
      <c r="C490" s="1050">
        <f>C_Addresses!C199</f>
        <v>0</v>
      </c>
      <c r="D490" s="1051">
        <f>C_Addresses!D199</f>
        <v>0</v>
      </c>
      <c r="E490" s="1051">
        <f>C_Addresses!E199</f>
        <v>0</v>
      </c>
      <c r="F490" s="1052">
        <f>C_Addresses!F199</f>
        <v>0</v>
      </c>
      <c r="G490" s="3">
        <f>C_Addresses!G199</f>
        <v>0</v>
      </c>
      <c r="H490" s="3">
        <f>C_Addresses!H199</f>
        <v>0</v>
      </c>
      <c r="I490" s="4" t="str">
        <f>C_Addresses!I199</f>
        <v>State Representative:</v>
      </c>
      <c r="J490" s="4">
        <f>C_Addresses!J199</f>
        <v>0</v>
      </c>
      <c r="K490" s="2">
        <f>C_Addresses!K199</f>
        <v>0</v>
      </c>
      <c r="L490" s="3">
        <f>C_Addresses!L199</f>
        <v>0</v>
      </c>
      <c r="M490" s="1056">
        <f>C_Addresses!M199</f>
        <v>0</v>
      </c>
      <c r="N490" s="1056">
        <f>C_Addresses!N199</f>
        <v>0</v>
      </c>
    </row>
    <row r="491" spans="2:14" x14ac:dyDescent="0.2">
      <c r="B491" s="11" t="str">
        <f>C_Addresses!B200</f>
        <v>ZIP:</v>
      </c>
      <c r="C491" s="1028">
        <f>C_Addresses!C200</f>
        <v>0</v>
      </c>
      <c r="D491" s="1058">
        <f>C_Addresses!D200</f>
        <v>0</v>
      </c>
      <c r="E491" s="1058">
        <f>C_Addresses!E200</f>
        <v>0</v>
      </c>
      <c r="F491" s="1029">
        <f>C_Addresses!F200</f>
        <v>0</v>
      </c>
      <c r="G491" s="3">
        <f>C_Addresses!G200</f>
        <v>0</v>
      </c>
      <c r="H491" s="1">
        <f>C_Addresses!H200</f>
        <v>0</v>
      </c>
      <c r="I491" s="4" t="str">
        <f>C_Addresses!I200</f>
        <v>US Representative:</v>
      </c>
      <c r="J491" s="4">
        <f>C_Addresses!J200</f>
        <v>0</v>
      </c>
      <c r="K491" s="2">
        <f>C_Addresses!K200</f>
        <v>0</v>
      </c>
      <c r="L491" s="3">
        <f>C_Addresses!L200</f>
        <v>0</v>
      </c>
      <c r="M491" s="1056">
        <f>C_Addresses!M200</f>
        <v>0</v>
      </c>
      <c r="N491" s="1056">
        <f>C_Addresses!N200</f>
        <v>0</v>
      </c>
    </row>
    <row r="492" spans="2:14" x14ac:dyDescent="0.2">
      <c r="B492" s="4" t="str">
        <f>C_Addresses!B201</f>
        <v>County:</v>
      </c>
      <c r="C492" s="1050">
        <f>C_Addresses!C201</f>
        <v>0</v>
      </c>
      <c r="D492" s="1051">
        <f>C_Addresses!D201</f>
        <v>0</v>
      </c>
      <c r="E492" s="1051">
        <f>C_Addresses!E201</f>
        <v>0</v>
      </c>
      <c r="F492" s="1052">
        <f>C_Addresses!F201</f>
        <v>0</v>
      </c>
      <c r="G492" s="3">
        <f>C_Addresses!G201</f>
        <v>0</v>
      </c>
      <c r="H492" s="1">
        <f>C_Addresses!H201</f>
        <v>0</v>
      </c>
      <c r="I492" s="1">
        <f>C_Addresses!I201</f>
        <v>0</v>
      </c>
      <c r="J492" s="1">
        <f>C_Addresses!J201</f>
        <v>0</v>
      </c>
      <c r="K492" s="1">
        <f>C_Addresses!K201</f>
        <v>0</v>
      </c>
      <c r="L492" s="1">
        <f>C_Addresses!L201</f>
        <v>0</v>
      </c>
      <c r="M492" s="1">
        <f>C_Addresses!M201</f>
        <v>0</v>
      </c>
      <c r="N492" s="1">
        <f>C_Addresses!N201</f>
        <v>0</v>
      </c>
    </row>
    <row r="493" spans="2:14" x14ac:dyDescent="0.2">
      <c r="B493" s="1">
        <f>C_Addresses!B202</f>
        <v>0</v>
      </c>
      <c r="C493" s="1">
        <f>C_Addresses!C202</f>
        <v>0</v>
      </c>
      <c r="D493" s="1">
        <f>C_Addresses!D202</f>
        <v>0</v>
      </c>
      <c r="E493" s="1">
        <f>C_Addresses!E202</f>
        <v>0</v>
      </c>
      <c r="F493" s="3">
        <f>C_Addresses!F202</f>
        <v>0</v>
      </c>
      <c r="G493" s="3">
        <f>C_Addresses!G202</f>
        <v>0</v>
      </c>
      <c r="H493" s="1">
        <f>C_Addresses!H202</f>
        <v>0</v>
      </c>
      <c r="I493" s="4" t="str">
        <f>C_Addresses!I202</f>
        <v>Census Tract Number:</v>
      </c>
      <c r="J493" s="1">
        <f>C_Addresses!J202</f>
        <v>0</v>
      </c>
      <c r="K493" s="2">
        <f>C_Addresses!K202</f>
        <v>0</v>
      </c>
      <c r="L493" s="1">
        <f>C_Addresses!L202</f>
        <v>0</v>
      </c>
      <c r="M493" s="1" t="str">
        <f>C_Addresses!M202</f>
        <v>PIN:</v>
      </c>
      <c r="N493" s="2">
        <f>C_Addresses!N202</f>
        <v>0</v>
      </c>
    </row>
    <row r="494" spans="2:14" x14ac:dyDescent="0.2">
      <c r="B494" s="4" t="str">
        <f>C_Addresses!B203</f>
        <v>Latitude:</v>
      </c>
      <c r="C494" s="121">
        <f>C_Addresses!C203</f>
        <v>0</v>
      </c>
      <c r="D494" s="5" t="str">
        <f>C_Addresses!D203</f>
        <v>(Example: 41.889556)</v>
      </c>
      <c r="E494" s="1">
        <f>C_Addresses!E203</f>
        <v>0</v>
      </c>
      <c r="F494" s="3">
        <f>C_Addresses!F203</f>
        <v>0</v>
      </c>
      <c r="G494" s="1">
        <f>C_Addresses!G203</f>
        <v>0</v>
      </c>
      <c r="H494" s="1">
        <f>C_Addresses!H203</f>
        <v>0</v>
      </c>
      <c r="I494" s="4" t="str">
        <f>C_Addresses!I203</f>
        <v>QCT?:</v>
      </c>
      <c r="J494" s="1">
        <f>C_Addresses!J203</f>
        <v>0</v>
      </c>
      <c r="K494" s="202">
        <f>C_Addresses!K203</f>
        <v>0</v>
      </c>
      <c r="L494" s="1">
        <f>C_Addresses!L203</f>
        <v>0</v>
      </c>
      <c r="M494" s="1">
        <f>C_Addresses!M203</f>
        <v>0</v>
      </c>
      <c r="N494" s="1">
        <f>C_Addresses!N203</f>
        <v>0</v>
      </c>
    </row>
    <row r="495" spans="2:14" x14ac:dyDescent="0.2">
      <c r="B495" s="4" t="str">
        <f>C_Addresses!B204</f>
        <v>Longitude:</v>
      </c>
      <c r="C495" s="122">
        <f>C_Addresses!C204</f>
        <v>0</v>
      </c>
      <c r="D495" s="9" t="str">
        <f>C_Addresses!D204</f>
        <v>(Example: -87.623861)</v>
      </c>
      <c r="E495" s="3">
        <f>C_Addresses!E204</f>
        <v>0</v>
      </c>
      <c r="F495" s="1">
        <f>C_Addresses!F204</f>
        <v>0</v>
      </c>
      <c r="G495" s="3">
        <f>C_Addresses!G204</f>
        <v>0</v>
      </c>
      <c r="H495" s="1">
        <f>C_Addresses!H204</f>
        <v>0</v>
      </c>
      <c r="I495" s="4" t="str">
        <f>C_Addresses!I204</f>
        <v>Chicago Community Area:</v>
      </c>
      <c r="J495" s="1">
        <f>C_Addresses!J204</f>
        <v>0</v>
      </c>
      <c r="K495" s="1">
        <f>C_Addresses!K204</f>
        <v>0</v>
      </c>
      <c r="L495" s="1">
        <f>C_Addresses!L204</f>
        <v>0</v>
      </c>
      <c r="M495" s="1053">
        <f>C_Addresses!M204</f>
        <v>0</v>
      </c>
      <c r="N495" s="1054">
        <f>C_Addresses!N204</f>
        <v>0</v>
      </c>
    </row>
    <row r="496" spans="2:14" ht="13.5" thickBot="1" x14ac:dyDescent="0.25">
      <c r="B496" s="14">
        <f>C_Addresses!B205</f>
        <v>0</v>
      </c>
      <c r="C496" s="14">
        <f>C_Addresses!C205</f>
        <v>0</v>
      </c>
      <c r="D496" s="14">
        <f>C_Addresses!D205</f>
        <v>0</v>
      </c>
      <c r="E496" s="14">
        <f>C_Addresses!E205</f>
        <v>0</v>
      </c>
      <c r="F496" s="14">
        <f>C_Addresses!F205</f>
        <v>0</v>
      </c>
      <c r="G496" s="14">
        <f>C_Addresses!G205</f>
        <v>0</v>
      </c>
      <c r="H496" s="14">
        <f>C_Addresses!H205</f>
        <v>0</v>
      </c>
      <c r="I496" s="14">
        <f>C_Addresses!I205</f>
        <v>0</v>
      </c>
      <c r="J496" s="14">
        <f>C_Addresses!J205</f>
        <v>0</v>
      </c>
      <c r="K496" s="14">
        <f>C_Addresses!K205</f>
        <v>0</v>
      </c>
      <c r="L496" s="14">
        <f>C_Addresses!L205</f>
        <v>0</v>
      </c>
      <c r="M496" s="14">
        <f>C_Addresses!M205</f>
        <v>0</v>
      </c>
      <c r="N496" s="14">
        <f>C_Addresses!N205</f>
        <v>0</v>
      </c>
    </row>
    <row r="497" spans="2:14" x14ac:dyDescent="0.2">
      <c r="B497" s="1">
        <f>C_Addresses!B206</f>
        <v>0</v>
      </c>
      <c r="C497" s="1">
        <f>C_Addresses!C206</f>
        <v>0</v>
      </c>
      <c r="D497" s="1">
        <f>C_Addresses!D206</f>
        <v>0</v>
      </c>
      <c r="E497" s="11" t="str">
        <f>C_Addresses!E206</f>
        <v xml:space="preserve">Number of Units: </v>
      </c>
      <c r="F497" s="724">
        <f>C_Addresses!F206</f>
        <v>0</v>
      </c>
      <c r="G497" s="10">
        <f>C_Addresses!G206</f>
        <v>0</v>
      </c>
      <c r="H497" s="10">
        <f>C_Addresses!H206</f>
        <v>0</v>
      </c>
      <c r="I497" s="3">
        <f>C_Addresses!I206</f>
        <v>0</v>
      </c>
      <c r="J497" s="3">
        <f>C_Addresses!J206</f>
        <v>0</v>
      </c>
      <c r="K497" s="3" t="str">
        <f>C_Addresses!K206</f>
        <v>District</v>
      </c>
      <c r="L497" s="3">
        <f>C_Addresses!L206</f>
        <v>0</v>
      </c>
      <c r="M497" s="1059" t="str">
        <f>C_Addresses!M206</f>
        <v>Elected Official</v>
      </c>
      <c r="N497" s="1059">
        <f>C_Addresses!N206</f>
        <v>0</v>
      </c>
    </row>
    <row r="498" spans="2:14" x14ac:dyDescent="0.2">
      <c r="B498" s="12" t="str">
        <f>C_Addresses!B207</f>
        <v>Site #:</v>
      </c>
      <c r="C498" s="206">
        <f>C_Addresses!C207</f>
        <v>19</v>
      </c>
      <c r="D498" s="10">
        <f>C_Addresses!D207</f>
        <v>0</v>
      </c>
      <c r="E498" s="11" t="str">
        <f>C_Addresses!E207</f>
        <v>PPA Approved:</v>
      </c>
      <c r="F498" s="202">
        <f>C_Addresses!F207</f>
        <v>0</v>
      </c>
      <c r="G498" s="3">
        <f>C_Addresses!G207</f>
        <v>0</v>
      </c>
      <c r="H498" s="1">
        <f>C_Addresses!H207</f>
        <v>0</v>
      </c>
      <c r="I498" s="4" t="str">
        <f>C_Addresses!I207</f>
        <v>Chief Municipal Official:</v>
      </c>
      <c r="J498" s="4">
        <f>C_Addresses!J207</f>
        <v>0</v>
      </c>
      <c r="K498" s="13">
        <f>C_Addresses!K207</f>
        <v>0</v>
      </c>
      <c r="L498" s="3">
        <f>C_Addresses!L207</f>
        <v>0</v>
      </c>
      <c r="M498" s="1056">
        <f>C_Addresses!M207</f>
        <v>0</v>
      </c>
      <c r="N498" s="1056">
        <f>C_Addresses!N207</f>
        <v>0</v>
      </c>
    </row>
    <row r="499" spans="2:14" x14ac:dyDescent="0.2">
      <c r="B499" s="4" t="str">
        <f>C_Addresses!B208</f>
        <v>Set Aside:</v>
      </c>
      <c r="C499" s="1057" t="str">
        <f>C_Addresses!C208</f>
        <v/>
      </c>
      <c r="D499" s="1057">
        <f>C_Addresses!D208</f>
        <v>0</v>
      </c>
      <c r="E499" s="1057">
        <f>C_Addresses!E208</f>
        <v>0</v>
      </c>
      <c r="F499" s="1057">
        <f>C_Addresses!F208</f>
        <v>0</v>
      </c>
      <c r="G499" s="3">
        <f>C_Addresses!G208</f>
        <v>0</v>
      </c>
      <c r="H499" s="1">
        <f>C_Addresses!H208</f>
        <v>0</v>
      </c>
      <c r="I499" s="4" t="str">
        <f>C_Addresses!I208</f>
        <v>Alderman:</v>
      </c>
      <c r="J499" s="4">
        <f>C_Addresses!J208</f>
        <v>0</v>
      </c>
      <c r="K499" s="2">
        <f>C_Addresses!K208</f>
        <v>0</v>
      </c>
      <c r="L499" s="3">
        <f>C_Addresses!L208</f>
        <v>0</v>
      </c>
      <c r="M499" s="1056">
        <f>C_Addresses!M208</f>
        <v>0</v>
      </c>
      <c r="N499" s="1056">
        <f>C_Addresses!N208</f>
        <v>0</v>
      </c>
    </row>
    <row r="500" spans="2:14" x14ac:dyDescent="0.2">
      <c r="B500" s="4" t="str">
        <f>C_Addresses!B209</f>
        <v>Address:</v>
      </c>
      <c r="C500" s="1050">
        <f>C_Addresses!C209</f>
        <v>0</v>
      </c>
      <c r="D500" s="1051">
        <f>C_Addresses!D209</f>
        <v>0</v>
      </c>
      <c r="E500" s="1051">
        <f>C_Addresses!E209</f>
        <v>0</v>
      </c>
      <c r="F500" s="1052">
        <f>C_Addresses!F209</f>
        <v>0</v>
      </c>
      <c r="G500" s="3">
        <f>C_Addresses!G209</f>
        <v>0</v>
      </c>
      <c r="H500" s="1">
        <f>C_Addresses!H209</f>
        <v>0</v>
      </c>
      <c r="I500" s="4" t="str">
        <f>C_Addresses!I209</f>
        <v>State Senator:</v>
      </c>
      <c r="J500" s="4">
        <f>C_Addresses!J209</f>
        <v>0</v>
      </c>
      <c r="K500" s="2">
        <f>C_Addresses!K209</f>
        <v>0</v>
      </c>
      <c r="L500" s="3">
        <f>C_Addresses!L209</f>
        <v>0</v>
      </c>
      <c r="M500" s="1056">
        <f>C_Addresses!M209</f>
        <v>0</v>
      </c>
      <c r="N500" s="1056">
        <f>C_Addresses!N209</f>
        <v>0</v>
      </c>
    </row>
    <row r="501" spans="2:14" x14ac:dyDescent="0.2">
      <c r="B501" s="4" t="str">
        <f>C_Addresses!B210</f>
        <v xml:space="preserve">City: </v>
      </c>
      <c r="C501" s="1050">
        <f>C_Addresses!C210</f>
        <v>0</v>
      </c>
      <c r="D501" s="1051">
        <f>C_Addresses!D210</f>
        <v>0</v>
      </c>
      <c r="E501" s="1051">
        <f>C_Addresses!E210</f>
        <v>0</v>
      </c>
      <c r="F501" s="1052">
        <f>C_Addresses!F210</f>
        <v>0</v>
      </c>
      <c r="G501" s="3">
        <f>C_Addresses!G210</f>
        <v>0</v>
      </c>
      <c r="H501" s="3">
        <f>C_Addresses!H210</f>
        <v>0</v>
      </c>
      <c r="I501" s="4" t="str">
        <f>C_Addresses!I210</f>
        <v>State Representative:</v>
      </c>
      <c r="J501" s="4">
        <f>C_Addresses!J210</f>
        <v>0</v>
      </c>
      <c r="K501" s="2">
        <f>C_Addresses!K210</f>
        <v>0</v>
      </c>
      <c r="L501" s="3">
        <f>C_Addresses!L210</f>
        <v>0</v>
      </c>
      <c r="M501" s="1056">
        <f>C_Addresses!M210</f>
        <v>0</v>
      </c>
      <c r="N501" s="1056">
        <f>C_Addresses!N210</f>
        <v>0</v>
      </c>
    </row>
    <row r="502" spans="2:14" x14ac:dyDescent="0.2">
      <c r="B502" s="11" t="str">
        <f>C_Addresses!B211</f>
        <v>ZIP:</v>
      </c>
      <c r="C502" s="1028">
        <f>C_Addresses!C211</f>
        <v>0</v>
      </c>
      <c r="D502" s="1058">
        <f>C_Addresses!D211</f>
        <v>0</v>
      </c>
      <c r="E502" s="1058">
        <f>C_Addresses!E211</f>
        <v>0</v>
      </c>
      <c r="F502" s="1029">
        <f>C_Addresses!F211</f>
        <v>0</v>
      </c>
      <c r="G502" s="3">
        <f>C_Addresses!G211</f>
        <v>0</v>
      </c>
      <c r="H502" s="1">
        <f>C_Addresses!H211</f>
        <v>0</v>
      </c>
      <c r="I502" s="4" t="str">
        <f>C_Addresses!I211</f>
        <v>US Representative:</v>
      </c>
      <c r="J502" s="4">
        <f>C_Addresses!J211</f>
        <v>0</v>
      </c>
      <c r="K502" s="2">
        <f>C_Addresses!K211</f>
        <v>0</v>
      </c>
      <c r="L502" s="3">
        <f>C_Addresses!L211</f>
        <v>0</v>
      </c>
      <c r="M502" s="1056">
        <f>C_Addresses!M211</f>
        <v>0</v>
      </c>
      <c r="N502" s="1056">
        <f>C_Addresses!N211</f>
        <v>0</v>
      </c>
    </row>
    <row r="503" spans="2:14" x14ac:dyDescent="0.2">
      <c r="B503" s="4" t="str">
        <f>C_Addresses!B212</f>
        <v>County:</v>
      </c>
      <c r="C503" s="1050">
        <f>C_Addresses!C212</f>
        <v>0</v>
      </c>
      <c r="D503" s="1051">
        <f>C_Addresses!D212</f>
        <v>0</v>
      </c>
      <c r="E503" s="1051">
        <f>C_Addresses!E212</f>
        <v>0</v>
      </c>
      <c r="F503" s="1052">
        <f>C_Addresses!F212</f>
        <v>0</v>
      </c>
      <c r="G503" s="3">
        <f>C_Addresses!G212</f>
        <v>0</v>
      </c>
      <c r="H503" s="1">
        <f>C_Addresses!H212</f>
        <v>0</v>
      </c>
      <c r="I503" s="1">
        <f>C_Addresses!I212</f>
        <v>0</v>
      </c>
      <c r="J503" s="1">
        <f>C_Addresses!J212</f>
        <v>0</v>
      </c>
      <c r="K503" s="1">
        <f>C_Addresses!K212</f>
        <v>0</v>
      </c>
      <c r="L503" s="1">
        <f>C_Addresses!L212</f>
        <v>0</v>
      </c>
      <c r="M503" s="1">
        <f>C_Addresses!M212</f>
        <v>0</v>
      </c>
      <c r="N503" s="1">
        <f>C_Addresses!N212</f>
        <v>0</v>
      </c>
    </row>
    <row r="504" spans="2:14" x14ac:dyDescent="0.2">
      <c r="B504" s="1">
        <f>C_Addresses!B213</f>
        <v>0</v>
      </c>
      <c r="C504" s="1">
        <f>C_Addresses!C213</f>
        <v>0</v>
      </c>
      <c r="D504" s="1">
        <f>C_Addresses!D213</f>
        <v>0</v>
      </c>
      <c r="E504" s="1">
        <f>C_Addresses!E213</f>
        <v>0</v>
      </c>
      <c r="F504" s="3">
        <f>C_Addresses!F213</f>
        <v>0</v>
      </c>
      <c r="G504" s="3">
        <f>C_Addresses!G213</f>
        <v>0</v>
      </c>
      <c r="H504" s="1">
        <f>C_Addresses!H213</f>
        <v>0</v>
      </c>
      <c r="I504" s="4" t="str">
        <f>C_Addresses!I213</f>
        <v>Census Tract Number:</v>
      </c>
      <c r="J504" s="1">
        <f>C_Addresses!J213</f>
        <v>0</v>
      </c>
      <c r="K504" s="2">
        <f>C_Addresses!K213</f>
        <v>0</v>
      </c>
      <c r="L504" s="1">
        <f>C_Addresses!L213</f>
        <v>0</v>
      </c>
      <c r="M504" s="1" t="str">
        <f>C_Addresses!M213</f>
        <v>PIN:</v>
      </c>
      <c r="N504" s="2">
        <f>C_Addresses!N213</f>
        <v>0</v>
      </c>
    </row>
    <row r="505" spans="2:14" x14ac:dyDescent="0.2">
      <c r="B505" s="4" t="str">
        <f>C_Addresses!B214</f>
        <v>Latitude:</v>
      </c>
      <c r="C505" s="121">
        <f>C_Addresses!C214</f>
        <v>0</v>
      </c>
      <c r="D505" s="5" t="str">
        <f>C_Addresses!D214</f>
        <v>(Example: 41.889556)</v>
      </c>
      <c r="E505" s="1">
        <f>C_Addresses!E214</f>
        <v>0</v>
      </c>
      <c r="F505" s="3">
        <f>C_Addresses!F214</f>
        <v>0</v>
      </c>
      <c r="G505" s="1">
        <f>C_Addresses!G214</f>
        <v>0</v>
      </c>
      <c r="H505" s="1">
        <f>C_Addresses!H214</f>
        <v>0</v>
      </c>
      <c r="I505" s="4" t="str">
        <f>C_Addresses!I214</f>
        <v>QCT?:</v>
      </c>
      <c r="J505" s="1">
        <f>C_Addresses!J214</f>
        <v>0</v>
      </c>
      <c r="K505" s="202">
        <f>C_Addresses!K214</f>
        <v>0</v>
      </c>
      <c r="L505" s="1">
        <f>C_Addresses!L214</f>
        <v>0</v>
      </c>
      <c r="M505" s="1">
        <f>C_Addresses!M214</f>
        <v>0</v>
      </c>
      <c r="N505" s="1">
        <f>C_Addresses!N214</f>
        <v>0</v>
      </c>
    </row>
    <row r="506" spans="2:14" x14ac:dyDescent="0.2">
      <c r="B506" s="4" t="str">
        <f>C_Addresses!B215</f>
        <v>Longitude:</v>
      </c>
      <c r="C506" s="122">
        <f>C_Addresses!C215</f>
        <v>0</v>
      </c>
      <c r="D506" s="9" t="str">
        <f>C_Addresses!D215</f>
        <v>(Example: -87.623861)</v>
      </c>
      <c r="E506" s="3">
        <f>C_Addresses!E215</f>
        <v>0</v>
      </c>
      <c r="F506" s="1">
        <f>C_Addresses!F215</f>
        <v>0</v>
      </c>
      <c r="G506" s="3">
        <f>C_Addresses!G215</f>
        <v>0</v>
      </c>
      <c r="H506" s="1">
        <f>C_Addresses!H215</f>
        <v>0</v>
      </c>
      <c r="I506" s="4" t="str">
        <f>C_Addresses!I215</f>
        <v>Chicago Community Area:</v>
      </c>
      <c r="J506" s="1">
        <f>C_Addresses!J215</f>
        <v>0</v>
      </c>
      <c r="K506" s="1">
        <f>C_Addresses!K215</f>
        <v>0</v>
      </c>
      <c r="L506" s="1">
        <f>C_Addresses!L215</f>
        <v>0</v>
      </c>
      <c r="M506" s="1053">
        <f>C_Addresses!M215</f>
        <v>0</v>
      </c>
      <c r="N506" s="1054">
        <f>C_Addresses!N215</f>
        <v>0</v>
      </c>
    </row>
    <row r="507" spans="2:14" ht="13.5" thickBot="1" x14ac:dyDescent="0.25">
      <c r="B507" s="14">
        <f>C_Addresses!B216</f>
        <v>0</v>
      </c>
      <c r="C507" s="14">
        <f>C_Addresses!C216</f>
        <v>0</v>
      </c>
      <c r="D507" s="14">
        <f>C_Addresses!D216</f>
        <v>0</v>
      </c>
      <c r="E507" s="14">
        <f>C_Addresses!E216</f>
        <v>0</v>
      </c>
      <c r="F507" s="14">
        <f>C_Addresses!F216</f>
        <v>0</v>
      </c>
      <c r="G507" s="14">
        <f>C_Addresses!G216</f>
        <v>0</v>
      </c>
      <c r="H507" s="14">
        <f>C_Addresses!H216</f>
        <v>0</v>
      </c>
      <c r="I507" s="14">
        <f>C_Addresses!I216</f>
        <v>0</v>
      </c>
      <c r="J507" s="14">
        <f>C_Addresses!J216</f>
        <v>0</v>
      </c>
      <c r="K507" s="14">
        <f>C_Addresses!K216</f>
        <v>0</v>
      </c>
      <c r="L507" s="14">
        <f>C_Addresses!L216</f>
        <v>0</v>
      </c>
      <c r="M507" s="14">
        <f>C_Addresses!M216</f>
        <v>0</v>
      </c>
      <c r="N507" s="14">
        <f>C_Addresses!N216</f>
        <v>0</v>
      </c>
    </row>
    <row r="508" spans="2:14" x14ac:dyDescent="0.2">
      <c r="B508" s="1">
        <f>C_Addresses!B217</f>
        <v>0</v>
      </c>
      <c r="C508" s="1">
        <f>C_Addresses!C217</f>
        <v>0</v>
      </c>
      <c r="D508" s="1">
        <f>C_Addresses!D217</f>
        <v>0</v>
      </c>
      <c r="E508" s="11" t="str">
        <f>C_Addresses!E217</f>
        <v xml:space="preserve">Number of Units: </v>
      </c>
      <c r="F508" s="724">
        <f>C_Addresses!F217</f>
        <v>0</v>
      </c>
      <c r="G508" s="10">
        <f>C_Addresses!G217</f>
        <v>0</v>
      </c>
      <c r="H508" s="10">
        <f>C_Addresses!H217</f>
        <v>0</v>
      </c>
      <c r="I508" s="3">
        <f>C_Addresses!I217</f>
        <v>0</v>
      </c>
      <c r="J508" s="3">
        <f>C_Addresses!J217</f>
        <v>0</v>
      </c>
      <c r="K508" s="3" t="str">
        <f>C_Addresses!K217</f>
        <v>District</v>
      </c>
      <c r="L508" s="3">
        <f>C_Addresses!L217</f>
        <v>0</v>
      </c>
      <c r="M508" s="1059" t="str">
        <f>C_Addresses!M217</f>
        <v>Elected Official</v>
      </c>
      <c r="N508" s="1059">
        <f>C_Addresses!N217</f>
        <v>0</v>
      </c>
    </row>
    <row r="509" spans="2:14" x14ac:dyDescent="0.2">
      <c r="B509" s="12" t="str">
        <f>C_Addresses!B218</f>
        <v>Site #:</v>
      </c>
      <c r="C509" s="206">
        <f>C_Addresses!C218</f>
        <v>20</v>
      </c>
      <c r="D509" s="10">
        <f>C_Addresses!D218</f>
        <v>0</v>
      </c>
      <c r="E509" s="11" t="str">
        <f>C_Addresses!E218</f>
        <v>PPA Approved:</v>
      </c>
      <c r="F509" s="202">
        <f>C_Addresses!F218</f>
        <v>0</v>
      </c>
      <c r="G509" s="3">
        <f>C_Addresses!G218</f>
        <v>0</v>
      </c>
      <c r="H509" s="1">
        <f>C_Addresses!H218</f>
        <v>0</v>
      </c>
      <c r="I509" s="4" t="str">
        <f>C_Addresses!I218</f>
        <v>Chief Municipal Official:</v>
      </c>
      <c r="J509" s="4">
        <f>C_Addresses!J218</f>
        <v>0</v>
      </c>
      <c r="K509" s="13">
        <f>C_Addresses!K218</f>
        <v>0</v>
      </c>
      <c r="L509" s="3">
        <f>C_Addresses!L218</f>
        <v>0</v>
      </c>
      <c r="M509" s="1056">
        <f>C_Addresses!M218</f>
        <v>0</v>
      </c>
      <c r="N509" s="1056">
        <f>C_Addresses!N218</f>
        <v>0</v>
      </c>
    </row>
    <row r="510" spans="2:14" x14ac:dyDescent="0.2">
      <c r="B510" s="4" t="str">
        <f>C_Addresses!B219</f>
        <v>Set Aside:</v>
      </c>
      <c r="C510" s="1057" t="str">
        <f>C_Addresses!C219</f>
        <v/>
      </c>
      <c r="D510" s="1057">
        <f>C_Addresses!D219</f>
        <v>0</v>
      </c>
      <c r="E510" s="1057">
        <f>C_Addresses!E219</f>
        <v>0</v>
      </c>
      <c r="F510" s="1057">
        <f>C_Addresses!F219</f>
        <v>0</v>
      </c>
      <c r="G510" s="3">
        <f>C_Addresses!G219</f>
        <v>0</v>
      </c>
      <c r="H510" s="1">
        <f>C_Addresses!H219</f>
        <v>0</v>
      </c>
      <c r="I510" s="4" t="str">
        <f>C_Addresses!I219</f>
        <v>Alderman:</v>
      </c>
      <c r="J510" s="4">
        <f>C_Addresses!J219</f>
        <v>0</v>
      </c>
      <c r="K510" s="2">
        <f>C_Addresses!K219</f>
        <v>0</v>
      </c>
      <c r="L510" s="3">
        <f>C_Addresses!L219</f>
        <v>0</v>
      </c>
      <c r="M510" s="1056">
        <f>C_Addresses!M219</f>
        <v>0</v>
      </c>
      <c r="N510" s="1056">
        <f>C_Addresses!N219</f>
        <v>0</v>
      </c>
    </row>
    <row r="511" spans="2:14" x14ac:dyDescent="0.2">
      <c r="B511" s="4" t="str">
        <f>C_Addresses!B220</f>
        <v>Address:</v>
      </c>
      <c r="C511" s="1050">
        <f>C_Addresses!C220</f>
        <v>0</v>
      </c>
      <c r="D511" s="1051">
        <f>C_Addresses!D220</f>
        <v>0</v>
      </c>
      <c r="E511" s="1051">
        <f>C_Addresses!E220</f>
        <v>0</v>
      </c>
      <c r="F511" s="1052">
        <f>C_Addresses!F220</f>
        <v>0</v>
      </c>
      <c r="G511" s="3">
        <f>C_Addresses!G220</f>
        <v>0</v>
      </c>
      <c r="H511" s="1">
        <f>C_Addresses!H220</f>
        <v>0</v>
      </c>
      <c r="I511" s="4" t="str">
        <f>C_Addresses!I220</f>
        <v>State Senator:</v>
      </c>
      <c r="J511" s="4">
        <f>C_Addresses!J220</f>
        <v>0</v>
      </c>
      <c r="K511" s="2">
        <f>C_Addresses!K220</f>
        <v>0</v>
      </c>
      <c r="L511" s="3">
        <f>C_Addresses!L220</f>
        <v>0</v>
      </c>
      <c r="M511" s="1056">
        <f>C_Addresses!M220</f>
        <v>0</v>
      </c>
      <c r="N511" s="1056">
        <f>C_Addresses!N220</f>
        <v>0</v>
      </c>
    </row>
    <row r="512" spans="2:14" x14ac:dyDescent="0.2">
      <c r="B512" s="4" t="str">
        <f>C_Addresses!B221</f>
        <v xml:space="preserve">City: </v>
      </c>
      <c r="C512" s="1050">
        <f>C_Addresses!C221</f>
        <v>0</v>
      </c>
      <c r="D512" s="1051">
        <f>C_Addresses!D221</f>
        <v>0</v>
      </c>
      <c r="E512" s="1051">
        <f>C_Addresses!E221</f>
        <v>0</v>
      </c>
      <c r="F512" s="1052">
        <f>C_Addresses!F221</f>
        <v>0</v>
      </c>
      <c r="G512" s="3">
        <f>C_Addresses!G221</f>
        <v>0</v>
      </c>
      <c r="H512" s="3">
        <f>C_Addresses!H221</f>
        <v>0</v>
      </c>
      <c r="I512" s="4" t="str">
        <f>C_Addresses!I221</f>
        <v>State Representative:</v>
      </c>
      <c r="J512" s="4">
        <f>C_Addresses!J221</f>
        <v>0</v>
      </c>
      <c r="K512" s="2">
        <f>C_Addresses!K221</f>
        <v>0</v>
      </c>
      <c r="L512" s="3">
        <f>C_Addresses!L221</f>
        <v>0</v>
      </c>
      <c r="M512" s="1056">
        <f>C_Addresses!M221</f>
        <v>0</v>
      </c>
      <c r="N512" s="1056">
        <f>C_Addresses!N221</f>
        <v>0</v>
      </c>
    </row>
    <row r="513" spans="2:14" x14ac:dyDescent="0.2">
      <c r="B513" s="11" t="str">
        <f>C_Addresses!B222</f>
        <v>ZIP:</v>
      </c>
      <c r="C513" s="1028">
        <f>C_Addresses!C222</f>
        <v>0</v>
      </c>
      <c r="D513" s="1058">
        <f>C_Addresses!D222</f>
        <v>0</v>
      </c>
      <c r="E513" s="1058">
        <f>C_Addresses!E222</f>
        <v>0</v>
      </c>
      <c r="F513" s="1029">
        <f>C_Addresses!F222</f>
        <v>0</v>
      </c>
      <c r="G513" s="3">
        <f>C_Addresses!G222</f>
        <v>0</v>
      </c>
      <c r="H513" s="1">
        <f>C_Addresses!H222</f>
        <v>0</v>
      </c>
      <c r="I513" s="4" t="str">
        <f>C_Addresses!I222</f>
        <v>US Representative:</v>
      </c>
      <c r="J513" s="4">
        <f>C_Addresses!J222</f>
        <v>0</v>
      </c>
      <c r="K513" s="2">
        <f>C_Addresses!K222</f>
        <v>0</v>
      </c>
      <c r="L513" s="3">
        <f>C_Addresses!L222</f>
        <v>0</v>
      </c>
      <c r="M513" s="1056">
        <f>C_Addresses!M222</f>
        <v>0</v>
      </c>
      <c r="N513" s="1056">
        <f>C_Addresses!N222</f>
        <v>0</v>
      </c>
    </row>
    <row r="514" spans="2:14" x14ac:dyDescent="0.2">
      <c r="B514" s="4" t="str">
        <f>C_Addresses!B223</f>
        <v>County:</v>
      </c>
      <c r="C514" s="1050">
        <f>C_Addresses!C223</f>
        <v>0</v>
      </c>
      <c r="D514" s="1051">
        <f>C_Addresses!D223</f>
        <v>0</v>
      </c>
      <c r="E514" s="1051">
        <f>C_Addresses!E223</f>
        <v>0</v>
      </c>
      <c r="F514" s="1052">
        <f>C_Addresses!F223</f>
        <v>0</v>
      </c>
      <c r="G514" s="3">
        <f>C_Addresses!G223</f>
        <v>0</v>
      </c>
      <c r="H514" s="1">
        <f>C_Addresses!H223</f>
        <v>0</v>
      </c>
      <c r="I514" s="1">
        <f>C_Addresses!I223</f>
        <v>0</v>
      </c>
      <c r="J514" s="1">
        <f>C_Addresses!J223</f>
        <v>0</v>
      </c>
      <c r="K514" s="1">
        <f>C_Addresses!K223</f>
        <v>0</v>
      </c>
      <c r="L514" s="1">
        <f>C_Addresses!L223</f>
        <v>0</v>
      </c>
      <c r="M514" s="1">
        <f>C_Addresses!M223</f>
        <v>0</v>
      </c>
      <c r="N514" s="1">
        <f>C_Addresses!N223</f>
        <v>0</v>
      </c>
    </row>
    <row r="515" spans="2:14" x14ac:dyDescent="0.2">
      <c r="B515" s="1">
        <f>C_Addresses!B224</f>
        <v>0</v>
      </c>
      <c r="C515" s="1">
        <f>C_Addresses!C224</f>
        <v>0</v>
      </c>
      <c r="D515" s="1">
        <f>C_Addresses!D224</f>
        <v>0</v>
      </c>
      <c r="E515" s="1">
        <f>C_Addresses!E224</f>
        <v>0</v>
      </c>
      <c r="F515" s="3">
        <f>C_Addresses!F224</f>
        <v>0</v>
      </c>
      <c r="G515" s="3">
        <f>C_Addresses!G224</f>
        <v>0</v>
      </c>
      <c r="H515" s="1">
        <f>C_Addresses!H224</f>
        <v>0</v>
      </c>
      <c r="I515" s="4" t="str">
        <f>C_Addresses!I224</f>
        <v>Census Tract Number:</v>
      </c>
      <c r="J515" s="1">
        <f>C_Addresses!J224</f>
        <v>0</v>
      </c>
      <c r="K515" s="2">
        <f>C_Addresses!K224</f>
        <v>0</v>
      </c>
      <c r="L515" s="1">
        <f>C_Addresses!L224</f>
        <v>0</v>
      </c>
      <c r="M515" s="1" t="str">
        <f>C_Addresses!M224</f>
        <v>PIN:</v>
      </c>
      <c r="N515" s="2">
        <f>C_Addresses!N224</f>
        <v>0</v>
      </c>
    </row>
    <row r="516" spans="2:14" x14ac:dyDescent="0.2">
      <c r="B516" s="4" t="str">
        <f>C_Addresses!B225</f>
        <v>Latitude:</v>
      </c>
      <c r="C516" s="121">
        <f>C_Addresses!C225</f>
        <v>0</v>
      </c>
      <c r="D516" s="5" t="str">
        <f>C_Addresses!D225</f>
        <v>(Example: 41.889556)</v>
      </c>
      <c r="E516" s="1">
        <f>C_Addresses!E225</f>
        <v>0</v>
      </c>
      <c r="F516" s="3">
        <f>C_Addresses!F225</f>
        <v>0</v>
      </c>
      <c r="G516" s="1">
        <f>C_Addresses!G225</f>
        <v>0</v>
      </c>
      <c r="H516" s="1">
        <f>C_Addresses!H225</f>
        <v>0</v>
      </c>
      <c r="I516" s="4" t="str">
        <f>C_Addresses!I225</f>
        <v>QCT?:</v>
      </c>
      <c r="J516" s="1">
        <f>C_Addresses!J225</f>
        <v>0</v>
      </c>
      <c r="K516" s="202">
        <f>C_Addresses!K225</f>
        <v>0</v>
      </c>
      <c r="L516" s="1">
        <f>C_Addresses!L225</f>
        <v>0</v>
      </c>
      <c r="M516" s="1">
        <f>C_Addresses!M225</f>
        <v>0</v>
      </c>
      <c r="N516" s="1">
        <f>C_Addresses!N225</f>
        <v>0</v>
      </c>
    </row>
    <row r="517" spans="2:14" x14ac:dyDescent="0.2">
      <c r="B517" s="4" t="str">
        <f>C_Addresses!B226</f>
        <v>Longitude:</v>
      </c>
      <c r="C517" s="122">
        <f>C_Addresses!C226</f>
        <v>0</v>
      </c>
      <c r="D517" s="9" t="str">
        <f>C_Addresses!D226</f>
        <v>(Example: -87.623861)</v>
      </c>
      <c r="E517" s="3">
        <f>C_Addresses!E226</f>
        <v>0</v>
      </c>
      <c r="F517" s="1">
        <f>C_Addresses!F226</f>
        <v>0</v>
      </c>
      <c r="G517" s="3">
        <f>C_Addresses!G226</f>
        <v>0</v>
      </c>
      <c r="H517" s="1">
        <f>C_Addresses!H226</f>
        <v>0</v>
      </c>
      <c r="I517" s="4" t="str">
        <f>C_Addresses!I226</f>
        <v>Chicago Community Area:</v>
      </c>
      <c r="J517" s="1">
        <f>C_Addresses!J226</f>
        <v>0</v>
      </c>
      <c r="K517" s="1">
        <f>C_Addresses!K226</f>
        <v>0</v>
      </c>
      <c r="L517" s="1">
        <f>C_Addresses!L226</f>
        <v>0</v>
      </c>
      <c r="M517" s="1053">
        <f>C_Addresses!M226</f>
        <v>0</v>
      </c>
      <c r="N517" s="1054">
        <f>C_Addresses!N226</f>
        <v>0</v>
      </c>
    </row>
    <row r="518" spans="2:14" ht="13.5" thickBot="1" x14ac:dyDescent="0.25">
      <c r="B518" s="14">
        <f>C_Addresses!B227</f>
        <v>0</v>
      </c>
      <c r="C518" s="14">
        <f>C_Addresses!C227</f>
        <v>0</v>
      </c>
      <c r="D518" s="14">
        <f>C_Addresses!D227</f>
        <v>0</v>
      </c>
      <c r="E518" s="14">
        <f>C_Addresses!E227</f>
        <v>0</v>
      </c>
      <c r="F518" s="14">
        <f>C_Addresses!F227</f>
        <v>0</v>
      </c>
      <c r="G518" s="14">
        <f>C_Addresses!G227</f>
        <v>0</v>
      </c>
      <c r="H518" s="14">
        <f>C_Addresses!H227</f>
        <v>0</v>
      </c>
      <c r="I518" s="14">
        <f>C_Addresses!I227</f>
        <v>0</v>
      </c>
      <c r="J518" s="14">
        <f>C_Addresses!J227</f>
        <v>0</v>
      </c>
      <c r="K518" s="14">
        <f>C_Addresses!K227</f>
        <v>0</v>
      </c>
      <c r="L518" s="14">
        <f>C_Addresses!L227</f>
        <v>0</v>
      </c>
      <c r="M518" s="14">
        <f>C_Addresses!M227</f>
        <v>0</v>
      </c>
      <c r="N518" s="14">
        <f>C_Addresses!N227</f>
        <v>0</v>
      </c>
    </row>
    <row r="519" spans="2:14" x14ac:dyDescent="0.2">
      <c r="B519" s="1">
        <f>C_Addresses!B228</f>
        <v>0</v>
      </c>
      <c r="C519" s="1">
        <f>C_Addresses!C228</f>
        <v>0</v>
      </c>
      <c r="D519" s="1">
        <f>C_Addresses!D228</f>
        <v>0</v>
      </c>
      <c r="E519" s="11" t="str">
        <f>C_Addresses!E228</f>
        <v xml:space="preserve">Number of Units: </v>
      </c>
      <c r="F519" s="724">
        <f>C_Addresses!F228</f>
        <v>0</v>
      </c>
      <c r="G519" s="10">
        <f>C_Addresses!G228</f>
        <v>0</v>
      </c>
      <c r="H519" s="10">
        <f>C_Addresses!H228</f>
        <v>0</v>
      </c>
      <c r="I519" s="3">
        <f>C_Addresses!I228</f>
        <v>0</v>
      </c>
      <c r="J519" s="3">
        <f>C_Addresses!J228</f>
        <v>0</v>
      </c>
      <c r="K519" s="3" t="str">
        <f>C_Addresses!K228</f>
        <v>District</v>
      </c>
      <c r="L519" s="3">
        <f>C_Addresses!L228</f>
        <v>0</v>
      </c>
      <c r="M519" s="1059" t="str">
        <f>C_Addresses!M228</f>
        <v>Elected Official</v>
      </c>
      <c r="N519" s="1059">
        <f>C_Addresses!N228</f>
        <v>0</v>
      </c>
    </row>
    <row r="520" spans="2:14" x14ac:dyDescent="0.2">
      <c r="B520" s="12" t="str">
        <f>C_Addresses!B229</f>
        <v>Site #:</v>
      </c>
      <c r="C520" s="206">
        <f>C_Addresses!C229</f>
        <v>21</v>
      </c>
      <c r="D520" s="10">
        <f>C_Addresses!D229</f>
        <v>0</v>
      </c>
      <c r="E520" s="11" t="str">
        <f>C_Addresses!E229</f>
        <v>PPA Approved:</v>
      </c>
      <c r="F520" s="202">
        <f>C_Addresses!F229</f>
        <v>0</v>
      </c>
      <c r="G520" s="3">
        <f>C_Addresses!G229</f>
        <v>0</v>
      </c>
      <c r="H520" s="1">
        <f>C_Addresses!H229</f>
        <v>0</v>
      </c>
      <c r="I520" s="4" t="str">
        <f>C_Addresses!I229</f>
        <v>Chief Municipal Official:</v>
      </c>
      <c r="J520" s="4">
        <f>C_Addresses!J229</f>
        <v>0</v>
      </c>
      <c r="K520" s="13">
        <f>C_Addresses!K229</f>
        <v>0</v>
      </c>
      <c r="L520" s="3">
        <f>C_Addresses!L229</f>
        <v>0</v>
      </c>
      <c r="M520" s="1056">
        <f>C_Addresses!M229</f>
        <v>0</v>
      </c>
      <c r="N520" s="1056">
        <f>C_Addresses!N229</f>
        <v>0</v>
      </c>
    </row>
    <row r="521" spans="2:14" x14ac:dyDescent="0.2">
      <c r="B521" s="4" t="str">
        <f>C_Addresses!B230</f>
        <v>Set Aside:</v>
      </c>
      <c r="C521" s="1057" t="str">
        <f>C_Addresses!C230</f>
        <v/>
      </c>
      <c r="D521" s="1057">
        <f>C_Addresses!D230</f>
        <v>0</v>
      </c>
      <c r="E521" s="1057">
        <f>C_Addresses!E230</f>
        <v>0</v>
      </c>
      <c r="F521" s="1057">
        <f>C_Addresses!F230</f>
        <v>0</v>
      </c>
      <c r="G521" s="3">
        <f>C_Addresses!G230</f>
        <v>0</v>
      </c>
      <c r="H521" s="1">
        <f>C_Addresses!H230</f>
        <v>0</v>
      </c>
      <c r="I521" s="4" t="str">
        <f>C_Addresses!I230</f>
        <v>Alderman:</v>
      </c>
      <c r="J521" s="4">
        <f>C_Addresses!J230</f>
        <v>0</v>
      </c>
      <c r="K521" s="2">
        <f>C_Addresses!K230</f>
        <v>0</v>
      </c>
      <c r="L521" s="3">
        <f>C_Addresses!L230</f>
        <v>0</v>
      </c>
      <c r="M521" s="1056">
        <f>C_Addresses!M230</f>
        <v>0</v>
      </c>
      <c r="N521" s="1056">
        <f>C_Addresses!N230</f>
        <v>0</v>
      </c>
    </row>
    <row r="522" spans="2:14" x14ac:dyDescent="0.2">
      <c r="B522" s="4" t="str">
        <f>C_Addresses!B231</f>
        <v>Address:</v>
      </c>
      <c r="C522" s="1050">
        <f>C_Addresses!C231</f>
        <v>0</v>
      </c>
      <c r="D522" s="1051">
        <f>C_Addresses!D231</f>
        <v>0</v>
      </c>
      <c r="E522" s="1051">
        <f>C_Addresses!E231</f>
        <v>0</v>
      </c>
      <c r="F522" s="1052">
        <f>C_Addresses!F231</f>
        <v>0</v>
      </c>
      <c r="G522" s="3">
        <f>C_Addresses!G231</f>
        <v>0</v>
      </c>
      <c r="H522" s="1">
        <f>C_Addresses!H231</f>
        <v>0</v>
      </c>
      <c r="I522" s="4" t="str">
        <f>C_Addresses!I231</f>
        <v>State Senator:</v>
      </c>
      <c r="J522" s="4">
        <f>C_Addresses!J231</f>
        <v>0</v>
      </c>
      <c r="K522" s="2">
        <f>C_Addresses!K231</f>
        <v>0</v>
      </c>
      <c r="L522" s="3">
        <f>C_Addresses!L231</f>
        <v>0</v>
      </c>
      <c r="M522" s="1056">
        <f>C_Addresses!M231</f>
        <v>0</v>
      </c>
      <c r="N522" s="1056">
        <f>C_Addresses!N231</f>
        <v>0</v>
      </c>
    </row>
    <row r="523" spans="2:14" x14ac:dyDescent="0.2">
      <c r="B523" s="4" t="str">
        <f>C_Addresses!B232</f>
        <v xml:space="preserve">City: </v>
      </c>
      <c r="C523" s="1050">
        <f>C_Addresses!C232</f>
        <v>0</v>
      </c>
      <c r="D523" s="1051">
        <f>C_Addresses!D232</f>
        <v>0</v>
      </c>
      <c r="E523" s="1051">
        <f>C_Addresses!E232</f>
        <v>0</v>
      </c>
      <c r="F523" s="1052">
        <f>C_Addresses!F232</f>
        <v>0</v>
      </c>
      <c r="G523" s="3">
        <f>C_Addresses!G232</f>
        <v>0</v>
      </c>
      <c r="H523" s="3">
        <f>C_Addresses!H232</f>
        <v>0</v>
      </c>
      <c r="I523" s="4" t="str">
        <f>C_Addresses!I232</f>
        <v>State Representative:</v>
      </c>
      <c r="J523" s="4">
        <f>C_Addresses!J232</f>
        <v>0</v>
      </c>
      <c r="K523" s="2">
        <f>C_Addresses!K232</f>
        <v>0</v>
      </c>
      <c r="L523" s="3">
        <f>C_Addresses!L232</f>
        <v>0</v>
      </c>
      <c r="M523" s="1056">
        <f>C_Addresses!M232</f>
        <v>0</v>
      </c>
      <c r="N523" s="1056">
        <f>C_Addresses!N232</f>
        <v>0</v>
      </c>
    </row>
    <row r="524" spans="2:14" x14ac:dyDescent="0.2">
      <c r="B524" s="11" t="str">
        <f>C_Addresses!B233</f>
        <v>ZIP:</v>
      </c>
      <c r="C524" s="1028">
        <f>C_Addresses!C233</f>
        <v>0</v>
      </c>
      <c r="D524" s="1058">
        <f>C_Addresses!D233</f>
        <v>0</v>
      </c>
      <c r="E524" s="1058">
        <f>C_Addresses!E233</f>
        <v>0</v>
      </c>
      <c r="F524" s="1029">
        <f>C_Addresses!F233</f>
        <v>0</v>
      </c>
      <c r="G524" s="3">
        <f>C_Addresses!G233</f>
        <v>0</v>
      </c>
      <c r="H524" s="1">
        <f>C_Addresses!H233</f>
        <v>0</v>
      </c>
      <c r="I524" s="4" t="str">
        <f>C_Addresses!I233</f>
        <v>US Representative:</v>
      </c>
      <c r="J524" s="4">
        <f>C_Addresses!J233</f>
        <v>0</v>
      </c>
      <c r="K524" s="2">
        <f>C_Addresses!K233</f>
        <v>0</v>
      </c>
      <c r="L524" s="3">
        <f>C_Addresses!L233</f>
        <v>0</v>
      </c>
      <c r="M524" s="1056">
        <f>C_Addresses!M233</f>
        <v>0</v>
      </c>
      <c r="N524" s="1056">
        <f>C_Addresses!N233</f>
        <v>0</v>
      </c>
    </row>
    <row r="525" spans="2:14" x14ac:dyDescent="0.2">
      <c r="B525" s="4" t="str">
        <f>C_Addresses!B234</f>
        <v>County:</v>
      </c>
      <c r="C525" s="1050">
        <f>C_Addresses!C234</f>
        <v>0</v>
      </c>
      <c r="D525" s="1051">
        <f>C_Addresses!D234</f>
        <v>0</v>
      </c>
      <c r="E525" s="1051">
        <f>C_Addresses!E234</f>
        <v>0</v>
      </c>
      <c r="F525" s="1052">
        <f>C_Addresses!F234</f>
        <v>0</v>
      </c>
      <c r="G525" s="3">
        <f>C_Addresses!G234</f>
        <v>0</v>
      </c>
      <c r="H525" s="1">
        <f>C_Addresses!H234</f>
        <v>0</v>
      </c>
      <c r="I525" s="1">
        <f>C_Addresses!I234</f>
        <v>0</v>
      </c>
      <c r="J525" s="1">
        <f>C_Addresses!J234</f>
        <v>0</v>
      </c>
      <c r="K525" s="1">
        <f>C_Addresses!K234</f>
        <v>0</v>
      </c>
      <c r="L525" s="1">
        <f>C_Addresses!L234</f>
        <v>0</v>
      </c>
      <c r="M525" s="1">
        <f>C_Addresses!M234</f>
        <v>0</v>
      </c>
      <c r="N525" s="1">
        <f>C_Addresses!N234</f>
        <v>0</v>
      </c>
    </row>
    <row r="526" spans="2:14" x14ac:dyDescent="0.2">
      <c r="B526" s="1">
        <f>C_Addresses!B235</f>
        <v>0</v>
      </c>
      <c r="C526" s="1">
        <f>C_Addresses!C235</f>
        <v>0</v>
      </c>
      <c r="D526" s="1">
        <f>C_Addresses!D235</f>
        <v>0</v>
      </c>
      <c r="E526" s="1">
        <f>C_Addresses!E235</f>
        <v>0</v>
      </c>
      <c r="F526" s="3">
        <f>C_Addresses!F235</f>
        <v>0</v>
      </c>
      <c r="G526" s="3">
        <f>C_Addresses!G235</f>
        <v>0</v>
      </c>
      <c r="H526" s="1">
        <f>C_Addresses!H235</f>
        <v>0</v>
      </c>
      <c r="I526" s="4" t="str">
        <f>C_Addresses!I235</f>
        <v>Census Tract Number:</v>
      </c>
      <c r="J526" s="1">
        <f>C_Addresses!J235</f>
        <v>0</v>
      </c>
      <c r="K526" s="2">
        <f>C_Addresses!K235</f>
        <v>0</v>
      </c>
      <c r="L526" s="1">
        <f>C_Addresses!L235</f>
        <v>0</v>
      </c>
      <c r="M526" s="1" t="str">
        <f>C_Addresses!M235</f>
        <v>PIN:</v>
      </c>
      <c r="N526" s="2">
        <f>C_Addresses!N235</f>
        <v>0</v>
      </c>
    </row>
    <row r="527" spans="2:14" x14ac:dyDescent="0.2">
      <c r="B527" s="4" t="str">
        <f>C_Addresses!B236</f>
        <v>Latitude:</v>
      </c>
      <c r="C527" s="121">
        <f>C_Addresses!C236</f>
        <v>0</v>
      </c>
      <c r="D527" s="5" t="str">
        <f>C_Addresses!D236</f>
        <v>(Example: 41.889556)</v>
      </c>
      <c r="E527" s="1">
        <f>C_Addresses!E236</f>
        <v>0</v>
      </c>
      <c r="F527" s="3">
        <f>C_Addresses!F236</f>
        <v>0</v>
      </c>
      <c r="G527" s="1">
        <f>C_Addresses!G236</f>
        <v>0</v>
      </c>
      <c r="H527" s="1">
        <f>C_Addresses!H236</f>
        <v>0</v>
      </c>
      <c r="I527" s="4" t="str">
        <f>C_Addresses!I236</f>
        <v>QCT?:</v>
      </c>
      <c r="J527" s="1">
        <f>C_Addresses!J236</f>
        <v>0</v>
      </c>
      <c r="K527" s="202">
        <f>C_Addresses!K236</f>
        <v>0</v>
      </c>
      <c r="L527" s="1">
        <f>C_Addresses!L236</f>
        <v>0</v>
      </c>
      <c r="M527" s="1">
        <f>C_Addresses!M236</f>
        <v>0</v>
      </c>
      <c r="N527" s="1">
        <f>C_Addresses!N236</f>
        <v>0</v>
      </c>
    </row>
    <row r="528" spans="2:14" x14ac:dyDescent="0.2">
      <c r="B528" s="4" t="str">
        <f>C_Addresses!B237</f>
        <v>Longitude:</v>
      </c>
      <c r="C528" s="122">
        <f>C_Addresses!C237</f>
        <v>0</v>
      </c>
      <c r="D528" s="9" t="str">
        <f>C_Addresses!D237</f>
        <v>(Example: -87.623861)</v>
      </c>
      <c r="E528" s="3">
        <f>C_Addresses!E237</f>
        <v>0</v>
      </c>
      <c r="F528" s="1">
        <f>C_Addresses!F237</f>
        <v>0</v>
      </c>
      <c r="G528" s="3">
        <f>C_Addresses!G237</f>
        <v>0</v>
      </c>
      <c r="H528" s="1">
        <f>C_Addresses!H237</f>
        <v>0</v>
      </c>
      <c r="I528" s="4" t="str">
        <f>C_Addresses!I237</f>
        <v>Chicago Community Area:</v>
      </c>
      <c r="J528" s="1">
        <f>C_Addresses!J237</f>
        <v>0</v>
      </c>
      <c r="K528" s="1">
        <f>C_Addresses!K237</f>
        <v>0</v>
      </c>
      <c r="L528" s="1">
        <f>C_Addresses!L237</f>
        <v>0</v>
      </c>
      <c r="M528" s="1053">
        <f>C_Addresses!M237</f>
        <v>0</v>
      </c>
      <c r="N528" s="1054">
        <f>C_Addresses!N237</f>
        <v>0</v>
      </c>
    </row>
    <row r="529" spans="2:14" ht="13.5" thickBot="1" x14ac:dyDescent="0.25">
      <c r="B529" s="14">
        <f>C_Addresses!B238</f>
        <v>0</v>
      </c>
      <c r="C529" s="14">
        <f>C_Addresses!C238</f>
        <v>0</v>
      </c>
      <c r="D529" s="14">
        <f>C_Addresses!D238</f>
        <v>0</v>
      </c>
      <c r="E529" s="14">
        <f>C_Addresses!E238</f>
        <v>0</v>
      </c>
      <c r="F529" s="14">
        <f>C_Addresses!F238</f>
        <v>0</v>
      </c>
      <c r="G529" s="14">
        <f>C_Addresses!G238</f>
        <v>0</v>
      </c>
      <c r="H529" s="14">
        <f>C_Addresses!H238</f>
        <v>0</v>
      </c>
      <c r="I529" s="14">
        <f>C_Addresses!I238</f>
        <v>0</v>
      </c>
      <c r="J529" s="14">
        <f>C_Addresses!J238</f>
        <v>0</v>
      </c>
      <c r="K529" s="14">
        <f>C_Addresses!K238</f>
        <v>0</v>
      </c>
      <c r="L529" s="14">
        <f>C_Addresses!L238</f>
        <v>0</v>
      </c>
      <c r="M529" s="14">
        <f>C_Addresses!M238</f>
        <v>0</v>
      </c>
      <c r="N529" s="14">
        <f>C_Addresses!N238</f>
        <v>0</v>
      </c>
    </row>
    <row r="530" spans="2:14" x14ac:dyDescent="0.2">
      <c r="B530" s="1">
        <f>C_Addresses!B239</f>
        <v>0</v>
      </c>
      <c r="C530" s="1">
        <f>C_Addresses!C239</f>
        <v>0</v>
      </c>
      <c r="D530" s="1">
        <f>C_Addresses!D239</f>
        <v>0</v>
      </c>
      <c r="E530" s="11" t="str">
        <f>C_Addresses!E239</f>
        <v xml:space="preserve">Number of Units: </v>
      </c>
      <c r="F530" s="724">
        <f>C_Addresses!F239</f>
        <v>0</v>
      </c>
      <c r="G530" s="10">
        <f>C_Addresses!G239</f>
        <v>0</v>
      </c>
      <c r="H530" s="10">
        <f>C_Addresses!H239</f>
        <v>0</v>
      </c>
      <c r="I530" s="3">
        <f>C_Addresses!I239</f>
        <v>0</v>
      </c>
      <c r="J530" s="3">
        <f>C_Addresses!J239</f>
        <v>0</v>
      </c>
      <c r="K530" s="3" t="str">
        <f>C_Addresses!K239</f>
        <v>District</v>
      </c>
      <c r="L530" s="3">
        <f>C_Addresses!L239</f>
        <v>0</v>
      </c>
      <c r="M530" s="1059" t="str">
        <f>C_Addresses!M239</f>
        <v>Elected Official</v>
      </c>
      <c r="N530" s="1059">
        <f>C_Addresses!N239</f>
        <v>0</v>
      </c>
    </row>
    <row r="531" spans="2:14" x14ac:dyDescent="0.2">
      <c r="B531" s="12" t="str">
        <f>C_Addresses!B240</f>
        <v>Site #:</v>
      </c>
      <c r="C531" s="206">
        <f>C_Addresses!C240</f>
        <v>22</v>
      </c>
      <c r="D531" s="10">
        <f>C_Addresses!D240</f>
        <v>0</v>
      </c>
      <c r="E531" s="11" t="str">
        <f>C_Addresses!E240</f>
        <v>PPA Approved:</v>
      </c>
      <c r="F531" s="202">
        <f>C_Addresses!F240</f>
        <v>0</v>
      </c>
      <c r="G531" s="3">
        <f>C_Addresses!G240</f>
        <v>0</v>
      </c>
      <c r="H531" s="1">
        <f>C_Addresses!H240</f>
        <v>0</v>
      </c>
      <c r="I531" s="4" t="str">
        <f>C_Addresses!I240</f>
        <v>Chief Municipal Official:</v>
      </c>
      <c r="J531" s="4">
        <f>C_Addresses!J240</f>
        <v>0</v>
      </c>
      <c r="K531" s="13">
        <f>C_Addresses!K240</f>
        <v>0</v>
      </c>
      <c r="L531" s="3">
        <f>C_Addresses!L240</f>
        <v>0</v>
      </c>
      <c r="M531" s="1056">
        <f>C_Addresses!M240</f>
        <v>0</v>
      </c>
      <c r="N531" s="1056">
        <f>C_Addresses!N240</f>
        <v>0</v>
      </c>
    </row>
    <row r="532" spans="2:14" x14ac:dyDescent="0.2">
      <c r="B532" s="4" t="str">
        <f>C_Addresses!B241</f>
        <v>Set Aside:</v>
      </c>
      <c r="C532" s="1057" t="str">
        <f>C_Addresses!C241</f>
        <v/>
      </c>
      <c r="D532" s="1057">
        <f>C_Addresses!D241</f>
        <v>0</v>
      </c>
      <c r="E532" s="1057">
        <f>C_Addresses!E241</f>
        <v>0</v>
      </c>
      <c r="F532" s="1057">
        <f>C_Addresses!F241</f>
        <v>0</v>
      </c>
      <c r="G532" s="3">
        <f>C_Addresses!G241</f>
        <v>0</v>
      </c>
      <c r="H532" s="1">
        <f>C_Addresses!H241</f>
        <v>0</v>
      </c>
      <c r="I532" s="4" t="str">
        <f>C_Addresses!I241</f>
        <v>Alderman:</v>
      </c>
      <c r="J532" s="4">
        <f>C_Addresses!J241</f>
        <v>0</v>
      </c>
      <c r="K532" s="2">
        <f>C_Addresses!K241</f>
        <v>0</v>
      </c>
      <c r="L532" s="3">
        <f>C_Addresses!L241</f>
        <v>0</v>
      </c>
      <c r="M532" s="1056">
        <f>C_Addresses!M241</f>
        <v>0</v>
      </c>
      <c r="N532" s="1056">
        <f>C_Addresses!N241</f>
        <v>0</v>
      </c>
    </row>
    <row r="533" spans="2:14" x14ac:dyDescent="0.2">
      <c r="B533" s="4" t="str">
        <f>C_Addresses!B242</f>
        <v>Address:</v>
      </c>
      <c r="C533" s="1050">
        <f>C_Addresses!C242</f>
        <v>0</v>
      </c>
      <c r="D533" s="1051">
        <f>C_Addresses!D242</f>
        <v>0</v>
      </c>
      <c r="E533" s="1051">
        <f>C_Addresses!E242</f>
        <v>0</v>
      </c>
      <c r="F533" s="1052">
        <f>C_Addresses!F242</f>
        <v>0</v>
      </c>
      <c r="G533" s="3">
        <f>C_Addresses!G242</f>
        <v>0</v>
      </c>
      <c r="H533" s="1">
        <f>C_Addresses!H242</f>
        <v>0</v>
      </c>
      <c r="I533" s="4" t="str">
        <f>C_Addresses!I242</f>
        <v>State Senator:</v>
      </c>
      <c r="J533" s="4">
        <f>C_Addresses!J242</f>
        <v>0</v>
      </c>
      <c r="K533" s="2">
        <f>C_Addresses!K242</f>
        <v>0</v>
      </c>
      <c r="L533" s="3">
        <f>C_Addresses!L242</f>
        <v>0</v>
      </c>
      <c r="M533" s="1056">
        <f>C_Addresses!M242</f>
        <v>0</v>
      </c>
      <c r="N533" s="1056">
        <f>C_Addresses!N242</f>
        <v>0</v>
      </c>
    </row>
    <row r="534" spans="2:14" x14ac:dyDescent="0.2">
      <c r="B534" s="4" t="str">
        <f>C_Addresses!B243</f>
        <v xml:space="preserve">City: </v>
      </c>
      <c r="C534" s="1050">
        <f>C_Addresses!C243</f>
        <v>0</v>
      </c>
      <c r="D534" s="1051">
        <f>C_Addresses!D243</f>
        <v>0</v>
      </c>
      <c r="E534" s="1051">
        <f>C_Addresses!E243</f>
        <v>0</v>
      </c>
      <c r="F534" s="1052">
        <f>C_Addresses!F243</f>
        <v>0</v>
      </c>
      <c r="G534" s="3">
        <f>C_Addresses!G243</f>
        <v>0</v>
      </c>
      <c r="H534" s="3">
        <f>C_Addresses!H243</f>
        <v>0</v>
      </c>
      <c r="I534" s="4" t="str">
        <f>C_Addresses!I243</f>
        <v>State Representative:</v>
      </c>
      <c r="J534" s="4">
        <f>C_Addresses!J243</f>
        <v>0</v>
      </c>
      <c r="K534" s="2">
        <f>C_Addresses!K243</f>
        <v>0</v>
      </c>
      <c r="L534" s="3">
        <f>C_Addresses!L243</f>
        <v>0</v>
      </c>
      <c r="M534" s="1056">
        <f>C_Addresses!M243</f>
        <v>0</v>
      </c>
      <c r="N534" s="1056">
        <f>C_Addresses!N243</f>
        <v>0</v>
      </c>
    </row>
    <row r="535" spans="2:14" x14ac:dyDescent="0.2">
      <c r="B535" s="11" t="str">
        <f>C_Addresses!B244</f>
        <v>ZIP:</v>
      </c>
      <c r="C535" s="1028">
        <f>C_Addresses!C244</f>
        <v>0</v>
      </c>
      <c r="D535" s="1058">
        <f>C_Addresses!D244</f>
        <v>0</v>
      </c>
      <c r="E535" s="1058">
        <f>C_Addresses!E244</f>
        <v>0</v>
      </c>
      <c r="F535" s="1029">
        <f>C_Addresses!F244</f>
        <v>0</v>
      </c>
      <c r="G535" s="3">
        <f>C_Addresses!G244</f>
        <v>0</v>
      </c>
      <c r="H535" s="1">
        <f>C_Addresses!H244</f>
        <v>0</v>
      </c>
      <c r="I535" s="4" t="str">
        <f>C_Addresses!I244</f>
        <v>US Representative:</v>
      </c>
      <c r="J535" s="4">
        <f>C_Addresses!J244</f>
        <v>0</v>
      </c>
      <c r="K535" s="2">
        <f>C_Addresses!K244</f>
        <v>0</v>
      </c>
      <c r="L535" s="3">
        <f>C_Addresses!L244</f>
        <v>0</v>
      </c>
      <c r="M535" s="1056">
        <f>C_Addresses!M244</f>
        <v>0</v>
      </c>
      <c r="N535" s="1056">
        <f>C_Addresses!N244</f>
        <v>0</v>
      </c>
    </row>
    <row r="536" spans="2:14" x14ac:dyDescent="0.2">
      <c r="B536" s="4" t="str">
        <f>C_Addresses!B245</f>
        <v>County:</v>
      </c>
      <c r="C536" s="1050">
        <f>C_Addresses!C245</f>
        <v>0</v>
      </c>
      <c r="D536" s="1051">
        <f>C_Addresses!D245</f>
        <v>0</v>
      </c>
      <c r="E536" s="1051">
        <f>C_Addresses!E245</f>
        <v>0</v>
      </c>
      <c r="F536" s="1052">
        <f>C_Addresses!F245</f>
        <v>0</v>
      </c>
      <c r="G536" s="3">
        <f>C_Addresses!G245</f>
        <v>0</v>
      </c>
      <c r="H536" s="1">
        <f>C_Addresses!H245</f>
        <v>0</v>
      </c>
      <c r="I536" s="1">
        <f>C_Addresses!I245</f>
        <v>0</v>
      </c>
      <c r="J536" s="1">
        <f>C_Addresses!J245</f>
        <v>0</v>
      </c>
      <c r="K536" s="1">
        <f>C_Addresses!K245</f>
        <v>0</v>
      </c>
      <c r="L536" s="1">
        <f>C_Addresses!L245</f>
        <v>0</v>
      </c>
      <c r="M536" s="1">
        <f>C_Addresses!M245</f>
        <v>0</v>
      </c>
      <c r="N536" s="1">
        <f>C_Addresses!N245</f>
        <v>0</v>
      </c>
    </row>
    <row r="537" spans="2:14" x14ac:dyDescent="0.2">
      <c r="B537" s="1">
        <f>C_Addresses!B246</f>
        <v>0</v>
      </c>
      <c r="C537" s="1">
        <f>C_Addresses!C246</f>
        <v>0</v>
      </c>
      <c r="D537" s="1">
        <f>C_Addresses!D246</f>
        <v>0</v>
      </c>
      <c r="E537" s="1">
        <f>C_Addresses!E246</f>
        <v>0</v>
      </c>
      <c r="F537" s="3">
        <f>C_Addresses!F246</f>
        <v>0</v>
      </c>
      <c r="G537" s="3">
        <f>C_Addresses!G246</f>
        <v>0</v>
      </c>
      <c r="H537" s="1">
        <f>C_Addresses!H246</f>
        <v>0</v>
      </c>
      <c r="I537" s="4" t="str">
        <f>C_Addresses!I246</f>
        <v>Census Tract Number:</v>
      </c>
      <c r="J537" s="1">
        <f>C_Addresses!J246</f>
        <v>0</v>
      </c>
      <c r="K537" s="2">
        <f>C_Addresses!K246</f>
        <v>0</v>
      </c>
      <c r="L537" s="1">
        <f>C_Addresses!L246</f>
        <v>0</v>
      </c>
      <c r="M537" s="1" t="str">
        <f>C_Addresses!M246</f>
        <v>PIN:</v>
      </c>
      <c r="N537" s="2">
        <f>C_Addresses!N246</f>
        <v>0</v>
      </c>
    </row>
    <row r="538" spans="2:14" x14ac:dyDescent="0.2">
      <c r="B538" s="4" t="str">
        <f>C_Addresses!B247</f>
        <v>Latitude:</v>
      </c>
      <c r="C538" s="121">
        <f>C_Addresses!C247</f>
        <v>0</v>
      </c>
      <c r="D538" s="5" t="str">
        <f>C_Addresses!D247</f>
        <v>(Example: 41.889556)</v>
      </c>
      <c r="E538" s="1">
        <f>C_Addresses!E247</f>
        <v>0</v>
      </c>
      <c r="F538" s="3">
        <f>C_Addresses!F247</f>
        <v>0</v>
      </c>
      <c r="G538" s="1">
        <f>C_Addresses!G247</f>
        <v>0</v>
      </c>
      <c r="H538" s="1">
        <f>C_Addresses!H247</f>
        <v>0</v>
      </c>
      <c r="I538" s="4" t="str">
        <f>C_Addresses!I247</f>
        <v>QCT?:</v>
      </c>
      <c r="J538" s="1">
        <f>C_Addresses!J247</f>
        <v>0</v>
      </c>
      <c r="K538" s="202">
        <f>C_Addresses!K247</f>
        <v>0</v>
      </c>
      <c r="L538" s="1">
        <f>C_Addresses!L247</f>
        <v>0</v>
      </c>
      <c r="M538" s="1">
        <f>C_Addresses!M247</f>
        <v>0</v>
      </c>
      <c r="N538" s="1">
        <f>C_Addresses!N247</f>
        <v>0</v>
      </c>
    </row>
    <row r="539" spans="2:14" x14ac:dyDescent="0.2">
      <c r="B539" s="4" t="str">
        <f>C_Addresses!B248</f>
        <v>Longitude:</v>
      </c>
      <c r="C539" s="122">
        <f>C_Addresses!C248</f>
        <v>0</v>
      </c>
      <c r="D539" s="9" t="str">
        <f>C_Addresses!D248</f>
        <v>(Example: -87.623861)</v>
      </c>
      <c r="E539" s="3">
        <f>C_Addresses!E248</f>
        <v>0</v>
      </c>
      <c r="F539" s="1">
        <f>C_Addresses!F248</f>
        <v>0</v>
      </c>
      <c r="G539" s="3">
        <f>C_Addresses!G248</f>
        <v>0</v>
      </c>
      <c r="H539" s="1">
        <f>C_Addresses!H248</f>
        <v>0</v>
      </c>
      <c r="I539" s="4" t="str">
        <f>C_Addresses!I248</f>
        <v>Chicago Community Area:</v>
      </c>
      <c r="J539" s="1">
        <f>C_Addresses!J248</f>
        <v>0</v>
      </c>
      <c r="K539" s="1">
        <f>C_Addresses!K248</f>
        <v>0</v>
      </c>
      <c r="L539" s="1">
        <f>C_Addresses!L248</f>
        <v>0</v>
      </c>
      <c r="M539" s="1053">
        <f>C_Addresses!M248</f>
        <v>0</v>
      </c>
      <c r="N539" s="1054">
        <f>C_Addresses!N248</f>
        <v>0</v>
      </c>
    </row>
    <row r="540" spans="2:14" ht="13.5" thickBot="1" x14ac:dyDescent="0.25">
      <c r="B540" s="14">
        <f>C_Addresses!B249</f>
        <v>0</v>
      </c>
      <c r="C540" s="14">
        <f>C_Addresses!C249</f>
        <v>0</v>
      </c>
      <c r="D540" s="14">
        <f>C_Addresses!D249</f>
        <v>0</v>
      </c>
      <c r="E540" s="14">
        <f>C_Addresses!E249</f>
        <v>0</v>
      </c>
      <c r="F540" s="14">
        <f>C_Addresses!F249</f>
        <v>0</v>
      </c>
      <c r="G540" s="14">
        <f>C_Addresses!G249</f>
        <v>0</v>
      </c>
      <c r="H540" s="14">
        <f>C_Addresses!H249</f>
        <v>0</v>
      </c>
      <c r="I540" s="14">
        <f>C_Addresses!I249</f>
        <v>0</v>
      </c>
      <c r="J540" s="14">
        <f>C_Addresses!J249</f>
        <v>0</v>
      </c>
      <c r="K540" s="14">
        <f>C_Addresses!K249</f>
        <v>0</v>
      </c>
      <c r="L540" s="14">
        <f>C_Addresses!L249</f>
        <v>0</v>
      </c>
      <c r="M540" s="14">
        <f>C_Addresses!M249</f>
        <v>0</v>
      </c>
      <c r="N540" s="14">
        <f>C_Addresses!N249</f>
        <v>0</v>
      </c>
    </row>
    <row r="541" spans="2:14" x14ac:dyDescent="0.2">
      <c r="B541" s="517">
        <f>C_Addresses!B250</f>
        <v>0</v>
      </c>
      <c r="C541" s="517">
        <f>C_Addresses!C250</f>
        <v>0</v>
      </c>
      <c r="D541" s="517">
        <f>C_Addresses!D250</f>
        <v>0</v>
      </c>
      <c r="E541" s="11" t="str">
        <f>C_Addresses!E250</f>
        <v xml:space="preserve">Number of Units: </v>
      </c>
      <c r="F541" s="724">
        <f>C_Addresses!F250</f>
        <v>0</v>
      </c>
      <c r="G541" s="519">
        <f>C_Addresses!G250</f>
        <v>0</v>
      </c>
      <c r="H541" s="519">
        <f>C_Addresses!H250</f>
        <v>0</v>
      </c>
      <c r="I541" s="516">
        <f>C_Addresses!I250</f>
        <v>0</v>
      </c>
      <c r="J541" s="516">
        <f>C_Addresses!J250</f>
        <v>0</v>
      </c>
      <c r="K541" s="516" t="str">
        <f>C_Addresses!K250</f>
        <v>District</v>
      </c>
      <c r="L541" s="516">
        <f>C_Addresses!L250</f>
        <v>0</v>
      </c>
      <c r="M541" s="1055" t="str">
        <f>C_Addresses!M250</f>
        <v>Elected Official</v>
      </c>
      <c r="N541" s="1055">
        <f>C_Addresses!N250</f>
        <v>0</v>
      </c>
    </row>
    <row r="542" spans="2:14" x14ac:dyDescent="0.2">
      <c r="B542" s="12" t="str">
        <f>C_Addresses!B251</f>
        <v>Site #:</v>
      </c>
      <c r="C542" s="206">
        <f>C_Addresses!C251</f>
        <v>23</v>
      </c>
      <c r="D542" s="10">
        <f>C_Addresses!D251</f>
        <v>0</v>
      </c>
      <c r="E542" s="11" t="str">
        <f>C_Addresses!E251</f>
        <v>PPA Approved:</v>
      </c>
      <c r="F542" s="202">
        <f>C_Addresses!F251</f>
        <v>0</v>
      </c>
      <c r="G542" s="3">
        <f>C_Addresses!G251</f>
        <v>0</v>
      </c>
      <c r="H542" s="1">
        <f>C_Addresses!H251</f>
        <v>0</v>
      </c>
      <c r="I542" s="4" t="str">
        <f>C_Addresses!I251</f>
        <v>Chief Municipal Official:</v>
      </c>
      <c r="J542" s="4">
        <f>C_Addresses!J251</f>
        <v>0</v>
      </c>
      <c r="K542" s="13">
        <f>C_Addresses!K251</f>
        <v>0</v>
      </c>
      <c r="L542" s="3">
        <f>C_Addresses!L251</f>
        <v>0</v>
      </c>
      <c r="M542" s="1056">
        <f>C_Addresses!M251</f>
        <v>0</v>
      </c>
      <c r="N542" s="1056">
        <f>C_Addresses!N251</f>
        <v>0</v>
      </c>
    </row>
    <row r="543" spans="2:14" x14ac:dyDescent="0.2">
      <c r="B543" s="4" t="str">
        <f>C_Addresses!B252</f>
        <v>Set Aside:</v>
      </c>
      <c r="C543" s="1057" t="str">
        <f>C_Addresses!C252</f>
        <v/>
      </c>
      <c r="D543" s="1057">
        <f>C_Addresses!D252</f>
        <v>0</v>
      </c>
      <c r="E543" s="1057">
        <f>C_Addresses!E252</f>
        <v>0</v>
      </c>
      <c r="F543" s="1057">
        <f>C_Addresses!F252</f>
        <v>0</v>
      </c>
      <c r="G543" s="3">
        <f>C_Addresses!G252</f>
        <v>0</v>
      </c>
      <c r="H543" s="1">
        <f>C_Addresses!H252</f>
        <v>0</v>
      </c>
      <c r="I543" s="4" t="str">
        <f>C_Addresses!I252</f>
        <v>Alderman:</v>
      </c>
      <c r="J543" s="4">
        <f>C_Addresses!J252</f>
        <v>0</v>
      </c>
      <c r="K543" s="2">
        <f>C_Addresses!K252</f>
        <v>0</v>
      </c>
      <c r="L543" s="3">
        <f>C_Addresses!L252</f>
        <v>0</v>
      </c>
      <c r="M543" s="1056">
        <f>C_Addresses!M252</f>
        <v>0</v>
      </c>
      <c r="N543" s="1056">
        <f>C_Addresses!N252</f>
        <v>0</v>
      </c>
    </row>
    <row r="544" spans="2:14" x14ac:dyDescent="0.2">
      <c r="B544" s="4" t="str">
        <f>C_Addresses!B253</f>
        <v>Address:</v>
      </c>
      <c r="C544" s="1050">
        <f>C_Addresses!C253</f>
        <v>0</v>
      </c>
      <c r="D544" s="1051">
        <f>C_Addresses!D253</f>
        <v>0</v>
      </c>
      <c r="E544" s="1051">
        <f>C_Addresses!E253</f>
        <v>0</v>
      </c>
      <c r="F544" s="1052">
        <f>C_Addresses!F253</f>
        <v>0</v>
      </c>
      <c r="G544" s="3">
        <f>C_Addresses!G253</f>
        <v>0</v>
      </c>
      <c r="H544" s="1">
        <f>C_Addresses!H253</f>
        <v>0</v>
      </c>
      <c r="I544" s="4" t="str">
        <f>C_Addresses!I253</f>
        <v>State Senator:</v>
      </c>
      <c r="J544" s="4">
        <f>C_Addresses!J253</f>
        <v>0</v>
      </c>
      <c r="K544" s="2">
        <f>C_Addresses!K253</f>
        <v>0</v>
      </c>
      <c r="L544" s="3">
        <f>C_Addresses!L253</f>
        <v>0</v>
      </c>
      <c r="M544" s="1056">
        <f>C_Addresses!M253</f>
        <v>0</v>
      </c>
      <c r="N544" s="1056">
        <f>C_Addresses!N253</f>
        <v>0</v>
      </c>
    </row>
    <row r="545" spans="2:14" x14ac:dyDescent="0.2">
      <c r="B545" s="4" t="str">
        <f>C_Addresses!B254</f>
        <v xml:space="preserve">City: </v>
      </c>
      <c r="C545" s="1050">
        <f>C_Addresses!C254</f>
        <v>0</v>
      </c>
      <c r="D545" s="1051">
        <f>C_Addresses!D254</f>
        <v>0</v>
      </c>
      <c r="E545" s="1051">
        <f>C_Addresses!E254</f>
        <v>0</v>
      </c>
      <c r="F545" s="1052">
        <f>C_Addresses!F254</f>
        <v>0</v>
      </c>
      <c r="G545" s="3">
        <f>C_Addresses!G254</f>
        <v>0</v>
      </c>
      <c r="H545" s="3">
        <f>C_Addresses!H254</f>
        <v>0</v>
      </c>
      <c r="I545" s="4" t="str">
        <f>C_Addresses!I254</f>
        <v>State Representative:</v>
      </c>
      <c r="J545" s="4">
        <f>C_Addresses!J254</f>
        <v>0</v>
      </c>
      <c r="K545" s="2">
        <f>C_Addresses!K254</f>
        <v>0</v>
      </c>
      <c r="L545" s="3">
        <f>C_Addresses!L254</f>
        <v>0</v>
      </c>
      <c r="M545" s="1056">
        <f>C_Addresses!M254</f>
        <v>0</v>
      </c>
      <c r="N545" s="1056">
        <f>C_Addresses!N254</f>
        <v>0</v>
      </c>
    </row>
    <row r="546" spans="2:14" x14ac:dyDescent="0.2">
      <c r="B546" s="11" t="str">
        <f>C_Addresses!B255</f>
        <v>ZIP:</v>
      </c>
      <c r="C546" s="1028">
        <f>C_Addresses!C255</f>
        <v>0</v>
      </c>
      <c r="D546" s="1058">
        <f>C_Addresses!D255</f>
        <v>0</v>
      </c>
      <c r="E546" s="1058">
        <f>C_Addresses!E255</f>
        <v>0</v>
      </c>
      <c r="F546" s="1029">
        <f>C_Addresses!F255</f>
        <v>0</v>
      </c>
      <c r="G546" s="3">
        <f>C_Addresses!G255</f>
        <v>0</v>
      </c>
      <c r="H546" s="1">
        <f>C_Addresses!H255</f>
        <v>0</v>
      </c>
      <c r="I546" s="4" t="str">
        <f>C_Addresses!I255</f>
        <v>US Representative:</v>
      </c>
      <c r="J546" s="4">
        <f>C_Addresses!J255</f>
        <v>0</v>
      </c>
      <c r="K546" s="2">
        <f>C_Addresses!K255</f>
        <v>0</v>
      </c>
      <c r="L546" s="3">
        <f>C_Addresses!L255</f>
        <v>0</v>
      </c>
      <c r="M546" s="1056">
        <f>C_Addresses!M255</f>
        <v>0</v>
      </c>
      <c r="N546" s="1056">
        <f>C_Addresses!N255</f>
        <v>0</v>
      </c>
    </row>
    <row r="547" spans="2:14" x14ac:dyDescent="0.2">
      <c r="B547" s="4" t="str">
        <f>C_Addresses!B256</f>
        <v>County:</v>
      </c>
      <c r="C547" s="1050">
        <f>C_Addresses!C256</f>
        <v>0</v>
      </c>
      <c r="D547" s="1051">
        <f>C_Addresses!D256</f>
        <v>0</v>
      </c>
      <c r="E547" s="1051">
        <f>C_Addresses!E256</f>
        <v>0</v>
      </c>
      <c r="F547" s="1052">
        <f>C_Addresses!F256</f>
        <v>0</v>
      </c>
      <c r="G547" s="3">
        <f>C_Addresses!G256</f>
        <v>0</v>
      </c>
      <c r="H547" s="1">
        <f>C_Addresses!H256</f>
        <v>0</v>
      </c>
      <c r="I547" s="1">
        <f>C_Addresses!I256</f>
        <v>0</v>
      </c>
      <c r="J547" s="1">
        <f>C_Addresses!J256</f>
        <v>0</v>
      </c>
      <c r="K547" s="1">
        <f>C_Addresses!K256</f>
        <v>0</v>
      </c>
      <c r="L547" s="1">
        <f>C_Addresses!L256</f>
        <v>0</v>
      </c>
      <c r="M547" s="1">
        <f>C_Addresses!M256</f>
        <v>0</v>
      </c>
      <c r="N547" s="1">
        <f>C_Addresses!N256</f>
        <v>0</v>
      </c>
    </row>
    <row r="548" spans="2:14" x14ac:dyDescent="0.2">
      <c r="B548" s="1">
        <f>C_Addresses!B257</f>
        <v>0</v>
      </c>
      <c r="C548" s="1">
        <f>C_Addresses!C257</f>
        <v>0</v>
      </c>
      <c r="D548" s="1">
        <f>C_Addresses!D257</f>
        <v>0</v>
      </c>
      <c r="E548" s="1">
        <f>C_Addresses!E257</f>
        <v>0</v>
      </c>
      <c r="F548" s="3">
        <f>C_Addresses!F257</f>
        <v>0</v>
      </c>
      <c r="G548" s="3">
        <f>C_Addresses!G257</f>
        <v>0</v>
      </c>
      <c r="H548" s="1">
        <f>C_Addresses!H257</f>
        <v>0</v>
      </c>
      <c r="I548" s="4" t="str">
        <f>C_Addresses!I257</f>
        <v>Census Tract Number:</v>
      </c>
      <c r="J548" s="1">
        <f>C_Addresses!J257</f>
        <v>0</v>
      </c>
      <c r="K548" s="2">
        <f>C_Addresses!K257</f>
        <v>0</v>
      </c>
      <c r="L548" s="1">
        <f>C_Addresses!L257</f>
        <v>0</v>
      </c>
      <c r="M548" s="1" t="str">
        <f>C_Addresses!M257</f>
        <v>PIN:</v>
      </c>
      <c r="N548" s="2">
        <f>C_Addresses!N257</f>
        <v>0</v>
      </c>
    </row>
    <row r="549" spans="2:14" x14ac:dyDescent="0.2">
      <c r="B549" s="4" t="str">
        <f>C_Addresses!B258</f>
        <v>Latitude:</v>
      </c>
      <c r="C549" s="121">
        <f>C_Addresses!C258</f>
        <v>0</v>
      </c>
      <c r="D549" s="5" t="str">
        <f>C_Addresses!D258</f>
        <v>(Example: 41.889556)</v>
      </c>
      <c r="E549" s="1">
        <f>C_Addresses!E258</f>
        <v>0</v>
      </c>
      <c r="F549" s="3">
        <f>C_Addresses!F258</f>
        <v>0</v>
      </c>
      <c r="G549" s="1">
        <f>C_Addresses!G258</f>
        <v>0</v>
      </c>
      <c r="H549" s="1">
        <f>C_Addresses!H258</f>
        <v>0</v>
      </c>
      <c r="I549" s="4" t="str">
        <f>C_Addresses!I258</f>
        <v>QCT?:</v>
      </c>
      <c r="J549" s="1">
        <f>C_Addresses!J258</f>
        <v>0</v>
      </c>
      <c r="K549" s="202">
        <f>C_Addresses!K258</f>
        <v>0</v>
      </c>
      <c r="L549" s="1">
        <f>C_Addresses!L258</f>
        <v>0</v>
      </c>
      <c r="M549" s="1">
        <f>C_Addresses!M258</f>
        <v>0</v>
      </c>
      <c r="N549" s="1">
        <f>C_Addresses!N258</f>
        <v>0</v>
      </c>
    </row>
    <row r="550" spans="2:14" x14ac:dyDescent="0.2">
      <c r="B550" s="4" t="str">
        <f>C_Addresses!B259</f>
        <v>Longitude:</v>
      </c>
      <c r="C550" s="122">
        <f>C_Addresses!C259</f>
        <v>0</v>
      </c>
      <c r="D550" s="9" t="str">
        <f>C_Addresses!D259</f>
        <v>(Example: -87.623861)</v>
      </c>
      <c r="E550" s="3">
        <f>C_Addresses!E259</f>
        <v>0</v>
      </c>
      <c r="F550" s="1">
        <f>C_Addresses!F259</f>
        <v>0</v>
      </c>
      <c r="G550" s="3">
        <f>C_Addresses!G259</f>
        <v>0</v>
      </c>
      <c r="H550" s="1">
        <f>C_Addresses!H259</f>
        <v>0</v>
      </c>
      <c r="I550" s="4" t="str">
        <f>C_Addresses!I259</f>
        <v>Chicago Community Area:</v>
      </c>
      <c r="J550" s="1">
        <f>C_Addresses!J259</f>
        <v>0</v>
      </c>
      <c r="K550" s="1">
        <f>C_Addresses!K259</f>
        <v>0</v>
      </c>
      <c r="L550" s="1">
        <f>C_Addresses!L259</f>
        <v>0</v>
      </c>
      <c r="M550" s="1053">
        <f>C_Addresses!M259</f>
        <v>0</v>
      </c>
      <c r="N550" s="1054">
        <f>C_Addresses!N259</f>
        <v>0</v>
      </c>
    </row>
    <row r="551" spans="2:14" ht="13.5" thickBot="1" x14ac:dyDescent="0.25">
      <c r="B551" s="14">
        <f>C_Addresses!B260</f>
        <v>0</v>
      </c>
      <c r="C551" s="14">
        <f>C_Addresses!C260</f>
        <v>0</v>
      </c>
      <c r="D551" s="14">
        <f>C_Addresses!D260</f>
        <v>0</v>
      </c>
      <c r="E551" s="14">
        <f>C_Addresses!E260</f>
        <v>0</v>
      </c>
      <c r="F551" s="14">
        <f>C_Addresses!F260</f>
        <v>0</v>
      </c>
      <c r="G551" s="14">
        <f>C_Addresses!G260</f>
        <v>0</v>
      </c>
      <c r="H551" s="14">
        <f>C_Addresses!H260</f>
        <v>0</v>
      </c>
      <c r="I551" s="14">
        <f>C_Addresses!I260</f>
        <v>0</v>
      </c>
      <c r="J551" s="14">
        <f>C_Addresses!J260</f>
        <v>0</v>
      </c>
      <c r="K551" s="14">
        <f>C_Addresses!K260</f>
        <v>0</v>
      </c>
      <c r="L551" s="14">
        <f>C_Addresses!L260</f>
        <v>0</v>
      </c>
      <c r="M551" s="14">
        <f>C_Addresses!M260</f>
        <v>0</v>
      </c>
      <c r="N551" s="14">
        <f>C_Addresses!N260</f>
        <v>0</v>
      </c>
    </row>
    <row r="552" spans="2:14" x14ac:dyDescent="0.2">
      <c r="B552" s="1">
        <f>C_Addresses!B261</f>
        <v>0</v>
      </c>
      <c r="C552" s="1">
        <f>C_Addresses!C261</f>
        <v>0</v>
      </c>
      <c r="D552" s="1">
        <f>C_Addresses!D261</f>
        <v>0</v>
      </c>
      <c r="E552" s="11" t="str">
        <f>C_Addresses!E261</f>
        <v xml:space="preserve">Number of Units: </v>
      </c>
      <c r="F552" s="724">
        <f>C_Addresses!F261</f>
        <v>0</v>
      </c>
      <c r="G552" s="10">
        <f>C_Addresses!G261</f>
        <v>0</v>
      </c>
      <c r="H552" s="10">
        <f>C_Addresses!H261</f>
        <v>0</v>
      </c>
      <c r="I552" s="3">
        <f>C_Addresses!I261</f>
        <v>0</v>
      </c>
      <c r="J552" s="3">
        <f>C_Addresses!J261</f>
        <v>0</v>
      </c>
      <c r="K552" s="3" t="str">
        <f>C_Addresses!K261</f>
        <v>District</v>
      </c>
      <c r="L552" s="3">
        <f>C_Addresses!L261</f>
        <v>0</v>
      </c>
      <c r="M552" s="1059" t="str">
        <f>C_Addresses!M261</f>
        <v>Elected Official</v>
      </c>
      <c r="N552" s="1059">
        <f>C_Addresses!N261</f>
        <v>0</v>
      </c>
    </row>
    <row r="553" spans="2:14" x14ac:dyDescent="0.2">
      <c r="B553" s="12" t="str">
        <f>C_Addresses!B262</f>
        <v>Site #:</v>
      </c>
      <c r="C553" s="206">
        <f>C_Addresses!C262</f>
        <v>24</v>
      </c>
      <c r="D553" s="10">
        <f>C_Addresses!D262</f>
        <v>0</v>
      </c>
      <c r="E553" s="11" t="str">
        <f>C_Addresses!E262</f>
        <v>PPA Approved:</v>
      </c>
      <c r="F553" s="202">
        <f>C_Addresses!F262</f>
        <v>0</v>
      </c>
      <c r="G553" s="3">
        <f>C_Addresses!G262</f>
        <v>0</v>
      </c>
      <c r="H553" s="1">
        <f>C_Addresses!H262</f>
        <v>0</v>
      </c>
      <c r="I553" s="4" t="str">
        <f>C_Addresses!I262</f>
        <v>Chief Municipal Official:</v>
      </c>
      <c r="J553" s="4">
        <f>C_Addresses!J262</f>
        <v>0</v>
      </c>
      <c r="K553" s="13">
        <f>C_Addresses!K262</f>
        <v>0</v>
      </c>
      <c r="L553" s="3">
        <f>C_Addresses!L262</f>
        <v>0</v>
      </c>
      <c r="M553" s="1056">
        <f>C_Addresses!M262</f>
        <v>0</v>
      </c>
      <c r="N553" s="1056">
        <f>C_Addresses!N262</f>
        <v>0</v>
      </c>
    </row>
    <row r="554" spans="2:14" x14ac:dyDescent="0.2">
      <c r="B554" s="4" t="str">
        <f>C_Addresses!B263</f>
        <v>Set Aside:</v>
      </c>
      <c r="C554" s="1057" t="str">
        <f>C_Addresses!C263</f>
        <v/>
      </c>
      <c r="D554" s="1057">
        <f>C_Addresses!D263</f>
        <v>0</v>
      </c>
      <c r="E554" s="1057">
        <f>C_Addresses!E263</f>
        <v>0</v>
      </c>
      <c r="F554" s="1057">
        <f>C_Addresses!F263</f>
        <v>0</v>
      </c>
      <c r="G554" s="3">
        <f>C_Addresses!G263</f>
        <v>0</v>
      </c>
      <c r="H554" s="1">
        <f>C_Addresses!H263</f>
        <v>0</v>
      </c>
      <c r="I554" s="4" t="str">
        <f>C_Addresses!I263</f>
        <v>Alderman:</v>
      </c>
      <c r="J554" s="4">
        <f>C_Addresses!J263</f>
        <v>0</v>
      </c>
      <c r="K554" s="2">
        <f>C_Addresses!K263</f>
        <v>0</v>
      </c>
      <c r="L554" s="3">
        <f>C_Addresses!L263</f>
        <v>0</v>
      </c>
      <c r="M554" s="1056">
        <f>C_Addresses!M263</f>
        <v>0</v>
      </c>
      <c r="N554" s="1056">
        <f>C_Addresses!N263</f>
        <v>0</v>
      </c>
    </row>
    <row r="555" spans="2:14" x14ac:dyDescent="0.2">
      <c r="B555" s="4" t="str">
        <f>C_Addresses!B264</f>
        <v>Address:</v>
      </c>
      <c r="C555" s="1050">
        <f>C_Addresses!C264</f>
        <v>0</v>
      </c>
      <c r="D555" s="1051">
        <f>C_Addresses!D264</f>
        <v>0</v>
      </c>
      <c r="E555" s="1051">
        <f>C_Addresses!E264</f>
        <v>0</v>
      </c>
      <c r="F555" s="1052">
        <f>C_Addresses!F264</f>
        <v>0</v>
      </c>
      <c r="G555" s="3">
        <f>C_Addresses!G264</f>
        <v>0</v>
      </c>
      <c r="H555" s="1">
        <f>C_Addresses!H264</f>
        <v>0</v>
      </c>
      <c r="I555" s="4" t="str">
        <f>C_Addresses!I264</f>
        <v>State Senator:</v>
      </c>
      <c r="J555" s="4">
        <f>C_Addresses!J264</f>
        <v>0</v>
      </c>
      <c r="K555" s="2">
        <f>C_Addresses!K264</f>
        <v>0</v>
      </c>
      <c r="L555" s="3">
        <f>C_Addresses!L264</f>
        <v>0</v>
      </c>
      <c r="M555" s="1056">
        <f>C_Addresses!M264</f>
        <v>0</v>
      </c>
      <c r="N555" s="1056">
        <f>C_Addresses!N264</f>
        <v>0</v>
      </c>
    </row>
    <row r="556" spans="2:14" x14ac:dyDescent="0.2">
      <c r="B556" s="4" t="str">
        <f>C_Addresses!B265</f>
        <v xml:space="preserve">City: </v>
      </c>
      <c r="C556" s="1050">
        <f>C_Addresses!C265</f>
        <v>0</v>
      </c>
      <c r="D556" s="1051">
        <f>C_Addresses!D265</f>
        <v>0</v>
      </c>
      <c r="E556" s="1051">
        <f>C_Addresses!E265</f>
        <v>0</v>
      </c>
      <c r="F556" s="1052">
        <f>C_Addresses!F265</f>
        <v>0</v>
      </c>
      <c r="G556" s="3">
        <f>C_Addresses!G265</f>
        <v>0</v>
      </c>
      <c r="H556" s="3">
        <f>C_Addresses!H265</f>
        <v>0</v>
      </c>
      <c r="I556" s="4" t="str">
        <f>C_Addresses!I265</f>
        <v>State Representative:</v>
      </c>
      <c r="J556" s="4">
        <f>C_Addresses!J265</f>
        <v>0</v>
      </c>
      <c r="K556" s="2">
        <f>C_Addresses!K265</f>
        <v>0</v>
      </c>
      <c r="L556" s="3">
        <f>C_Addresses!L265</f>
        <v>0</v>
      </c>
      <c r="M556" s="1056">
        <f>C_Addresses!M265</f>
        <v>0</v>
      </c>
      <c r="N556" s="1056">
        <f>C_Addresses!N265</f>
        <v>0</v>
      </c>
    </row>
    <row r="557" spans="2:14" x14ac:dyDescent="0.2">
      <c r="B557" s="11" t="str">
        <f>C_Addresses!B266</f>
        <v>ZIP:</v>
      </c>
      <c r="C557" s="1028">
        <f>C_Addresses!C266</f>
        <v>0</v>
      </c>
      <c r="D557" s="1058">
        <f>C_Addresses!D266</f>
        <v>0</v>
      </c>
      <c r="E557" s="1058">
        <f>C_Addresses!E266</f>
        <v>0</v>
      </c>
      <c r="F557" s="1029">
        <f>C_Addresses!F266</f>
        <v>0</v>
      </c>
      <c r="G557" s="3">
        <f>C_Addresses!G266</f>
        <v>0</v>
      </c>
      <c r="H557" s="1">
        <f>C_Addresses!H266</f>
        <v>0</v>
      </c>
      <c r="I557" s="4" t="str">
        <f>C_Addresses!I266</f>
        <v>US Representative:</v>
      </c>
      <c r="J557" s="4">
        <f>C_Addresses!J266</f>
        <v>0</v>
      </c>
      <c r="K557" s="2">
        <f>C_Addresses!K266</f>
        <v>0</v>
      </c>
      <c r="L557" s="3">
        <f>C_Addresses!L266</f>
        <v>0</v>
      </c>
      <c r="M557" s="1056">
        <f>C_Addresses!M266</f>
        <v>0</v>
      </c>
      <c r="N557" s="1056">
        <f>C_Addresses!N266</f>
        <v>0</v>
      </c>
    </row>
    <row r="558" spans="2:14" x14ac:dyDescent="0.2">
      <c r="B558" s="4" t="str">
        <f>C_Addresses!B267</f>
        <v>County:</v>
      </c>
      <c r="C558" s="1050">
        <f>C_Addresses!C267</f>
        <v>0</v>
      </c>
      <c r="D558" s="1051">
        <f>C_Addresses!D267</f>
        <v>0</v>
      </c>
      <c r="E558" s="1051">
        <f>C_Addresses!E267</f>
        <v>0</v>
      </c>
      <c r="F558" s="1052">
        <f>C_Addresses!F267</f>
        <v>0</v>
      </c>
      <c r="G558" s="3">
        <f>C_Addresses!G267</f>
        <v>0</v>
      </c>
      <c r="H558" s="1">
        <f>C_Addresses!H267</f>
        <v>0</v>
      </c>
      <c r="I558" s="1">
        <f>C_Addresses!I267</f>
        <v>0</v>
      </c>
      <c r="J558" s="1">
        <f>C_Addresses!J267</f>
        <v>0</v>
      </c>
      <c r="K558" s="1">
        <f>C_Addresses!K267</f>
        <v>0</v>
      </c>
      <c r="L558" s="1">
        <f>C_Addresses!L267</f>
        <v>0</v>
      </c>
      <c r="M558" s="1">
        <f>C_Addresses!M267</f>
        <v>0</v>
      </c>
      <c r="N558" s="1">
        <f>C_Addresses!N267</f>
        <v>0</v>
      </c>
    </row>
    <row r="559" spans="2:14" x14ac:dyDescent="0.2">
      <c r="B559" s="1">
        <f>C_Addresses!B268</f>
        <v>0</v>
      </c>
      <c r="C559" s="1">
        <f>C_Addresses!C268</f>
        <v>0</v>
      </c>
      <c r="D559" s="1">
        <f>C_Addresses!D268</f>
        <v>0</v>
      </c>
      <c r="E559" s="1">
        <f>C_Addresses!E268</f>
        <v>0</v>
      </c>
      <c r="F559" s="3">
        <f>C_Addresses!F268</f>
        <v>0</v>
      </c>
      <c r="G559" s="3">
        <f>C_Addresses!G268</f>
        <v>0</v>
      </c>
      <c r="H559" s="1">
        <f>C_Addresses!H268</f>
        <v>0</v>
      </c>
      <c r="I559" s="4" t="str">
        <f>C_Addresses!I268</f>
        <v>Census Tract Number:</v>
      </c>
      <c r="J559" s="1">
        <f>C_Addresses!J268</f>
        <v>0</v>
      </c>
      <c r="K559" s="2">
        <f>C_Addresses!K268</f>
        <v>0</v>
      </c>
      <c r="L559" s="1">
        <f>C_Addresses!L268</f>
        <v>0</v>
      </c>
      <c r="M559" s="1" t="str">
        <f>C_Addresses!M268</f>
        <v>PIN:</v>
      </c>
      <c r="N559" s="2">
        <f>C_Addresses!N268</f>
        <v>0</v>
      </c>
    </row>
    <row r="560" spans="2:14" x14ac:dyDescent="0.2">
      <c r="B560" s="4" t="str">
        <f>C_Addresses!B269</f>
        <v>Latitude:</v>
      </c>
      <c r="C560" s="121">
        <f>C_Addresses!C269</f>
        <v>0</v>
      </c>
      <c r="D560" s="5" t="str">
        <f>C_Addresses!D269</f>
        <v>(Example: 41.889556)</v>
      </c>
      <c r="E560" s="1">
        <f>C_Addresses!E269</f>
        <v>0</v>
      </c>
      <c r="F560" s="3">
        <f>C_Addresses!F269</f>
        <v>0</v>
      </c>
      <c r="G560" s="1">
        <f>C_Addresses!G269</f>
        <v>0</v>
      </c>
      <c r="H560" s="1">
        <f>C_Addresses!H269</f>
        <v>0</v>
      </c>
      <c r="I560" s="4" t="str">
        <f>C_Addresses!I269</f>
        <v>QCT?:</v>
      </c>
      <c r="J560" s="1">
        <f>C_Addresses!J269</f>
        <v>0</v>
      </c>
      <c r="K560" s="202">
        <f>C_Addresses!K269</f>
        <v>0</v>
      </c>
      <c r="L560" s="1">
        <f>C_Addresses!L269</f>
        <v>0</v>
      </c>
      <c r="M560" s="1">
        <f>C_Addresses!M269</f>
        <v>0</v>
      </c>
      <c r="N560" s="1">
        <f>C_Addresses!N269</f>
        <v>0</v>
      </c>
    </row>
    <row r="561" spans="2:14" x14ac:dyDescent="0.2">
      <c r="B561" s="4" t="str">
        <f>C_Addresses!B270</f>
        <v>Longitude:</v>
      </c>
      <c r="C561" s="122">
        <f>C_Addresses!C270</f>
        <v>0</v>
      </c>
      <c r="D561" s="9" t="str">
        <f>C_Addresses!D270</f>
        <v>(Example: -87.623861)</v>
      </c>
      <c r="E561" s="3">
        <f>C_Addresses!E270</f>
        <v>0</v>
      </c>
      <c r="F561" s="1">
        <f>C_Addresses!F270</f>
        <v>0</v>
      </c>
      <c r="G561" s="3">
        <f>C_Addresses!G270</f>
        <v>0</v>
      </c>
      <c r="H561" s="1">
        <f>C_Addresses!H270</f>
        <v>0</v>
      </c>
      <c r="I561" s="4" t="str">
        <f>C_Addresses!I270</f>
        <v>Chicago Community Area:</v>
      </c>
      <c r="J561" s="1">
        <f>C_Addresses!J270</f>
        <v>0</v>
      </c>
      <c r="K561" s="1">
        <f>C_Addresses!K270</f>
        <v>0</v>
      </c>
      <c r="L561" s="1">
        <f>C_Addresses!L270</f>
        <v>0</v>
      </c>
      <c r="M561" s="1053">
        <f>C_Addresses!M270</f>
        <v>0</v>
      </c>
      <c r="N561" s="1054">
        <f>C_Addresses!N270</f>
        <v>0</v>
      </c>
    </row>
    <row r="562" spans="2:14" ht="13.5" thickBot="1" x14ac:dyDescent="0.25">
      <c r="B562" s="14">
        <f>C_Addresses!B271</f>
        <v>0</v>
      </c>
      <c r="C562" s="14">
        <f>C_Addresses!C271</f>
        <v>0</v>
      </c>
      <c r="D562" s="14">
        <f>C_Addresses!D271</f>
        <v>0</v>
      </c>
      <c r="E562" s="14">
        <f>C_Addresses!E271</f>
        <v>0</v>
      </c>
      <c r="F562" s="14">
        <f>C_Addresses!F271</f>
        <v>0</v>
      </c>
      <c r="G562" s="14">
        <f>C_Addresses!G271</f>
        <v>0</v>
      </c>
      <c r="H562" s="14">
        <f>C_Addresses!H271</f>
        <v>0</v>
      </c>
      <c r="I562" s="14">
        <f>C_Addresses!I271</f>
        <v>0</v>
      </c>
      <c r="J562" s="14">
        <f>C_Addresses!J271</f>
        <v>0</v>
      </c>
      <c r="K562" s="14">
        <f>C_Addresses!K271</f>
        <v>0</v>
      </c>
      <c r="L562" s="14">
        <f>C_Addresses!L271</f>
        <v>0</v>
      </c>
      <c r="M562" s="14">
        <f>C_Addresses!M271</f>
        <v>0</v>
      </c>
      <c r="N562" s="14">
        <f>C_Addresses!N271</f>
        <v>0</v>
      </c>
    </row>
    <row r="563" spans="2:14" x14ac:dyDescent="0.2">
      <c r="B563" s="1">
        <f>C_Addresses!B272</f>
        <v>0</v>
      </c>
      <c r="C563" s="1">
        <f>C_Addresses!C272</f>
        <v>0</v>
      </c>
      <c r="D563" s="1">
        <f>C_Addresses!D272</f>
        <v>0</v>
      </c>
      <c r="E563" s="11" t="str">
        <f>C_Addresses!E272</f>
        <v xml:space="preserve">Number of Units: </v>
      </c>
      <c r="F563" s="724">
        <f>C_Addresses!F272</f>
        <v>0</v>
      </c>
      <c r="G563" s="10">
        <f>C_Addresses!G272</f>
        <v>0</v>
      </c>
      <c r="H563" s="10">
        <f>C_Addresses!H272</f>
        <v>0</v>
      </c>
      <c r="I563" s="3">
        <f>C_Addresses!I272</f>
        <v>0</v>
      </c>
      <c r="J563" s="3">
        <f>C_Addresses!J272</f>
        <v>0</v>
      </c>
      <c r="K563" s="3" t="str">
        <f>C_Addresses!K272</f>
        <v>District</v>
      </c>
      <c r="L563" s="3">
        <f>C_Addresses!L272</f>
        <v>0</v>
      </c>
      <c r="M563" s="1059" t="str">
        <f>C_Addresses!M272</f>
        <v>Elected Official</v>
      </c>
      <c r="N563" s="1059">
        <f>C_Addresses!N272</f>
        <v>0</v>
      </c>
    </row>
    <row r="564" spans="2:14" x14ac:dyDescent="0.2">
      <c r="B564" s="12" t="str">
        <f>C_Addresses!B273</f>
        <v>Site #:</v>
      </c>
      <c r="C564" s="206">
        <f>C_Addresses!C273</f>
        <v>25</v>
      </c>
      <c r="D564" s="10">
        <f>C_Addresses!D273</f>
        <v>0</v>
      </c>
      <c r="E564" s="11" t="str">
        <f>C_Addresses!E273</f>
        <v>PPA Approved:</v>
      </c>
      <c r="F564" s="202">
        <f>C_Addresses!F273</f>
        <v>0</v>
      </c>
      <c r="G564" s="3">
        <f>C_Addresses!G273</f>
        <v>0</v>
      </c>
      <c r="H564" s="1">
        <f>C_Addresses!H273</f>
        <v>0</v>
      </c>
      <c r="I564" s="4" t="str">
        <f>C_Addresses!I273</f>
        <v>Chief Municipal Official:</v>
      </c>
      <c r="J564" s="4">
        <f>C_Addresses!J273</f>
        <v>0</v>
      </c>
      <c r="K564" s="13">
        <f>C_Addresses!K273</f>
        <v>0</v>
      </c>
      <c r="L564" s="3">
        <f>C_Addresses!L273</f>
        <v>0</v>
      </c>
      <c r="M564" s="1056">
        <f>C_Addresses!M273</f>
        <v>0</v>
      </c>
      <c r="N564" s="1056">
        <f>C_Addresses!N273</f>
        <v>0</v>
      </c>
    </row>
    <row r="565" spans="2:14" x14ac:dyDescent="0.2">
      <c r="B565" s="4" t="str">
        <f>C_Addresses!B274</f>
        <v>Set Aside:</v>
      </c>
      <c r="C565" s="1057" t="str">
        <f>C_Addresses!C274</f>
        <v/>
      </c>
      <c r="D565" s="1057">
        <f>C_Addresses!D274</f>
        <v>0</v>
      </c>
      <c r="E565" s="1057">
        <f>C_Addresses!E274</f>
        <v>0</v>
      </c>
      <c r="F565" s="1057">
        <f>C_Addresses!F274</f>
        <v>0</v>
      </c>
      <c r="G565" s="3">
        <f>C_Addresses!G274</f>
        <v>0</v>
      </c>
      <c r="H565" s="1">
        <f>C_Addresses!H274</f>
        <v>0</v>
      </c>
      <c r="I565" s="4" t="str">
        <f>C_Addresses!I274</f>
        <v>Alderman:</v>
      </c>
      <c r="J565" s="4">
        <f>C_Addresses!J274</f>
        <v>0</v>
      </c>
      <c r="K565" s="2">
        <f>C_Addresses!K274</f>
        <v>0</v>
      </c>
      <c r="L565" s="3">
        <f>C_Addresses!L274</f>
        <v>0</v>
      </c>
      <c r="M565" s="1056">
        <f>C_Addresses!M274</f>
        <v>0</v>
      </c>
      <c r="N565" s="1056">
        <f>C_Addresses!N274</f>
        <v>0</v>
      </c>
    </row>
    <row r="566" spans="2:14" x14ac:dyDescent="0.2">
      <c r="B566" s="4" t="str">
        <f>C_Addresses!B275</f>
        <v>Address:</v>
      </c>
      <c r="C566" s="1050">
        <f>C_Addresses!C275</f>
        <v>0</v>
      </c>
      <c r="D566" s="1051">
        <f>C_Addresses!D275</f>
        <v>0</v>
      </c>
      <c r="E566" s="1051">
        <f>C_Addresses!E275</f>
        <v>0</v>
      </c>
      <c r="F566" s="1052">
        <f>C_Addresses!F275</f>
        <v>0</v>
      </c>
      <c r="G566" s="3">
        <f>C_Addresses!G275</f>
        <v>0</v>
      </c>
      <c r="H566" s="1">
        <f>C_Addresses!H275</f>
        <v>0</v>
      </c>
      <c r="I566" s="4" t="str">
        <f>C_Addresses!I275</f>
        <v>State Senator:</v>
      </c>
      <c r="J566" s="4">
        <f>C_Addresses!J275</f>
        <v>0</v>
      </c>
      <c r="K566" s="2">
        <f>C_Addresses!K275</f>
        <v>0</v>
      </c>
      <c r="L566" s="3">
        <f>C_Addresses!L275</f>
        <v>0</v>
      </c>
      <c r="M566" s="1056">
        <f>C_Addresses!M275</f>
        <v>0</v>
      </c>
      <c r="N566" s="1056">
        <f>C_Addresses!N275</f>
        <v>0</v>
      </c>
    </row>
    <row r="567" spans="2:14" x14ac:dyDescent="0.2">
      <c r="B567" s="4" t="str">
        <f>C_Addresses!B276</f>
        <v xml:space="preserve">City: </v>
      </c>
      <c r="C567" s="1050">
        <f>C_Addresses!C276</f>
        <v>0</v>
      </c>
      <c r="D567" s="1051">
        <f>C_Addresses!D276</f>
        <v>0</v>
      </c>
      <c r="E567" s="1051">
        <f>C_Addresses!E276</f>
        <v>0</v>
      </c>
      <c r="F567" s="1052">
        <f>C_Addresses!F276</f>
        <v>0</v>
      </c>
      <c r="G567" s="3">
        <f>C_Addresses!G276</f>
        <v>0</v>
      </c>
      <c r="H567" s="3">
        <f>C_Addresses!H276</f>
        <v>0</v>
      </c>
      <c r="I567" s="4" t="str">
        <f>C_Addresses!I276</f>
        <v>State Representative:</v>
      </c>
      <c r="J567" s="4">
        <f>C_Addresses!J276</f>
        <v>0</v>
      </c>
      <c r="K567" s="2">
        <f>C_Addresses!K276</f>
        <v>0</v>
      </c>
      <c r="L567" s="3">
        <f>C_Addresses!L276</f>
        <v>0</v>
      </c>
      <c r="M567" s="1056">
        <f>C_Addresses!M276</f>
        <v>0</v>
      </c>
      <c r="N567" s="1056">
        <f>C_Addresses!N276</f>
        <v>0</v>
      </c>
    </row>
    <row r="568" spans="2:14" x14ac:dyDescent="0.2">
      <c r="B568" s="11" t="str">
        <f>C_Addresses!B277</f>
        <v>ZIP:</v>
      </c>
      <c r="C568" s="1028">
        <f>C_Addresses!C277</f>
        <v>0</v>
      </c>
      <c r="D568" s="1058">
        <f>C_Addresses!D277</f>
        <v>0</v>
      </c>
      <c r="E568" s="1058">
        <f>C_Addresses!E277</f>
        <v>0</v>
      </c>
      <c r="F568" s="1029">
        <f>C_Addresses!F277</f>
        <v>0</v>
      </c>
      <c r="G568" s="3">
        <f>C_Addresses!G277</f>
        <v>0</v>
      </c>
      <c r="H568" s="1">
        <f>C_Addresses!H277</f>
        <v>0</v>
      </c>
      <c r="I568" s="4" t="str">
        <f>C_Addresses!I277</f>
        <v>US Representative:</v>
      </c>
      <c r="J568" s="4">
        <f>C_Addresses!J277</f>
        <v>0</v>
      </c>
      <c r="K568" s="2">
        <f>C_Addresses!K277</f>
        <v>0</v>
      </c>
      <c r="L568" s="3">
        <f>C_Addresses!L277</f>
        <v>0</v>
      </c>
      <c r="M568" s="1056">
        <f>C_Addresses!M277</f>
        <v>0</v>
      </c>
      <c r="N568" s="1056">
        <f>C_Addresses!N277</f>
        <v>0</v>
      </c>
    </row>
    <row r="569" spans="2:14" x14ac:dyDescent="0.2">
      <c r="B569" s="4" t="str">
        <f>C_Addresses!B278</f>
        <v>County:</v>
      </c>
      <c r="C569" s="1050">
        <f>C_Addresses!C278</f>
        <v>0</v>
      </c>
      <c r="D569" s="1051">
        <f>C_Addresses!D278</f>
        <v>0</v>
      </c>
      <c r="E569" s="1051">
        <f>C_Addresses!E278</f>
        <v>0</v>
      </c>
      <c r="F569" s="1052">
        <f>C_Addresses!F278</f>
        <v>0</v>
      </c>
      <c r="G569" s="3">
        <f>C_Addresses!G278</f>
        <v>0</v>
      </c>
      <c r="H569" s="1">
        <f>C_Addresses!H278</f>
        <v>0</v>
      </c>
      <c r="I569" s="1">
        <f>C_Addresses!I278</f>
        <v>0</v>
      </c>
      <c r="J569" s="1">
        <f>C_Addresses!J278</f>
        <v>0</v>
      </c>
      <c r="K569" s="1">
        <f>C_Addresses!K278</f>
        <v>0</v>
      </c>
      <c r="L569" s="1">
        <f>C_Addresses!L278</f>
        <v>0</v>
      </c>
      <c r="M569" s="1">
        <f>C_Addresses!M278</f>
        <v>0</v>
      </c>
      <c r="N569" s="1">
        <f>C_Addresses!N278</f>
        <v>0</v>
      </c>
    </row>
    <row r="570" spans="2:14" x14ac:dyDescent="0.2">
      <c r="B570" s="1">
        <f>C_Addresses!B279</f>
        <v>0</v>
      </c>
      <c r="C570" s="1">
        <f>C_Addresses!C279</f>
        <v>0</v>
      </c>
      <c r="D570" s="1">
        <f>C_Addresses!D279</f>
        <v>0</v>
      </c>
      <c r="E570" s="1">
        <f>C_Addresses!E279</f>
        <v>0</v>
      </c>
      <c r="F570" s="3">
        <f>C_Addresses!F279</f>
        <v>0</v>
      </c>
      <c r="G570" s="3">
        <f>C_Addresses!G279</f>
        <v>0</v>
      </c>
      <c r="H570" s="1">
        <f>C_Addresses!H279</f>
        <v>0</v>
      </c>
      <c r="I570" s="4" t="str">
        <f>C_Addresses!I279</f>
        <v>Census Tract Number:</v>
      </c>
      <c r="J570" s="1">
        <f>C_Addresses!J279</f>
        <v>0</v>
      </c>
      <c r="K570" s="2">
        <f>C_Addresses!K279</f>
        <v>0</v>
      </c>
      <c r="L570" s="1">
        <f>C_Addresses!L279</f>
        <v>0</v>
      </c>
      <c r="M570" s="1" t="str">
        <f>C_Addresses!M279</f>
        <v>PIN:</v>
      </c>
      <c r="N570" s="2">
        <f>C_Addresses!N279</f>
        <v>0</v>
      </c>
    </row>
    <row r="571" spans="2:14" x14ac:dyDescent="0.2">
      <c r="B571" s="4" t="str">
        <f>C_Addresses!B280</f>
        <v>Latitude:</v>
      </c>
      <c r="C571" s="121">
        <f>C_Addresses!C280</f>
        <v>0</v>
      </c>
      <c r="D571" s="5" t="str">
        <f>C_Addresses!D280</f>
        <v>(Example: 41.889556)</v>
      </c>
      <c r="E571" s="1">
        <f>C_Addresses!E280</f>
        <v>0</v>
      </c>
      <c r="F571" s="3">
        <f>C_Addresses!F280</f>
        <v>0</v>
      </c>
      <c r="G571" s="1">
        <f>C_Addresses!G280</f>
        <v>0</v>
      </c>
      <c r="H571" s="1">
        <f>C_Addresses!H280</f>
        <v>0</v>
      </c>
      <c r="I571" s="4" t="str">
        <f>C_Addresses!I280</f>
        <v>QCT?:</v>
      </c>
      <c r="J571" s="1">
        <f>C_Addresses!J280</f>
        <v>0</v>
      </c>
      <c r="K571" s="202">
        <f>C_Addresses!K280</f>
        <v>0</v>
      </c>
      <c r="L571" s="1">
        <f>C_Addresses!L280</f>
        <v>0</v>
      </c>
      <c r="M571" s="1">
        <f>C_Addresses!M280</f>
        <v>0</v>
      </c>
      <c r="N571" s="1">
        <f>C_Addresses!N280</f>
        <v>0</v>
      </c>
    </row>
    <row r="572" spans="2:14" x14ac:dyDescent="0.2">
      <c r="B572" s="4" t="str">
        <f>C_Addresses!B281</f>
        <v>Longitude:</v>
      </c>
      <c r="C572" s="122">
        <f>C_Addresses!C281</f>
        <v>0</v>
      </c>
      <c r="D572" s="9" t="str">
        <f>C_Addresses!D281</f>
        <v>(Example: -87.623861)</v>
      </c>
      <c r="E572" s="3">
        <f>C_Addresses!E281</f>
        <v>0</v>
      </c>
      <c r="F572" s="1">
        <f>C_Addresses!F281</f>
        <v>0</v>
      </c>
      <c r="G572" s="3">
        <f>C_Addresses!G281</f>
        <v>0</v>
      </c>
      <c r="H572" s="1">
        <f>C_Addresses!H281</f>
        <v>0</v>
      </c>
      <c r="I572" s="4" t="str">
        <f>C_Addresses!I281</f>
        <v>Chicago Community Area:</v>
      </c>
      <c r="J572" s="1">
        <f>C_Addresses!J281</f>
        <v>0</v>
      </c>
      <c r="K572" s="1">
        <f>C_Addresses!K281</f>
        <v>0</v>
      </c>
      <c r="L572" s="1">
        <f>C_Addresses!L281</f>
        <v>0</v>
      </c>
      <c r="M572" s="1053">
        <f>C_Addresses!M281</f>
        <v>0</v>
      </c>
      <c r="N572" s="1054">
        <f>C_Addresses!N281</f>
        <v>0</v>
      </c>
    </row>
    <row r="573" spans="2:14" ht="13.5" thickBot="1" x14ac:dyDescent="0.25">
      <c r="B573" s="14">
        <f>C_Addresses!B282</f>
        <v>0</v>
      </c>
      <c r="C573" s="14">
        <f>C_Addresses!C282</f>
        <v>0</v>
      </c>
      <c r="D573" s="14">
        <f>C_Addresses!D282</f>
        <v>0</v>
      </c>
      <c r="E573" s="14">
        <f>C_Addresses!E282</f>
        <v>0</v>
      </c>
      <c r="F573" s="14">
        <f>C_Addresses!F282</f>
        <v>0</v>
      </c>
      <c r="G573" s="14">
        <f>C_Addresses!G282</f>
        <v>0</v>
      </c>
      <c r="H573" s="14">
        <f>C_Addresses!H282</f>
        <v>0</v>
      </c>
      <c r="I573" s="14">
        <f>C_Addresses!I282</f>
        <v>0</v>
      </c>
      <c r="J573" s="14">
        <f>C_Addresses!J282</f>
        <v>0</v>
      </c>
      <c r="K573" s="14">
        <f>C_Addresses!K282</f>
        <v>0</v>
      </c>
      <c r="L573" s="14">
        <f>C_Addresses!L282</f>
        <v>0</v>
      </c>
      <c r="M573" s="14">
        <f>C_Addresses!M282</f>
        <v>0</v>
      </c>
      <c r="N573" s="14">
        <f>C_Addresses!N282</f>
        <v>0</v>
      </c>
    </row>
    <row r="574" spans="2:14" x14ac:dyDescent="0.2">
      <c r="B574" s="1">
        <f>C_Addresses!B283</f>
        <v>0</v>
      </c>
      <c r="C574" s="1">
        <f>C_Addresses!C283</f>
        <v>0</v>
      </c>
      <c r="D574" s="1">
        <f>C_Addresses!D283</f>
        <v>0</v>
      </c>
      <c r="E574" s="11" t="str">
        <f>C_Addresses!E283</f>
        <v xml:space="preserve">Number of Units: </v>
      </c>
      <c r="F574" s="724">
        <f>C_Addresses!F283</f>
        <v>0</v>
      </c>
      <c r="G574" s="10">
        <f>C_Addresses!G283</f>
        <v>0</v>
      </c>
      <c r="H574" s="10">
        <f>C_Addresses!H283</f>
        <v>0</v>
      </c>
      <c r="I574" s="3">
        <f>C_Addresses!I283</f>
        <v>0</v>
      </c>
      <c r="J574" s="3">
        <f>C_Addresses!J283</f>
        <v>0</v>
      </c>
      <c r="K574" s="3" t="str">
        <f>C_Addresses!K283</f>
        <v>District</v>
      </c>
      <c r="L574" s="3">
        <f>C_Addresses!L283</f>
        <v>0</v>
      </c>
      <c r="M574" s="1059" t="str">
        <f>C_Addresses!M283</f>
        <v>Elected Official</v>
      </c>
      <c r="N574" s="1059">
        <f>C_Addresses!N283</f>
        <v>0</v>
      </c>
    </row>
    <row r="575" spans="2:14" x14ac:dyDescent="0.2">
      <c r="B575" s="12" t="str">
        <f>C_Addresses!B284</f>
        <v>Site #:</v>
      </c>
      <c r="C575" s="206">
        <f>C_Addresses!C284</f>
        <v>26</v>
      </c>
      <c r="D575" s="10">
        <f>C_Addresses!D284</f>
        <v>0</v>
      </c>
      <c r="E575" s="11" t="str">
        <f>C_Addresses!E284</f>
        <v>PPA Approved:</v>
      </c>
      <c r="F575" s="202">
        <f>C_Addresses!F284</f>
        <v>0</v>
      </c>
      <c r="G575" s="3">
        <f>C_Addresses!G284</f>
        <v>0</v>
      </c>
      <c r="H575" s="1">
        <f>C_Addresses!H284</f>
        <v>0</v>
      </c>
      <c r="I575" s="4" t="str">
        <f>C_Addresses!I284</f>
        <v>Chief Municipal Official:</v>
      </c>
      <c r="J575" s="4">
        <f>C_Addresses!J284</f>
        <v>0</v>
      </c>
      <c r="K575" s="13">
        <f>C_Addresses!K284</f>
        <v>0</v>
      </c>
      <c r="L575" s="3">
        <f>C_Addresses!L284</f>
        <v>0</v>
      </c>
      <c r="M575" s="1056">
        <f>C_Addresses!M284</f>
        <v>0</v>
      </c>
      <c r="N575" s="1056">
        <f>C_Addresses!N284</f>
        <v>0</v>
      </c>
    </row>
    <row r="576" spans="2:14" x14ac:dyDescent="0.2">
      <c r="B576" s="4" t="str">
        <f>C_Addresses!B285</f>
        <v>Set Aside:</v>
      </c>
      <c r="C576" s="1057" t="str">
        <f>C_Addresses!C285</f>
        <v/>
      </c>
      <c r="D576" s="1057">
        <f>C_Addresses!D285</f>
        <v>0</v>
      </c>
      <c r="E576" s="1057">
        <f>C_Addresses!E285</f>
        <v>0</v>
      </c>
      <c r="F576" s="1057">
        <f>C_Addresses!F285</f>
        <v>0</v>
      </c>
      <c r="G576" s="3">
        <f>C_Addresses!G285</f>
        <v>0</v>
      </c>
      <c r="H576" s="1">
        <f>C_Addresses!H285</f>
        <v>0</v>
      </c>
      <c r="I576" s="4" t="str">
        <f>C_Addresses!I285</f>
        <v>Alderman:</v>
      </c>
      <c r="J576" s="4">
        <f>C_Addresses!J285</f>
        <v>0</v>
      </c>
      <c r="K576" s="2">
        <f>C_Addresses!K285</f>
        <v>0</v>
      </c>
      <c r="L576" s="3">
        <f>C_Addresses!L285</f>
        <v>0</v>
      </c>
      <c r="M576" s="1056">
        <f>C_Addresses!M285</f>
        <v>0</v>
      </c>
      <c r="N576" s="1056">
        <f>C_Addresses!N285</f>
        <v>0</v>
      </c>
    </row>
    <row r="577" spans="2:14" x14ac:dyDescent="0.2">
      <c r="B577" s="4" t="str">
        <f>C_Addresses!B286</f>
        <v>Address:</v>
      </c>
      <c r="C577" s="1050">
        <f>C_Addresses!C286</f>
        <v>0</v>
      </c>
      <c r="D577" s="1051">
        <f>C_Addresses!D286</f>
        <v>0</v>
      </c>
      <c r="E577" s="1051">
        <f>C_Addresses!E286</f>
        <v>0</v>
      </c>
      <c r="F577" s="1052">
        <f>C_Addresses!F286</f>
        <v>0</v>
      </c>
      <c r="G577" s="3">
        <f>C_Addresses!G286</f>
        <v>0</v>
      </c>
      <c r="H577" s="1">
        <f>C_Addresses!H286</f>
        <v>0</v>
      </c>
      <c r="I577" s="4" t="str">
        <f>C_Addresses!I286</f>
        <v>State Senator:</v>
      </c>
      <c r="J577" s="4">
        <f>C_Addresses!J286</f>
        <v>0</v>
      </c>
      <c r="K577" s="2">
        <f>C_Addresses!K286</f>
        <v>0</v>
      </c>
      <c r="L577" s="3">
        <f>C_Addresses!L286</f>
        <v>0</v>
      </c>
      <c r="M577" s="1056">
        <f>C_Addresses!M286</f>
        <v>0</v>
      </c>
      <c r="N577" s="1056">
        <f>C_Addresses!N286</f>
        <v>0</v>
      </c>
    </row>
    <row r="578" spans="2:14" x14ac:dyDescent="0.2">
      <c r="B578" s="4" t="str">
        <f>C_Addresses!B287</f>
        <v xml:space="preserve">City: </v>
      </c>
      <c r="C578" s="1050">
        <f>C_Addresses!C287</f>
        <v>0</v>
      </c>
      <c r="D578" s="1051">
        <f>C_Addresses!D287</f>
        <v>0</v>
      </c>
      <c r="E578" s="1051">
        <f>C_Addresses!E287</f>
        <v>0</v>
      </c>
      <c r="F578" s="1052">
        <f>C_Addresses!F287</f>
        <v>0</v>
      </c>
      <c r="G578" s="3">
        <f>C_Addresses!G287</f>
        <v>0</v>
      </c>
      <c r="H578" s="3">
        <f>C_Addresses!H287</f>
        <v>0</v>
      </c>
      <c r="I578" s="4" t="str">
        <f>C_Addresses!I287</f>
        <v>State Representative:</v>
      </c>
      <c r="J578" s="4">
        <f>C_Addresses!J287</f>
        <v>0</v>
      </c>
      <c r="K578" s="2">
        <f>C_Addresses!K287</f>
        <v>0</v>
      </c>
      <c r="L578" s="3">
        <f>C_Addresses!L287</f>
        <v>0</v>
      </c>
      <c r="M578" s="1056">
        <f>C_Addresses!M287</f>
        <v>0</v>
      </c>
      <c r="N578" s="1056">
        <f>C_Addresses!N287</f>
        <v>0</v>
      </c>
    </row>
    <row r="579" spans="2:14" x14ac:dyDescent="0.2">
      <c r="B579" s="11" t="str">
        <f>C_Addresses!B288</f>
        <v>ZIP:</v>
      </c>
      <c r="C579" s="1028">
        <f>C_Addresses!C288</f>
        <v>0</v>
      </c>
      <c r="D579" s="1058">
        <f>C_Addresses!D288</f>
        <v>0</v>
      </c>
      <c r="E579" s="1058">
        <f>C_Addresses!E288</f>
        <v>0</v>
      </c>
      <c r="F579" s="1029">
        <f>C_Addresses!F288</f>
        <v>0</v>
      </c>
      <c r="G579" s="3">
        <f>C_Addresses!G288</f>
        <v>0</v>
      </c>
      <c r="H579" s="1">
        <f>C_Addresses!H288</f>
        <v>0</v>
      </c>
      <c r="I579" s="4" t="str">
        <f>C_Addresses!I288</f>
        <v>US Representative:</v>
      </c>
      <c r="J579" s="4">
        <f>C_Addresses!J288</f>
        <v>0</v>
      </c>
      <c r="K579" s="2">
        <f>C_Addresses!K288</f>
        <v>0</v>
      </c>
      <c r="L579" s="3">
        <f>C_Addresses!L288</f>
        <v>0</v>
      </c>
      <c r="M579" s="1056">
        <f>C_Addresses!M288</f>
        <v>0</v>
      </c>
      <c r="N579" s="1056">
        <f>C_Addresses!N288</f>
        <v>0</v>
      </c>
    </row>
    <row r="580" spans="2:14" x14ac:dyDescent="0.2">
      <c r="B580" s="4" t="str">
        <f>C_Addresses!B289</f>
        <v>County:</v>
      </c>
      <c r="C580" s="1050">
        <f>C_Addresses!C289</f>
        <v>0</v>
      </c>
      <c r="D580" s="1051">
        <f>C_Addresses!D289</f>
        <v>0</v>
      </c>
      <c r="E580" s="1051">
        <f>C_Addresses!E289</f>
        <v>0</v>
      </c>
      <c r="F580" s="1052">
        <f>C_Addresses!F289</f>
        <v>0</v>
      </c>
      <c r="G580" s="3">
        <f>C_Addresses!G289</f>
        <v>0</v>
      </c>
      <c r="H580" s="1">
        <f>C_Addresses!H289</f>
        <v>0</v>
      </c>
      <c r="I580" s="1">
        <f>C_Addresses!I289</f>
        <v>0</v>
      </c>
      <c r="J580" s="1">
        <f>C_Addresses!J289</f>
        <v>0</v>
      </c>
      <c r="K580" s="1">
        <f>C_Addresses!K289</f>
        <v>0</v>
      </c>
      <c r="L580" s="1">
        <f>C_Addresses!L289</f>
        <v>0</v>
      </c>
      <c r="M580" s="1">
        <f>C_Addresses!M289</f>
        <v>0</v>
      </c>
      <c r="N580" s="1">
        <f>C_Addresses!N289</f>
        <v>0</v>
      </c>
    </row>
    <row r="581" spans="2:14" x14ac:dyDescent="0.2">
      <c r="B581" s="1">
        <f>C_Addresses!B290</f>
        <v>0</v>
      </c>
      <c r="C581" s="1">
        <f>C_Addresses!C290</f>
        <v>0</v>
      </c>
      <c r="D581" s="1">
        <f>C_Addresses!D290</f>
        <v>0</v>
      </c>
      <c r="E581" s="1">
        <f>C_Addresses!E290</f>
        <v>0</v>
      </c>
      <c r="F581" s="3">
        <f>C_Addresses!F290</f>
        <v>0</v>
      </c>
      <c r="G581" s="3">
        <f>C_Addresses!G290</f>
        <v>0</v>
      </c>
      <c r="H581" s="1">
        <f>C_Addresses!H290</f>
        <v>0</v>
      </c>
      <c r="I581" s="4" t="str">
        <f>C_Addresses!I290</f>
        <v>Census Tract Number:</v>
      </c>
      <c r="J581" s="1">
        <f>C_Addresses!J290</f>
        <v>0</v>
      </c>
      <c r="K581" s="2">
        <f>C_Addresses!K290</f>
        <v>0</v>
      </c>
      <c r="L581" s="1">
        <f>C_Addresses!L290</f>
        <v>0</v>
      </c>
      <c r="M581" s="1" t="str">
        <f>C_Addresses!M290</f>
        <v>PIN:</v>
      </c>
      <c r="N581" s="2">
        <f>C_Addresses!N290</f>
        <v>0</v>
      </c>
    </row>
    <row r="582" spans="2:14" x14ac:dyDescent="0.2">
      <c r="B582" s="4" t="str">
        <f>C_Addresses!B291</f>
        <v>Latitude:</v>
      </c>
      <c r="C582" s="121">
        <f>C_Addresses!C291</f>
        <v>0</v>
      </c>
      <c r="D582" s="5" t="str">
        <f>C_Addresses!D291</f>
        <v>(Example: 41.889556)</v>
      </c>
      <c r="E582" s="1">
        <f>C_Addresses!E291</f>
        <v>0</v>
      </c>
      <c r="F582" s="3">
        <f>C_Addresses!F291</f>
        <v>0</v>
      </c>
      <c r="G582" s="1">
        <f>C_Addresses!G291</f>
        <v>0</v>
      </c>
      <c r="H582" s="1">
        <f>C_Addresses!H291</f>
        <v>0</v>
      </c>
      <c r="I582" s="4" t="str">
        <f>C_Addresses!I291</f>
        <v>QCT?:</v>
      </c>
      <c r="J582" s="1">
        <f>C_Addresses!J291</f>
        <v>0</v>
      </c>
      <c r="K582" s="202">
        <f>C_Addresses!K291</f>
        <v>0</v>
      </c>
      <c r="L582" s="1">
        <f>C_Addresses!L291</f>
        <v>0</v>
      </c>
      <c r="M582" s="1">
        <f>C_Addresses!M291</f>
        <v>0</v>
      </c>
      <c r="N582" s="1">
        <f>C_Addresses!N291</f>
        <v>0</v>
      </c>
    </row>
    <row r="583" spans="2:14" x14ac:dyDescent="0.2">
      <c r="B583" s="4" t="str">
        <f>C_Addresses!B292</f>
        <v>Longitude:</v>
      </c>
      <c r="C583" s="122">
        <f>C_Addresses!C292</f>
        <v>0</v>
      </c>
      <c r="D583" s="9" t="str">
        <f>C_Addresses!D292</f>
        <v>(Example: -87.623861)</v>
      </c>
      <c r="E583" s="3">
        <f>C_Addresses!E292</f>
        <v>0</v>
      </c>
      <c r="F583" s="1">
        <f>C_Addresses!F292</f>
        <v>0</v>
      </c>
      <c r="G583" s="3">
        <f>C_Addresses!G292</f>
        <v>0</v>
      </c>
      <c r="H583" s="1">
        <f>C_Addresses!H292</f>
        <v>0</v>
      </c>
      <c r="I583" s="4" t="str">
        <f>C_Addresses!I292</f>
        <v>Chicago Community Area:</v>
      </c>
      <c r="J583" s="1">
        <f>C_Addresses!J292</f>
        <v>0</v>
      </c>
      <c r="K583" s="1">
        <f>C_Addresses!K292</f>
        <v>0</v>
      </c>
      <c r="L583" s="1">
        <f>C_Addresses!L292</f>
        <v>0</v>
      </c>
      <c r="M583" s="1053">
        <f>C_Addresses!M292</f>
        <v>0</v>
      </c>
      <c r="N583" s="1054">
        <f>C_Addresses!N292</f>
        <v>0</v>
      </c>
    </row>
    <row r="584" spans="2:14" ht="13.5" thickBot="1" x14ac:dyDescent="0.25">
      <c r="B584" s="14">
        <f>C_Addresses!B293</f>
        <v>0</v>
      </c>
      <c r="C584" s="14">
        <f>C_Addresses!C293</f>
        <v>0</v>
      </c>
      <c r="D584" s="14">
        <f>C_Addresses!D293</f>
        <v>0</v>
      </c>
      <c r="E584" s="14">
        <f>C_Addresses!E293</f>
        <v>0</v>
      </c>
      <c r="F584" s="14">
        <f>C_Addresses!F293</f>
        <v>0</v>
      </c>
      <c r="G584" s="14">
        <f>C_Addresses!G293</f>
        <v>0</v>
      </c>
      <c r="H584" s="14">
        <f>C_Addresses!H293</f>
        <v>0</v>
      </c>
      <c r="I584" s="14">
        <f>C_Addresses!I293</f>
        <v>0</v>
      </c>
      <c r="J584" s="14">
        <f>C_Addresses!J293</f>
        <v>0</v>
      </c>
      <c r="K584" s="14">
        <f>C_Addresses!K293</f>
        <v>0</v>
      </c>
      <c r="L584" s="14">
        <f>C_Addresses!L293</f>
        <v>0</v>
      </c>
      <c r="M584" s="14">
        <f>C_Addresses!M293</f>
        <v>0</v>
      </c>
      <c r="N584" s="14">
        <f>C_Addresses!N293</f>
        <v>0</v>
      </c>
    </row>
    <row r="585" spans="2:14" x14ac:dyDescent="0.2">
      <c r="B585" s="1">
        <f>C_Addresses!B294</f>
        <v>0</v>
      </c>
      <c r="C585" s="1">
        <f>C_Addresses!C294</f>
        <v>0</v>
      </c>
      <c r="D585" s="1">
        <f>C_Addresses!D294</f>
        <v>0</v>
      </c>
      <c r="E585" s="11" t="str">
        <f>C_Addresses!E294</f>
        <v xml:space="preserve">Number of Units: </v>
      </c>
      <c r="F585" s="724">
        <f>C_Addresses!F294</f>
        <v>0</v>
      </c>
      <c r="G585" s="10">
        <f>C_Addresses!G294</f>
        <v>0</v>
      </c>
      <c r="H585" s="10">
        <f>C_Addresses!H294</f>
        <v>0</v>
      </c>
      <c r="I585" s="3">
        <f>C_Addresses!I294</f>
        <v>0</v>
      </c>
      <c r="J585" s="3">
        <f>C_Addresses!J294</f>
        <v>0</v>
      </c>
      <c r="K585" s="3" t="str">
        <f>C_Addresses!K294</f>
        <v>District</v>
      </c>
      <c r="L585" s="3">
        <f>C_Addresses!L294</f>
        <v>0</v>
      </c>
      <c r="M585" s="1059" t="str">
        <f>C_Addresses!M294</f>
        <v>Elected Official</v>
      </c>
      <c r="N585" s="1059">
        <f>C_Addresses!N294</f>
        <v>0</v>
      </c>
    </row>
    <row r="586" spans="2:14" x14ac:dyDescent="0.2">
      <c r="B586" s="12" t="str">
        <f>C_Addresses!B295</f>
        <v>Site #:</v>
      </c>
      <c r="C586" s="206">
        <f>C_Addresses!C295</f>
        <v>27</v>
      </c>
      <c r="D586" s="10">
        <f>C_Addresses!D295</f>
        <v>0</v>
      </c>
      <c r="E586" s="11" t="str">
        <f>C_Addresses!E295</f>
        <v>PPA Approved:</v>
      </c>
      <c r="F586" s="202">
        <f>C_Addresses!F295</f>
        <v>0</v>
      </c>
      <c r="G586" s="3">
        <f>C_Addresses!G295</f>
        <v>0</v>
      </c>
      <c r="H586" s="1">
        <f>C_Addresses!H295</f>
        <v>0</v>
      </c>
      <c r="I586" s="4" t="str">
        <f>C_Addresses!I295</f>
        <v>Chief Municipal Official:</v>
      </c>
      <c r="J586" s="4">
        <f>C_Addresses!J295</f>
        <v>0</v>
      </c>
      <c r="K586" s="13">
        <f>C_Addresses!K295</f>
        <v>0</v>
      </c>
      <c r="L586" s="3">
        <f>C_Addresses!L295</f>
        <v>0</v>
      </c>
      <c r="M586" s="1056">
        <f>C_Addresses!M295</f>
        <v>0</v>
      </c>
      <c r="N586" s="1056">
        <f>C_Addresses!N295</f>
        <v>0</v>
      </c>
    </row>
    <row r="587" spans="2:14" x14ac:dyDescent="0.2">
      <c r="B587" s="4" t="str">
        <f>C_Addresses!B296</f>
        <v>Set Aside:</v>
      </c>
      <c r="C587" s="1057" t="str">
        <f>C_Addresses!C296</f>
        <v/>
      </c>
      <c r="D587" s="1057">
        <f>C_Addresses!D296</f>
        <v>0</v>
      </c>
      <c r="E587" s="1057">
        <f>C_Addresses!E296</f>
        <v>0</v>
      </c>
      <c r="F587" s="1057">
        <f>C_Addresses!F296</f>
        <v>0</v>
      </c>
      <c r="G587" s="3">
        <f>C_Addresses!G296</f>
        <v>0</v>
      </c>
      <c r="H587" s="1">
        <f>C_Addresses!H296</f>
        <v>0</v>
      </c>
      <c r="I587" s="4" t="str">
        <f>C_Addresses!I296</f>
        <v>Alderman:</v>
      </c>
      <c r="J587" s="4">
        <f>C_Addresses!J296</f>
        <v>0</v>
      </c>
      <c r="K587" s="2">
        <f>C_Addresses!K296</f>
        <v>0</v>
      </c>
      <c r="L587" s="3">
        <f>C_Addresses!L296</f>
        <v>0</v>
      </c>
      <c r="M587" s="1056">
        <f>C_Addresses!M296</f>
        <v>0</v>
      </c>
      <c r="N587" s="1056">
        <f>C_Addresses!N296</f>
        <v>0</v>
      </c>
    </row>
    <row r="588" spans="2:14" x14ac:dyDescent="0.2">
      <c r="B588" s="4" t="str">
        <f>C_Addresses!B297</f>
        <v>Address:</v>
      </c>
      <c r="C588" s="1050">
        <f>C_Addresses!C297</f>
        <v>0</v>
      </c>
      <c r="D588" s="1051">
        <f>C_Addresses!D297</f>
        <v>0</v>
      </c>
      <c r="E588" s="1051">
        <f>C_Addresses!E297</f>
        <v>0</v>
      </c>
      <c r="F588" s="1052">
        <f>C_Addresses!F297</f>
        <v>0</v>
      </c>
      <c r="G588" s="3">
        <f>C_Addresses!G297</f>
        <v>0</v>
      </c>
      <c r="H588" s="1">
        <f>C_Addresses!H297</f>
        <v>0</v>
      </c>
      <c r="I588" s="4" t="str">
        <f>C_Addresses!I297</f>
        <v>State Senator:</v>
      </c>
      <c r="J588" s="4">
        <f>C_Addresses!J297</f>
        <v>0</v>
      </c>
      <c r="K588" s="2">
        <f>C_Addresses!K297</f>
        <v>0</v>
      </c>
      <c r="L588" s="3">
        <f>C_Addresses!L297</f>
        <v>0</v>
      </c>
      <c r="M588" s="1056">
        <f>C_Addresses!M297</f>
        <v>0</v>
      </c>
      <c r="N588" s="1056">
        <f>C_Addresses!N297</f>
        <v>0</v>
      </c>
    </row>
    <row r="589" spans="2:14" x14ac:dyDescent="0.2">
      <c r="B589" s="4" t="str">
        <f>C_Addresses!B298</f>
        <v xml:space="preserve">City: </v>
      </c>
      <c r="C589" s="1050">
        <f>C_Addresses!C298</f>
        <v>0</v>
      </c>
      <c r="D589" s="1051">
        <f>C_Addresses!D298</f>
        <v>0</v>
      </c>
      <c r="E589" s="1051">
        <f>C_Addresses!E298</f>
        <v>0</v>
      </c>
      <c r="F589" s="1052">
        <f>C_Addresses!F298</f>
        <v>0</v>
      </c>
      <c r="G589" s="3">
        <f>C_Addresses!G298</f>
        <v>0</v>
      </c>
      <c r="H589" s="3">
        <f>C_Addresses!H298</f>
        <v>0</v>
      </c>
      <c r="I589" s="4" t="str">
        <f>C_Addresses!I298</f>
        <v>State Representative:</v>
      </c>
      <c r="J589" s="4">
        <f>C_Addresses!J298</f>
        <v>0</v>
      </c>
      <c r="K589" s="2">
        <f>C_Addresses!K298</f>
        <v>0</v>
      </c>
      <c r="L589" s="3">
        <f>C_Addresses!L298</f>
        <v>0</v>
      </c>
      <c r="M589" s="1056">
        <f>C_Addresses!M298</f>
        <v>0</v>
      </c>
      <c r="N589" s="1056">
        <f>C_Addresses!N298</f>
        <v>0</v>
      </c>
    </row>
    <row r="590" spans="2:14" x14ac:dyDescent="0.2">
      <c r="B590" s="11" t="str">
        <f>C_Addresses!B299</f>
        <v>ZIP:</v>
      </c>
      <c r="C590" s="1028">
        <f>C_Addresses!C299</f>
        <v>0</v>
      </c>
      <c r="D590" s="1058">
        <f>C_Addresses!D299</f>
        <v>0</v>
      </c>
      <c r="E590" s="1058">
        <f>C_Addresses!E299</f>
        <v>0</v>
      </c>
      <c r="F590" s="1029">
        <f>C_Addresses!F299</f>
        <v>0</v>
      </c>
      <c r="G590" s="3">
        <f>C_Addresses!G299</f>
        <v>0</v>
      </c>
      <c r="H590" s="1">
        <f>C_Addresses!H299</f>
        <v>0</v>
      </c>
      <c r="I590" s="4" t="str">
        <f>C_Addresses!I299</f>
        <v>US Representative:</v>
      </c>
      <c r="J590" s="4">
        <f>C_Addresses!J299</f>
        <v>0</v>
      </c>
      <c r="K590" s="2">
        <f>C_Addresses!K299</f>
        <v>0</v>
      </c>
      <c r="L590" s="3">
        <f>C_Addresses!L299</f>
        <v>0</v>
      </c>
      <c r="M590" s="1056">
        <f>C_Addresses!M299</f>
        <v>0</v>
      </c>
      <c r="N590" s="1056">
        <f>C_Addresses!N299</f>
        <v>0</v>
      </c>
    </row>
    <row r="591" spans="2:14" x14ac:dyDescent="0.2">
      <c r="B591" s="4" t="str">
        <f>C_Addresses!B300</f>
        <v>County:</v>
      </c>
      <c r="C591" s="1050">
        <f>C_Addresses!C300</f>
        <v>0</v>
      </c>
      <c r="D591" s="1051">
        <f>C_Addresses!D300</f>
        <v>0</v>
      </c>
      <c r="E591" s="1051">
        <f>C_Addresses!E300</f>
        <v>0</v>
      </c>
      <c r="F591" s="1052">
        <f>C_Addresses!F300</f>
        <v>0</v>
      </c>
      <c r="G591" s="3">
        <f>C_Addresses!G300</f>
        <v>0</v>
      </c>
      <c r="H591" s="1">
        <f>C_Addresses!H300</f>
        <v>0</v>
      </c>
      <c r="I591" s="1">
        <f>C_Addresses!I300</f>
        <v>0</v>
      </c>
      <c r="J591" s="1">
        <f>C_Addresses!J300</f>
        <v>0</v>
      </c>
      <c r="K591" s="1">
        <f>C_Addresses!K300</f>
        <v>0</v>
      </c>
      <c r="L591" s="1">
        <f>C_Addresses!L300</f>
        <v>0</v>
      </c>
      <c r="M591" s="1">
        <f>C_Addresses!M300</f>
        <v>0</v>
      </c>
      <c r="N591" s="1">
        <f>C_Addresses!N300</f>
        <v>0</v>
      </c>
    </row>
    <row r="592" spans="2:14" x14ac:dyDescent="0.2">
      <c r="B592" s="1">
        <f>C_Addresses!B301</f>
        <v>0</v>
      </c>
      <c r="C592" s="1">
        <f>C_Addresses!C301</f>
        <v>0</v>
      </c>
      <c r="D592" s="1">
        <f>C_Addresses!D301</f>
        <v>0</v>
      </c>
      <c r="E592" s="1">
        <f>C_Addresses!E301</f>
        <v>0</v>
      </c>
      <c r="F592" s="3">
        <f>C_Addresses!F301</f>
        <v>0</v>
      </c>
      <c r="G592" s="3">
        <f>C_Addresses!G301</f>
        <v>0</v>
      </c>
      <c r="H592" s="1">
        <f>C_Addresses!H301</f>
        <v>0</v>
      </c>
      <c r="I592" s="4" t="str">
        <f>C_Addresses!I301</f>
        <v>Census Tract Number:</v>
      </c>
      <c r="J592" s="1">
        <f>C_Addresses!J301</f>
        <v>0</v>
      </c>
      <c r="K592" s="2">
        <f>C_Addresses!K301</f>
        <v>0</v>
      </c>
      <c r="L592" s="1">
        <f>C_Addresses!L301</f>
        <v>0</v>
      </c>
      <c r="M592" s="1" t="str">
        <f>C_Addresses!M301</f>
        <v>PIN:</v>
      </c>
      <c r="N592" s="2">
        <f>C_Addresses!N301</f>
        <v>0</v>
      </c>
    </row>
    <row r="593" spans="2:14" x14ac:dyDescent="0.2">
      <c r="B593" s="4" t="str">
        <f>C_Addresses!B302</f>
        <v>Latitude:</v>
      </c>
      <c r="C593" s="121">
        <f>C_Addresses!C302</f>
        <v>0</v>
      </c>
      <c r="D593" s="5" t="str">
        <f>C_Addresses!D302</f>
        <v>(Example: 41.889556)</v>
      </c>
      <c r="E593" s="1">
        <f>C_Addresses!E302</f>
        <v>0</v>
      </c>
      <c r="F593" s="3">
        <f>C_Addresses!F302</f>
        <v>0</v>
      </c>
      <c r="G593" s="1">
        <f>C_Addresses!G302</f>
        <v>0</v>
      </c>
      <c r="H593" s="1">
        <f>C_Addresses!H302</f>
        <v>0</v>
      </c>
      <c r="I593" s="4" t="str">
        <f>C_Addresses!I302</f>
        <v>QCT?:</v>
      </c>
      <c r="J593" s="1">
        <f>C_Addresses!J302</f>
        <v>0</v>
      </c>
      <c r="K593" s="202">
        <f>C_Addresses!K302</f>
        <v>0</v>
      </c>
      <c r="L593" s="1">
        <f>C_Addresses!L302</f>
        <v>0</v>
      </c>
      <c r="M593" s="1">
        <f>C_Addresses!M302</f>
        <v>0</v>
      </c>
      <c r="N593" s="1">
        <f>C_Addresses!N302</f>
        <v>0</v>
      </c>
    </row>
    <row r="594" spans="2:14" x14ac:dyDescent="0.2">
      <c r="B594" s="4" t="str">
        <f>C_Addresses!B303</f>
        <v>Longitude:</v>
      </c>
      <c r="C594" s="122">
        <f>C_Addresses!C303</f>
        <v>0</v>
      </c>
      <c r="D594" s="9" t="str">
        <f>C_Addresses!D303</f>
        <v>(Example: -87.623861)</v>
      </c>
      <c r="E594" s="3">
        <f>C_Addresses!E303</f>
        <v>0</v>
      </c>
      <c r="F594" s="1">
        <f>C_Addresses!F303</f>
        <v>0</v>
      </c>
      <c r="G594" s="3">
        <f>C_Addresses!G303</f>
        <v>0</v>
      </c>
      <c r="H594" s="1">
        <f>C_Addresses!H303</f>
        <v>0</v>
      </c>
      <c r="I594" s="4" t="str">
        <f>C_Addresses!I303</f>
        <v>Chicago Community Area:</v>
      </c>
      <c r="J594" s="1">
        <f>C_Addresses!J303</f>
        <v>0</v>
      </c>
      <c r="K594" s="1">
        <f>C_Addresses!K303</f>
        <v>0</v>
      </c>
      <c r="L594" s="1">
        <f>C_Addresses!L303</f>
        <v>0</v>
      </c>
      <c r="M594" s="1053">
        <f>C_Addresses!M303</f>
        <v>0</v>
      </c>
      <c r="N594" s="1054">
        <f>C_Addresses!N303</f>
        <v>0</v>
      </c>
    </row>
    <row r="595" spans="2:14" ht="13.5" thickBot="1" x14ac:dyDescent="0.25">
      <c r="B595" s="14">
        <f>C_Addresses!B304</f>
        <v>0</v>
      </c>
      <c r="C595" s="14">
        <f>C_Addresses!C304</f>
        <v>0</v>
      </c>
      <c r="D595" s="14">
        <f>C_Addresses!D304</f>
        <v>0</v>
      </c>
      <c r="E595" s="14">
        <f>C_Addresses!E304</f>
        <v>0</v>
      </c>
      <c r="F595" s="14">
        <f>C_Addresses!F304</f>
        <v>0</v>
      </c>
      <c r="G595" s="14">
        <f>C_Addresses!G304</f>
        <v>0</v>
      </c>
      <c r="H595" s="14">
        <f>C_Addresses!H304</f>
        <v>0</v>
      </c>
      <c r="I595" s="14">
        <f>C_Addresses!I304</f>
        <v>0</v>
      </c>
      <c r="J595" s="14">
        <f>C_Addresses!J304</f>
        <v>0</v>
      </c>
      <c r="K595" s="14">
        <f>C_Addresses!K304</f>
        <v>0</v>
      </c>
      <c r="L595" s="14">
        <f>C_Addresses!L304</f>
        <v>0</v>
      </c>
      <c r="M595" s="14">
        <f>C_Addresses!M304</f>
        <v>0</v>
      </c>
      <c r="N595" s="14">
        <f>C_Addresses!N304</f>
        <v>0</v>
      </c>
    </row>
    <row r="596" spans="2:14" x14ac:dyDescent="0.2">
      <c r="B596" s="1">
        <f>C_Addresses!B305</f>
        <v>0</v>
      </c>
      <c r="C596" s="1">
        <f>C_Addresses!C305</f>
        <v>0</v>
      </c>
      <c r="D596" s="1">
        <f>C_Addresses!D305</f>
        <v>0</v>
      </c>
      <c r="E596" s="11" t="str">
        <f>C_Addresses!E305</f>
        <v xml:space="preserve">Number of Units: </v>
      </c>
      <c r="F596" s="724">
        <f>C_Addresses!F305</f>
        <v>0</v>
      </c>
      <c r="G596" s="10">
        <f>C_Addresses!G305</f>
        <v>0</v>
      </c>
      <c r="H596" s="10">
        <f>C_Addresses!H305</f>
        <v>0</v>
      </c>
      <c r="I596" s="3">
        <f>C_Addresses!I305</f>
        <v>0</v>
      </c>
      <c r="J596" s="3">
        <f>C_Addresses!J305</f>
        <v>0</v>
      </c>
      <c r="K596" s="3" t="str">
        <f>C_Addresses!K305</f>
        <v>District</v>
      </c>
      <c r="L596" s="3">
        <f>C_Addresses!L305</f>
        <v>0</v>
      </c>
      <c r="M596" s="1059" t="str">
        <f>C_Addresses!M305</f>
        <v>Elected Official</v>
      </c>
      <c r="N596" s="1059">
        <f>C_Addresses!N305</f>
        <v>0</v>
      </c>
    </row>
    <row r="597" spans="2:14" x14ac:dyDescent="0.2">
      <c r="B597" s="12" t="str">
        <f>C_Addresses!B306</f>
        <v>Site #:</v>
      </c>
      <c r="C597" s="206">
        <f>C_Addresses!C306</f>
        <v>28</v>
      </c>
      <c r="D597" s="10">
        <f>C_Addresses!D306</f>
        <v>0</v>
      </c>
      <c r="E597" s="11" t="str">
        <f>C_Addresses!E306</f>
        <v>PPA Approved:</v>
      </c>
      <c r="F597" s="202">
        <f>C_Addresses!F306</f>
        <v>0</v>
      </c>
      <c r="G597" s="3">
        <f>C_Addresses!G306</f>
        <v>0</v>
      </c>
      <c r="H597" s="1">
        <f>C_Addresses!H306</f>
        <v>0</v>
      </c>
      <c r="I597" s="4" t="str">
        <f>C_Addresses!I306</f>
        <v>Chief Municipal Official:</v>
      </c>
      <c r="J597" s="4">
        <f>C_Addresses!J306</f>
        <v>0</v>
      </c>
      <c r="K597" s="13">
        <f>C_Addresses!K306</f>
        <v>0</v>
      </c>
      <c r="L597" s="3">
        <f>C_Addresses!L306</f>
        <v>0</v>
      </c>
      <c r="M597" s="1056">
        <f>C_Addresses!M306</f>
        <v>0</v>
      </c>
      <c r="N597" s="1056">
        <f>C_Addresses!N306</f>
        <v>0</v>
      </c>
    </row>
    <row r="598" spans="2:14" x14ac:dyDescent="0.2">
      <c r="B598" s="4" t="str">
        <f>C_Addresses!B307</f>
        <v>Set Aside:</v>
      </c>
      <c r="C598" s="1057" t="str">
        <f>C_Addresses!C307</f>
        <v/>
      </c>
      <c r="D598" s="1057">
        <f>C_Addresses!D307</f>
        <v>0</v>
      </c>
      <c r="E598" s="1057">
        <f>C_Addresses!E307</f>
        <v>0</v>
      </c>
      <c r="F598" s="1057">
        <f>C_Addresses!F307</f>
        <v>0</v>
      </c>
      <c r="G598" s="3">
        <f>C_Addresses!G307</f>
        <v>0</v>
      </c>
      <c r="H598" s="1">
        <f>C_Addresses!H307</f>
        <v>0</v>
      </c>
      <c r="I598" s="4" t="str">
        <f>C_Addresses!I307</f>
        <v>Alderman:</v>
      </c>
      <c r="J598" s="4">
        <f>C_Addresses!J307</f>
        <v>0</v>
      </c>
      <c r="K598" s="2">
        <f>C_Addresses!K307</f>
        <v>0</v>
      </c>
      <c r="L598" s="3">
        <f>C_Addresses!L307</f>
        <v>0</v>
      </c>
      <c r="M598" s="1056">
        <f>C_Addresses!M307</f>
        <v>0</v>
      </c>
      <c r="N598" s="1056">
        <f>C_Addresses!N307</f>
        <v>0</v>
      </c>
    </row>
    <row r="599" spans="2:14" x14ac:dyDescent="0.2">
      <c r="B599" s="4" t="str">
        <f>C_Addresses!B308</f>
        <v>Address:</v>
      </c>
      <c r="C599" s="1050">
        <f>C_Addresses!C308</f>
        <v>0</v>
      </c>
      <c r="D599" s="1051">
        <f>C_Addresses!D308</f>
        <v>0</v>
      </c>
      <c r="E599" s="1051">
        <f>C_Addresses!E308</f>
        <v>0</v>
      </c>
      <c r="F599" s="1052">
        <f>C_Addresses!F308</f>
        <v>0</v>
      </c>
      <c r="G599" s="3">
        <f>C_Addresses!G308</f>
        <v>0</v>
      </c>
      <c r="H599" s="1">
        <f>C_Addresses!H308</f>
        <v>0</v>
      </c>
      <c r="I599" s="4" t="str">
        <f>C_Addresses!I308</f>
        <v>State Senator:</v>
      </c>
      <c r="J599" s="4">
        <f>C_Addresses!J308</f>
        <v>0</v>
      </c>
      <c r="K599" s="2">
        <f>C_Addresses!K308</f>
        <v>0</v>
      </c>
      <c r="L599" s="3">
        <f>C_Addresses!L308</f>
        <v>0</v>
      </c>
      <c r="M599" s="1056">
        <f>C_Addresses!M308</f>
        <v>0</v>
      </c>
      <c r="N599" s="1056">
        <f>C_Addresses!N308</f>
        <v>0</v>
      </c>
    </row>
    <row r="600" spans="2:14" x14ac:dyDescent="0.2">
      <c r="B600" s="4" t="str">
        <f>C_Addresses!B309</f>
        <v xml:space="preserve">City: </v>
      </c>
      <c r="C600" s="1050">
        <f>C_Addresses!C309</f>
        <v>0</v>
      </c>
      <c r="D600" s="1051">
        <f>C_Addresses!D309</f>
        <v>0</v>
      </c>
      <c r="E600" s="1051">
        <f>C_Addresses!E309</f>
        <v>0</v>
      </c>
      <c r="F600" s="1052">
        <f>C_Addresses!F309</f>
        <v>0</v>
      </c>
      <c r="G600" s="3">
        <f>C_Addresses!G309</f>
        <v>0</v>
      </c>
      <c r="H600" s="3">
        <f>C_Addresses!H309</f>
        <v>0</v>
      </c>
      <c r="I600" s="4" t="str">
        <f>C_Addresses!I309</f>
        <v>State Representative:</v>
      </c>
      <c r="J600" s="4">
        <f>C_Addresses!J309</f>
        <v>0</v>
      </c>
      <c r="K600" s="2">
        <f>C_Addresses!K309</f>
        <v>0</v>
      </c>
      <c r="L600" s="3">
        <f>C_Addresses!L309</f>
        <v>0</v>
      </c>
      <c r="M600" s="1056">
        <f>C_Addresses!M309</f>
        <v>0</v>
      </c>
      <c r="N600" s="1056">
        <f>C_Addresses!N309</f>
        <v>0</v>
      </c>
    </row>
    <row r="601" spans="2:14" x14ac:dyDescent="0.2">
      <c r="B601" s="11" t="str">
        <f>C_Addresses!B310</f>
        <v>ZIP:</v>
      </c>
      <c r="C601" s="1028">
        <f>C_Addresses!C310</f>
        <v>0</v>
      </c>
      <c r="D601" s="1058">
        <f>C_Addresses!D310</f>
        <v>0</v>
      </c>
      <c r="E601" s="1058">
        <f>C_Addresses!E310</f>
        <v>0</v>
      </c>
      <c r="F601" s="1029">
        <f>C_Addresses!F310</f>
        <v>0</v>
      </c>
      <c r="G601" s="3">
        <f>C_Addresses!G310</f>
        <v>0</v>
      </c>
      <c r="H601" s="1">
        <f>C_Addresses!H310</f>
        <v>0</v>
      </c>
      <c r="I601" s="4" t="str">
        <f>C_Addresses!I310</f>
        <v>US Representative:</v>
      </c>
      <c r="J601" s="4">
        <f>C_Addresses!J310</f>
        <v>0</v>
      </c>
      <c r="K601" s="2">
        <f>C_Addresses!K310</f>
        <v>0</v>
      </c>
      <c r="L601" s="3">
        <f>C_Addresses!L310</f>
        <v>0</v>
      </c>
      <c r="M601" s="1056">
        <f>C_Addresses!M310</f>
        <v>0</v>
      </c>
      <c r="N601" s="1056">
        <f>C_Addresses!N310</f>
        <v>0</v>
      </c>
    </row>
    <row r="602" spans="2:14" x14ac:dyDescent="0.2">
      <c r="B602" s="4" t="str">
        <f>C_Addresses!B311</f>
        <v>County:</v>
      </c>
      <c r="C602" s="1050">
        <f>C_Addresses!C311</f>
        <v>0</v>
      </c>
      <c r="D602" s="1051">
        <f>C_Addresses!D311</f>
        <v>0</v>
      </c>
      <c r="E602" s="1051">
        <f>C_Addresses!E311</f>
        <v>0</v>
      </c>
      <c r="F602" s="1052">
        <f>C_Addresses!F311</f>
        <v>0</v>
      </c>
      <c r="G602" s="3">
        <f>C_Addresses!G311</f>
        <v>0</v>
      </c>
      <c r="H602" s="1">
        <f>C_Addresses!H311</f>
        <v>0</v>
      </c>
      <c r="I602" s="1">
        <f>C_Addresses!I311</f>
        <v>0</v>
      </c>
      <c r="J602" s="1">
        <f>C_Addresses!J311</f>
        <v>0</v>
      </c>
      <c r="K602" s="1">
        <f>C_Addresses!K311</f>
        <v>0</v>
      </c>
      <c r="L602" s="1">
        <f>C_Addresses!L311</f>
        <v>0</v>
      </c>
      <c r="M602" s="1">
        <f>C_Addresses!M311</f>
        <v>0</v>
      </c>
      <c r="N602" s="1">
        <f>C_Addresses!N311</f>
        <v>0</v>
      </c>
    </row>
    <row r="603" spans="2:14" x14ac:dyDescent="0.2">
      <c r="B603" s="1">
        <f>C_Addresses!B312</f>
        <v>0</v>
      </c>
      <c r="C603" s="1">
        <f>C_Addresses!C312</f>
        <v>0</v>
      </c>
      <c r="D603" s="1">
        <f>C_Addresses!D312</f>
        <v>0</v>
      </c>
      <c r="E603" s="1">
        <f>C_Addresses!E312</f>
        <v>0</v>
      </c>
      <c r="F603" s="3">
        <f>C_Addresses!F312</f>
        <v>0</v>
      </c>
      <c r="G603" s="3">
        <f>C_Addresses!G312</f>
        <v>0</v>
      </c>
      <c r="H603" s="1">
        <f>C_Addresses!H312</f>
        <v>0</v>
      </c>
      <c r="I603" s="4" t="str">
        <f>C_Addresses!I312</f>
        <v>Census Tract Number:</v>
      </c>
      <c r="J603" s="1">
        <f>C_Addresses!J312</f>
        <v>0</v>
      </c>
      <c r="K603" s="2">
        <f>C_Addresses!K312</f>
        <v>0</v>
      </c>
      <c r="L603" s="1">
        <f>C_Addresses!L312</f>
        <v>0</v>
      </c>
      <c r="M603" s="1" t="str">
        <f>C_Addresses!M312</f>
        <v>PIN:</v>
      </c>
      <c r="N603" s="2">
        <f>C_Addresses!N312</f>
        <v>0</v>
      </c>
    </row>
    <row r="604" spans="2:14" x14ac:dyDescent="0.2">
      <c r="B604" s="4" t="str">
        <f>C_Addresses!B313</f>
        <v>Latitude:</v>
      </c>
      <c r="C604" s="121">
        <f>C_Addresses!C313</f>
        <v>0</v>
      </c>
      <c r="D604" s="5" t="str">
        <f>C_Addresses!D313</f>
        <v>(Example: 41.889556)</v>
      </c>
      <c r="E604" s="1">
        <f>C_Addresses!E313</f>
        <v>0</v>
      </c>
      <c r="F604" s="3">
        <f>C_Addresses!F313</f>
        <v>0</v>
      </c>
      <c r="G604" s="1">
        <f>C_Addresses!G313</f>
        <v>0</v>
      </c>
      <c r="H604" s="1">
        <f>C_Addresses!H313</f>
        <v>0</v>
      </c>
      <c r="I604" s="4" t="str">
        <f>C_Addresses!I313</f>
        <v>QCT?:</v>
      </c>
      <c r="J604" s="1">
        <f>C_Addresses!J313</f>
        <v>0</v>
      </c>
      <c r="K604" s="202">
        <f>C_Addresses!K313</f>
        <v>0</v>
      </c>
      <c r="L604" s="1">
        <f>C_Addresses!L313</f>
        <v>0</v>
      </c>
      <c r="M604" s="1">
        <f>C_Addresses!M313</f>
        <v>0</v>
      </c>
      <c r="N604" s="1">
        <f>C_Addresses!N313</f>
        <v>0</v>
      </c>
    </row>
    <row r="605" spans="2:14" x14ac:dyDescent="0.2">
      <c r="B605" s="4" t="str">
        <f>C_Addresses!B314</f>
        <v>Longitude:</v>
      </c>
      <c r="C605" s="122">
        <f>C_Addresses!C314</f>
        <v>0</v>
      </c>
      <c r="D605" s="9" t="str">
        <f>C_Addresses!D314</f>
        <v>(Example: -87.623861)</v>
      </c>
      <c r="E605" s="3">
        <f>C_Addresses!E314</f>
        <v>0</v>
      </c>
      <c r="F605" s="1">
        <f>C_Addresses!F314</f>
        <v>0</v>
      </c>
      <c r="G605" s="3">
        <f>C_Addresses!G314</f>
        <v>0</v>
      </c>
      <c r="H605" s="1">
        <f>C_Addresses!H314</f>
        <v>0</v>
      </c>
      <c r="I605" s="4" t="str">
        <f>C_Addresses!I314</f>
        <v>Chicago Community Area:</v>
      </c>
      <c r="J605" s="1">
        <f>C_Addresses!J314</f>
        <v>0</v>
      </c>
      <c r="K605" s="1">
        <f>C_Addresses!K314</f>
        <v>0</v>
      </c>
      <c r="L605" s="1">
        <f>C_Addresses!L314</f>
        <v>0</v>
      </c>
      <c r="M605" s="1053">
        <f>C_Addresses!M314</f>
        <v>0</v>
      </c>
      <c r="N605" s="1054">
        <f>C_Addresses!N314</f>
        <v>0</v>
      </c>
    </row>
    <row r="606" spans="2:14" ht="13.5" thickBot="1" x14ac:dyDescent="0.25">
      <c r="B606" s="14">
        <f>C_Addresses!B315</f>
        <v>0</v>
      </c>
      <c r="C606" s="14">
        <f>C_Addresses!C315</f>
        <v>0</v>
      </c>
      <c r="D606" s="14">
        <f>C_Addresses!D315</f>
        <v>0</v>
      </c>
      <c r="E606" s="14">
        <f>C_Addresses!E315</f>
        <v>0</v>
      </c>
      <c r="F606" s="14">
        <f>C_Addresses!F315</f>
        <v>0</v>
      </c>
      <c r="G606" s="14">
        <f>C_Addresses!G315</f>
        <v>0</v>
      </c>
      <c r="H606" s="14">
        <f>C_Addresses!H315</f>
        <v>0</v>
      </c>
      <c r="I606" s="14">
        <f>C_Addresses!I315</f>
        <v>0</v>
      </c>
      <c r="J606" s="14">
        <f>C_Addresses!J315</f>
        <v>0</v>
      </c>
      <c r="K606" s="14">
        <f>C_Addresses!K315</f>
        <v>0</v>
      </c>
      <c r="L606" s="14">
        <f>C_Addresses!L315</f>
        <v>0</v>
      </c>
      <c r="M606" s="14">
        <f>C_Addresses!M315</f>
        <v>0</v>
      </c>
      <c r="N606" s="14">
        <f>C_Addresses!N315</f>
        <v>0</v>
      </c>
    </row>
    <row r="607" spans="2:14" x14ac:dyDescent="0.2">
      <c r="B607" s="517">
        <f>C_Addresses!B316</f>
        <v>0</v>
      </c>
      <c r="C607" s="517">
        <f>C_Addresses!C316</f>
        <v>0</v>
      </c>
      <c r="D607" s="517">
        <f>C_Addresses!D316</f>
        <v>0</v>
      </c>
      <c r="E607" s="11" t="str">
        <f>C_Addresses!E316</f>
        <v xml:space="preserve">Number of Units: </v>
      </c>
      <c r="F607" s="724">
        <f>C_Addresses!F316</f>
        <v>0</v>
      </c>
      <c r="G607" s="519">
        <f>C_Addresses!G316</f>
        <v>0</v>
      </c>
      <c r="H607" s="519">
        <f>C_Addresses!H316</f>
        <v>0</v>
      </c>
      <c r="I607" s="516">
        <f>C_Addresses!I316</f>
        <v>0</v>
      </c>
      <c r="J607" s="516">
        <f>C_Addresses!J316</f>
        <v>0</v>
      </c>
      <c r="K607" s="516" t="str">
        <f>C_Addresses!K316</f>
        <v>District</v>
      </c>
      <c r="L607" s="516">
        <f>C_Addresses!L316</f>
        <v>0</v>
      </c>
      <c r="M607" s="1055" t="str">
        <f>C_Addresses!M316</f>
        <v>Elected Official</v>
      </c>
      <c r="N607" s="1055">
        <f>C_Addresses!N316</f>
        <v>0</v>
      </c>
    </row>
    <row r="608" spans="2:14" x14ac:dyDescent="0.2">
      <c r="B608" s="12" t="str">
        <f>C_Addresses!B317</f>
        <v>Site #:</v>
      </c>
      <c r="C608" s="206">
        <f>C_Addresses!C317</f>
        <v>29</v>
      </c>
      <c r="D608" s="10">
        <f>C_Addresses!D317</f>
        <v>0</v>
      </c>
      <c r="E608" s="11" t="str">
        <f>C_Addresses!E317</f>
        <v>PPA Approved:</v>
      </c>
      <c r="F608" s="202">
        <f>C_Addresses!F317</f>
        <v>0</v>
      </c>
      <c r="G608" s="3">
        <f>C_Addresses!G317</f>
        <v>0</v>
      </c>
      <c r="H608" s="1">
        <f>C_Addresses!H317</f>
        <v>0</v>
      </c>
      <c r="I608" s="4" t="str">
        <f>C_Addresses!I317</f>
        <v>Chief Municipal Official:</v>
      </c>
      <c r="J608" s="4">
        <f>C_Addresses!J317</f>
        <v>0</v>
      </c>
      <c r="K608" s="13">
        <f>C_Addresses!K317</f>
        <v>0</v>
      </c>
      <c r="L608" s="3">
        <f>C_Addresses!L317</f>
        <v>0</v>
      </c>
      <c r="M608" s="1056">
        <f>C_Addresses!M317</f>
        <v>0</v>
      </c>
      <c r="N608" s="1056">
        <f>C_Addresses!N317</f>
        <v>0</v>
      </c>
    </row>
    <row r="609" spans="2:14" x14ac:dyDescent="0.2">
      <c r="B609" s="4" t="str">
        <f>C_Addresses!B318</f>
        <v>Set Aside:</v>
      </c>
      <c r="C609" s="1057" t="str">
        <f>C_Addresses!C318</f>
        <v/>
      </c>
      <c r="D609" s="1057">
        <f>C_Addresses!D318</f>
        <v>0</v>
      </c>
      <c r="E609" s="1057">
        <f>C_Addresses!E318</f>
        <v>0</v>
      </c>
      <c r="F609" s="1057">
        <f>C_Addresses!F318</f>
        <v>0</v>
      </c>
      <c r="G609" s="3">
        <f>C_Addresses!G318</f>
        <v>0</v>
      </c>
      <c r="H609" s="1">
        <f>C_Addresses!H318</f>
        <v>0</v>
      </c>
      <c r="I609" s="4" t="str">
        <f>C_Addresses!I318</f>
        <v>Alderman:</v>
      </c>
      <c r="J609" s="4">
        <f>C_Addresses!J318</f>
        <v>0</v>
      </c>
      <c r="K609" s="2">
        <f>C_Addresses!K318</f>
        <v>0</v>
      </c>
      <c r="L609" s="3">
        <f>C_Addresses!L318</f>
        <v>0</v>
      </c>
      <c r="M609" s="1056">
        <f>C_Addresses!M318</f>
        <v>0</v>
      </c>
      <c r="N609" s="1056">
        <f>C_Addresses!N318</f>
        <v>0</v>
      </c>
    </row>
    <row r="610" spans="2:14" x14ac:dyDescent="0.2">
      <c r="B610" s="4" t="str">
        <f>C_Addresses!B319</f>
        <v>Address:</v>
      </c>
      <c r="C610" s="1050">
        <f>C_Addresses!C319</f>
        <v>0</v>
      </c>
      <c r="D610" s="1051">
        <f>C_Addresses!D319</f>
        <v>0</v>
      </c>
      <c r="E610" s="1051">
        <f>C_Addresses!E319</f>
        <v>0</v>
      </c>
      <c r="F610" s="1052">
        <f>C_Addresses!F319</f>
        <v>0</v>
      </c>
      <c r="G610" s="3">
        <f>C_Addresses!G319</f>
        <v>0</v>
      </c>
      <c r="H610" s="1">
        <f>C_Addresses!H319</f>
        <v>0</v>
      </c>
      <c r="I610" s="4" t="str">
        <f>C_Addresses!I319</f>
        <v>State Senator:</v>
      </c>
      <c r="J610" s="4">
        <f>C_Addresses!J319</f>
        <v>0</v>
      </c>
      <c r="K610" s="2">
        <f>C_Addresses!K319</f>
        <v>0</v>
      </c>
      <c r="L610" s="3">
        <f>C_Addresses!L319</f>
        <v>0</v>
      </c>
      <c r="M610" s="1056">
        <f>C_Addresses!M319</f>
        <v>0</v>
      </c>
      <c r="N610" s="1056">
        <f>C_Addresses!N319</f>
        <v>0</v>
      </c>
    </row>
    <row r="611" spans="2:14" x14ac:dyDescent="0.2">
      <c r="B611" s="4" t="str">
        <f>C_Addresses!B320</f>
        <v xml:space="preserve">City: </v>
      </c>
      <c r="C611" s="1050">
        <f>C_Addresses!C320</f>
        <v>0</v>
      </c>
      <c r="D611" s="1051">
        <f>C_Addresses!D320</f>
        <v>0</v>
      </c>
      <c r="E611" s="1051">
        <f>C_Addresses!E320</f>
        <v>0</v>
      </c>
      <c r="F611" s="1052">
        <f>C_Addresses!F320</f>
        <v>0</v>
      </c>
      <c r="G611" s="3">
        <f>C_Addresses!G320</f>
        <v>0</v>
      </c>
      <c r="H611" s="3">
        <f>C_Addresses!H320</f>
        <v>0</v>
      </c>
      <c r="I611" s="4" t="str">
        <f>C_Addresses!I320</f>
        <v>State Representative:</v>
      </c>
      <c r="J611" s="4">
        <f>C_Addresses!J320</f>
        <v>0</v>
      </c>
      <c r="K611" s="2">
        <f>C_Addresses!K320</f>
        <v>0</v>
      </c>
      <c r="L611" s="3">
        <f>C_Addresses!L320</f>
        <v>0</v>
      </c>
      <c r="M611" s="1056">
        <f>C_Addresses!M320</f>
        <v>0</v>
      </c>
      <c r="N611" s="1056">
        <f>C_Addresses!N320</f>
        <v>0</v>
      </c>
    </row>
    <row r="612" spans="2:14" x14ac:dyDescent="0.2">
      <c r="B612" s="11" t="str">
        <f>C_Addresses!B321</f>
        <v>ZIP:</v>
      </c>
      <c r="C612" s="1028">
        <f>C_Addresses!C321</f>
        <v>0</v>
      </c>
      <c r="D612" s="1058">
        <f>C_Addresses!D321</f>
        <v>0</v>
      </c>
      <c r="E612" s="1058">
        <f>C_Addresses!E321</f>
        <v>0</v>
      </c>
      <c r="F612" s="1029">
        <f>C_Addresses!F321</f>
        <v>0</v>
      </c>
      <c r="G612" s="3">
        <f>C_Addresses!G321</f>
        <v>0</v>
      </c>
      <c r="H612" s="1">
        <f>C_Addresses!H321</f>
        <v>0</v>
      </c>
      <c r="I612" s="4" t="str">
        <f>C_Addresses!I321</f>
        <v>US Representative:</v>
      </c>
      <c r="J612" s="4">
        <f>C_Addresses!J321</f>
        <v>0</v>
      </c>
      <c r="K612" s="2">
        <f>C_Addresses!K321</f>
        <v>0</v>
      </c>
      <c r="L612" s="3">
        <f>C_Addresses!L321</f>
        <v>0</v>
      </c>
      <c r="M612" s="1056">
        <f>C_Addresses!M321</f>
        <v>0</v>
      </c>
      <c r="N612" s="1056">
        <f>C_Addresses!N321</f>
        <v>0</v>
      </c>
    </row>
    <row r="613" spans="2:14" x14ac:dyDescent="0.2">
      <c r="B613" s="4" t="str">
        <f>C_Addresses!B322</f>
        <v>County:</v>
      </c>
      <c r="C613" s="1050">
        <f>C_Addresses!C322</f>
        <v>0</v>
      </c>
      <c r="D613" s="1051">
        <f>C_Addresses!D322</f>
        <v>0</v>
      </c>
      <c r="E613" s="1051">
        <f>C_Addresses!E322</f>
        <v>0</v>
      </c>
      <c r="F613" s="1052">
        <f>C_Addresses!F322</f>
        <v>0</v>
      </c>
      <c r="G613" s="3">
        <f>C_Addresses!G322</f>
        <v>0</v>
      </c>
      <c r="H613" s="1">
        <f>C_Addresses!H322</f>
        <v>0</v>
      </c>
      <c r="I613" s="1">
        <f>C_Addresses!I322</f>
        <v>0</v>
      </c>
      <c r="J613" s="1">
        <f>C_Addresses!J322</f>
        <v>0</v>
      </c>
      <c r="K613" s="1">
        <f>C_Addresses!K322</f>
        <v>0</v>
      </c>
      <c r="L613" s="1">
        <f>C_Addresses!L322</f>
        <v>0</v>
      </c>
      <c r="M613" s="1">
        <f>C_Addresses!M322</f>
        <v>0</v>
      </c>
      <c r="N613" s="1">
        <f>C_Addresses!N322</f>
        <v>0</v>
      </c>
    </row>
    <row r="614" spans="2:14" x14ac:dyDescent="0.2">
      <c r="B614" s="1">
        <f>C_Addresses!B323</f>
        <v>0</v>
      </c>
      <c r="C614" s="1">
        <f>C_Addresses!C323</f>
        <v>0</v>
      </c>
      <c r="D614" s="1">
        <f>C_Addresses!D323</f>
        <v>0</v>
      </c>
      <c r="E614" s="1">
        <f>C_Addresses!E323</f>
        <v>0</v>
      </c>
      <c r="F614" s="3">
        <f>C_Addresses!F323</f>
        <v>0</v>
      </c>
      <c r="G614" s="3">
        <f>C_Addresses!G323</f>
        <v>0</v>
      </c>
      <c r="H614" s="1">
        <f>C_Addresses!H323</f>
        <v>0</v>
      </c>
      <c r="I614" s="4" t="str">
        <f>C_Addresses!I323</f>
        <v>Census Tract Number:</v>
      </c>
      <c r="J614" s="1">
        <f>C_Addresses!J323</f>
        <v>0</v>
      </c>
      <c r="K614" s="2">
        <f>C_Addresses!K323</f>
        <v>0</v>
      </c>
      <c r="L614" s="1">
        <f>C_Addresses!L323</f>
        <v>0</v>
      </c>
      <c r="M614" s="1" t="str">
        <f>C_Addresses!M323</f>
        <v>PIN:</v>
      </c>
      <c r="N614" s="2">
        <f>C_Addresses!N323</f>
        <v>0</v>
      </c>
    </row>
    <row r="615" spans="2:14" x14ac:dyDescent="0.2">
      <c r="B615" s="4" t="str">
        <f>C_Addresses!B324</f>
        <v>Latitude:</v>
      </c>
      <c r="C615" s="121">
        <f>C_Addresses!C324</f>
        <v>0</v>
      </c>
      <c r="D615" s="5" t="str">
        <f>C_Addresses!D324</f>
        <v>(Example: 41.889556)</v>
      </c>
      <c r="E615" s="1">
        <f>C_Addresses!E324</f>
        <v>0</v>
      </c>
      <c r="F615" s="3">
        <f>C_Addresses!F324</f>
        <v>0</v>
      </c>
      <c r="G615" s="1">
        <f>C_Addresses!G324</f>
        <v>0</v>
      </c>
      <c r="H615" s="1">
        <f>C_Addresses!H324</f>
        <v>0</v>
      </c>
      <c r="I615" s="4" t="str">
        <f>C_Addresses!I324</f>
        <v>QCT?:</v>
      </c>
      <c r="J615" s="1">
        <f>C_Addresses!J324</f>
        <v>0</v>
      </c>
      <c r="K615" s="202">
        <f>C_Addresses!K324</f>
        <v>0</v>
      </c>
      <c r="L615" s="1">
        <f>C_Addresses!L324</f>
        <v>0</v>
      </c>
      <c r="M615" s="1">
        <f>C_Addresses!M324</f>
        <v>0</v>
      </c>
      <c r="N615" s="1">
        <f>C_Addresses!N324</f>
        <v>0</v>
      </c>
    </row>
    <row r="616" spans="2:14" x14ac:dyDescent="0.2">
      <c r="B616" s="4" t="str">
        <f>C_Addresses!B325</f>
        <v>Longitude:</v>
      </c>
      <c r="C616" s="122">
        <f>C_Addresses!C325</f>
        <v>0</v>
      </c>
      <c r="D616" s="9" t="str">
        <f>C_Addresses!D325</f>
        <v>(Example: -87.623861)</v>
      </c>
      <c r="E616" s="3">
        <f>C_Addresses!E325</f>
        <v>0</v>
      </c>
      <c r="F616" s="1">
        <f>C_Addresses!F325</f>
        <v>0</v>
      </c>
      <c r="G616" s="3">
        <f>C_Addresses!G325</f>
        <v>0</v>
      </c>
      <c r="H616" s="1">
        <f>C_Addresses!H325</f>
        <v>0</v>
      </c>
      <c r="I616" s="4" t="str">
        <f>C_Addresses!I325</f>
        <v>Chicago Community Area:</v>
      </c>
      <c r="J616" s="1">
        <f>C_Addresses!J325</f>
        <v>0</v>
      </c>
      <c r="K616" s="1">
        <f>C_Addresses!K325</f>
        <v>0</v>
      </c>
      <c r="L616" s="1">
        <f>C_Addresses!L325</f>
        <v>0</v>
      </c>
      <c r="M616" s="1053">
        <f>C_Addresses!M325</f>
        <v>0</v>
      </c>
      <c r="N616" s="1054">
        <f>C_Addresses!N325</f>
        <v>0</v>
      </c>
    </row>
    <row r="617" spans="2:14" ht="13.5" thickBot="1" x14ac:dyDescent="0.25">
      <c r="B617" s="14">
        <f>C_Addresses!B326</f>
        <v>0</v>
      </c>
      <c r="C617" s="14">
        <f>C_Addresses!C326</f>
        <v>0</v>
      </c>
      <c r="D617" s="14">
        <f>C_Addresses!D326</f>
        <v>0</v>
      </c>
      <c r="E617" s="14">
        <f>C_Addresses!E326</f>
        <v>0</v>
      </c>
      <c r="F617" s="14">
        <f>C_Addresses!F326</f>
        <v>0</v>
      </c>
      <c r="G617" s="14">
        <f>C_Addresses!G326</f>
        <v>0</v>
      </c>
      <c r="H617" s="14">
        <f>C_Addresses!H326</f>
        <v>0</v>
      </c>
      <c r="I617" s="14">
        <f>C_Addresses!I326</f>
        <v>0</v>
      </c>
      <c r="J617" s="14">
        <f>C_Addresses!J326</f>
        <v>0</v>
      </c>
      <c r="K617" s="14">
        <f>C_Addresses!K326</f>
        <v>0</v>
      </c>
      <c r="L617" s="14">
        <f>C_Addresses!L326</f>
        <v>0</v>
      </c>
      <c r="M617" s="14">
        <f>C_Addresses!M326</f>
        <v>0</v>
      </c>
      <c r="N617" s="14">
        <f>C_Addresses!N326</f>
        <v>0</v>
      </c>
    </row>
    <row r="618" spans="2:14" x14ac:dyDescent="0.2">
      <c r="B618" s="1">
        <f>C_Addresses!B327</f>
        <v>0</v>
      </c>
      <c r="C618" s="1">
        <f>C_Addresses!C327</f>
        <v>0</v>
      </c>
      <c r="D618" s="1">
        <f>C_Addresses!D327</f>
        <v>0</v>
      </c>
      <c r="E618" s="11" t="str">
        <f>C_Addresses!E327</f>
        <v xml:space="preserve">Number of Units: </v>
      </c>
      <c r="F618" s="724">
        <f>C_Addresses!F327</f>
        <v>0</v>
      </c>
      <c r="G618" s="10">
        <f>C_Addresses!G327</f>
        <v>0</v>
      </c>
      <c r="H618" s="10">
        <f>C_Addresses!H327</f>
        <v>0</v>
      </c>
      <c r="I618" s="3">
        <f>C_Addresses!I327</f>
        <v>0</v>
      </c>
      <c r="J618" s="3">
        <f>C_Addresses!J327</f>
        <v>0</v>
      </c>
      <c r="K618" s="3" t="str">
        <f>C_Addresses!K327</f>
        <v>District</v>
      </c>
      <c r="L618" s="3">
        <f>C_Addresses!L327</f>
        <v>0</v>
      </c>
      <c r="M618" s="1059" t="str">
        <f>C_Addresses!M327</f>
        <v>Elected Official</v>
      </c>
      <c r="N618" s="1059">
        <f>C_Addresses!N327</f>
        <v>0</v>
      </c>
    </row>
    <row r="619" spans="2:14" x14ac:dyDescent="0.2">
      <c r="B619" s="12" t="str">
        <f>C_Addresses!B328</f>
        <v>Site #:</v>
      </c>
      <c r="C619" s="206">
        <f>C_Addresses!C328</f>
        <v>30</v>
      </c>
      <c r="D619" s="10">
        <f>C_Addresses!D328</f>
        <v>0</v>
      </c>
      <c r="E619" s="11" t="str">
        <f>C_Addresses!E328</f>
        <v>PPA Approved:</v>
      </c>
      <c r="F619" s="202">
        <f>C_Addresses!F328</f>
        <v>0</v>
      </c>
      <c r="G619" s="3">
        <f>C_Addresses!G328</f>
        <v>0</v>
      </c>
      <c r="H619" s="1">
        <f>C_Addresses!H328</f>
        <v>0</v>
      </c>
      <c r="I619" s="4" t="str">
        <f>C_Addresses!I328</f>
        <v>Chief Municipal Official:</v>
      </c>
      <c r="J619" s="4">
        <f>C_Addresses!J328</f>
        <v>0</v>
      </c>
      <c r="K619" s="13">
        <f>C_Addresses!K328</f>
        <v>0</v>
      </c>
      <c r="L619" s="3">
        <f>C_Addresses!L328</f>
        <v>0</v>
      </c>
      <c r="M619" s="1056">
        <f>C_Addresses!M328</f>
        <v>0</v>
      </c>
      <c r="N619" s="1056">
        <f>C_Addresses!N328</f>
        <v>0</v>
      </c>
    </row>
    <row r="620" spans="2:14" x14ac:dyDescent="0.2">
      <c r="B620" s="4" t="str">
        <f>C_Addresses!B329</f>
        <v>Set Aside:</v>
      </c>
      <c r="C620" s="1057" t="str">
        <f>C_Addresses!C329</f>
        <v/>
      </c>
      <c r="D620" s="1057">
        <f>C_Addresses!D329</f>
        <v>0</v>
      </c>
      <c r="E620" s="1057">
        <f>C_Addresses!E329</f>
        <v>0</v>
      </c>
      <c r="F620" s="1057">
        <f>C_Addresses!F329</f>
        <v>0</v>
      </c>
      <c r="G620" s="3">
        <f>C_Addresses!G329</f>
        <v>0</v>
      </c>
      <c r="H620" s="1">
        <f>C_Addresses!H329</f>
        <v>0</v>
      </c>
      <c r="I620" s="4" t="str">
        <f>C_Addresses!I329</f>
        <v>Alderman:</v>
      </c>
      <c r="J620" s="4">
        <f>C_Addresses!J329</f>
        <v>0</v>
      </c>
      <c r="K620" s="2">
        <f>C_Addresses!K329</f>
        <v>0</v>
      </c>
      <c r="L620" s="3">
        <f>C_Addresses!L329</f>
        <v>0</v>
      </c>
      <c r="M620" s="1056">
        <f>C_Addresses!M329</f>
        <v>0</v>
      </c>
      <c r="N620" s="1056">
        <f>C_Addresses!N329</f>
        <v>0</v>
      </c>
    </row>
    <row r="621" spans="2:14" x14ac:dyDescent="0.2">
      <c r="B621" s="4" t="str">
        <f>C_Addresses!B330</f>
        <v>Address:</v>
      </c>
      <c r="C621" s="1050">
        <f>C_Addresses!C330</f>
        <v>0</v>
      </c>
      <c r="D621" s="1051">
        <f>C_Addresses!D330</f>
        <v>0</v>
      </c>
      <c r="E621" s="1051">
        <f>C_Addresses!E330</f>
        <v>0</v>
      </c>
      <c r="F621" s="1052">
        <f>C_Addresses!F330</f>
        <v>0</v>
      </c>
      <c r="G621" s="3">
        <f>C_Addresses!G330</f>
        <v>0</v>
      </c>
      <c r="H621" s="1">
        <f>C_Addresses!H330</f>
        <v>0</v>
      </c>
      <c r="I621" s="4" t="str">
        <f>C_Addresses!I330</f>
        <v>State Senator:</v>
      </c>
      <c r="J621" s="4">
        <f>C_Addresses!J330</f>
        <v>0</v>
      </c>
      <c r="K621" s="2">
        <f>C_Addresses!K330</f>
        <v>0</v>
      </c>
      <c r="L621" s="3">
        <f>C_Addresses!L330</f>
        <v>0</v>
      </c>
      <c r="M621" s="1056">
        <f>C_Addresses!M330</f>
        <v>0</v>
      </c>
      <c r="N621" s="1056">
        <f>C_Addresses!N330</f>
        <v>0</v>
      </c>
    </row>
    <row r="622" spans="2:14" x14ac:dyDescent="0.2">
      <c r="B622" s="4" t="str">
        <f>C_Addresses!B331</f>
        <v xml:space="preserve">City: </v>
      </c>
      <c r="C622" s="1050">
        <f>C_Addresses!C331</f>
        <v>0</v>
      </c>
      <c r="D622" s="1051">
        <f>C_Addresses!D331</f>
        <v>0</v>
      </c>
      <c r="E622" s="1051">
        <f>C_Addresses!E331</f>
        <v>0</v>
      </c>
      <c r="F622" s="1052">
        <f>C_Addresses!F331</f>
        <v>0</v>
      </c>
      <c r="G622" s="3">
        <f>C_Addresses!G331</f>
        <v>0</v>
      </c>
      <c r="H622" s="3">
        <f>C_Addresses!H331</f>
        <v>0</v>
      </c>
      <c r="I622" s="4" t="str">
        <f>C_Addresses!I331</f>
        <v>State Representative:</v>
      </c>
      <c r="J622" s="4">
        <f>C_Addresses!J331</f>
        <v>0</v>
      </c>
      <c r="K622" s="2">
        <f>C_Addresses!K331</f>
        <v>0</v>
      </c>
      <c r="L622" s="3">
        <f>C_Addresses!L331</f>
        <v>0</v>
      </c>
      <c r="M622" s="1056">
        <f>C_Addresses!M331</f>
        <v>0</v>
      </c>
      <c r="N622" s="1056">
        <f>C_Addresses!N331</f>
        <v>0</v>
      </c>
    </row>
    <row r="623" spans="2:14" x14ac:dyDescent="0.2">
      <c r="B623" s="11" t="str">
        <f>C_Addresses!B332</f>
        <v>ZIP:</v>
      </c>
      <c r="C623" s="1028">
        <f>C_Addresses!C332</f>
        <v>0</v>
      </c>
      <c r="D623" s="1058">
        <f>C_Addresses!D332</f>
        <v>0</v>
      </c>
      <c r="E623" s="1058">
        <f>C_Addresses!E332</f>
        <v>0</v>
      </c>
      <c r="F623" s="1029">
        <f>C_Addresses!F332</f>
        <v>0</v>
      </c>
      <c r="G623" s="3">
        <f>C_Addresses!G332</f>
        <v>0</v>
      </c>
      <c r="H623" s="1">
        <f>C_Addresses!H332</f>
        <v>0</v>
      </c>
      <c r="I623" s="4" t="str">
        <f>C_Addresses!I332</f>
        <v>US Representative:</v>
      </c>
      <c r="J623" s="4">
        <f>C_Addresses!J332</f>
        <v>0</v>
      </c>
      <c r="K623" s="2">
        <f>C_Addresses!K332</f>
        <v>0</v>
      </c>
      <c r="L623" s="3">
        <f>C_Addresses!L332</f>
        <v>0</v>
      </c>
      <c r="M623" s="1056">
        <f>C_Addresses!M332</f>
        <v>0</v>
      </c>
      <c r="N623" s="1056">
        <f>C_Addresses!N332</f>
        <v>0</v>
      </c>
    </row>
    <row r="624" spans="2:14" x14ac:dyDescent="0.2">
      <c r="B624" s="4" t="str">
        <f>C_Addresses!B333</f>
        <v>County:</v>
      </c>
      <c r="C624" s="1050">
        <f>C_Addresses!C333</f>
        <v>0</v>
      </c>
      <c r="D624" s="1051">
        <f>C_Addresses!D333</f>
        <v>0</v>
      </c>
      <c r="E624" s="1051">
        <f>C_Addresses!E333</f>
        <v>0</v>
      </c>
      <c r="F624" s="1052">
        <f>C_Addresses!F333</f>
        <v>0</v>
      </c>
      <c r="G624" s="3">
        <f>C_Addresses!G333</f>
        <v>0</v>
      </c>
      <c r="H624" s="1">
        <f>C_Addresses!H333</f>
        <v>0</v>
      </c>
      <c r="I624" s="1">
        <f>C_Addresses!I333</f>
        <v>0</v>
      </c>
      <c r="J624" s="1">
        <f>C_Addresses!J333</f>
        <v>0</v>
      </c>
      <c r="K624" s="1">
        <f>C_Addresses!K333</f>
        <v>0</v>
      </c>
      <c r="L624" s="1">
        <f>C_Addresses!L333</f>
        <v>0</v>
      </c>
      <c r="M624" s="1">
        <f>C_Addresses!M333</f>
        <v>0</v>
      </c>
      <c r="N624" s="1">
        <f>C_Addresses!N333</f>
        <v>0</v>
      </c>
    </row>
    <row r="625" spans="2:14" x14ac:dyDescent="0.2">
      <c r="B625" s="1">
        <f>C_Addresses!B334</f>
        <v>0</v>
      </c>
      <c r="C625" s="1">
        <f>C_Addresses!C334</f>
        <v>0</v>
      </c>
      <c r="D625" s="1">
        <f>C_Addresses!D334</f>
        <v>0</v>
      </c>
      <c r="E625" s="1">
        <f>C_Addresses!E334</f>
        <v>0</v>
      </c>
      <c r="F625" s="3">
        <f>C_Addresses!F334</f>
        <v>0</v>
      </c>
      <c r="G625" s="3">
        <f>C_Addresses!G334</f>
        <v>0</v>
      </c>
      <c r="H625" s="1">
        <f>C_Addresses!H334</f>
        <v>0</v>
      </c>
      <c r="I625" s="4" t="str">
        <f>C_Addresses!I334</f>
        <v>Census Tract Number:</v>
      </c>
      <c r="J625" s="1">
        <f>C_Addresses!J334</f>
        <v>0</v>
      </c>
      <c r="K625" s="2">
        <f>C_Addresses!K334</f>
        <v>0</v>
      </c>
      <c r="L625" s="1">
        <f>C_Addresses!L334</f>
        <v>0</v>
      </c>
      <c r="M625" s="1" t="str">
        <f>C_Addresses!M334</f>
        <v>PIN:</v>
      </c>
      <c r="N625" s="2">
        <f>C_Addresses!N334</f>
        <v>0</v>
      </c>
    </row>
    <row r="626" spans="2:14" x14ac:dyDescent="0.2">
      <c r="B626" s="4" t="str">
        <f>C_Addresses!B335</f>
        <v>Latitude:</v>
      </c>
      <c r="C626" s="121">
        <f>C_Addresses!C335</f>
        <v>0</v>
      </c>
      <c r="D626" s="5" t="str">
        <f>C_Addresses!D335</f>
        <v>(Example: 41.889556)</v>
      </c>
      <c r="E626" s="1">
        <f>C_Addresses!E335</f>
        <v>0</v>
      </c>
      <c r="F626" s="3">
        <f>C_Addresses!F335</f>
        <v>0</v>
      </c>
      <c r="G626" s="1">
        <f>C_Addresses!G335</f>
        <v>0</v>
      </c>
      <c r="H626" s="1">
        <f>C_Addresses!H335</f>
        <v>0</v>
      </c>
      <c r="I626" s="4" t="str">
        <f>C_Addresses!I335</f>
        <v>QCT?:</v>
      </c>
      <c r="J626" s="1">
        <f>C_Addresses!J335</f>
        <v>0</v>
      </c>
      <c r="K626" s="202">
        <f>C_Addresses!K335</f>
        <v>0</v>
      </c>
      <c r="L626" s="1">
        <f>C_Addresses!L335</f>
        <v>0</v>
      </c>
      <c r="M626" s="1">
        <f>C_Addresses!M335</f>
        <v>0</v>
      </c>
      <c r="N626" s="1">
        <f>C_Addresses!N335</f>
        <v>0</v>
      </c>
    </row>
    <row r="627" spans="2:14" x14ac:dyDescent="0.2">
      <c r="B627" s="4" t="str">
        <f>C_Addresses!B336</f>
        <v>Longitude:</v>
      </c>
      <c r="C627" s="122">
        <f>C_Addresses!C336</f>
        <v>0</v>
      </c>
      <c r="D627" s="9" t="str">
        <f>C_Addresses!D336</f>
        <v>(Example: -87.623861)</v>
      </c>
      <c r="E627" s="3">
        <f>C_Addresses!E336</f>
        <v>0</v>
      </c>
      <c r="F627" s="1">
        <f>C_Addresses!F336</f>
        <v>0</v>
      </c>
      <c r="G627" s="3">
        <f>C_Addresses!G336</f>
        <v>0</v>
      </c>
      <c r="H627" s="1">
        <f>C_Addresses!H336</f>
        <v>0</v>
      </c>
      <c r="I627" s="4" t="str">
        <f>C_Addresses!I336</f>
        <v>Chicago Community Area:</v>
      </c>
      <c r="J627" s="1">
        <f>C_Addresses!J336</f>
        <v>0</v>
      </c>
      <c r="K627" s="1">
        <f>C_Addresses!K336</f>
        <v>0</v>
      </c>
      <c r="L627" s="1">
        <f>C_Addresses!L336</f>
        <v>0</v>
      </c>
      <c r="M627" s="1053">
        <f>C_Addresses!M336</f>
        <v>0</v>
      </c>
      <c r="N627" s="1054">
        <f>C_Addresses!N336</f>
        <v>0</v>
      </c>
    </row>
    <row r="628" spans="2:14" ht="13.5" thickBot="1" x14ac:dyDescent="0.25">
      <c r="B628" s="14">
        <f>C_Addresses!B337</f>
        <v>0</v>
      </c>
      <c r="C628" s="14">
        <f>C_Addresses!C337</f>
        <v>0</v>
      </c>
      <c r="D628" s="14">
        <f>C_Addresses!D337</f>
        <v>0</v>
      </c>
      <c r="E628" s="14">
        <f>C_Addresses!E337</f>
        <v>0</v>
      </c>
      <c r="F628" s="14">
        <f>C_Addresses!F337</f>
        <v>0</v>
      </c>
      <c r="G628" s="14">
        <f>C_Addresses!G337</f>
        <v>0</v>
      </c>
      <c r="H628" s="14">
        <f>C_Addresses!H337</f>
        <v>0</v>
      </c>
      <c r="I628" s="14">
        <f>C_Addresses!I337</f>
        <v>0</v>
      </c>
      <c r="J628" s="14">
        <f>C_Addresses!J337</f>
        <v>0</v>
      </c>
      <c r="K628" s="14">
        <f>C_Addresses!K337</f>
        <v>0</v>
      </c>
      <c r="L628" s="14">
        <f>C_Addresses!L337</f>
        <v>0</v>
      </c>
      <c r="M628" s="14">
        <f>C_Addresses!M337</f>
        <v>0</v>
      </c>
      <c r="N628" s="14">
        <f>C_Addresses!N337</f>
        <v>0</v>
      </c>
    </row>
    <row r="629" spans="2:14" x14ac:dyDescent="0.2">
      <c r="B629" s="1">
        <f>C_Addresses!B338</f>
        <v>0</v>
      </c>
      <c r="C629" s="1">
        <f>C_Addresses!C338</f>
        <v>0</v>
      </c>
      <c r="D629" s="1">
        <f>C_Addresses!D338</f>
        <v>0</v>
      </c>
      <c r="E629" s="11" t="str">
        <f>C_Addresses!E338</f>
        <v xml:space="preserve">Number of Units: </v>
      </c>
      <c r="F629" s="724">
        <f>C_Addresses!F338</f>
        <v>0</v>
      </c>
      <c r="G629" s="10">
        <f>C_Addresses!G338</f>
        <v>0</v>
      </c>
      <c r="H629" s="10">
        <f>C_Addresses!H338</f>
        <v>0</v>
      </c>
      <c r="I629" s="3">
        <f>C_Addresses!I338</f>
        <v>0</v>
      </c>
      <c r="J629" s="3">
        <f>C_Addresses!J338</f>
        <v>0</v>
      </c>
      <c r="K629" s="3" t="str">
        <f>C_Addresses!K338</f>
        <v>District</v>
      </c>
      <c r="L629" s="3">
        <f>C_Addresses!L338</f>
        <v>0</v>
      </c>
      <c r="M629" s="1059" t="str">
        <f>C_Addresses!M338</f>
        <v>Elected Official</v>
      </c>
      <c r="N629" s="1059">
        <f>C_Addresses!N338</f>
        <v>0</v>
      </c>
    </row>
    <row r="630" spans="2:14" x14ac:dyDescent="0.2">
      <c r="B630" s="12" t="str">
        <f>C_Addresses!B339</f>
        <v>Site #:</v>
      </c>
      <c r="C630" s="206">
        <f>C_Addresses!C339</f>
        <v>31</v>
      </c>
      <c r="D630" s="10">
        <f>C_Addresses!D339</f>
        <v>0</v>
      </c>
      <c r="E630" s="11" t="str">
        <f>C_Addresses!E339</f>
        <v>PPA Approved:</v>
      </c>
      <c r="F630" s="202">
        <f>C_Addresses!F339</f>
        <v>0</v>
      </c>
      <c r="G630" s="3">
        <f>C_Addresses!G339</f>
        <v>0</v>
      </c>
      <c r="H630" s="1">
        <f>C_Addresses!H339</f>
        <v>0</v>
      </c>
      <c r="I630" s="4" t="str">
        <f>C_Addresses!I339</f>
        <v>Chief Municipal Official:</v>
      </c>
      <c r="J630" s="4">
        <f>C_Addresses!J339</f>
        <v>0</v>
      </c>
      <c r="K630" s="13">
        <f>C_Addresses!K339</f>
        <v>0</v>
      </c>
      <c r="L630" s="3">
        <f>C_Addresses!L339</f>
        <v>0</v>
      </c>
      <c r="M630" s="1056">
        <f>C_Addresses!M339</f>
        <v>0</v>
      </c>
      <c r="N630" s="1056">
        <f>C_Addresses!N339</f>
        <v>0</v>
      </c>
    </row>
    <row r="631" spans="2:14" x14ac:dyDescent="0.2">
      <c r="B631" s="4" t="str">
        <f>C_Addresses!B340</f>
        <v>Set Aside:</v>
      </c>
      <c r="C631" s="1057" t="str">
        <f>C_Addresses!C340</f>
        <v/>
      </c>
      <c r="D631" s="1057">
        <f>C_Addresses!D340</f>
        <v>0</v>
      </c>
      <c r="E631" s="1057">
        <f>C_Addresses!E340</f>
        <v>0</v>
      </c>
      <c r="F631" s="1057">
        <f>C_Addresses!F340</f>
        <v>0</v>
      </c>
      <c r="G631" s="3">
        <f>C_Addresses!G340</f>
        <v>0</v>
      </c>
      <c r="H631" s="1">
        <f>C_Addresses!H340</f>
        <v>0</v>
      </c>
      <c r="I631" s="4" t="str">
        <f>C_Addresses!I340</f>
        <v>Alderman:</v>
      </c>
      <c r="J631" s="4">
        <f>C_Addresses!J340</f>
        <v>0</v>
      </c>
      <c r="K631" s="2">
        <f>C_Addresses!K340</f>
        <v>0</v>
      </c>
      <c r="L631" s="3">
        <f>C_Addresses!L340</f>
        <v>0</v>
      </c>
      <c r="M631" s="1056">
        <f>C_Addresses!M340</f>
        <v>0</v>
      </c>
      <c r="N631" s="1056">
        <f>C_Addresses!N340</f>
        <v>0</v>
      </c>
    </row>
    <row r="632" spans="2:14" x14ac:dyDescent="0.2">
      <c r="B632" s="4" t="str">
        <f>C_Addresses!B341</f>
        <v>Address:</v>
      </c>
      <c r="C632" s="1050">
        <f>C_Addresses!C341</f>
        <v>0</v>
      </c>
      <c r="D632" s="1051">
        <f>C_Addresses!D341</f>
        <v>0</v>
      </c>
      <c r="E632" s="1051">
        <f>C_Addresses!E341</f>
        <v>0</v>
      </c>
      <c r="F632" s="1052">
        <f>C_Addresses!F341</f>
        <v>0</v>
      </c>
      <c r="G632" s="3">
        <f>C_Addresses!G341</f>
        <v>0</v>
      </c>
      <c r="H632" s="1">
        <f>C_Addresses!H341</f>
        <v>0</v>
      </c>
      <c r="I632" s="4" t="str">
        <f>C_Addresses!I341</f>
        <v>State Senator:</v>
      </c>
      <c r="J632" s="4">
        <f>C_Addresses!J341</f>
        <v>0</v>
      </c>
      <c r="K632" s="2">
        <f>C_Addresses!K341</f>
        <v>0</v>
      </c>
      <c r="L632" s="3">
        <f>C_Addresses!L341</f>
        <v>0</v>
      </c>
      <c r="M632" s="1056">
        <f>C_Addresses!M341</f>
        <v>0</v>
      </c>
      <c r="N632" s="1056">
        <f>C_Addresses!N341</f>
        <v>0</v>
      </c>
    </row>
    <row r="633" spans="2:14" x14ac:dyDescent="0.2">
      <c r="B633" s="4" t="str">
        <f>C_Addresses!B342</f>
        <v xml:space="preserve">City: </v>
      </c>
      <c r="C633" s="1050">
        <f>C_Addresses!C342</f>
        <v>0</v>
      </c>
      <c r="D633" s="1051">
        <f>C_Addresses!D342</f>
        <v>0</v>
      </c>
      <c r="E633" s="1051">
        <f>C_Addresses!E342</f>
        <v>0</v>
      </c>
      <c r="F633" s="1052">
        <f>C_Addresses!F342</f>
        <v>0</v>
      </c>
      <c r="G633" s="3">
        <f>C_Addresses!G342</f>
        <v>0</v>
      </c>
      <c r="H633" s="3">
        <f>C_Addresses!H342</f>
        <v>0</v>
      </c>
      <c r="I633" s="4" t="str">
        <f>C_Addresses!I342</f>
        <v>State Representative:</v>
      </c>
      <c r="J633" s="4">
        <f>C_Addresses!J342</f>
        <v>0</v>
      </c>
      <c r="K633" s="2">
        <f>C_Addresses!K342</f>
        <v>0</v>
      </c>
      <c r="L633" s="3">
        <f>C_Addresses!L342</f>
        <v>0</v>
      </c>
      <c r="M633" s="1056">
        <f>C_Addresses!M342</f>
        <v>0</v>
      </c>
      <c r="N633" s="1056">
        <f>C_Addresses!N342</f>
        <v>0</v>
      </c>
    </row>
    <row r="634" spans="2:14" x14ac:dyDescent="0.2">
      <c r="B634" s="11" t="str">
        <f>C_Addresses!B343</f>
        <v>ZIP:</v>
      </c>
      <c r="C634" s="1028">
        <f>C_Addresses!C343</f>
        <v>0</v>
      </c>
      <c r="D634" s="1058">
        <f>C_Addresses!D343</f>
        <v>0</v>
      </c>
      <c r="E634" s="1058">
        <f>C_Addresses!E343</f>
        <v>0</v>
      </c>
      <c r="F634" s="1029">
        <f>C_Addresses!F343</f>
        <v>0</v>
      </c>
      <c r="G634" s="3">
        <f>C_Addresses!G343</f>
        <v>0</v>
      </c>
      <c r="H634" s="1">
        <f>C_Addresses!H343</f>
        <v>0</v>
      </c>
      <c r="I634" s="4" t="str">
        <f>C_Addresses!I343</f>
        <v>US Representative:</v>
      </c>
      <c r="J634" s="4">
        <f>C_Addresses!J343</f>
        <v>0</v>
      </c>
      <c r="K634" s="2">
        <f>C_Addresses!K343</f>
        <v>0</v>
      </c>
      <c r="L634" s="3">
        <f>C_Addresses!L343</f>
        <v>0</v>
      </c>
      <c r="M634" s="1056">
        <f>C_Addresses!M343</f>
        <v>0</v>
      </c>
      <c r="N634" s="1056">
        <f>C_Addresses!N343</f>
        <v>0</v>
      </c>
    </row>
    <row r="635" spans="2:14" x14ac:dyDescent="0.2">
      <c r="B635" s="4" t="str">
        <f>C_Addresses!B344</f>
        <v>County:</v>
      </c>
      <c r="C635" s="1050">
        <f>C_Addresses!C344</f>
        <v>0</v>
      </c>
      <c r="D635" s="1051">
        <f>C_Addresses!D344</f>
        <v>0</v>
      </c>
      <c r="E635" s="1051">
        <f>C_Addresses!E344</f>
        <v>0</v>
      </c>
      <c r="F635" s="1052">
        <f>C_Addresses!F344</f>
        <v>0</v>
      </c>
      <c r="G635" s="3">
        <f>C_Addresses!G344</f>
        <v>0</v>
      </c>
      <c r="H635" s="1">
        <f>C_Addresses!H344</f>
        <v>0</v>
      </c>
      <c r="I635" s="1">
        <f>C_Addresses!I344</f>
        <v>0</v>
      </c>
      <c r="J635" s="1">
        <f>C_Addresses!J344</f>
        <v>0</v>
      </c>
      <c r="K635" s="1">
        <f>C_Addresses!K344</f>
        <v>0</v>
      </c>
      <c r="L635" s="1">
        <f>C_Addresses!L344</f>
        <v>0</v>
      </c>
      <c r="M635" s="1">
        <f>C_Addresses!M344</f>
        <v>0</v>
      </c>
      <c r="N635" s="1">
        <f>C_Addresses!N344</f>
        <v>0</v>
      </c>
    </row>
    <row r="636" spans="2:14" x14ac:dyDescent="0.2">
      <c r="B636" s="1">
        <f>C_Addresses!B345</f>
        <v>0</v>
      </c>
      <c r="C636" s="1">
        <f>C_Addresses!C345</f>
        <v>0</v>
      </c>
      <c r="D636" s="1">
        <f>C_Addresses!D345</f>
        <v>0</v>
      </c>
      <c r="E636" s="1">
        <f>C_Addresses!E345</f>
        <v>0</v>
      </c>
      <c r="F636" s="3">
        <f>C_Addresses!F345</f>
        <v>0</v>
      </c>
      <c r="G636" s="3">
        <f>C_Addresses!G345</f>
        <v>0</v>
      </c>
      <c r="H636" s="1">
        <f>C_Addresses!H345</f>
        <v>0</v>
      </c>
      <c r="I636" s="4" t="str">
        <f>C_Addresses!I345</f>
        <v>Census Tract Number:</v>
      </c>
      <c r="J636" s="1">
        <f>C_Addresses!J345</f>
        <v>0</v>
      </c>
      <c r="K636" s="2">
        <f>C_Addresses!K345</f>
        <v>0</v>
      </c>
      <c r="L636" s="1">
        <f>C_Addresses!L345</f>
        <v>0</v>
      </c>
      <c r="M636" s="1" t="str">
        <f>C_Addresses!M345</f>
        <v>PIN:</v>
      </c>
      <c r="N636" s="2">
        <f>C_Addresses!N345</f>
        <v>0</v>
      </c>
    </row>
    <row r="637" spans="2:14" x14ac:dyDescent="0.2">
      <c r="B637" s="4" t="str">
        <f>C_Addresses!B346</f>
        <v>Latitude:</v>
      </c>
      <c r="C637" s="121">
        <f>C_Addresses!C346</f>
        <v>0</v>
      </c>
      <c r="D637" s="5" t="str">
        <f>C_Addresses!D346</f>
        <v>(Example: 41.889556)</v>
      </c>
      <c r="E637" s="1">
        <f>C_Addresses!E346</f>
        <v>0</v>
      </c>
      <c r="F637" s="3">
        <f>C_Addresses!F346</f>
        <v>0</v>
      </c>
      <c r="G637" s="1">
        <f>C_Addresses!G346</f>
        <v>0</v>
      </c>
      <c r="H637" s="1">
        <f>C_Addresses!H346</f>
        <v>0</v>
      </c>
      <c r="I637" s="4" t="str">
        <f>C_Addresses!I346</f>
        <v>QCT?:</v>
      </c>
      <c r="J637" s="1">
        <f>C_Addresses!J346</f>
        <v>0</v>
      </c>
      <c r="K637" s="202">
        <f>C_Addresses!K346</f>
        <v>0</v>
      </c>
      <c r="L637" s="1">
        <f>C_Addresses!L346</f>
        <v>0</v>
      </c>
      <c r="M637" s="1">
        <f>C_Addresses!M346</f>
        <v>0</v>
      </c>
      <c r="N637" s="1">
        <f>C_Addresses!N346</f>
        <v>0</v>
      </c>
    </row>
    <row r="638" spans="2:14" x14ac:dyDescent="0.2">
      <c r="B638" s="4" t="str">
        <f>C_Addresses!B347</f>
        <v>Longitude:</v>
      </c>
      <c r="C638" s="122">
        <f>C_Addresses!C347</f>
        <v>0</v>
      </c>
      <c r="D638" s="9" t="str">
        <f>C_Addresses!D347</f>
        <v>(Example: -87.623861)</v>
      </c>
      <c r="E638" s="3">
        <f>C_Addresses!E347</f>
        <v>0</v>
      </c>
      <c r="F638" s="1">
        <f>C_Addresses!F347</f>
        <v>0</v>
      </c>
      <c r="G638" s="3">
        <f>C_Addresses!G347</f>
        <v>0</v>
      </c>
      <c r="H638" s="1">
        <f>C_Addresses!H347</f>
        <v>0</v>
      </c>
      <c r="I638" s="4" t="str">
        <f>C_Addresses!I347</f>
        <v>Chicago Community Area:</v>
      </c>
      <c r="J638" s="1">
        <f>C_Addresses!J347</f>
        <v>0</v>
      </c>
      <c r="K638" s="1">
        <f>C_Addresses!K347</f>
        <v>0</v>
      </c>
      <c r="L638" s="1">
        <f>C_Addresses!L347</f>
        <v>0</v>
      </c>
      <c r="M638" s="1053">
        <f>C_Addresses!M347</f>
        <v>0</v>
      </c>
      <c r="N638" s="1054">
        <f>C_Addresses!N347</f>
        <v>0</v>
      </c>
    </row>
    <row r="639" spans="2:14" ht="13.5" thickBot="1" x14ac:dyDescent="0.25">
      <c r="B639" s="14">
        <f>C_Addresses!B348</f>
        <v>0</v>
      </c>
      <c r="C639" s="189">
        <f>C_Addresses!C348</f>
        <v>0</v>
      </c>
      <c r="D639" s="14">
        <f>C_Addresses!D348</f>
        <v>0</v>
      </c>
      <c r="E639" s="14">
        <f>C_Addresses!E348</f>
        <v>0</v>
      </c>
      <c r="F639" s="14">
        <f>C_Addresses!F348</f>
        <v>0</v>
      </c>
      <c r="G639" s="14">
        <f>C_Addresses!G348</f>
        <v>0</v>
      </c>
      <c r="H639" s="14">
        <f>C_Addresses!H348</f>
        <v>0</v>
      </c>
      <c r="I639" s="14">
        <f>C_Addresses!I348</f>
        <v>0</v>
      </c>
      <c r="J639" s="14">
        <f>C_Addresses!J348</f>
        <v>0</v>
      </c>
      <c r="K639" s="14">
        <f>C_Addresses!K348</f>
        <v>0</v>
      </c>
      <c r="L639" s="14">
        <f>C_Addresses!L348</f>
        <v>0</v>
      </c>
      <c r="M639" s="14">
        <f>C_Addresses!M348</f>
        <v>0</v>
      </c>
      <c r="N639" s="14">
        <f>C_Addresses!N348</f>
        <v>0</v>
      </c>
    </row>
    <row r="640" spans="2:14" x14ac:dyDescent="0.2">
      <c r="B640" s="1">
        <f>C_Addresses!B349</f>
        <v>0</v>
      </c>
      <c r="C640" s="1">
        <f>C_Addresses!C349</f>
        <v>0</v>
      </c>
      <c r="D640" s="1">
        <f>C_Addresses!D349</f>
        <v>0</v>
      </c>
      <c r="E640" s="11" t="str">
        <f>C_Addresses!E349</f>
        <v xml:space="preserve">Number of Units: </v>
      </c>
      <c r="F640" s="724">
        <f>C_Addresses!F349</f>
        <v>0</v>
      </c>
      <c r="G640" s="10">
        <f>C_Addresses!G349</f>
        <v>0</v>
      </c>
      <c r="H640" s="10">
        <f>C_Addresses!H349</f>
        <v>0</v>
      </c>
      <c r="I640" s="3">
        <f>C_Addresses!I349</f>
        <v>0</v>
      </c>
      <c r="J640" s="3">
        <f>C_Addresses!J349</f>
        <v>0</v>
      </c>
      <c r="K640" s="3" t="str">
        <f>C_Addresses!K349</f>
        <v>District</v>
      </c>
      <c r="L640" s="3">
        <f>C_Addresses!L349</f>
        <v>0</v>
      </c>
      <c r="M640" s="1059" t="str">
        <f>C_Addresses!M349</f>
        <v>Elected Official</v>
      </c>
      <c r="N640" s="1059">
        <f>C_Addresses!N349</f>
        <v>0</v>
      </c>
    </row>
    <row r="641" spans="2:14" x14ac:dyDescent="0.2">
      <c r="B641" s="12" t="str">
        <f>C_Addresses!B350</f>
        <v>Site #:</v>
      </c>
      <c r="C641" s="206">
        <f>C_Addresses!C350</f>
        <v>32</v>
      </c>
      <c r="D641" s="10">
        <f>C_Addresses!D350</f>
        <v>0</v>
      </c>
      <c r="E641" s="11" t="str">
        <f>C_Addresses!E350</f>
        <v>PPA Approved:</v>
      </c>
      <c r="F641" s="202">
        <f>C_Addresses!F350</f>
        <v>0</v>
      </c>
      <c r="G641" s="3">
        <f>C_Addresses!G350</f>
        <v>0</v>
      </c>
      <c r="H641" s="1">
        <f>C_Addresses!H350</f>
        <v>0</v>
      </c>
      <c r="I641" s="4" t="str">
        <f>C_Addresses!I350</f>
        <v>Chief Municipal Official:</v>
      </c>
      <c r="J641" s="4">
        <f>C_Addresses!J350</f>
        <v>0</v>
      </c>
      <c r="K641" s="13">
        <f>C_Addresses!K350</f>
        <v>0</v>
      </c>
      <c r="L641" s="3">
        <f>C_Addresses!L350</f>
        <v>0</v>
      </c>
      <c r="M641" s="1056">
        <f>C_Addresses!M350</f>
        <v>0</v>
      </c>
      <c r="N641" s="1056">
        <f>C_Addresses!N350</f>
        <v>0</v>
      </c>
    </row>
    <row r="642" spans="2:14" x14ac:dyDescent="0.2">
      <c r="B642" s="4" t="str">
        <f>C_Addresses!B351</f>
        <v>Set Aside:</v>
      </c>
      <c r="C642" s="1057" t="str">
        <f>C_Addresses!C351</f>
        <v/>
      </c>
      <c r="D642" s="1057">
        <f>C_Addresses!D351</f>
        <v>0</v>
      </c>
      <c r="E642" s="1057">
        <f>C_Addresses!E351</f>
        <v>0</v>
      </c>
      <c r="F642" s="1057">
        <f>C_Addresses!F351</f>
        <v>0</v>
      </c>
      <c r="G642" s="3">
        <f>C_Addresses!G351</f>
        <v>0</v>
      </c>
      <c r="H642" s="1">
        <f>C_Addresses!H351</f>
        <v>0</v>
      </c>
      <c r="I642" s="4" t="str">
        <f>C_Addresses!I351</f>
        <v>Alderman:</v>
      </c>
      <c r="J642" s="4">
        <f>C_Addresses!J351</f>
        <v>0</v>
      </c>
      <c r="K642" s="2">
        <f>C_Addresses!K351</f>
        <v>0</v>
      </c>
      <c r="L642" s="3">
        <f>C_Addresses!L351</f>
        <v>0</v>
      </c>
      <c r="M642" s="1056">
        <f>C_Addresses!M351</f>
        <v>0</v>
      </c>
      <c r="N642" s="1056">
        <f>C_Addresses!N351</f>
        <v>0</v>
      </c>
    </row>
    <row r="643" spans="2:14" x14ac:dyDescent="0.2">
      <c r="B643" s="4" t="str">
        <f>C_Addresses!B352</f>
        <v>Address:</v>
      </c>
      <c r="C643" s="1050">
        <f>C_Addresses!C352</f>
        <v>0</v>
      </c>
      <c r="D643" s="1051">
        <f>C_Addresses!D352</f>
        <v>0</v>
      </c>
      <c r="E643" s="1051">
        <f>C_Addresses!E352</f>
        <v>0</v>
      </c>
      <c r="F643" s="1052">
        <f>C_Addresses!F352</f>
        <v>0</v>
      </c>
      <c r="G643" s="3">
        <f>C_Addresses!G352</f>
        <v>0</v>
      </c>
      <c r="H643" s="1">
        <f>C_Addresses!H352</f>
        <v>0</v>
      </c>
      <c r="I643" s="4" t="str">
        <f>C_Addresses!I352</f>
        <v>State Senator:</v>
      </c>
      <c r="J643" s="4">
        <f>C_Addresses!J352</f>
        <v>0</v>
      </c>
      <c r="K643" s="2">
        <f>C_Addresses!K352</f>
        <v>0</v>
      </c>
      <c r="L643" s="3">
        <f>C_Addresses!L352</f>
        <v>0</v>
      </c>
      <c r="M643" s="1056">
        <f>C_Addresses!M352</f>
        <v>0</v>
      </c>
      <c r="N643" s="1056">
        <f>C_Addresses!N352</f>
        <v>0</v>
      </c>
    </row>
    <row r="644" spans="2:14" x14ac:dyDescent="0.2">
      <c r="B644" s="4" t="str">
        <f>C_Addresses!B353</f>
        <v xml:space="preserve">City: </v>
      </c>
      <c r="C644" s="1050">
        <f>C_Addresses!C353</f>
        <v>0</v>
      </c>
      <c r="D644" s="1051">
        <f>C_Addresses!D353</f>
        <v>0</v>
      </c>
      <c r="E644" s="1051">
        <f>C_Addresses!E353</f>
        <v>0</v>
      </c>
      <c r="F644" s="1052">
        <f>C_Addresses!F353</f>
        <v>0</v>
      </c>
      <c r="G644" s="3">
        <f>C_Addresses!G353</f>
        <v>0</v>
      </c>
      <c r="H644" s="3">
        <f>C_Addresses!H353</f>
        <v>0</v>
      </c>
      <c r="I644" s="4" t="str">
        <f>C_Addresses!I353</f>
        <v>State Representative:</v>
      </c>
      <c r="J644" s="4">
        <f>C_Addresses!J353</f>
        <v>0</v>
      </c>
      <c r="K644" s="2">
        <f>C_Addresses!K353</f>
        <v>0</v>
      </c>
      <c r="L644" s="3">
        <f>C_Addresses!L353</f>
        <v>0</v>
      </c>
      <c r="M644" s="1056">
        <f>C_Addresses!M353</f>
        <v>0</v>
      </c>
      <c r="N644" s="1056">
        <f>C_Addresses!N353</f>
        <v>0</v>
      </c>
    </row>
    <row r="645" spans="2:14" x14ac:dyDescent="0.2">
      <c r="B645" s="11" t="str">
        <f>C_Addresses!B354</f>
        <v>ZIP:</v>
      </c>
      <c r="C645" s="1028">
        <f>C_Addresses!C354</f>
        <v>0</v>
      </c>
      <c r="D645" s="1058">
        <f>C_Addresses!D354</f>
        <v>0</v>
      </c>
      <c r="E645" s="1058">
        <f>C_Addresses!E354</f>
        <v>0</v>
      </c>
      <c r="F645" s="1029">
        <f>C_Addresses!F354</f>
        <v>0</v>
      </c>
      <c r="G645" s="3">
        <f>C_Addresses!G354</f>
        <v>0</v>
      </c>
      <c r="H645" s="1">
        <f>C_Addresses!H354</f>
        <v>0</v>
      </c>
      <c r="I645" s="4" t="str">
        <f>C_Addresses!I354</f>
        <v>US Representative:</v>
      </c>
      <c r="J645" s="4">
        <f>C_Addresses!J354</f>
        <v>0</v>
      </c>
      <c r="K645" s="2">
        <f>C_Addresses!K354</f>
        <v>0</v>
      </c>
      <c r="L645" s="3">
        <f>C_Addresses!L354</f>
        <v>0</v>
      </c>
      <c r="M645" s="1056">
        <f>C_Addresses!M354</f>
        <v>0</v>
      </c>
      <c r="N645" s="1056">
        <f>C_Addresses!N354</f>
        <v>0</v>
      </c>
    </row>
    <row r="646" spans="2:14" x14ac:dyDescent="0.2">
      <c r="B646" s="4" t="str">
        <f>C_Addresses!B355</f>
        <v>County:</v>
      </c>
      <c r="C646" s="1050">
        <f>C_Addresses!C355</f>
        <v>0</v>
      </c>
      <c r="D646" s="1051">
        <f>C_Addresses!D355</f>
        <v>0</v>
      </c>
      <c r="E646" s="1051">
        <f>C_Addresses!E355</f>
        <v>0</v>
      </c>
      <c r="F646" s="1052">
        <f>C_Addresses!F355</f>
        <v>0</v>
      </c>
      <c r="G646" s="3">
        <f>C_Addresses!G355</f>
        <v>0</v>
      </c>
      <c r="H646" s="1">
        <f>C_Addresses!H355</f>
        <v>0</v>
      </c>
      <c r="I646" s="1">
        <f>C_Addresses!I355</f>
        <v>0</v>
      </c>
      <c r="J646" s="1">
        <f>C_Addresses!J355</f>
        <v>0</v>
      </c>
      <c r="K646" s="1">
        <f>C_Addresses!K355</f>
        <v>0</v>
      </c>
      <c r="L646" s="1">
        <f>C_Addresses!L355</f>
        <v>0</v>
      </c>
      <c r="M646" s="1">
        <f>C_Addresses!M355</f>
        <v>0</v>
      </c>
      <c r="N646" s="1">
        <f>C_Addresses!N355</f>
        <v>0</v>
      </c>
    </row>
    <row r="647" spans="2:14" x14ac:dyDescent="0.2">
      <c r="B647" s="1">
        <f>C_Addresses!B356</f>
        <v>0</v>
      </c>
      <c r="C647" s="1">
        <f>C_Addresses!C356</f>
        <v>0</v>
      </c>
      <c r="D647" s="1">
        <f>C_Addresses!D356</f>
        <v>0</v>
      </c>
      <c r="E647" s="1">
        <f>C_Addresses!E356</f>
        <v>0</v>
      </c>
      <c r="F647" s="3">
        <f>C_Addresses!F356</f>
        <v>0</v>
      </c>
      <c r="G647" s="3">
        <f>C_Addresses!G356</f>
        <v>0</v>
      </c>
      <c r="H647" s="1">
        <f>C_Addresses!H356</f>
        <v>0</v>
      </c>
      <c r="I647" s="4" t="str">
        <f>C_Addresses!I356</f>
        <v>Census Tract Number:</v>
      </c>
      <c r="J647" s="1">
        <f>C_Addresses!J356</f>
        <v>0</v>
      </c>
      <c r="K647" s="2">
        <f>C_Addresses!K356</f>
        <v>0</v>
      </c>
      <c r="L647" s="1">
        <f>C_Addresses!L356</f>
        <v>0</v>
      </c>
      <c r="M647" s="1" t="str">
        <f>C_Addresses!M356</f>
        <v>PIN:</v>
      </c>
      <c r="N647" s="2">
        <f>C_Addresses!N356</f>
        <v>0</v>
      </c>
    </row>
    <row r="648" spans="2:14" x14ac:dyDescent="0.2">
      <c r="B648" s="4" t="str">
        <f>C_Addresses!B357</f>
        <v>Latitude:</v>
      </c>
      <c r="C648" s="121">
        <f>C_Addresses!C357</f>
        <v>0</v>
      </c>
      <c r="D648" s="5" t="str">
        <f>C_Addresses!D357</f>
        <v>(Example: 41.889556)</v>
      </c>
      <c r="E648" s="1">
        <f>C_Addresses!E357</f>
        <v>0</v>
      </c>
      <c r="F648" s="3">
        <f>C_Addresses!F357</f>
        <v>0</v>
      </c>
      <c r="G648" s="1">
        <f>C_Addresses!G357</f>
        <v>0</v>
      </c>
      <c r="H648" s="1">
        <f>C_Addresses!H357</f>
        <v>0</v>
      </c>
      <c r="I648" s="4" t="str">
        <f>C_Addresses!I357</f>
        <v>QCT?:</v>
      </c>
      <c r="J648" s="1">
        <f>C_Addresses!J357</f>
        <v>0</v>
      </c>
      <c r="K648" s="202">
        <f>C_Addresses!K357</f>
        <v>0</v>
      </c>
      <c r="L648" s="1">
        <f>C_Addresses!L357</f>
        <v>0</v>
      </c>
      <c r="M648" s="1">
        <f>C_Addresses!M357</f>
        <v>0</v>
      </c>
      <c r="N648" s="1">
        <f>C_Addresses!N357</f>
        <v>0</v>
      </c>
    </row>
    <row r="649" spans="2:14" x14ac:dyDescent="0.2">
      <c r="B649" s="4" t="str">
        <f>C_Addresses!B358</f>
        <v>Longitude:</v>
      </c>
      <c r="C649" s="122">
        <f>C_Addresses!C358</f>
        <v>0</v>
      </c>
      <c r="D649" s="9" t="str">
        <f>C_Addresses!D358</f>
        <v>(Example: -87.623861)</v>
      </c>
      <c r="E649" s="3">
        <f>C_Addresses!E358</f>
        <v>0</v>
      </c>
      <c r="F649" s="1">
        <f>C_Addresses!F358</f>
        <v>0</v>
      </c>
      <c r="G649" s="3">
        <f>C_Addresses!G358</f>
        <v>0</v>
      </c>
      <c r="H649" s="1">
        <f>C_Addresses!H358</f>
        <v>0</v>
      </c>
      <c r="I649" s="4" t="str">
        <f>C_Addresses!I358</f>
        <v>Chicago Community Area:</v>
      </c>
      <c r="J649" s="1">
        <f>C_Addresses!J358</f>
        <v>0</v>
      </c>
      <c r="K649" s="1">
        <f>C_Addresses!K358</f>
        <v>0</v>
      </c>
      <c r="L649" s="1">
        <f>C_Addresses!L358</f>
        <v>0</v>
      </c>
      <c r="M649" s="1053">
        <f>C_Addresses!M358</f>
        <v>0</v>
      </c>
      <c r="N649" s="1054">
        <f>C_Addresses!N358</f>
        <v>0</v>
      </c>
    </row>
    <row r="650" spans="2:14" ht="13.5" thickBot="1" x14ac:dyDescent="0.25">
      <c r="B650" s="14">
        <f>C_Addresses!B359</f>
        <v>0</v>
      </c>
      <c r="C650" s="14">
        <f>C_Addresses!C359</f>
        <v>0</v>
      </c>
      <c r="D650" s="14">
        <f>C_Addresses!D359</f>
        <v>0</v>
      </c>
      <c r="E650" s="14">
        <f>C_Addresses!E359</f>
        <v>0</v>
      </c>
      <c r="F650" s="14">
        <f>C_Addresses!F359</f>
        <v>0</v>
      </c>
      <c r="G650" s="14">
        <f>C_Addresses!G359</f>
        <v>0</v>
      </c>
      <c r="H650" s="14">
        <f>C_Addresses!H359</f>
        <v>0</v>
      </c>
      <c r="I650" s="14">
        <f>C_Addresses!I359</f>
        <v>0</v>
      </c>
      <c r="J650" s="14">
        <f>C_Addresses!J359</f>
        <v>0</v>
      </c>
      <c r="K650" s="14">
        <f>C_Addresses!K359</f>
        <v>0</v>
      </c>
      <c r="L650" s="14">
        <f>C_Addresses!L359</f>
        <v>0</v>
      </c>
      <c r="M650" s="14">
        <f>C_Addresses!M359</f>
        <v>0</v>
      </c>
      <c r="N650" s="14">
        <f>C_Addresses!N359</f>
        <v>0</v>
      </c>
    </row>
    <row r="651" spans="2:14" x14ac:dyDescent="0.2">
      <c r="B651" s="1">
        <f>C_Addresses!B360</f>
        <v>0</v>
      </c>
      <c r="C651" s="1">
        <f>C_Addresses!C360</f>
        <v>0</v>
      </c>
      <c r="D651" s="1">
        <f>C_Addresses!D360</f>
        <v>0</v>
      </c>
      <c r="E651" s="11" t="str">
        <f>C_Addresses!E360</f>
        <v xml:space="preserve">Number of Units: </v>
      </c>
      <c r="F651" s="724">
        <f>C_Addresses!F360</f>
        <v>0</v>
      </c>
      <c r="G651" s="10">
        <f>C_Addresses!G360</f>
        <v>0</v>
      </c>
      <c r="H651" s="10">
        <f>C_Addresses!H360</f>
        <v>0</v>
      </c>
      <c r="I651" s="3">
        <f>C_Addresses!I360</f>
        <v>0</v>
      </c>
      <c r="J651" s="3">
        <f>C_Addresses!J360</f>
        <v>0</v>
      </c>
      <c r="K651" s="3" t="str">
        <f>C_Addresses!K360</f>
        <v>District</v>
      </c>
      <c r="L651" s="3">
        <f>C_Addresses!L360</f>
        <v>0</v>
      </c>
      <c r="M651" s="1059" t="str">
        <f>C_Addresses!M360</f>
        <v>Elected Official</v>
      </c>
      <c r="N651" s="1059">
        <f>C_Addresses!N360</f>
        <v>0</v>
      </c>
    </row>
    <row r="652" spans="2:14" x14ac:dyDescent="0.2">
      <c r="B652" s="12" t="str">
        <f>C_Addresses!B361</f>
        <v>Site #:</v>
      </c>
      <c r="C652" s="206">
        <f>C_Addresses!C361</f>
        <v>33</v>
      </c>
      <c r="D652" s="10">
        <f>C_Addresses!D361</f>
        <v>0</v>
      </c>
      <c r="E652" s="11" t="str">
        <f>C_Addresses!E361</f>
        <v>PPA Approved:</v>
      </c>
      <c r="F652" s="202">
        <f>C_Addresses!F361</f>
        <v>0</v>
      </c>
      <c r="G652" s="3">
        <f>C_Addresses!G361</f>
        <v>0</v>
      </c>
      <c r="H652" s="1">
        <f>C_Addresses!H361</f>
        <v>0</v>
      </c>
      <c r="I652" s="4" t="str">
        <f>C_Addresses!I361</f>
        <v>Chief Municipal Official:</v>
      </c>
      <c r="J652" s="4">
        <f>C_Addresses!J361</f>
        <v>0</v>
      </c>
      <c r="K652" s="13">
        <f>C_Addresses!K361</f>
        <v>0</v>
      </c>
      <c r="L652" s="3">
        <f>C_Addresses!L361</f>
        <v>0</v>
      </c>
      <c r="M652" s="1056">
        <f>C_Addresses!M361</f>
        <v>0</v>
      </c>
      <c r="N652" s="1056">
        <f>C_Addresses!N361</f>
        <v>0</v>
      </c>
    </row>
    <row r="653" spans="2:14" x14ac:dyDescent="0.2">
      <c r="B653" s="4" t="str">
        <f>C_Addresses!B362</f>
        <v>Set Aside:</v>
      </c>
      <c r="C653" s="1057" t="str">
        <f>C_Addresses!C362</f>
        <v/>
      </c>
      <c r="D653" s="1057">
        <f>C_Addresses!D362</f>
        <v>0</v>
      </c>
      <c r="E653" s="1057">
        <f>C_Addresses!E362</f>
        <v>0</v>
      </c>
      <c r="F653" s="1057">
        <f>C_Addresses!F362</f>
        <v>0</v>
      </c>
      <c r="G653" s="3">
        <f>C_Addresses!G362</f>
        <v>0</v>
      </c>
      <c r="H653" s="1">
        <f>C_Addresses!H362</f>
        <v>0</v>
      </c>
      <c r="I653" s="4" t="str">
        <f>C_Addresses!I362</f>
        <v>Alderman:</v>
      </c>
      <c r="J653" s="4">
        <f>C_Addresses!J362</f>
        <v>0</v>
      </c>
      <c r="K653" s="2">
        <f>C_Addresses!K362</f>
        <v>0</v>
      </c>
      <c r="L653" s="3">
        <f>C_Addresses!L362</f>
        <v>0</v>
      </c>
      <c r="M653" s="1056">
        <f>C_Addresses!M362</f>
        <v>0</v>
      </c>
      <c r="N653" s="1056">
        <f>C_Addresses!N362</f>
        <v>0</v>
      </c>
    </row>
    <row r="654" spans="2:14" x14ac:dyDescent="0.2">
      <c r="B654" s="4" t="str">
        <f>C_Addresses!B363</f>
        <v>Address:</v>
      </c>
      <c r="C654" s="1050">
        <f>C_Addresses!C363</f>
        <v>0</v>
      </c>
      <c r="D654" s="1051">
        <f>C_Addresses!D363</f>
        <v>0</v>
      </c>
      <c r="E654" s="1051">
        <f>C_Addresses!E363</f>
        <v>0</v>
      </c>
      <c r="F654" s="1052">
        <f>C_Addresses!F363</f>
        <v>0</v>
      </c>
      <c r="G654" s="3">
        <f>C_Addresses!G363</f>
        <v>0</v>
      </c>
      <c r="H654" s="1">
        <f>C_Addresses!H363</f>
        <v>0</v>
      </c>
      <c r="I654" s="4" t="str">
        <f>C_Addresses!I363</f>
        <v>State Senator:</v>
      </c>
      <c r="J654" s="4">
        <f>C_Addresses!J363</f>
        <v>0</v>
      </c>
      <c r="K654" s="2">
        <f>C_Addresses!K363</f>
        <v>0</v>
      </c>
      <c r="L654" s="3">
        <f>C_Addresses!L363</f>
        <v>0</v>
      </c>
      <c r="M654" s="1056">
        <f>C_Addresses!M363</f>
        <v>0</v>
      </c>
      <c r="N654" s="1056">
        <f>C_Addresses!N363</f>
        <v>0</v>
      </c>
    </row>
    <row r="655" spans="2:14" x14ac:dyDescent="0.2">
      <c r="B655" s="4" t="str">
        <f>C_Addresses!B364</f>
        <v xml:space="preserve">City: </v>
      </c>
      <c r="C655" s="1050">
        <f>C_Addresses!C364</f>
        <v>0</v>
      </c>
      <c r="D655" s="1051">
        <f>C_Addresses!D364</f>
        <v>0</v>
      </c>
      <c r="E655" s="1051">
        <f>C_Addresses!E364</f>
        <v>0</v>
      </c>
      <c r="F655" s="1052">
        <f>C_Addresses!F364</f>
        <v>0</v>
      </c>
      <c r="G655" s="3">
        <f>C_Addresses!G364</f>
        <v>0</v>
      </c>
      <c r="H655" s="3">
        <f>C_Addresses!H364</f>
        <v>0</v>
      </c>
      <c r="I655" s="4" t="str">
        <f>C_Addresses!I364</f>
        <v>State Representative:</v>
      </c>
      <c r="J655" s="4">
        <f>C_Addresses!J364</f>
        <v>0</v>
      </c>
      <c r="K655" s="2">
        <f>C_Addresses!K364</f>
        <v>0</v>
      </c>
      <c r="L655" s="3">
        <f>C_Addresses!L364</f>
        <v>0</v>
      </c>
      <c r="M655" s="1056">
        <f>C_Addresses!M364</f>
        <v>0</v>
      </c>
      <c r="N655" s="1056">
        <f>C_Addresses!N364</f>
        <v>0</v>
      </c>
    </row>
    <row r="656" spans="2:14" x14ac:dyDescent="0.2">
      <c r="B656" s="11" t="str">
        <f>C_Addresses!B365</f>
        <v>ZIP:</v>
      </c>
      <c r="C656" s="1028">
        <f>C_Addresses!C365</f>
        <v>0</v>
      </c>
      <c r="D656" s="1058">
        <f>C_Addresses!D365</f>
        <v>0</v>
      </c>
      <c r="E656" s="1058">
        <f>C_Addresses!E365</f>
        <v>0</v>
      </c>
      <c r="F656" s="1029">
        <f>C_Addresses!F365</f>
        <v>0</v>
      </c>
      <c r="G656" s="3">
        <f>C_Addresses!G365</f>
        <v>0</v>
      </c>
      <c r="H656" s="1">
        <f>C_Addresses!H365</f>
        <v>0</v>
      </c>
      <c r="I656" s="4" t="str">
        <f>C_Addresses!I365</f>
        <v>US Representative:</v>
      </c>
      <c r="J656" s="4">
        <f>C_Addresses!J365</f>
        <v>0</v>
      </c>
      <c r="K656" s="2">
        <f>C_Addresses!K365</f>
        <v>0</v>
      </c>
      <c r="L656" s="3">
        <f>C_Addresses!L365</f>
        <v>0</v>
      </c>
      <c r="M656" s="1056">
        <f>C_Addresses!M365</f>
        <v>0</v>
      </c>
      <c r="N656" s="1056">
        <f>C_Addresses!N365</f>
        <v>0</v>
      </c>
    </row>
    <row r="657" spans="2:14" x14ac:dyDescent="0.2">
      <c r="B657" s="4" t="str">
        <f>C_Addresses!B366</f>
        <v>County:</v>
      </c>
      <c r="C657" s="1050">
        <f>C_Addresses!C366</f>
        <v>0</v>
      </c>
      <c r="D657" s="1051">
        <f>C_Addresses!D366</f>
        <v>0</v>
      </c>
      <c r="E657" s="1051">
        <f>C_Addresses!E366</f>
        <v>0</v>
      </c>
      <c r="F657" s="1052">
        <f>C_Addresses!F366</f>
        <v>0</v>
      </c>
      <c r="G657" s="3">
        <f>C_Addresses!G366</f>
        <v>0</v>
      </c>
      <c r="H657" s="1">
        <f>C_Addresses!H366</f>
        <v>0</v>
      </c>
      <c r="I657" s="1">
        <f>C_Addresses!I366</f>
        <v>0</v>
      </c>
      <c r="J657" s="1">
        <f>C_Addresses!J366</f>
        <v>0</v>
      </c>
      <c r="K657" s="1">
        <f>C_Addresses!K366</f>
        <v>0</v>
      </c>
      <c r="L657" s="1">
        <f>C_Addresses!L366</f>
        <v>0</v>
      </c>
      <c r="M657" s="1">
        <f>C_Addresses!M366</f>
        <v>0</v>
      </c>
      <c r="N657" s="1">
        <f>C_Addresses!N366</f>
        <v>0</v>
      </c>
    </row>
    <row r="658" spans="2:14" x14ac:dyDescent="0.2">
      <c r="B658" s="1">
        <f>C_Addresses!B367</f>
        <v>0</v>
      </c>
      <c r="C658" s="1">
        <f>C_Addresses!C367</f>
        <v>0</v>
      </c>
      <c r="D658" s="1">
        <f>C_Addresses!D367</f>
        <v>0</v>
      </c>
      <c r="E658" s="1">
        <f>C_Addresses!E367</f>
        <v>0</v>
      </c>
      <c r="F658" s="3">
        <f>C_Addresses!F367</f>
        <v>0</v>
      </c>
      <c r="G658" s="3">
        <f>C_Addresses!G367</f>
        <v>0</v>
      </c>
      <c r="H658" s="1">
        <f>C_Addresses!H367</f>
        <v>0</v>
      </c>
      <c r="I658" s="4" t="str">
        <f>C_Addresses!I367</f>
        <v>Census Tract Number:</v>
      </c>
      <c r="J658" s="1">
        <f>C_Addresses!J367</f>
        <v>0</v>
      </c>
      <c r="K658" s="2">
        <f>C_Addresses!K367</f>
        <v>0</v>
      </c>
      <c r="L658" s="1">
        <f>C_Addresses!L367</f>
        <v>0</v>
      </c>
      <c r="M658" s="1" t="str">
        <f>C_Addresses!M367</f>
        <v>PIN:</v>
      </c>
      <c r="N658" s="2">
        <f>C_Addresses!N367</f>
        <v>0</v>
      </c>
    </row>
    <row r="659" spans="2:14" x14ac:dyDescent="0.2">
      <c r="B659" s="4" t="str">
        <f>C_Addresses!B368</f>
        <v>Latitude:</v>
      </c>
      <c r="C659" s="121">
        <f>C_Addresses!C368</f>
        <v>0</v>
      </c>
      <c r="D659" s="5" t="str">
        <f>C_Addresses!D368</f>
        <v>(Example: 41.889556)</v>
      </c>
      <c r="E659" s="1">
        <f>C_Addresses!E368</f>
        <v>0</v>
      </c>
      <c r="F659" s="3">
        <f>C_Addresses!F368</f>
        <v>0</v>
      </c>
      <c r="G659" s="1">
        <f>C_Addresses!G368</f>
        <v>0</v>
      </c>
      <c r="H659" s="1">
        <f>C_Addresses!H368</f>
        <v>0</v>
      </c>
      <c r="I659" s="4" t="str">
        <f>C_Addresses!I368</f>
        <v>QCT?:</v>
      </c>
      <c r="J659" s="1">
        <f>C_Addresses!J368</f>
        <v>0</v>
      </c>
      <c r="K659" s="202">
        <f>C_Addresses!K368</f>
        <v>0</v>
      </c>
      <c r="L659" s="1">
        <f>C_Addresses!L368</f>
        <v>0</v>
      </c>
      <c r="M659" s="1">
        <f>C_Addresses!M368</f>
        <v>0</v>
      </c>
      <c r="N659" s="1">
        <f>C_Addresses!N368</f>
        <v>0</v>
      </c>
    </row>
    <row r="660" spans="2:14" x14ac:dyDescent="0.2">
      <c r="B660" s="4" t="str">
        <f>C_Addresses!B369</f>
        <v>Longitude:</v>
      </c>
      <c r="C660" s="122">
        <f>C_Addresses!C369</f>
        <v>0</v>
      </c>
      <c r="D660" s="9" t="str">
        <f>C_Addresses!D369</f>
        <v>(Example: -87.623861)</v>
      </c>
      <c r="E660" s="3">
        <f>C_Addresses!E369</f>
        <v>0</v>
      </c>
      <c r="F660" s="1">
        <f>C_Addresses!F369</f>
        <v>0</v>
      </c>
      <c r="G660" s="3">
        <f>C_Addresses!G369</f>
        <v>0</v>
      </c>
      <c r="H660" s="1">
        <f>C_Addresses!H369</f>
        <v>0</v>
      </c>
      <c r="I660" s="4" t="str">
        <f>C_Addresses!I369</f>
        <v>Chicago Community Area:</v>
      </c>
      <c r="J660" s="1">
        <f>C_Addresses!J369</f>
        <v>0</v>
      </c>
      <c r="K660" s="1">
        <f>C_Addresses!K369</f>
        <v>0</v>
      </c>
      <c r="L660" s="1">
        <f>C_Addresses!L369</f>
        <v>0</v>
      </c>
      <c r="M660" s="1053">
        <f>C_Addresses!M369</f>
        <v>0</v>
      </c>
      <c r="N660" s="1054">
        <f>C_Addresses!N369</f>
        <v>0</v>
      </c>
    </row>
    <row r="661" spans="2:14" ht="13.5" thickBot="1" x14ac:dyDescent="0.25">
      <c r="B661" s="14">
        <f>C_Addresses!B370</f>
        <v>0</v>
      </c>
      <c r="C661" s="14">
        <f>C_Addresses!C370</f>
        <v>0</v>
      </c>
      <c r="D661" s="14">
        <f>C_Addresses!D370</f>
        <v>0</v>
      </c>
      <c r="E661" s="14">
        <f>C_Addresses!E370</f>
        <v>0</v>
      </c>
      <c r="F661" s="14">
        <f>C_Addresses!F370</f>
        <v>0</v>
      </c>
      <c r="G661" s="14">
        <f>C_Addresses!G370</f>
        <v>0</v>
      </c>
      <c r="H661" s="14">
        <f>C_Addresses!H370</f>
        <v>0</v>
      </c>
      <c r="I661" s="14">
        <f>C_Addresses!I370</f>
        <v>0</v>
      </c>
      <c r="J661" s="14">
        <f>C_Addresses!J370</f>
        <v>0</v>
      </c>
      <c r="K661" s="14">
        <f>C_Addresses!K370</f>
        <v>0</v>
      </c>
      <c r="L661" s="14">
        <f>C_Addresses!L370</f>
        <v>0</v>
      </c>
      <c r="M661" s="14">
        <f>C_Addresses!M370</f>
        <v>0</v>
      </c>
      <c r="N661" s="14">
        <f>C_Addresses!N370</f>
        <v>0</v>
      </c>
    </row>
    <row r="662" spans="2:14" x14ac:dyDescent="0.2">
      <c r="B662" s="1">
        <f>C_Addresses!B371</f>
        <v>0</v>
      </c>
      <c r="C662" s="1">
        <f>C_Addresses!C371</f>
        <v>0</v>
      </c>
      <c r="D662" s="1">
        <f>C_Addresses!D371</f>
        <v>0</v>
      </c>
      <c r="E662" s="11" t="str">
        <f>C_Addresses!E371</f>
        <v xml:space="preserve">Number of Units: </v>
      </c>
      <c r="F662" s="724">
        <f>C_Addresses!F371</f>
        <v>0</v>
      </c>
      <c r="G662" s="10">
        <f>C_Addresses!G371</f>
        <v>0</v>
      </c>
      <c r="H662" s="10">
        <f>C_Addresses!H371</f>
        <v>0</v>
      </c>
      <c r="I662" s="3">
        <f>C_Addresses!I371</f>
        <v>0</v>
      </c>
      <c r="J662" s="3">
        <f>C_Addresses!J371</f>
        <v>0</v>
      </c>
      <c r="K662" s="3" t="str">
        <f>C_Addresses!K371</f>
        <v>District</v>
      </c>
      <c r="L662" s="3">
        <f>C_Addresses!L371</f>
        <v>0</v>
      </c>
      <c r="M662" s="1059" t="str">
        <f>C_Addresses!M371</f>
        <v>Elected Official</v>
      </c>
      <c r="N662" s="1059">
        <f>C_Addresses!N371</f>
        <v>0</v>
      </c>
    </row>
    <row r="663" spans="2:14" x14ac:dyDescent="0.2">
      <c r="B663" s="12" t="str">
        <f>C_Addresses!B372</f>
        <v>Site #:</v>
      </c>
      <c r="C663" s="206">
        <f>C_Addresses!C372</f>
        <v>34</v>
      </c>
      <c r="D663" s="10">
        <f>C_Addresses!D372</f>
        <v>0</v>
      </c>
      <c r="E663" s="11" t="str">
        <f>C_Addresses!E372</f>
        <v>PPA Approved:</v>
      </c>
      <c r="F663" s="202">
        <f>C_Addresses!F372</f>
        <v>0</v>
      </c>
      <c r="G663" s="3">
        <f>C_Addresses!G372</f>
        <v>0</v>
      </c>
      <c r="H663" s="1">
        <f>C_Addresses!H372</f>
        <v>0</v>
      </c>
      <c r="I663" s="4" t="str">
        <f>C_Addresses!I372</f>
        <v>Chief Municipal Official:</v>
      </c>
      <c r="J663" s="4">
        <f>C_Addresses!J372</f>
        <v>0</v>
      </c>
      <c r="K663" s="13">
        <f>C_Addresses!K372</f>
        <v>0</v>
      </c>
      <c r="L663" s="3">
        <f>C_Addresses!L372</f>
        <v>0</v>
      </c>
      <c r="M663" s="1056">
        <f>C_Addresses!M372</f>
        <v>0</v>
      </c>
      <c r="N663" s="1056">
        <f>C_Addresses!N372</f>
        <v>0</v>
      </c>
    </row>
    <row r="664" spans="2:14" x14ac:dyDescent="0.2">
      <c r="B664" s="4" t="str">
        <f>C_Addresses!B373</f>
        <v>Set Aside:</v>
      </c>
      <c r="C664" s="1057" t="str">
        <f>C_Addresses!C373</f>
        <v/>
      </c>
      <c r="D664" s="1057">
        <f>C_Addresses!D373</f>
        <v>0</v>
      </c>
      <c r="E664" s="1057">
        <f>C_Addresses!E373</f>
        <v>0</v>
      </c>
      <c r="F664" s="1057">
        <f>C_Addresses!F373</f>
        <v>0</v>
      </c>
      <c r="G664" s="3">
        <f>C_Addresses!G373</f>
        <v>0</v>
      </c>
      <c r="H664" s="1">
        <f>C_Addresses!H373</f>
        <v>0</v>
      </c>
      <c r="I664" s="4" t="str">
        <f>C_Addresses!I373</f>
        <v>Alderman:</v>
      </c>
      <c r="J664" s="4">
        <f>C_Addresses!J373</f>
        <v>0</v>
      </c>
      <c r="K664" s="2">
        <f>C_Addresses!K373</f>
        <v>0</v>
      </c>
      <c r="L664" s="3">
        <f>C_Addresses!L373</f>
        <v>0</v>
      </c>
      <c r="M664" s="1056">
        <f>C_Addresses!M373</f>
        <v>0</v>
      </c>
      <c r="N664" s="1056">
        <f>C_Addresses!N373</f>
        <v>0</v>
      </c>
    </row>
    <row r="665" spans="2:14" x14ac:dyDescent="0.2">
      <c r="B665" s="4" t="str">
        <f>C_Addresses!B374</f>
        <v>Address:</v>
      </c>
      <c r="C665" s="1050">
        <f>C_Addresses!C374</f>
        <v>0</v>
      </c>
      <c r="D665" s="1051">
        <f>C_Addresses!D374</f>
        <v>0</v>
      </c>
      <c r="E665" s="1051">
        <f>C_Addresses!E374</f>
        <v>0</v>
      </c>
      <c r="F665" s="1052">
        <f>C_Addresses!F374</f>
        <v>0</v>
      </c>
      <c r="G665" s="3">
        <f>C_Addresses!G374</f>
        <v>0</v>
      </c>
      <c r="H665" s="1">
        <f>C_Addresses!H374</f>
        <v>0</v>
      </c>
      <c r="I665" s="4" t="str">
        <f>C_Addresses!I374</f>
        <v>State Senator:</v>
      </c>
      <c r="J665" s="4">
        <f>C_Addresses!J374</f>
        <v>0</v>
      </c>
      <c r="K665" s="2">
        <f>C_Addresses!K374</f>
        <v>0</v>
      </c>
      <c r="L665" s="3">
        <f>C_Addresses!L374</f>
        <v>0</v>
      </c>
      <c r="M665" s="1056">
        <f>C_Addresses!M374</f>
        <v>0</v>
      </c>
      <c r="N665" s="1056">
        <f>C_Addresses!N374</f>
        <v>0</v>
      </c>
    </row>
    <row r="666" spans="2:14" x14ac:dyDescent="0.2">
      <c r="B666" s="4" t="str">
        <f>C_Addresses!B375</f>
        <v xml:space="preserve">City: </v>
      </c>
      <c r="C666" s="1050">
        <f>C_Addresses!C375</f>
        <v>0</v>
      </c>
      <c r="D666" s="1051">
        <f>C_Addresses!D375</f>
        <v>0</v>
      </c>
      <c r="E666" s="1051">
        <f>C_Addresses!E375</f>
        <v>0</v>
      </c>
      <c r="F666" s="1052">
        <f>C_Addresses!F375</f>
        <v>0</v>
      </c>
      <c r="G666" s="3">
        <f>C_Addresses!G375</f>
        <v>0</v>
      </c>
      <c r="H666" s="3">
        <f>C_Addresses!H375</f>
        <v>0</v>
      </c>
      <c r="I666" s="4" t="str">
        <f>C_Addresses!I375</f>
        <v>State Representative:</v>
      </c>
      <c r="J666" s="4">
        <f>C_Addresses!J375</f>
        <v>0</v>
      </c>
      <c r="K666" s="2">
        <f>C_Addresses!K375</f>
        <v>0</v>
      </c>
      <c r="L666" s="3">
        <f>C_Addresses!L375</f>
        <v>0</v>
      </c>
      <c r="M666" s="1056">
        <f>C_Addresses!M375</f>
        <v>0</v>
      </c>
      <c r="N666" s="1056">
        <f>C_Addresses!N375</f>
        <v>0</v>
      </c>
    </row>
    <row r="667" spans="2:14" x14ac:dyDescent="0.2">
      <c r="B667" s="11" t="str">
        <f>C_Addresses!B376</f>
        <v>ZIP:</v>
      </c>
      <c r="C667" s="1028">
        <f>C_Addresses!C376</f>
        <v>0</v>
      </c>
      <c r="D667" s="1058">
        <f>C_Addresses!D376</f>
        <v>0</v>
      </c>
      <c r="E667" s="1058">
        <f>C_Addresses!E376</f>
        <v>0</v>
      </c>
      <c r="F667" s="1029">
        <f>C_Addresses!F376</f>
        <v>0</v>
      </c>
      <c r="G667" s="3">
        <f>C_Addresses!G376</f>
        <v>0</v>
      </c>
      <c r="H667" s="1">
        <f>C_Addresses!H376</f>
        <v>0</v>
      </c>
      <c r="I667" s="4" t="str">
        <f>C_Addresses!I376</f>
        <v>US Representative:</v>
      </c>
      <c r="J667" s="4">
        <f>C_Addresses!J376</f>
        <v>0</v>
      </c>
      <c r="K667" s="2">
        <f>C_Addresses!K376</f>
        <v>0</v>
      </c>
      <c r="L667" s="3">
        <f>C_Addresses!L376</f>
        <v>0</v>
      </c>
      <c r="M667" s="1056">
        <f>C_Addresses!M376</f>
        <v>0</v>
      </c>
      <c r="N667" s="1056">
        <f>C_Addresses!N376</f>
        <v>0</v>
      </c>
    </row>
    <row r="668" spans="2:14" x14ac:dyDescent="0.2">
      <c r="B668" s="4" t="str">
        <f>C_Addresses!B377</f>
        <v>County:</v>
      </c>
      <c r="C668" s="1050">
        <f>C_Addresses!C377</f>
        <v>0</v>
      </c>
      <c r="D668" s="1051">
        <f>C_Addresses!D377</f>
        <v>0</v>
      </c>
      <c r="E668" s="1051">
        <f>C_Addresses!E377</f>
        <v>0</v>
      </c>
      <c r="F668" s="1052">
        <f>C_Addresses!F377</f>
        <v>0</v>
      </c>
      <c r="G668" s="3">
        <f>C_Addresses!G377</f>
        <v>0</v>
      </c>
      <c r="H668" s="1">
        <f>C_Addresses!H377</f>
        <v>0</v>
      </c>
      <c r="I668" s="1">
        <f>C_Addresses!I377</f>
        <v>0</v>
      </c>
      <c r="J668" s="1">
        <f>C_Addresses!J377</f>
        <v>0</v>
      </c>
      <c r="K668" s="1">
        <f>C_Addresses!K377</f>
        <v>0</v>
      </c>
      <c r="L668" s="1">
        <f>C_Addresses!L377</f>
        <v>0</v>
      </c>
      <c r="M668" s="1">
        <f>C_Addresses!M377</f>
        <v>0</v>
      </c>
      <c r="N668" s="1">
        <f>C_Addresses!N377</f>
        <v>0</v>
      </c>
    </row>
    <row r="669" spans="2:14" x14ac:dyDescent="0.2">
      <c r="B669" s="1">
        <f>C_Addresses!B378</f>
        <v>0</v>
      </c>
      <c r="C669" s="1">
        <f>C_Addresses!C378</f>
        <v>0</v>
      </c>
      <c r="D669" s="1">
        <f>C_Addresses!D378</f>
        <v>0</v>
      </c>
      <c r="E669" s="1">
        <f>C_Addresses!E378</f>
        <v>0</v>
      </c>
      <c r="F669" s="3">
        <f>C_Addresses!F378</f>
        <v>0</v>
      </c>
      <c r="G669" s="3">
        <f>C_Addresses!G378</f>
        <v>0</v>
      </c>
      <c r="H669" s="1">
        <f>C_Addresses!H378</f>
        <v>0</v>
      </c>
      <c r="I669" s="4" t="str">
        <f>C_Addresses!I378</f>
        <v>Census Tract Number:</v>
      </c>
      <c r="J669" s="1">
        <f>C_Addresses!J378</f>
        <v>0</v>
      </c>
      <c r="K669" s="2">
        <f>C_Addresses!K378</f>
        <v>0</v>
      </c>
      <c r="L669" s="1">
        <f>C_Addresses!L378</f>
        <v>0</v>
      </c>
      <c r="M669" s="1" t="str">
        <f>C_Addresses!M378</f>
        <v>PIN:</v>
      </c>
      <c r="N669" s="2">
        <f>C_Addresses!N378</f>
        <v>0</v>
      </c>
    </row>
    <row r="670" spans="2:14" x14ac:dyDescent="0.2">
      <c r="B670" s="4" t="str">
        <f>C_Addresses!B379</f>
        <v>Latitude:</v>
      </c>
      <c r="C670" s="121">
        <f>C_Addresses!C379</f>
        <v>0</v>
      </c>
      <c r="D670" s="5" t="str">
        <f>C_Addresses!D379</f>
        <v>(Example: 41.889556)</v>
      </c>
      <c r="E670" s="1">
        <f>C_Addresses!E379</f>
        <v>0</v>
      </c>
      <c r="F670" s="3">
        <f>C_Addresses!F379</f>
        <v>0</v>
      </c>
      <c r="G670" s="1">
        <f>C_Addresses!G379</f>
        <v>0</v>
      </c>
      <c r="H670" s="1">
        <f>C_Addresses!H379</f>
        <v>0</v>
      </c>
      <c r="I670" s="4" t="str">
        <f>C_Addresses!I379</f>
        <v>QCT?:</v>
      </c>
      <c r="J670" s="1">
        <f>C_Addresses!J379</f>
        <v>0</v>
      </c>
      <c r="K670" s="202">
        <f>C_Addresses!K379</f>
        <v>0</v>
      </c>
      <c r="L670" s="1">
        <f>C_Addresses!L379</f>
        <v>0</v>
      </c>
      <c r="M670" s="1">
        <f>C_Addresses!M379</f>
        <v>0</v>
      </c>
      <c r="N670" s="1">
        <f>C_Addresses!N379</f>
        <v>0</v>
      </c>
    </row>
    <row r="671" spans="2:14" x14ac:dyDescent="0.2">
      <c r="B671" s="4" t="str">
        <f>C_Addresses!B380</f>
        <v>Longitude:</v>
      </c>
      <c r="C671" s="122">
        <f>C_Addresses!C380</f>
        <v>0</v>
      </c>
      <c r="D671" s="9" t="str">
        <f>C_Addresses!D380</f>
        <v>(Example: -87.623861)</v>
      </c>
      <c r="E671" s="3">
        <f>C_Addresses!E380</f>
        <v>0</v>
      </c>
      <c r="F671" s="1">
        <f>C_Addresses!F380</f>
        <v>0</v>
      </c>
      <c r="G671" s="3">
        <f>C_Addresses!G380</f>
        <v>0</v>
      </c>
      <c r="H671" s="1">
        <f>C_Addresses!H380</f>
        <v>0</v>
      </c>
      <c r="I671" s="4" t="str">
        <f>C_Addresses!I380</f>
        <v>Chicago Community Area:</v>
      </c>
      <c r="J671" s="1">
        <f>C_Addresses!J380</f>
        <v>0</v>
      </c>
      <c r="K671" s="1">
        <f>C_Addresses!K380</f>
        <v>0</v>
      </c>
      <c r="L671" s="1">
        <f>C_Addresses!L380</f>
        <v>0</v>
      </c>
      <c r="M671" s="1053">
        <f>C_Addresses!M380</f>
        <v>0</v>
      </c>
      <c r="N671" s="1054">
        <f>C_Addresses!N380</f>
        <v>0</v>
      </c>
    </row>
    <row r="672" spans="2:14" ht="13.5" thickBot="1" x14ac:dyDescent="0.25">
      <c r="B672" s="14">
        <f>C_Addresses!B381</f>
        <v>0</v>
      </c>
      <c r="C672" s="14">
        <f>C_Addresses!C381</f>
        <v>0</v>
      </c>
      <c r="D672" s="14">
        <f>C_Addresses!D381</f>
        <v>0</v>
      </c>
      <c r="E672" s="14">
        <f>C_Addresses!E381</f>
        <v>0</v>
      </c>
      <c r="F672" s="14">
        <f>C_Addresses!F381</f>
        <v>0</v>
      </c>
      <c r="G672" s="14">
        <f>C_Addresses!G381</f>
        <v>0</v>
      </c>
      <c r="H672" s="14">
        <f>C_Addresses!H381</f>
        <v>0</v>
      </c>
      <c r="I672" s="14">
        <f>C_Addresses!I381</f>
        <v>0</v>
      </c>
      <c r="J672" s="14">
        <f>C_Addresses!J381</f>
        <v>0</v>
      </c>
      <c r="K672" s="14">
        <f>C_Addresses!K381</f>
        <v>0</v>
      </c>
      <c r="L672" s="14">
        <f>C_Addresses!L381</f>
        <v>0</v>
      </c>
      <c r="M672" s="14">
        <f>C_Addresses!M381</f>
        <v>0</v>
      </c>
      <c r="N672" s="14">
        <f>C_Addresses!N381</f>
        <v>0</v>
      </c>
    </row>
    <row r="673" spans="2:14" x14ac:dyDescent="0.2">
      <c r="B673" s="517">
        <f>C_Addresses!B382</f>
        <v>0</v>
      </c>
      <c r="C673" s="517">
        <f>C_Addresses!C382</f>
        <v>0</v>
      </c>
      <c r="D673" s="517">
        <f>C_Addresses!D382</f>
        <v>0</v>
      </c>
      <c r="E673" s="11" t="str">
        <f>C_Addresses!E382</f>
        <v xml:space="preserve">Number of Units: </v>
      </c>
      <c r="F673" s="724">
        <f>C_Addresses!F382</f>
        <v>0</v>
      </c>
      <c r="G673" s="519">
        <f>C_Addresses!G382</f>
        <v>0</v>
      </c>
      <c r="H673" s="519">
        <f>C_Addresses!H382</f>
        <v>0</v>
      </c>
      <c r="I673" s="516">
        <f>C_Addresses!I382</f>
        <v>0</v>
      </c>
      <c r="J673" s="516">
        <f>C_Addresses!J382</f>
        <v>0</v>
      </c>
      <c r="K673" s="516" t="str">
        <f>C_Addresses!K382</f>
        <v>District</v>
      </c>
      <c r="L673" s="516">
        <f>C_Addresses!L382</f>
        <v>0</v>
      </c>
      <c r="M673" s="1055" t="str">
        <f>C_Addresses!M382</f>
        <v>Elected Official</v>
      </c>
      <c r="N673" s="1055">
        <f>C_Addresses!N382</f>
        <v>0</v>
      </c>
    </row>
    <row r="674" spans="2:14" x14ac:dyDescent="0.2">
      <c r="B674" s="12" t="str">
        <f>C_Addresses!B383</f>
        <v>Site #:</v>
      </c>
      <c r="C674" s="206">
        <f>C_Addresses!C383</f>
        <v>35</v>
      </c>
      <c r="D674" s="10">
        <f>C_Addresses!D383</f>
        <v>0</v>
      </c>
      <c r="E674" s="11" t="str">
        <f>C_Addresses!E383</f>
        <v>PPA Approved:</v>
      </c>
      <c r="F674" s="202">
        <f>C_Addresses!F383</f>
        <v>0</v>
      </c>
      <c r="G674" s="3">
        <f>C_Addresses!G383</f>
        <v>0</v>
      </c>
      <c r="H674" s="1">
        <f>C_Addresses!H383</f>
        <v>0</v>
      </c>
      <c r="I674" s="4" t="str">
        <f>C_Addresses!I383</f>
        <v>Chief Municipal Official:</v>
      </c>
      <c r="J674" s="4">
        <f>C_Addresses!J383</f>
        <v>0</v>
      </c>
      <c r="K674" s="13">
        <f>C_Addresses!K383</f>
        <v>0</v>
      </c>
      <c r="L674" s="3">
        <f>C_Addresses!L383</f>
        <v>0</v>
      </c>
      <c r="M674" s="1056">
        <f>C_Addresses!M383</f>
        <v>0</v>
      </c>
      <c r="N674" s="1056">
        <f>C_Addresses!N383</f>
        <v>0</v>
      </c>
    </row>
    <row r="675" spans="2:14" x14ac:dyDescent="0.2">
      <c r="B675" s="4" t="str">
        <f>C_Addresses!B384</f>
        <v>Set Aside:</v>
      </c>
      <c r="C675" s="1057" t="str">
        <f>C_Addresses!C384</f>
        <v/>
      </c>
      <c r="D675" s="1057">
        <f>C_Addresses!D384</f>
        <v>0</v>
      </c>
      <c r="E675" s="1057">
        <f>C_Addresses!E384</f>
        <v>0</v>
      </c>
      <c r="F675" s="1057">
        <f>C_Addresses!F384</f>
        <v>0</v>
      </c>
      <c r="G675" s="3">
        <f>C_Addresses!G384</f>
        <v>0</v>
      </c>
      <c r="H675" s="1">
        <f>C_Addresses!H384</f>
        <v>0</v>
      </c>
      <c r="I675" s="4" t="str">
        <f>C_Addresses!I384</f>
        <v>Alderman:</v>
      </c>
      <c r="J675" s="4">
        <f>C_Addresses!J384</f>
        <v>0</v>
      </c>
      <c r="K675" s="2">
        <f>C_Addresses!K384</f>
        <v>0</v>
      </c>
      <c r="L675" s="3">
        <f>C_Addresses!L384</f>
        <v>0</v>
      </c>
      <c r="M675" s="1056">
        <f>C_Addresses!M384</f>
        <v>0</v>
      </c>
      <c r="N675" s="1056">
        <f>C_Addresses!N384</f>
        <v>0</v>
      </c>
    </row>
    <row r="676" spans="2:14" x14ac:dyDescent="0.2">
      <c r="B676" s="4" t="str">
        <f>C_Addresses!B385</f>
        <v>Address:</v>
      </c>
      <c r="C676" s="1050">
        <f>C_Addresses!C385</f>
        <v>0</v>
      </c>
      <c r="D676" s="1051">
        <f>C_Addresses!D385</f>
        <v>0</v>
      </c>
      <c r="E676" s="1051">
        <f>C_Addresses!E385</f>
        <v>0</v>
      </c>
      <c r="F676" s="1052">
        <f>C_Addresses!F385</f>
        <v>0</v>
      </c>
      <c r="G676" s="3">
        <f>C_Addresses!G385</f>
        <v>0</v>
      </c>
      <c r="H676" s="1">
        <f>C_Addresses!H385</f>
        <v>0</v>
      </c>
      <c r="I676" s="4" t="str">
        <f>C_Addresses!I385</f>
        <v>State Senator:</v>
      </c>
      <c r="J676" s="4">
        <f>C_Addresses!J385</f>
        <v>0</v>
      </c>
      <c r="K676" s="2">
        <f>C_Addresses!K385</f>
        <v>0</v>
      </c>
      <c r="L676" s="3">
        <f>C_Addresses!L385</f>
        <v>0</v>
      </c>
      <c r="M676" s="1056">
        <f>C_Addresses!M385</f>
        <v>0</v>
      </c>
      <c r="N676" s="1056">
        <f>C_Addresses!N385</f>
        <v>0</v>
      </c>
    </row>
    <row r="677" spans="2:14" x14ac:dyDescent="0.2">
      <c r="B677" s="4" t="str">
        <f>C_Addresses!B386</f>
        <v xml:space="preserve">City: </v>
      </c>
      <c r="C677" s="1050">
        <f>C_Addresses!C386</f>
        <v>0</v>
      </c>
      <c r="D677" s="1051">
        <f>C_Addresses!D386</f>
        <v>0</v>
      </c>
      <c r="E677" s="1051">
        <f>C_Addresses!E386</f>
        <v>0</v>
      </c>
      <c r="F677" s="1052">
        <f>C_Addresses!F386</f>
        <v>0</v>
      </c>
      <c r="G677" s="3">
        <f>C_Addresses!G386</f>
        <v>0</v>
      </c>
      <c r="H677" s="3">
        <f>C_Addresses!H386</f>
        <v>0</v>
      </c>
      <c r="I677" s="4" t="str">
        <f>C_Addresses!I386</f>
        <v>State Representative:</v>
      </c>
      <c r="J677" s="4">
        <f>C_Addresses!J386</f>
        <v>0</v>
      </c>
      <c r="K677" s="2">
        <f>C_Addresses!K386</f>
        <v>0</v>
      </c>
      <c r="L677" s="3">
        <f>C_Addresses!L386</f>
        <v>0</v>
      </c>
      <c r="M677" s="1056">
        <f>C_Addresses!M386</f>
        <v>0</v>
      </c>
      <c r="N677" s="1056">
        <f>C_Addresses!N386</f>
        <v>0</v>
      </c>
    </row>
    <row r="678" spans="2:14" x14ac:dyDescent="0.2">
      <c r="B678" s="11" t="str">
        <f>C_Addresses!B387</f>
        <v>ZIP:</v>
      </c>
      <c r="C678" s="1028">
        <f>C_Addresses!C387</f>
        <v>0</v>
      </c>
      <c r="D678" s="1058">
        <f>C_Addresses!D387</f>
        <v>0</v>
      </c>
      <c r="E678" s="1058">
        <f>C_Addresses!E387</f>
        <v>0</v>
      </c>
      <c r="F678" s="1029">
        <f>C_Addresses!F387</f>
        <v>0</v>
      </c>
      <c r="G678" s="3">
        <f>C_Addresses!G387</f>
        <v>0</v>
      </c>
      <c r="H678" s="1">
        <f>C_Addresses!H387</f>
        <v>0</v>
      </c>
      <c r="I678" s="4" t="str">
        <f>C_Addresses!I387</f>
        <v>US Representative:</v>
      </c>
      <c r="J678" s="4">
        <f>C_Addresses!J387</f>
        <v>0</v>
      </c>
      <c r="K678" s="2">
        <f>C_Addresses!K387</f>
        <v>0</v>
      </c>
      <c r="L678" s="3">
        <f>C_Addresses!L387</f>
        <v>0</v>
      </c>
      <c r="M678" s="1056">
        <f>C_Addresses!M387</f>
        <v>0</v>
      </c>
      <c r="N678" s="1056">
        <f>C_Addresses!N387</f>
        <v>0</v>
      </c>
    </row>
    <row r="679" spans="2:14" x14ac:dyDescent="0.2">
      <c r="B679" s="4" t="str">
        <f>C_Addresses!B388</f>
        <v>County:</v>
      </c>
      <c r="C679" s="1050">
        <f>C_Addresses!C388</f>
        <v>0</v>
      </c>
      <c r="D679" s="1051">
        <f>C_Addresses!D388</f>
        <v>0</v>
      </c>
      <c r="E679" s="1051">
        <f>C_Addresses!E388</f>
        <v>0</v>
      </c>
      <c r="F679" s="1052">
        <f>C_Addresses!F388</f>
        <v>0</v>
      </c>
      <c r="G679" s="3">
        <f>C_Addresses!G388</f>
        <v>0</v>
      </c>
      <c r="H679" s="1">
        <f>C_Addresses!H388</f>
        <v>0</v>
      </c>
      <c r="I679" s="1">
        <f>C_Addresses!I388</f>
        <v>0</v>
      </c>
      <c r="J679" s="1">
        <f>C_Addresses!J388</f>
        <v>0</v>
      </c>
      <c r="K679" s="1">
        <f>C_Addresses!K388</f>
        <v>0</v>
      </c>
      <c r="L679" s="1">
        <f>C_Addresses!L388</f>
        <v>0</v>
      </c>
      <c r="M679" s="1">
        <f>C_Addresses!M388</f>
        <v>0</v>
      </c>
      <c r="N679" s="1">
        <f>C_Addresses!N388</f>
        <v>0</v>
      </c>
    </row>
    <row r="680" spans="2:14" x14ac:dyDescent="0.2">
      <c r="B680" s="1">
        <f>C_Addresses!B389</f>
        <v>0</v>
      </c>
      <c r="C680" s="1">
        <f>C_Addresses!C389</f>
        <v>0</v>
      </c>
      <c r="D680" s="1">
        <f>C_Addresses!D389</f>
        <v>0</v>
      </c>
      <c r="E680" s="1">
        <f>C_Addresses!E389</f>
        <v>0</v>
      </c>
      <c r="F680" s="3">
        <f>C_Addresses!F389</f>
        <v>0</v>
      </c>
      <c r="G680" s="3">
        <f>C_Addresses!G389</f>
        <v>0</v>
      </c>
      <c r="H680" s="1">
        <f>C_Addresses!H389</f>
        <v>0</v>
      </c>
      <c r="I680" s="4" t="str">
        <f>C_Addresses!I389</f>
        <v>Census Tract Number:</v>
      </c>
      <c r="J680" s="1">
        <f>C_Addresses!J389</f>
        <v>0</v>
      </c>
      <c r="K680" s="2">
        <f>C_Addresses!K389</f>
        <v>0</v>
      </c>
      <c r="L680" s="1">
        <f>C_Addresses!L389</f>
        <v>0</v>
      </c>
      <c r="M680" s="1" t="str">
        <f>C_Addresses!M389</f>
        <v>PIN:</v>
      </c>
      <c r="N680" s="2">
        <f>C_Addresses!N389</f>
        <v>0</v>
      </c>
    </row>
    <row r="681" spans="2:14" x14ac:dyDescent="0.2">
      <c r="B681" s="4" t="str">
        <f>C_Addresses!B390</f>
        <v>Latitude:</v>
      </c>
      <c r="C681" s="121">
        <f>C_Addresses!C390</f>
        <v>0</v>
      </c>
      <c r="D681" s="5" t="str">
        <f>C_Addresses!D390</f>
        <v>(Example: 41.889556)</v>
      </c>
      <c r="E681" s="1">
        <f>C_Addresses!E390</f>
        <v>0</v>
      </c>
      <c r="F681" s="3">
        <f>C_Addresses!F390</f>
        <v>0</v>
      </c>
      <c r="G681" s="1">
        <f>C_Addresses!G390</f>
        <v>0</v>
      </c>
      <c r="H681" s="1">
        <f>C_Addresses!H390</f>
        <v>0</v>
      </c>
      <c r="I681" s="4" t="str">
        <f>C_Addresses!I390</f>
        <v>QCT?:</v>
      </c>
      <c r="J681" s="1">
        <f>C_Addresses!J390</f>
        <v>0</v>
      </c>
      <c r="K681" s="202">
        <f>C_Addresses!K390</f>
        <v>0</v>
      </c>
      <c r="L681" s="1">
        <f>C_Addresses!L390</f>
        <v>0</v>
      </c>
      <c r="M681" s="1">
        <f>C_Addresses!M390</f>
        <v>0</v>
      </c>
      <c r="N681" s="1">
        <f>C_Addresses!N390</f>
        <v>0</v>
      </c>
    </row>
    <row r="682" spans="2:14" x14ac:dyDescent="0.2">
      <c r="B682" s="4" t="str">
        <f>C_Addresses!B391</f>
        <v>Longitude:</v>
      </c>
      <c r="C682" s="122">
        <f>C_Addresses!C391</f>
        <v>0</v>
      </c>
      <c r="D682" s="9" t="str">
        <f>C_Addresses!D391</f>
        <v>(Example: -87.623861)</v>
      </c>
      <c r="E682" s="3">
        <f>C_Addresses!E391</f>
        <v>0</v>
      </c>
      <c r="F682" s="1">
        <f>C_Addresses!F391</f>
        <v>0</v>
      </c>
      <c r="G682" s="3">
        <f>C_Addresses!G391</f>
        <v>0</v>
      </c>
      <c r="H682" s="1">
        <f>C_Addresses!H391</f>
        <v>0</v>
      </c>
      <c r="I682" s="4" t="str">
        <f>C_Addresses!I391</f>
        <v>Chicago Community Area:</v>
      </c>
      <c r="J682" s="1">
        <f>C_Addresses!J391</f>
        <v>0</v>
      </c>
      <c r="K682" s="1">
        <f>C_Addresses!K391</f>
        <v>0</v>
      </c>
      <c r="L682" s="1">
        <f>C_Addresses!L391</f>
        <v>0</v>
      </c>
      <c r="M682" s="1053">
        <f>C_Addresses!M391</f>
        <v>0</v>
      </c>
      <c r="N682" s="1054">
        <f>C_Addresses!N391</f>
        <v>0</v>
      </c>
    </row>
    <row r="683" spans="2:14" ht="13.5" thickBot="1" x14ac:dyDescent="0.25">
      <c r="B683" s="14">
        <f>C_Addresses!B392</f>
        <v>0</v>
      </c>
      <c r="C683" s="14">
        <f>C_Addresses!C392</f>
        <v>0</v>
      </c>
      <c r="D683" s="14">
        <f>C_Addresses!D392</f>
        <v>0</v>
      </c>
      <c r="E683" s="14">
        <f>C_Addresses!E392</f>
        <v>0</v>
      </c>
      <c r="F683" s="14">
        <f>C_Addresses!F392</f>
        <v>0</v>
      </c>
      <c r="G683" s="14">
        <f>C_Addresses!G392</f>
        <v>0</v>
      </c>
      <c r="H683" s="14">
        <f>C_Addresses!H392</f>
        <v>0</v>
      </c>
      <c r="I683" s="14">
        <f>C_Addresses!I392</f>
        <v>0</v>
      </c>
      <c r="J683" s="14">
        <f>C_Addresses!J392</f>
        <v>0</v>
      </c>
      <c r="K683" s="14">
        <f>C_Addresses!K392</f>
        <v>0</v>
      </c>
      <c r="L683" s="14">
        <f>C_Addresses!L392</f>
        <v>0</v>
      </c>
      <c r="M683" s="14">
        <f>C_Addresses!M392</f>
        <v>0</v>
      </c>
      <c r="N683" s="14">
        <f>C_Addresses!N392</f>
        <v>0</v>
      </c>
    </row>
    <row r="684" spans="2:14" x14ac:dyDescent="0.2">
      <c r="B684" s="1">
        <f>C_Addresses!B393</f>
        <v>0</v>
      </c>
      <c r="C684" s="1">
        <f>C_Addresses!C393</f>
        <v>0</v>
      </c>
      <c r="D684" s="1">
        <f>C_Addresses!D393</f>
        <v>0</v>
      </c>
      <c r="E684" s="11" t="str">
        <f>C_Addresses!E393</f>
        <v xml:space="preserve">Number of Units: </v>
      </c>
      <c r="F684" s="724">
        <f>C_Addresses!F393</f>
        <v>0</v>
      </c>
      <c r="G684" s="10">
        <f>C_Addresses!G393</f>
        <v>0</v>
      </c>
      <c r="H684" s="10">
        <f>C_Addresses!H393</f>
        <v>0</v>
      </c>
      <c r="I684" s="3">
        <f>C_Addresses!I393</f>
        <v>0</v>
      </c>
      <c r="J684" s="3">
        <f>C_Addresses!J393</f>
        <v>0</v>
      </c>
      <c r="K684" s="3" t="str">
        <f>C_Addresses!K393</f>
        <v>District</v>
      </c>
      <c r="L684" s="3">
        <f>C_Addresses!L393</f>
        <v>0</v>
      </c>
      <c r="M684" s="1059" t="str">
        <f>C_Addresses!M393</f>
        <v>Elected Official</v>
      </c>
      <c r="N684" s="1059">
        <f>C_Addresses!N393</f>
        <v>0</v>
      </c>
    </row>
    <row r="685" spans="2:14" x14ac:dyDescent="0.2">
      <c r="B685" s="12" t="str">
        <f>C_Addresses!B394</f>
        <v>Site #:</v>
      </c>
      <c r="C685" s="206">
        <f>C_Addresses!C394</f>
        <v>36</v>
      </c>
      <c r="D685" s="10">
        <f>C_Addresses!D394</f>
        <v>0</v>
      </c>
      <c r="E685" s="11" t="str">
        <f>C_Addresses!E394</f>
        <v>PPA Approved:</v>
      </c>
      <c r="F685" s="202">
        <f>C_Addresses!F394</f>
        <v>0</v>
      </c>
      <c r="G685" s="3">
        <f>C_Addresses!G394</f>
        <v>0</v>
      </c>
      <c r="H685" s="1">
        <f>C_Addresses!H394</f>
        <v>0</v>
      </c>
      <c r="I685" s="4" t="str">
        <f>C_Addresses!I394</f>
        <v>Chief Municipal Official:</v>
      </c>
      <c r="J685" s="4">
        <f>C_Addresses!J394</f>
        <v>0</v>
      </c>
      <c r="K685" s="13">
        <f>C_Addresses!K394</f>
        <v>0</v>
      </c>
      <c r="L685" s="3">
        <f>C_Addresses!L394</f>
        <v>0</v>
      </c>
      <c r="M685" s="1056">
        <f>C_Addresses!M394</f>
        <v>0</v>
      </c>
      <c r="N685" s="1056">
        <f>C_Addresses!N394</f>
        <v>0</v>
      </c>
    </row>
    <row r="686" spans="2:14" x14ac:dyDescent="0.2">
      <c r="B686" s="4" t="str">
        <f>C_Addresses!B395</f>
        <v>Set Aside:</v>
      </c>
      <c r="C686" s="1057" t="str">
        <f>C_Addresses!C395</f>
        <v/>
      </c>
      <c r="D686" s="1057">
        <f>C_Addresses!D395</f>
        <v>0</v>
      </c>
      <c r="E686" s="1057">
        <f>C_Addresses!E395</f>
        <v>0</v>
      </c>
      <c r="F686" s="1057">
        <f>C_Addresses!F395</f>
        <v>0</v>
      </c>
      <c r="G686" s="3">
        <f>C_Addresses!G395</f>
        <v>0</v>
      </c>
      <c r="H686" s="1">
        <f>C_Addresses!H395</f>
        <v>0</v>
      </c>
      <c r="I686" s="4" t="str">
        <f>C_Addresses!I395</f>
        <v>Alderman:</v>
      </c>
      <c r="J686" s="4">
        <f>C_Addresses!J395</f>
        <v>0</v>
      </c>
      <c r="K686" s="2">
        <f>C_Addresses!K395</f>
        <v>0</v>
      </c>
      <c r="L686" s="3">
        <f>C_Addresses!L395</f>
        <v>0</v>
      </c>
      <c r="M686" s="1056">
        <f>C_Addresses!M395</f>
        <v>0</v>
      </c>
      <c r="N686" s="1056">
        <f>C_Addresses!N395</f>
        <v>0</v>
      </c>
    </row>
    <row r="687" spans="2:14" x14ac:dyDescent="0.2">
      <c r="B687" s="4" t="str">
        <f>C_Addresses!B396</f>
        <v>Address:</v>
      </c>
      <c r="C687" s="1050">
        <f>C_Addresses!C396</f>
        <v>0</v>
      </c>
      <c r="D687" s="1051">
        <f>C_Addresses!D396</f>
        <v>0</v>
      </c>
      <c r="E687" s="1051">
        <f>C_Addresses!E396</f>
        <v>0</v>
      </c>
      <c r="F687" s="1052">
        <f>C_Addresses!F396</f>
        <v>0</v>
      </c>
      <c r="G687" s="3">
        <f>C_Addresses!G396</f>
        <v>0</v>
      </c>
      <c r="H687" s="1">
        <f>C_Addresses!H396</f>
        <v>0</v>
      </c>
      <c r="I687" s="4" t="str">
        <f>C_Addresses!I396</f>
        <v>State Senator:</v>
      </c>
      <c r="J687" s="4">
        <f>C_Addresses!J396</f>
        <v>0</v>
      </c>
      <c r="K687" s="2">
        <f>C_Addresses!K396</f>
        <v>0</v>
      </c>
      <c r="L687" s="3">
        <f>C_Addresses!L396</f>
        <v>0</v>
      </c>
      <c r="M687" s="1056">
        <f>C_Addresses!M396</f>
        <v>0</v>
      </c>
      <c r="N687" s="1056">
        <f>C_Addresses!N396</f>
        <v>0</v>
      </c>
    </row>
    <row r="688" spans="2:14" x14ac:dyDescent="0.2">
      <c r="B688" s="4" t="str">
        <f>C_Addresses!B397</f>
        <v xml:space="preserve">City: </v>
      </c>
      <c r="C688" s="1050">
        <f>C_Addresses!C397</f>
        <v>0</v>
      </c>
      <c r="D688" s="1051">
        <f>C_Addresses!D397</f>
        <v>0</v>
      </c>
      <c r="E688" s="1051">
        <f>C_Addresses!E397</f>
        <v>0</v>
      </c>
      <c r="F688" s="1052">
        <f>C_Addresses!F397</f>
        <v>0</v>
      </c>
      <c r="G688" s="3">
        <f>C_Addresses!G397</f>
        <v>0</v>
      </c>
      <c r="H688" s="3">
        <f>C_Addresses!H397</f>
        <v>0</v>
      </c>
      <c r="I688" s="4" t="str">
        <f>C_Addresses!I397</f>
        <v>State Representative:</v>
      </c>
      <c r="J688" s="4">
        <f>C_Addresses!J397</f>
        <v>0</v>
      </c>
      <c r="K688" s="2">
        <f>C_Addresses!K397</f>
        <v>0</v>
      </c>
      <c r="L688" s="3">
        <f>C_Addresses!L397</f>
        <v>0</v>
      </c>
      <c r="M688" s="1056">
        <f>C_Addresses!M397</f>
        <v>0</v>
      </c>
      <c r="N688" s="1056">
        <f>C_Addresses!N397</f>
        <v>0</v>
      </c>
    </row>
    <row r="689" spans="2:14" x14ac:dyDescent="0.2">
      <c r="B689" s="11" t="str">
        <f>C_Addresses!B398</f>
        <v>ZIP:</v>
      </c>
      <c r="C689" s="1028">
        <f>C_Addresses!C398</f>
        <v>0</v>
      </c>
      <c r="D689" s="1058">
        <f>C_Addresses!D398</f>
        <v>0</v>
      </c>
      <c r="E689" s="1058">
        <f>C_Addresses!E398</f>
        <v>0</v>
      </c>
      <c r="F689" s="1029">
        <f>C_Addresses!F398</f>
        <v>0</v>
      </c>
      <c r="G689" s="3">
        <f>C_Addresses!G398</f>
        <v>0</v>
      </c>
      <c r="H689" s="1">
        <f>C_Addresses!H398</f>
        <v>0</v>
      </c>
      <c r="I689" s="4" t="str">
        <f>C_Addresses!I398</f>
        <v>US Representative:</v>
      </c>
      <c r="J689" s="4">
        <f>C_Addresses!J398</f>
        <v>0</v>
      </c>
      <c r="K689" s="2">
        <f>C_Addresses!K398</f>
        <v>0</v>
      </c>
      <c r="L689" s="3">
        <f>C_Addresses!L398</f>
        <v>0</v>
      </c>
      <c r="M689" s="1056">
        <f>C_Addresses!M398</f>
        <v>0</v>
      </c>
      <c r="N689" s="1056">
        <f>C_Addresses!N398</f>
        <v>0</v>
      </c>
    </row>
    <row r="690" spans="2:14" x14ac:dyDescent="0.2">
      <c r="B690" s="4" t="str">
        <f>C_Addresses!B399</f>
        <v>County:</v>
      </c>
      <c r="C690" s="1050">
        <f>C_Addresses!C399</f>
        <v>0</v>
      </c>
      <c r="D690" s="1051">
        <f>C_Addresses!D399</f>
        <v>0</v>
      </c>
      <c r="E690" s="1051">
        <f>C_Addresses!E399</f>
        <v>0</v>
      </c>
      <c r="F690" s="1052">
        <f>C_Addresses!F399</f>
        <v>0</v>
      </c>
      <c r="G690" s="3">
        <f>C_Addresses!G399</f>
        <v>0</v>
      </c>
      <c r="H690" s="1">
        <f>C_Addresses!H399</f>
        <v>0</v>
      </c>
      <c r="I690" s="1">
        <f>C_Addresses!I399</f>
        <v>0</v>
      </c>
      <c r="J690" s="1">
        <f>C_Addresses!J399</f>
        <v>0</v>
      </c>
      <c r="K690" s="1">
        <f>C_Addresses!K399</f>
        <v>0</v>
      </c>
      <c r="L690" s="1">
        <f>C_Addresses!L399</f>
        <v>0</v>
      </c>
      <c r="M690" s="1">
        <f>C_Addresses!M399</f>
        <v>0</v>
      </c>
      <c r="N690" s="1">
        <f>C_Addresses!N399</f>
        <v>0</v>
      </c>
    </row>
    <row r="691" spans="2:14" x14ac:dyDescent="0.2">
      <c r="B691" s="1">
        <f>C_Addresses!B400</f>
        <v>0</v>
      </c>
      <c r="C691" s="1">
        <f>C_Addresses!C400</f>
        <v>0</v>
      </c>
      <c r="D691" s="1">
        <f>C_Addresses!D400</f>
        <v>0</v>
      </c>
      <c r="E691" s="1">
        <f>C_Addresses!E400</f>
        <v>0</v>
      </c>
      <c r="F691" s="3">
        <f>C_Addresses!F400</f>
        <v>0</v>
      </c>
      <c r="G691" s="3">
        <f>C_Addresses!G400</f>
        <v>0</v>
      </c>
      <c r="H691" s="1">
        <f>C_Addresses!H400</f>
        <v>0</v>
      </c>
      <c r="I691" s="4" t="str">
        <f>C_Addresses!I400</f>
        <v>Census Tract Number:</v>
      </c>
      <c r="J691" s="1">
        <f>C_Addresses!J400</f>
        <v>0</v>
      </c>
      <c r="K691" s="2">
        <f>C_Addresses!K400</f>
        <v>0</v>
      </c>
      <c r="L691" s="1">
        <f>C_Addresses!L400</f>
        <v>0</v>
      </c>
      <c r="M691" s="1" t="str">
        <f>C_Addresses!M400</f>
        <v>PIN:</v>
      </c>
      <c r="N691" s="2">
        <f>C_Addresses!N400</f>
        <v>0</v>
      </c>
    </row>
    <row r="692" spans="2:14" x14ac:dyDescent="0.2">
      <c r="B692" s="4" t="str">
        <f>C_Addresses!B401</f>
        <v>Latitude:</v>
      </c>
      <c r="C692" s="121">
        <f>C_Addresses!C401</f>
        <v>0</v>
      </c>
      <c r="D692" s="5" t="str">
        <f>C_Addresses!D401</f>
        <v>(Example: 41.889556)</v>
      </c>
      <c r="E692" s="1">
        <f>C_Addresses!E401</f>
        <v>0</v>
      </c>
      <c r="F692" s="3">
        <f>C_Addresses!F401</f>
        <v>0</v>
      </c>
      <c r="G692" s="1">
        <f>C_Addresses!G401</f>
        <v>0</v>
      </c>
      <c r="H692" s="1">
        <f>C_Addresses!H401</f>
        <v>0</v>
      </c>
      <c r="I692" s="4" t="str">
        <f>C_Addresses!I401</f>
        <v>QCT?:</v>
      </c>
      <c r="J692" s="1">
        <f>C_Addresses!J401</f>
        <v>0</v>
      </c>
      <c r="K692" s="202">
        <f>C_Addresses!K401</f>
        <v>0</v>
      </c>
      <c r="L692" s="1">
        <f>C_Addresses!L401</f>
        <v>0</v>
      </c>
      <c r="M692" s="1">
        <f>C_Addresses!M401</f>
        <v>0</v>
      </c>
      <c r="N692" s="1">
        <f>C_Addresses!N401</f>
        <v>0</v>
      </c>
    </row>
    <row r="693" spans="2:14" x14ac:dyDescent="0.2">
      <c r="B693" s="4" t="str">
        <f>C_Addresses!B402</f>
        <v>Longitude:</v>
      </c>
      <c r="C693" s="122">
        <f>C_Addresses!C402</f>
        <v>0</v>
      </c>
      <c r="D693" s="9" t="str">
        <f>C_Addresses!D402</f>
        <v>(Example: -87.623861)</v>
      </c>
      <c r="E693" s="3">
        <f>C_Addresses!E402</f>
        <v>0</v>
      </c>
      <c r="F693" s="1">
        <f>C_Addresses!F402</f>
        <v>0</v>
      </c>
      <c r="G693" s="3">
        <f>C_Addresses!G402</f>
        <v>0</v>
      </c>
      <c r="H693" s="1">
        <f>C_Addresses!H402</f>
        <v>0</v>
      </c>
      <c r="I693" s="4" t="str">
        <f>C_Addresses!I402</f>
        <v>Chicago Community Area:</v>
      </c>
      <c r="J693" s="1">
        <f>C_Addresses!J402</f>
        <v>0</v>
      </c>
      <c r="K693" s="1">
        <f>C_Addresses!K402</f>
        <v>0</v>
      </c>
      <c r="L693" s="1">
        <f>C_Addresses!L402</f>
        <v>0</v>
      </c>
      <c r="M693" s="1053">
        <f>C_Addresses!M402</f>
        <v>0</v>
      </c>
      <c r="N693" s="1054">
        <f>C_Addresses!N402</f>
        <v>0</v>
      </c>
    </row>
    <row r="694" spans="2:14" ht="13.5" thickBot="1" x14ac:dyDescent="0.25">
      <c r="B694" s="14">
        <f>C_Addresses!B403</f>
        <v>0</v>
      </c>
      <c r="C694" s="14">
        <f>C_Addresses!C403</f>
        <v>0</v>
      </c>
      <c r="D694" s="14">
        <f>C_Addresses!D403</f>
        <v>0</v>
      </c>
      <c r="E694" s="14">
        <f>C_Addresses!E403</f>
        <v>0</v>
      </c>
      <c r="F694" s="14">
        <f>C_Addresses!F403</f>
        <v>0</v>
      </c>
      <c r="G694" s="14">
        <f>C_Addresses!G403</f>
        <v>0</v>
      </c>
      <c r="H694" s="14">
        <f>C_Addresses!H403</f>
        <v>0</v>
      </c>
      <c r="I694" s="14">
        <f>C_Addresses!I403</f>
        <v>0</v>
      </c>
      <c r="J694" s="14">
        <f>C_Addresses!J403</f>
        <v>0</v>
      </c>
      <c r="K694" s="14">
        <f>C_Addresses!K403</f>
        <v>0</v>
      </c>
      <c r="L694" s="14">
        <f>C_Addresses!L403</f>
        <v>0</v>
      </c>
      <c r="M694" s="14">
        <f>C_Addresses!M403</f>
        <v>0</v>
      </c>
      <c r="N694" s="14">
        <f>C_Addresses!N403</f>
        <v>0</v>
      </c>
    </row>
    <row r="695" spans="2:14" x14ac:dyDescent="0.2">
      <c r="B695" s="1">
        <f>C_Addresses!B404</f>
        <v>0</v>
      </c>
      <c r="C695" s="1">
        <f>C_Addresses!C404</f>
        <v>0</v>
      </c>
      <c r="D695" s="1">
        <f>C_Addresses!D404</f>
        <v>0</v>
      </c>
      <c r="E695" s="11" t="str">
        <f>C_Addresses!E404</f>
        <v xml:space="preserve">Number of Units: </v>
      </c>
      <c r="F695" s="724">
        <f>C_Addresses!F404</f>
        <v>0</v>
      </c>
      <c r="G695" s="10">
        <f>C_Addresses!G404</f>
        <v>0</v>
      </c>
      <c r="H695" s="10">
        <f>C_Addresses!H404</f>
        <v>0</v>
      </c>
      <c r="I695" s="3">
        <f>C_Addresses!I404</f>
        <v>0</v>
      </c>
      <c r="J695" s="3">
        <f>C_Addresses!J404</f>
        <v>0</v>
      </c>
      <c r="K695" s="3" t="str">
        <f>C_Addresses!K404</f>
        <v>District</v>
      </c>
      <c r="L695" s="3">
        <f>C_Addresses!L404</f>
        <v>0</v>
      </c>
      <c r="M695" s="1059" t="str">
        <f>C_Addresses!M404</f>
        <v>Elected Official</v>
      </c>
      <c r="N695" s="1059">
        <f>C_Addresses!N404</f>
        <v>0</v>
      </c>
    </row>
    <row r="696" spans="2:14" x14ac:dyDescent="0.2">
      <c r="B696" s="12" t="str">
        <f>C_Addresses!B405</f>
        <v>Site #:</v>
      </c>
      <c r="C696" s="206">
        <f>C_Addresses!C405</f>
        <v>37</v>
      </c>
      <c r="D696" s="10">
        <f>C_Addresses!D405</f>
        <v>0</v>
      </c>
      <c r="E696" s="11" t="str">
        <f>C_Addresses!E405</f>
        <v>PPA Approved:</v>
      </c>
      <c r="F696" s="202">
        <f>C_Addresses!F405</f>
        <v>0</v>
      </c>
      <c r="G696" s="3">
        <f>C_Addresses!G405</f>
        <v>0</v>
      </c>
      <c r="H696" s="1">
        <f>C_Addresses!H405</f>
        <v>0</v>
      </c>
      <c r="I696" s="4" t="str">
        <f>C_Addresses!I405</f>
        <v>Chief Municipal Official:</v>
      </c>
      <c r="J696" s="4">
        <f>C_Addresses!J405</f>
        <v>0</v>
      </c>
      <c r="K696" s="13">
        <f>C_Addresses!K405</f>
        <v>0</v>
      </c>
      <c r="L696" s="3">
        <f>C_Addresses!L405</f>
        <v>0</v>
      </c>
      <c r="M696" s="1056">
        <f>C_Addresses!M405</f>
        <v>0</v>
      </c>
      <c r="N696" s="1056">
        <f>C_Addresses!N405</f>
        <v>0</v>
      </c>
    </row>
    <row r="697" spans="2:14" x14ac:dyDescent="0.2">
      <c r="B697" s="4" t="str">
        <f>C_Addresses!B406</f>
        <v>Set Aside:</v>
      </c>
      <c r="C697" s="1057" t="str">
        <f>C_Addresses!C406</f>
        <v/>
      </c>
      <c r="D697" s="1057">
        <f>C_Addresses!D406</f>
        <v>0</v>
      </c>
      <c r="E697" s="1057">
        <f>C_Addresses!E406</f>
        <v>0</v>
      </c>
      <c r="F697" s="1057">
        <f>C_Addresses!F406</f>
        <v>0</v>
      </c>
      <c r="G697" s="3">
        <f>C_Addresses!G406</f>
        <v>0</v>
      </c>
      <c r="H697" s="1">
        <f>C_Addresses!H406</f>
        <v>0</v>
      </c>
      <c r="I697" s="4" t="str">
        <f>C_Addresses!I406</f>
        <v>Alderman:</v>
      </c>
      <c r="J697" s="4">
        <f>C_Addresses!J406</f>
        <v>0</v>
      </c>
      <c r="K697" s="2">
        <f>C_Addresses!K406</f>
        <v>0</v>
      </c>
      <c r="L697" s="3">
        <f>C_Addresses!L406</f>
        <v>0</v>
      </c>
      <c r="M697" s="1056">
        <f>C_Addresses!M406</f>
        <v>0</v>
      </c>
      <c r="N697" s="1056">
        <f>C_Addresses!N406</f>
        <v>0</v>
      </c>
    </row>
    <row r="698" spans="2:14" x14ac:dyDescent="0.2">
      <c r="B698" s="4" t="str">
        <f>C_Addresses!B407</f>
        <v>Address:</v>
      </c>
      <c r="C698" s="1050">
        <f>C_Addresses!C407</f>
        <v>0</v>
      </c>
      <c r="D698" s="1051">
        <f>C_Addresses!D407</f>
        <v>0</v>
      </c>
      <c r="E698" s="1051">
        <f>C_Addresses!E407</f>
        <v>0</v>
      </c>
      <c r="F698" s="1052">
        <f>C_Addresses!F407</f>
        <v>0</v>
      </c>
      <c r="G698" s="3">
        <f>C_Addresses!G407</f>
        <v>0</v>
      </c>
      <c r="H698" s="1">
        <f>C_Addresses!H407</f>
        <v>0</v>
      </c>
      <c r="I698" s="4" t="str">
        <f>C_Addresses!I407</f>
        <v>State Senator:</v>
      </c>
      <c r="J698" s="4">
        <f>C_Addresses!J407</f>
        <v>0</v>
      </c>
      <c r="K698" s="2">
        <f>C_Addresses!K407</f>
        <v>0</v>
      </c>
      <c r="L698" s="3">
        <f>C_Addresses!L407</f>
        <v>0</v>
      </c>
      <c r="M698" s="1056">
        <f>C_Addresses!M407</f>
        <v>0</v>
      </c>
      <c r="N698" s="1056">
        <f>C_Addresses!N407</f>
        <v>0</v>
      </c>
    </row>
    <row r="699" spans="2:14" x14ac:dyDescent="0.2">
      <c r="B699" s="4" t="str">
        <f>C_Addresses!B408</f>
        <v xml:space="preserve">City: </v>
      </c>
      <c r="C699" s="1050">
        <f>C_Addresses!C408</f>
        <v>0</v>
      </c>
      <c r="D699" s="1051">
        <f>C_Addresses!D408</f>
        <v>0</v>
      </c>
      <c r="E699" s="1051">
        <f>C_Addresses!E408</f>
        <v>0</v>
      </c>
      <c r="F699" s="1052">
        <f>C_Addresses!F408</f>
        <v>0</v>
      </c>
      <c r="G699" s="3">
        <f>C_Addresses!G408</f>
        <v>0</v>
      </c>
      <c r="H699" s="3">
        <f>C_Addresses!H408</f>
        <v>0</v>
      </c>
      <c r="I699" s="4" t="str">
        <f>C_Addresses!I408</f>
        <v>State Representative:</v>
      </c>
      <c r="J699" s="4">
        <f>C_Addresses!J408</f>
        <v>0</v>
      </c>
      <c r="K699" s="2">
        <f>C_Addresses!K408</f>
        <v>0</v>
      </c>
      <c r="L699" s="3">
        <f>C_Addresses!L408</f>
        <v>0</v>
      </c>
      <c r="M699" s="1056">
        <f>C_Addresses!M408</f>
        <v>0</v>
      </c>
      <c r="N699" s="1056">
        <f>C_Addresses!N408</f>
        <v>0</v>
      </c>
    </row>
    <row r="700" spans="2:14" x14ac:dyDescent="0.2">
      <c r="B700" s="11" t="str">
        <f>C_Addresses!B409</f>
        <v>ZIP:</v>
      </c>
      <c r="C700" s="1028">
        <f>C_Addresses!C409</f>
        <v>0</v>
      </c>
      <c r="D700" s="1058">
        <f>C_Addresses!D409</f>
        <v>0</v>
      </c>
      <c r="E700" s="1058">
        <f>C_Addresses!E409</f>
        <v>0</v>
      </c>
      <c r="F700" s="1029">
        <f>C_Addresses!F409</f>
        <v>0</v>
      </c>
      <c r="G700" s="3">
        <f>C_Addresses!G409</f>
        <v>0</v>
      </c>
      <c r="H700" s="1">
        <f>C_Addresses!H409</f>
        <v>0</v>
      </c>
      <c r="I700" s="4" t="str">
        <f>C_Addresses!I409</f>
        <v>US Representative:</v>
      </c>
      <c r="J700" s="4">
        <f>C_Addresses!J409</f>
        <v>0</v>
      </c>
      <c r="K700" s="2">
        <f>C_Addresses!K409</f>
        <v>0</v>
      </c>
      <c r="L700" s="3">
        <f>C_Addresses!L409</f>
        <v>0</v>
      </c>
      <c r="M700" s="1056">
        <f>C_Addresses!M409</f>
        <v>0</v>
      </c>
      <c r="N700" s="1056">
        <f>C_Addresses!N409</f>
        <v>0</v>
      </c>
    </row>
    <row r="701" spans="2:14" x14ac:dyDescent="0.2">
      <c r="B701" s="4" t="str">
        <f>C_Addresses!B410</f>
        <v>County:</v>
      </c>
      <c r="C701" s="1050">
        <f>C_Addresses!C410</f>
        <v>0</v>
      </c>
      <c r="D701" s="1051">
        <f>C_Addresses!D410</f>
        <v>0</v>
      </c>
      <c r="E701" s="1051">
        <f>C_Addresses!E410</f>
        <v>0</v>
      </c>
      <c r="F701" s="1052">
        <f>C_Addresses!F410</f>
        <v>0</v>
      </c>
      <c r="G701" s="3">
        <f>C_Addresses!G410</f>
        <v>0</v>
      </c>
      <c r="H701" s="1">
        <f>C_Addresses!H410</f>
        <v>0</v>
      </c>
      <c r="I701" s="1">
        <f>C_Addresses!I410</f>
        <v>0</v>
      </c>
      <c r="J701" s="1">
        <f>C_Addresses!J410</f>
        <v>0</v>
      </c>
      <c r="K701" s="1">
        <f>C_Addresses!K410</f>
        <v>0</v>
      </c>
      <c r="L701" s="1">
        <f>C_Addresses!L410</f>
        <v>0</v>
      </c>
      <c r="M701" s="1">
        <f>C_Addresses!M410</f>
        <v>0</v>
      </c>
      <c r="N701" s="1">
        <f>C_Addresses!N410</f>
        <v>0</v>
      </c>
    </row>
    <row r="702" spans="2:14" x14ac:dyDescent="0.2">
      <c r="B702" s="1">
        <f>C_Addresses!B411</f>
        <v>0</v>
      </c>
      <c r="C702" s="1">
        <f>C_Addresses!C411</f>
        <v>0</v>
      </c>
      <c r="D702" s="1">
        <f>C_Addresses!D411</f>
        <v>0</v>
      </c>
      <c r="E702" s="1">
        <f>C_Addresses!E411</f>
        <v>0</v>
      </c>
      <c r="F702" s="3">
        <f>C_Addresses!F411</f>
        <v>0</v>
      </c>
      <c r="G702" s="3">
        <f>C_Addresses!G411</f>
        <v>0</v>
      </c>
      <c r="H702" s="1">
        <f>C_Addresses!H411</f>
        <v>0</v>
      </c>
      <c r="I702" s="4" t="str">
        <f>C_Addresses!I411</f>
        <v>Census Tract Number:</v>
      </c>
      <c r="J702" s="1">
        <f>C_Addresses!J411</f>
        <v>0</v>
      </c>
      <c r="K702" s="2">
        <f>C_Addresses!K411</f>
        <v>0</v>
      </c>
      <c r="L702" s="1">
        <f>C_Addresses!L411</f>
        <v>0</v>
      </c>
      <c r="M702" s="1" t="str">
        <f>C_Addresses!M411</f>
        <v>PIN:</v>
      </c>
      <c r="N702" s="2">
        <f>C_Addresses!N411</f>
        <v>0</v>
      </c>
    </row>
    <row r="703" spans="2:14" x14ac:dyDescent="0.2">
      <c r="B703" s="4" t="str">
        <f>C_Addresses!B412</f>
        <v>Latitude:</v>
      </c>
      <c r="C703" s="121">
        <f>C_Addresses!C412</f>
        <v>0</v>
      </c>
      <c r="D703" s="5" t="str">
        <f>C_Addresses!D412</f>
        <v>(Example: 41.889556)</v>
      </c>
      <c r="E703" s="1">
        <f>C_Addresses!E412</f>
        <v>0</v>
      </c>
      <c r="F703" s="3">
        <f>C_Addresses!F412</f>
        <v>0</v>
      </c>
      <c r="G703" s="1">
        <f>C_Addresses!G412</f>
        <v>0</v>
      </c>
      <c r="H703" s="1">
        <f>C_Addresses!H412</f>
        <v>0</v>
      </c>
      <c r="I703" s="4" t="str">
        <f>C_Addresses!I412</f>
        <v>QCT?:</v>
      </c>
      <c r="J703" s="1">
        <f>C_Addresses!J412</f>
        <v>0</v>
      </c>
      <c r="K703" s="202">
        <f>C_Addresses!K412</f>
        <v>0</v>
      </c>
      <c r="L703" s="1">
        <f>C_Addresses!L412</f>
        <v>0</v>
      </c>
      <c r="M703" s="1">
        <f>C_Addresses!M412</f>
        <v>0</v>
      </c>
      <c r="N703" s="1">
        <f>C_Addresses!N412</f>
        <v>0</v>
      </c>
    </row>
    <row r="704" spans="2:14" x14ac:dyDescent="0.2">
      <c r="B704" s="4" t="str">
        <f>C_Addresses!B413</f>
        <v>Longitude:</v>
      </c>
      <c r="C704" s="122">
        <f>C_Addresses!C413</f>
        <v>0</v>
      </c>
      <c r="D704" s="9" t="str">
        <f>C_Addresses!D413</f>
        <v>(Example: -87.623861)</v>
      </c>
      <c r="E704" s="3">
        <f>C_Addresses!E413</f>
        <v>0</v>
      </c>
      <c r="F704" s="1">
        <f>C_Addresses!F413</f>
        <v>0</v>
      </c>
      <c r="G704" s="3">
        <f>C_Addresses!G413</f>
        <v>0</v>
      </c>
      <c r="H704" s="1">
        <f>C_Addresses!H413</f>
        <v>0</v>
      </c>
      <c r="I704" s="4" t="str">
        <f>C_Addresses!I413</f>
        <v>Chicago Community Area:</v>
      </c>
      <c r="J704" s="1">
        <f>C_Addresses!J413</f>
        <v>0</v>
      </c>
      <c r="K704" s="1">
        <f>C_Addresses!K413</f>
        <v>0</v>
      </c>
      <c r="L704" s="1">
        <f>C_Addresses!L413</f>
        <v>0</v>
      </c>
      <c r="M704" s="1053">
        <f>C_Addresses!M413</f>
        <v>0</v>
      </c>
      <c r="N704" s="1054">
        <f>C_Addresses!N413</f>
        <v>0</v>
      </c>
    </row>
    <row r="705" spans="2:14" ht="13.5" thickBot="1" x14ac:dyDescent="0.25">
      <c r="B705" s="14">
        <f>C_Addresses!B414</f>
        <v>0</v>
      </c>
      <c r="C705" s="14">
        <f>C_Addresses!C414</f>
        <v>0</v>
      </c>
      <c r="D705" s="14">
        <f>C_Addresses!D414</f>
        <v>0</v>
      </c>
      <c r="E705" s="14">
        <f>C_Addresses!E414</f>
        <v>0</v>
      </c>
      <c r="F705" s="14">
        <f>C_Addresses!F414</f>
        <v>0</v>
      </c>
      <c r="G705" s="14">
        <f>C_Addresses!G414</f>
        <v>0</v>
      </c>
      <c r="H705" s="14">
        <f>C_Addresses!H414</f>
        <v>0</v>
      </c>
      <c r="I705" s="14">
        <f>C_Addresses!I414</f>
        <v>0</v>
      </c>
      <c r="J705" s="14">
        <f>C_Addresses!J414</f>
        <v>0</v>
      </c>
      <c r="K705" s="14">
        <f>C_Addresses!K414</f>
        <v>0</v>
      </c>
      <c r="L705" s="14">
        <f>C_Addresses!L414</f>
        <v>0</v>
      </c>
      <c r="M705" s="14">
        <f>C_Addresses!M414</f>
        <v>0</v>
      </c>
      <c r="N705" s="14">
        <f>C_Addresses!N414</f>
        <v>0</v>
      </c>
    </row>
    <row r="706" spans="2:14" x14ac:dyDescent="0.2">
      <c r="B706" s="1">
        <f>C_Addresses!B415</f>
        <v>0</v>
      </c>
      <c r="C706" s="1">
        <f>C_Addresses!C415</f>
        <v>0</v>
      </c>
      <c r="D706" s="1">
        <f>C_Addresses!D415</f>
        <v>0</v>
      </c>
      <c r="E706" s="11" t="str">
        <f>C_Addresses!E415</f>
        <v xml:space="preserve">Number of Units: </v>
      </c>
      <c r="F706" s="724">
        <f>C_Addresses!F415</f>
        <v>0</v>
      </c>
      <c r="G706" s="10">
        <f>C_Addresses!G415</f>
        <v>0</v>
      </c>
      <c r="H706" s="10">
        <f>C_Addresses!H415</f>
        <v>0</v>
      </c>
      <c r="I706" s="3">
        <f>C_Addresses!I415</f>
        <v>0</v>
      </c>
      <c r="J706" s="3">
        <f>C_Addresses!J415</f>
        <v>0</v>
      </c>
      <c r="K706" s="3" t="str">
        <f>C_Addresses!K415</f>
        <v>District</v>
      </c>
      <c r="L706" s="3">
        <f>C_Addresses!L415</f>
        <v>0</v>
      </c>
      <c r="M706" s="1059" t="str">
        <f>C_Addresses!M415</f>
        <v>Elected Official</v>
      </c>
      <c r="N706" s="1059">
        <f>C_Addresses!N415</f>
        <v>0</v>
      </c>
    </row>
    <row r="707" spans="2:14" x14ac:dyDescent="0.2">
      <c r="B707" s="12" t="str">
        <f>C_Addresses!B416</f>
        <v>Site #:</v>
      </c>
      <c r="C707" s="206">
        <f>C_Addresses!C416</f>
        <v>38</v>
      </c>
      <c r="D707" s="10">
        <f>C_Addresses!D416</f>
        <v>0</v>
      </c>
      <c r="E707" s="11" t="str">
        <f>C_Addresses!E416</f>
        <v>PPA Approved:</v>
      </c>
      <c r="F707" s="202">
        <f>C_Addresses!F416</f>
        <v>0</v>
      </c>
      <c r="G707" s="3">
        <f>C_Addresses!G416</f>
        <v>0</v>
      </c>
      <c r="H707" s="1">
        <f>C_Addresses!H416</f>
        <v>0</v>
      </c>
      <c r="I707" s="4" t="str">
        <f>C_Addresses!I416</f>
        <v>Chief Municipal Official:</v>
      </c>
      <c r="J707" s="4">
        <f>C_Addresses!J416</f>
        <v>0</v>
      </c>
      <c r="K707" s="13">
        <f>C_Addresses!K416</f>
        <v>0</v>
      </c>
      <c r="L707" s="3">
        <f>C_Addresses!L416</f>
        <v>0</v>
      </c>
      <c r="M707" s="1056">
        <f>C_Addresses!M416</f>
        <v>0</v>
      </c>
      <c r="N707" s="1056">
        <f>C_Addresses!N416</f>
        <v>0</v>
      </c>
    </row>
    <row r="708" spans="2:14" x14ac:dyDescent="0.2">
      <c r="B708" s="4" t="str">
        <f>C_Addresses!B417</f>
        <v>Set Aside:</v>
      </c>
      <c r="C708" s="1057" t="str">
        <f>C_Addresses!C417</f>
        <v/>
      </c>
      <c r="D708" s="1057">
        <f>C_Addresses!D417</f>
        <v>0</v>
      </c>
      <c r="E708" s="1057">
        <f>C_Addresses!E417</f>
        <v>0</v>
      </c>
      <c r="F708" s="1057">
        <f>C_Addresses!F417</f>
        <v>0</v>
      </c>
      <c r="G708" s="3">
        <f>C_Addresses!G417</f>
        <v>0</v>
      </c>
      <c r="H708" s="1">
        <f>C_Addresses!H417</f>
        <v>0</v>
      </c>
      <c r="I708" s="4" t="str">
        <f>C_Addresses!I417</f>
        <v>Alderman:</v>
      </c>
      <c r="J708" s="4">
        <f>C_Addresses!J417</f>
        <v>0</v>
      </c>
      <c r="K708" s="2">
        <f>C_Addresses!K417</f>
        <v>0</v>
      </c>
      <c r="L708" s="3">
        <f>C_Addresses!L417</f>
        <v>0</v>
      </c>
      <c r="M708" s="1056">
        <f>C_Addresses!M417</f>
        <v>0</v>
      </c>
      <c r="N708" s="1056">
        <f>C_Addresses!N417</f>
        <v>0</v>
      </c>
    </row>
    <row r="709" spans="2:14" x14ac:dyDescent="0.2">
      <c r="B709" s="4" t="str">
        <f>C_Addresses!B418</f>
        <v>Address:</v>
      </c>
      <c r="C709" s="1050">
        <f>C_Addresses!C418</f>
        <v>0</v>
      </c>
      <c r="D709" s="1051">
        <f>C_Addresses!D418</f>
        <v>0</v>
      </c>
      <c r="E709" s="1051">
        <f>C_Addresses!E418</f>
        <v>0</v>
      </c>
      <c r="F709" s="1052">
        <f>C_Addresses!F418</f>
        <v>0</v>
      </c>
      <c r="G709" s="3">
        <f>C_Addresses!G418</f>
        <v>0</v>
      </c>
      <c r="H709" s="1">
        <f>C_Addresses!H418</f>
        <v>0</v>
      </c>
      <c r="I709" s="4" t="str">
        <f>C_Addresses!I418</f>
        <v>State Senator:</v>
      </c>
      <c r="J709" s="4">
        <f>C_Addresses!J418</f>
        <v>0</v>
      </c>
      <c r="K709" s="2">
        <f>C_Addresses!K418</f>
        <v>0</v>
      </c>
      <c r="L709" s="3">
        <f>C_Addresses!L418</f>
        <v>0</v>
      </c>
      <c r="M709" s="1056">
        <f>C_Addresses!M418</f>
        <v>0</v>
      </c>
      <c r="N709" s="1056">
        <f>C_Addresses!N418</f>
        <v>0</v>
      </c>
    </row>
    <row r="710" spans="2:14" x14ac:dyDescent="0.2">
      <c r="B710" s="4" t="str">
        <f>C_Addresses!B419</f>
        <v xml:space="preserve">City: </v>
      </c>
      <c r="C710" s="1050">
        <f>C_Addresses!C419</f>
        <v>0</v>
      </c>
      <c r="D710" s="1051">
        <f>C_Addresses!D419</f>
        <v>0</v>
      </c>
      <c r="E710" s="1051">
        <f>C_Addresses!E419</f>
        <v>0</v>
      </c>
      <c r="F710" s="1052">
        <f>C_Addresses!F419</f>
        <v>0</v>
      </c>
      <c r="G710" s="3">
        <f>C_Addresses!G419</f>
        <v>0</v>
      </c>
      <c r="H710" s="3">
        <f>C_Addresses!H419</f>
        <v>0</v>
      </c>
      <c r="I710" s="4" t="str">
        <f>C_Addresses!I419</f>
        <v>State Representative:</v>
      </c>
      <c r="J710" s="4">
        <f>C_Addresses!J419</f>
        <v>0</v>
      </c>
      <c r="K710" s="2">
        <f>C_Addresses!K419</f>
        <v>0</v>
      </c>
      <c r="L710" s="3">
        <f>C_Addresses!L419</f>
        <v>0</v>
      </c>
      <c r="M710" s="1056">
        <f>C_Addresses!M419</f>
        <v>0</v>
      </c>
      <c r="N710" s="1056">
        <f>C_Addresses!N419</f>
        <v>0</v>
      </c>
    </row>
    <row r="711" spans="2:14" x14ac:dyDescent="0.2">
      <c r="B711" s="11" t="str">
        <f>C_Addresses!B420</f>
        <v>ZIP:</v>
      </c>
      <c r="C711" s="1028">
        <f>C_Addresses!C420</f>
        <v>0</v>
      </c>
      <c r="D711" s="1058">
        <f>C_Addresses!D420</f>
        <v>0</v>
      </c>
      <c r="E711" s="1058">
        <f>C_Addresses!E420</f>
        <v>0</v>
      </c>
      <c r="F711" s="1029">
        <f>C_Addresses!F420</f>
        <v>0</v>
      </c>
      <c r="G711" s="3">
        <f>C_Addresses!G420</f>
        <v>0</v>
      </c>
      <c r="H711" s="1">
        <f>C_Addresses!H420</f>
        <v>0</v>
      </c>
      <c r="I711" s="4" t="str">
        <f>C_Addresses!I420</f>
        <v>US Representative:</v>
      </c>
      <c r="J711" s="4">
        <f>C_Addresses!J420</f>
        <v>0</v>
      </c>
      <c r="K711" s="2">
        <f>C_Addresses!K420</f>
        <v>0</v>
      </c>
      <c r="L711" s="3">
        <f>C_Addresses!L420</f>
        <v>0</v>
      </c>
      <c r="M711" s="1056">
        <f>C_Addresses!M420</f>
        <v>0</v>
      </c>
      <c r="N711" s="1056">
        <f>C_Addresses!N420</f>
        <v>0</v>
      </c>
    </row>
    <row r="712" spans="2:14" x14ac:dyDescent="0.2">
      <c r="B712" s="4" t="str">
        <f>C_Addresses!B421</f>
        <v>County:</v>
      </c>
      <c r="C712" s="1050">
        <f>C_Addresses!C421</f>
        <v>0</v>
      </c>
      <c r="D712" s="1051">
        <f>C_Addresses!D421</f>
        <v>0</v>
      </c>
      <c r="E712" s="1051">
        <f>C_Addresses!E421</f>
        <v>0</v>
      </c>
      <c r="F712" s="1052">
        <f>C_Addresses!F421</f>
        <v>0</v>
      </c>
      <c r="G712" s="3">
        <f>C_Addresses!G421</f>
        <v>0</v>
      </c>
      <c r="H712" s="1">
        <f>C_Addresses!H421</f>
        <v>0</v>
      </c>
      <c r="I712" s="1">
        <f>C_Addresses!I421</f>
        <v>0</v>
      </c>
      <c r="J712" s="1">
        <f>C_Addresses!J421</f>
        <v>0</v>
      </c>
      <c r="K712" s="1">
        <f>C_Addresses!K421</f>
        <v>0</v>
      </c>
      <c r="L712" s="1">
        <f>C_Addresses!L421</f>
        <v>0</v>
      </c>
      <c r="M712" s="1">
        <f>C_Addresses!M421</f>
        <v>0</v>
      </c>
      <c r="N712" s="1">
        <f>C_Addresses!N421</f>
        <v>0</v>
      </c>
    </row>
    <row r="713" spans="2:14" x14ac:dyDescent="0.2">
      <c r="B713" s="1">
        <f>C_Addresses!B422</f>
        <v>0</v>
      </c>
      <c r="C713" s="1">
        <f>C_Addresses!C422</f>
        <v>0</v>
      </c>
      <c r="D713" s="1">
        <f>C_Addresses!D422</f>
        <v>0</v>
      </c>
      <c r="E713" s="1">
        <f>C_Addresses!E422</f>
        <v>0</v>
      </c>
      <c r="F713" s="3">
        <f>C_Addresses!F422</f>
        <v>0</v>
      </c>
      <c r="G713" s="3">
        <f>C_Addresses!G422</f>
        <v>0</v>
      </c>
      <c r="H713" s="1">
        <f>C_Addresses!H422</f>
        <v>0</v>
      </c>
      <c r="I713" s="4" t="str">
        <f>C_Addresses!I422</f>
        <v>Census Tract Number:</v>
      </c>
      <c r="J713" s="1">
        <f>C_Addresses!J422</f>
        <v>0</v>
      </c>
      <c r="K713" s="2">
        <f>C_Addresses!K422</f>
        <v>0</v>
      </c>
      <c r="L713" s="1">
        <f>C_Addresses!L422</f>
        <v>0</v>
      </c>
      <c r="M713" s="1" t="str">
        <f>C_Addresses!M422</f>
        <v>PIN:</v>
      </c>
      <c r="N713" s="2">
        <f>C_Addresses!N422</f>
        <v>0</v>
      </c>
    </row>
    <row r="714" spans="2:14" x14ac:dyDescent="0.2">
      <c r="B714" s="4" t="str">
        <f>C_Addresses!B423</f>
        <v>Latitude:</v>
      </c>
      <c r="C714" s="121">
        <f>C_Addresses!C423</f>
        <v>0</v>
      </c>
      <c r="D714" s="5" t="str">
        <f>C_Addresses!D423</f>
        <v>(Example: 41.889556)</v>
      </c>
      <c r="E714" s="1">
        <f>C_Addresses!E423</f>
        <v>0</v>
      </c>
      <c r="F714" s="3">
        <f>C_Addresses!F423</f>
        <v>0</v>
      </c>
      <c r="G714" s="1">
        <f>C_Addresses!G423</f>
        <v>0</v>
      </c>
      <c r="H714" s="1">
        <f>C_Addresses!H423</f>
        <v>0</v>
      </c>
      <c r="I714" s="4" t="str">
        <f>C_Addresses!I423</f>
        <v>QCT?:</v>
      </c>
      <c r="J714" s="1">
        <f>C_Addresses!J423</f>
        <v>0</v>
      </c>
      <c r="K714" s="202">
        <f>C_Addresses!K423</f>
        <v>0</v>
      </c>
      <c r="L714" s="1">
        <f>C_Addresses!L423</f>
        <v>0</v>
      </c>
      <c r="M714" s="1">
        <f>C_Addresses!M423</f>
        <v>0</v>
      </c>
      <c r="N714" s="1">
        <f>C_Addresses!N423</f>
        <v>0</v>
      </c>
    </row>
    <row r="715" spans="2:14" x14ac:dyDescent="0.2">
      <c r="B715" s="4" t="str">
        <f>C_Addresses!B424</f>
        <v>Longitude:</v>
      </c>
      <c r="C715" s="122">
        <f>C_Addresses!C424</f>
        <v>0</v>
      </c>
      <c r="D715" s="9" t="str">
        <f>C_Addresses!D424</f>
        <v>(Example: -87.623861)</v>
      </c>
      <c r="E715" s="3">
        <f>C_Addresses!E424</f>
        <v>0</v>
      </c>
      <c r="F715" s="1">
        <f>C_Addresses!F424</f>
        <v>0</v>
      </c>
      <c r="G715" s="3">
        <f>C_Addresses!G424</f>
        <v>0</v>
      </c>
      <c r="H715" s="1">
        <f>C_Addresses!H424</f>
        <v>0</v>
      </c>
      <c r="I715" s="4" t="str">
        <f>C_Addresses!I424</f>
        <v>Chicago Community Area:</v>
      </c>
      <c r="J715" s="1">
        <f>C_Addresses!J424</f>
        <v>0</v>
      </c>
      <c r="K715" s="1">
        <f>C_Addresses!K424</f>
        <v>0</v>
      </c>
      <c r="L715" s="1">
        <f>C_Addresses!L424</f>
        <v>0</v>
      </c>
      <c r="M715" s="1053">
        <f>C_Addresses!M424</f>
        <v>0</v>
      </c>
      <c r="N715" s="1054">
        <f>C_Addresses!N424</f>
        <v>0</v>
      </c>
    </row>
    <row r="716" spans="2:14" ht="13.5" thickBot="1" x14ac:dyDescent="0.25">
      <c r="B716" s="14">
        <f>C_Addresses!B425</f>
        <v>0</v>
      </c>
      <c r="C716" s="14">
        <f>C_Addresses!C425</f>
        <v>0</v>
      </c>
      <c r="D716" s="14">
        <f>C_Addresses!D425</f>
        <v>0</v>
      </c>
      <c r="E716" s="14">
        <f>C_Addresses!E425</f>
        <v>0</v>
      </c>
      <c r="F716" s="14">
        <f>C_Addresses!F425</f>
        <v>0</v>
      </c>
      <c r="G716" s="14">
        <f>C_Addresses!G425</f>
        <v>0</v>
      </c>
      <c r="H716" s="14">
        <f>C_Addresses!H425</f>
        <v>0</v>
      </c>
      <c r="I716" s="14">
        <f>C_Addresses!I425</f>
        <v>0</v>
      </c>
      <c r="J716" s="14">
        <f>C_Addresses!J425</f>
        <v>0</v>
      </c>
      <c r="K716" s="14">
        <f>C_Addresses!K425</f>
        <v>0</v>
      </c>
      <c r="L716" s="14">
        <f>C_Addresses!L425</f>
        <v>0</v>
      </c>
      <c r="M716" s="14">
        <f>C_Addresses!M425</f>
        <v>0</v>
      </c>
      <c r="N716" s="14">
        <f>C_Addresses!N425</f>
        <v>0</v>
      </c>
    </row>
    <row r="717" spans="2:14" x14ac:dyDescent="0.2">
      <c r="B717" s="1">
        <f>C_Addresses!B426</f>
        <v>0</v>
      </c>
      <c r="C717" s="1">
        <f>C_Addresses!C426</f>
        <v>0</v>
      </c>
      <c r="D717" s="1">
        <f>C_Addresses!D426</f>
        <v>0</v>
      </c>
      <c r="E717" s="11" t="str">
        <f>C_Addresses!E426</f>
        <v xml:space="preserve">Number of Units: </v>
      </c>
      <c r="F717" s="724">
        <f>C_Addresses!F426</f>
        <v>0</v>
      </c>
      <c r="G717" s="10">
        <f>C_Addresses!G426</f>
        <v>0</v>
      </c>
      <c r="H717" s="10">
        <f>C_Addresses!H426</f>
        <v>0</v>
      </c>
      <c r="I717" s="3">
        <f>C_Addresses!I426</f>
        <v>0</v>
      </c>
      <c r="J717" s="3">
        <f>C_Addresses!J426</f>
        <v>0</v>
      </c>
      <c r="K717" s="3" t="str">
        <f>C_Addresses!K426</f>
        <v>District</v>
      </c>
      <c r="L717" s="3">
        <f>C_Addresses!L426</f>
        <v>0</v>
      </c>
      <c r="M717" s="1059" t="str">
        <f>C_Addresses!M426</f>
        <v>Elected Official</v>
      </c>
      <c r="N717" s="1059">
        <f>C_Addresses!N426</f>
        <v>0</v>
      </c>
    </row>
    <row r="718" spans="2:14" x14ac:dyDescent="0.2">
      <c r="B718" s="12" t="str">
        <f>C_Addresses!B427</f>
        <v>Site #:</v>
      </c>
      <c r="C718" s="206">
        <f>C_Addresses!C427</f>
        <v>39</v>
      </c>
      <c r="D718" s="10">
        <f>C_Addresses!D427</f>
        <v>0</v>
      </c>
      <c r="E718" s="11" t="str">
        <f>C_Addresses!E427</f>
        <v>PPA Approved:</v>
      </c>
      <c r="F718" s="202">
        <f>C_Addresses!F427</f>
        <v>0</v>
      </c>
      <c r="G718" s="3">
        <f>C_Addresses!G427</f>
        <v>0</v>
      </c>
      <c r="H718" s="1">
        <f>C_Addresses!H427</f>
        <v>0</v>
      </c>
      <c r="I718" s="4" t="str">
        <f>C_Addresses!I427</f>
        <v>Chief Municipal Official:</v>
      </c>
      <c r="J718" s="4">
        <f>C_Addresses!J427</f>
        <v>0</v>
      </c>
      <c r="K718" s="13">
        <f>C_Addresses!K427</f>
        <v>0</v>
      </c>
      <c r="L718" s="3">
        <f>C_Addresses!L427</f>
        <v>0</v>
      </c>
      <c r="M718" s="1056">
        <f>C_Addresses!M427</f>
        <v>0</v>
      </c>
      <c r="N718" s="1056">
        <f>C_Addresses!N427</f>
        <v>0</v>
      </c>
    </row>
    <row r="719" spans="2:14" x14ac:dyDescent="0.2">
      <c r="B719" s="4" t="str">
        <f>C_Addresses!B428</f>
        <v>Set Aside:</v>
      </c>
      <c r="C719" s="1057" t="str">
        <f>C_Addresses!C428</f>
        <v/>
      </c>
      <c r="D719" s="1057">
        <f>C_Addresses!D428</f>
        <v>0</v>
      </c>
      <c r="E719" s="1057">
        <f>C_Addresses!E428</f>
        <v>0</v>
      </c>
      <c r="F719" s="1057">
        <f>C_Addresses!F428</f>
        <v>0</v>
      </c>
      <c r="G719" s="3">
        <f>C_Addresses!G428</f>
        <v>0</v>
      </c>
      <c r="H719" s="1">
        <f>C_Addresses!H428</f>
        <v>0</v>
      </c>
      <c r="I719" s="4" t="str">
        <f>C_Addresses!I428</f>
        <v>Alderman:</v>
      </c>
      <c r="J719" s="4">
        <f>C_Addresses!J428</f>
        <v>0</v>
      </c>
      <c r="K719" s="2">
        <f>C_Addresses!K428</f>
        <v>0</v>
      </c>
      <c r="L719" s="3">
        <f>C_Addresses!L428</f>
        <v>0</v>
      </c>
      <c r="M719" s="1056">
        <f>C_Addresses!M428</f>
        <v>0</v>
      </c>
      <c r="N719" s="1056">
        <f>C_Addresses!N428</f>
        <v>0</v>
      </c>
    </row>
    <row r="720" spans="2:14" x14ac:dyDescent="0.2">
      <c r="B720" s="4" t="str">
        <f>C_Addresses!B429</f>
        <v>Address:</v>
      </c>
      <c r="C720" s="1050">
        <f>C_Addresses!C429</f>
        <v>0</v>
      </c>
      <c r="D720" s="1051">
        <f>C_Addresses!D429</f>
        <v>0</v>
      </c>
      <c r="E720" s="1051">
        <f>C_Addresses!E429</f>
        <v>0</v>
      </c>
      <c r="F720" s="1052">
        <f>C_Addresses!F429</f>
        <v>0</v>
      </c>
      <c r="G720" s="3">
        <f>C_Addresses!G429</f>
        <v>0</v>
      </c>
      <c r="H720" s="1">
        <f>C_Addresses!H429</f>
        <v>0</v>
      </c>
      <c r="I720" s="4" t="str">
        <f>C_Addresses!I429</f>
        <v>State Senator:</v>
      </c>
      <c r="J720" s="4">
        <f>C_Addresses!J429</f>
        <v>0</v>
      </c>
      <c r="K720" s="2">
        <f>C_Addresses!K429</f>
        <v>0</v>
      </c>
      <c r="L720" s="3">
        <f>C_Addresses!L429</f>
        <v>0</v>
      </c>
      <c r="M720" s="1056">
        <f>C_Addresses!M429</f>
        <v>0</v>
      </c>
      <c r="N720" s="1056">
        <f>C_Addresses!N429</f>
        <v>0</v>
      </c>
    </row>
    <row r="721" spans="2:14" x14ac:dyDescent="0.2">
      <c r="B721" s="4" t="str">
        <f>C_Addresses!B430</f>
        <v xml:space="preserve">City: </v>
      </c>
      <c r="C721" s="1050">
        <f>C_Addresses!C430</f>
        <v>0</v>
      </c>
      <c r="D721" s="1051">
        <f>C_Addresses!D430</f>
        <v>0</v>
      </c>
      <c r="E721" s="1051">
        <f>C_Addresses!E430</f>
        <v>0</v>
      </c>
      <c r="F721" s="1052">
        <f>C_Addresses!F430</f>
        <v>0</v>
      </c>
      <c r="G721" s="3">
        <f>C_Addresses!G430</f>
        <v>0</v>
      </c>
      <c r="H721" s="3">
        <f>C_Addresses!H430</f>
        <v>0</v>
      </c>
      <c r="I721" s="4" t="str">
        <f>C_Addresses!I430</f>
        <v>State Representative:</v>
      </c>
      <c r="J721" s="4">
        <f>C_Addresses!J430</f>
        <v>0</v>
      </c>
      <c r="K721" s="2">
        <f>C_Addresses!K430</f>
        <v>0</v>
      </c>
      <c r="L721" s="3">
        <f>C_Addresses!L430</f>
        <v>0</v>
      </c>
      <c r="M721" s="1056">
        <f>C_Addresses!M430</f>
        <v>0</v>
      </c>
      <c r="N721" s="1056">
        <f>C_Addresses!N430</f>
        <v>0</v>
      </c>
    </row>
    <row r="722" spans="2:14" x14ac:dyDescent="0.2">
      <c r="B722" s="11" t="str">
        <f>C_Addresses!B431</f>
        <v>ZIP:</v>
      </c>
      <c r="C722" s="1028">
        <f>C_Addresses!C431</f>
        <v>0</v>
      </c>
      <c r="D722" s="1058">
        <f>C_Addresses!D431</f>
        <v>0</v>
      </c>
      <c r="E722" s="1058">
        <f>C_Addresses!E431</f>
        <v>0</v>
      </c>
      <c r="F722" s="1029">
        <f>C_Addresses!F431</f>
        <v>0</v>
      </c>
      <c r="G722" s="3">
        <f>C_Addresses!G431</f>
        <v>0</v>
      </c>
      <c r="H722" s="1">
        <f>C_Addresses!H431</f>
        <v>0</v>
      </c>
      <c r="I722" s="4" t="str">
        <f>C_Addresses!I431</f>
        <v>US Representative:</v>
      </c>
      <c r="J722" s="4">
        <f>C_Addresses!J431</f>
        <v>0</v>
      </c>
      <c r="K722" s="2">
        <f>C_Addresses!K431</f>
        <v>0</v>
      </c>
      <c r="L722" s="3">
        <f>C_Addresses!L431</f>
        <v>0</v>
      </c>
      <c r="M722" s="1056">
        <f>C_Addresses!M431</f>
        <v>0</v>
      </c>
      <c r="N722" s="1056">
        <f>C_Addresses!N431</f>
        <v>0</v>
      </c>
    </row>
    <row r="723" spans="2:14" x14ac:dyDescent="0.2">
      <c r="B723" s="4" t="str">
        <f>C_Addresses!B432</f>
        <v>County:</v>
      </c>
      <c r="C723" s="1050">
        <f>C_Addresses!C432</f>
        <v>0</v>
      </c>
      <c r="D723" s="1051">
        <f>C_Addresses!D432</f>
        <v>0</v>
      </c>
      <c r="E723" s="1051">
        <f>C_Addresses!E432</f>
        <v>0</v>
      </c>
      <c r="F723" s="1052">
        <f>C_Addresses!F432</f>
        <v>0</v>
      </c>
      <c r="G723" s="3">
        <f>C_Addresses!G432</f>
        <v>0</v>
      </c>
      <c r="H723" s="1">
        <f>C_Addresses!H432</f>
        <v>0</v>
      </c>
      <c r="I723" s="1">
        <f>C_Addresses!I432</f>
        <v>0</v>
      </c>
      <c r="J723" s="1">
        <f>C_Addresses!J432</f>
        <v>0</v>
      </c>
      <c r="K723" s="1">
        <f>C_Addresses!K432</f>
        <v>0</v>
      </c>
      <c r="L723" s="1">
        <f>C_Addresses!L432</f>
        <v>0</v>
      </c>
      <c r="M723" s="1">
        <f>C_Addresses!M432</f>
        <v>0</v>
      </c>
      <c r="N723" s="1">
        <f>C_Addresses!N432</f>
        <v>0</v>
      </c>
    </row>
    <row r="724" spans="2:14" x14ac:dyDescent="0.2">
      <c r="B724" s="1">
        <f>C_Addresses!B433</f>
        <v>0</v>
      </c>
      <c r="C724" s="1">
        <f>C_Addresses!C433</f>
        <v>0</v>
      </c>
      <c r="D724" s="1">
        <f>C_Addresses!D433</f>
        <v>0</v>
      </c>
      <c r="E724" s="1">
        <f>C_Addresses!E433</f>
        <v>0</v>
      </c>
      <c r="F724" s="3">
        <f>C_Addresses!F433</f>
        <v>0</v>
      </c>
      <c r="G724" s="3">
        <f>C_Addresses!G433</f>
        <v>0</v>
      </c>
      <c r="H724" s="1">
        <f>C_Addresses!H433</f>
        <v>0</v>
      </c>
      <c r="I724" s="4" t="str">
        <f>C_Addresses!I433</f>
        <v>Census Tract Number:</v>
      </c>
      <c r="J724" s="1">
        <f>C_Addresses!J433</f>
        <v>0</v>
      </c>
      <c r="K724" s="2">
        <f>C_Addresses!K433</f>
        <v>0</v>
      </c>
      <c r="L724" s="1">
        <f>C_Addresses!L433</f>
        <v>0</v>
      </c>
      <c r="M724" s="1" t="str">
        <f>C_Addresses!M433</f>
        <v>PIN:</v>
      </c>
      <c r="N724" s="2">
        <f>C_Addresses!N433</f>
        <v>0</v>
      </c>
    </row>
    <row r="725" spans="2:14" x14ac:dyDescent="0.2">
      <c r="B725" s="4" t="str">
        <f>C_Addresses!B434</f>
        <v>Latitude:</v>
      </c>
      <c r="C725" s="121">
        <f>C_Addresses!C434</f>
        <v>0</v>
      </c>
      <c r="D725" s="5" t="str">
        <f>C_Addresses!D434</f>
        <v>(Example: 41.889556)</v>
      </c>
      <c r="E725" s="1">
        <f>C_Addresses!E434</f>
        <v>0</v>
      </c>
      <c r="F725" s="3">
        <f>C_Addresses!F434</f>
        <v>0</v>
      </c>
      <c r="G725" s="1">
        <f>C_Addresses!G434</f>
        <v>0</v>
      </c>
      <c r="H725" s="1">
        <f>C_Addresses!H434</f>
        <v>0</v>
      </c>
      <c r="I725" s="4" t="str">
        <f>C_Addresses!I434</f>
        <v>QCT?:</v>
      </c>
      <c r="J725" s="1">
        <f>C_Addresses!J434</f>
        <v>0</v>
      </c>
      <c r="K725" s="202">
        <f>C_Addresses!K434</f>
        <v>0</v>
      </c>
      <c r="L725" s="1">
        <f>C_Addresses!L434</f>
        <v>0</v>
      </c>
      <c r="M725" s="1">
        <f>C_Addresses!M434</f>
        <v>0</v>
      </c>
      <c r="N725" s="1">
        <f>C_Addresses!N434</f>
        <v>0</v>
      </c>
    </row>
    <row r="726" spans="2:14" x14ac:dyDescent="0.2">
      <c r="B726" s="4" t="str">
        <f>C_Addresses!B435</f>
        <v>Longitude:</v>
      </c>
      <c r="C726" s="122">
        <f>C_Addresses!C435</f>
        <v>0</v>
      </c>
      <c r="D726" s="9" t="str">
        <f>C_Addresses!D435</f>
        <v>(Example: -87.623861)</v>
      </c>
      <c r="E726" s="3">
        <f>C_Addresses!E435</f>
        <v>0</v>
      </c>
      <c r="F726" s="1">
        <f>C_Addresses!F435</f>
        <v>0</v>
      </c>
      <c r="G726" s="3">
        <f>C_Addresses!G435</f>
        <v>0</v>
      </c>
      <c r="H726" s="1">
        <f>C_Addresses!H435</f>
        <v>0</v>
      </c>
      <c r="I726" s="4" t="str">
        <f>C_Addresses!I435</f>
        <v>Chicago Community Area:</v>
      </c>
      <c r="J726" s="1">
        <f>C_Addresses!J435</f>
        <v>0</v>
      </c>
      <c r="K726" s="1">
        <f>C_Addresses!K435</f>
        <v>0</v>
      </c>
      <c r="L726" s="1">
        <f>C_Addresses!L435</f>
        <v>0</v>
      </c>
      <c r="M726" s="1053">
        <f>C_Addresses!M435</f>
        <v>0</v>
      </c>
      <c r="N726" s="1054">
        <f>C_Addresses!N435</f>
        <v>0</v>
      </c>
    </row>
    <row r="727" spans="2:14" ht="13.5" thickBot="1" x14ac:dyDescent="0.25">
      <c r="B727" s="14">
        <f>C_Addresses!B436</f>
        <v>0</v>
      </c>
      <c r="C727" s="14">
        <f>C_Addresses!C436</f>
        <v>0</v>
      </c>
      <c r="D727" s="14">
        <f>C_Addresses!D436</f>
        <v>0</v>
      </c>
      <c r="E727" s="14">
        <f>C_Addresses!E436</f>
        <v>0</v>
      </c>
      <c r="F727" s="14">
        <f>C_Addresses!F436</f>
        <v>0</v>
      </c>
      <c r="G727" s="14">
        <f>C_Addresses!G436</f>
        <v>0</v>
      </c>
      <c r="H727" s="14">
        <f>C_Addresses!H436</f>
        <v>0</v>
      </c>
      <c r="I727" s="14">
        <f>C_Addresses!I436</f>
        <v>0</v>
      </c>
      <c r="J727" s="14">
        <f>C_Addresses!J436</f>
        <v>0</v>
      </c>
      <c r="K727" s="14">
        <f>C_Addresses!K436</f>
        <v>0</v>
      </c>
      <c r="L727" s="14">
        <f>C_Addresses!L436</f>
        <v>0</v>
      </c>
      <c r="M727" s="14">
        <f>C_Addresses!M436</f>
        <v>0</v>
      </c>
      <c r="N727" s="14">
        <f>C_Addresses!N436</f>
        <v>0</v>
      </c>
    </row>
    <row r="728" spans="2:14" x14ac:dyDescent="0.2">
      <c r="B728" s="1">
        <f>C_Addresses!B437</f>
        <v>0</v>
      </c>
      <c r="C728" s="1">
        <f>C_Addresses!C437</f>
        <v>0</v>
      </c>
      <c r="D728" s="1">
        <f>C_Addresses!D437</f>
        <v>0</v>
      </c>
      <c r="E728" s="11" t="str">
        <f>C_Addresses!E437</f>
        <v xml:space="preserve">Number of Units: </v>
      </c>
      <c r="F728" s="724">
        <f>C_Addresses!F437</f>
        <v>0</v>
      </c>
      <c r="G728" s="10">
        <f>C_Addresses!G437</f>
        <v>0</v>
      </c>
      <c r="H728" s="10">
        <f>C_Addresses!H437</f>
        <v>0</v>
      </c>
      <c r="I728" s="3">
        <f>C_Addresses!I437</f>
        <v>0</v>
      </c>
      <c r="J728" s="3">
        <f>C_Addresses!J437</f>
        <v>0</v>
      </c>
      <c r="K728" s="3" t="str">
        <f>C_Addresses!K437</f>
        <v>District</v>
      </c>
      <c r="L728" s="3">
        <f>C_Addresses!L437</f>
        <v>0</v>
      </c>
      <c r="M728" s="1059" t="str">
        <f>C_Addresses!M437</f>
        <v>Elected Official</v>
      </c>
      <c r="N728" s="1059">
        <f>C_Addresses!N437</f>
        <v>0</v>
      </c>
    </row>
    <row r="729" spans="2:14" x14ac:dyDescent="0.2">
      <c r="B729" s="12" t="str">
        <f>C_Addresses!B438</f>
        <v>Site #:</v>
      </c>
      <c r="C729" s="206">
        <f>C_Addresses!C438</f>
        <v>40</v>
      </c>
      <c r="D729" s="10">
        <f>C_Addresses!D438</f>
        <v>0</v>
      </c>
      <c r="E729" s="11" t="str">
        <f>C_Addresses!E438</f>
        <v>PPA Approved:</v>
      </c>
      <c r="F729" s="202">
        <f>C_Addresses!F438</f>
        <v>0</v>
      </c>
      <c r="G729" s="3">
        <f>C_Addresses!G438</f>
        <v>0</v>
      </c>
      <c r="H729" s="1">
        <f>C_Addresses!H438</f>
        <v>0</v>
      </c>
      <c r="I729" s="4" t="str">
        <f>C_Addresses!I438</f>
        <v>Chief Municipal Official:</v>
      </c>
      <c r="J729" s="4">
        <f>C_Addresses!J438</f>
        <v>0</v>
      </c>
      <c r="K729" s="13">
        <f>C_Addresses!K438</f>
        <v>0</v>
      </c>
      <c r="L729" s="3">
        <f>C_Addresses!L438</f>
        <v>0</v>
      </c>
      <c r="M729" s="1056">
        <f>C_Addresses!M438</f>
        <v>0</v>
      </c>
      <c r="N729" s="1056">
        <f>C_Addresses!N438</f>
        <v>0</v>
      </c>
    </row>
    <row r="730" spans="2:14" x14ac:dyDescent="0.2">
      <c r="B730" s="4" t="str">
        <f>C_Addresses!B439</f>
        <v>Set Aside:</v>
      </c>
      <c r="C730" s="1057" t="str">
        <f>C_Addresses!C439</f>
        <v/>
      </c>
      <c r="D730" s="1057">
        <f>C_Addresses!D439</f>
        <v>0</v>
      </c>
      <c r="E730" s="1057">
        <f>C_Addresses!E439</f>
        <v>0</v>
      </c>
      <c r="F730" s="1057">
        <f>C_Addresses!F439</f>
        <v>0</v>
      </c>
      <c r="G730" s="3">
        <f>C_Addresses!G439</f>
        <v>0</v>
      </c>
      <c r="H730" s="1">
        <f>C_Addresses!H439</f>
        <v>0</v>
      </c>
      <c r="I730" s="4" t="str">
        <f>C_Addresses!I439</f>
        <v>Alderman:</v>
      </c>
      <c r="J730" s="4">
        <f>C_Addresses!J439</f>
        <v>0</v>
      </c>
      <c r="K730" s="2">
        <f>C_Addresses!K439</f>
        <v>0</v>
      </c>
      <c r="L730" s="3">
        <f>C_Addresses!L439</f>
        <v>0</v>
      </c>
      <c r="M730" s="1056">
        <f>C_Addresses!M439</f>
        <v>0</v>
      </c>
      <c r="N730" s="1056">
        <f>C_Addresses!N439</f>
        <v>0</v>
      </c>
    </row>
    <row r="731" spans="2:14" x14ac:dyDescent="0.2">
      <c r="B731" s="4" t="str">
        <f>C_Addresses!B440</f>
        <v>Address:</v>
      </c>
      <c r="C731" s="1050">
        <f>C_Addresses!C440</f>
        <v>0</v>
      </c>
      <c r="D731" s="1051">
        <f>C_Addresses!D440</f>
        <v>0</v>
      </c>
      <c r="E731" s="1051">
        <f>C_Addresses!E440</f>
        <v>0</v>
      </c>
      <c r="F731" s="1052">
        <f>C_Addresses!F440</f>
        <v>0</v>
      </c>
      <c r="G731" s="3">
        <f>C_Addresses!G440</f>
        <v>0</v>
      </c>
      <c r="H731" s="1">
        <f>C_Addresses!H440</f>
        <v>0</v>
      </c>
      <c r="I731" s="4" t="str">
        <f>C_Addresses!I440</f>
        <v>State Senator:</v>
      </c>
      <c r="J731" s="4">
        <f>C_Addresses!J440</f>
        <v>0</v>
      </c>
      <c r="K731" s="2">
        <f>C_Addresses!K440</f>
        <v>0</v>
      </c>
      <c r="L731" s="3">
        <f>C_Addresses!L440</f>
        <v>0</v>
      </c>
      <c r="M731" s="1056">
        <f>C_Addresses!M440</f>
        <v>0</v>
      </c>
      <c r="N731" s="1056">
        <f>C_Addresses!N440</f>
        <v>0</v>
      </c>
    </row>
    <row r="732" spans="2:14" x14ac:dyDescent="0.2">
      <c r="B732" s="4" t="str">
        <f>C_Addresses!B441</f>
        <v xml:space="preserve">City: </v>
      </c>
      <c r="C732" s="1050">
        <f>C_Addresses!C441</f>
        <v>0</v>
      </c>
      <c r="D732" s="1051">
        <f>C_Addresses!D441</f>
        <v>0</v>
      </c>
      <c r="E732" s="1051">
        <f>C_Addresses!E441</f>
        <v>0</v>
      </c>
      <c r="F732" s="1052">
        <f>C_Addresses!F441</f>
        <v>0</v>
      </c>
      <c r="G732" s="3">
        <f>C_Addresses!G441</f>
        <v>0</v>
      </c>
      <c r="H732" s="3">
        <f>C_Addresses!H441</f>
        <v>0</v>
      </c>
      <c r="I732" s="4" t="str">
        <f>C_Addresses!I441</f>
        <v>State Representative:</v>
      </c>
      <c r="J732" s="4">
        <f>C_Addresses!J441</f>
        <v>0</v>
      </c>
      <c r="K732" s="2">
        <f>C_Addresses!K441</f>
        <v>0</v>
      </c>
      <c r="L732" s="3">
        <f>C_Addresses!L441</f>
        <v>0</v>
      </c>
      <c r="M732" s="1056">
        <f>C_Addresses!M441</f>
        <v>0</v>
      </c>
      <c r="N732" s="1056">
        <f>C_Addresses!N441</f>
        <v>0</v>
      </c>
    </row>
    <row r="733" spans="2:14" x14ac:dyDescent="0.2">
      <c r="B733" s="11" t="str">
        <f>C_Addresses!B442</f>
        <v>ZIP:</v>
      </c>
      <c r="C733" s="1028">
        <f>C_Addresses!C442</f>
        <v>0</v>
      </c>
      <c r="D733" s="1058">
        <f>C_Addresses!D442</f>
        <v>0</v>
      </c>
      <c r="E733" s="1058">
        <f>C_Addresses!E442</f>
        <v>0</v>
      </c>
      <c r="F733" s="1029">
        <f>C_Addresses!F442</f>
        <v>0</v>
      </c>
      <c r="G733" s="3">
        <f>C_Addresses!G442</f>
        <v>0</v>
      </c>
      <c r="H733" s="1">
        <f>C_Addresses!H442</f>
        <v>0</v>
      </c>
      <c r="I733" s="4" t="str">
        <f>C_Addresses!I442</f>
        <v>US Representative:</v>
      </c>
      <c r="J733" s="4">
        <f>C_Addresses!J442</f>
        <v>0</v>
      </c>
      <c r="K733" s="2">
        <f>C_Addresses!K442</f>
        <v>0</v>
      </c>
      <c r="L733" s="3">
        <f>C_Addresses!L442</f>
        <v>0</v>
      </c>
      <c r="M733" s="1056">
        <f>C_Addresses!M442</f>
        <v>0</v>
      </c>
      <c r="N733" s="1056">
        <f>C_Addresses!N442</f>
        <v>0</v>
      </c>
    </row>
    <row r="734" spans="2:14" x14ac:dyDescent="0.2">
      <c r="B734" s="4" t="str">
        <f>C_Addresses!B443</f>
        <v>County:</v>
      </c>
      <c r="C734" s="1050">
        <f>C_Addresses!C443</f>
        <v>0</v>
      </c>
      <c r="D734" s="1051">
        <f>C_Addresses!D443</f>
        <v>0</v>
      </c>
      <c r="E734" s="1051">
        <f>C_Addresses!E443</f>
        <v>0</v>
      </c>
      <c r="F734" s="1052">
        <f>C_Addresses!F443</f>
        <v>0</v>
      </c>
      <c r="G734" s="3">
        <f>C_Addresses!G443</f>
        <v>0</v>
      </c>
      <c r="H734" s="1">
        <f>C_Addresses!H443</f>
        <v>0</v>
      </c>
      <c r="I734" s="1">
        <f>C_Addresses!I443</f>
        <v>0</v>
      </c>
      <c r="J734" s="1">
        <f>C_Addresses!J443</f>
        <v>0</v>
      </c>
      <c r="K734" s="1">
        <f>C_Addresses!K443</f>
        <v>0</v>
      </c>
      <c r="L734" s="1">
        <f>C_Addresses!L443</f>
        <v>0</v>
      </c>
      <c r="M734" s="1">
        <f>C_Addresses!M443</f>
        <v>0</v>
      </c>
      <c r="N734" s="1">
        <f>C_Addresses!N443</f>
        <v>0</v>
      </c>
    </row>
    <row r="735" spans="2:14" x14ac:dyDescent="0.2">
      <c r="B735" s="1">
        <f>C_Addresses!B444</f>
        <v>0</v>
      </c>
      <c r="C735" s="1">
        <f>C_Addresses!C444</f>
        <v>0</v>
      </c>
      <c r="D735" s="1">
        <f>C_Addresses!D444</f>
        <v>0</v>
      </c>
      <c r="E735" s="1">
        <f>C_Addresses!E444</f>
        <v>0</v>
      </c>
      <c r="F735" s="3">
        <f>C_Addresses!F444</f>
        <v>0</v>
      </c>
      <c r="G735" s="3">
        <f>C_Addresses!G444</f>
        <v>0</v>
      </c>
      <c r="H735" s="1">
        <f>C_Addresses!H444</f>
        <v>0</v>
      </c>
      <c r="I735" s="4" t="str">
        <f>C_Addresses!I444</f>
        <v>Census Tract Number:</v>
      </c>
      <c r="J735" s="1">
        <f>C_Addresses!J444</f>
        <v>0</v>
      </c>
      <c r="K735" s="2">
        <f>C_Addresses!K444</f>
        <v>0</v>
      </c>
      <c r="L735" s="1">
        <f>C_Addresses!L444</f>
        <v>0</v>
      </c>
      <c r="M735" s="1" t="str">
        <f>C_Addresses!M444</f>
        <v>PIN:</v>
      </c>
      <c r="N735" s="2">
        <f>C_Addresses!N444</f>
        <v>0</v>
      </c>
    </row>
    <row r="736" spans="2:14" x14ac:dyDescent="0.2">
      <c r="B736" s="4" t="str">
        <f>C_Addresses!B445</f>
        <v>Latitude:</v>
      </c>
      <c r="C736" s="121">
        <f>C_Addresses!C445</f>
        <v>0</v>
      </c>
      <c r="D736" s="5" t="str">
        <f>C_Addresses!D445</f>
        <v>(Example: 41.889556)</v>
      </c>
      <c r="E736" s="1">
        <f>C_Addresses!E445</f>
        <v>0</v>
      </c>
      <c r="F736" s="3">
        <f>C_Addresses!F445</f>
        <v>0</v>
      </c>
      <c r="G736" s="1">
        <f>C_Addresses!G445</f>
        <v>0</v>
      </c>
      <c r="H736" s="1">
        <f>C_Addresses!H445</f>
        <v>0</v>
      </c>
      <c r="I736" s="4" t="str">
        <f>C_Addresses!I445</f>
        <v>QCT?:</v>
      </c>
      <c r="J736" s="1">
        <f>C_Addresses!J445</f>
        <v>0</v>
      </c>
      <c r="K736" s="202">
        <f>C_Addresses!K445</f>
        <v>0</v>
      </c>
      <c r="L736" s="1">
        <f>C_Addresses!L445</f>
        <v>0</v>
      </c>
      <c r="M736" s="1">
        <f>C_Addresses!M445</f>
        <v>0</v>
      </c>
      <c r="N736" s="1">
        <f>C_Addresses!N445</f>
        <v>0</v>
      </c>
    </row>
    <row r="737" spans="2:14" x14ac:dyDescent="0.2">
      <c r="B737" s="4" t="str">
        <f>C_Addresses!B446</f>
        <v>Longitude:</v>
      </c>
      <c r="C737" s="122">
        <f>C_Addresses!C446</f>
        <v>0</v>
      </c>
      <c r="D737" s="9" t="str">
        <f>C_Addresses!D446</f>
        <v>(Example: -87.623861)</v>
      </c>
      <c r="E737" s="3">
        <f>C_Addresses!E446</f>
        <v>0</v>
      </c>
      <c r="F737" s="1">
        <f>C_Addresses!F446</f>
        <v>0</v>
      </c>
      <c r="G737" s="3">
        <f>C_Addresses!G446</f>
        <v>0</v>
      </c>
      <c r="H737" s="1">
        <f>C_Addresses!H446</f>
        <v>0</v>
      </c>
      <c r="I737" s="4" t="str">
        <f>C_Addresses!I446</f>
        <v>Chicago Community Area:</v>
      </c>
      <c r="J737" s="1">
        <f>C_Addresses!J446</f>
        <v>0</v>
      </c>
      <c r="K737" s="1">
        <f>C_Addresses!K446</f>
        <v>0</v>
      </c>
      <c r="L737" s="1">
        <f>C_Addresses!L446</f>
        <v>0</v>
      </c>
      <c r="M737" s="1053">
        <f>C_Addresses!M446</f>
        <v>0</v>
      </c>
      <c r="N737" s="1054">
        <f>C_Addresses!N446</f>
        <v>0</v>
      </c>
    </row>
    <row r="738" spans="2:14" ht="13.5" thickBot="1" x14ac:dyDescent="0.25">
      <c r="B738" s="14">
        <f>C_Addresses!B447</f>
        <v>0</v>
      </c>
      <c r="C738" s="14">
        <f>C_Addresses!C447</f>
        <v>0</v>
      </c>
      <c r="D738" s="14">
        <f>C_Addresses!D447</f>
        <v>0</v>
      </c>
      <c r="E738" s="14">
        <f>C_Addresses!E447</f>
        <v>0</v>
      </c>
      <c r="F738" s="14">
        <f>C_Addresses!F447</f>
        <v>0</v>
      </c>
      <c r="G738" s="14">
        <f>C_Addresses!G447</f>
        <v>0</v>
      </c>
      <c r="H738" s="14">
        <f>C_Addresses!H447</f>
        <v>0</v>
      </c>
      <c r="I738" s="14">
        <f>C_Addresses!I447</f>
        <v>0</v>
      </c>
      <c r="J738" s="14">
        <f>C_Addresses!J447</f>
        <v>0</v>
      </c>
      <c r="K738" s="14">
        <f>C_Addresses!K447</f>
        <v>0</v>
      </c>
      <c r="L738" s="14">
        <f>C_Addresses!L447</f>
        <v>0</v>
      </c>
      <c r="M738" s="14">
        <f>C_Addresses!M447</f>
        <v>0</v>
      </c>
      <c r="N738" s="14">
        <f>C_Addresses!N447</f>
        <v>0</v>
      </c>
    </row>
    <row r="739" spans="2:14" x14ac:dyDescent="0.2">
      <c r="B739" s="517">
        <f>C_Addresses!B448</f>
        <v>0</v>
      </c>
      <c r="C739" s="517">
        <f>C_Addresses!C448</f>
        <v>0</v>
      </c>
      <c r="D739" s="517">
        <f>C_Addresses!D448</f>
        <v>0</v>
      </c>
      <c r="E739" s="11" t="str">
        <f>C_Addresses!E448</f>
        <v xml:space="preserve">Number of Units: </v>
      </c>
      <c r="F739" s="724">
        <f>C_Addresses!F448</f>
        <v>0</v>
      </c>
      <c r="G739" s="519">
        <f>C_Addresses!G448</f>
        <v>0</v>
      </c>
      <c r="H739" s="519">
        <f>C_Addresses!H448</f>
        <v>0</v>
      </c>
      <c r="I739" s="516">
        <f>C_Addresses!I448</f>
        <v>0</v>
      </c>
      <c r="J739" s="516">
        <f>C_Addresses!J448</f>
        <v>0</v>
      </c>
      <c r="K739" s="516" t="str">
        <f>C_Addresses!K448</f>
        <v>District</v>
      </c>
      <c r="L739" s="516">
        <f>C_Addresses!L448</f>
        <v>0</v>
      </c>
      <c r="M739" s="1055" t="str">
        <f>C_Addresses!M448</f>
        <v>Elected Official</v>
      </c>
      <c r="N739" s="1055">
        <f>C_Addresses!N448</f>
        <v>0</v>
      </c>
    </row>
    <row r="740" spans="2:14" x14ac:dyDescent="0.2">
      <c r="B740" s="12" t="str">
        <f>C_Addresses!B449</f>
        <v>Site #:</v>
      </c>
      <c r="C740" s="206">
        <f>C_Addresses!C449</f>
        <v>41</v>
      </c>
      <c r="D740" s="10">
        <f>C_Addresses!D449</f>
        <v>0</v>
      </c>
      <c r="E740" s="11" t="str">
        <f>C_Addresses!E449</f>
        <v>PPA Approved:</v>
      </c>
      <c r="F740" s="202">
        <f>C_Addresses!F449</f>
        <v>0</v>
      </c>
      <c r="G740" s="3">
        <f>C_Addresses!G449</f>
        <v>0</v>
      </c>
      <c r="H740" s="1">
        <f>C_Addresses!H449</f>
        <v>0</v>
      </c>
      <c r="I740" s="4" t="str">
        <f>C_Addresses!I449</f>
        <v>Chief Municipal Official:</v>
      </c>
      <c r="J740" s="4">
        <f>C_Addresses!J449</f>
        <v>0</v>
      </c>
      <c r="K740" s="13">
        <f>C_Addresses!K449</f>
        <v>0</v>
      </c>
      <c r="L740" s="3">
        <f>C_Addresses!L449</f>
        <v>0</v>
      </c>
      <c r="M740" s="1056">
        <f>C_Addresses!M449</f>
        <v>0</v>
      </c>
      <c r="N740" s="1056">
        <f>C_Addresses!N449</f>
        <v>0</v>
      </c>
    </row>
    <row r="741" spans="2:14" x14ac:dyDescent="0.2">
      <c r="B741" s="4" t="str">
        <f>C_Addresses!B450</f>
        <v>Set Aside:</v>
      </c>
      <c r="C741" s="1057" t="str">
        <f>C_Addresses!C450</f>
        <v/>
      </c>
      <c r="D741" s="1057">
        <f>C_Addresses!D450</f>
        <v>0</v>
      </c>
      <c r="E741" s="1057">
        <f>C_Addresses!E450</f>
        <v>0</v>
      </c>
      <c r="F741" s="1057">
        <f>C_Addresses!F450</f>
        <v>0</v>
      </c>
      <c r="G741" s="3">
        <f>C_Addresses!G450</f>
        <v>0</v>
      </c>
      <c r="H741" s="1">
        <f>C_Addresses!H450</f>
        <v>0</v>
      </c>
      <c r="I741" s="4" t="str">
        <f>C_Addresses!I450</f>
        <v>Alderman:</v>
      </c>
      <c r="J741" s="4">
        <f>C_Addresses!J450</f>
        <v>0</v>
      </c>
      <c r="K741" s="2">
        <f>C_Addresses!K450</f>
        <v>0</v>
      </c>
      <c r="L741" s="3">
        <f>C_Addresses!L450</f>
        <v>0</v>
      </c>
      <c r="M741" s="1056">
        <f>C_Addresses!M450</f>
        <v>0</v>
      </c>
      <c r="N741" s="1056">
        <f>C_Addresses!N450</f>
        <v>0</v>
      </c>
    </row>
    <row r="742" spans="2:14" x14ac:dyDescent="0.2">
      <c r="B742" s="4" t="str">
        <f>C_Addresses!B451</f>
        <v>Address:</v>
      </c>
      <c r="C742" s="1050">
        <f>C_Addresses!C451</f>
        <v>0</v>
      </c>
      <c r="D742" s="1051">
        <f>C_Addresses!D451</f>
        <v>0</v>
      </c>
      <c r="E742" s="1051">
        <f>C_Addresses!E451</f>
        <v>0</v>
      </c>
      <c r="F742" s="1052">
        <f>C_Addresses!F451</f>
        <v>0</v>
      </c>
      <c r="G742" s="3">
        <f>C_Addresses!G451</f>
        <v>0</v>
      </c>
      <c r="H742" s="1">
        <f>C_Addresses!H451</f>
        <v>0</v>
      </c>
      <c r="I742" s="4" t="str">
        <f>C_Addresses!I451</f>
        <v>State Senator:</v>
      </c>
      <c r="J742" s="4">
        <f>C_Addresses!J451</f>
        <v>0</v>
      </c>
      <c r="K742" s="2">
        <f>C_Addresses!K451</f>
        <v>0</v>
      </c>
      <c r="L742" s="3">
        <f>C_Addresses!L451</f>
        <v>0</v>
      </c>
      <c r="M742" s="1056">
        <f>C_Addresses!M451</f>
        <v>0</v>
      </c>
      <c r="N742" s="1056">
        <f>C_Addresses!N451</f>
        <v>0</v>
      </c>
    </row>
    <row r="743" spans="2:14" x14ac:dyDescent="0.2">
      <c r="B743" s="4" t="str">
        <f>C_Addresses!B452</f>
        <v xml:space="preserve">City: </v>
      </c>
      <c r="C743" s="1050">
        <f>C_Addresses!C452</f>
        <v>0</v>
      </c>
      <c r="D743" s="1051">
        <f>C_Addresses!D452</f>
        <v>0</v>
      </c>
      <c r="E743" s="1051">
        <f>C_Addresses!E452</f>
        <v>0</v>
      </c>
      <c r="F743" s="1052">
        <f>C_Addresses!F452</f>
        <v>0</v>
      </c>
      <c r="G743" s="3">
        <f>C_Addresses!G452</f>
        <v>0</v>
      </c>
      <c r="H743" s="3">
        <f>C_Addresses!H452</f>
        <v>0</v>
      </c>
      <c r="I743" s="4" t="str">
        <f>C_Addresses!I452</f>
        <v>State Representative:</v>
      </c>
      <c r="J743" s="4">
        <f>C_Addresses!J452</f>
        <v>0</v>
      </c>
      <c r="K743" s="2">
        <f>C_Addresses!K452</f>
        <v>0</v>
      </c>
      <c r="L743" s="3">
        <f>C_Addresses!L452</f>
        <v>0</v>
      </c>
      <c r="M743" s="1056">
        <f>C_Addresses!M452</f>
        <v>0</v>
      </c>
      <c r="N743" s="1056">
        <f>C_Addresses!N452</f>
        <v>0</v>
      </c>
    </row>
    <row r="744" spans="2:14" x14ac:dyDescent="0.2">
      <c r="B744" s="11" t="str">
        <f>C_Addresses!B453</f>
        <v>ZIP:</v>
      </c>
      <c r="C744" s="1028">
        <f>C_Addresses!C453</f>
        <v>0</v>
      </c>
      <c r="D744" s="1058">
        <f>C_Addresses!D453</f>
        <v>0</v>
      </c>
      <c r="E744" s="1058">
        <f>C_Addresses!E453</f>
        <v>0</v>
      </c>
      <c r="F744" s="1029">
        <f>C_Addresses!F453</f>
        <v>0</v>
      </c>
      <c r="G744" s="3">
        <f>C_Addresses!G453</f>
        <v>0</v>
      </c>
      <c r="H744" s="1">
        <f>C_Addresses!H453</f>
        <v>0</v>
      </c>
      <c r="I744" s="4" t="str">
        <f>C_Addresses!I453</f>
        <v>US Representative:</v>
      </c>
      <c r="J744" s="4">
        <f>C_Addresses!J453</f>
        <v>0</v>
      </c>
      <c r="K744" s="2">
        <f>C_Addresses!K453</f>
        <v>0</v>
      </c>
      <c r="L744" s="3">
        <f>C_Addresses!L453</f>
        <v>0</v>
      </c>
      <c r="M744" s="1056">
        <f>C_Addresses!M453</f>
        <v>0</v>
      </c>
      <c r="N744" s="1056">
        <f>C_Addresses!N453</f>
        <v>0</v>
      </c>
    </row>
    <row r="745" spans="2:14" x14ac:dyDescent="0.2">
      <c r="B745" s="4" t="str">
        <f>C_Addresses!B454</f>
        <v>County:</v>
      </c>
      <c r="C745" s="1050">
        <f>C_Addresses!C454</f>
        <v>0</v>
      </c>
      <c r="D745" s="1051">
        <f>C_Addresses!D454</f>
        <v>0</v>
      </c>
      <c r="E745" s="1051">
        <f>C_Addresses!E454</f>
        <v>0</v>
      </c>
      <c r="F745" s="1052">
        <f>C_Addresses!F454</f>
        <v>0</v>
      </c>
      <c r="G745" s="3">
        <f>C_Addresses!G454</f>
        <v>0</v>
      </c>
      <c r="H745" s="1">
        <f>C_Addresses!H454</f>
        <v>0</v>
      </c>
      <c r="I745" s="1">
        <f>C_Addresses!I454</f>
        <v>0</v>
      </c>
      <c r="J745" s="1">
        <f>C_Addresses!J454</f>
        <v>0</v>
      </c>
      <c r="K745" s="1">
        <f>C_Addresses!K454</f>
        <v>0</v>
      </c>
      <c r="L745" s="1">
        <f>C_Addresses!L454</f>
        <v>0</v>
      </c>
      <c r="M745" s="1">
        <f>C_Addresses!M454</f>
        <v>0</v>
      </c>
      <c r="N745" s="1">
        <f>C_Addresses!N454</f>
        <v>0</v>
      </c>
    </row>
    <row r="746" spans="2:14" x14ac:dyDescent="0.2">
      <c r="B746" s="1">
        <f>C_Addresses!B455</f>
        <v>0</v>
      </c>
      <c r="C746" s="1">
        <f>C_Addresses!C455</f>
        <v>0</v>
      </c>
      <c r="D746" s="1">
        <f>C_Addresses!D455</f>
        <v>0</v>
      </c>
      <c r="E746" s="1">
        <f>C_Addresses!E455</f>
        <v>0</v>
      </c>
      <c r="F746" s="3">
        <f>C_Addresses!F455</f>
        <v>0</v>
      </c>
      <c r="G746" s="3">
        <f>C_Addresses!G455</f>
        <v>0</v>
      </c>
      <c r="H746" s="1">
        <f>C_Addresses!H455</f>
        <v>0</v>
      </c>
      <c r="I746" s="4" t="str">
        <f>C_Addresses!I455</f>
        <v>Census Tract Number:</v>
      </c>
      <c r="J746" s="1">
        <f>C_Addresses!J455</f>
        <v>0</v>
      </c>
      <c r="K746" s="2">
        <f>C_Addresses!K455</f>
        <v>0</v>
      </c>
      <c r="L746" s="1">
        <f>C_Addresses!L455</f>
        <v>0</v>
      </c>
      <c r="M746" s="1" t="str">
        <f>C_Addresses!M455</f>
        <v>PIN:</v>
      </c>
      <c r="N746" s="2">
        <f>C_Addresses!N455</f>
        <v>0</v>
      </c>
    </row>
    <row r="747" spans="2:14" x14ac:dyDescent="0.2">
      <c r="B747" s="4" t="str">
        <f>C_Addresses!B456</f>
        <v>Latitude:</v>
      </c>
      <c r="C747" s="121">
        <f>C_Addresses!C456</f>
        <v>0</v>
      </c>
      <c r="D747" s="5" t="str">
        <f>C_Addresses!D456</f>
        <v>(Example: 41.889556)</v>
      </c>
      <c r="E747" s="1">
        <f>C_Addresses!E456</f>
        <v>0</v>
      </c>
      <c r="F747" s="3">
        <f>C_Addresses!F456</f>
        <v>0</v>
      </c>
      <c r="G747" s="1">
        <f>C_Addresses!G456</f>
        <v>0</v>
      </c>
      <c r="H747" s="1">
        <f>C_Addresses!H456</f>
        <v>0</v>
      </c>
      <c r="I747" s="4" t="str">
        <f>C_Addresses!I456</f>
        <v>QCT?:</v>
      </c>
      <c r="J747" s="1">
        <f>C_Addresses!J456</f>
        <v>0</v>
      </c>
      <c r="K747" s="202">
        <f>C_Addresses!K456</f>
        <v>0</v>
      </c>
      <c r="L747" s="1">
        <f>C_Addresses!L456</f>
        <v>0</v>
      </c>
      <c r="M747" s="1">
        <f>C_Addresses!M456</f>
        <v>0</v>
      </c>
      <c r="N747" s="1">
        <f>C_Addresses!N456</f>
        <v>0</v>
      </c>
    </row>
    <row r="748" spans="2:14" x14ac:dyDescent="0.2">
      <c r="B748" s="4" t="str">
        <f>C_Addresses!B457</f>
        <v>Longitude:</v>
      </c>
      <c r="C748" s="122">
        <f>C_Addresses!C457</f>
        <v>0</v>
      </c>
      <c r="D748" s="9" t="str">
        <f>C_Addresses!D457</f>
        <v>(Example: -87.623861)</v>
      </c>
      <c r="E748" s="3">
        <f>C_Addresses!E457</f>
        <v>0</v>
      </c>
      <c r="F748" s="1">
        <f>C_Addresses!F457</f>
        <v>0</v>
      </c>
      <c r="G748" s="3">
        <f>C_Addresses!G457</f>
        <v>0</v>
      </c>
      <c r="H748" s="1">
        <f>C_Addresses!H457</f>
        <v>0</v>
      </c>
      <c r="I748" s="4" t="str">
        <f>C_Addresses!I457</f>
        <v>Chicago Community Area:</v>
      </c>
      <c r="J748" s="1">
        <f>C_Addresses!J457</f>
        <v>0</v>
      </c>
      <c r="K748" s="1">
        <f>C_Addresses!K457</f>
        <v>0</v>
      </c>
      <c r="L748" s="1">
        <f>C_Addresses!L457</f>
        <v>0</v>
      </c>
      <c r="M748" s="1053">
        <f>C_Addresses!M457</f>
        <v>0</v>
      </c>
      <c r="N748" s="1054">
        <f>C_Addresses!N457</f>
        <v>0</v>
      </c>
    </row>
    <row r="749" spans="2:14" ht="13.5" thickBot="1" x14ac:dyDescent="0.25">
      <c r="B749" s="14">
        <f>C_Addresses!B458</f>
        <v>0</v>
      </c>
      <c r="C749" s="14">
        <f>C_Addresses!C458</f>
        <v>0</v>
      </c>
      <c r="D749" s="14">
        <f>C_Addresses!D458</f>
        <v>0</v>
      </c>
      <c r="E749" s="14">
        <f>C_Addresses!E458</f>
        <v>0</v>
      </c>
      <c r="F749" s="14">
        <f>C_Addresses!F458</f>
        <v>0</v>
      </c>
      <c r="G749" s="14">
        <f>C_Addresses!G458</f>
        <v>0</v>
      </c>
      <c r="H749" s="14">
        <f>C_Addresses!H458</f>
        <v>0</v>
      </c>
      <c r="I749" s="14">
        <f>C_Addresses!I458</f>
        <v>0</v>
      </c>
      <c r="J749" s="14">
        <f>C_Addresses!J458</f>
        <v>0</v>
      </c>
      <c r="K749" s="14">
        <f>C_Addresses!K458</f>
        <v>0</v>
      </c>
      <c r="L749" s="14">
        <f>C_Addresses!L458</f>
        <v>0</v>
      </c>
      <c r="M749" s="14">
        <f>C_Addresses!M458</f>
        <v>0</v>
      </c>
      <c r="N749" s="14">
        <f>C_Addresses!N458</f>
        <v>0</v>
      </c>
    </row>
    <row r="750" spans="2:14" x14ac:dyDescent="0.2">
      <c r="B750" s="1">
        <f>C_Addresses!B459</f>
        <v>0</v>
      </c>
      <c r="C750" s="1">
        <f>C_Addresses!C459</f>
        <v>0</v>
      </c>
      <c r="D750" s="1">
        <f>C_Addresses!D459</f>
        <v>0</v>
      </c>
      <c r="E750" s="11" t="str">
        <f>C_Addresses!E459</f>
        <v xml:space="preserve">Number of Units: </v>
      </c>
      <c r="F750" s="724">
        <f>C_Addresses!F459</f>
        <v>0</v>
      </c>
      <c r="G750" s="10">
        <f>C_Addresses!G459</f>
        <v>0</v>
      </c>
      <c r="H750" s="10">
        <f>C_Addresses!H459</f>
        <v>0</v>
      </c>
      <c r="I750" s="3">
        <f>C_Addresses!I459</f>
        <v>0</v>
      </c>
      <c r="J750" s="3">
        <f>C_Addresses!J459</f>
        <v>0</v>
      </c>
      <c r="K750" s="3" t="str">
        <f>C_Addresses!K459</f>
        <v>District</v>
      </c>
      <c r="L750" s="3">
        <f>C_Addresses!L459</f>
        <v>0</v>
      </c>
      <c r="M750" s="1059" t="str">
        <f>C_Addresses!M459</f>
        <v>Elected Official</v>
      </c>
      <c r="N750" s="1059">
        <f>C_Addresses!N459</f>
        <v>0</v>
      </c>
    </row>
    <row r="751" spans="2:14" x14ac:dyDescent="0.2">
      <c r="B751" s="12" t="str">
        <f>C_Addresses!B460</f>
        <v>Site #:</v>
      </c>
      <c r="C751" s="206">
        <f>C_Addresses!C460</f>
        <v>42</v>
      </c>
      <c r="D751" s="10">
        <f>C_Addresses!D460</f>
        <v>0</v>
      </c>
      <c r="E751" s="11" t="str">
        <f>C_Addresses!E460</f>
        <v>PPA Approved:</v>
      </c>
      <c r="F751" s="202">
        <f>C_Addresses!F460</f>
        <v>0</v>
      </c>
      <c r="G751" s="3">
        <f>C_Addresses!G460</f>
        <v>0</v>
      </c>
      <c r="H751" s="1">
        <f>C_Addresses!H460</f>
        <v>0</v>
      </c>
      <c r="I751" s="4" t="str">
        <f>C_Addresses!I460</f>
        <v>Chief Municipal Official:</v>
      </c>
      <c r="J751" s="4">
        <f>C_Addresses!J460</f>
        <v>0</v>
      </c>
      <c r="K751" s="13">
        <f>C_Addresses!K460</f>
        <v>0</v>
      </c>
      <c r="L751" s="3">
        <f>C_Addresses!L460</f>
        <v>0</v>
      </c>
      <c r="M751" s="1056">
        <f>C_Addresses!M460</f>
        <v>0</v>
      </c>
      <c r="N751" s="1056">
        <f>C_Addresses!N460</f>
        <v>0</v>
      </c>
    </row>
    <row r="752" spans="2:14" x14ac:dyDescent="0.2">
      <c r="B752" s="4" t="str">
        <f>C_Addresses!B461</f>
        <v>Set Aside:</v>
      </c>
      <c r="C752" s="1057" t="str">
        <f>C_Addresses!C461</f>
        <v/>
      </c>
      <c r="D752" s="1057">
        <f>C_Addresses!D461</f>
        <v>0</v>
      </c>
      <c r="E752" s="1057">
        <f>C_Addresses!E461</f>
        <v>0</v>
      </c>
      <c r="F752" s="1057">
        <f>C_Addresses!F461</f>
        <v>0</v>
      </c>
      <c r="G752" s="3">
        <f>C_Addresses!G461</f>
        <v>0</v>
      </c>
      <c r="H752" s="1">
        <f>C_Addresses!H461</f>
        <v>0</v>
      </c>
      <c r="I752" s="4" t="str">
        <f>C_Addresses!I461</f>
        <v>Alderman:</v>
      </c>
      <c r="J752" s="4">
        <f>C_Addresses!J461</f>
        <v>0</v>
      </c>
      <c r="K752" s="2">
        <f>C_Addresses!K461</f>
        <v>0</v>
      </c>
      <c r="L752" s="3">
        <f>C_Addresses!L461</f>
        <v>0</v>
      </c>
      <c r="M752" s="1056">
        <f>C_Addresses!M461</f>
        <v>0</v>
      </c>
      <c r="N752" s="1056">
        <f>C_Addresses!N461</f>
        <v>0</v>
      </c>
    </row>
    <row r="753" spans="2:14" x14ac:dyDescent="0.2">
      <c r="B753" s="4" t="str">
        <f>C_Addresses!B462</f>
        <v>Address:</v>
      </c>
      <c r="C753" s="1050">
        <f>C_Addresses!C462</f>
        <v>0</v>
      </c>
      <c r="D753" s="1051">
        <f>C_Addresses!D462</f>
        <v>0</v>
      </c>
      <c r="E753" s="1051">
        <f>C_Addresses!E462</f>
        <v>0</v>
      </c>
      <c r="F753" s="1052">
        <f>C_Addresses!F462</f>
        <v>0</v>
      </c>
      <c r="G753" s="3">
        <f>C_Addresses!G462</f>
        <v>0</v>
      </c>
      <c r="H753" s="1">
        <f>C_Addresses!H462</f>
        <v>0</v>
      </c>
      <c r="I753" s="4" t="str">
        <f>C_Addresses!I462</f>
        <v>State Senator:</v>
      </c>
      <c r="J753" s="4">
        <f>C_Addresses!J462</f>
        <v>0</v>
      </c>
      <c r="K753" s="2">
        <f>C_Addresses!K462</f>
        <v>0</v>
      </c>
      <c r="L753" s="3">
        <f>C_Addresses!L462</f>
        <v>0</v>
      </c>
      <c r="M753" s="1056">
        <f>C_Addresses!M462</f>
        <v>0</v>
      </c>
      <c r="N753" s="1056">
        <f>C_Addresses!N462</f>
        <v>0</v>
      </c>
    </row>
    <row r="754" spans="2:14" x14ac:dyDescent="0.2">
      <c r="B754" s="4" t="str">
        <f>C_Addresses!B463</f>
        <v xml:space="preserve">City: </v>
      </c>
      <c r="C754" s="1050">
        <f>C_Addresses!C463</f>
        <v>0</v>
      </c>
      <c r="D754" s="1051">
        <f>C_Addresses!D463</f>
        <v>0</v>
      </c>
      <c r="E754" s="1051">
        <f>C_Addresses!E463</f>
        <v>0</v>
      </c>
      <c r="F754" s="1052">
        <f>C_Addresses!F463</f>
        <v>0</v>
      </c>
      <c r="G754" s="3">
        <f>C_Addresses!G463</f>
        <v>0</v>
      </c>
      <c r="H754" s="3">
        <f>C_Addresses!H463</f>
        <v>0</v>
      </c>
      <c r="I754" s="4" t="str">
        <f>C_Addresses!I463</f>
        <v>State Representative:</v>
      </c>
      <c r="J754" s="4">
        <f>C_Addresses!J463</f>
        <v>0</v>
      </c>
      <c r="K754" s="2">
        <f>C_Addresses!K463</f>
        <v>0</v>
      </c>
      <c r="L754" s="3">
        <f>C_Addresses!L463</f>
        <v>0</v>
      </c>
      <c r="M754" s="1056">
        <f>C_Addresses!M463</f>
        <v>0</v>
      </c>
      <c r="N754" s="1056">
        <f>C_Addresses!N463</f>
        <v>0</v>
      </c>
    </row>
    <row r="755" spans="2:14" x14ac:dyDescent="0.2">
      <c r="B755" s="11" t="str">
        <f>C_Addresses!B464</f>
        <v>ZIP:</v>
      </c>
      <c r="C755" s="1028">
        <f>C_Addresses!C464</f>
        <v>0</v>
      </c>
      <c r="D755" s="1058">
        <f>C_Addresses!D464</f>
        <v>0</v>
      </c>
      <c r="E755" s="1058">
        <f>C_Addresses!E464</f>
        <v>0</v>
      </c>
      <c r="F755" s="1029">
        <f>C_Addresses!F464</f>
        <v>0</v>
      </c>
      <c r="G755" s="3">
        <f>C_Addresses!G464</f>
        <v>0</v>
      </c>
      <c r="H755" s="1">
        <f>C_Addresses!H464</f>
        <v>0</v>
      </c>
      <c r="I755" s="4" t="str">
        <f>C_Addresses!I464</f>
        <v>US Representative:</v>
      </c>
      <c r="J755" s="4">
        <f>C_Addresses!J464</f>
        <v>0</v>
      </c>
      <c r="K755" s="2">
        <f>C_Addresses!K464</f>
        <v>0</v>
      </c>
      <c r="L755" s="3">
        <f>C_Addresses!L464</f>
        <v>0</v>
      </c>
      <c r="M755" s="1056">
        <f>C_Addresses!M464</f>
        <v>0</v>
      </c>
      <c r="N755" s="1056">
        <f>C_Addresses!N464</f>
        <v>0</v>
      </c>
    </row>
    <row r="756" spans="2:14" x14ac:dyDescent="0.2">
      <c r="B756" s="4" t="str">
        <f>C_Addresses!B465</f>
        <v>County:</v>
      </c>
      <c r="C756" s="1050">
        <f>C_Addresses!C465</f>
        <v>0</v>
      </c>
      <c r="D756" s="1051">
        <f>C_Addresses!D465</f>
        <v>0</v>
      </c>
      <c r="E756" s="1051">
        <f>C_Addresses!E465</f>
        <v>0</v>
      </c>
      <c r="F756" s="1052">
        <f>C_Addresses!F465</f>
        <v>0</v>
      </c>
      <c r="G756" s="3">
        <f>C_Addresses!G465</f>
        <v>0</v>
      </c>
      <c r="H756" s="1">
        <f>C_Addresses!H465</f>
        <v>0</v>
      </c>
      <c r="I756" s="1">
        <f>C_Addresses!I465</f>
        <v>0</v>
      </c>
      <c r="J756" s="1">
        <f>C_Addresses!J465</f>
        <v>0</v>
      </c>
      <c r="K756" s="1">
        <f>C_Addresses!K465</f>
        <v>0</v>
      </c>
      <c r="L756" s="1">
        <f>C_Addresses!L465</f>
        <v>0</v>
      </c>
      <c r="M756" s="1">
        <f>C_Addresses!M465</f>
        <v>0</v>
      </c>
      <c r="N756" s="1">
        <f>C_Addresses!N465</f>
        <v>0</v>
      </c>
    </row>
    <row r="757" spans="2:14" x14ac:dyDescent="0.2">
      <c r="B757" s="1">
        <f>C_Addresses!B466</f>
        <v>0</v>
      </c>
      <c r="C757" s="1">
        <f>C_Addresses!C466</f>
        <v>0</v>
      </c>
      <c r="D757" s="1">
        <f>C_Addresses!D466</f>
        <v>0</v>
      </c>
      <c r="E757" s="1">
        <f>C_Addresses!E466</f>
        <v>0</v>
      </c>
      <c r="F757" s="3">
        <f>C_Addresses!F466</f>
        <v>0</v>
      </c>
      <c r="G757" s="3">
        <f>C_Addresses!G466</f>
        <v>0</v>
      </c>
      <c r="H757" s="1">
        <f>C_Addresses!H466</f>
        <v>0</v>
      </c>
      <c r="I757" s="4" t="str">
        <f>C_Addresses!I466</f>
        <v>Census Tract Number:</v>
      </c>
      <c r="J757" s="1">
        <f>C_Addresses!J466</f>
        <v>0</v>
      </c>
      <c r="K757" s="2">
        <f>C_Addresses!K466</f>
        <v>0</v>
      </c>
      <c r="L757" s="1">
        <f>C_Addresses!L466</f>
        <v>0</v>
      </c>
      <c r="M757" s="1" t="str">
        <f>C_Addresses!M466</f>
        <v>PIN:</v>
      </c>
      <c r="N757" s="2">
        <f>C_Addresses!N466</f>
        <v>0</v>
      </c>
    </row>
    <row r="758" spans="2:14" x14ac:dyDescent="0.2">
      <c r="B758" s="4" t="str">
        <f>C_Addresses!B467</f>
        <v>Latitude:</v>
      </c>
      <c r="C758" s="121">
        <f>C_Addresses!C467</f>
        <v>0</v>
      </c>
      <c r="D758" s="5" t="str">
        <f>C_Addresses!D467</f>
        <v>(Example: 41.889556)</v>
      </c>
      <c r="E758" s="1">
        <f>C_Addresses!E467</f>
        <v>0</v>
      </c>
      <c r="F758" s="3">
        <f>C_Addresses!F467</f>
        <v>0</v>
      </c>
      <c r="G758" s="1">
        <f>C_Addresses!G467</f>
        <v>0</v>
      </c>
      <c r="H758" s="1">
        <f>C_Addresses!H467</f>
        <v>0</v>
      </c>
      <c r="I758" s="4" t="str">
        <f>C_Addresses!I467</f>
        <v>QCT?:</v>
      </c>
      <c r="J758" s="1">
        <f>C_Addresses!J467</f>
        <v>0</v>
      </c>
      <c r="K758" s="202">
        <f>C_Addresses!K467</f>
        <v>0</v>
      </c>
      <c r="L758" s="1">
        <f>C_Addresses!L467</f>
        <v>0</v>
      </c>
      <c r="M758" s="1">
        <f>C_Addresses!M467</f>
        <v>0</v>
      </c>
      <c r="N758" s="1">
        <f>C_Addresses!N467</f>
        <v>0</v>
      </c>
    </row>
    <row r="759" spans="2:14" x14ac:dyDescent="0.2">
      <c r="B759" s="4" t="str">
        <f>C_Addresses!B468</f>
        <v>Longitude:</v>
      </c>
      <c r="C759" s="122">
        <f>C_Addresses!C468</f>
        <v>0</v>
      </c>
      <c r="D759" s="9" t="str">
        <f>C_Addresses!D468</f>
        <v>(Example: -87.623861)</v>
      </c>
      <c r="E759" s="3">
        <f>C_Addresses!E468</f>
        <v>0</v>
      </c>
      <c r="F759" s="1">
        <f>C_Addresses!F468</f>
        <v>0</v>
      </c>
      <c r="G759" s="3">
        <f>C_Addresses!G468</f>
        <v>0</v>
      </c>
      <c r="H759" s="1">
        <f>C_Addresses!H468</f>
        <v>0</v>
      </c>
      <c r="I759" s="4" t="str">
        <f>C_Addresses!I468</f>
        <v>Chicago Community Area:</v>
      </c>
      <c r="J759" s="1">
        <f>C_Addresses!J468</f>
        <v>0</v>
      </c>
      <c r="K759" s="1">
        <f>C_Addresses!K468</f>
        <v>0</v>
      </c>
      <c r="L759" s="1">
        <f>C_Addresses!L468</f>
        <v>0</v>
      </c>
      <c r="M759" s="1053">
        <f>C_Addresses!M468</f>
        <v>0</v>
      </c>
      <c r="N759" s="1054">
        <f>C_Addresses!N468</f>
        <v>0</v>
      </c>
    </row>
    <row r="760" spans="2:14" ht="13.5" thickBot="1" x14ac:dyDescent="0.25">
      <c r="B760" s="14">
        <f>C_Addresses!B469</f>
        <v>0</v>
      </c>
      <c r="C760" s="14">
        <f>C_Addresses!C469</f>
        <v>0</v>
      </c>
      <c r="D760" s="14">
        <f>C_Addresses!D469</f>
        <v>0</v>
      </c>
      <c r="E760" s="14">
        <f>C_Addresses!E469</f>
        <v>0</v>
      </c>
      <c r="F760" s="14">
        <f>C_Addresses!F469</f>
        <v>0</v>
      </c>
      <c r="G760" s="14">
        <f>C_Addresses!G469</f>
        <v>0</v>
      </c>
      <c r="H760" s="14">
        <f>C_Addresses!H469</f>
        <v>0</v>
      </c>
      <c r="I760" s="14">
        <f>C_Addresses!I469</f>
        <v>0</v>
      </c>
      <c r="J760" s="14">
        <f>C_Addresses!J469</f>
        <v>0</v>
      </c>
      <c r="K760" s="14">
        <f>C_Addresses!K469</f>
        <v>0</v>
      </c>
      <c r="L760" s="14">
        <f>C_Addresses!L469</f>
        <v>0</v>
      </c>
      <c r="M760" s="14">
        <f>C_Addresses!M469</f>
        <v>0</v>
      </c>
      <c r="N760" s="14">
        <f>C_Addresses!N469</f>
        <v>0</v>
      </c>
    </row>
    <row r="761" spans="2:14" x14ac:dyDescent="0.2">
      <c r="B761" s="1">
        <f>C_Addresses!B470</f>
        <v>0</v>
      </c>
      <c r="C761" s="1">
        <f>C_Addresses!C470</f>
        <v>0</v>
      </c>
      <c r="D761" s="1">
        <f>C_Addresses!D470</f>
        <v>0</v>
      </c>
      <c r="E761" s="11" t="str">
        <f>C_Addresses!E470</f>
        <v xml:space="preserve">Number of Units: </v>
      </c>
      <c r="F761" s="724">
        <f>C_Addresses!F470</f>
        <v>0</v>
      </c>
      <c r="G761" s="10">
        <f>C_Addresses!G470</f>
        <v>0</v>
      </c>
      <c r="H761" s="10">
        <f>C_Addresses!H470</f>
        <v>0</v>
      </c>
      <c r="I761" s="3">
        <f>C_Addresses!I470</f>
        <v>0</v>
      </c>
      <c r="J761" s="3">
        <f>C_Addresses!J470</f>
        <v>0</v>
      </c>
      <c r="K761" s="3" t="str">
        <f>C_Addresses!K470</f>
        <v>District</v>
      </c>
      <c r="L761" s="3">
        <f>C_Addresses!L470</f>
        <v>0</v>
      </c>
      <c r="M761" s="1059" t="str">
        <f>C_Addresses!M470</f>
        <v>Elected Official</v>
      </c>
      <c r="N761" s="1059">
        <f>C_Addresses!N470</f>
        <v>0</v>
      </c>
    </row>
    <row r="762" spans="2:14" x14ac:dyDescent="0.2">
      <c r="B762" s="12" t="str">
        <f>C_Addresses!B471</f>
        <v>Site #:</v>
      </c>
      <c r="C762" s="206">
        <f>C_Addresses!C471</f>
        <v>43</v>
      </c>
      <c r="D762" s="10">
        <f>C_Addresses!D471</f>
        <v>0</v>
      </c>
      <c r="E762" s="11" t="str">
        <f>C_Addresses!E471</f>
        <v>PPA Approved:</v>
      </c>
      <c r="F762" s="202">
        <f>C_Addresses!F471</f>
        <v>0</v>
      </c>
      <c r="G762" s="3">
        <f>C_Addresses!G471</f>
        <v>0</v>
      </c>
      <c r="H762" s="1">
        <f>C_Addresses!H471</f>
        <v>0</v>
      </c>
      <c r="I762" s="4" t="str">
        <f>C_Addresses!I471</f>
        <v>Chief Municipal Official:</v>
      </c>
      <c r="J762" s="4">
        <f>C_Addresses!J471</f>
        <v>0</v>
      </c>
      <c r="K762" s="13">
        <f>C_Addresses!K471</f>
        <v>0</v>
      </c>
      <c r="L762" s="3">
        <f>C_Addresses!L471</f>
        <v>0</v>
      </c>
      <c r="M762" s="1056">
        <f>C_Addresses!M471</f>
        <v>0</v>
      </c>
      <c r="N762" s="1056">
        <f>C_Addresses!N471</f>
        <v>0</v>
      </c>
    </row>
    <row r="763" spans="2:14" x14ac:dyDescent="0.2">
      <c r="B763" s="4" t="str">
        <f>C_Addresses!B472</f>
        <v>Set Aside:</v>
      </c>
      <c r="C763" s="1057" t="str">
        <f>C_Addresses!C472</f>
        <v/>
      </c>
      <c r="D763" s="1057">
        <f>C_Addresses!D472</f>
        <v>0</v>
      </c>
      <c r="E763" s="1057">
        <f>C_Addresses!E472</f>
        <v>0</v>
      </c>
      <c r="F763" s="1057">
        <f>C_Addresses!F472</f>
        <v>0</v>
      </c>
      <c r="G763" s="3">
        <f>C_Addresses!G472</f>
        <v>0</v>
      </c>
      <c r="H763" s="1">
        <f>C_Addresses!H472</f>
        <v>0</v>
      </c>
      <c r="I763" s="4" t="str">
        <f>C_Addresses!I472</f>
        <v>Alderman:</v>
      </c>
      <c r="J763" s="4">
        <f>C_Addresses!J472</f>
        <v>0</v>
      </c>
      <c r="K763" s="2">
        <f>C_Addresses!K472</f>
        <v>0</v>
      </c>
      <c r="L763" s="3">
        <f>C_Addresses!L472</f>
        <v>0</v>
      </c>
      <c r="M763" s="1056">
        <f>C_Addresses!M472</f>
        <v>0</v>
      </c>
      <c r="N763" s="1056">
        <f>C_Addresses!N472</f>
        <v>0</v>
      </c>
    </row>
    <row r="764" spans="2:14" x14ac:dyDescent="0.2">
      <c r="B764" s="4" t="str">
        <f>C_Addresses!B473</f>
        <v>Address:</v>
      </c>
      <c r="C764" s="1050">
        <f>C_Addresses!C473</f>
        <v>0</v>
      </c>
      <c r="D764" s="1051">
        <f>C_Addresses!D473</f>
        <v>0</v>
      </c>
      <c r="E764" s="1051">
        <f>C_Addresses!E473</f>
        <v>0</v>
      </c>
      <c r="F764" s="1052">
        <f>C_Addresses!F473</f>
        <v>0</v>
      </c>
      <c r="G764" s="3">
        <f>C_Addresses!G473</f>
        <v>0</v>
      </c>
      <c r="H764" s="1">
        <f>C_Addresses!H473</f>
        <v>0</v>
      </c>
      <c r="I764" s="4" t="str">
        <f>C_Addresses!I473</f>
        <v>State Senator:</v>
      </c>
      <c r="J764" s="4">
        <f>C_Addresses!J473</f>
        <v>0</v>
      </c>
      <c r="K764" s="2">
        <f>C_Addresses!K473</f>
        <v>0</v>
      </c>
      <c r="L764" s="3">
        <f>C_Addresses!L473</f>
        <v>0</v>
      </c>
      <c r="M764" s="1056">
        <f>C_Addresses!M473</f>
        <v>0</v>
      </c>
      <c r="N764" s="1056">
        <f>C_Addresses!N473</f>
        <v>0</v>
      </c>
    </row>
    <row r="765" spans="2:14" x14ac:dyDescent="0.2">
      <c r="B765" s="4" t="str">
        <f>C_Addresses!B474</f>
        <v xml:space="preserve">City: </v>
      </c>
      <c r="C765" s="1050">
        <f>C_Addresses!C474</f>
        <v>0</v>
      </c>
      <c r="D765" s="1051">
        <f>C_Addresses!D474</f>
        <v>0</v>
      </c>
      <c r="E765" s="1051">
        <f>C_Addresses!E474</f>
        <v>0</v>
      </c>
      <c r="F765" s="1052">
        <f>C_Addresses!F474</f>
        <v>0</v>
      </c>
      <c r="G765" s="3">
        <f>C_Addresses!G474</f>
        <v>0</v>
      </c>
      <c r="H765" s="3">
        <f>C_Addresses!H474</f>
        <v>0</v>
      </c>
      <c r="I765" s="4" t="str">
        <f>C_Addresses!I474</f>
        <v>State Representative:</v>
      </c>
      <c r="J765" s="4">
        <f>C_Addresses!J474</f>
        <v>0</v>
      </c>
      <c r="K765" s="2">
        <f>C_Addresses!K474</f>
        <v>0</v>
      </c>
      <c r="L765" s="3">
        <f>C_Addresses!L474</f>
        <v>0</v>
      </c>
      <c r="M765" s="1056">
        <f>C_Addresses!M474</f>
        <v>0</v>
      </c>
      <c r="N765" s="1056">
        <f>C_Addresses!N474</f>
        <v>0</v>
      </c>
    </row>
    <row r="766" spans="2:14" x14ac:dyDescent="0.2">
      <c r="B766" s="11" t="str">
        <f>C_Addresses!B475</f>
        <v>ZIP:</v>
      </c>
      <c r="C766" s="1028">
        <f>C_Addresses!C475</f>
        <v>0</v>
      </c>
      <c r="D766" s="1058">
        <f>C_Addresses!D475</f>
        <v>0</v>
      </c>
      <c r="E766" s="1058">
        <f>C_Addresses!E475</f>
        <v>0</v>
      </c>
      <c r="F766" s="1029">
        <f>C_Addresses!F475</f>
        <v>0</v>
      </c>
      <c r="G766" s="3">
        <f>C_Addresses!G475</f>
        <v>0</v>
      </c>
      <c r="H766" s="1">
        <f>C_Addresses!H475</f>
        <v>0</v>
      </c>
      <c r="I766" s="4" t="str">
        <f>C_Addresses!I475</f>
        <v>US Representative:</v>
      </c>
      <c r="J766" s="4">
        <f>C_Addresses!J475</f>
        <v>0</v>
      </c>
      <c r="K766" s="2">
        <f>C_Addresses!K475</f>
        <v>0</v>
      </c>
      <c r="L766" s="3">
        <f>C_Addresses!L475</f>
        <v>0</v>
      </c>
      <c r="M766" s="1056">
        <f>C_Addresses!M475</f>
        <v>0</v>
      </c>
      <c r="N766" s="1056">
        <f>C_Addresses!N475</f>
        <v>0</v>
      </c>
    </row>
    <row r="767" spans="2:14" x14ac:dyDescent="0.2">
      <c r="B767" s="4" t="str">
        <f>C_Addresses!B476</f>
        <v>County:</v>
      </c>
      <c r="C767" s="1050">
        <f>C_Addresses!C476</f>
        <v>0</v>
      </c>
      <c r="D767" s="1051">
        <f>C_Addresses!D476</f>
        <v>0</v>
      </c>
      <c r="E767" s="1051">
        <f>C_Addresses!E476</f>
        <v>0</v>
      </c>
      <c r="F767" s="1052">
        <f>C_Addresses!F476</f>
        <v>0</v>
      </c>
      <c r="G767" s="3">
        <f>C_Addresses!G476</f>
        <v>0</v>
      </c>
      <c r="H767" s="1">
        <f>C_Addresses!H476</f>
        <v>0</v>
      </c>
      <c r="I767" s="1">
        <f>C_Addresses!I476</f>
        <v>0</v>
      </c>
      <c r="J767" s="1">
        <f>C_Addresses!J476</f>
        <v>0</v>
      </c>
      <c r="K767" s="1">
        <f>C_Addresses!K476</f>
        <v>0</v>
      </c>
      <c r="L767" s="1">
        <f>C_Addresses!L476</f>
        <v>0</v>
      </c>
      <c r="M767" s="1">
        <f>C_Addresses!M476</f>
        <v>0</v>
      </c>
      <c r="N767" s="1">
        <f>C_Addresses!N476</f>
        <v>0</v>
      </c>
    </row>
    <row r="768" spans="2:14" x14ac:dyDescent="0.2">
      <c r="B768" s="1">
        <f>C_Addresses!B477</f>
        <v>0</v>
      </c>
      <c r="C768" s="1">
        <f>C_Addresses!C477</f>
        <v>0</v>
      </c>
      <c r="D768" s="1">
        <f>C_Addresses!D477</f>
        <v>0</v>
      </c>
      <c r="E768" s="1">
        <f>C_Addresses!E477</f>
        <v>0</v>
      </c>
      <c r="F768" s="3">
        <f>C_Addresses!F477</f>
        <v>0</v>
      </c>
      <c r="G768" s="3">
        <f>C_Addresses!G477</f>
        <v>0</v>
      </c>
      <c r="H768" s="1">
        <f>C_Addresses!H477</f>
        <v>0</v>
      </c>
      <c r="I768" s="4" t="str">
        <f>C_Addresses!I477</f>
        <v>Census Tract Number:</v>
      </c>
      <c r="J768" s="1">
        <f>C_Addresses!J477</f>
        <v>0</v>
      </c>
      <c r="K768" s="2">
        <f>C_Addresses!K477</f>
        <v>0</v>
      </c>
      <c r="L768" s="1">
        <f>C_Addresses!L477</f>
        <v>0</v>
      </c>
      <c r="M768" s="1" t="str">
        <f>C_Addresses!M477</f>
        <v>PIN:</v>
      </c>
      <c r="N768" s="2">
        <f>C_Addresses!N477</f>
        <v>0</v>
      </c>
    </row>
    <row r="769" spans="2:14" x14ac:dyDescent="0.2">
      <c r="B769" s="4" t="str">
        <f>C_Addresses!B478</f>
        <v>Latitude:</v>
      </c>
      <c r="C769" s="121">
        <f>C_Addresses!C478</f>
        <v>0</v>
      </c>
      <c r="D769" s="5" t="str">
        <f>C_Addresses!D478</f>
        <v>(Example: 41.889556)</v>
      </c>
      <c r="E769" s="1">
        <f>C_Addresses!E478</f>
        <v>0</v>
      </c>
      <c r="F769" s="3">
        <f>C_Addresses!F478</f>
        <v>0</v>
      </c>
      <c r="G769" s="1">
        <f>C_Addresses!G478</f>
        <v>0</v>
      </c>
      <c r="H769" s="1">
        <f>C_Addresses!H478</f>
        <v>0</v>
      </c>
      <c r="I769" s="4" t="str">
        <f>C_Addresses!I478</f>
        <v>QCT?:</v>
      </c>
      <c r="J769" s="1">
        <f>C_Addresses!J478</f>
        <v>0</v>
      </c>
      <c r="K769" s="202">
        <f>C_Addresses!K478</f>
        <v>0</v>
      </c>
      <c r="L769" s="1">
        <f>C_Addresses!L478</f>
        <v>0</v>
      </c>
      <c r="M769" s="1">
        <f>C_Addresses!M478</f>
        <v>0</v>
      </c>
      <c r="N769" s="1">
        <f>C_Addresses!N478</f>
        <v>0</v>
      </c>
    </row>
    <row r="770" spans="2:14" x14ac:dyDescent="0.2">
      <c r="B770" s="4" t="str">
        <f>C_Addresses!B479</f>
        <v>Longitude:</v>
      </c>
      <c r="C770" s="122">
        <f>C_Addresses!C479</f>
        <v>0</v>
      </c>
      <c r="D770" s="9" t="str">
        <f>C_Addresses!D479</f>
        <v>(Example: -87.623861)</v>
      </c>
      <c r="E770" s="3">
        <f>C_Addresses!E479</f>
        <v>0</v>
      </c>
      <c r="F770" s="1">
        <f>C_Addresses!F479</f>
        <v>0</v>
      </c>
      <c r="G770" s="3">
        <f>C_Addresses!G479</f>
        <v>0</v>
      </c>
      <c r="H770" s="1">
        <f>C_Addresses!H479</f>
        <v>0</v>
      </c>
      <c r="I770" s="4" t="str">
        <f>C_Addresses!I479</f>
        <v>Chicago Community Area:</v>
      </c>
      <c r="J770" s="1">
        <f>C_Addresses!J479</f>
        <v>0</v>
      </c>
      <c r="K770" s="1">
        <f>C_Addresses!K479</f>
        <v>0</v>
      </c>
      <c r="L770" s="1">
        <f>C_Addresses!L479</f>
        <v>0</v>
      </c>
      <c r="M770" s="1053">
        <f>C_Addresses!M479</f>
        <v>0</v>
      </c>
      <c r="N770" s="1054">
        <f>C_Addresses!N479</f>
        <v>0</v>
      </c>
    </row>
    <row r="771" spans="2:14" ht="13.5" thickBot="1" x14ac:dyDescent="0.25">
      <c r="B771" s="14">
        <f>C_Addresses!B480</f>
        <v>0</v>
      </c>
      <c r="C771" s="14">
        <f>C_Addresses!C480</f>
        <v>0</v>
      </c>
      <c r="D771" s="14">
        <f>C_Addresses!D480</f>
        <v>0</v>
      </c>
      <c r="E771" s="14">
        <f>C_Addresses!E480</f>
        <v>0</v>
      </c>
      <c r="F771" s="14">
        <f>C_Addresses!F480</f>
        <v>0</v>
      </c>
      <c r="G771" s="14">
        <f>C_Addresses!G480</f>
        <v>0</v>
      </c>
      <c r="H771" s="14">
        <f>C_Addresses!H480</f>
        <v>0</v>
      </c>
      <c r="I771" s="14">
        <f>C_Addresses!I480</f>
        <v>0</v>
      </c>
      <c r="J771" s="14">
        <f>C_Addresses!J480</f>
        <v>0</v>
      </c>
      <c r="K771" s="14">
        <f>C_Addresses!K480</f>
        <v>0</v>
      </c>
      <c r="L771" s="14">
        <f>C_Addresses!L480</f>
        <v>0</v>
      </c>
      <c r="M771" s="14">
        <f>C_Addresses!M480</f>
        <v>0</v>
      </c>
      <c r="N771" s="14">
        <f>C_Addresses!N480</f>
        <v>0</v>
      </c>
    </row>
    <row r="772" spans="2:14" x14ac:dyDescent="0.2">
      <c r="B772" s="1">
        <f>C_Addresses!B481</f>
        <v>0</v>
      </c>
      <c r="C772" s="1">
        <f>C_Addresses!C481</f>
        <v>0</v>
      </c>
      <c r="D772" s="1">
        <f>C_Addresses!D481</f>
        <v>0</v>
      </c>
      <c r="E772" s="11" t="str">
        <f>C_Addresses!E481</f>
        <v xml:space="preserve">Number of Units: </v>
      </c>
      <c r="F772" s="724">
        <f>C_Addresses!F481</f>
        <v>0</v>
      </c>
      <c r="G772" s="10">
        <f>C_Addresses!G481</f>
        <v>0</v>
      </c>
      <c r="H772" s="10">
        <f>C_Addresses!H481</f>
        <v>0</v>
      </c>
      <c r="I772" s="3">
        <f>C_Addresses!I481</f>
        <v>0</v>
      </c>
      <c r="J772" s="3">
        <f>C_Addresses!J481</f>
        <v>0</v>
      </c>
      <c r="K772" s="3" t="str">
        <f>C_Addresses!K481</f>
        <v>District</v>
      </c>
      <c r="L772" s="3">
        <f>C_Addresses!L481</f>
        <v>0</v>
      </c>
      <c r="M772" s="1059" t="str">
        <f>C_Addresses!M481</f>
        <v>Elected Official</v>
      </c>
      <c r="N772" s="1059">
        <f>C_Addresses!N481</f>
        <v>0</v>
      </c>
    </row>
    <row r="773" spans="2:14" x14ac:dyDescent="0.2">
      <c r="B773" s="12" t="str">
        <f>C_Addresses!B482</f>
        <v>Site #:</v>
      </c>
      <c r="C773" s="206">
        <f>C_Addresses!C482</f>
        <v>44</v>
      </c>
      <c r="D773" s="10">
        <f>C_Addresses!D482</f>
        <v>0</v>
      </c>
      <c r="E773" s="11" t="str">
        <f>C_Addresses!E482</f>
        <v>PPA Approved:</v>
      </c>
      <c r="F773" s="202">
        <f>C_Addresses!F482</f>
        <v>0</v>
      </c>
      <c r="G773" s="3">
        <f>C_Addresses!G482</f>
        <v>0</v>
      </c>
      <c r="H773" s="1">
        <f>C_Addresses!H482</f>
        <v>0</v>
      </c>
      <c r="I773" s="4" t="str">
        <f>C_Addresses!I482</f>
        <v>Chief Municipal Official:</v>
      </c>
      <c r="J773" s="4">
        <f>C_Addresses!J482</f>
        <v>0</v>
      </c>
      <c r="K773" s="13">
        <f>C_Addresses!K482</f>
        <v>0</v>
      </c>
      <c r="L773" s="3">
        <f>C_Addresses!L482</f>
        <v>0</v>
      </c>
      <c r="M773" s="1056">
        <f>C_Addresses!M482</f>
        <v>0</v>
      </c>
      <c r="N773" s="1056">
        <f>C_Addresses!N482</f>
        <v>0</v>
      </c>
    </row>
    <row r="774" spans="2:14" x14ac:dyDescent="0.2">
      <c r="B774" s="4" t="str">
        <f>C_Addresses!B483</f>
        <v>Set Aside:</v>
      </c>
      <c r="C774" s="1057" t="str">
        <f>C_Addresses!C483</f>
        <v/>
      </c>
      <c r="D774" s="1057">
        <f>C_Addresses!D483</f>
        <v>0</v>
      </c>
      <c r="E774" s="1057">
        <f>C_Addresses!E483</f>
        <v>0</v>
      </c>
      <c r="F774" s="1057">
        <f>C_Addresses!F483</f>
        <v>0</v>
      </c>
      <c r="G774" s="3">
        <f>C_Addresses!G483</f>
        <v>0</v>
      </c>
      <c r="H774" s="1">
        <f>C_Addresses!H483</f>
        <v>0</v>
      </c>
      <c r="I774" s="4" t="str">
        <f>C_Addresses!I483</f>
        <v>Alderman:</v>
      </c>
      <c r="J774" s="4">
        <f>C_Addresses!J483</f>
        <v>0</v>
      </c>
      <c r="K774" s="2">
        <f>C_Addresses!K483</f>
        <v>0</v>
      </c>
      <c r="L774" s="3">
        <f>C_Addresses!L483</f>
        <v>0</v>
      </c>
      <c r="M774" s="1056">
        <f>C_Addresses!M483</f>
        <v>0</v>
      </c>
      <c r="N774" s="1056">
        <f>C_Addresses!N483</f>
        <v>0</v>
      </c>
    </row>
    <row r="775" spans="2:14" x14ac:dyDescent="0.2">
      <c r="B775" s="4" t="str">
        <f>C_Addresses!B484</f>
        <v>Address:</v>
      </c>
      <c r="C775" s="1050">
        <f>C_Addresses!C484</f>
        <v>0</v>
      </c>
      <c r="D775" s="1051">
        <f>C_Addresses!D484</f>
        <v>0</v>
      </c>
      <c r="E775" s="1051">
        <f>C_Addresses!E484</f>
        <v>0</v>
      </c>
      <c r="F775" s="1052">
        <f>C_Addresses!F484</f>
        <v>0</v>
      </c>
      <c r="G775" s="3">
        <f>C_Addresses!G484</f>
        <v>0</v>
      </c>
      <c r="H775" s="1">
        <f>C_Addresses!H484</f>
        <v>0</v>
      </c>
      <c r="I775" s="4" t="str">
        <f>C_Addresses!I484</f>
        <v>State Senator:</v>
      </c>
      <c r="J775" s="4">
        <f>C_Addresses!J484</f>
        <v>0</v>
      </c>
      <c r="K775" s="2">
        <f>C_Addresses!K484</f>
        <v>0</v>
      </c>
      <c r="L775" s="3">
        <f>C_Addresses!L484</f>
        <v>0</v>
      </c>
      <c r="M775" s="1056">
        <f>C_Addresses!M484</f>
        <v>0</v>
      </c>
      <c r="N775" s="1056">
        <f>C_Addresses!N484</f>
        <v>0</v>
      </c>
    </row>
    <row r="776" spans="2:14" x14ac:dyDescent="0.2">
      <c r="B776" s="4" t="str">
        <f>C_Addresses!B485</f>
        <v xml:space="preserve">City: </v>
      </c>
      <c r="C776" s="1050">
        <f>C_Addresses!C485</f>
        <v>0</v>
      </c>
      <c r="D776" s="1051">
        <f>C_Addresses!D485</f>
        <v>0</v>
      </c>
      <c r="E776" s="1051">
        <f>C_Addresses!E485</f>
        <v>0</v>
      </c>
      <c r="F776" s="1052">
        <f>C_Addresses!F485</f>
        <v>0</v>
      </c>
      <c r="G776" s="3">
        <f>C_Addresses!G485</f>
        <v>0</v>
      </c>
      <c r="H776" s="3">
        <f>C_Addresses!H485</f>
        <v>0</v>
      </c>
      <c r="I776" s="4" t="str">
        <f>C_Addresses!I485</f>
        <v>State Representative:</v>
      </c>
      <c r="J776" s="4">
        <f>C_Addresses!J485</f>
        <v>0</v>
      </c>
      <c r="K776" s="2">
        <f>C_Addresses!K485</f>
        <v>0</v>
      </c>
      <c r="L776" s="3">
        <f>C_Addresses!L485</f>
        <v>0</v>
      </c>
      <c r="M776" s="1056">
        <f>C_Addresses!M485</f>
        <v>0</v>
      </c>
      <c r="N776" s="1056">
        <f>C_Addresses!N485</f>
        <v>0</v>
      </c>
    </row>
    <row r="777" spans="2:14" x14ac:dyDescent="0.2">
      <c r="B777" s="11" t="str">
        <f>C_Addresses!B486</f>
        <v>ZIP:</v>
      </c>
      <c r="C777" s="1028">
        <f>C_Addresses!C486</f>
        <v>0</v>
      </c>
      <c r="D777" s="1058">
        <f>C_Addresses!D486</f>
        <v>0</v>
      </c>
      <c r="E777" s="1058">
        <f>C_Addresses!E486</f>
        <v>0</v>
      </c>
      <c r="F777" s="1029">
        <f>C_Addresses!F486</f>
        <v>0</v>
      </c>
      <c r="G777" s="3">
        <f>C_Addresses!G486</f>
        <v>0</v>
      </c>
      <c r="H777" s="1">
        <f>C_Addresses!H486</f>
        <v>0</v>
      </c>
      <c r="I777" s="4" t="str">
        <f>C_Addresses!I486</f>
        <v>US Representative:</v>
      </c>
      <c r="J777" s="4">
        <f>C_Addresses!J486</f>
        <v>0</v>
      </c>
      <c r="K777" s="2">
        <f>C_Addresses!K486</f>
        <v>0</v>
      </c>
      <c r="L777" s="3">
        <f>C_Addresses!L486</f>
        <v>0</v>
      </c>
      <c r="M777" s="1056">
        <f>C_Addresses!M486</f>
        <v>0</v>
      </c>
      <c r="N777" s="1056">
        <f>C_Addresses!N486</f>
        <v>0</v>
      </c>
    </row>
    <row r="778" spans="2:14" x14ac:dyDescent="0.2">
      <c r="B778" s="4" t="str">
        <f>C_Addresses!B487</f>
        <v>County:</v>
      </c>
      <c r="C778" s="1050">
        <f>C_Addresses!C487</f>
        <v>0</v>
      </c>
      <c r="D778" s="1051">
        <f>C_Addresses!D487</f>
        <v>0</v>
      </c>
      <c r="E778" s="1051">
        <f>C_Addresses!E487</f>
        <v>0</v>
      </c>
      <c r="F778" s="1052">
        <f>C_Addresses!F487</f>
        <v>0</v>
      </c>
      <c r="G778" s="3">
        <f>C_Addresses!G487</f>
        <v>0</v>
      </c>
      <c r="H778" s="1">
        <f>C_Addresses!H487</f>
        <v>0</v>
      </c>
      <c r="I778" s="1">
        <f>C_Addresses!I487</f>
        <v>0</v>
      </c>
      <c r="J778" s="1">
        <f>C_Addresses!J487</f>
        <v>0</v>
      </c>
      <c r="K778" s="1">
        <f>C_Addresses!K487</f>
        <v>0</v>
      </c>
      <c r="L778" s="1">
        <f>C_Addresses!L487</f>
        <v>0</v>
      </c>
      <c r="M778" s="1">
        <f>C_Addresses!M487</f>
        <v>0</v>
      </c>
      <c r="N778" s="1">
        <f>C_Addresses!N487</f>
        <v>0</v>
      </c>
    </row>
    <row r="779" spans="2:14" x14ac:dyDescent="0.2">
      <c r="B779" s="1">
        <f>C_Addresses!B488</f>
        <v>0</v>
      </c>
      <c r="C779" s="1">
        <f>C_Addresses!C488</f>
        <v>0</v>
      </c>
      <c r="D779" s="1">
        <f>C_Addresses!D488</f>
        <v>0</v>
      </c>
      <c r="E779" s="1">
        <f>C_Addresses!E488</f>
        <v>0</v>
      </c>
      <c r="F779" s="3">
        <f>C_Addresses!F488</f>
        <v>0</v>
      </c>
      <c r="G779" s="3">
        <f>C_Addresses!G488</f>
        <v>0</v>
      </c>
      <c r="H779" s="1">
        <f>C_Addresses!H488</f>
        <v>0</v>
      </c>
      <c r="I779" s="4" t="str">
        <f>C_Addresses!I488</f>
        <v>Census Tract Number:</v>
      </c>
      <c r="J779" s="1">
        <f>C_Addresses!J488</f>
        <v>0</v>
      </c>
      <c r="K779" s="2">
        <f>C_Addresses!K488</f>
        <v>0</v>
      </c>
      <c r="L779" s="1">
        <f>C_Addresses!L488</f>
        <v>0</v>
      </c>
      <c r="M779" s="1" t="str">
        <f>C_Addresses!M488</f>
        <v>PIN:</v>
      </c>
      <c r="N779" s="2">
        <f>C_Addresses!N488</f>
        <v>0</v>
      </c>
    </row>
    <row r="780" spans="2:14" x14ac:dyDescent="0.2">
      <c r="B780" s="4" t="str">
        <f>C_Addresses!B489</f>
        <v>Latitude:</v>
      </c>
      <c r="C780" s="121">
        <f>C_Addresses!C489</f>
        <v>0</v>
      </c>
      <c r="D780" s="5" t="str">
        <f>C_Addresses!D489</f>
        <v>(Example: 41.889556)</v>
      </c>
      <c r="E780" s="1">
        <f>C_Addresses!E489</f>
        <v>0</v>
      </c>
      <c r="F780" s="3">
        <f>C_Addresses!F489</f>
        <v>0</v>
      </c>
      <c r="G780" s="1">
        <f>C_Addresses!G489</f>
        <v>0</v>
      </c>
      <c r="H780" s="1">
        <f>C_Addresses!H489</f>
        <v>0</v>
      </c>
      <c r="I780" s="4" t="str">
        <f>C_Addresses!I489</f>
        <v>QCT?:</v>
      </c>
      <c r="J780" s="1">
        <f>C_Addresses!J489</f>
        <v>0</v>
      </c>
      <c r="K780" s="202">
        <f>C_Addresses!K489</f>
        <v>0</v>
      </c>
      <c r="L780" s="1">
        <f>C_Addresses!L489</f>
        <v>0</v>
      </c>
      <c r="M780" s="1">
        <f>C_Addresses!M489</f>
        <v>0</v>
      </c>
      <c r="N780" s="1">
        <f>C_Addresses!N489</f>
        <v>0</v>
      </c>
    </row>
    <row r="781" spans="2:14" x14ac:dyDescent="0.2">
      <c r="B781" s="4" t="str">
        <f>C_Addresses!B490</f>
        <v>Longitude:</v>
      </c>
      <c r="C781" s="122">
        <f>C_Addresses!C490</f>
        <v>0</v>
      </c>
      <c r="D781" s="9" t="str">
        <f>C_Addresses!D490</f>
        <v>(Example: -87.623861)</v>
      </c>
      <c r="E781" s="3">
        <f>C_Addresses!E490</f>
        <v>0</v>
      </c>
      <c r="F781" s="1">
        <f>C_Addresses!F490</f>
        <v>0</v>
      </c>
      <c r="G781" s="3">
        <f>C_Addresses!G490</f>
        <v>0</v>
      </c>
      <c r="H781" s="1">
        <f>C_Addresses!H490</f>
        <v>0</v>
      </c>
      <c r="I781" s="4" t="str">
        <f>C_Addresses!I490</f>
        <v>Chicago Community Area:</v>
      </c>
      <c r="J781" s="1">
        <f>C_Addresses!J490</f>
        <v>0</v>
      </c>
      <c r="K781" s="1">
        <f>C_Addresses!K490</f>
        <v>0</v>
      </c>
      <c r="L781" s="1">
        <f>C_Addresses!L490</f>
        <v>0</v>
      </c>
      <c r="M781" s="1053">
        <f>C_Addresses!M490</f>
        <v>0</v>
      </c>
      <c r="N781" s="1054">
        <f>C_Addresses!N490</f>
        <v>0</v>
      </c>
    </row>
    <row r="782" spans="2:14" ht="13.5" thickBot="1" x14ac:dyDescent="0.25">
      <c r="B782" s="14">
        <f>C_Addresses!B491</f>
        <v>0</v>
      </c>
      <c r="C782" s="14">
        <f>C_Addresses!C491</f>
        <v>0</v>
      </c>
      <c r="D782" s="14">
        <f>C_Addresses!D491</f>
        <v>0</v>
      </c>
      <c r="E782" s="14">
        <f>C_Addresses!E491</f>
        <v>0</v>
      </c>
      <c r="F782" s="14">
        <f>C_Addresses!F491</f>
        <v>0</v>
      </c>
      <c r="G782" s="14">
        <f>C_Addresses!G491</f>
        <v>0</v>
      </c>
      <c r="H782" s="14">
        <f>C_Addresses!H491</f>
        <v>0</v>
      </c>
      <c r="I782" s="14">
        <f>C_Addresses!I491</f>
        <v>0</v>
      </c>
      <c r="J782" s="14">
        <f>C_Addresses!J491</f>
        <v>0</v>
      </c>
      <c r="K782" s="14">
        <f>C_Addresses!K491</f>
        <v>0</v>
      </c>
      <c r="L782" s="14">
        <f>C_Addresses!L491</f>
        <v>0</v>
      </c>
      <c r="M782" s="14">
        <f>C_Addresses!M491</f>
        <v>0</v>
      </c>
      <c r="N782" s="14">
        <f>C_Addresses!N491</f>
        <v>0</v>
      </c>
    </row>
    <row r="783" spans="2:14" x14ac:dyDescent="0.2">
      <c r="B783" s="1">
        <f>C_Addresses!B492</f>
        <v>0</v>
      </c>
      <c r="C783" s="1">
        <f>C_Addresses!C492</f>
        <v>0</v>
      </c>
      <c r="D783" s="1">
        <f>C_Addresses!D492</f>
        <v>0</v>
      </c>
      <c r="E783" s="11" t="str">
        <f>C_Addresses!E492</f>
        <v xml:space="preserve">Number of Units: </v>
      </c>
      <c r="F783" s="724">
        <f>C_Addresses!F492</f>
        <v>0</v>
      </c>
      <c r="G783" s="10">
        <f>C_Addresses!G492</f>
        <v>0</v>
      </c>
      <c r="H783" s="10">
        <f>C_Addresses!H492</f>
        <v>0</v>
      </c>
      <c r="I783" s="3">
        <f>C_Addresses!I492</f>
        <v>0</v>
      </c>
      <c r="J783" s="3">
        <f>C_Addresses!J492</f>
        <v>0</v>
      </c>
      <c r="K783" s="3" t="str">
        <f>C_Addresses!K492</f>
        <v>District</v>
      </c>
      <c r="L783" s="3">
        <f>C_Addresses!L492</f>
        <v>0</v>
      </c>
      <c r="M783" s="1059" t="str">
        <f>C_Addresses!M492</f>
        <v>Elected Official</v>
      </c>
      <c r="N783" s="1059">
        <f>C_Addresses!N492</f>
        <v>0</v>
      </c>
    </row>
    <row r="784" spans="2:14" x14ac:dyDescent="0.2">
      <c r="B784" s="12" t="str">
        <f>C_Addresses!B493</f>
        <v>Site #:</v>
      </c>
      <c r="C784" s="206">
        <f>C_Addresses!C493</f>
        <v>45</v>
      </c>
      <c r="D784" s="10">
        <f>C_Addresses!D493</f>
        <v>0</v>
      </c>
      <c r="E784" s="11" t="str">
        <f>C_Addresses!E493</f>
        <v>PPA Approved:</v>
      </c>
      <c r="F784" s="202">
        <f>C_Addresses!F493</f>
        <v>0</v>
      </c>
      <c r="G784" s="3">
        <f>C_Addresses!G493</f>
        <v>0</v>
      </c>
      <c r="H784" s="1">
        <f>C_Addresses!H493</f>
        <v>0</v>
      </c>
      <c r="I784" s="4" t="str">
        <f>C_Addresses!I493</f>
        <v>Chief Municipal Official:</v>
      </c>
      <c r="J784" s="4">
        <f>C_Addresses!J493</f>
        <v>0</v>
      </c>
      <c r="K784" s="13">
        <f>C_Addresses!K493</f>
        <v>0</v>
      </c>
      <c r="L784" s="3">
        <f>C_Addresses!L493</f>
        <v>0</v>
      </c>
      <c r="M784" s="1056">
        <f>C_Addresses!M493</f>
        <v>0</v>
      </c>
      <c r="N784" s="1056">
        <f>C_Addresses!N493</f>
        <v>0</v>
      </c>
    </row>
    <row r="785" spans="2:14" x14ac:dyDescent="0.2">
      <c r="B785" s="4" t="str">
        <f>C_Addresses!B494</f>
        <v>Set Aside:</v>
      </c>
      <c r="C785" s="1057" t="str">
        <f>C_Addresses!C494</f>
        <v/>
      </c>
      <c r="D785" s="1057">
        <f>C_Addresses!D494</f>
        <v>0</v>
      </c>
      <c r="E785" s="1057">
        <f>C_Addresses!E494</f>
        <v>0</v>
      </c>
      <c r="F785" s="1057">
        <f>C_Addresses!F494</f>
        <v>0</v>
      </c>
      <c r="G785" s="3">
        <f>C_Addresses!G494</f>
        <v>0</v>
      </c>
      <c r="H785" s="1">
        <f>C_Addresses!H494</f>
        <v>0</v>
      </c>
      <c r="I785" s="4" t="str">
        <f>C_Addresses!I494</f>
        <v>Alderman:</v>
      </c>
      <c r="J785" s="4">
        <f>C_Addresses!J494</f>
        <v>0</v>
      </c>
      <c r="K785" s="2">
        <f>C_Addresses!K494</f>
        <v>0</v>
      </c>
      <c r="L785" s="3">
        <f>C_Addresses!L494</f>
        <v>0</v>
      </c>
      <c r="M785" s="1056">
        <f>C_Addresses!M494</f>
        <v>0</v>
      </c>
      <c r="N785" s="1056">
        <f>C_Addresses!N494</f>
        <v>0</v>
      </c>
    </row>
    <row r="786" spans="2:14" x14ac:dyDescent="0.2">
      <c r="B786" s="4" t="str">
        <f>C_Addresses!B495</f>
        <v>Address:</v>
      </c>
      <c r="C786" s="1050">
        <f>C_Addresses!C495</f>
        <v>0</v>
      </c>
      <c r="D786" s="1051">
        <f>C_Addresses!D495</f>
        <v>0</v>
      </c>
      <c r="E786" s="1051">
        <f>C_Addresses!E495</f>
        <v>0</v>
      </c>
      <c r="F786" s="1052">
        <f>C_Addresses!F495</f>
        <v>0</v>
      </c>
      <c r="G786" s="3">
        <f>C_Addresses!G495</f>
        <v>0</v>
      </c>
      <c r="H786" s="1">
        <f>C_Addresses!H495</f>
        <v>0</v>
      </c>
      <c r="I786" s="4" t="str">
        <f>C_Addresses!I495</f>
        <v>State Senator:</v>
      </c>
      <c r="J786" s="4">
        <f>C_Addresses!J495</f>
        <v>0</v>
      </c>
      <c r="K786" s="2">
        <f>C_Addresses!K495</f>
        <v>0</v>
      </c>
      <c r="L786" s="3">
        <f>C_Addresses!L495</f>
        <v>0</v>
      </c>
      <c r="M786" s="1056">
        <f>C_Addresses!M495</f>
        <v>0</v>
      </c>
      <c r="N786" s="1056">
        <f>C_Addresses!N495</f>
        <v>0</v>
      </c>
    </row>
    <row r="787" spans="2:14" x14ac:dyDescent="0.2">
      <c r="B787" s="4" t="str">
        <f>C_Addresses!B496</f>
        <v xml:space="preserve">City: </v>
      </c>
      <c r="C787" s="1050">
        <f>C_Addresses!C496</f>
        <v>0</v>
      </c>
      <c r="D787" s="1051">
        <f>C_Addresses!D496</f>
        <v>0</v>
      </c>
      <c r="E787" s="1051">
        <f>C_Addresses!E496</f>
        <v>0</v>
      </c>
      <c r="F787" s="1052">
        <f>C_Addresses!F496</f>
        <v>0</v>
      </c>
      <c r="G787" s="3">
        <f>C_Addresses!G496</f>
        <v>0</v>
      </c>
      <c r="H787" s="3">
        <f>C_Addresses!H496</f>
        <v>0</v>
      </c>
      <c r="I787" s="4" t="str">
        <f>C_Addresses!I496</f>
        <v>State Representative:</v>
      </c>
      <c r="J787" s="4">
        <f>C_Addresses!J496</f>
        <v>0</v>
      </c>
      <c r="K787" s="2">
        <f>C_Addresses!K496</f>
        <v>0</v>
      </c>
      <c r="L787" s="3">
        <f>C_Addresses!L496</f>
        <v>0</v>
      </c>
      <c r="M787" s="1056">
        <f>C_Addresses!M496</f>
        <v>0</v>
      </c>
      <c r="N787" s="1056">
        <f>C_Addresses!N496</f>
        <v>0</v>
      </c>
    </row>
    <row r="788" spans="2:14" x14ac:dyDescent="0.2">
      <c r="B788" s="11" t="str">
        <f>C_Addresses!B497</f>
        <v>ZIP:</v>
      </c>
      <c r="C788" s="1028">
        <f>C_Addresses!C497</f>
        <v>0</v>
      </c>
      <c r="D788" s="1058">
        <f>C_Addresses!D497</f>
        <v>0</v>
      </c>
      <c r="E788" s="1058">
        <f>C_Addresses!E497</f>
        <v>0</v>
      </c>
      <c r="F788" s="1029">
        <f>C_Addresses!F497</f>
        <v>0</v>
      </c>
      <c r="G788" s="3">
        <f>C_Addresses!G497</f>
        <v>0</v>
      </c>
      <c r="H788" s="1">
        <f>C_Addresses!H497</f>
        <v>0</v>
      </c>
      <c r="I788" s="4" t="str">
        <f>C_Addresses!I497</f>
        <v>US Representative:</v>
      </c>
      <c r="J788" s="4">
        <f>C_Addresses!J497</f>
        <v>0</v>
      </c>
      <c r="K788" s="2">
        <f>C_Addresses!K497</f>
        <v>0</v>
      </c>
      <c r="L788" s="3">
        <f>C_Addresses!L497</f>
        <v>0</v>
      </c>
      <c r="M788" s="1056">
        <f>C_Addresses!M497</f>
        <v>0</v>
      </c>
      <c r="N788" s="1056">
        <f>C_Addresses!N497</f>
        <v>0</v>
      </c>
    </row>
    <row r="789" spans="2:14" x14ac:dyDescent="0.2">
      <c r="B789" s="4" t="str">
        <f>C_Addresses!B498</f>
        <v>County:</v>
      </c>
      <c r="C789" s="1050">
        <f>C_Addresses!C498</f>
        <v>0</v>
      </c>
      <c r="D789" s="1051">
        <f>C_Addresses!D498</f>
        <v>0</v>
      </c>
      <c r="E789" s="1051">
        <f>C_Addresses!E498</f>
        <v>0</v>
      </c>
      <c r="F789" s="1052">
        <f>C_Addresses!F498</f>
        <v>0</v>
      </c>
      <c r="G789" s="3">
        <f>C_Addresses!G498</f>
        <v>0</v>
      </c>
      <c r="H789" s="1">
        <f>C_Addresses!H498</f>
        <v>0</v>
      </c>
      <c r="I789" s="1">
        <f>C_Addresses!I498</f>
        <v>0</v>
      </c>
      <c r="J789" s="1">
        <f>C_Addresses!J498</f>
        <v>0</v>
      </c>
      <c r="K789" s="1">
        <f>C_Addresses!K498</f>
        <v>0</v>
      </c>
      <c r="L789" s="1">
        <f>C_Addresses!L498</f>
        <v>0</v>
      </c>
      <c r="M789" s="1">
        <f>C_Addresses!M498</f>
        <v>0</v>
      </c>
      <c r="N789" s="1">
        <f>C_Addresses!N498</f>
        <v>0</v>
      </c>
    </row>
    <row r="790" spans="2:14" x14ac:dyDescent="0.2">
      <c r="B790" s="1">
        <f>C_Addresses!B499</f>
        <v>0</v>
      </c>
      <c r="C790" s="1">
        <f>C_Addresses!C499</f>
        <v>0</v>
      </c>
      <c r="D790" s="1">
        <f>C_Addresses!D499</f>
        <v>0</v>
      </c>
      <c r="E790" s="1">
        <f>C_Addresses!E499</f>
        <v>0</v>
      </c>
      <c r="F790" s="3">
        <f>C_Addresses!F499</f>
        <v>0</v>
      </c>
      <c r="G790" s="3">
        <f>C_Addresses!G499</f>
        <v>0</v>
      </c>
      <c r="H790" s="1">
        <f>C_Addresses!H499</f>
        <v>0</v>
      </c>
      <c r="I790" s="4" t="str">
        <f>C_Addresses!I499</f>
        <v>Census Tract Number:</v>
      </c>
      <c r="J790" s="1">
        <f>C_Addresses!J499</f>
        <v>0</v>
      </c>
      <c r="K790" s="2">
        <f>C_Addresses!K499</f>
        <v>0</v>
      </c>
      <c r="L790" s="1">
        <f>C_Addresses!L499</f>
        <v>0</v>
      </c>
      <c r="M790" s="1" t="str">
        <f>C_Addresses!M499</f>
        <v>PIN:</v>
      </c>
      <c r="N790" s="2">
        <f>C_Addresses!N499</f>
        <v>0</v>
      </c>
    </row>
    <row r="791" spans="2:14" x14ac:dyDescent="0.2">
      <c r="B791" s="4" t="str">
        <f>C_Addresses!B500</f>
        <v>Latitude:</v>
      </c>
      <c r="C791" s="121">
        <f>C_Addresses!C500</f>
        <v>0</v>
      </c>
      <c r="D791" s="5" t="str">
        <f>C_Addresses!D500</f>
        <v>(Example: 41.889556)</v>
      </c>
      <c r="E791" s="1">
        <f>C_Addresses!E500</f>
        <v>0</v>
      </c>
      <c r="F791" s="3">
        <f>C_Addresses!F500</f>
        <v>0</v>
      </c>
      <c r="G791" s="1">
        <f>C_Addresses!G500</f>
        <v>0</v>
      </c>
      <c r="H791" s="1">
        <f>C_Addresses!H500</f>
        <v>0</v>
      </c>
      <c r="I791" s="4" t="str">
        <f>C_Addresses!I500</f>
        <v>QCT?:</v>
      </c>
      <c r="J791" s="1">
        <f>C_Addresses!J500</f>
        <v>0</v>
      </c>
      <c r="K791" s="202">
        <f>C_Addresses!K500</f>
        <v>0</v>
      </c>
      <c r="L791" s="1">
        <f>C_Addresses!L500</f>
        <v>0</v>
      </c>
      <c r="M791" s="1">
        <f>C_Addresses!M500</f>
        <v>0</v>
      </c>
      <c r="N791" s="1">
        <f>C_Addresses!N500</f>
        <v>0</v>
      </c>
    </row>
    <row r="792" spans="2:14" x14ac:dyDescent="0.2">
      <c r="B792" s="4" t="str">
        <f>C_Addresses!B501</f>
        <v>Longitude:</v>
      </c>
      <c r="C792" s="122">
        <f>C_Addresses!C501</f>
        <v>0</v>
      </c>
      <c r="D792" s="9" t="str">
        <f>C_Addresses!D501</f>
        <v>(Example: -87.623861)</v>
      </c>
      <c r="E792" s="3">
        <f>C_Addresses!E501</f>
        <v>0</v>
      </c>
      <c r="F792" s="1">
        <f>C_Addresses!F501</f>
        <v>0</v>
      </c>
      <c r="G792" s="3">
        <f>C_Addresses!G501</f>
        <v>0</v>
      </c>
      <c r="H792" s="1">
        <f>C_Addresses!H501</f>
        <v>0</v>
      </c>
      <c r="I792" s="4" t="str">
        <f>C_Addresses!I501</f>
        <v>Chicago Community Area:</v>
      </c>
      <c r="J792" s="1">
        <f>C_Addresses!J501</f>
        <v>0</v>
      </c>
      <c r="K792" s="1">
        <f>C_Addresses!K501</f>
        <v>0</v>
      </c>
      <c r="L792" s="1">
        <f>C_Addresses!L501</f>
        <v>0</v>
      </c>
      <c r="M792" s="1053">
        <f>C_Addresses!M501</f>
        <v>0</v>
      </c>
      <c r="N792" s="1054">
        <f>C_Addresses!N501</f>
        <v>0</v>
      </c>
    </row>
    <row r="793" spans="2:14" ht="13.5" thickBot="1" x14ac:dyDescent="0.25">
      <c r="B793" s="14">
        <f>C_Addresses!B502</f>
        <v>0</v>
      </c>
      <c r="C793" s="14">
        <f>C_Addresses!C502</f>
        <v>0</v>
      </c>
      <c r="D793" s="14">
        <f>C_Addresses!D502</f>
        <v>0</v>
      </c>
      <c r="E793" s="14">
        <f>C_Addresses!E502</f>
        <v>0</v>
      </c>
      <c r="F793" s="14">
        <f>C_Addresses!F502</f>
        <v>0</v>
      </c>
      <c r="G793" s="14">
        <f>C_Addresses!G502</f>
        <v>0</v>
      </c>
      <c r="H793" s="14">
        <f>C_Addresses!H502</f>
        <v>0</v>
      </c>
      <c r="I793" s="14">
        <f>C_Addresses!I502</f>
        <v>0</v>
      </c>
      <c r="J793" s="14">
        <f>C_Addresses!J502</f>
        <v>0</v>
      </c>
      <c r="K793" s="14">
        <f>C_Addresses!K502</f>
        <v>0</v>
      </c>
      <c r="L793" s="14">
        <f>C_Addresses!L502</f>
        <v>0</v>
      </c>
      <c r="M793" s="14">
        <f>C_Addresses!M502</f>
        <v>0</v>
      </c>
      <c r="N793" s="14">
        <f>C_Addresses!N502</f>
        <v>0</v>
      </c>
    </row>
    <row r="794" spans="2:14" x14ac:dyDescent="0.2">
      <c r="B794" s="1">
        <f>C_Addresses!B503</f>
        <v>0</v>
      </c>
      <c r="C794" s="1">
        <f>C_Addresses!C503</f>
        <v>0</v>
      </c>
      <c r="D794" s="1">
        <f>C_Addresses!D503</f>
        <v>0</v>
      </c>
      <c r="E794" s="11" t="str">
        <f>C_Addresses!E503</f>
        <v xml:space="preserve">Number of Units: </v>
      </c>
      <c r="F794" s="724">
        <f>C_Addresses!F503</f>
        <v>0</v>
      </c>
      <c r="G794" s="10">
        <f>C_Addresses!G503</f>
        <v>0</v>
      </c>
      <c r="H794" s="10">
        <f>C_Addresses!H503</f>
        <v>0</v>
      </c>
      <c r="I794" s="3">
        <f>C_Addresses!I503</f>
        <v>0</v>
      </c>
      <c r="J794" s="3">
        <f>C_Addresses!J503</f>
        <v>0</v>
      </c>
      <c r="K794" s="3" t="str">
        <f>C_Addresses!K503</f>
        <v>District</v>
      </c>
      <c r="L794" s="3">
        <f>C_Addresses!L503</f>
        <v>0</v>
      </c>
      <c r="M794" s="1059" t="str">
        <f>C_Addresses!M503</f>
        <v>Elected Official</v>
      </c>
      <c r="N794" s="1059">
        <f>C_Addresses!N503</f>
        <v>0</v>
      </c>
    </row>
    <row r="795" spans="2:14" x14ac:dyDescent="0.2">
      <c r="B795" s="12" t="str">
        <f>C_Addresses!B504</f>
        <v>Site #:</v>
      </c>
      <c r="C795" s="206">
        <f>C_Addresses!C504</f>
        <v>46</v>
      </c>
      <c r="D795" s="10">
        <f>C_Addresses!D504</f>
        <v>0</v>
      </c>
      <c r="E795" s="11" t="str">
        <f>C_Addresses!E504</f>
        <v>PPA Approved:</v>
      </c>
      <c r="F795" s="202">
        <f>C_Addresses!F504</f>
        <v>0</v>
      </c>
      <c r="G795" s="3">
        <f>C_Addresses!G504</f>
        <v>0</v>
      </c>
      <c r="H795" s="1">
        <f>C_Addresses!H504</f>
        <v>0</v>
      </c>
      <c r="I795" s="4" t="str">
        <f>C_Addresses!I504</f>
        <v>Chief Municipal Official:</v>
      </c>
      <c r="J795" s="4">
        <f>C_Addresses!J504</f>
        <v>0</v>
      </c>
      <c r="K795" s="13">
        <f>C_Addresses!K504</f>
        <v>0</v>
      </c>
      <c r="L795" s="3">
        <f>C_Addresses!L504</f>
        <v>0</v>
      </c>
      <c r="M795" s="1056">
        <f>C_Addresses!M504</f>
        <v>0</v>
      </c>
      <c r="N795" s="1056">
        <f>C_Addresses!N504</f>
        <v>0</v>
      </c>
    </row>
    <row r="796" spans="2:14" x14ac:dyDescent="0.2">
      <c r="B796" s="4" t="str">
        <f>C_Addresses!B505</f>
        <v>Set Aside:</v>
      </c>
      <c r="C796" s="1057" t="str">
        <f>C_Addresses!C505</f>
        <v/>
      </c>
      <c r="D796" s="1057">
        <f>C_Addresses!D505</f>
        <v>0</v>
      </c>
      <c r="E796" s="1057">
        <f>C_Addresses!E505</f>
        <v>0</v>
      </c>
      <c r="F796" s="1057">
        <f>C_Addresses!F505</f>
        <v>0</v>
      </c>
      <c r="G796" s="3">
        <f>C_Addresses!G505</f>
        <v>0</v>
      </c>
      <c r="H796" s="1">
        <f>C_Addresses!H505</f>
        <v>0</v>
      </c>
      <c r="I796" s="4" t="str">
        <f>C_Addresses!I505</f>
        <v>Alderman:</v>
      </c>
      <c r="J796" s="4">
        <f>C_Addresses!J505</f>
        <v>0</v>
      </c>
      <c r="K796" s="2">
        <f>C_Addresses!K505</f>
        <v>0</v>
      </c>
      <c r="L796" s="3">
        <f>C_Addresses!L505</f>
        <v>0</v>
      </c>
      <c r="M796" s="1056">
        <f>C_Addresses!M505</f>
        <v>0</v>
      </c>
      <c r="N796" s="1056">
        <f>C_Addresses!N505</f>
        <v>0</v>
      </c>
    </row>
    <row r="797" spans="2:14" x14ac:dyDescent="0.2">
      <c r="B797" s="4" t="str">
        <f>C_Addresses!B506</f>
        <v>Address:</v>
      </c>
      <c r="C797" s="1050">
        <f>C_Addresses!C506</f>
        <v>0</v>
      </c>
      <c r="D797" s="1051">
        <f>C_Addresses!D506</f>
        <v>0</v>
      </c>
      <c r="E797" s="1051">
        <f>C_Addresses!E506</f>
        <v>0</v>
      </c>
      <c r="F797" s="1052">
        <f>C_Addresses!F506</f>
        <v>0</v>
      </c>
      <c r="G797" s="3">
        <f>C_Addresses!G506</f>
        <v>0</v>
      </c>
      <c r="H797" s="1">
        <f>C_Addresses!H506</f>
        <v>0</v>
      </c>
      <c r="I797" s="4" t="str">
        <f>C_Addresses!I506</f>
        <v>State Senator:</v>
      </c>
      <c r="J797" s="4">
        <f>C_Addresses!J506</f>
        <v>0</v>
      </c>
      <c r="K797" s="2">
        <f>C_Addresses!K506</f>
        <v>0</v>
      </c>
      <c r="L797" s="3">
        <f>C_Addresses!L506</f>
        <v>0</v>
      </c>
      <c r="M797" s="1056">
        <f>C_Addresses!M506</f>
        <v>0</v>
      </c>
      <c r="N797" s="1056">
        <f>C_Addresses!N506</f>
        <v>0</v>
      </c>
    </row>
    <row r="798" spans="2:14" x14ac:dyDescent="0.2">
      <c r="B798" s="4" t="str">
        <f>C_Addresses!B507</f>
        <v xml:space="preserve">City: </v>
      </c>
      <c r="C798" s="1050">
        <f>C_Addresses!C507</f>
        <v>0</v>
      </c>
      <c r="D798" s="1051">
        <f>C_Addresses!D507</f>
        <v>0</v>
      </c>
      <c r="E798" s="1051">
        <f>C_Addresses!E507</f>
        <v>0</v>
      </c>
      <c r="F798" s="1052">
        <f>C_Addresses!F507</f>
        <v>0</v>
      </c>
      <c r="G798" s="3">
        <f>C_Addresses!G507</f>
        <v>0</v>
      </c>
      <c r="H798" s="3">
        <f>C_Addresses!H507</f>
        <v>0</v>
      </c>
      <c r="I798" s="4" t="str">
        <f>C_Addresses!I507</f>
        <v>State Representative:</v>
      </c>
      <c r="J798" s="4">
        <f>C_Addresses!J507</f>
        <v>0</v>
      </c>
      <c r="K798" s="2">
        <f>C_Addresses!K507</f>
        <v>0</v>
      </c>
      <c r="L798" s="3">
        <f>C_Addresses!L507</f>
        <v>0</v>
      </c>
      <c r="M798" s="1056">
        <f>C_Addresses!M507</f>
        <v>0</v>
      </c>
      <c r="N798" s="1056">
        <f>C_Addresses!N507</f>
        <v>0</v>
      </c>
    </row>
    <row r="799" spans="2:14" x14ac:dyDescent="0.2">
      <c r="B799" s="11" t="str">
        <f>C_Addresses!B508</f>
        <v>ZIP:</v>
      </c>
      <c r="C799" s="1028">
        <f>C_Addresses!C508</f>
        <v>0</v>
      </c>
      <c r="D799" s="1058">
        <f>C_Addresses!D508</f>
        <v>0</v>
      </c>
      <c r="E799" s="1058">
        <f>C_Addresses!E508</f>
        <v>0</v>
      </c>
      <c r="F799" s="1029">
        <f>C_Addresses!F508</f>
        <v>0</v>
      </c>
      <c r="G799" s="3">
        <f>C_Addresses!G508</f>
        <v>0</v>
      </c>
      <c r="H799" s="1">
        <f>C_Addresses!H508</f>
        <v>0</v>
      </c>
      <c r="I799" s="4" t="str">
        <f>C_Addresses!I508</f>
        <v>US Representative:</v>
      </c>
      <c r="J799" s="4">
        <f>C_Addresses!J508</f>
        <v>0</v>
      </c>
      <c r="K799" s="2">
        <f>C_Addresses!K508</f>
        <v>0</v>
      </c>
      <c r="L799" s="3">
        <f>C_Addresses!L508</f>
        <v>0</v>
      </c>
      <c r="M799" s="1056">
        <f>C_Addresses!M508</f>
        <v>0</v>
      </c>
      <c r="N799" s="1056">
        <f>C_Addresses!N508</f>
        <v>0</v>
      </c>
    </row>
    <row r="800" spans="2:14" x14ac:dyDescent="0.2">
      <c r="B800" s="4" t="str">
        <f>C_Addresses!B509</f>
        <v>County:</v>
      </c>
      <c r="C800" s="1050">
        <f>C_Addresses!C509</f>
        <v>0</v>
      </c>
      <c r="D800" s="1051">
        <f>C_Addresses!D509</f>
        <v>0</v>
      </c>
      <c r="E800" s="1051">
        <f>C_Addresses!E509</f>
        <v>0</v>
      </c>
      <c r="F800" s="1052">
        <f>C_Addresses!F509</f>
        <v>0</v>
      </c>
      <c r="G800" s="3">
        <f>C_Addresses!G509</f>
        <v>0</v>
      </c>
      <c r="H800" s="1">
        <f>C_Addresses!H509</f>
        <v>0</v>
      </c>
      <c r="I800" s="1">
        <f>C_Addresses!I509</f>
        <v>0</v>
      </c>
      <c r="J800" s="1">
        <f>C_Addresses!J509</f>
        <v>0</v>
      </c>
      <c r="K800" s="1">
        <f>C_Addresses!K509</f>
        <v>0</v>
      </c>
      <c r="L800" s="1">
        <f>C_Addresses!L509</f>
        <v>0</v>
      </c>
      <c r="M800" s="1">
        <f>C_Addresses!M509</f>
        <v>0</v>
      </c>
      <c r="N800" s="1">
        <f>C_Addresses!N509</f>
        <v>0</v>
      </c>
    </row>
    <row r="801" spans="2:14" x14ac:dyDescent="0.2">
      <c r="B801" s="1">
        <f>C_Addresses!B510</f>
        <v>0</v>
      </c>
      <c r="C801" s="1">
        <f>C_Addresses!C510</f>
        <v>0</v>
      </c>
      <c r="D801" s="1">
        <f>C_Addresses!D510</f>
        <v>0</v>
      </c>
      <c r="E801" s="1">
        <f>C_Addresses!E510</f>
        <v>0</v>
      </c>
      <c r="F801" s="3">
        <f>C_Addresses!F510</f>
        <v>0</v>
      </c>
      <c r="G801" s="3">
        <f>C_Addresses!G510</f>
        <v>0</v>
      </c>
      <c r="H801" s="1">
        <f>C_Addresses!H510</f>
        <v>0</v>
      </c>
      <c r="I801" s="4" t="str">
        <f>C_Addresses!I510</f>
        <v>Census Tract Number:</v>
      </c>
      <c r="J801" s="1">
        <f>C_Addresses!J510</f>
        <v>0</v>
      </c>
      <c r="K801" s="2">
        <f>C_Addresses!K510</f>
        <v>0</v>
      </c>
      <c r="L801" s="1">
        <f>C_Addresses!L510</f>
        <v>0</v>
      </c>
      <c r="M801" s="1" t="str">
        <f>C_Addresses!M510</f>
        <v>PIN:</v>
      </c>
      <c r="N801" s="2">
        <f>C_Addresses!N510</f>
        <v>0</v>
      </c>
    </row>
    <row r="802" spans="2:14" x14ac:dyDescent="0.2">
      <c r="B802" s="4" t="str">
        <f>C_Addresses!B511</f>
        <v>Latitude:</v>
      </c>
      <c r="C802" s="121">
        <f>C_Addresses!C511</f>
        <v>0</v>
      </c>
      <c r="D802" s="5" t="str">
        <f>C_Addresses!D511</f>
        <v>(Example: 41.889556)</v>
      </c>
      <c r="E802" s="1">
        <f>C_Addresses!E511</f>
        <v>0</v>
      </c>
      <c r="F802" s="3">
        <f>C_Addresses!F511</f>
        <v>0</v>
      </c>
      <c r="G802" s="1">
        <f>C_Addresses!G511</f>
        <v>0</v>
      </c>
      <c r="H802" s="1">
        <f>C_Addresses!H511</f>
        <v>0</v>
      </c>
      <c r="I802" s="4" t="str">
        <f>C_Addresses!I511</f>
        <v>QCT?:</v>
      </c>
      <c r="J802" s="1">
        <f>C_Addresses!J511</f>
        <v>0</v>
      </c>
      <c r="K802" s="202">
        <f>C_Addresses!K511</f>
        <v>0</v>
      </c>
      <c r="L802" s="1">
        <f>C_Addresses!L511</f>
        <v>0</v>
      </c>
      <c r="M802" s="1">
        <f>C_Addresses!M511</f>
        <v>0</v>
      </c>
      <c r="N802" s="1">
        <f>C_Addresses!N511</f>
        <v>0</v>
      </c>
    </row>
    <row r="803" spans="2:14" x14ac:dyDescent="0.2">
      <c r="B803" s="4" t="str">
        <f>C_Addresses!B512</f>
        <v>Longitude:</v>
      </c>
      <c r="C803" s="122">
        <f>C_Addresses!C512</f>
        <v>0</v>
      </c>
      <c r="D803" s="9" t="str">
        <f>C_Addresses!D512</f>
        <v>(Example: -87.623861)</v>
      </c>
      <c r="E803" s="3">
        <f>C_Addresses!E512</f>
        <v>0</v>
      </c>
      <c r="F803" s="1">
        <f>C_Addresses!F512</f>
        <v>0</v>
      </c>
      <c r="G803" s="3">
        <f>C_Addresses!G512</f>
        <v>0</v>
      </c>
      <c r="H803" s="1">
        <f>C_Addresses!H512</f>
        <v>0</v>
      </c>
      <c r="I803" s="4" t="str">
        <f>C_Addresses!I512</f>
        <v>Chicago Community Area:</v>
      </c>
      <c r="J803" s="1">
        <f>C_Addresses!J512</f>
        <v>0</v>
      </c>
      <c r="K803" s="1">
        <f>C_Addresses!K512</f>
        <v>0</v>
      </c>
      <c r="L803" s="1">
        <f>C_Addresses!L512</f>
        <v>0</v>
      </c>
      <c r="M803" s="1053">
        <f>C_Addresses!M512</f>
        <v>0</v>
      </c>
      <c r="N803" s="1054">
        <f>C_Addresses!N512</f>
        <v>0</v>
      </c>
    </row>
    <row r="804" spans="2:14" ht="13.5" thickBot="1" x14ac:dyDescent="0.25">
      <c r="B804" s="14">
        <f>C_Addresses!B513</f>
        <v>0</v>
      </c>
      <c r="C804" s="14">
        <f>C_Addresses!C513</f>
        <v>0</v>
      </c>
      <c r="D804" s="14">
        <f>C_Addresses!D513</f>
        <v>0</v>
      </c>
      <c r="E804" s="14">
        <f>C_Addresses!E513</f>
        <v>0</v>
      </c>
      <c r="F804" s="14">
        <f>C_Addresses!F513</f>
        <v>0</v>
      </c>
      <c r="G804" s="14">
        <f>C_Addresses!G513</f>
        <v>0</v>
      </c>
      <c r="H804" s="14">
        <f>C_Addresses!H513</f>
        <v>0</v>
      </c>
      <c r="I804" s="14">
        <f>C_Addresses!I513</f>
        <v>0</v>
      </c>
      <c r="J804" s="14">
        <f>C_Addresses!J513</f>
        <v>0</v>
      </c>
      <c r="K804" s="14">
        <f>C_Addresses!K513</f>
        <v>0</v>
      </c>
      <c r="L804" s="14">
        <f>C_Addresses!L513</f>
        <v>0</v>
      </c>
      <c r="M804" s="14">
        <f>C_Addresses!M513</f>
        <v>0</v>
      </c>
      <c r="N804" s="14">
        <f>C_Addresses!N513</f>
        <v>0</v>
      </c>
    </row>
    <row r="805" spans="2:14" x14ac:dyDescent="0.2">
      <c r="B805" s="517">
        <f>C_Addresses!B514</f>
        <v>0</v>
      </c>
      <c r="C805" s="517">
        <f>C_Addresses!C514</f>
        <v>0</v>
      </c>
      <c r="D805" s="517">
        <f>C_Addresses!D514</f>
        <v>0</v>
      </c>
      <c r="E805" s="11" t="str">
        <f>C_Addresses!E514</f>
        <v xml:space="preserve">Number of Units: </v>
      </c>
      <c r="F805" s="724">
        <f>C_Addresses!F514</f>
        <v>0</v>
      </c>
      <c r="G805" s="519">
        <f>C_Addresses!G514</f>
        <v>0</v>
      </c>
      <c r="H805" s="519">
        <f>C_Addresses!H514</f>
        <v>0</v>
      </c>
      <c r="I805" s="516">
        <f>C_Addresses!I514</f>
        <v>0</v>
      </c>
      <c r="J805" s="516">
        <f>C_Addresses!J514</f>
        <v>0</v>
      </c>
      <c r="K805" s="516" t="str">
        <f>C_Addresses!K514</f>
        <v>District</v>
      </c>
      <c r="L805" s="516">
        <f>C_Addresses!L514</f>
        <v>0</v>
      </c>
      <c r="M805" s="1055" t="str">
        <f>C_Addresses!M514</f>
        <v>Elected Official</v>
      </c>
      <c r="N805" s="1055">
        <f>C_Addresses!N514</f>
        <v>0</v>
      </c>
    </row>
    <row r="806" spans="2:14" x14ac:dyDescent="0.2">
      <c r="B806" s="12" t="str">
        <f>C_Addresses!B515</f>
        <v>Site #:</v>
      </c>
      <c r="C806" s="206">
        <f>C_Addresses!C515</f>
        <v>47</v>
      </c>
      <c r="D806" s="10">
        <f>C_Addresses!D515</f>
        <v>0</v>
      </c>
      <c r="E806" s="11" t="str">
        <f>C_Addresses!E515</f>
        <v>PPA Approved:</v>
      </c>
      <c r="F806" s="202">
        <f>C_Addresses!F515</f>
        <v>0</v>
      </c>
      <c r="G806" s="3">
        <f>C_Addresses!G515</f>
        <v>0</v>
      </c>
      <c r="H806" s="1">
        <f>C_Addresses!H515</f>
        <v>0</v>
      </c>
      <c r="I806" s="4" t="str">
        <f>C_Addresses!I515</f>
        <v>Chief Municipal Official:</v>
      </c>
      <c r="J806" s="4">
        <f>C_Addresses!J515</f>
        <v>0</v>
      </c>
      <c r="K806" s="13">
        <f>C_Addresses!K515</f>
        <v>0</v>
      </c>
      <c r="L806" s="3">
        <f>C_Addresses!L515</f>
        <v>0</v>
      </c>
      <c r="M806" s="1056">
        <f>C_Addresses!M515</f>
        <v>0</v>
      </c>
      <c r="N806" s="1056">
        <f>C_Addresses!N515</f>
        <v>0</v>
      </c>
    </row>
    <row r="807" spans="2:14" x14ac:dyDescent="0.2">
      <c r="B807" s="4" t="str">
        <f>C_Addresses!B516</f>
        <v>Set Aside:</v>
      </c>
      <c r="C807" s="1057" t="str">
        <f>C_Addresses!C516</f>
        <v/>
      </c>
      <c r="D807" s="1057">
        <f>C_Addresses!D516</f>
        <v>0</v>
      </c>
      <c r="E807" s="1057">
        <f>C_Addresses!E516</f>
        <v>0</v>
      </c>
      <c r="F807" s="1057">
        <f>C_Addresses!F516</f>
        <v>0</v>
      </c>
      <c r="G807" s="3">
        <f>C_Addresses!G516</f>
        <v>0</v>
      </c>
      <c r="H807" s="1">
        <f>C_Addresses!H516</f>
        <v>0</v>
      </c>
      <c r="I807" s="4" t="str">
        <f>C_Addresses!I516</f>
        <v>Alderman:</v>
      </c>
      <c r="J807" s="4">
        <f>C_Addresses!J516</f>
        <v>0</v>
      </c>
      <c r="K807" s="2">
        <f>C_Addresses!K516</f>
        <v>0</v>
      </c>
      <c r="L807" s="3">
        <f>C_Addresses!L516</f>
        <v>0</v>
      </c>
      <c r="M807" s="1056">
        <f>C_Addresses!M516</f>
        <v>0</v>
      </c>
      <c r="N807" s="1056">
        <f>C_Addresses!N516</f>
        <v>0</v>
      </c>
    </row>
    <row r="808" spans="2:14" x14ac:dyDescent="0.2">
      <c r="B808" s="4" t="str">
        <f>C_Addresses!B517</f>
        <v>Address:</v>
      </c>
      <c r="C808" s="1050">
        <f>C_Addresses!C517</f>
        <v>0</v>
      </c>
      <c r="D808" s="1051">
        <f>C_Addresses!D517</f>
        <v>0</v>
      </c>
      <c r="E808" s="1051">
        <f>C_Addresses!E517</f>
        <v>0</v>
      </c>
      <c r="F808" s="1052">
        <f>C_Addresses!F517</f>
        <v>0</v>
      </c>
      <c r="G808" s="3">
        <f>C_Addresses!G517</f>
        <v>0</v>
      </c>
      <c r="H808" s="1">
        <f>C_Addresses!H517</f>
        <v>0</v>
      </c>
      <c r="I808" s="4" t="str">
        <f>C_Addresses!I517</f>
        <v>State Senator:</v>
      </c>
      <c r="J808" s="4">
        <f>C_Addresses!J517</f>
        <v>0</v>
      </c>
      <c r="K808" s="2">
        <f>C_Addresses!K517</f>
        <v>0</v>
      </c>
      <c r="L808" s="3">
        <f>C_Addresses!L517</f>
        <v>0</v>
      </c>
      <c r="M808" s="1056">
        <f>C_Addresses!M517</f>
        <v>0</v>
      </c>
      <c r="N808" s="1056">
        <f>C_Addresses!N517</f>
        <v>0</v>
      </c>
    </row>
    <row r="809" spans="2:14" x14ac:dyDescent="0.2">
      <c r="B809" s="4" t="str">
        <f>C_Addresses!B518</f>
        <v xml:space="preserve">City: </v>
      </c>
      <c r="C809" s="1050">
        <f>C_Addresses!C518</f>
        <v>0</v>
      </c>
      <c r="D809" s="1051">
        <f>C_Addresses!D518</f>
        <v>0</v>
      </c>
      <c r="E809" s="1051">
        <f>C_Addresses!E518</f>
        <v>0</v>
      </c>
      <c r="F809" s="1052">
        <f>C_Addresses!F518</f>
        <v>0</v>
      </c>
      <c r="G809" s="3">
        <f>C_Addresses!G518</f>
        <v>0</v>
      </c>
      <c r="H809" s="3">
        <f>C_Addresses!H518</f>
        <v>0</v>
      </c>
      <c r="I809" s="4" t="str">
        <f>C_Addresses!I518</f>
        <v>State Representative:</v>
      </c>
      <c r="J809" s="4">
        <f>C_Addresses!J518</f>
        <v>0</v>
      </c>
      <c r="K809" s="2">
        <f>C_Addresses!K518</f>
        <v>0</v>
      </c>
      <c r="L809" s="3">
        <f>C_Addresses!L518</f>
        <v>0</v>
      </c>
      <c r="M809" s="1056">
        <f>C_Addresses!M518</f>
        <v>0</v>
      </c>
      <c r="N809" s="1056">
        <f>C_Addresses!N518</f>
        <v>0</v>
      </c>
    </row>
    <row r="810" spans="2:14" x14ac:dyDescent="0.2">
      <c r="B810" s="11" t="str">
        <f>C_Addresses!B519</f>
        <v>ZIP:</v>
      </c>
      <c r="C810" s="1028">
        <f>C_Addresses!C519</f>
        <v>0</v>
      </c>
      <c r="D810" s="1058">
        <f>C_Addresses!D519</f>
        <v>0</v>
      </c>
      <c r="E810" s="1058">
        <f>C_Addresses!E519</f>
        <v>0</v>
      </c>
      <c r="F810" s="1029">
        <f>C_Addresses!F519</f>
        <v>0</v>
      </c>
      <c r="G810" s="3">
        <f>C_Addresses!G519</f>
        <v>0</v>
      </c>
      <c r="H810" s="1">
        <f>C_Addresses!H519</f>
        <v>0</v>
      </c>
      <c r="I810" s="4" t="str">
        <f>C_Addresses!I519</f>
        <v>US Representative:</v>
      </c>
      <c r="J810" s="4">
        <f>C_Addresses!J519</f>
        <v>0</v>
      </c>
      <c r="K810" s="2">
        <f>C_Addresses!K519</f>
        <v>0</v>
      </c>
      <c r="L810" s="3">
        <f>C_Addresses!L519</f>
        <v>0</v>
      </c>
      <c r="M810" s="1056">
        <f>C_Addresses!M519</f>
        <v>0</v>
      </c>
      <c r="N810" s="1056">
        <f>C_Addresses!N519</f>
        <v>0</v>
      </c>
    </row>
    <row r="811" spans="2:14" x14ac:dyDescent="0.2">
      <c r="B811" s="4" t="str">
        <f>C_Addresses!B520</f>
        <v>County:</v>
      </c>
      <c r="C811" s="1050">
        <f>C_Addresses!C520</f>
        <v>0</v>
      </c>
      <c r="D811" s="1051">
        <f>C_Addresses!D520</f>
        <v>0</v>
      </c>
      <c r="E811" s="1051">
        <f>C_Addresses!E520</f>
        <v>0</v>
      </c>
      <c r="F811" s="1052">
        <f>C_Addresses!F520</f>
        <v>0</v>
      </c>
      <c r="G811" s="3">
        <f>C_Addresses!G520</f>
        <v>0</v>
      </c>
      <c r="H811" s="1">
        <f>C_Addresses!H520</f>
        <v>0</v>
      </c>
      <c r="I811" s="1">
        <f>C_Addresses!I520</f>
        <v>0</v>
      </c>
      <c r="J811" s="1">
        <f>C_Addresses!J520</f>
        <v>0</v>
      </c>
      <c r="K811" s="1">
        <f>C_Addresses!K520</f>
        <v>0</v>
      </c>
      <c r="L811" s="1">
        <f>C_Addresses!L520</f>
        <v>0</v>
      </c>
      <c r="M811" s="1">
        <f>C_Addresses!M520</f>
        <v>0</v>
      </c>
      <c r="N811" s="1">
        <f>C_Addresses!N520</f>
        <v>0</v>
      </c>
    </row>
    <row r="812" spans="2:14" x14ac:dyDescent="0.2">
      <c r="B812" s="1">
        <f>C_Addresses!B521</f>
        <v>0</v>
      </c>
      <c r="C812" s="1">
        <f>C_Addresses!C521</f>
        <v>0</v>
      </c>
      <c r="D812" s="1">
        <f>C_Addresses!D521</f>
        <v>0</v>
      </c>
      <c r="E812" s="1">
        <f>C_Addresses!E521</f>
        <v>0</v>
      </c>
      <c r="F812" s="3">
        <f>C_Addresses!F521</f>
        <v>0</v>
      </c>
      <c r="G812" s="3">
        <f>C_Addresses!G521</f>
        <v>0</v>
      </c>
      <c r="H812" s="1">
        <f>C_Addresses!H521</f>
        <v>0</v>
      </c>
      <c r="I812" s="4" t="str">
        <f>C_Addresses!I521</f>
        <v>Census Tract Number:</v>
      </c>
      <c r="J812" s="1">
        <f>C_Addresses!J521</f>
        <v>0</v>
      </c>
      <c r="K812" s="2">
        <f>C_Addresses!K521</f>
        <v>0</v>
      </c>
      <c r="L812" s="1">
        <f>C_Addresses!L521</f>
        <v>0</v>
      </c>
      <c r="M812" s="1" t="str">
        <f>C_Addresses!M521</f>
        <v>PIN:</v>
      </c>
      <c r="N812" s="2">
        <f>C_Addresses!N521</f>
        <v>0</v>
      </c>
    </row>
    <row r="813" spans="2:14" x14ac:dyDescent="0.2">
      <c r="B813" s="4" t="str">
        <f>C_Addresses!B522</f>
        <v>Latitude:</v>
      </c>
      <c r="C813" s="121">
        <f>C_Addresses!C522</f>
        <v>0</v>
      </c>
      <c r="D813" s="5" t="str">
        <f>C_Addresses!D522</f>
        <v>(Example: 41.889556)</v>
      </c>
      <c r="E813" s="1">
        <f>C_Addresses!E522</f>
        <v>0</v>
      </c>
      <c r="F813" s="3">
        <f>C_Addresses!F522</f>
        <v>0</v>
      </c>
      <c r="G813" s="1">
        <f>C_Addresses!G522</f>
        <v>0</v>
      </c>
      <c r="H813" s="1">
        <f>C_Addresses!H522</f>
        <v>0</v>
      </c>
      <c r="I813" s="4" t="str">
        <f>C_Addresses!I522</f>
        <v>QCT?:</v>
      </c>
      <c r="J813" s="1">
        <f>C_Addresses!J522</f>
        <v>0</v>
      </c>
      <c r="K813" s="202">
        <f>C_Addresses!K522</f>
        <v>0</v>
      </c>
      <c r="L813" s="1">
        <f>C_Addresses!L522</f>
        <v>0</v>
      </c>
      <c r="M813" s="1">
        <f>C_Addresses!M522</f>
        <v>0</v>
      </c>
      <c r="N813" s="1">
        <f>C_Addresses!N522</f>
        <v>0</v>
      </c>
    </row>
    <row r="814" spans="2:14" x14ac:dyDescent="0.2">
      <c r="B814" s="4" t="str">
        <f>C_Addresses!B523</f>
        <v>Longitude:</v>
      </c>
      <c r="C814" s="122">
        <f>C_Addresses!C523</f>
        <v>0</v>
      </c>
      <c r="D814" s="9" t="str">
        <f>C_Addresses!D523</f>
        <v>(Example: -87.623861)</v>
      </c>
      <c r="E814" s="3">
        <f>C_Addresses!E523</f>
        <v>0</v>
      </c>
      <c r="F814" s="1">
        <f>C_Addresses!F523</f>
        <v>0</v>
      </c>
      <c r="G814" s="3">
        <f>C_Addresses!G523</f>
        <v>0</v>
      </c>
      <c r="H814" s="1">
        <f>C_Addresses!H523</f>
        <v>0</v>
      </c>
      <c r="I814" s="4" t="str">
        <f>C_Addresses!I523</f>
        <v>Chicago Community Area:</v>
      </c>
      <c r="J814" s="1">
        <f>C_Addresses!J523</f>
        <v>0</v>
      </c>
      <c r="K814" s="1">
        <f>C_Addresses!K523</f>
        <v>0</v>
      </c>
      <c r="L814" s="1">
        <f>C_Addresses!L523</f>
        <v>0</v>
      </c>
      <c r="M814" s="1053">
        <f>C_Addresses!M523</f>
        <v>0</v>
      </c>
      <c r="N814" s="1054">
        <f>C_Addresses!N523</f>
        <v>0</v>
      </c>
    </row>
    <row r="815" spans="2:14" ht="13.5" thickBot="1" x14ac:dyDescent="0.25">
      <c r="B815" s="14">
        <f>C_Addresses!B524</f>
        <v>0</v>
      </c>
      <c r="C815" s="14">
        <f>C_Addresses!C524</f>
        <v>0</v>
      </c>
      <c r="D815" s="14">
        <f>C_Addresses!D524</f>
        <v>0</v>
      </c>
      <c r="E815" s="14">
        <f>C_Addresses!E524</f>
        <v>0</v>
      </c>
      <c r="F815" s="14">
        <f>C_Addresses!F524</f>
        <v>0</v>
      </c>
      <c r="G815" s="14">
        <f>C_Addresses!G524</f>
        <v>0</v>
      </c>
      <c r="H815" s="14">
        <f>C_Addresses!H524</f>
        <v>0</v>
      </c>
      <c r="I815" s="14">
        <f>C_Addresses!I524</f>
        <v>0</v>
      </c>
      <c r="J815" s="14">
        <f>C_Addresses!J524</f>
        <v>0</v>
      </c>
      <c r="K815" s="14">
        <f>C_Addresses!K524</f>
        <v>0</v>
      </c>
      <c r="L815" s="14">
        <f>C_Addresses!L524</f>
        <v>0</v>
      </c>
      <c r="M815" s="14">
        <f>C_Addresses!M524</f>
        <v>0</v>
      </c>
      <c r="N815" s="14">
        <f>C_Addresses!N524</f>
        <v>0</v>
      </c>
    </row>
    <row r="816" spans="2:14" x14ac:dyDescent="0.2">
      <c r="B816" s="1">
        <f>C_Addresses!B525</f>
        <v>0</v>
      </c>
      <c r="C816" s="1">
        <f>C_Addresses!C525</f>
        <v>0</v>
      </c>
      <c r="D816" s="1">
        <f>C_Addresses!D525</f>
        <v>0</v>
      </c>
      <c r="E816" s="11" t="str">
        <f>C_Addresses!E525</f>
        <v xml:space="preserve">Number of Units: </v>
      </c>
      <c r="F816" s="724">
        <f>C_Addresses!F525</f>
        <v>0</v>
      </c>
      <c r="G816" s="10">
        <f>C_Addresses!G525</f>
        <v>0</v>
      </c>
      <c r="H816" s="10">
        <f>C_Addresses!H525</f>
        <v>0</v>
      </c>
      <c r="I816" s="3">
        <f>C_Addresses!I525</f>
        <v>0</v>
      </c>
      <c r="J816" s="3">
        <f>C_Addresses!J525</f>
        <v>0</v>
      </c>
      <c r="K816" s="3" t="str">
        <f>C_Addresses!K525</f>
        <v>District</v>
      </c>
      <c r="L816" s="3">
        <f>C_Addresses!L525</f>
        <v>0</v>
      </c>
      <c r="M816" s="1059" t="str">
        <f>C_Addresses!M525</f>
        <v>Elected Official</v>
      </c>
      <c r="N816" s="1059">
        <f>C_Addresses!N525</f>
        <v>0</v>
      </c>
    </row>
    <row r="817" spans="2:14" x14ac:dyDescent="0.2">
      <c r="B817" s="12" t="str">
        <f>C_Addresses!B526</f>
        <v>Site #:</v>
      </c>
      <c r="C817" s="206">
        <f>C_Addresses!C526</f>
        <v>48</v>
      </c>
      <c r="D817" s="10">
        <f>C_Addresses!D526</f>
        <v>0</v>
      </c>
      <c r="E817" s="11" t="str">
        <f>C_Addresses!E526</f>
        <v>PPA Approved:</v>
      </c>
      <c r="F817" s="202">
        <f>C_Addresses!F526</f>
        <v>0</v>
      </c>
      <c r="G817" s="3">
        <f>C_Addresses!G526</f>
        <v>0</v>
      </c>
      <c r="H817" s="1">
        <f>C_Addresses!H526</f>
        <v>0</v>
      </c>
      <c r="I817" s="4" t="str">
        <f>C_Addresses!I526</f>
        <v>Chief Municipal Official:</v>
      </c>
      <c r="J817" s="4">
        <f>C_Addresses!J526</f>
        <v>0</v>
      </c>
      <c r="K817" s="13">
        <f>C_Addresses!K526</f>
        <v>0</v>
      </c>
      <c r="L817" s="3">
        <f>C_Addresses!L526</f>
        <v>0</v>
      </c>
      <c r="M817" s="1056">
        <f>C_Addresses!M526</f>
        <v>0</v>
      </c>
      <c r="N817" s="1056">
        <f>C_Addresses!N526</f>
        <v>0</v>
      </c>
    </row>
    <row r="818" spans="2:14" x14ac:dyDescent="0.2">
      <c r="B818" s="4" t="str">
        <f>C_Addresses!B527</f>
        <v>Set Aside:</v>
      </c>
      <c r="C818" s="1057" t="str">
        <f>C_Addresses!C527</f>
        <v/>
      </c>
      <c r="D818" s="1057">
        <f>C_Addresses!D527</f>
        <v>0</v>
      </c>
      <c r="E818" s="1057">
        <f>C_Addresses!E527</f>
        <v>0</v>
      </c>
      <c r="F818" s="1057">
        <f>C_Addresses!F527</f>
        <v>0</v>
      </c>
      <c r="G818" s="3">
        <f>C_Addresses!G527</f>
        <v>0</v>
      </c>
      <c r="H818" s="1">
        <f>C_Addresses!H527</f>
        <v>0</v>
      </c>
      <c r="I818" s="4" t="str">
        <f>C_Addresses!I527</f>
        <v>Alderman:</v>
      </c>
      <c r="J818" s="4">
        <f>C_Addresses!J527</f>
        <v>0</v>
      </c>
      <c r="K818" s="2">
        <f>C_Addresses!K527</f>
        <v>0</v>
      </c>
      <c r="L818" s="3">
        <f>C_Addresses!L527</f>
        <v>0</v>
      </c>
      <c r="M818" s="1056">
        <f>C_Addresses!M527</f>
        <v>0</v>
      </c>
      <c r="N818" s="1056">
        <f>C_Addresses!N527</f>
        <v>0</v>
      </c>
    </row>
    <row r="819" spans="2:14" x14ac:dyDescent="0.2">
      <c r="B819" s="4" t="str">
        <f>C_Addresses!B528</f>
        <v>Address:</v>
      </c>
      <c r="C819" s="1050">
        <f>C_Addresses!C528</f>
        <v>0</v>
      </c>
      <c r="D819" s="1051">
        <f>C_Addresses!D528</f>
        <v>0</v>
      </c>
      <c r="E819" s="1051">
        <f>C_Addresses!E528</f>
        <v>0</v>
      </c>
      <c r="F819" s="1052">
        <f>C_Addresses!F528</f>
        <v>0</v>
      </c>
      <c r="G819" s="3">
        <f>C_Addresses!G528</f>
        <v>0</v>
      </c>
      <c r="H819" s="1">
        <f>C_Addresses!H528</f>
        <v>0</v>
      </c>
      <c r="I819" s="4" t="str">
        <f>C_Addresses!I528</f>
        <v>State Senator:</v>
      </c>
      <c r="J819" s="4">
        <f>C_Addresses!J528</f>
        <v>0</v>
      </c>
      <c r="K819" s="2">
        <f>C_Addresses!K528</f>
        <v>0</v>
      </c>
      <c r="L819" s="3">
        <f>C_Addresses!L528</f>
        <v>0</v>
      </c>
      <c r="M819" s="1056">
        <f>C_Addresses!M528</f>
        <v>0</v>
      </c>
      <c r="N819" s="1056">
        <f>C_Addresses!N528</f>
        <v>0</v>
      </c>
    </row>
    <row r="820" spans="2:14" x14ac:dyDescent="0.2">
      <c r="B820" s="4" t="str">
        <f>C_Addresses!B529</f>
        <v xml:space="preserve">City: </v>
      </c>
      <c r="C820" s="1050">
        <f>C_Addresses!C529</f>
        <v>0</v>
      </c>
      <c r="D820" s="1051">
        <f>C_Addresses!D529</f>
        <v>0</v>
      </c>
      <c r="E820" s="1051">
        <f>C_Addresses!E529</f>
        <v>0</v>
      </c>
      <c r="F820" s="1052">
        <f>C_Addresses!F529</f>
        <v>0</v>
      </c>
      <c r="G820" s="3">
        <f>C_Addresses!G529</f>
        <v>0</v>
      </c>
      <c r="H820" s="3">
        <f>C_Addresses!H529</f>
        <v>0</v>
      </c>
      <c r="I820" s="4" t="str">
        <f>C_Addresses!I529</f>
        <v>State Representative:</v>
      </c>
      <c r="J820" s="4">
        <f>C_Addresses!J529</f>
        <v>0</v>
      </c>
      <c r="K820" s="2">
        <f>C_Addresses!K529</f>
        <v>0</v>
      </c>
      <c r="L820" s="3">
        <f>C_Addresses!L529</f>
        <v>0</v>
      </c>
      <c r="M820" s="1056">
        <f>C_Addresses!M529</f>
        <v>0</v>
      </c>
      <c r="N820" s="1056">
        <f>C_Addresses!N529</f>
        <v>0</v>
      </c>
    </row>
    <row r="821" spans="2:14" x14ac:dyDescent="0.2">
      <c r="B821" s="11" t="str">
        <f>C_Addresses!B530</f>
        <v>ZIP:</v>
      </c>
      <c r="C821" s="1028">
        <f>C_Addresses!C530</f>
        <v>0</v>
      </c>
      <c r="D821" s="1058">
        <f>C_Addresses!D530</f>
        <v>0</v>
      </c>
      <c r="E821" s="1058">
        <f>C_Addresses!E530</f>
        <v>0</v>
      </c>
      <c r="F821" s="1029">
        <f>C_Addresses!F530</f>
        <v>0</v>
      </c>
      <c r="G821" s="3">
        <f>C_Addresses!G530</f>
        <v>0</v>
      </c>
      <c r="H821" s="1">
        <f>C_Addresses!H530</f>
        <v>0</v>
      </c>
      <c r="I821" s="4" t="str">
        <f>C_Addresses!I530</f>
        <v>US Representative:</v>
      </c>
      <c r="J821" s="4">
        <f>C_Addresses!J530</f>
        <v>0</v>
      </c>
      <c r="K821" s="2">
        <f>C_Addresses!K530</f>
        <v>0</v>
      </c>
      <c r="L821" s="3">
        <f>C_Addresses!L530</f>
        <v>0</v>
      </c>
      <c r="M821" s="1056">
        <f>C_Addresses!M530</f>
        <v>0</v>
      </c>
      <c r="N821" s="1056">
        <f>C_Addresses!N530</f>
        <v>0</v>
      </c>
    </row>
    <row r="822" spans="2:14" x14ac:dyDescent="0.2">
      <c r="B822" s="4" t="str">
        <f>C_Addresses!B531</f>
        <v>County:</v>
      </c>
      <c r="C822" s="1050">
        <f>C_Addresses!C531</f>
        <v>0</v>
      </c>
      <c r="D822" s="1051">
        <f>C_Addresses!D531</f>
        <v>0</v>
      </c>
      <c r="E822" s="1051">
        <f>C_Addresses!E531</f>
        <v>0</v>
      </c>
      <c r="F822" s="1052">
        <f>C_Addresses!F531</f>
        <v>0</v>
      </c>
      <c r="G822" s="3">
        <f>C_Addresses!G531</f>
        <v>0</v>
      </c>
      <c r="H822" s="1">
        <f>C_Addresses!H531</f>
        <v>0</v>
      </c>
      <c r="I822" s="1">
        <f>C_Addresses!I531</f>
        <v>0</v>
      </c>
      <c r="J822" s="1">
        <f>C_Addresses!J531</f>
        <v>0</v>
      </c>
      <c r="K822" s="1">
        <f>C_Addresses!K531</f>
        <v>0</v>
      </c>
      <c r="L822" s="1">
        <f>C_Addresses!L531</f>
        <v>0</v>
      </c>
      <c r="M822" s="1">
        <f>C_Addresses!M531</f>
        <v>0</v>
      </c>
      <c r="N822" s="1">
        <f>C_Addresses!N531</f>
        <v>0</v>
      </c>
    </row>
    <row r="823" spans="2:14" x14ac:dyDescent="0.2">
      <c r="B823" s="1">
        <f>C_Addresses!B532</f>
        <v>0</v>
      </c>
      <c r="C823" s="1">
        <f>C_Addresses!C532</f>
        <v>0</v>
      </c>
      <c r="D823" s="1">
        <f>C_Addresses!D532</f>
        <v>0</v>
      </c>
      <c r="E823" s="1">
        <f>C_Addresses!E532</f>
        <v>0</v>
      </c>
      <c r="F823" s="3">
        <f>C_Addresses!F532</f>
        <v>0</v>
      </c>
      <c r="G823" s="3">
        <f>C_Addresses!G532</f>
        <v>0</v>
      </c>
      <c r="H823" s="1">
        <f>C_Addresses!H532</f>
        <v>0</v>
      </c>
      <c r="I823" s="4" t="str">
        <f>C_Addresses!I532</f>
        <v>Census Tract Number:</v>
      </c>
      <c r="J823" s="1">
        <f>C_Addresses!J532</f>
        <v>0</v>
      </c>
      <c r="K823" s="2">
        <f>C_Addresses!K532</f>
        <v>0</v>
      </c>
      <c r="L823" s="1">
        <f>C_Addresses!L532</f>
        <v>0</v>
      </c>
      <c r="M823" s="1" t="str">
        <f>C_Addresses!M532</f>
        <v>PIN:</v>
      </c>
      <c r="N823" s="2">
        <f>C_Addresses!N532</f>
        <v>0</v>
      </c>
    </row>
    <row r="824" spans="2:14" x14ac:dyDescent="0.2">
      <c r="B824" s="4" t="str">
        <f>C_Addresses!B533</f>
        <v>Latitude:</v>
      </c>
      <c r="C824" s="121">
        <f>C_Addresses!C533</f>
        <v>0</v>
      </c>
      <c r="D824" s="5" t="str">
        <f>C_Addresses!D533</f>
        <v>(Example: 41.889556)</v>
      </c>
      <c r="E824" s="1">
        <f>C_Addresses!E533</f>
        <v>0</v>
      </c>
      <c r="F824" s="3">
        <f>C_Addresses!F533</f>
        <v>0</v>
      </c>
      <c r="G824" s="1">
        <f>C_Addresses!G533</f>
        <v>0</v>
      </c>
      <c r="H824" s="1">
        <f>C_Addresses!H533</f>
        <v>0</v>
      </c>
      <c r="I824" s="4" t="str">
        <f>C_Addresses!I533</f>
        <v>QCT?:</v>
      </c>
      <c r="J824" s="1">
        <f>C_Addresses!J533</f>
        <v>0</v>
      </c>
      <c r="K824" s="202">
        <f>C_Addresses!K533</f>
        <v>0</v>
      </c>
      <c r="L824" s="1">
        <f>C_Addresses!L533</f>
        <v>0</v>
      </c>
      <c r="M824" s="1">
        <f>C_Addresses!M533</f>
        <v>0</v>
      </c>
      <c r="N824" s="1">
        <f>C_Addresses!N533</f>
        <v>0</v>
      </c>
    </row>
    <row r="825" spans="2:14" x14ac:dyDescent="0.2">
      <c r="B825" s="4" t="str">
        <f>C_Addresses!B534</f>
        <v>Longitude:</v>
      </c>
      <c r="C825" s="122">
        <f>C_Addresses!C534</f>
        <v>0</v>
      </c>
      <c r="D825" s="9" t="str">
        <f>C_Addresses!D534</f>
        <v>(Example: -87.623861)</v>
      </c>
      <c r="E825" s="3">
        <f>C_Addresses!E534</f>
        <v>0</v>
      </c>
      <c r="F825" s="1">
        <f>C_Addresses!F534</f>
        <v>0</v>
      </c>
      <c r="G825" s="3">
        <f>C_Addresses!G534</f>
        <v>0</v>
      </c>
      <c r="H825" s="1">
        <f>C_Addresses!H534</f>
        <v>0</v>
      </c>
      <c r="I825" s="4" t="str">
        <f>C_Addresses!I534</f>
        <v>Chicago Community Area:</v>
      </c>
      <c r="J825" s="1">
        <f>C_Addresses!J534</f>
        <v>0</v>
      </c>
      <c r="K825" s="1">
        <f>C_Addresses!K534</f>
        <v>0</v>
      </c>
      <c r="L825" s="1">
        <f>C_Addresses!L534</f>
        <v>0</v>
      </c>
      <c r="M825" s="1053">
        <f>C_Addresses!M534</f>
        <v>0</v>
      </c>
      <c r="N825" s="1054">
        <f>C_Addresses!N534</f>
        <v>0</v>
      </c>
    </row>
    <row r="826" spans="2:14" ht="13.5" thickBot="1" x14ac:dyDescent="0.25">
      <c r="B826" s="14">
        <f>C_Addresses!B535</f>
        <v>0</v>
      </c>
      <c r="C826" s="14">
        <f>C_Addresses!C535</f>
        <v>0</v>
      </c>
      <c r="D826" s="14">
        <f>C_Addresses!D535</f>
        <v>0</v>
      </c>
      <c r="E826" s="14">
        <f>C_Addresses!E535</f>
        <v>0</v>
      </c>
      <c r="F826" s="14">
        <f>C_Addresses!F535</f>
        <v>0</v>
      </c>
      <c r="G826" s="14">
        <f>C_Addresses!G535</f>
        <v>0</v>
      </c>
      <c r="H826" s="14">
        <f>C_Addresses!H535</f>
        <v>0</v>
      </c>
      <c r="I826" s="14">
        <f>C_Addresses!I535</f>
        <v>0</v>
      </c>
      <c r="J826" s="14">
        <f>C_Addresses!J535</f>
        <v>0</v>
      </c>
      <c r="K826" s="14">
        <f>C_Addresses!K535</f>
        <v>0</v>
      </c>
      <c r="L826" s="14">
        <f>C_Addresses!L535</f>
        <v>0</v>
      </c>
      <c r="M826" s="14">
        <f>C_Addresses!M535</f>
        <v>0</v>
      </c>
      <c r="N826" s="14">
        <f>C_Addresses!N535</f>
        <v>0</v>
      </c>
    </row>
    <row r="827" spans="2:14" x14ac:dyDescent="0.2">
      <c r="B827" s="1">
        <f>C_Addresses!B536</f>
        <v>0</v>
      </c>
      <c r="C827" s="1">
        <f>C_Addresses!C536</f>
        <v>0</v>
      </c>
      <c r="D827" s="1">
        <f>C_Addresses!D536</f>
        <v>0</v>
      </c>
      <c r="E827" s="11" t="str">
        <f>C_Addresses!E536</f>
        <v xml:space="preserve">Number of Units: </v>
      </c>
      <c r="F827" s="724">
        <f>C_Addresses!F536</f>
        <v>0</v>
      </c>
      <c r="G827" s="10">
        <f>C_Addresses!G536</f>
        <v>0</v>
      </c>
      <c r="H827" s="10">
        <f>C_Addresses!H536</f>
        <v>0</v>
      </c>
      <c r="I827" s="3">
        <f>C_Addresses!I536</f>
        <v>0</v>
      </c>
      <c r="J827" s="3">
        <f>C_Addresses!J536</f>
        <v>0</v>
      </c>
      <c r="K827" s="3" t="str">
        <f>C_Addresses!K536</f>
        <v>District</v>
      </c>
      <c r="L827" s="3">
        <f>C_Addresses!L536</f>
        <v>0</v>
      </c>
      <c r="M827" s="1059" t="str">
        <f>C_Addresses!M536</f>
        <v>Elected Official</v>
      </c>
      <c r="N827" s="1059">
        <f>C_Addresses!N536</f>
        <v>0</v>
      </c>
    </row>
    <row r="828" spans="2:14" x14ac:dyDescent="0.2">
      <c r="B828" s="12" t="str">
        <f>C_Addresses!B537</f>
        <v>Site #:</v>
      </c>
      <c r="C828" s="206">
        <f>C_Addresses!C537</f>
        <v>49</v>
      </c>
      <c r="D828" s="10">
        <f>C_Addresses!D537</f>
        <v>0</v>
      </c>
      <c r="E828" s="11" t="str">
        <f>C_Addresses!E537</f>
        <v>PPA Approved:</v>
      </c>
      <c r="F828" s="202">
        <f>C_Addresses!F537</f>
        <v>0</v>
      </c>
      <c r="G828" s="3">
        <f>C_Addresses!G537</f>
        <v>0</v>
      </c>
      <c r="H828" s="1">
        <f>C_Addresses!H537</f>
        <v>0</v>
      </c>
      <c r="I828" s="4" t="str">
        <f>C_Addresses!I537</f>
        <v>Chief Municipal Official:</v>
      </c>
      <c r="J828" s="4">
        <f>C_Addresses!J537</f>
        <v>0</v>
      </c>
      <c r="K828" s="13">
        <f>C_Addresses!K537</f>
        <v>0</v>
      </c>
      <c r="L828" s="3">
        <f>C_Addresses!L537</f>
        <v>0</v>
      </c>
      <c r="M828" s="1056">
        <f>C_Addresses!M537</f>
        <v>0</v>
      </c>
      <c r="N828" s="1056">
        <f>C_Addresses!N537</f>
        <v>0</v>
      </c>
    </row>
    <row r="829" spans="2:14" x14ac:dyDescent="0.2">
      <c r="B829" s="4" t="str">
        <f>C_Addresses!B538</f>
        <v>Set Aside:</v>
      </c>
      <c r="C829" s="1057" t="str">
        <f>C_Addresses!C538</f>
        <v/>
      </c>
      <c r="D829" s="1057">
        <f>C_Addresses!D538</f>
        <v>0</v>
      </c>
      <c r="E829" s="1057">
        <f>C_Addresses!E538</f>
        <v>0</v>
      </c>
      <c r="F829" s="1057">
        <f>C_Addresses!F538</f>
        <v>0</v>
      </c>
      <c r="G829" s="3">
        <f>C_Addresses!G538</f>
        <v>0</v>
      </c>
      <c r="H829" s="1">
        <f>C_Addresses!H538</f>
        <v>0</v>
      </c>
      <c r="I829" s="4" t="str">
        <f>C_Addresses!I538</f>
        <v>Alderman:</v>
      </c>
      <c r="J829" s="4">
        <f>C_Addresses!J538</f>
        <v>0</v>
      </c>
      <c r="K829" s="2">
        <f>C_Addresses!K538</f>
        <v>0</v>
      </c>
      <c r="L829" s="3">
        <f>C_Addresses!L538</f>
        <v>0</v>
      </c>
      <c r="M829" s="1056">
        <f>C_Addresses!M538</f>
        <v>0</v>
      </c>
      <c r="N829" s="1056">
        <f>C_Addresses!N538</f>
        <v>0</v>
      </c>
    </row>
    <row r="830" spans="2:14" x14ac:dyDescent="0.2">
      <c r="B830" s="4" t="str">
        <f>C_Addresses!B539</f>
        <v>Address:</v>
      </c>
      <c r="C830" s="1050">
        <f>C_Addresses!C539</f>
        <v>0</v>
      </c>
      <c r="D830" s="1051">
        <f>C_Addresses!D539</f>
        <v>0</v>
      </c>
      <c r="E830" s="1051">
        <f>C_Addresses!E539</f>
        <v>0</v>
      </c>
      <c r="F830" s="1052">
        <f>C_Addresses!F539</f>
        <v>0</v>
      </c>
      <c r="G830" s="3">
        <f>C_Addresses!G539</f>
        <v>0</v>
      </c>
      <c r="H830" s="1">
        <f>C_Addresses!H539</f>
        <v>0</v>
      </c>
      <c r="I830" s="4" t="str">
        <f>C_Addresses!I539</f>
        <v>State Senator:</v>
      </c>
      <c r="J830" s="4">
        <f>C_Addresses!J539</f>
        <v>0</v>
      </c>
      <c r="K830" s="2">
        <f>C_Addresses!K539</f>
        <v>0</v>
      </c>
      <c r="L830" s="3">
        <f>C_Addresses!L539</f>
        <v>0</v>
      </c>
      <c r="M830" s="1056">
        <f>C_Addresses!M539</f>
        <v>0</v>
      </c>
      <c r="N830" s="1056">
        <f>C_Addresses!N539</f>
        <v>0</v>
      </c>
    </row>
    <row r="831" spans="2:14" x14ac:dyDescent="0.2">
      <c r="B831" s="4" t="str">
        <f>C_Addresses!B540</f>
        <v xml:space="preserve">City: </v>
      </c>
      <c r="C831" s="1050">
        <f>C_Addresses!C540</f>
        <v>0</v>
      </c>
      <c r="D831" s="1051">
        <f>C_Addresses!D540</f>
        <v>0</v>
      </c>
      <c r="E831" s="1051">
        <f>C_Addresses!E540</f>
        <v>0</v>
      </c>
      <c r="F831" s="1052">
        <f>C_Addresses!F540</f>
        <v>0</v>
      </c>
      <c r="G831" s="3">
        <f>C_Addresses!G540</f>
        <v>0</v>
      </c>
      <c r="H831" s="3">
        <f>C_Addresses!H540</f>
        <v>0</v>
      </c>
      <c r="I831" s="4" t="str">
        <f>C_Addresses!I540</f>
        <v>State Representative:</v>
      </c>
      <c r="J831" s="4">
        <f>C_Addresses!J540</f>
        <v>0</v>
      </c>
      <c r="K831" s="2">
        <f>C_Addresses!K540</f>
        <v>0</v>
      </c>
      <c r="L831" s="3">
        <f>C_Addresses!L540</f>
        <v>0</v>
      </c>
      <c r="M831" s="1056">
        <f>C_Addresses!M540</f>
        <v>0</v>
      </c>
      <c r="N831" s="1056">
        <f>C_Addresses!N540</f>
        <v>0</v>
      </c>
    </row>
    <row r="832" spans="2:14" x14ac:dyDescent="0.2">
      <c r="B832" s="11" t="str">
        <f>C_Addresses!B541</f>
        <v>ZIP:</v>
      </c>
      <c r="C832" s="1028">
        <f>C_Addresses!C541</f>
        <v>0</v>
      </c>
      <c r="D832" s="1058">
        <f>C_Addresses!D541</f>
        <v>0</v>
      </c>
      <c r="E832" s="1058">
        <f>C_Addresses!E541</f>
        <v>0</v>
      </c>
      <c r="F832" s="1029">
        <f>C_Addresses!F541</f>
        <v>0</v>
      </c>
      <c r="G832" s="3">
        <f>C_Addresses!G541</f>
        <v>0</v>
      </c>
      <c r="H832" s="1">
        <f>C_Addresses!H541</f>
        <v>0</v>
      </c>
      <c r="I832" s="4" t="str">
        <f>C_Addresses!I541</f>
        <v>US Representative:</v>
      </c>
      <c r="J832" s="4">
        <f>C_Addresses!J541</f>
        <v>0</v>
      </c>
      <c r="K832" s="2">
        <f>C_Addresses!K541</f>
        <v>0</v>
      </c>
      <c r="L832" s="3">
        <f>C_Addresses!L541</f>
        <v>0</v>
      </c>
      <c r="M832" s="1056">
        <f>C_Addresses!M541</f>
        <v>0</v>
      </c>
      <c r="N832" s="1056">
        <f>C_Addresses!N541</f>
        <v>0</v>
      </c>
    </row>
    <row r="833" spans="2:14" x14ac:dyDescent="0.2">
      <c r="B833" s="4" t="str">
        <f>C_Addresses!B542</f>
        <v>County:</v>
      </c>
      <c r="C833" s="1050">
        <f>C_Addresses!C542</f>
        <v>0</v>
      </c>
      <c r="D833" s="1051">
        <f>C_Addresses!D542</f>
        <v>0</v>
      </c>
      <c r="E833" s="1051">
        <f>C_Addresses!E542</f>
        <v>0</v>
      </c>
      <c r="F833" s="1052">
        <f>C_Addresses!F542</f>
        <v>0</v>
      </c>
      <c r="G833" s="3">
        <f>C_Addresses!G542</f>
        <v>0</v>
      </c>
      <c r="H833" s="1">
        <f>C_Addresses!H542</f>
        <v>0</v>
      </c>
      <c r="I833" s="1">
        <f>C_Addresses!I542</f>
        <v>0</v>
      </c>
      <c r="J833" s="1">
        <f>C_Addresses!J542</f>
        <v>0</v>
      </c>
      <c r="K833" s="1">
        <f>C_Addresses!K542</f>
        <v>0</v>
      </c>
      <c r="L833" s="1">
        <f>C_Addresses!L542</f>
        <v>0</v>
      </c>
      <c r="M833" s="1">
        <f>C_Addresses!M542</f>
        <v>0</v>
      </c>
      <c r="N833" s="1">
        <f>C_Addresses!N542</f>
        <v>0</v>
      </c>
    </row>
    <row r="834" spans="2:14" x14ac:dyDescent="0.2">
      <c r="B834" s="1">
        <f>C_Addresses!B543</f>
        <v>0</v>
      </c>
      <c r="C834" s="1">
        <f>C_Addresses!C543</f>
        <v>0</v>
      </c>
      <c r="D834" s="1">
        <f>C_Addresses!D543</f>
        <v>0</v>
      </c>
      <c r="E834" s="1">
        <f>C_Addresses!E543</f>
        <v>0</v>
      </c>
      <c r="F834" s="3">
        <f>C_Addresses!F543</f>
        <v>0</v>
      </c>
      <c r="G834" s="3">
        <f>C_Addresses!G543</f>
        <v>0</v>
      </c>
      <c r="H834" s="1">
        <f>C_Addresses!H543</f>
        <v>0</v>
      </c>
      <c r="I834" s="4" t="str">
        <f>C_Addresses!I543</f>
        <v>Census Tract Number:</v>
      </c>
      <c r="J834" s="1">
        <f>C_Addresses!J543</f>
        <v>0</v>
      </c>
      <c r="K834" s="2">
        <f>C_Addresses!K543</f>
        <v>0</v>
      </c>
      <c r="L834" s="1">
        <f>C_Addresses!L543</f>
        <v>0</v>
      </c>
      <c r="M834" s="1" t="str">
        <f>C_Addresses!M543</f>
        <v>PIN:</v>
      </c>
      <c r="N834" s="2">
        <f>C_Addresses!N543</f>
        <v>0</v>
      </c>
    </row>
    <row r="835" spans="2:14" x14ac:dyDescent="0.2">
      <c r="B835" s="4" t="str">
        <f>C_Addresses!B544</f>
        <v>Latitude:</v>
      </c>
      <c r="C835" s="121">
        <f>C_Addresses!C544</f>
        <v>0</v>
      </c>
      <c r="D835" s="5" t="str">
        <f>C_Addresses!D544</f>
        <v>(Example: 41.889556)</v>
      </c>
      <c r="E835" s="1">
        <f>C_Addresses!E544</f>
        <v>0</v>
      </c>
      <c r="F835" s="3">
        <f>C_Addresses!F544</f>
        <v>0</v>
      </c>
      <c r="G835" s="1">
        <f>C_Addresses!G544</f>
        <v>0</v>
      </c>
      <c r="H835" s="1">
        <f>C_Addresses!H544</f>
        <v>0</v>
      </c>
      <c r="I835" s="4" t="str">
        <f>C_Addresses!I544</f>
        <v>QCT?:</v>
      </c>
      <c r="J835" s="1">
        <f>C_Addresses!J544</f>
        <v>0</v>
      </c>
      <c r="K835" s="202">
        <f>C_Addresses!K544</f>
        <v>0</v>
      </c>
      <c r="L835" s="1">
        <f>C_Addresses!L544</f>
        <v>0</v>
      </c>
      <c r="M835" s="1">
        <f>C_Addresses!M544</f>
        <v>0</v>
      </c>
      <c r="N835" s="1">
        <f>C_Addresses!N544</f>
        <v>0</v>
      </c>
    </row>
    <row r="836" spans="2:14" x14ac:dyDescent="0.2">
      <c r="B836" s="4" t="str">
        <f>C_Addresses!B545</f>
        <v>Longitude:</v>
      </c>
      <c r="C836" s="122">
        <f>C_Addresses!C545</f>
        <v>0</v>
      </c>
      <c r="D836" s="9" t="str">
        <f>C_Addresses!D545</f>
        <v>(Example: -87.623861)</v>
      </c>
      <c r="E836" s="3">
        <f>C_Addresses!E545</f>
        <v>0</v>
      </c>
      <c r="F836" s="1">
        <f>C_Addresses!F545</f>
        <v>0</v>
      </c>
      <c r="G836" s="3">
        <f>C_Addresses!G545</f>
        <v>0</v>
      </c>
      <c r="H836" s="1">
        <f>C_Addresses!H545</f>
        <v>0</v>
      </c>
      <c r="I836" s="4" t="str">
        <f>C_Addresses!I545</f>
        <v>Chicago Community Area:</v>
      </c>
      <c r="J836" s="1">
        <f>C_Addresses!J545</f>
        <v>0</v>
      </c>
      <c r="K836" s="1">
        <f>C_Addresses!K545</f>
        <v>0</v>
      </c>
      <c r="L836" s="1">
        <f>C_Addresses!L545</f>
        <v>0</v>
      </c>
      <c r="M836" s="1053">
        <f>C_Addresses!M545</f>
        <v>0</v>
      </c>
      <c r="N836" s="1054">
        <f>C_Addresses!N545</f>
        <v>0</v>
      </c>
    </row>
    <row r="837" spans="2:14" ht="13.5" thickBot="1" x14ac:dyDescent="0.25">
      <c r="B837" s="14">
        <f>C_Addresses!B546</f>
        <v>0</v>
      </c>
      <c r="C837" s="14">
        <f>C_Addresses!C546</f>
        <v>0</v>
      </c>
      <c r="D837" s="14">
        <f>C_Addresses!D546</f>
        <v>0</v>
      </c>
      <c r="E837" s="14">
        <f>C_Addresses!E546</f>
        <v>0</v>
      </c>
      <c r="F837" s="14">
        <f>C_Addresses!F546</f>
        <v>0</v>
      </c>
      <c r="G837" s="14">
        <f>C_Addresses!G546</f>
        <v>0</v>
      </c>
      <c r="H837" s="14">
        <f>C_Addresses!H546</f>
        <v>0</v>
      </c>
      <c r="I837" s="14">
        <f>C_Addresses!I546</f>
        <v>0</v>
      </c>
      <c r="J837" s="14">
        <f>C_Addresses!J546</f>
        <v>0</v>
      </c>
      <c r="K837" s="14">
        <f>C_Addresses!K546</f>
        <v>0</v>
      </c>
      <c r="L837" s="14">
        <f>C_Addresses!L546</f>
        <v>0</v>
      </c>
      <c r="M837" s="14">
        <f>C_Addresses!M546</f>
        <v>0</v>
      </c>
      <c r="N837" s="14">
        <f>C_Addresses!N546</f>
        <v>0</v>
      </c>
    </row>
    <row r="838" spans="2:14" x14ac:dyDescent="0.2">
      <c r="B838" s="1">
        <f>C_Addresses!B547</f>
        <v>0</v>
      </c>
      <c r="C838" s="1">
        <f>C_Addresses!C547</f>
        <v>0</v>
      </c>
      <c r="D838" s="1">
        <f>C_Addresses!D547</f>
        <v>0</v>
      </c>
      <c r="E838" s="11" t="str">
        <f>C_Addresses!E547</f>
        <v xml:space="preserve">Number of Units: </v>
      </c>
      <c r="F838" s="724">
        <f>C_Addresses!F547</f>
        <v>0</v>
      </c>
      <c r="G838" s="10">
        <f>C_Addresses!G547</f>
        <v>0</v>
      </c>
      <c r="H838" s="10">
        <f>C_Addresses!H547</f>
        <v>0</v>
      </c>
      <c r="I838" s="3">
        <f>C_Addresses!I547</f>
        <v>0</v>
      </c>
      <c r="J838" s="3">
        <f>C_Addresses!J547</f>
        <v>0</v>
      </c>
      <c r="K838" s="3" t="str">
        <f>C_Addresses!K547</f>
        <v>District</v>
      </c>
      <c r="L838" s="3">
        <f>C_Addresses!L547</f>
        <v>0</v>
      </c>
      <c r="M838" s="1059" t="str">
        <f>C_Addresses!M547</f>
        <v>Elected Official</v>
      </c>
      <c r="N838" s="1059">
        <f>C_Addresses!N547</f>
        <v>0</v>
      </c>
    </row>
    <row r="839" spans="2:14" x14ac:dyDescent="0.2">
      <c r="B839" s="12" t="str">
        <f>C_Addresses!B548</f>
        <v>Site #:</v>
      </c>
      <c r="C839" s="206">
        <f>C_Addresses!C548</f>
        <v>50</v>
      </c>
      <c r="D839" s="10">
        <f>C_Addresses!D548</f>
        <v>0</v>
      </c>
      <c r="E839" s="11" t="str">
        <f>C_Addresses!E548</f>
        <v>PPA Approved:</v>
      </c>
      <c r="F839" s="202">
        <f>C_Addresses!F548</f>
        <v>0</v>
      </c>
      <c r="G839" s="3">
        <f>C_Addresses!G548</f>
        <v>0</v>
      </c>
      <c r="H839" s="1">
        <f>C_Addresses!H548</f>
        <v>0</v>
      </c>
      <c r="I839" s="4" t="str">
        <f>C_Addresses!I548</f>
        <v>Chief Municipal Official:</v>
      </c>
      <c r="J839" s="4">
        <f>C_Addresses!J548</f>
        <v>0</v>
      </c>
      <c r="K839" s="13">
        <f>C_Addresses!K548</f>
        <v>0</v>
      </c>
      <c r="L839" s="3">
        <f>C_Addresses!L548</f>
        <v>0</v>
      </c>
      <c r="M839" s="1056">
        <f>C_Addresses!M548</f>
        <v>0</v>
      </c>
      <c r="N839" s="1056">
        <f>C_Addresses!N548</f>
        <v>0</v>
      </c>
    </row>
    <row r="840" spans="2:14" x14ac:dyDescent="0.2">
      <c r="B840" s="4" t="str">
        <f>C_Addresses!B549</f>
        <v>Set Aside:</v>
      </c>
      <c r="C840" s="1057" t="str">
        <f>C_Addresses!C549</f>
        <v/>
      </c>
      <c r="D840" s="1057">
        <f>C_Addresses!D549</f>
        <v>0</v>
      </c>
      <c r="E840" s="1057">
        <f>C_Addresses!E549</f>
        <v>0</v>
      </c>
      <c r="F840" s="1057">
        <f>C_Addresses!F549</f>
        <v>0</v>
      </c>
      <c r="G840" s="3">
        <f>C_Addresses!G549</f>
        <v>0</v>
      </c>
      <c r="H840" s="1">
        <f>C_Addresses!H549</f>
        <v>0</v>
      </c>
      <c r="I840" s="4" t="str">
        <f>C_Addresses!I549</f>
        <v>Alderman:</v>
      </c>
      <c r="J840" s="4">
        <f>C_Addresses!J549</f>
        <v>0</v>
      </c>
      <c r="K840" s="2">
        <f>C_Addresses!K549</f>
        <v>0</v>
      </c>
      <c r="L840" s="3">
        <f>C_Addresses!L549</f>
        <v>0</v>
      </c>
      <c r="M840" s="1056">
        <f>C_Addresses!M549</f>
        <v>0</v>
      </c>
      <c r="N840" s="1056">
        <f>C_Addresses!N549</f>
        <v>0</v>
      </c>
    </row>
    <row r="841" spans="2:14" x14ac:dyDescent="0.2">
      <c r="B841" s="4" t="str">
        <f>C_Addresses!B550</f>
        <v>Address:</v>
      </c>
      <c r="C841" s="1050">
        <f>C_Addresses!C550</f>
        <v>0</v>
      </c>
      <c r="D841" s="1051">
        <f>C_Addresses!D550</f>
        <v>0</v>
      </c>
      <c r="E841" s="1051">
        <f>C_Addresses!E550</f>
        <v>0</v>
      </c>
      <c r="F841" s="1052">
        <f>C_Addresses!F550</f>
        <v>0</v>
      </c>
      <c r="G841" s="3">
        <f>C_Addresses!G550</f>
        <v>0</v>
      </c>
      <c r="H841" s="1">
        <f>C_Addresses!H550</f>
        <v>0</v>
      </c>
      <c r="I841" s="4" t="str">
        <f>C_Addresses!I550</f>
        <v>State Senator:</v>
      </c>
      <c r="J841" s="4">
        <f>C_Addresses!J550</f>
        <v>0</v>
      </c>
      <c r="K841" s="2">
        <f>C_Addresses!K550</f>
        <v>0</v>
      </c>
      <c r="L841" s="3">
        <f>C_Addresses!L550</f>
        <v>0</v>
      </c>
      <c r="M841" s="1056">
        <f>C_Addresses!M550</f>
        <v>0</v>
      </c>
      <c r="N841" s="1056">
        <f>C_Addresses!N550</f>
        <v>0</v>
      </c>
    </row>
    <row r="842" spans="2:14" x14ac:dyDescent="0.2">
      <c r="B842" s="4" t="str">
        <f>C_Addresses!B551</f>
        <v xml:space="preserve">City: </v>
      </c>
      <c r="C842" s="1050">
        <f>C_Addresses!C551</f>
        <v>0</v>
      </c>
      <c r="D842" s="1051">
        <f>C_Addresses!D551</f>
        <v>0</v>
      </c>
      <c r="E842" s="1051">
        <f>C_Addresses!E551</f>
        <v>0</v>
      </c>
      <c r="F842" s="1052">
        <f>C_Addresses!F551</f>
        <v>0</v>
      </c>
      <c r="G842" s="3">
        <f>C_Addresses!G551</f>
        <v>0</v>
      </c>
      <c r="H842" s="3">
        <f>C_Addresses!H551</f>
        <v>0</v>
      </c>
      <c r="I842" s="4" t="str">
        <f>C_Addresses!I551</f>
        <v>State Representative:</v>
      </c>
      <c r="J842" s="4">
        <f>C_Addresses!J551</f>
        <v>0</v>
      </c>
      <c r="K842" s="2">
        <f>C_Addresses!K551</f>
        <v>0</v>
      </c>
      <c r="L842" s="3">
        <f>C_Addresses!L551</f>
        <v>0</v>
      </c>
      <c r="M842" s="1056">
        <f>C_Addresses!M551</f>
        <v>0</v>
      </c>
      <c r="N842" s="1056">
        <f>C_Addresses!N551</f>
        <v>0</v>
      </c>
    </row>
    <row r="843" spans="2:14" x14ac:dyDescent="0.2">
      <c r="B843" s="11" t="str">
        <f>C_Addresses!B552</f>
        <v>ZIP:</v>
      </c>
      <c r="C843" s="1028">
        <f>C_Addresses!C552</f>
        <v>0</v>
      </c>
      <c r="D843" s="1058">
        <f>C_Addresses!D552</f>
        <v>0</v>
      </c>
      <c r="E843" s="1058">
        <f>C_Addresses!E552</f>
        <v>0</v>
      </c>
      <c r="F843" s="1029">
        <f>C_Addresses!F552</f>
        <v>0</v>
      </c>
      <c r="G843" s="3">
        <f>C_Addresses!G552</f>
        <v>0</v>
      </c>
      <c r="H843" s="1">
        <f>C_Addresses!H552</f>
        <v>0</v>
      </c>
      <c r="I843" s="4" t="str">
        <f>C_Addresses!I552</f>
        <v>US Representative:</v>
      </c>
      <c r="J843" s="4">
        <f>C_Addresses!J552</f>
        <v>0</v>
      </c>
      <c r="K843" s="2">
        <f>C_Addresses!K552</f>
        <v>0</v>
      </c>
      <c r="L843" s="3">
        <f>C_Addresses!L552</f>
        <v>0</v>
      </c>
      <c r="M843" s="1056">
        <f>C_Addresses!M552</f>
        <v>0</v>
      </c>
      <c r="N843" s="1056">
        <f>C_Addresses!N552</f>
        <v>0</v>
      </c>
    </row>
    <row r="844" spans="2:14" x14ac:dyDescent="0.2">
      <c r="B844" s="4" t="str">
        <f>C_Addresses!B553</f>
        <v>County:</v>
      </c>
      <c r="C844" s="1050">
        <f>C_Addresses!C553</f>
        <v>0</v>
      </c>
      <c r="D844" s="1051">
        <f>C_Addresses!D553</f>
        <v>0</v>
      </c>
      <c r="E844" s="1051">
        <f>C_Addresses!E553</f>
        <v>0</v>
      </c>
      <c r="F844" s="1052">
        <f>C_Addresses!F553</f>
        <v>0</v>
      </c>
      <c r="G844" s="3">
        <f>C_Addresses!G553</f>
        <v>0</v>
      </c>
      <c r="H844" s="1">
        <f>C_Addresses!H553</f>
        <v>0</v>
      </c>
      <c r="I844" s="1">
        <f>C_Addresses!I553</f>
        <v>0</v>
      </c>
      <c r="J844" s="1">
        <f>C_Addresses!J553</f>
        <v>0</v>
      </c>
      <c r="K844" s="1">
        <f>C_Addresses!K553</f>
        <v>0</v>
      </c>
      <c r="L844" s="1">
        <f>C_Addresses!L553</f>
        <v>0</v>
      </c>
      <c r="M844" s="1">
        <f>C_Addresses!M553</f>
        <v>0</v>
      </c>
      <c r="N844" s="1">
        <f>C_Addresses!N553</f>
        <v>0</v>
      </c>
    </row>
    <row r="845" spans="2:14" x14ac:dyDescent="0.2">
      <c r="B845" s="1">
        <f>C_Addresses!B554</f>
        <v>0</v>
      </c>
      <c r="C845" s="1">
        <f>C_Addresses!C554</f>
        <v>0</v>
      </c>
      <c r="D845" s="1">
        <f>C_Addresses!D554</f>
        <v>0</v>
      </c>
      <c r="E845" s="1">
        <f>C_Addresses!E554</f>
        <v>0</v>
      </c>
      <c r="F845" s="3">
        <f>C_Addresses!F554</f>
        <v>0</v>
      </c>
      <c r="G845" s="3">
        <f>C_Addresses!G554</f>
        <v>0</v>
      </c>
      <c r="H845" s="1">
        <f>C_Addresses!H554</f>
        <v>0</v>
      </c>
      <c r="I845" s="4" t="str">
        <f>C_Addresses!I554</f>
        <v>Census Tract Number:</v>
      </c>
      <c r="J845" s="1">
        <f>C_Addresses!J554</f>
        <v>0</v>
      </c>
      <c r="K845" s="2">
        <f>C_Addresses!K554</f>
        <v>0</v>
      </c>
      <c r="L845" s="1">
        <f>C_Addresses!L554</f>
        <v>0</v>
      </c>
      <c r="M845" s="1" t="str">
        <f>C_Addresses!M554</f>
        <v>PIN:</v>
      </c>
      <c r="N845" s="2">
        <f>C_Addresses!N554</f>
        <v>0</v>
      </c>
    </row>
    <row r="846" spans="2:14" x14ac:dyDescent="0.2">
      <c r="B846" s="4" t="str">
        <f>C_Addresses!B555</f>
        <v>Latitude:</v>
      </c>
      <c r="C846" s="121">
        <f>C_Addresses!C555</f>
        <v>0</v>
      </c>
      <c r="D846" s="5" t="str">
        <f>C_Addresses!D555</f>
        <v>(Example: 41.889556)</v>
      </c>
      <c r="E846" s="1">
        <f>C_Addresses!E555</f>
        <v>0</v>
      </c>
      <c r="F846" s="3">
        <f>C_Addresses!F555</f>
        <v>0</v>
      </c>
      <c r="G846" s="1">
        <f>C_Addresses!G555</f>
        <v>0</v>
      </c>
      <c r="H846" s="1">
        <f>C_Addresses!H555</f>
        <v>0</v>
      </c>
      <c r="I846" s="4" t="str">
        <f>C_Addresses!I555</f>
        <v>QCT?:</v>
      </c>
      <c r="J846" s="1">
        <f>C_Addresses!J555</f>
        <v>0</v>
      </c>
      <c r="K846" s="202">
        <f>C_Addresses!K555</f>
        <v>0</v>
      </c>
      <c r="L846" s="1">
        <f>C_Addresses!L555</f>
        <v>0</v>
      </c>
      <c r="M846" s="1">
        <f>C_Addresses!M555</f>
        <v>0</v>
      </c>
      <c r="N846" s="1">
        <f>C_Addresses!N555</f>
        <v>0</v>
      </c>
    </row>
    <row r="847" spans="2:14" x14ac:dyDescent="0.2">
      <c r="B847" s="4" t="str">
        <f>C_Addresses!B556</f>
        <v>Longitude:</v>
      </c>
      <c r="C847" s="122">
        <f>C_Addresses!C556</f>
        <v>0</v>
      </c>
      <c r="D847" s="9" t="str">
        <f>C_Addresses!D556</f>
        <v>(Example: -87.623861)</v>
      </c>
      <c r="E847" s="3">
        <f>C_Addresses!E556</f>
        <v>0</v>
      </c>
      <c r="F847" s="1">
        <f>C_Addresses!F556</f>
        <v>0</v>
      </c>
      <c r="G847" s="3">
        <f>C_Addresses!G556</f>
        <v>0</v>
      </c>
      <c r="H847" s="1">
        <f>C_Addresses!H556</f>
        <v>0</v>
      </c>
      <c r="I847" s="4" t="str">
        <f>C_Addresses!I556</f>
        <v>Chicago Community Area:</v>
      </c>
      <c r="J847" s="1">
        <f>C_Addresses!J556</f>
        <v>0</v>
      </c>
      <c r="K847" s="1">
        <f>C_Addresses!K556</f>
        <v>0</v>
      </c>
      <c r="L847" s="1">
        <f>C_Addresses!L556</f>
        <v>0</v>
      </c>
      <c r="M847" s="1053">
        <f>C_Addresses!M556</f>
        <v>0</v>
      </c>
      <c r="N847" s="1054">
        <f>C_Addresses!N556</f>
        <v>0</v>
      </c>
    </row>
    <row r="848" spans="2:14" ht="13.5" thickBot="1" x14ac:dyDescent="0.25">
      <c r="B848" s="14">
        <f>C_Addresses!B557</f>
        <v>0</v>
      </c>
      <c r="C848" s="14">
        <f>C_Addresses!C557</f>
        <v>0</v>
      </c>
      <c r="D848" s="14">
        <f>C_Addresses!D557</f>
        <v>0</v>
      </c>
      <c r="E848" s="14">
        <f>C_Addresses!E557</f>
        <v>0</v>
      </c>
      <c r="F848" s="14">
        <f>C_Addresses!F557</f>
        <v>0</v>
      </c>
      <c r="G848" s="14">
        <f>C_Addresses!G557</f>
        <v>0</v>
      </c>
      <c r="H848" s="14">
        <f>C_Addresses!H557</f>
        <v>0</v>
      </c>
      <c r="I848" s="14">
        <f>C_Addresses!I557</f>
        <v>0</v>
      </c>
      <c r="J848" s="14">
        <f>C_Addresses!J557</f>
        <v>0</v>
      </c>
      <c r="K848" s="14">
        <f>C_Addresses!K557</f>
        <v>0</v>
      </c>
      <c r="L848" s="14">
        <f>C_Addresses!L557</f>
        <v>0</v>
      </c>
      <c r="M848" s="14">
        <f>C_Addresses!M557</f>
        <v>0</v>
      </c>
      <c r="N848" s="14">
        <f>C_Addresses!N557</f>
        <v>0</v>
      </c>
    </row>
    <row r="849" spans="2:14" x14ac:dyDescent="0.2">
      <c r="B849" s="1">
        <f>C_Addresses!B558</f>
        <v>0</v>
      </c>
      <c r="C849" s="1">
        <f>C_Addresses!C558</f>
        <v>0</v>
      </c>
      <c r="D849" s="1">
        <f>C_Addresses!D558</f>
        <v>0</v>
      </c>
      <c r="E849" s="11" t="str">
        <f>C_Addresses!E558</f>
        <v xml:space="preserve">Number of Units: </v>
      </c>
      <c r="F849" s="724">
        <f>C_Addresses!F558</f>
        <v>0</v>
      </c>
      <c r="G849" s="10">
        <f>C_Addresses!G558</f>
        <v>0</v>
      </c>
      <c r="H849" s="10">
        <f>C_Addresses!H558</f>
        <v>0</v>
      </c>
      <c r="I849" s="3">
        <f>C_Addresses!I558</f>
        <v>0</v>
      </c>
      <c r="J849" s="3">
        <f>C_Addresses!J558</f>
        <v>0</v>
      </c>
      <c r="K849" s="3" t="str">
        <f>C_Addresses!K558</f>
        <v>District</v>
      </c>
      <c r="L849" s="3">
        <f>C_Addresses!L558</f>
        <v>0</v>
      </c>
      <c r="M849" s="1059" t="str">
        <f>C_Addresses!M558</f>
        <v>Elected Official</v>
      </c>
      <c r="N849" s="1059">
        <f>C_Addresses!N558</f>
        <v>0</v>
      </c>
    </row>
    <row r="850" spans="2:14" x14ac:dyDescent="0.2">
      <c r="B850" s="12" t="str">
        <f>C_Addresses!B559</f>
        <v>Site #:</v>
      </c>
      <c r="C850" s="206">
        <f>C_Addresses!C559</f>
        <v>51</v>
      </c>
      <c r="D850" s="10">
        <f>C_Addresses!D559</f>
        <v>0</v>
      </c>
      <c r="E850" s="11" t="str">
        <f>C_Addresses!E559</f>
        <v>PPA Approved:</v>
      </c>
      <c r="F850" s="202">
        <f>C_Addresses!F559</f>
        <v>0</v>
      </c>
      <c r="G850" s="3">
        <f>C_Addresses!G559</f>
        <v>0</v>
      </c>
      <c r="H850" s="1">
        <f>C_Addresses!H559</f>
        <v>0</v>
      </c>
      <c r="I850" s="4" t="str">
        <f>C_Addresses!I559</f>
        <v>Chief Municipal Official:</v>
      </c>
      <c r="J850" s="4">
        <f>C_Addresses!J559</f>
        <v>0</v>
      </c>
      <c r="K850" s="13">
        <f>C_Addresses!K559</f>
        <v>0</v>
      </c>
      <c r="L850" s="3">
        <f>C_Addresses!L559</f>
        <v>0</v>
      </c>
      <c r="M850" s="1056">
        <f>C_Addresses!M559</f>
        <v>0</v>
      </c>
      <c r="N850" s="1056">
        <f>C_Addresses!N559</f>
        <v>0</v>
      </c>
    </row>
    <row r="851" spans="2:14" x14ac:dyDescent="0.2">
      <c r="B851" s="4" t="str">
        <f>C_Addresses!B560</f>
        <v>Set Aside:</v>
      </c>
      <c r="C851" s="1057" t="str">
        <f>C_Addresses!C560</f>
        <v/>
      </c>
      <c r="D851" s="1057">
        <f>C_Addresses!D560</f>
        <v>0</v>
      </c>
      <c r="E851" s="1057">
        <f>C_Addresses!E560</f>
        <v>0</v>
      </c>
      <c r="F851" s="1057">
        <f>C_Addresses!F560</f>
        <v>0</v>
      </c>
      <c r="G851" s="3">
        <f>C_Addresses!G560</f>
        <v>0</v>
      </c>
      <c r="H851" s="1">
        <f>C_Addresses!H560</f>
        <v>0</v>
      </c>
      <c r="I851" s="4" t="str">
        <f>C_Addresses!I560</f>
        <v>Alderman:</v>
      </c>
      <c r="J851" s="4">
        <f>C_Addresses!J560</f>
        <v>0</v>
      </c>
      <c r="K851" s="2">
        <f>C_Addresses!K560</f>
        <v>0</v>
      </c>
      <c r="L851" s="3">
        <f>C_Addresses!L560</f>
        <v>0</v>
      </c>
      <c r="M851" s="1056">
        <f>C_Addresses!M560</f>
        <v>0</v>
      </c>
      <c r="N851" s="1056">
        <f>C_Addresses!N560</f>
        <v>0</v>
      </c>
    </row>
    <row r="852" spans="2:14" x14ac:dyDescent="0.2">
      <c r="B852" s="4" t="str">
        <f>C_Addresses!B561</f>
        <v>Address:</v>
      </c>
      <c r="C852" s="1050">
        <f>C_Addresses!C561</f>
        <v>0</v>
      </c>
      <c r="D852" s="1051">
        <f>C_Addresses!D561</f>
        <v>0</v>
      </c>
      <c r="E852" s="1051">
        <f>C_Addresses!E561</f>
        <v>0</v>
      </c>
      <c r="F852" s="1052">
        <f>C_Addresses!F561</f>
        <v>0</v>
      </c>
      <c r="G852" s="3">
        <f>C_Addresses!G561</f>
        <v>0</v>
      </c>
      <c r="H852" s="1">
        <f>C_Addresses!H561</f>
        <v>0</v>
      </c>
      <c r="I852" s="4" t="str">
        <f>C_Addresses!I561</f>
        <v>State Senator:</v>
      </c>
      <c r="J852" s="4">
        <f>C_Addresses!J561</f>
        <v>0</v>
      </c>
      <c r="K852" s="2">
        <f>C_Addresses!K561</f>
        <v>0</v>
      </c>
      <c r="L852" s="3">
        <f>C_Addresses!L561</f>
        <v>0</v>
      </c>
      <c r="M852" s="1056">
        <f>C_Addresses!M561</f>
        <v>0</v>
      </c>
      <c r="N852" s="1056">
        <f>C_Addresses!N561</f>
        <v>0</v>
      </c>
    </row>
    <row r="853" spans="2:14" x14ac:dyDescent="0.2">
      <c r="B853" s="4" t="str">
        <f>C_Addresses!B562</f>
        <v xml:space="preserve">City: </v>
      </c>
      <c r="C853" s="1050">
        <f>C_Addresses!C562</f>
        <v>0</v>
      </c>
      <c r="D853" s="1051">
        <f>C_Addresses!D562</f>
        <v>0</v>
      </c>
      <c r="E853" s="1051">
        <f>C_Addresses!E562</f>
        <v>0</v>
      </c>
      <c r="F853" s="1052">
        <f>C_Addresses!F562</f>
        <v>0</v>
      </c>
      <c r="G853" s="3">
        <f>C_Addresses!G562</f>
        <v>0</v>
      </c>
      <c r="H853" s="3">
        <f>C_Addresses!H562</f>
        <v>0</v>
      </c>
      <c r="I853" s="4" t="str">
        <f>C_Addresses!I562</f>
        <v>State Representative:</v>
      </c>
      <c r="J853" s="4">
        <f>C_Addresses!J562</f>
        <v>0</v>
      </c>
      <c r="K853" s="2">
        <f>C_Addresses!K562</f>
        <v>0</v>
      </c>
      <c r="L853" s="3">
        <f>C_Addresses!L562</f>
        <v>0</v>
      </c>
      <c r="M853" s="1056">
        <f>C_Addresses!M562</f>
        <v>0</v>
      </c>
      <c r="N853" s="1056">
        <f>C_Addresses!N562</f>
        <v>0</v>
      </c>
    </row>
    <row r="854" spans="2:14" x14ac:dyDescent="0.2">
      <c r="B854" s="11" t="str">
        <f>C_Addresses!B563</f>
        <v>ZIP:</v>
      </c>
      <c r="C854" s="1028">
        <f>C_Addresses!C563</f>
        <v>0</v>
      </c>
      <c r="D854" s="1058">
        <f>C_Addresses!D563</f>
        <v>0</v>
      </c>
      <c r="E854" s="1058">
        <f>C_Addresses!E563</f>
        <v>0</v>
      </c>
      <c r="F854" s="1029">
        <f>C_Addresses!F563</f>
        <v>0</v>
      </c>
      <c r="G854" s="3">
        <f>C_Addresses!G563</f>
        <v>0</v>
      </c>
      <c r="H854" s="1">
        <f>C_Addresses!H563</f>
        <v>0</v>
      </c>
      <c r="I854" s="4" t="str">
        <f>C_Addresses!I563</f>
        <v>US Representative:</v>
      </c>
      <c r="J854" s="4">
        <f>C_Addresses!J563</f>
        <v>0</v>
      </c>
      <c r="K854" s="2">
        <f>C_Addresses!K563</f>
        <v>0</v>
      </c>
      <c r="L854" s="3">
        <f>C_Addresses!L563</f>
        <v>0</v>
      </c>
      <c r="M854" s="1056">
        <f>C_Addresses!M563</f>
        <v>0</v>
      </c>
      <c r="N854" s="1056">
        <f>C_Addresses!N563</f>
        <v>0</v>
      </c>
    </row>
    <row r="855" spans="2:14" x14ac:dyDescent="0.2">
      <c r="B855" s="4" t="str">
        <f>C_Addresses!B564</f>
        <v>County:</v>
      </c>
      <c r="C855" s="1050">
        <f>C_Addresses!C564</f>
        <v>0</v>
      </c>
      <c r="D855" s="1051">
        <f>C_Addresses!D564</f>
        <v>0</v>
      </c>
      <c r="E855" s="1051">
        <f>C_Addresses!E564</f>
        <v>0</v>
      </c>
      <c r="F855" s="1052">
        <f>C_Addresses!F564</f>
        <v>0</v>
      </c>
      <c r="G855" s="3">
        <f>C_Addresses!G564</f>
        <v>0</v>
      </c>
      <c r="H855" s="1">
        <f>C_Addresses!H564</f>
        <v>0</v>
      </c>
      <c r="I855" s="1">
        <f>C_Addresses!I564</f>
        <v>0</v>
      </c>
      <c r="J855" s="1">
        <f>C_Addresses!J564</f>
        <v>0</v>
      </c>
      <c r="K855" s="1">
        <f>C_Addresses!K564</f>
        <v>0</v>
      </c>
      <c r="L855" s="1">
        <f>C_Addresses!L564</f>
        <v>0</v>
      </c>
      <c r="M855" s="1">
        <f>C_Addresses!M564</f>
        <v>0</v>
      </c>
      <c r="N855" s="1">
        <f>C_Addresses!N564</f>
        <v>0</v>
      </c>
    </row>
    <row r="856" spans="2:14" x14ac:dyDescent="0.2">
      <c r="B856" s="1">
        <f>C_Addresses!B565</f>
        <v>0</v>
      </c>
      <c r="C856" s="1">
        <f>C_Addresses!C565</f>
        <v>0</v>
      </c>
      <c r="D856" s="1">
        <f>C_Addresses!D565</f>
        <v>0</v>
      </c>
      <c r="E856" s="1">
        <f>C_Addresses!E565</f>
        <v>0</v>
      </c>
      <c r="F856" s="3">
        <f>C_Addresses!F565</f>
        <v>0</v>
      </c>
      <c r="G856" s="3">
        <f>C_Addresses!G565</f>
        <v>0</v>
      </c>
      <c r="H856" s="1">
        <f>C_Addresses!H565</f>
        <v>0</v>
      </c>
      <c r="I856" s="4" t="str">
        <f>C_Addresses!I565</f>
        <v>Census Tract Number:</v>
      </c>
      <c r="J856" s="1">
        <f>C_Addresses!J565</f>
        <v>0</v>
      </c>
      <c r="K856" s="2">
        <f>C_Addresses!K565</f>
        <v>0</v>
      </c>
      <c r="L856" s="1">
        <f>C_Addresses!L565</f>
        <v>0</v>
      </c>
      <c r="M856" s="1" t="str">
        <f>C_Addresses!M565</f>
        <v>PIN:</v>
      </c>
      <c r="N856" s="2">
        <f>C_Addresses!N565</f>
        <v>0</v>
      </c>
    </row>
    <row r="857" spans="2:14" x14ac:dyDescent="0.2">
      <c r="B857" s="4" t="str">
        <f>C_Addresses!B566</f>
        <v>Latitude:</v>
      </c>
      <c r="C857" s="121">
        <f>C_Addresses!C566</f>
        <v>0</v>
      </c>
      <c r="D857" s="5" t="str">
        <f>C_Addresses!D566</f>
        <v>(Example: 41.889556)</v>
      </c>
      <c r="E857" s="1">
        <f>C_Addresses!E566</f>
        <v>0</v>
      </c>
      <c r="F857" s="3">
        <f>C_Addresses!F566</f>
        <v>0</v>
      </c>
      <c r="G857" s="1">
        <f>C_Addresses!G566</f>
        <v>0</v>
      </c>
      <c r="H857" s="1">
        <f>C_Addresses!H566</f>
        <v>0</v>
      </c>
      <c r="I857" s="4" t="str">
        <f>C_Addresses!I566</f>
        <v>QCT?:</v>
      </c>
      <c r="J857" s="1">
        <f>C_Addresses!J566</f>
        <v>0</v>
      </c>
      <c r="K857" s="202">
        <f>C_Addresses!K566</f>
        <v>0</v>
      </c>
      <c r="L857" s="1">
        <f>C_Addresses!L566</f>
        <v>0</v>
      </c>
      <c r="M857" s="1">
        <f>C_Addresses!M566</f>
        <v>0</v>
      </c>
      <c r="N857" s="1">
        <f>C_Addresses!N566</f>
        <v>0</v>
      </c>
    </row>
    <row r="858" spans="2:14" x14ac:dyDescent="0.2">
      <c r="B858" s="4" t="str">
        <f>C_Addresses!B567</f>
        <v>Longitude:</v>
      </c>
      <c r="C858" s="122">
        <f>C_Addresses!C567</f>
        <v>0</v>
      </c>
      <c r="D858" s="9" t="str">
        <f>C_Addresses!D567</f>
        <v>(Example: -87.623861)</v>
      </c>
      <c r="E858" s="3">
        <f>C_Addresses!E567</f>
        <v>0</v>
      </c>
      <c r="F858" s="1">
        <f>C_Addresses!F567</f>
        <v>0</v>
      </c>
      <c r="G858" s="3">
        <f>C_Addresses!G567</f>
        <v>0</v>
      </c>
      <c r="H858" s="1">
        <f>C_Addresses!H567</f>
        <v>0</v>
      </c>
      <c r="I858" s="4" t="str">
        <f>C_Addresses!I567</f>
        <v>Chicago Community Area:</v>
      </c>
      <c r="J858" s="1">
        <f>C_Addresses!J567</f>
        <v>0</v>
      </c>
      <c r="K858" s="1">
        <f>C_Addresses!K567</f>
        <v>0</v>
      </c>
      <c r="L858" s="1">
        <f>C_Addresses!L567</f>
        <v>0</v>
      </c>
      <c r="M858" s="1053">
        <f>C_Addresses!M567</f>
        <v>0</v>
      </c>
      <c r="N858" s="1054">
        <f>C_Addresses!N567</f>
        <v>0</v>
      </c>
    </row>
    <row r="859" spans="2:14" ht="13.5" thickBot="1" x14ac:dyDescent="0.25">
      <c r="B859" s="14">
        <f>C_Addresses!B568</f>
        <v>0</v>
      </c>
      <c r="C859" s="14">
        <f>C_Addresses!C568</f>
        <v>0</v>
      </c>
      <c r="D859" s="14">
        <f>C_Addresses!D568</f>
        <v>0</v>
      </c>
      <c r="E859" s="14">
        <f>C_Addresses!E568</f>
        <v>0</v>
      </c>
      <c r="F859" s="14">
        <f>C_Addresses!F568</f>
        <v>0</v>
      </c>
      <c r="G859" s="14">
        <f>C_Addresses!G568</f>
        <v>0</v>
      </c>
      <c r="H859" s="14">
        <f>C_Addresses!H568</f>
        <v>0</v>
      </c>
      <c r="I859" s="14">
        <f>C_Addresses!I568</f>
        <v>0</v>
      </c>
      <c r="J859" s="14">
        <f>C_Addresses!J568</f>
        <v>0</v>
      </c>
      <c r="K859" s="14">
        <f>C_Addresses!K568</f>
        <v>0</v>
      </c>
      <c r="L859" s="14">
        <f>C_Addresses!L568</f>
        <v>0</v>
      </c>
      <c r="M859" s="14">
        <f>C_Addresses!M568</f>
        <v>0</v>
      </c>
      <c r="N859" s="14">
        <f>C_Addresses!N568</f>
        <v>0</v>
      </c>
    </row>
    <row r="860" spans="2:14" x14ac:dyDescent="0.2">
      <c r="B860" s="1">
        <f>C_Addresses!B569</f>
        <v>0</v>
      </c>
      <c r="C860" s="1">
        <f>C_Addresses!C569</f>
        <v>0</v>
      </c>
      <c r="D860" s="1">
        <f>C_Addresses!D569</f>
        <v>0</v>
      </c>
      <c r="E860" s="11" t="str">
        <f>C_Addresses!E569</f>
        <v xml:space="preserve">Number of Units: </v>
      </c>
      <c r="F860" s="724">
        <f>C_Addresses!F569</f>
        <v>0</v>
      </c>
      <c r="G860" s="10">
        <f>C_Addresses!G569</f>
        <v>0</v>
      </c>
      <c r="H860" s="10">
        <f>C_Addresses!H569</f>
        <v>0</v>
      </c>
      <c r="I860" s="3">
        <f>C_Addresses!I569</f>
        <v>0</v>
      </c>
      <c r="J860" s="3">
        <f>C_Addresses!J569</f>
        <v>0</v>
      </c>
      <c r="K860" s="3" t="str">
        <f>C_Addresses!K569</f>
        <v>District</v>
      </c>
      <c r="L860" s="3">
        <f>C_Addresses!L569</f>
        <v>0</v>
      </c>
      <c r="M860" s="1059" t="str">
        <f>C_Addresses!M569</f>
        <v>Elected Official</v>
      </c>
      <c r="N860" s="1059">
        <f>C_Addresses!N569</f>
        <v>0</v>
      </c>
    </row>
    <row r="861" spans="2:14" x14ac:dyDescent="0.2">
      <c r="B861" s="12" t="str">
        <f>C_Addresses!B570</f>
        <v>Site #:</v>
      </c>
      <c r="C861" s="206">
        <f>C_Addresses!C570</f>
        <v>52</v>
      </c>
      <c r="D861" s="10">
        <f>C_Addresses!D570</f>
        <v>0</v>
      </c>
      <c r="E861" s="11" t="str">
        <f>C_Addresses!E570</f>
        <v>PPA Approved:</v>
      </c>
      <c r="F861" s="202">
        <f>C_Addresses!F570</f>
        <v>0</v>
      </c>
      <c r="G861" s="3">
        <f>C_Addresses!G570</f>
        <v>0</v>
      </c>
      <c r="H861" s="1">
        <f>C_Addresses!H570</f>
        <v>0</v>
      </c>
      <c r="I861" s="4" t="str">
        <f>C_Addresses!I570</f>
        <v>Chief Municipal Official:</v>
      </c>
      <c r="J861" s="4">
        <f>C_Addresses!J570</f>
        <v>0</v>
      </c>
      <c r="K861" s="13">
        <f>C_Addresses!K570</f>
        <v>0</v>
      </c>
      <c r="L861" s="3">
        <f>C_Addresses!L570</f>
        <v>0</v>
      </c>
      <c r="M861" s="1056">
        <f>C_Addresses!M570</f>
        <v>0</v>
      </c>
      <c r="N861" s="1056">
        <f>C_Addresses!N570</f>
        <v>0</v>
      </c>
    </row>
    <row r="862" spans="2:14" x14ac:dyDescent="0.2">
      <c r="B862" s="4" t="str">
        <f>C_Addresses!B571</f>
        <v>Set Aside:</v>
      </c>
      <c r="C862" s="1057" t="str">
        <f>C_Addresses!C571</f>
        <v/>
      </c>
      <c r="D862" s="1057">
        <f>C_Addresses!D571</f>
        <v>0</v>
      </c>
      <c r="E862" s="1057">
        <f>C_Addresses!E571</f>
        <v>0</v>
      </c>
      <c r="F862" s="1057">
        <f>C_Addresses!F571</f>
        <v>0</v>
      </c>
      <c r="G862" s="3">
        <f>C_Addresses!G571</f>
        <v>0</v>
      </c>
      <c r="H862" s="1">
        <f>C_Addresses!H571</f>
        <v>0</v>
      </c>
      <c r="I862" s="4" t="str">
        <f>C_Addresses!I571</f>
        <v>Alderman:</v>
      </c>
      <c r="J862" s="4">
        <f>C_Addresses!J571</f>
        <v>0</v>
      </c>
      <c r="K862" s="2">
        <f>C_Addresses!K571</f>
        <v>0</v>
      </c>
      <c r="L862" s="3">
        <f>C_Addresses!L571</f>
        <v>0</v>
      </c>
      <c r="M862" s="1056">
        <f>C_Addresses!M571</f>
        <v>0</v>
      </c>
      <c r="N862" s="1056">
        <f>C_Addresses!N571</f>
        <v>0</v>
      </c>
    </row>
    <row r="863" spans="2:14" x14ac:dyDescent="0.2">
      <c r="B863" s="4" t="str">
        <f>C_Addresses!B572</f>
        <v>Address:</v>
      </c>
      <c r="C863" s="1050">
        <f>C_Addresses!C572</f>
        <v>0</v>
      </c>
      <c r="D863" s="1051">
        <f>C_Addresses!D572</f>
        <v>0</v>
      </c>
      <c r="E863" s="1051">
        <f>C_Addresses!E572</f>
        <v>0</v>
      </c>
      <c r="F863" s="1052">
        <f>C_Addresses!F572</f>
        <v>0</v>
      </c>
      <c r="G863" s="3">
        <f>C_Addresses!G572</f>
        <v>0</v>
      </c>
      <c r="H863" s="1">
        <f>C_Addresses!H572</f>
        <v>0</v>
      </c>
      <c r="I863" s="4" t="str">
        <f>C_Addresses!I572</f>
        <v>State Senator:</v>
      </c>
      <c r="J863" s="4">
        <f>C_Addresses!J572</f>
        <v>0</v>
      </c>
      <c r="K863" s="2">
        <f>C_Addresses!K572</f>
        <v>0</v>
      </c>
      <c r="L863" s="3">
        <f>C_Addresses!L572</f>
        <v>0</v>
      </c>
      <c r="M863" s="1056">
        <f>C_Addresses!M572</f>
        <v>0</v>
      </c>
      <c r="N863" s="1056">
        <f>C_Addresses!N572</f>
        <v>0</v>
      </c>
    </row>
    <row r="864" spans="2:14" x14ac:dyDescent="0.2">
      <c r="B864" s="4" t="str">
        <f>C_Addresses!B573</f>
        <v xml:space="preserve">City: </v>
      </c>
      <c r="C864" s="1050">
        <f>C_Addresses!C573</f>
        <v>0</v>
      </c>
      <c r="D864" s="1051">
        <f>C_Addresses!D573</f>
        <v>0</v>
      </c>
      <c r="E864" s="1051">
        <f>C_Addresses!E573</f>
        <v>0</v>
      </c>
      <c r="F864" s="1052">
        <f>C_Addresses!F573</f>
        <v>0</v>
      </c>
      <c r="G864" s="3">
        <f>C_Addresses!G573</f>
        <v>0</v>
      </c>
      <c r="H864" s="3">
        <f>C_Addresses!H573</f>
        <v>0</v>
      </c>
      <c r="I864" s="4" t="str">
        <f>C_Addresses!I573</f>
        <v>State Representative:</v>
      </c>
      <c r="J864" s="4">
        <f>C_Addresses!J573</f>
        <v>0</v>
      </c>
      <c r="K864" s="2">
        <f>C_Addresses!K573</f>
        <v>0</v>
      </c>
      <c r="L864" s="3">
        <f>C_Addresses!L573</f>
        <v>0</v>
      </c>
      <c r="M864" s="1056">
        <f>C_Addresses!M573</f>
        <v>0</v>
      </c>
      <c r="N864" s="1056">
        <f>C_Addresses!N573</f>
        <v>0</v>
      </c>
    </row>
    <row r="865" spans="2:14" x14ac:dyDescent="0.2">
      <c r="B865" s="11" t="str">
        <f>C_Addresses!B574</f>
        <v>ZIP:</v>
      </c>
      <c r="C865" s="1028">
        <f>C_Addresses!C574</f>
        <v>0</v>
      </c>
      <c r="D865" s="1058">
        <f>C_Addresses!D574</f>
        <v>0</v>
      </c>
      <c r="E865" s="1058">
        <f>C_Addresses!E574</f>
        <v>0</v>
      </c>
      <c r="F865" s="1029">
        <f>C_Addresses!F574</f>
        <v>0</v>
      </c>
      <c r="G865" s="3">
        <f>C_Addresses!G574</f>
        <v>0</v>
      </c>
      <c r="H865" s="1">
        <f>C_Addresses!H574</f>
        <v>0</v>
      </c>
      <c r="I865" s="4" t="str">
        <f>C_Addresses!I574</f>
        <v>US Representative:</v>
      </c>
      <c r="J865" s="4">
        <f>C_Addresses!J574</f>
        <v>0</v>
      </c>
      <c r="K865" s="2">
        <f>C_Addresses!K574</f>
        <v>0</v>
      </c>
      <c r="L865" s="3">
        <f>C_Addresses!L574</f>
        <v>0</v>
      </c>
      <c r="M865" s="1056">
        <f>C_Addresses!M574</f>
        <v>0</v>
      </c>
      <c r="N865" s="1056">
        <f>C_Addresses!N574</f>
        <v>0</v>
      </c>
    </row>
    <row r="866" spans="2:14" x14ac:dyDescent="0.2">
      <c r="B866" s="4" t="str">
        <f>C_Addresses!B575</f>
        <v>County:</v>
      </c>
      <c r="C866" s="1050">
        <f>C_Addresses!C575</f>
        <v>0</v>
      </c>
      <c r="D866" s="1051">
        <f>C_Addresses!D575</f>
        <v>0</v>
      </c>
      <c r="E866" s="1051">
        <f>C_Addresses!E575</f>
        <v>0</v>
      </c>
      <c r="F866" s="1052">
        <f>C_Addresses!F575</f>
        <v>0</v>
      </c>
      <c r="G866" s="3">
        <f>C_Addresses!G575</f>
        <v>0</v>
      </c>
      <c r="H866" s="1">
        <f>C_Addresses!H575</f>
        <v>0</v>
      </c>
      <c r="I866" s="1">
        <f>C_Addresses!I575</f>
        <v>0</v>
      </c>
      <c r="J866" s="1">
        <f>C_Addresses!J575</f>
        <v>0</v>
      </c>
      <c r="K866" s="1">
        <f>C_Addresses!K575</f>
        <v>0</v>
      </c>
      <c r="L866" s="1">
        <f>C_Addresses!L575</f>
        <v>0</v>
      </c>
      <c r="M866" s="1">
        <f>C_Addresses!M575</f>
        <v>0</v>
      </c>
      <c r="N866" s="1">
        <f>C_Addresses!N575</f>
        <v>0</v>
      </c>
    </row>
    <row r="867" spans="2:14" x14ac:dyDescent="0.2">
      <c r="B867" s="1">
        <f>C_Addresses!B576</f>
        <v>0</v>
      </c>
      <c r="C867" s="1">
        <f>C_Addresses!C576</f>
        <v>0</v>
      </c>
      <c r="D867" s="1">
        <f>C_Addresses!D576</f>
        <v>0</v>
      </c>
      <c r="E867" s="1">
        <f>C_Addresses!E576</f>
        <v>0</v>
      </c>
      <c r="F867" s="3">
        <f>C_Addresses!F576</f>
        <v>0</v>
      </c>
      <c r="G867" s="3">
        <f>C_Addresses!G576</f>
        <v>0</v>
      </c>
      <c r="H867" s="1">
        <f>C_Addresses!H576</f>
        <v>0</v>
      </c>
      <c r="I867" s="4" t="str">
        <f>C_Addresses!I576</f>
        <v>Census Tract Number:</v>
      </c>
      <c r="J867" s="1">
        <f>C_Addresses!J576</f>
        <v>0</v>
      </c>
      <c r="K867" s="2">
        <f>C_Addresses!K576</f>
        <v>0</v>
      </c>
      <c r="L867" s="1">
        <f>C_Addresses!L576</f>
        <v>0</v>
      </c>
      <c r="M867" s="1" t="str">
        <f>C_Addresses!M576</f>
        <v>PIN:</v>
      </c>
      <c r="N867" s="2">
        <f>C_Addresses!N576</f>
        <v>0</v>
      </c>
    </row>
    <row r="868" spans="2:14" x14ac:dyDescent="0.2">
      <c r="B868" s="4" t="str">
        <f>C_Addresses!B577</f>
        <v>Latitude:</v>
      </c>
      <c r="C868" s="121">
        <f>C_Addresses!C577</f>
        <v>0</v>
      </c>
      <c r="D868" s="5" t="str">
        <f>C_Addresses!D577</f>
        <v>(Example: 41.889556)</v>
      </c>
      <c r="E868" s="1">
        <f>C_Addresses!E577</f>
        <v>0</v>
      </c>
      <c r="F868" s="3">
        <f>C_Addresses!F577</f>
        <v>0</v>
      </c>
      <c r="G868" s="1">
        <f>C_Addresses!G577</f>
        <v>0</v>
      </c>
      <c r="H868" s="1">
        <f>C_Addresses!H577</f>
        <v>0</v>
      </c>
      <c r="I868" s="4" t="str">
        <f>C_Addresses!I577</f>
        <v>QCT?:</v>
      </c>
      <c r="J868" s="1">
        <f>C_Addresses!J577</f>
        <v>0</v>
      </c>
      <c r="K868" s="202">
        <f>C_Addresses!K577</f>
        <v>0</v>
      </c>
      <c r="L868" s="1">
        <f>C_Addresses!L577</f>
        <v>0</v>
      </c>
      <c r="M868" s="1">
        <f>C_Addresses!M577</f>
        <v>0</v>
      </c>
      <c r="N868" s="1">
        <f>C_Addresses!N577</f>
        <v>0</v>
      </c>
    </row>
    <row r="869" spans="2:14" x14ac:dyDescent="0.2">
      <c r="B869" s="4" t="str">
        <f>C_Addresses!B578</f>
        <v>Longitude:</v>
      </c>
      <c r="C869" s="122">
        <f>C_Addresses!C578</f>
        <v>0</v>
      </c>
      <c r="D869" s="9" t="str">
        <f>C_Addresses!D578</f>
        <v>(Example: -87.623861)</v>
      </c>
      <c r="E869" s="3">
        <f>C_Addresses!E578</f>
        <v>0</v>
      </c>
      <c r="F869" s="1">
        <f>C_Addresses!F578</f>
        <v>0</v>
      </c>
      <c r="G869" s="3">
        <f>C_Addresses!G578</f>
        <v>0</v>
      </c>
      <c r="H869" s="1">
        <f>C_Addresses!H578</f>
        <v>0</v>
      </c>
      <c r="I869" s="4" t="str">
        <f>C_Addresses!I578</f>
        <v>Chicago Community Area:</v>
      </c>
      <c r="J869" s="1">
        <f>C_Addresses!J578</f>
        <v>0</v>
      </c>
      <c r="K869" s="1">
        <f>C_Addresses!K578</f>
        <v>0</v>
      </c>
      <c r="L869" s="1">
        <f>C_Addresses!L578</f>
        <v>0</v>
      </c>
      <c r="M869" s="1053">
        <f>C_Addresses!M578</f>
        <v>0</v>
      </c>
      <c r="N869" s="1054">
        <f>C_Addresses!N578</f>
        <v>0</v>
      </c>
    </row>
    <row r="870" spans="2:14" ht="13.5" thickBot="1" x14ac:dyDescent="0.25">
      <c r="B870" s="14">
        <f>C_Addresses!B579</f>
        <v>0</v>
      </c>
      <c r="C870" s="14">
        <f>C_Addresses!C579</f>
        <v>0</v>
      </c>
      <c r="D870" s="14">
        <f>C_Addresses!D579</f>
        <v>0</v>
      </c>
      <c r="E870" s="14">
        <f>C_Addresses!E579</f>
        <v>0</v>
      </c>
      <c r="F870" s="14">
        <f>C_Addresses!F579</f>
        <v>0</v>
      </c>
      <c r="G870" s="14">
        <f>C_Addresses!G579</f>
        <v>0</v>
      </c>
      <c r="H870" s="14">
        <f>C_Addresses!H579</f>
        <v>0</v>
      </c>
      <c r="I870" s="14">
        <f>C_Addresses!I579</f>
        <v>0</v>
      </c>
      <c r="J870" s="14">
        <f>C_Addresses!J579</f>
        <v>0</v>
      </c>
      <c r="K870" s="14">
        <f>C_Addresses!K579</f>
        <v>0</v>
      </c>
      <c r="L870" s="14">
        <f>C_Addresses!L579</f>
        <v>0</v>
      </c>
      <c r="M870" s="14">
        <f>C_Addresses!M579</f>
        <v>0</v>
      </c>
      <c r="N870" s="14">
        <f>C_Addresses!N579</f>
        <v>0</v>
      </c>
    </row>
    <row r="871" spans="2:14" x14ac:dyDescent="0.2">
      <c r="B871" s="517">
        <f>C_Addresses!B580</f>
        <v>0</v>
      </c>
      <c r="C871" s="517">
        <f>C_Addresses!C580</f>
        <v>0</v>
      </c>
      <c r="D871" s="517">
        <f>C_Addresses!D580</f>
        <v>0</v>
      </c>
      <c r="E871" s="11" t="str">
        <f>C_Addresses!E580</f>
        <v xml:space="preserve">Number of Units: </v>
      </c>
      <c r="F871" s="724">
        <f>C_Addresses!F580</f>
        <v>0</v>
      </c>
      <c r="G871" s="519">
        <f>C_Addresses!G580</f>
        <v>0</v>
      </c>
      <c r="H871" s="519">
        <f>C_Addresses!H580</f>
        <v>0</v>
      </c>
      <c r="I871" s="516">
        <f>C_Addresses!I580</f>
        <v>0</v>
      </c>
      <c r="J871" s="516">
        <f>C_Addresses!J580</f>
        <v>0</v>
      </c>
      <c r="K871" s="516" t="str">
        <f>C_Addresses!K580</f>
        <v>District</v>
      </c>
      <c r="L871" s="516">
        <f>C_Addresses!L580</f>
        <v>0</v>
      </c>
      <c r="M871" s="1055" t="str">
        <f>C_Addresses!M580</f>
        <v>Elected Official</v>
      </c>
      <c r="N871" s="1055">
        <f>C_Addresses!N580</f>
        <v>0</v>
      </c>
    </row>
    <row r="872" spans="2:14" x14ac:dyDescent="0.2">
      <c r="B872" s="12" t="str">
        <f>C_Addresses!B581</f>
        <v>Site #:</v>
      </c>
      <c r="C872" s="206">
        <f>C_Addresses!C581</f>
        <v>53</v>
      </c>
      <c r="D872" s="10">
        <f>C_Addresses!D581</f>
        <v>0</v>
      </c>
      <c r="E872" s="11" t="str">
        <f>C_Addresses!E581</f>
        <v>PPA Approved:</v>
      </c>
      <c r="F872" s="202">
        <f>C_Addresses!F581</f>
        <v>0</v>
      </c>
      <c r="G872" s="3">
        <f>C_Addresses!G581</f>
        <v>0</v>
      </c>
      <c r="H872" s="1">
        <f>C_Addresses!H581</f>
        <v>0</v>
      </c>
      <c r="I872" s="4" t="str">
        <f>C_Addresses!I581</f>
        <v>Chief Municipal Official:</v>
      </c>
      <c r="J872" s="4">
        <f>C_Addresses!J581</f>
        <v>0</v>
      </c>
      <c r="K872" s="13">
        <f>C_Addresses!K581</f>
        <v>0</v>
      </c>
      <c r="L872" s="3">
        <f>C_Addresses!L581</f>
        <v>0</v>
      </c>
      <c r="M872" s="1056">
        <f>C_Addresses!M581</f>
        <v>0</v>
      </c>
      <c r="N872" s="1056">
        <f>C_Addresses!N581</f>
        <v>0</v>
      </c>
    </row>
    <row r="873" spans="2:14" x14ac:dyDescent="0.2">
      <c r="B873" s="4" t="str">
        <f>C_Addresses!B582</f>
        <v>Set Aside:</v>
      </c>
      <c r="C873" s="1057" t="str">
        <f>C_Addresses!C582</f>
        <v/>
      </c>
      <c r="D873" s="1057">
        <f>C_Addresses!D582</f>
        <v>0</v>
      </c>
      <c r="E873" s="1057">
        <f>C_Addresses!E582</f>
        <v>0</v>
      </c>
      <c r="F873" s="1057">
        <f>C_Addresses!F582</f>
        <v>0</v>
      </c>
      <c r="G873" s="3">
        <f>C_Addresses!G582</f>
        <v>0</v>
      </c>
      <c r="H873" s="1">
        <f>C_Addresses!H582</f>
        <v>0</v>
      </c>
      <c r="I873" s="4" t="str">
        <f>C_Addresses!I582</f>
        <v>Alderman:</v>
      </c>
      <c r="J873" s="4">
        <f>C_Addresses!J582</f>
        <v>0</v>
      </c>
      <c r="K873" s="2">
        <f>C_Addresses!K582</f>
        <v>0</v>
      </c>
      <c r="L873" s="3">
        <f>C_Addresses!L582</f>
        <v>0</v>
      </c>
      <c r="M873" s="1056">
        <f>C_Addresses!M582</f>
        <v>0</v>
      </c>
      <c r="N873" s="1056">
        <f>C_Addresses!N582</f>
        <v>0</v>
      </c>
    </row>
    <row r="874" spans="2:14" x14ac:dyDescent="0.2">
      <c r="B874" s="4" t="str">
        <f>C_Addresses!B583</f>
        <v>Address:</v>
      </c>
      <c r="C874" s="1050">
        <f>C_Addresses!C583</f>
        <v>0</v>
      </c>
      <c r="D874" s="1051">
        <f>C_Addresses!D583</f>
        <v>0</v>
      </c>
      <c r="E874" s="1051">
        <f>C_Addresses!E583</f>
        <v>0</v>
      </c>
      <c r="F874" s="1052">
        <f>C_Addresses!F583</f>
        <v>0</v>
      </c>
      <c r="G874" s="3">
        <f>C_Addresses!G583</f>
        <v>0</v>
      </c>
      <c r="H874" s="1">
        <f>C_Addresses!H583</f>
        <v>0</v>
      </c>
      <c r="I874" s="4" t="str">
        <f>C_Addresses!I583</f>
        <v>State Senator:</v>
      </c>
      <c r="J874" s="4">
        <f>C_Addresses!J583</f>
        <v>0</v>
      </c>
      <c r="K874" s="2">
        <f>C_Addresses!K583</f>
        <v>0</v>
      </c>
      <c r="L874" s="3">
        <f>C_Addresses!L583</f>
        <v>0</v>
      </c>
      <c r="M874" s="1056">
        <f>C_Addresses!M583</f>
        <v>0</v>
      </c>
      <c r="N874" s="1056">
        <f>C_Addresses!N583</f>
        <v>0</v>
      </c>
    </row>
    <row r="875" spans="2:14" x14ac:dyDescent="0.2">
      <c r="B875" s="4" t="str">
        <f>C_Addresses!B584</f>
        <v xml:space="preserve">City: </v>
      </c>
      <c r="C875" s="1050">
        <f>C_Addresses!C584</f>
        <v>0</v>
      </c>
      <c r="D875" s="1051">
        <f>C_Addresses!D584</f>
        <v>0</v>
      </c>
      <c r="E875" s="1051">
        <f>C_Addresses!E584</f>
        <v>0</v>
      </c>
      <c r="F875" s="1052">
        <f>C_Addresses!F584</f>
        <v>0</v>
      </c>
      <c r="G875" s="3">
        <f>C_Addresses!G584</f>
        <v>0</v>
      </c>
      <c r="H875" s="3">
        <f>C_Addresses!H584</f>
        <v>0</v>
      </c>
      <c r="I875" s="4" t="str">
        <f>C_Addresses!I584</f>
        <v>State Representative:</v>
      </c>
      <c r="J875" s="4">
        <f>C_Addresses!J584</f>
        <v>0</v>
      </c>
      <c r="K875" s="2">
        <f>C_Addresses!K584</f>
        <v>0</v>
      </c>
      <c r="L875" s="3">
        <f>C_Addresses!L584</f>
        <v>0</v>
      </c>
      <c r="M875" s="1056">
        <f>C_Addresses!M584</f>
        <v>0</v>
      </c>
      <c r="N875" s="1056">
        <f>C_Addresses!N584</f>
        <v>0</v>
      </c>
    </row>
    <row r="876" spans="2:14" x14ac:dyDescent="0.2">
      <c r="B876" s="11" t="str">
        <f>C_Addresses!B585</f>
        <v>ZIP:</v>
      </c>
      <c r="C876" s="1028">
        <f>C_Addresses!C585</f>
        <v>0</v>
      </c>
      <c r="D876" s="1058">
        <f>C_Addresses!D585</f>
        <v>0</v>
      </c>
      <c r="E876" s="1058">
        <f>C_Addresses!E585</f>
        <v>0</v>
      </c>
      <c r="F876" s="1029">
        <f>C_Addresses!F585</f>
        <v>0</v>
      </c>
      <c r="G876" s="3">
        <f>C_Addresses!G585</f>
        <v>0</v>
      </c>
      <c r="H876" s="1">
        <f>C_Addresses!H585</f>
        <v>0</v>
      </c>
      <c r="I876" s="4" t="str">
        <f>C_Addresses!I585</f>
        <v>US Representative:</v>
      </c>
      <c r="J876" s="4">
        <f>C_Addresses!J585</f>
        <v>0</v>
      </c>
      <c r="K876" s="2">
        <f>C_Addresses!K585</f>
        <v>0</v>
      </c>
      <c r="L876" s="3">
        <f>C_Addresses!L585</f>
        <v>0</v>
      </c>
      <c r="M876" s="1056">
        <f>C_Addresses!M585</f>
        <v>0</v>
      </c>
      <c r="N876" s="1056">
        <f>C_Addresses!N585</f>
        <v>0</v>
      </c>
    </row>
    <row r="877" spans="2:14" x14ac:dyDescent="0.2">
      <c r="B877" s="4" t="str">
        <f>C_Addresses!B586</f>
        <v>County:</v>
      </c>
      <c r="C877" s="1050">
        <f>C_Addresses!C586</f>
        <v>0</v>
      </c>
      <c r="D877" s="1051">
        <f>C_Addresses!D586</f>
        <v>0</v>
      </c>
      <c r="E877" s="1051">
        <f>C_Addresses!E586</f>
        <v>0</v>
      </c>
      <c r="F877" s="1052">
        <f>C_Addresses!F586</f>
        <v>0</v>
      </c>
      <c r="G877" s="3">
        <f>C_Addresses!G586</f>
        <v>0</v>
      </c>
      <c r="H877" s="1">
        <f>C_Addresses!H586</f>
        <v>0</v>
      </c>
      <c r="I877" s="1">
        <f>C_Addresses!I586</f>
        <v>0</v>
      </c>
      <c r="J877" s="1">
        <f>C_Addresses!J586</f>
        <v>0</v>
      </c>
      <c r="K877" s="1">
        <f>C_Addresses!K586</f>
        <v>0</v>
      </c>
      <c r="L877" s="1">
        <f>C_Addresses!L586</f>
        <v>0</v>
      </c>
      <c r="M877" s="1">
        <f>C_Addresses!M586</f>
        <v>0</v>
      </c>
      <c r="N877" s="1">
        <f>C_Addresses!N586</f>
        <v>0</v>
      </c>
    </row>
    <row r="878" spans="2:14" x14ac:dyDescent="0.2">
      <c r="B878" s="1">
        <f>C_Addresses!B587</f>
        <v>0</v>
      </c>
      <c r="C878" s="1">
        <f>C_Addresses!C587</f>
        <v>0</v>
      </c>
      <c r="D878" s="1">
        <f>C_Addresses!D587</f>
        <v>0</v>
      </c>
      <c r="E878" s="1">
        <f>C_Addresses!E587</f>
        <v>0</v>
      </c>
      <c r="F878" s="3">
        <f>C_Addresses!F587</f>
        <v>0</v>
      </c>
      <c r="G878" s="3">
        <f>C_Addresses!G587</f>
        <v>0</v>
      </c>
      <c r="H878" s="1">
        <f>C_Addresses!H587</f>
        <v>0</v>
      </c>
      <c r="I878" s="4" t="str">
        <f>C_Addresses!I587</f>
        <v>Census Tract Number:</v>
      </c>
      <c r="J878" s="1">
        <f>C_Addresses!J587</f>
        <v>0</v>
      </c>
      <c r="K878" s="2">
        <f>C_Addresses!K587</f>
        <v>0</v>
      </c>
      <c r="L878" s="1">
        <f>C_Addresses!L587</f>
        <v>0</v>
      </c>
      <c r="M878" s="1" t="str">
        <f>C_Addresses!M587</f>
        <v>PIN:</v>
      </c>
      <c r="N878" s="2">
        <f>C_Addresses!N587</f>
        <v>0</v>
      </c>
    </row>
    <row r="879" spans="2:14" x14ac:dyDescent="0.2">
      <c r="B879" s="4" t="str">
        <f>C_Addresses!B588</f>
        <v>Latitude:</v>
      </c>
      <c r="C879" s="121">
        <f>C_Addresses!C588</f>
        <v>0</v>
      </c>
      <c r="D879" s="5" t="str">
        <f>C_Addresses!D588</f>
        <v>(Example: 41.889556)</v>
      </c>
      <c r="E879" s="1">
        <f>C_Addresses!E588</f>
        <v>0</v>
      </c>
      <c r="F879" s="3">
        <f>C_Addresses!F588</f>
        <v>0</v>
      </c>
      <c r="G879" s="1">
        <f>C_Addresses!G588</f>
        <v>0</v>
      </c>
      <c r="H879" s="1">
        <f>C_Addresses!H588</f>
        <v>0</v>
      </c>
      <c r="I879" s="4" t="str">
        <f>C_Addresses!I588</f>
        <v>QCT?:</v>
      </c>
      <c r="J879" s="1">
        <f>C_Addresses!J588</f>
        <v>0</v>
      </c>
      <c r="K879" s="202">
        <f>C_Addresses!K588</f>
        <v>0</v>
      </c>
      <c r="L879" s="1">
        <f>C_Addresses!L588</f>
        <v>0</v>
      </c>
      <c r="M879" s="1">
        <f>C_Addresses!M588</f>
        <v>0</v>
      </c>
      <c r="N879" s="1">
        <f>C_Addresses!N588</f>
        <v>0</v>
      </c>
    </row>
    <row r="880" spans="2:14" x14ac:dyDescent="0.2">
      <c r="B880" s="4" t="str">
        <f>C_Addresses!B589</f>
        <v>Longitude:</v>
      </c>
      <c r="C880" s="122">
        <f>C_Addresses!C589</f>
        <v>0</v>
      </c>
      <c r="D880" s="9" t="str">
        <f>C_Addresses!D589</f>
        <v>(Example: -87.623861)</v>
      </c>
      <c r="E880" s="3">
        <f>C_Addresses!E589</f>
        <v>0</v>
      </c>
      <c r="F880" s="1">
        <f>C_Addresses!F589</f>
        <v>0</v>
      </c>
      <c r="G880" s="3">
        <f>C_Addresses!G589</f>
        <v>0</v>
      </c>
      <c r="H880" s="1">
        <f>C_Addresses!H589</f>
        <v>0</v>
      </c>
      <c r="I880" s="4" t="str">
        <f>C_Addresses!I589</f>
        <v>Chicago Community Area:</v>
      </c>
      <c r="J880" s="1">
        <f>C_Addresses!J589</f>
        <v>0</v>
      </c>
      <c r="K880" s="1">
        <f>C_Addresses!K589</f>
        <v>0</v>
      </c>
      <c r="L880" s="1">
        <f>C_Addresses!L589</f>
        <v>0</v>
      </c>
      <c r="M880" s="1053">
        <f>C_Addresses!M589</f>
        <v>0</v>
      </c>
      <c r="N880" s="1054">
        <f>C_Addresses!N589</f>
        <v>0</v>
      </c>
    </row>
    <row r="881" spans="2:14" ht="13.5" thickBot="1" x14ac:dyDescent="0.25">
      <c r="B881" s="14">
        <f>C_Addresses!B590</f>
        <v>0</v>
      </c>
      <c r="C881" s="14">
        <f>C_Addresses!C590</f>
        <v>0</v>
      </c>
      <c r="D881" s="14">
        <f>C_Addresses!D590</f>
        <v>0</v>
      </c>
      <c r="E881" s="14">
        <f>C_Addresses!E590</f>
        <v>0</v>
      </c>
      <c r="F881" s="14">
        <f>C_Addresses!F590</f>
        <v>0</v>
      </c>
      <c r="G881" s="14">
        <f>C_Addresses!G590</f>
        <v>0</v>
      </c>
      <c r="H881" s="14">
        <f>C_Addresses!H590</f>
        <v>0</v>
      </c>
      <c r="I881" s="14">
        <f>C_Addresses!I590</f>
        <v>0</v>
      </c>
      <c r="J881" s="14">
        <f>C_Addresses!J590</f>
        <v>0</v>
      </c>
      <c r="K881" s="14">
        <f>C_Addresses!K590</f>
        <v>0</v>
      </c>
      <c r="L881" s="14">
        <f>C_Addresses!L590</f>
        <v>0</v>
      </c>
      <c r="M881" s="14">
        <f>C_Addresses!M590</f>
        <v>0</v>
      </c>
      <c r="N881" s="14">
        <f>C_Addresses!N590</f>
        <v>0</v>
      </c>
    </row>
    <row r="882" spans="2:14" x14ac:dyDescent="0.2">
      <c r="B882" s="1">
        <f>C_Addresses!B591</f>
        <v>0</v>
      </c>
      <c r="C882" s="1">
        <f>C_Addresses!C591</f>
        <v>0</v>
      </c>
      <c r="D882" s="1">
        <f>C_Addresses!D591</f>
        <v>0</v>
      </c>
      <c r="E882" s="11" t="str">
        <f>C_Addresses!E591</f>
        <v xml:space="preserve">Number of Units: </v>
      </c>
      <c r="F882" s="724">
        <f>C_Addresses!F591</f>
        <v>0</v>
      </c>
      <c r="G882" s="10">
        <f>C_Addresses!G591</f>
        <v>0</v>
      </c>
      <c r="H882" s="10">
        <f>C_Addresses!H591</f>
        <v>0</v>
      </c>
      <c r="I882" s="3">
        <f>C_Addresses!I591</f>
        <v>0</v>
      </c>
      <c r="J882" s="3">
        <f>C_Addresses!J591</f>
        <v>0</v>
      </c>
      <c r="K882" s="3" t="str">
        <f>C_Addresses!K591</f>
        <v>District</v>
      </c>
      <c r="L882" s="3">
        <f>C_Addresses!L591</f>
        <v>0</v>
      </c>
      <c r="M882" s="1059" t="str">
        <f>C_Addresses!M591</f>
        <v>Elected Official</v>
      </c>
      <c r="N882" s="1059">
        <f>C_Addresses!N591</f>
        <v>0</v>
      </c>
    </row>
    <row r="883" spans="2:14" x14ac:dyDescent="0.2">
      <c r="B883" s="12" t="str">
        <f>C_Addresses!B592</f>
        <v>Site #:</v>
      </c>
      <c r="C883" s="206">
        <f>C_Addresses!C592</f>
        <v>54</v>
      </c>
      <c r="D883" s="10">
        <f>C_Addresses!D592</f>
        <v>0</v>
      </c>
      <c r="E883" s="11" t="str">
        <f>C_Addresses!E592</f>
        <v>PPA Approved:</v>
      </c>
      <c r="F883" s="202">
        <f>C_Addresses!F592</f>
        <v>0</v>
      </c>
      <c r="G883" s="3">
        <f>C_Addresses!G592</f>
        <v>0</v>
      </c>
      <c r="H883" s="1">
        <f>C_Addresses!H592</f>
        <v>0</v>
      </c>
      <c r="I883" s="4" t="str">
        <f>C_Addresses!I592</f>
        <v>Chief Municipal Official:</v>
      </c>
      <c r="J883" s="4">
        <f>C_Addresses!J592</f>
        <v>0</v>
      </c>
      <c r="K883" s="13">
        <f>C_Addresses!K592</f>
        <v>0</v>
      </c>
      <c r="L883" s="3">
        <f>C_Addresses!L592</f>
        <v>0</v>
      </c>
      <c r="M883" s="1056">
        <f>C_Addresses!M592</f>
        <v>0</v>
      </c>
      <c r="N883" s="1056">
        <f>C_Addresses!N592</f>
        <v>0</v>
      </c>
    </row>
    <row r="884" spans="2:14" x14ac:dyDescent="0.2">
      <c r="B884" s="4" t="str">
        <f>C_Addresses!B593</f>
        <v>Set Aside:</v>
      </c>
      <c r="C884" s="1057" t="str">
        <f>C_Addresses!C593</f>
        <v/>
      </c>
      <c r="D884" s="1057">
        <f>C_Addresses!D593</f>
        <v>0</v>
      </c>
      <c r="E884" s="1057">
        <f>C_Addresses!E593</f>
        <v>0</v>
      </c>
      <c r="F884" s="1057">
        <f>C_Addresses!F593</f>
        <v>0</v>
      </c>
      <c r="G884" s="3">
        <f>C_Addresses!G593</f>
        <v>0</v>
      </c>
      <c r="H884" s="1">
        <f>C_Addresses!H593</f>
        <v>0</v>
      </c>
      <c r="I884" s="4" t="str">
        <f>C_Addresses!I593</f>
        <v>Alderman:</v>
      </c>
      <c r="J884" s="4">
        <f>C_Addresses!J593</f>
        <v>0</v>
      </c>
      <c r="K884" s="2">
        <f>C_Addresses!K593</f>
        <v>0</v>
      </c>
      <c r="L884" s="3">
        <f>C_Addresses!L593</f>
        <v>0</v>
      </c>
      <c r="M884" s="1056">
        <f>C_Addresses!M593</f>
        <v>0</v>
      </c>
      <c r="N884" s="1056">
        <f>C_Addresses!N593</f>
        <v>0</v>
      </c>
    </row>
    <row r="885" spans="2:14" x14ac:dyDescent="0.2">
      <c r="B885" s="4" t="str">
        <f>C_Addresses!B594</f>
        <v>Address:</v>
      </c>
      <c r="C885" s="1050">
        <f>C_Addresses!C594</f>
        <v>0</v>
      </c>
      <c r="D885" s="1051">
        <f>C_Addresses!D594</f>
        <v>0</v>
      </c>
      <c r="E885" s="1051">
        <f>C_Addresses!E594</f>
        <v>0</v>
      </c>
      <c r="F885" s="1052">
        <f>C_Addresses!F594</f>
        <v>0</v>
      </c>
      <c r="G885" s="3">
        <f>C_Addresses!G594</f>
        <v>0</v>
      </c>
      <c r="H885" s="1">
        <f>C_Addresses!H594</f>
        <v>0</v>
      </c>
      <c r="I885" s="4" t="str">
        <f>C_Addresses!I594</f>
        <v>State Senator:</v>
      </c>
      <c r="J885" s="4">
        <f>C_Addresses!J594</f>
        <v>0</v>
      </c>
      <c r="K885" s="2">
        <f>C_Addresses!K594</f>
        <v>0</v>
      </c>
      <c r="L885" s="3">
        <f>C_Addresses!L594</f>
        <v>0</v>
      </c>
      <c r="M885" s="1056">
        <f>C_Addresses!M594</f>
        <v>0</v>
      </c>
      <c r="N885" s="1056">
        <f>C_Addresses!N594</f>
        <v>0</v>
      </c>
    </row>
    <row r="886" spans="2:14" x14ac:dyDescent="0.2">
      <c r="B886" s="4" t="str">
        <f>C_Addresses!B595</f>
        <v xml:space="preserve">City: </v>
      </c>
      <c r="C886" s="1050">
        <f>C_Addresses!C595</f>
        <v>0</v>
      </c>
      <c r="D886" s="1051">
        <f>C_Addresses!D595</f>
        <v>0</v>
      </c>
      <c r="E886" s="1051">
        <f>C_Addresses!E595</f>
        <v>0</v>
      </c>
      <c r="F886" s="1052">
        <f>C_Addresses!F595</f>
        <v>0</v>
      </c>
      <c r="G886" s="3">
        <f>C_Addresses!G595</f>
        <v>0</v>
      </c>
      <c r="H886" s="3">
        <f>C_Addresses!H595</f>
        <v>0</v>
      </c>
      <c r="I886" s="4" t="str">
        <f>C_Addresses!I595</f>
        <v>State Representative:</v>
      </c>
      <c r="J886" s="4">
        <f>C_Addresses!J595</f>
        <v>0</v>
      </c>
      <c r="K886" s="2">
        <f>C_Addresses!K595</f>
        <v>0</v>
      </c>
      <c r="L886" s="3">
        <f>C_Addresses!L595</f>
        <v>0</v>
      </c>
      <c r="M886" s="1056">
        <f>C_Addresses!M595</f>
        <v>0</v>
      </c>
      <c r="N886" s="1056">
        <f>C_Addresses!N595</f>
        <v>0</v>
      </c>
    </row>
    <row r="887" spans="2:14" x14ac:dyDescent="0.2">
      <c r="B887" s="11" t="str">
        <f>C_Addresses!B596</f>
        <v>ZIP:</v>
      </c>
      <c r="C887" s="1028">
        <f>C_Addresses!C596</f>
        <v>0</v>
      </c>
      <c r="D887" s="1058">
        <f>C_Addresses!D596</f>
        <v>0</v>
      </c>
      <c r="E887" s="1058">
        <f>C_Addresses!E596</f>
        <v>0</v>
      </c>
      <c r="F887" s="1029">
        <f>C_Addresses!F596</f>
        <v>0</v>
      </c>
      <c r="G887" s="3">
        <f>C_Addresses!G596</f>
        <v>0</v>
      </c>
      <c r="H887" s="1">
        <f>C_Addresses!H596</f>
        <v>0</v>
      </c>
      <c r="I887" s="4" t="str">
        <f>C_Addresses!I596</f>
        <v>US Representative:</v>
      </c>
      <c r="J887" s="4">
        <f>C_Addresses!J596</f>
        <v>0</v>
      </c>
      <c r="K887" s="2">
        <f>C_Addresses!K596</f>
        <v>0</v>
      </c>
      <c r="L887" s="3">
        <f>C_Addresses!L596</f>
        <v>0</v>
      </c>
      <c r="M887" s="1056">
        <f>C_Addresses!M596</f>
        <v>0</v>
      </c>
      <c r="N887" s="1056">
        <f>C_Addresses!N596</f>
        <v>0</v>
      </c>
    </row>
    <row r="888" spans="2:14" x14ac:dyDescent="0.2">
      <c r="B888" s="4" t="str">
        <f>C_Addresses!B597</f>
        <v>County:</v>
      </c>
      <c r="C888" s="1050">
        <f>C_Addresses!C597</f>
        <v>0</v>
      </c>
      <c r="D888" s="1051">
        <f>C_Addresses!D597</f>
        <v>0</v>
      </c>
      <c r="E888" s="1051">
        <f>C_Addresses!E597</f>
        <v>0</v>
      </c>
      <c r="F888" s="1052">
        <f>C_Addresses!F597</f>
        <v>0</v>
      </c>
      <c r="G888" s="3">
        <f>C_Addresses!G597</f>
        <v>0</v>
      </c>
      <c r="H888" s="1">
        <f>C_Addresses!H597</f>
        <v>0</v>
      </c>
      <c r="I888" s="1">
        <f>C_Addresses!I597</f>
        <v>0</v>
      </c>
      <c r="J888" s="1">
        <f>C_Addresses!J597</f>
        <v>0</v>
      </c>
      <c r="K888" s="1">
        <f>C_Addresses!K597</f>
        <v>0</v>
      </c>
      <c r="L888" s="1">
        <f>C_Addresses!L597</f>
        <v>0</v>
      </c>
      <c r="M888" s="1">
        <f>C_Addresses!M597</f>
        <v>0</v>
      </c>
      <c r="N888" s="1">
        <f>C_Addresses!N597</f>
        <v>0</v>
      </c>
    </row>
    <row r="889" spans="2:14" x14ac:dyDescent="0.2">
      <c r="B889" s="1">
        <f>C_Addresses!B598</f>
        <v>0</v>
      </c>
      <c r="C889" s="1">
        <f>C_Addresses!C598</f>
        <v>0</v>
      </c>
      <c r="D889" s="1">
        <f>C_Addresses!D598</f>
        <v>0</v>
      </c>
      <c r="E889" s="1">
        <f>C_Addresses!E598</f>
        <v>0</v>
      </c>
      <c r="F889" s="3">
        <f>C_Addresses!F598</f>
        <v>0</v>
      </c>
      <c r="G889" s="3">
        <f>C_Addresses!G598</f>
        <v>0</v>
      </c>
      <c r="H889" s="1">
        <f>C_Addresses!H598</f>
        <v>0</v>
      </c>
      <c r="I889" s="4" t="str">
        <f>C_Addresses!I598</f>
        <v>Census Tract Number:</v>
      </c>
      <c r="J889" s="1">
        <f>C_Addresses!J598</f>
        <v>0</v>
      </c>
      <c r="K889" s="2">
        <f>C_Addresses!K598</f>
        <v>0</v>
      </c>
      <c r="L889" s="1">
        <f>C_Addresses!L598</f>
        <v>0</v>
      </c>
      <c r="M889" s="1" t="str">
        <f>C_Addresses!M598</f>
        <v>PIN:</v>
      </c>
      <c r="N889" s="2">
        <f>C_Addresses!N598</f>
        <v>0</v>
      </c>
    </row>
    <row r="890" spans="2:14" x14ac:dyDescent="0.2">
      <c r="B890" s="4" t="str">
        <f>C_Addresses!B599</f>
        <v>Latitude:</v>
      </c>
      <c r="C890" s="121">
        <f>C_Addresses!C599</f>
        <v>0</v>
      </c>
      <c r="D890" s="5" t="str">
        <f>C_Addresses!D599</f>
        <v>(Example: 41.889556)</v>
      </c>
      <c r="E890" s="1">
        <f>C_Addresses!E599</f>
        <v>0</v>
      </c>
      <c r="F890" s="3">
        <f>C_Addresses!F599</f>
        <v>0</v>
      </c>
      <c r="G890" s="1">
        <f>C_Addresses!G599</f>
        <v>0</v>
      </c>
      <c r="H890" s="1">
        <f>C_Addresses!H599</f>
        <v>0</v>
      </c>
      <c r="I890" s="4" t="str">
        <f>C_Addresses!I599</f>
        <v>QCT?:</v>
      </c>
      <c r="J890" s="1">
        <f>C_Addresses!J599</f>
        <v>0</v>
      </c>
      <c r="K890" s="202">
        <f>C_Addresses!K599</f>
        <v>0</v>
      </c>
      <c r="L890" s="1">
        <f>C_Addresses!L599</f>
        <v>0</v>
      </c>
      <c r="M890" s="1">
        <f>C_Addresses!M599</f>
        <v>0</v>
      </c>
      <c r="N890" s="1">
        <f>C_Addresses!N599</f>
        <v>0</v>
      </c>
    </row>
    <row r="891" spans="2:14" x14ac:dyDescent="0.2">
      <c r="B891" s="4" t="str">
        <f>C_Addresses!B600</f>
        <v>Longitude:</v>
      </c>
      <c r="C891" s="122">
        <f>C_Addresses!C600</f>
        <v>0</v>
      </c>
      <c r="D891" s="9" t="str">
        <f>C_Addresses!D600</f>
        <v>(Example: -87.623861)</v>
      </c>
      <c r="E891" s="3">
        <f>C_Addresses!E600</f>
        <v>0</v>
      </c>
      <c r="F891" s="1">
        <f>C_Addresses!F600</f>
        <v>0</v>
      </c>
      <c r="G891" s="3">
        <f>C_Addresses!G600</f>
        <v>0</v>
      </c>
      <c r="H891" s="1">
        <f>C_Addresses!H600</f>
        <v>0</v>
      </c>
      <c r="I891" s="4" t="str">
        <f>C_Addresses!I600</f>
        <v>Chicago Community Area:</v>
      </c>
      <c r="J891" s="1">
        <f>C_Addresses!J600</f>
        <v>0</v>
      </c>
      <c r="K891" s="1">
        <f>C_Addresses!K600</f>
        <v>0</v>
      </c>
      <c r="L891" s="1">
        <f>C_Addresses!L600</f>
        <v>0</v>
      </c>
      <c r="M891" s="1053">
        <f>C_Addresses!M600</f>
        <v>0</v>
      </c>
      <c r="N891" s="1054">
        <f>C_Addresses!N600</f>
        <v>0</v>
      </c>
    </row>
    <row r="892" spans="2:14" ht="13.5" thickBot="1" x14ac:dyDescent="0.25">
      <c r="B892" s="14">
        <f>C_Addresses!B601</f>
        <v>0</v>
      </c>
      <c r="C892" s="14">
        <f>C_Addresses!C601</f>
        <v>0</v>
      </c>
      <c r="D892" s="14">
        <f>C_Addresses!D601</f>
        <v>0</v>
      </c>
      <c r="E892" s="14">
        <f>C_Addresses!E601</f>
        <v>0</v>
      </c>
      <c r="F892" s="14">
        <f>C_Addresses!F601</f>
        <v>0</v>
      </c>
      <c r="G892" s="14">
        <f>C_Addresses!G601</f>
        <v>0</v>
      </c>
      <c r="H892" s="14">
        <f>C_Addresses!H601</f>
        <v>0</v>
      </c>
      <c r="I892" s="14">
        <f>C_Addresses!I601</f>
        <v>0</v>
      </c>
      <c r="J892" s="14">
        <f>C_Addresses!J601</f>
        <v>0</v>
      </c>
      <c r="K892" s="14">
        <f>C_Addresses!K601</f>
        <v>0</v>
      </c>
      <c r="L892" s="14">
        <f>C_Addresses!L601</f>
        <v>0</v>
      </c>
      <c r="M892" s="14">
        <f>C_Addresses!M601</f>
        <v>0</v>
      </c>
      <c r="N892" s="14">
        <f>C_Addresses!N601</f>
        <v>0</v>
      </c>
    </row>
    <row r="893" spans="2:14" x14ac:dyDescent="0.2">
      <c r="B893" s="1">
        <f>C_Addresses!B602</f>
        <v>0</v>
      </c>
      <c r="C893" s="1">
        <f>C_Addresses!C602</f>
        <v>0</v>
      </c>
      <c r="D893" s="1">
        <f>C_Addresses!D602</f>
        <v>0</v>
      </c>
      <c r="E893" s="11" t="str">
        <f>C_Addresses!E602</f>
        <v xml:space="preserve">Number of Units: </v>
      </c>
      <c r="F893" s="724">
        <f>C_Addresses!F602</f>
        <v>0</v>
      </c>
      <c r="G893" s="10">
        <f>C_Addresses!G602</f>
        <v>0</v>
      </c>
      <c r="H893" s="10">
        <f>C_Addresses!H602</f>
        <v>0</v>
      </c>
      <c r="I893" s="3">
        <f>C_Addresses!I602</f>
        <v>0</v>
      </c>
      <c r="J893" s="3">
        <f>C_Addresses!J602</f>
        <v>0</v>
      </c>
      <c r="K893" s="3" t="str">
        <f>C_Addresses!K602</f>
        <v>District</v>
      </c>
      <c r="L893" s="3">
        <f>C_Addresses!L602</f>
        <v>0</v>
      </c>
      <c r="M893" s="1059" t="str">
        <f>C_Addresses!M602</f>
        <v>Elected Official</v>
      </c>
      <c r="N893" s="1059">
        <f>C_Addresses!N602</f>
        <v>0</v>
      </c>
    </row>
    <row r="894" spans="2:14" x14ac:dyDescent="0.2">
      <c r="B894" s="12" t="str">
        <f>C_Addresses!B603</f>
        <v>Site #:</v>
      </c>
      <c r="C894" s="206">
        <f>C_Addresses!C603</f>
        <v>55</v>
      </c>
      <c r="D894" s="10">
        <f>C_Addresses!D603</f>
        <v>0</v>
      </c>
      <c r="E894" s="11" t="str">
        <f>C_Addresses!E603</f>
        <v>PPA Approved:</v>
      </c>
      <c r="F894" s="202">
        <f>C_Addresses!F603</f>
        <v>0</v>
      </c>
      <c r="G894" s="3">
        <f>C_Addresses!G603</f>
        <v>0</v>
      </c>
      <c r="H894" s="1">
        <f>C_Addresses!H603</f>
        <v>0</v>
      </c>
      <c r="I894" s="4" t="str">
        <f>C_Addresses!I603</f>
        <v>Chief Municipal Official:</v>
      </c>
      <c r="J894" s="4">
        <f>C_Addresses!J603</f>
        <v>0</v>
      </c>
      <c r="K894" s="13">
        <f>C_Addresses!K603</f>
        <v>0</v>
      </c>
      <c r="L894" s="3">
        <f>C_Addresses!L603</f>
        <v>0</v>
      </c>
      <c r="M894" s="1056">
        <f>C_Addresses!M603</f>
        <v>0</v>
      </c>
      <c r="N894" s="1056">
        <f>C_Addresses!N603</f>
        <v>0</v>
      </c>
    </row>
    <row r="895" spans="2:14" x14ac:dyDescent="0.2">
      <c r="B895" s="4" t="str">
        <f>C_Addresses!B604</f>
        <v>Set Aside:</v>
      </c>
      <c r="C895" s="1057" t="str">
        <f>C_Addresses!C604</f>
        <v/>
      </c>
      <c r="D895" s="1057">
        <f>C_Addresses!D604</f>
        <v>0</v>
      </c>
      <c r="E895" s="1057">
        <f>C_Addresses!E604</f>
        <v>0</v>
      </c>
      <c r="F895" s="1057">
        <f>C_Addresses!F604</f>
        <v>0</v>
      </c>
      <c r="G895" s="3">
        <f>C_Addresses!G604</f>
        <v>0</v>
      </c>
      <c r="H895" s="1">
        <f>C_Addresses!H604</f>
        <v>0</v>
      </c>
      <c r="I895" s="4" t="str">
        <f>C_Addresses!I604</f>
        <v>Alderman:</v>
      </c>
      <c r="J895" s="4">
        <f>C_Addresses!J604</f>
        <v>0</v>
      </c>
      <c r="K895" s="2">
        <f>C_Addresses!K604</f>
        <v>0</v>
      </c>
      <c r="L895" s="3">
        <f>C_Addresses!L604</f>
        <v>0</v>
      </c>
      <c r="M895" s="1056">
        <f>C_Addresses!M604</f>
        <v>0</v>
      </c>
      <c r="N895" s="1056">
        <f>C_Addresses!N604</f>
        <v>0</v>
      </c>
    </row>
    <row r="896" spans="2:14" x14ac:dyDescent="0.2">
      <c r="B896" s="4" t="str">
        <f>C_Addresses!B605</f>
        <v>Address:</v>
      </c>
      <c r="C896" s="1050">
        <f>C_Addresses!C605</f>
        <v>0</v>
      </c>
      <c r="D896" s="1051">
        <f>C_Addresses!D605</f>
        <v>0</v>
      </c>
      <c r="E896" s="1051">
        <f>C_Addresses!E605</f>
        <v>0</v>
      </c>
      <c r="F896" s="1052">
        <f>C_Addresses!F605</f>
        <v>0</v>
      </c>
      <c r="G896" s="3">
        <f>C_Addresses!G605</f>
        <v>0</v>
      </c>
      <c r="H896" s="1">
        <f>C_Addresses!H605</f>
        <v>0</v>
      </c>
      <c r="I896" s="4" t="str">
        <f>C_Addresses!I605</f>
        <v>State Senator:</v>
      </c>
      <c r="J896" s="4">
        <f>C_Addresses!J605</f>
        <v>0</v>
      </c>
      <c r="K896" s="2">
        <f>C_Addresses!K605</f>
        <v>0</v>
      </c>
      <c r="L896" s="3">
        <f>C_Addresses!L605</f>
        <v>0</v>
      </c>
      <c r="M896" s="1056">
        <f>C_Addresses!M605</f>
        <v>0</v>
      </c>
      <c r="N896" s="1056">
        <f>C_Addresses!N605</f>
        <v>0</v>
      </c>
    </row>
    <row r="897" spans="2:14" x14ac:dyDescent="0.2">
      <c r="B897" s="4" t="str">
        <f>C_Addresses!B606</f>
        <v xml:space="preserve">City: </v>
      </c>
      <c r="C897" s="1050">
        <f>C_Addresses!C606</f>
        <v>0</v>
      </c>
      <c r="D897" s="1051">
        <f>C_Addresses!D606</f>
        <v>0</v>
      </c>
      <c r="E897" s="1051">
        <f>C_Addresses!E606</f>
        <v>0</v>
      </c>
      <c r="F897" s="1052">
        <f>C_Addresses!F606</f>
        <v>0</v>
      </c>
      <c r="G897" s="3">
        <f>C_Addresses!G606</f>
        <v>0</v>
      </c>
      <c r="H897" s="3">
        <f>C_Addresses!H606</f>
        <v>0</v>
      </c>
      <c r="I897" s="4" t="str">
        <f>C_Addresses!I606</f>
        <v>State Representative:</v>
      </c>
      <c r="J897" s="4">
        <f>C_Addresses!J606</f>
        <v>0</v>
      </c>
      <c r="K897" s="2">
        <f>C_Addresses!K606</f>
        <v>0</v>
      </c>
      <c r="L897" s="3">
        <f>C_Addresses!L606</f>
        <v>0</v>
      </c>
      <c r="M897" s="1056">
        <f>C_Addresses!M606</f>
        <v>0</v>
      </c>
      <c r="N897" s="1056">
        <f>C_Addresses!N606</f>
        <v>0</v>
      </c>
    </row>
    <row r="898" spans="2:14" x14ac:dyDescent="0.2">
      <c r="B898" s="11" t="str">
        <f>C_Addresses!B607</f>
        <v>ZIP:</v>
      </c>
      <c r="C898" s="1028">
        <f>C_Addresses!C607</f>
        <v>0</v>
      </c>
      <c r="D898" s="1058">
        <f>C_Addresses!D607</f>
        <v>0</v>
      </c>
      <c r="E898" s="1058">
        <f>C_Addresses!E607</f>
        <v>0</v>
      </c>
      <c r="F898" s="1029">
        <f>C_Addresses!F607</f>
        <v>0</v>
      </c>
      <c r="G898" s="3">
        <f>C_Addresses!G607</f>
        <v>0</v>
      </c>
      <c r="H898" s="1">
        <f>C_Addresses!H607</f>
        <v>0</v>
      </c>
      <c r="I898" s="4" t="str">
        <f>C_Addresses!I607</f>
        <v>US Representative:</v>
      </c>
      <c r="J898" s="4">
        <f>C_Addresses!J607</f>
        <v>0</v>
      </c>
      <c r="K898" s="2">
        <f>C_Addresses!K607</f>
        <v>0</v>
      </c>
      <c r="L898" s="3">
        <f>C_Addresses!L607</f>
        <v>0</v>
      </c>
      <c r="M898" s="1056">
        <f>C_Addresses!M607</f>
        <v>0</v>
      </c>
      <c r="N898" s="1056">
        <f>C_Addresses!N607</f>
        <v>0</v>
      </c>
    </row>
    <row r="899" spans="2:14" x14ac:dyDescent="0.2">
      <c r="B899" s="4" t="str">
        <f>C_Addresses!B608</f>
        <v>County:</v>
      </c>
      <c r="C899" s="1050">
        <f>C_Addresses!C608</f>
        <v>0</v>
      </c>
      <c r="D899" s="1051">
        <f>C_Addresses!D608</f>
        <v>0</v>
      </c>
      <c r="E899" s="1051">
        <f>C_Addresses!E608</f>
        <v>0</v>
      </c>
      <c r="F899" s="1052">
        <f>C_Addresses!F608</f>
        <v>0</v>
      </c>
      <c r="G899" s="3">
        <f>C_Addresses!G608</f>
        <v>0</v>
      </c>
      <c r="H899" s="1">
        <f>C_Addresses!H608</f>
        <v>0</v>
      </c>
      <c r="I899" s="1">
        <f>C_Addresses!I608</f>
        <v>0</v>
      </c>
      <c r="J899" s="1">
        <f>C_Addresses!J608</f>
        <v>0</v>
      </c>
      <c r="K899" s="1">
        <f>C_Addresses!K608</f>
        <v>0</v>
      </c>
      <c r="L899" s="1">
        <f>C_Addresses!L608</f>
        <v>0</v>
      </c>
      <c r="M899" s="1">
        <f>C_Addresses!M608</f>
        <v>0</v>
      </c>
      <c r="N899" s="1">
        <f>C_Addresses!N608</f>
        <v>0</v>
      </c>
    </row>
    <row r="900" spans="2:14" x14ac:dyDescent="0.2">
      <c r="B900" s="1">
        <f>C_Addresses!B609</f>
        <v>0</v>
      </c>
      <c r="C900" s="1">
        <f>C_Addresses!C609</f>
        <v>0</v>
      </c>
      <c r="D900" s="1">
        <f>C_Addresses!D609</f>
        <v>0</v>
      </c>
      <c r="E900" s="1">
        <f>C_Addresses!E609</f>
        <v>0</v>
      </c>
      <c r="F900" s="3">
        <f>C_Addresses!F609</f>
        <v>0</v>
      </c>
      <c r="G900" s="3">
        <f>C_Addresses!G609</f>
        <v>0</v>
      </c>
      <c r="H900" s="1">
        <f>C_Addresses!H609</f>
        <v>0</v>
      </c>
      <c r="I900" s="4" t="str">
        <f>C_Addresses!I609</f>
        <v>Census Tract Number:</v>
      </c>
      <c r="J900" s="1">
        <f>C_Addresses!J609</f>
        <v>0</v>
      </c>
      <c r="K900" s="2">
        <f>C_Addresses!K609</f>
        <v>0</v>
      </c>
      <c r="L900" s="1">
        <f>C_Addresses!L609</f>
        <v>0</v>
      </c>
      <c r="M900" s="1" t="str">
        <f>C_Addresses!M609</f>
        <v>PIN:</v>
      </c>
      <c r="N900" s="2">
        <f>C_Addresses!N609</f>
        <v>0</v>
      </c>
    </row>
    <row r="901" spans="2:14" x14ac:dyDescent="0.2">
      <c r="B901" s="4" t="str">
        <f>C_Addresses!B610</f>
        <v>Latitude:</v>
      </c>
      <c r="C901" s="121">
        <f>C_Addresses!C610</f>
        <v>0</v>
      </c>
      <c r="D901" s="5" t="str">
        <f>C_Addresses!D610</f>
        <v>(Example: 41.889556)</v>
      </c>
      <c r="E901" s="1">
        <f>C_Addresses!E610</f>
        <v>0</v>
      </c>
      <c r="F901" s="3">
        <f>C_Addresses!F610</f>
        <v>0</v>
      </c>
      <c r="G901" s="1">
        <f>C_Addresses!G610</f>
        <v>0</v>
      </c>
      <c r="H901" s="1">
        <f>C_Addresses!H610</f>
        <v>0</v>
      </c>
      <c r="I901" s="4" t="str">
        <f>C_Addresses!I610</f>
        <v>QCT?:</v>
      </c>
      <c r="J901" s="1">
        <f>C_Addresses!J610</f>
        <v>0</v>
      </c>
      <c r="K901" s="202">
        <f>C_Addresses!K610</f>
        <v>0</v>
      </c>
      <c r="L901" s="1">
        <f>C_Addresses!L610</f>
        <v>0</v>
      </c>
      <c r="M901" s="1">
        <f>C_Addresses!M610</f>
        <v>0</v>
      </c>
      <c r="N901" s="1">
        <f>C_Addresses!N610</f>
        <v>0</v>
      </c>
    </row>
    <row r="902" spans="2:14" x14ac:dyDescent="0.2">
      <c r="B902" s="4" t="str">
        <f>C_Addresses!B611</f>
        <v>Longitude:</v>
      </c>
      <c r="C902" s="122">
        <f>C_Addresses!C611</f>
        <v>0</v>
      </c>
      <c r="D902" s="9" t="str">
        <f>C_Addresses!D611</f>
        <v>(Example: -87.623861)</v>
      </c>
      <c r="E902" s="3">
        <f>C_Addresses!E611</f>
        <v>0</v>
      </c>
      <c r="F902" s="1">
        <f>C_Addresses!F611</f>
        <v>0</v>
      </c>
      <c r="G902" s="3">
        <f>C_Addresses!G611</f>
        <v>0</v>
      </c>
      <c r="H902" s="1">
        <f>C_Addresses!H611</f>
        <v>0</v>
      </c>
      <c r="I902" s="4" t="str">
        <f>C_Addresses!I611</f>
        <v>Chicago Community Area:</v>
      </c>
      <c r="J902" s="1">
        <f>C_Addresses!J611</f>
        <v>0</v>
      </c>
      <c r="K902" s="1">
        <f>C_Addresses!K611</f>
        <v>0</v>
      </c>
      <c r="L902" s="1">
        <f>C_Addresses!L611</f>
        <v>0</v>
      </c>
      <c r="M902" s="1053">
        <f>C_Addresses!M611</f>
        <v>0</v>
      </c>
      <c r="N902" s="1054">
        <f>C_Addresses!N611</f>
        <v>0</v>
      </c>
    </row>
    <row r="903" spans="2:14" ht="13.5" thickBot="1" x14ac:dyDescent="0.25">
      <c r="B903" s="14">
        <f>C_Addresses!B612</f>
        <v>0</v>
      </c>
      <c r="C903" s="14">
        <f>C_Addresses!C612</f>
        <v>0</v>
      </c>
      <c r="D903" s="14">
        <f>C_Addresses!D612</f>
        <v>0</v>
      </c>
      <c r="E903" s="14">
        <f>C_Addresses!E612</f>
        <v>0</v>
      </c>
      <c r="F903" s="14">
        <f>C_Addresses!F612</f>
        <v>0</v>
      </c>
      <c r="G903" s="14">
        <f>C_Addresses!G612</f>
        <v>0</v>
      </c>
      <c r="H903" s="14">
        <f>C_Addresses!H612</f>
        <v>0</v>
      </c>
      <c r="I903" s="14">
        <f>C_Addresses!I612</f>
        <v>0</v>
      </c>
      <c r="J903" s="14">
        <f>C_Addresses!J612</f>
        <v>0</v>
      </c>
      <c r="K903" s="14">
        <f>C_Addresses!K612</f>
        <v>0</v>
      </c>
      <c r="L903" s="14">
        <f>C_Addresses!L612</f>
        <v>0</v>
      </c>
      <c r="M903" s="14">
        <f>C_Addresses!M612</f>
        <v>0</v>
      </c>
      <c r="N903" s="14">
        <f>C_Addresses!N612</f>
        <v>0</v>
      </c>
    </row>
    <row r="904" spans="2:14" x14ac:dyDescent="0.2">
      <c r="B904" s="1">
        <f>C_Addresses!B613</f>
        <v>0</v>
      </c>
      <c r="C904" s="1">
        <f>C_Addresses!C613</f>
        <v>0</v>
      </c>
      <c r="D904" s="1">
        <f>C_Addresses!D613</f>
        <v>0</v>
      </c>
      <c r="E904" s="11" t="str">
        <f>C_Addresses!E613</f>
        <v xml:space="preserve">Number of Units: </v>
      </c>
      <c r="F904" s="724">
        <f>C_Addresses!F613</f>
        <v>0</v>
      </c>
      <c r="G904" s="10">
        <f>C_Addresses!G613</f>
        <v>0</v>
      </c>
      <c r="H904" s="10">
        <f>C_Addresses!H613</f>
        <v>0</v>
      </c>
      <c r="I904" s="3">
        <f>C_Addresses!I613</f>
        <v>0</v>
      </c>
      <c r="J904" s="3">
        <f>C_Addresses!J613</f>
        <v>0</v>
      </c>
      <c r="K904" s="3" t="str">
        <f>C_Addresses!K613</f>
        <v>District</v>
      </c>
      <c r="L904" s="3">
        <f>C_Addresses!L613</f>
        <v>0</v>
      </c>
      <c r="M904" s="1059" t="str">
        <f>C_Addresses!M613</f>
        <v>Elected Official</v>
      </c>
      <c r="N904" s="1059">
        <f>C_Addresses!N613</f>
        <v>0</v>
      </c>
    </row>
    <row r="905" spans="2:14" x14ac:dyDescent="0.2">
      <c r="B905" s="12" t="str">
        <f>C_Addresses!B614</f>
        <v>Site #:</v>
      </c>
      <c r="C905" s="206">
        <f>C_Addresses!C614</f>
        <v>56</v>
      </c>
      <c r="D905" s="10">
        <f>C_Addresses!D614</f>
        <v>0</v>
      </c>
      <c r="E905" s="11" t="str">
        <f>C_Addresses!E614</f>
        <v>PPA Approved:</v>
      </c>
      <c r="F905" s="202">
        <f>C_Addresses!F614</f>
        <v>0</v>
      </c>
      <c r="G905" s="3">
        <f>C_Addresses!G614</f>
        <v>0</v>
      </c>
      <c r="H905" s="1">
        <f>C_Addresses!H614</f>
        <v>0</v>
      </c>
      <c r="I905" s="4" t="str">
        <f>C_Addresses!I614</f>
        <v>Chief Municipal Official:</v>
      </c>
      <c r="J905" s="4">
        <f>C_Addresses!J614</f>
        <v>0</v>
      </c>
      <c r="K905" s="13">
        <f>C_Addresses!K614</f>
        <v>0</v>
      </c>
      <c r="L905" s="3">
        <f>C_Addresses!L614</f>
        <v>0</v>
      </c>
      <c r="M905" s="1056">
        <f>C_Addresses!M614</f>
        <v>0</v>
      </c>
      <c r="N905" s="1056">
        <f>C_Addresses!N614</f>
        <v>0</v>
      </c>
    </row>
    <row r="906" spans="2:14" x14ac:dyDescent="0.2">
      <c r="B906" s="4" t="str">
        <f>C_Addresses!B615</f>
        <v>Set Aside:</v>
      </c>
      <c r="C906" s="1057" t="str">
        <f>C_Addresses!C615</f>
        <v/>
      </c>
      <c r="D906" s="1057">
        <f>C_Addresses!D615</f>
        <v>0</v>
      </c>
      <c r="E906" s="1057">
        <f>C_Addresses!E615</f>
        <v>0</v>
      </c>
      <c r="F906" s="1057">
        <f>C_Addresses!F615</f>
        <v>0</v>
      </c>
      <c r="G906" s="3">
        <f>C_Addresses!G615</f>
        <v>0</v>
      </c>
      <c r="H906" s="1">
        <f>C_Addresses!H615</f>
        <v>0</v>
      </c>
      <c r="I906" s="4" t="str">
        <f>C_Addresses!I615</f>
        <v>Alderman:</v>
      </c>
      <c r="J906" s="4">
        <f>C_Addresses!J615</f>
        <v>0</v>
      </c>
      <c r="K906" s="2">
        <f>C_Addresses!K615</f>
        <v>0</v>
      </c>
      <c r="L906" s="3">
        <f>C_Addresses!L615</f>
        <v>0</v>
      </c>
      <c r="M906" s="1056">
        <f>C_Addresses!M615</f>
        <v>0</v>
      </c>
      <c r="N906" s="1056">
        <f>C_Addresses!N615</f>
        <v>0</v>
      </c>
    </row>
    <row r="907" spans="2:14" x14ac:dyDescent="0.2">
      <c r="B907" s="4" t="str">
        <f>C_Addresses!B616</f>
        <v>Address:</v>
      </c>
      <c r="C907" s="1050">
        <f>C_Addresses!C616</f>
        <v>0</v>
      </c>
      <c r="D907" s="1051">
        <f>C_Addresses!D616</f>
        <v>0</v>
      </c>
      <c r="E907" s="1051">
        <f>C_Addresses!E616</f>
        <v>0</v>
      </c>
      <c r="F907" s="1052">
        <f>C_Addresses!F616</f>
        <v>0</v>
      </c>
      <c r="G907" s="3">
        <f>C_Addresses!G616</f>
        <v>0</v>
      </c>
      <c r="H907" s="1">
        <f>C_Addresses!H616</f>
        <v>0</v>
      </c>
      <c r="I907" s="4" t="str">
        <f>C_Addresses!I616</f>
        <v>State Senator:</v>
      </c>
      <c r="J907" s="4">
        <f>C_Addresses!J616</f>
        <v>0</v>
      </c>
      <c r="K907" s="2">
        <f>C_Addresses!K616</f>
        <v>0</v>
      </c>
      <c r="L907" s="3">
        <f>C_Addresses!L616</f>
        <v>0</v>
      </c>
      <c r="M907" s="1056">
        <f>C_Addresses!M616</f>
        <v>0</v>
      </c>
      <c r="N907" s="1056">
        <f>C_Addresses!N616</f>
        <v>0</v>
      </c>
    </row>
    <row r="908" spans="2:14" x14ac:dyDescent="0.2">
      <c r="B908" s="4" t="str">
        <f>C_Addresses!B617</f>
        <v xml:space="preserve">City: </v>
      </c>
      <c r="C908" s="1050">
        <f>C_Addresses!C617</f>
        <v>0</v>
      </c>
      <c r="D908" s="1051">
        <f>C_Addresses!D617</f>
        <v>0</v>
      </c>
      <c r="E908" s="1051">
        <f>C_Addresses!E617</f>
        <v>0</v>
      </c>
      <c r="F908" s="1052">
        <f>C_Addresses!F617</f>
        <v>0</v>
      </c>
      <c r="G908" s="3">
        <f>C_Addresses!G617</f>
        <v>0</v>
      </c>
      <c r="H908" s="3">
        <f>C_Addresses!H617</f>
        <v>0</v>
      </c>
      <c r="I908" s="4" t="str">
        <f>C_Addresses!I617</f>
        <v>State Representative:</v>
      </c>
      <c r="J908" s="4">
        <f>C_Addresses!J617</f>
        <v>0</v>
      </c>
      <c r="K908" s="2">
        <f>C_Addresses!K617</f>
        <v>0</v>
      </c>
      <c r="L908" s="3">
        <f>C_Addresses!L617</f>
        <v>0</v>
      </c>
      <c r="M908" s="1056">
        <f>C_Addresses!M617</f>
        <v>0</v>
      </c>
      <c r="N908" s="1056">
        <f>C_Addresses!N617</f>
        <v>0</v>
      </c>
    </row>
    <row r="909" spans="2:14" x14ac:dyDescent="0.2">
      <c r="B909" s="11" t="str">
        <f>C_Addresses!B618</f>
        <v>ZIP:</v>
      </c>
      <c r="C909" s="1028">
        <f>C_Addresses!C618</f>
        <v>0</v>
      </c>
      <c r="D909" s="1058">
        <f>C_Addresses!D618</f>
        <v>0</v>
      </c>
      <c r="E909" s="1058">
        <f>C_Addresses!E618</f>
        <v>0</v>
      </c>
      <c r="F909" s="1029">
        <f>C_Addresses!F618</f>
        <v>0</v>
      </c>
      <c r="G909" s="3">
        <f>C_Addresses!G618</f>
        <v>0</v>
      </c>
      <c r="H909" s="1">
        <f>C_Addresses!H618</f>
        <v>0</v>
      </c>
      <c r="I909" s="4" t="str">
        <f>C_Addresses!I618</f>
        <v>US Representative:</v>
      </c>
      <c r="J909" s="4">
        <f>C_Addresses!J618</f>
        <v>0</v>
      </c>
      <c r="K909" s="2">
        <f>C_Addresses!K618</f>
        <v>0</v>
      </c>
      <c r="L909" s="3">
        <f>C_Addresses!L618</f>
        <v>0</v>
      </c>
      <c r="M909" s="1056">
        <f>C_Addresses!M618</f>
        <v>0</v>
      </c>
      <c r="N909" s="1056">
        <f>C_Addresses!N618</f>
        <v>0</v>
      </c>
    </row>
    <row r="910" spans="2:14" x14ac:dyDescent="0.2">
      <c r="B910" s="4" t="str">
        <f>C_Addresses!B619</f>
        <v>County:</v>
      </c>
      <c r="C910" s="1050">
        <f>C_Addresses!C619</f>
        <v>0</v>
      </c>
      <c r="D910" s="1051">
        <f>C_Addresses!D619</f>
        <v>0</v>
      </c>
      <c r="E910" s="1051">
        <f>C_Addresses!E619</f>
        <v>0</v>
      </c>
      <c r="F910" s="1052">
        <f>C_Addresses!F619</f>
        <v>0</v>
      </c>
      <c r="G910" s="3">
        <f>C_Addresses!G619</f>
        <v>0</v>
      </c>
      <c r="H910" s="1">
        <f>C_Addresses!H619</f>
        <v>0</v>
      </c>
      <c r="I910" s="1">
        <f>C_Addresses!I619</f>
        <v>0</v>
      </c>
      <c r="J910" s="1">
        <f>C_Addresses!J619</f>
        <v>0</v>
      </c>
      <c r="K910" s="1">
        <f>C_Addresses!K619</f>
        <v>0</v>
      </c>
      <c r="L910" s="1">
        <f>C_Addresses!L619</f>
        <v>0</v>
      </c>
      <c r="M910" s="1">
        <f>C_Addresses!M619</f>
        <v>0</v>
      </c>
      <c r="N910" s="1">
        <f>C_Addresses!N619</f>
        <v>0</v>
      </c>
    </row>
    <row r="911" spans="2:14" x14ac:dyDescent="0.2">
      <c r="B911" s="1">
        <f>C_Addresses!B620</f>
        <v>0</v>
      </c>
      <c r="C911" s="1">
        <f>C_Addresses!C620</f>
        <v>0</v>
      </c>
      <c r="D911" s="1">
        <f>C_Addresses!D620</f>
        <v>0</v>
      </c>
      <c r="E911" s="1">
        <f>C_Addresses!E620</f>
        <v>0</v>
      </c>
      <c r="F911" s="3">
        <f>C_Addresses!F620</f>
        <v>0</v>
      </c>
      <c r="G911" s="3">
        <f>C_Addresses!G620</f>
        <v>0</v>
      </c>
      <c r="H911" s="1">
        <f>C_Addresses!H620</f>
        <v>0</v>
      </c>
      <c r="I911" s="4" t="str">
        <f>C_Addresses!I620</f>
        <v>Census Tract Number:</v>
      </c>
      <c r="J911" s="1">
        <f>C_Addresses!J620</f>
        <v>0</v>
      </c>
      <c r="K911" s="2">
        <f>C_Addresses!K620</f>
        <v>0</v>
      </c>
      <c r="L911" s="1">
        <f>C_Addresses!L620</f>
        <v>0</v>
      </c>
      <c r="M911" s="1" t="str">
        <f>C_Addresses!M620</f>
        <v>PIN:</v>
      </c>
      <c r="N911" s="2">
        <f>C_Addresses!N620</f>
        <v>0</v>
      </c>
    </row>
    <row r="912" spans="2:14" x14ac:dyDescent="0.2">
      <c r="B912" s="4" t="str">
        <f>C_Addresses!B621</f>
        <v>Latitude:</v>
      </c>
      <c r="C912" s="121">
        <f>C_Addresses!C621</f>
        <v>0</v>
      </c>
      <c r="D912" s="5" t="str">
        <f>C_Addresses!D621</f>
        <v>(Example: 41.889556)</v>
      </c>
      <c r="E912" s="1">
        <f>C_Addresses!E621</f>
        <v>0</v>
      </c>
      <c r="F912" s="3">
        <f>C_Addresses!F621</f>
        <v>0</v>
      </c>
      <c r="G912" s="1">
        <f>C_Addresses!G621</f>
        <v>0</v>
      </c>
      <c r="H912" s="1">
        <f>C_Addresses!H621</f>
        <v>0</v>
      </c>
      <c r="I912" s="4" t="str">
        <f>C_Addresses!I621</f>
        <v>QCT?:</v>
      </c>
      <c r="J912" s="1">
        <f>C_Addresses!J621</f>
        <v>0</v>
      </c>
      <c r="K912" s="202">
        <f>C_Addresses!K621</f>
        <v>0</v>
      </c>
      <c r="L912" s="1">
        <f>C_Addresses!L621</f>
        <v>0</v>
      </c>
      <c r="M912" s="1">
        <f>C_Addresses!M621</f>
        <v>0</v>
      </c>
      <c r="N912" s="1">
        <f>C_Addresses!N621</f>
        <v>0</v>
      </c>
    </row>
    <row r="913" spans="2:14" x14ac:dyDescent="0.2">
      <c r="B913" s="4" t="str">
        <f>C_Addresses!B622</f>
        <v>Longitude:</v>
      </c>
      <c r="C913" s="122">
        <f>C_Addresses!C622</f>
        <v>0</v>
      </c>
      <c r="D913" s="9" t="str">
        <f>C_Addresses!D622</f>
        <v>(Example: -87.623861)</v>
      </c>
      <c r="E913" s="3">
        <f>C_Addresses!E622</f>
        <v>0</v>
      </c>
      <c r="F913" s="1">
        <f>C_Addresses!F622</f>
        <v>0</v>
      </c>
      <c r="G913" s="3">
        <f>C_Addresses!G622</f>
        <v>0</v>
      </c>
      <c r="H913" s="1">
        <f>C_Addresses!H622</f>
        <v>0</v>
      </c>
      <c r="I913" s="4" t="str">
        <f>C_Addresses!I622</f>
        <v>Chicago Community Area:</v>
      </c>
      <c r="J913" s="1">
        <f>C_Addresses!J622</f>
        <v>0</v>
      </c>
      <c r="K913" s="1">
        <f>C_Addresses!K622</f>
        <v>0</v>
      </c>
      <c r="L913" s="1">
        <f>C_Addresses!L622</f>
        <v>0</v>
      </c>
      <c r="M913" s="1053">
        <f>C_Addresses!M622</f>
        <v>0</v>
      </c>
      <c r="N913" s="1054">
        <f>C_Addresses!N622</f>
        <v>0</v>
      </c>
    </row>
    <row r="914" spans="2:14" ht="13.5" thickBot="1" x14ac:dyDescent="0.25">
      <c r="B914" s="14">
        <f>C_Addresses!B623</f>
        <v>0</v>
      </c>
      <c r="C914" s="14">
        <f>C_Addresses!C623</f>
        <v>0</v>
      </c>
      <c r="D914" s="14">
        <f>C_Addresses!D623</f>
        <v>0</v>
      </c>
      <c r="E914" s="14">
        <f>C_Addresses!E623</f>
        <v>0</v>
      </c>
      <c r="F914" s="14">
        <f>C_Addresses!F623</f>
        <v>0</v>
      </c>
      <c r="G914" s="14">
        <f>C_Addresses!G623</f>
        <v>0</v>
      </c>
      <c r="H914" s="14">
        <f>C_Addresses!H623</f>
        <v>0</v>
      </c>
      <c r="I914" s="14">
        <f>C_Addresses!I623</f>
        <v>0</v>
      </c>
      <c r="J914" s="14">
        <f>C_Addresses!J623</f>
        <v>0</v>
      </c>
      <c r="K914" s="14">
        <f>C_Addresses!K623</f>
        <v>0</v>
      </c>
      <c r="L914" s="14">
        <f>C_Addresses!L623</f>
        <v>0</v>
      </c>
      <c r="M914" s="14">
        <f>C_Addresses!M623</f>
        <v>0</v>
      </c>
      <c r="N914" s="14">
        <f>C_Addresses!N623</f>
        <v>0</v>
      </c>
    </row>
    <row r="915" spans="2:14" x14ac:dyDescent="0.2">
      <c r="B915" s="1">
        <f>C_Addresses!B624</f>
        <v>0</v>
      </c>
      <c r="C915" s="1">
        <f>C_Addresses!C624</f>
        <v>0</v>
      </c>
      <c r="D915" s="1">
        <f>C_Addresses!D624</f>
        <v>0</v>
      </c>
      <c r="E915" s="11" t="str">
        <f>C_Addresses!E624</f>
        <v xml:space="preserve">Number of Units: </v>
      </c>
      <c r="F915" s="724">
        <f>C_Addresses!F624</f>
        <v>0</v>
      </c>
      <c r="G915" s="10">
        <f>C_Addresses!G624</f>
        <v>0</v>
      </c>
      <c r="H915" s="10">
        <f>C_Addresses!H624</f>
        <v>0</v>
      </c>
      <c r="I915" s="3">
        <f>C_Addresses!I624</f>
        <v>0</v>
      </c>
      <c r="J915" s="3">
        <f>C_Addresses!J624</f>
        <v>0</v>
      </c>
      <c r="K915" s="3" t="str">
        <f>C_Addresses!K624</f>
        <v>District</v>
      </c>
      <c r="L915" s="3">
        <f>C_Addresses!L624</f>
        <v>0</v>
      </c>
      <c r="M915" s="1059" t="str">
        <f>C_Addresses!M624</f>
        <v>Elected Official</v>
      </c>
      <c r="N915" s="1059">
        <f>C_Addresses!N624</f>
        <v>0</v>
      </c>
    </row>
    <row r="916" spans="2:14" x14ac:dyDescent="0.2">
      <c r="B916" s="12" t="str">
        <f>C_Addresses!B625</f>
        <v>Site #:</v>
      </c>
      <c r="C916" s="206">
        <f>C_Addresses!C625</f>
        <v>57</v>
      </c>
      <c r="D916" s="10">
        <f>C_Addresses!D625</f>
        <v>0</v>
      </c>
      <c r="E916" s="11" t="str">
        <f>C_Addresses!E625</f>
        <v>PPA Approved:</v>
      </c>
      <c r="F916" s="202">
        <f>C_Addresses!F625</f>
        <v>0</v>
      </c>
      <c r="G916" s="3">
        <f>C_Addresses!G625</f>
        <v>0</v>
      </c>
      <c r="H916" s="1">
        <f>C_Addresses!H625</f>
        <v>0</v>
      </c>
      <c r="I916" s="4" t="str">
        <f>C_Addresses!I625</f>
        <v>Chief Municipal Official:</v>
      </c>
      <c r="J916" s="4">
        <f>C_Addresses!J625</f>
        <v>0</v>
      </c>
      <c r="K916" s="13">
        <f>C_Addresses!K625</f>
        <v>0</v>
      </c>
      <c r="L916" s="3">
        <f>C_Addresses!L625</f>
        <v>0</v>
      </c>
      <c r="M916" s="1056">
        <f>C_Addresses!M625</f>
        <v>0</v>
      </c>
      <c r="N916" s="1056">
        <f>C_Addresses!N625</f>
        <v>0</v>
      </c>
    </row>
    <row r="917" spans="2:14" x14ac:dyDescent="0.2">
      <c r="B917" s="4" t="str">
        <f>C_Addresses!B626</f>
        <v>Set Aside:</v>
      </c>
      <c r="C917" s="1057" t="str">
        <f>C_Addresses!C626</f>
        <v/>
      </c>
      <c r="D917" s="1057">
        <f>C_Addresses!D626</f>
        <v>0</v>
      </c>
      <c r="E917" s="1057">
        <f>C_Addresses!E626</f>
        <v>0</v>
      </c>
      <c r="F917" s="1057">
        <f>C_Addresses!F626</f>
        <v>0</v>
      </c>
      <c r="G917" s="3">
        <f>C_Addresses!G626</f>
        <v>0</v>
      </c>
      <c r="H917" s="1">
        <f>C_Addresses!H626</f>
        <v>0</v>
      </c>
      <c r="I917" s="4" t="str">
        <f>C_Addresses!I626</f>
        <v>Alderman:</v>
      </c>
      <c r="J917" s="4">
        <f>C_Addresses!J626</f>
        <v>0</v>
      </c>
      <c r="K917" s="2">
        <f>C_Addresses!K626</f>
        <v>0</v>
      </c>
      <c r="L917" s="3">
        <f>C_Addresses!L626</f>
        <v>0</v>
      </c>
      <c r="M917" s="1056">
        <f>C_Addresses!M626</f>
        <v>0</v>
      </c>
      <c r="N917" s="1056">
        <f>C_Addresses!N626</f>
        <v>0</v>
      </c>
    </row>
    <row r="918" spans="2:14" x14ac:dyDescent="0.2">
      <c r="B918" s="4" t="str">
        <f>C_Addresses!B627</f>
        <v>Address:</v>
      </c>
      <c r="C918" s="1050">
        <f>C_Addresses!C627</f>
        <v>0</v>
      </c>
      <c r="D918" s="1051">
        <f>C_Addresses!D627</f>
        <v>0</v>
      </c>
      <c r="E918" s="1051">
        <f>C_Addresses!E627</f>
        <v>0</v>
      </c>
      <c r="F918" s="1052">
        <f>C_Addresses!F627</f>
        <v>0</v>
      </c>
      <c r="G918" s="3">
        <f>C_Addresses!G627</f>
        <v>0</v>
      </c>
      <c r="H918" s="1">
        <f>C_Addresses!H627</f>
        <v>0</v>
      </c>
      <c r="I918" s="4" t="str">
        <f>C_Addresses!I627</f>
        <v>State Senator:</v>
      </c>
      <c r="J918" s="4">
        <f>C_Addresses!J627</f>
        <v>0</v>
      </c>
      <c r="K918" s="2">
        <f>C_Addresses!K627</f>
        <v>0</v>
      </c>
      <c r="L918" s="3">
        <f>C_Addresses!L627</f>
        <v>0</v>
      </c>
      <c r="M918" s="1056">
        <f>C_Addresses!M627</f>
        <v>0</v>
      </c>
      <c r="N918" s="1056">
        <f>C_Addresses!N627</f>
        <v>0</v>
      </c>
    </row>
    <row r="919" spans="2:14" x14ac:dyDescent="0.2">
      <c r="B919" s="4" t="str">
        <f>C_Addresses!B628</f>
        <v xml:space="preserve">City: </v>
      </c>
      <c r="C919" s="1050">
        <f>C_Addresses!C628</f>
        <v>0</v>
      </c>
      <c r="D919" s="1051">
        <f>C_Addresses!D628</f>
        <v>0</v>
      </c>
      <c r="E919" s="1051">
        <f>C_Addresses!E628</f>
        <v>0</v>
      </c>
      <c r="F919" s="1052">
        <f>C_Addresses!F628</f>
        <v>0</v>
      </c>
      <c r="G919" s="3">
        <f>C_Addresses!G628</f>
        <v>0</v>
      </c>
      <c r="H919" s="3">
        <f>C_Addresses!H628</f>
        <v>0</v>
      </c>
      <c r="I919" s="4" t="str">
        <f>C_Addresses!I628</f>
        <v>State Representative:</v>
      </c>
      <c r="J919" s="4">
        <f>C_Addresses!J628</f>
        <v>0</v>
      </c>
      <c r="K919" s="2">
        <f>C_Addresses!K628</f>
        <v>0</v>
      </c>
      <c r="L919" s="3">
        <f>C_Addresses!L628</f>
        <v>0</v>
      </c>
      <c r="M919" s="1056">
        <f>C_Addresses!M628</f>
        <v>0</v>
      </c>
      <c r="N919" s="1056">
        <f>C_Addresses!N628</f>
        <v>0</v>
      </c>
    </row>
    <row r="920" spans="2:14" x14ac:dyDescent="0.2">
      <c r="B920" s="11" t="str">
        <f>C_Addresses!B629</f>
        <v>ZIP:</v>
      </c>
      <c r="C920" s="1028">
        <f>C_Addresses!C629</f>
        <v>0</v>
      </c>
      <c r="D920" s="1058">
        <f>C_Addresses!D629</f>
        <v>0</v>
      </c>
      <c r="E920" s="1058">
        <f>C_Addresses!E629</f>
        <v>0</v>
      </c>
      <c r="F920" s="1029">
        <f>C_Addresses!F629</f>
        <v>0</v>
      </c>
      <c r="G920" s="3">
        <f>C_Addresses!G629</f>
        <v>0</v>
      </c>
      <c r="H920" s="1">
        <f>C_Addresses!H629</f>
        <v>0</v>
      </c>
      <c r="I920" s="4" t="str">
        <f>C_Addresses!I629</f>
        <v>US Representative:</v>
      </c>
      <c r="J920" s="4">
        <f>C_Addresses!J629</f>
        <v>0</v>
      </c>
      <c r="K920" s="2">
        <f>C_Addresses!K629</f>
        <v>0</v>
      </c>
      <c r="L920" s="3">
        <f>C_Addresses!L629</f>
        <v>0</v>
      </c>
      <c r="M920" s="1056">
        <f>C_Addresses!M629</f>
        <v>0</v>
      </c>
      <c r="N920" s="1056">
        <f>C_Addresses!N629</f>
        <v>0</v>
      </c>
    </row>
    <row r="921" spans="2:14" x14ac:dyDescent="0.2">
      <c r="B921" s="4" t="str">
        <f>C_Addresses!B630</f>
        <v>County:</v>
      </c>
      <c r="C921" s="1050">
        <f>C_Addresses!C630</f>
        <v>0</v>
      </c>
      <c r="D921" s="1051">
        <f>C_Addresses!D630</f>
        <v>0</v>
      </c>
      <c r="E921" s="1051">
        <f>C_Addresses!E630</f>
        <v>0</v>
      </c>
      <c r="F921" s="1052">
        <f>C_Addresses!F630</f>
        <v>0</v>
      </c>
      <c r="G921" s="3">
        <f>C_Addresses!G630</f>
        <v>0</v>
      </c>
      <c r="H921" s="1">
        <f>C_Addresses!H630</f>
        <v>0</v>
      </c>
      <c r="I921" s="1">
        <f>C_Addresses!I630</f>
        <v>0</v>
      </c>
      <c r="J921" s="1">
        <f>C_Addresses!J630</f>
        <v>0</v>
      </c>
      <c r="K921" s="1">
        <f>C_Addresses!K630</f>
        <v>0</v>
      </c>
      <c r="L921" s="1">
        <f>C_Addresses!L630</f>
        <v>0</v>
      </c>
      <c r="M921" s="1">
        <f>C_Addresses!M630</f>
        <v>0</v>
      </c>
      <c r="N921" s="1">
        <f>C_Addresses!N630</f>
        <v>0</v>
      </c>
    </row>
    <row r="922" spans="2:14" x14ac:dyDescent="0.2">
      <c r="B922" s="1">
        <f>C_Addresses!B631</f>
        <v>0</v>
      </c>
      <c r="C922" s="1">
        <f>C_Addresses!C631</f>
        <v>0</v>
      </c>
      <c r="D922" s="1">
        <f>C_Addresses!D631</f>
        <v>0</v>
      </c>
      <c r="E922" s="1">
        <f>C_Addresses!E631</f>
        <v>0</v>
      </c>
      <c r="F922" s="3">
        <f>C_Addresses!F631</f>
        <v>0</v>
      </c>
      <c r="G922" s="3">
        <f>C_Addresses!G631</f>
        <v>0</v>
      </c>
      <c r="H922" s="1">
        <f>C_Addresses!H631</f>
        <v>0</v>
      </c>
      <c r="I922" s="4" t="str">
        <f>C_Addresses!I631</f>
        <v>Census Tract Number:</v>
      </c>
      <c r="J922" s="1">
        <f>C_Addresses!J631</f>
        <v>0</v>
      </c>
      <c r="K922" s="2">
        <f>C_Addresses!K631</f>
        <v>0</v>
      </c>
      <c r="L922" s="1">
        <f>C_Addresses!L631</f>
        <v>0</v>
      </c>
      <c r="M922" s="1" t="str">
        <f>C_Addresses!M631</f>
        <v>PIN:</v>
      </c>
      <c r="N922" s="2">
        <f>C_Addresses!N631</f>
        <v>0</v>
      </c>
    </row>
    <row r="923" spans="2:14" x14ac:dyDescent="0.2">
      <c r="B923" s="4" t="str">
        <f>C_Addresses!B632</f>
        <v>Latitude:</v>
      </c>
      <c r="C923" s="121">
        <f>C_Addresses!C632</f>
        <v>0</v>
      </c>
      <c r="D923" s="5" t="str">
        <f>C_Addresses!D632</f>
        <v>(Example: 41.889556)</v>
      </c>
      <c r="E923" s="1">
        <f>C_Addresses!E632</f>
        <v>0</v>
      </c>
      <c r="F923" s="3">
        <f>C_Addresses!F632</f>
        <v>0</v>
      </c>
      <c r="G923" s="1">
        <f>C_Addresses!G632</f>
        <v>0</v>
      </c>
      <c r="H923" s="1">
        <f>C_Addresses!H632</f>
        <v>0</v>
      </c>
      <c r="I923" s="4" t="str">
        <f>C_Addresses!I632</f>
        <v>QCT?:</v>
      </c>
      <c r="J923" s="1">
        <f>C_Addresses!J632</f>
        <v>0</v>
      </c>
      <c r="K923" s="202">
        <f>C_Addresses!K632</f>
        <v>0</v>
      </c>
      <c r="L923" s="1">
        <f>C_Addresses!L632</f>
        <v>0</v>
      </c>
      <c r="M923" s="1">
        <f>C_Addresses!M632</f>
        <v>0</v>
      </c>
      <c r="N923" s="1">
        <f>C_Addresses!N632</f>
        <v>0</v>
      </c>
    </row>
    <row r="924" spans="2:14" x14ac:dyDescent="0.2">
      <c r="B924" s="4" t="str">
        <f>C_Addresses!B633</f>
        <v>Longitude:</v>
      </c>
      <c r="C924" s="122">
        <f>C_Addresses!C633</f>
        <v>0</v>
      </c>
      <c r="D924" s="9" t="str">
        <f>C_Addresses!D633</f>
        <v>(Example: -87.623861)</v>
      </c>
      <c r="E924" s="3">
        <f>C_Addresses!E633</f>
        <v>0</v>
      </c>
      <c r="F924" s="1">
        <f>C_Addresses!F633</f>
        <v>0</v>
      </c>
      <c r="G924" s="3">
        <f>C_Addresses!G633</f>
        <v>0</v>
      </c>
      <c r="H924" s="1">
        <f>C_Addresses!H633</f>
        <v>0</v>
      </c>
      <c r="I924" s="4" t="str">
        <f>C_Addresses!I633</f>
        <v>Chicago Community Area:</v>
      </c>
      <c r="J924" s="1">
        <f>C_Addresses!J633</f>
        <v>0</v>
      </c>
      <c r="K924" s="1">
        <f>C_Addresses!K633</f>
        <v>0</v>
      </c>
      <c r="L924" s="1">
        <f>C_Addresses!L633</f>
        <v>0</v>
      </c>
      <c r="M924" s="1053">
        <f>C_Addresses!M633</f>
        <v>0</v>
      </c>
      <c r="N924" s="1054">
        <f>C_Addresses!N633</f>
        <v>0</v>
      </c>
    </row>
    <row r="925" spans="2:14" ht="13.5" thickBot="1" x14ac:dyDescent="0.25">
      <c r="B925" s="14">
        <f>C_Addresses!B634</f>
        <v>0</v>
      </c>
      <c r="C925" s="14">
        <f>C_Addresses!C634</f>
        <v>0</v>
      </c>
      <c r="D925" s="14">
        <f>C_Addresses!D634</f>
        <v>0</v>
      </c>
      <c r="E925" s="14">
        <f>C_Addresses!E634</f>
        <v>0</v>
      </c>
      <c r="F925" s="14">
        <f>C_Addresses!F634</f>
        <v>0</v>
      </c>
      <c r="G925" s="14">
        <f>C_Addresses!G634</f>
        <v>0</v>
      </c>
      <c r="H925" s="14">
        <f>C_Addresses!H634</f>
        <v>0</v>
      </c>
      <c r="I925" s="14">
        <f>C_Addresses!I634</f>
        <v>0</v>
      </c>
      <c r="J925" s="14">
        <f>C_Addresses!J634</f>
        <v>0</v>
      </c>
      <c r="K925" s="14">
        <f>C_Addresses!K634</f>
        <v>0</v>
      </c>
      <c r="L925" s="14">
        <f>C_Addresses!L634</f>
        <v>0</v>
      </c>
      <c r="M925" s="14">
        <f>C_Addresses!M634</f>
        <v>0</v>
      </c>
      <c r="N925" s="14">
        <f>C_Addresses!N634</f>
        <v>0</v>
      </c>
    </row>
    <row r="926" spans="2:14" x14ac:dyDescent="0.2">
      <c r="B926" s="1">
        <f>C_Addresses!B635</f>
        <v>0</v>
      </c>
      <c r="C926" s="1">
        <f>C_Addresses!C635</f>
        <v>0</v>
      </c>
      <c r="D926" s="1">
        <f>C_Addresses!D635</f>
        <v>0</v>
      </c>
      <c r="E926" s="11" t="str">
        <f>C_Addresses!E635</f>
        <v xml:space="preserve">Number of Units: </v>
      </c>
      <c r="F926" s="724">
        <f>C_Addresses!F635</f>
        <v>0</v>
      </c>
      <c r="G926" s="10">
        <f>C_Addresses!G635</f>
        <v>0</v>
      </c>
      <c r="H926" s="10">
        <f>C_Addresses!H635</f>
        <v>0</v>
      </c>
      <c r="I926" s="3">
        <f>C_Addresses!I635</f>
        <v>0</v>
      </c>
      <c r="J926" s="3">
        <f>C_Addresses!J635</f>
        <v>0</v>
      </c>
      <c r="K926" s="3" t="str">
        <f>C_Addresses!K635</f>
        <v>District</v>
      </c>
      <c r="L926" s="3">
        <f>C_Addresses!L635</f>
        <v>0</v>
      </c>
      <c r="M926" s="1059" t="str">
        <f>C_Addresses!M635</f>
        <v>Elected Official</v>
      </c>
      <c r="N926" s="1059">
        <f>C_Addresses!N635</f>
        <v>0</v>
      </c>
    </row>
    <row r="927" spans="2:14" x14ac:dyDescent="0.2">
      <c r="B927" s="12" t="str">
        <f>C_Addresses!B636</f>
        <v>Site #:</v>
      </c>
      <c r="C927" s="206">
        <f>C_Addresses!C636</f>
        <v>58</v>
      </c>
      <c r="D927" s="10">
        <f>C_Addresses!D636</f>
        <v>0</v>
      </c>
      <c r="E927" s="11" t="str">
        <f>C_Addresses!E636</f>
        <v>PPA Approved:</v>
      </c>
      <c r="F927" s="202">
        <f>C_Addresses!F636</f>
        <v>0</v>
      </c>
      <c r="G927" s="3">
        <f>C_Addresses!G636</f>
        <v>0</v>
      </c>
      <c r="H927" s="1">
        <f>C_Addresses!H636</f>
        <v>0</v>
      </c>
      <c r="I927" s="4" t="str">
        <f>C_Addresses!I636</f>
        <v>Chief Municipal Official:</v>
      </c>
      <c r="J927" s="4">
        <f>C_Addresses!J636</f>
        <v>0</v>
      </c>
      <c r="K927" s="13">
        <f>C_Addresses!K636</f>
        <v>0</v>
      </c>
      <c r="L927" s="3">
        <f>C_Addresses!L636</f>
        <v>0</v>
      </c>
      <c r="M927" s="1056">
        <f>C_Addresses!M636</f>
        <v>0</v>
      </c>
      <c r="N927" s="1056">
        <f>C_Addresses!N636</f>
        <v>0</v>
      </c>
    </row>
    <row r="928" spans="2:14" x14ac:dyDescent="0.2">
      <c r="B928" s="4" t="str">
        <f>C_Addresses!B637</f>
        <v>Set Aside:</v>
      </c>
      <c r="C928" s="1057" t="str">
        <f>C_Addresses!C637</f>
        <v/>
      </c>
      <c r="D928" s="1057">
        <f>C_Addresses!D637</f>
        <v>0</v>
      </c>
      <c r="E928" s="1057">
        <f>C_Addresses!E637</f>
        <v>0</v>
      </c>
      <c r="F928" s="1057">
        <f>C_Addresses!F637</f>
        <v>0</v>
      </c>
      <c r="G928" s="3">
        <f>C_Addresses!G637</f>
        <v>0</v>
      </c>
      <c r="H928" s="1">
        <f>C_Addresses!H637</f>
        <v>0</v>
      </c>
      <c r="I928" s="4" t="str">
        <f>C_Addresses!I637</f>
        <v>Alderman:</v>
      </c>
      <c r="J928" s="4">
        <f>C_Addresses!J637</f>
        <v>0</v>
      </c>
      <c r="K928" s="2">
        <f>C_Addresses!K637</f>
        <v>0</v>
      </c>
      <c r="L928" s="3">
        <f>C_Addresses!L637</f>
        <v>0</v>
      </c>
      <c r="M928" s="1056">
        <f>C_Addresses!M637</f>
        <v>0</v>
      </c>
      <c r="N928" s="1056">
        <f>C_Addresses!N637</f>
        <v>0</v>
      </c>
    </row>
    <row r="929" spans="2:14" x14ac:dyDescent="0.2">
      <c r="B929" s="4" t="str">
        <f>C_Addresses!B638</f>
        <v>Address:</v>
      </c>
      <c r="C929" s="1050">
        <f>C_Addresses!C638</f>
        <v>0</v>
      </c>
      <c r="D929" s="1051">
        <f>C_Addresses!D638</f>
        <v>0</v>
      </c>
      <c r="E929" s="1051">
        <f>C_Addresses!E638</f>
        <v>0</v>
      </c>
      <c r="F929" s="1052">
        <f>C_Addresses!F638</f>
        <v>0</v>
      </c>
      <c r="G929" s="3">
        <f>C_Addresses!G638</f>
        <v>0</v>
      </c>
      <c r="H929" s="1">
        <f>C_Addresses!H638</f>
        <v>0</v>
      </c>
      <c r="I929" s="4" t="str">
        <f>C_Addresses!I638</f>
        <v>State Senator:</v>
      </c>
      <c r="J929" s="4">
        <f>C_Addresses!J638</f>
        <v>0</v>
      </c>
      <c r="K929" s="2">
        <f>C_Addresses!K638</f>
        <v>0</v>
      </c>
      <c r="L929" s="3">
        <f>C_Addresses!L638</f>
        <v>0</v>
      </c>
      <c r="M929" s="1056">
        <f>C_Addresses!M638</f>
        <v>0</v>
      </c>
      <c r="N929" s="1056">
        <f>C_Addresses!N638</f>
        <v>0</v>
      </c>
    </row>
    <row r="930" spans="2:14" x14ac:dyDescent="0.2">
      <c r="B930" s="4" t="str">
        <f>C_Addresses!B639</f>
        <v xml:space="preserve">City: </v>
      </c>
      <c r="C930" s="1050">
        <f>C_Addresses!C639</f>
        <v>0</v>
      </c>
      <c r="D930" s="1051">
        <f>C_Addresses!D639</f>
        <v>0</v>
      </c>
      <c r="E930" s="1051">
        <f>C_Addresses!E639</f>
        <v>0</v>
      </c>
      <c r="F930" s="1052">
        <f>C_Addresses!F639</f>
        <v>0</v>
      </c>
      <c r="G930" s="3">
        <f>C_Addresses!G639</f>
        <v>0</v>
      </c>
      <c r="H930" s="3">
        <f>C_Addresses!H639</f>
        <v>0</v>
      </c>
      <c r="I930" s="4" t="str">
        <f>C_Addresses!I639</f>
        <v>State Representative:</v>
      </c>
      <c r="J930" s="4">
        <f>C_Addresses!J639</f>
        <v>0</v>
      </c>
      <c r="K930" s="2">
        <f>C_Addresses!K639</f>
        <v>0</v>
      </c>
      <c r="L930" s="3">
        <f>C_Addresses!L639</f>
        <v>0</v>
      </c>
      <c r="M930" s="1056">
        <f>C_Addresses!M639</f>
        <v>0</v>
      </c>
      <c r="N930" s="1056">
        <f>C_Addresses!N639</f>
        <v>0</v>
      </c>
    </row>
    <row r="931" spans="2:14" x14ac:dyDescent="0.2">
      <c r="B931" s="11" t="str">
        <f>C_Addresses!B640</f>
        <v>ZIP:</v>
      </c>
      <c r="C931" s="1028">
        <f>C_Addresses!C640</f>
        <v>0</v>
      </c>
      <c r="D931" s="1058">
        <f>C_Addresses!D640</f>
        <v>0</v>
      </c>
      <c r="E931" s="1058">
        <f>C_Addresses!E640</f>
        <v>0</v>
      </c>
      <c r="F931" s="1029">
        <f>C_Addresses!F640</f>
        <v>0</v>
      </c>
      <c r="G931" s="3">
        <f>C_Addresses!G640</f>
        <v>0</v>
      </c>
      <c r="H931" s="1">
        <f>C_Addresses!H640</f>
        <v>0</v>
      </c>
      <c r="I931" s="4" t="str">
        <f>C_Addresses!I640</f>
        <v>US Representative:</v>
      </c>
      <c r="J931" s="4">
        <f>C_Addresses!J640</f>
        <v>0</v>
      </c>
      <c r="K931" s="2">
        <f>C_Addresses!K640</f>
        <v>0</v>
      </c>
      <c r="L931" s="3">
        <f>C_Addresses!L640</f>
        <v>0</v>
      </c>
      <c r="M931" s="1056">
        <f>C_Addresses!M640</f>
        <v>0</v>
      </c>
      <c r="N931" s="1056">
        <f>C_Addresses!N640</f>
        <v>0</v>
      </c>
    </row>
    <row r="932" spans="2:14" x14ac:dyDescent="0.2">
      <c r="B932" s="4" t="str">
        <f>C_Addresses!B641</f>
        <v>County:</v>
      </c>
      <c r="C932" s="1050">
        <f>C_Addresses!C641</f>
        <v>0</v>
      </c>
      <c r="D932" s="1051">
        <f>C_Addresses!D641</f>
        <v>0</v>
      </c>
      <c r="E932" s="1051">
        <f>C_Addresses!E641</f>
        <v>0</v>
      </c>
      <c r="F932" s="1052">
        <f>C_Addresses!F641</f>
        <v>0</v>
      </c>
      <c r="G932" s="3">
        <f>C_Addresses!G641</f>
        <v>0</v>
      </c>
      <c r="H932" s="1">
        <f>C_Addresses!H641</f>
        <v>0</v>
      </c>
      <c r="I932" s="1">
        <f>C_Addresses!I641</f>
        <v>0</v>
      </c>
      <c r="J932" s="1">
        <f>C_Addresses!J641</f>
        <v>0</v>
      </c>
      <c r="K932" s="1">
        <f>C_Addresses!K641</f>
        <v>0</v>
      </c>
      <c r="L932" s="1">
        <f>C_Addresses!L641</f>
        <v>0</v>
      </c>
      <c r="M932" s="1">
        <f>C_Addresses!M641</f>
        <v>0</v>
      </c>
      <c r="N932" s="1">
        <f>C_Addresses!N641</f>
        <v>0</v>
      </c>
    </row>
    <row r="933" spans="2:14" x14ac:dyDescent="0.2">
      <c r="B933" s="1">
        <f>C_Addresses!B642</f>
        <v>0</v>
      </c>
      <c r="C933" s="1">
        <f>C_Addresses!C642</f>
        <v>0</v>
      </c>
      <c r="D933" s="1">
        <f>C_Addresses!D642</f>
        <v>0</v>
      </c>
      <c r="E933" s="1">
        <f>C_Addresses!E642</f>
        <v>0</v>
      </c>
      <c r="F933" s="3">
        <f>C_Addresses!F642</f>
        <v>0</v>
      </c>
      <c r="G933" s="3">
        <f>C_Addresses!G642</f>
        <v>0</v>
      </c>
      <c r="H933" s="1">
        <f>C_Addresses!H642</f>
        <v>0</v>
      </c>
      <c r="I933" s="4" t="str">
        <f>C_Addresses!I642</f>
        <v>Census Tract Number:</v>
      </c>
      <c r="J933" s="1">
        <f>C_Addresses!J642</f>
        <v>0</v>
      </c>
      <c r="K933" s="2">
        <f>C_Addresses!K642</f>
        <v>0</v>
      </c>
      <c r="L933" s="1">
        <f>C_Addresses!L642</f>
        <v>0</v>
      </c>
      <c r="M933" s="1" t="str">
        <f>C_Addresses!M642</f>
        <v>PIN:</v>
      </c>
      <c r="N933" s="2">
        <f>C_Addresses!N642</f>
        <v>0</v>
      </c>
    </row>
    <row r="934" spans="2:14" x14ac:dyDescent="0.2">
      <c r="B934" s="4" t="str">
        <f>C_Addresses!B643</f>
        <v>Latitude:</v>
      </c>
      <c r="C934" s="121">
        <f>C_Addresses!C643</f>
        <v>0</v>
      </c>
      <c r="D934" s="5" t="str">
        <f>C_Addresses!D643</f>
        <v>(Example: 41.889556)</v>
      </c>
      <c r="E934" s="1">
        <f>C_Addresses!E643</f>
        <v>0</v>
      </c>
      <c r="F934" s="3">
        <f>C_Addresses!F643</f>
        <v>0</v>
      </c>
      <c r="G934" s="1">
        <f>C_Addresses!G643</f>
        <v>0</v>
      </c>
      <c r="H934" s="1">
        <f>C_Addresses!H643</f>
        <v>0</v>
      </c>
      <c r="I934" s="4" t="str">
        <f>C_Addresses!I643</f>
        <v>QCT?:</v>
      </c>
      <c r="J934" s="1">
        <f>C_Addresses!J643</f>
        <v>0</v>
      </c>
      <c r="K934" s="202">
        <f>C_Addresses!K643</f>
        <v>0</v>
      </c>
      <c r="L934" s="1">
        <f>C_Addresses!L643</f>
        <v>0</v>
      </c>
      <c r="M934" s="1">
        <f>C_Addresses!M643</f>
        <v>0</v>
      </c>
      <c r="N934" s="1">
        <f>C_Addresses!N643</f>
        <v>0</v>
      </c>
    </row>
    <row r="935" spans="2:14" x14ac:dyDescent="0.2">
      <c r="B935" s="4" t="str">
        <f>C_Addresses!B644</f>
        <v>Longitude:</v>
      </c>
      <c r="C935" s="122">
        <f>C_Addresses!C644</f>
        <v>0</v>
      </c>
      <c r="D935" s="9" t="str">
        <f>C_Addresses!D644</f>
        <v>(Example: -87.623861)</v>
      </c>
      <c r="E935" s="3">
        <f>C_Addresses!E644</f>
        <v>0</v>
      </c>
      <c r="F935" s="1">
        <f>C_Addresses!F644</f>
        <v>0</v>
      </c>
      <c r="G935" s="3">
        <f>C_Addresses!G644</f>
        <v>0</v>
      </c>
      <c r="H935" s="1">
        <f>C_Addresses!H644</f>
        <v>0</v>
      </c>
      <c r="I935" s="4" t="str">
        <f>C_Addresses!I644</f>
        <v>Chicago Community Area:</v>
      </c>
      <c r="J935" s="1">
        <f>C_Addresses!J644</f>
        <v>0</v>
      </c>
      <c r="K935" s="1">
        <f>C_Addresses!K644</f>
        <v>0</v>
      </c>
      <c r="L935" s="1">
        <f>C_Addresses!L644</f>
        <v>0</v>
      </c>
      <c r="M935" s="1053">
        <f>C_Addresses!M644</f>
        <v>0</v>
      </c>
      <c r="N935" s="1054">
        <f>C_Addresses!N644</f>
        <v>0</v>
      </c>
    </row>
    <row r="936" spans="2:14" ht="13.5" thickBot="1" x14ac:dyDescent="0.25">
      <c r="B936" s="14">
        <f>C_Addresses!B645</f>
        <v>0</v>
      </c>
      <c r="C936" s="14">
        <f>C_Addresses!C645</f>
        <v>0</v>
      </c>
      <c r="D936" s="14">
        <f>C_Addresses!D645</f>
        <v>0</v>
      </c>
      <c r="E936" s="14">
        <f>C_Addresses!E645</f>
        <v>0</v>
      </c>
      <c r="F936" s="14">
        <f>C_Addresses!F645</f>
        <v>0</v>
      </c>
      <c r="G936" s="14">
        <f>C_Addresses!G645</f>
        <v>0</v>
      </c>
      <c r="H936" s="14">
        <f>C_Addresses!H645</f>
        <v>0</v>
      </c>
      <c r="I936" s="14">
        <f>C_Addresses!I645</f>
        <v>0</v>
      </c>
      <c r="J936" s="14">
        <f>C_Addresses!J645</f>
        <v>0</v>
      </c>
      <c r="K936" s="14">
        <f>C_Addresses!K645</f>
        <v>0</v>
      </c>
      <c r="L936" s="14">
        <f>C_Addresses!L645</f>
        <v>0</v>
      </c>
      <c r="M936" s="14">
        <f>C_Addresses!M645</f>
        <v>0</v>
      </c>
      <c r="N936" s="14">
        <f>C_Addresses!N645</f>
        <v>0</v>
      </c>
    </row>
    <row r="937" spans="2:14" x14ac:dyDescent="0.2">
      <c r="B937" s="517">
        <f>C_Addresses!B646</f>
        <v>0</v>
      </c>
      <c r="C937" s="517">
        <f>C_Addresses!C646</f>
        <v>0</v>
      </c>
      <c r="D937" s="517">
        <f>C_Addresses!D646</f>
        <v>0</v>
      </c>
      <c r="E937" s="11" t="str">
        <f>C_Addresses!E646</f>
        <v xml:space="preserve">Number of Units: </v>
      </c>
      <c r="F937" s="724">
        <f>C_Addresses!F646</f>
        <v>0</v>
      </c>
      <c r="G937" s="519">
        <f>C_Addresses!G646</f>
        <v>0</v>
      </c>
      <c r="H937" s="519">
        <f>C_Addresses!H646</f>
        <v>0</v>
      </c>
      <c r="I937" s="516">
        <f>C_Addresses!I646</f>
        <v>0</v>
      </c>
      <c r="J937" s="516">
        <f>C_Addresses!J646</f>
        <v>0</v>
      </c>
      <c r="K937" s="516" t="str">
        <f>C_Addresses!K646</f>
        <v>District</v>
      </c>
      <c r="L937" s="516">
        <f>C_Addresses!L646</f>
        <v>0</v>
      </c>
      <c r="M937" s="1055" t="str">
        <f>C_Addresses!M646</f>
        <v>Elected Official</v>
      </c>
      <c r="N937" s="1055">
        <f>C_Addresses!N646</f>
        <v>0</v>
      </c>
    </row>
    <row r="938" spans="2:14" x14ac:dyDescent="0.2">
      <c r="B938" s="12" t="str">
        <f>C_Addresses!B647</f>
        <v>Site #:</v>
      </c>
      <c r="C938" s="206">
        <f>C_Addresses!C647</f>
        <v>59</v>
      </c>
      <c r="D938" s="10">
        <f>C_Addresses!D647</f>
        <v>0</v>
      </c>
      <c r="E938" s="11" t="str">
        <f>C_Addresses!E647</f>
        <v>PPA Approved:</v>
      </c>
      <c r="F938" s="202">
        <f>C_Addresses!F647</f>
        <v>0</v>
      </c>
      <c r="G938" s="3">
        <f>C_Addresses!G647</f>
        <v>0</v>
      </c>
      <c r="H938" s="1">
        <f>C_Addresses!H647</f>
        <v>0</v>
      </c>
      <c r="I938" s="4" t="str">
        <f>C_Addresses!I647</f>
        <v>Chief Municipal Official:</v>
      </c>
      <c r="J938" s="4">
        <f>C_Addresses!J647</f>
        <v>0</v>
      </c>
      <c r="K938" s="13">
        <f>C_Addresses!K647</f>
        <v>0</v>
      </c>
      <c r="L938" s="3">
        <f>C_Addresses!L647</f>
        <v>0</v>
      </c>
      <c r="M938" s="1056">
        <f>C_Addresses!M647</f>
        <v>0</v>
      </c>
      <c r="N938" s="1056">
        <f>C_Addresses!N647</f>
        <v>0</v>
      </c>
    </row>
    <row r="939" spans="2:14" x14ac:dyDescent="0.2">
      <c r="B939" s="4" t="str">
        <f>C_Addresses!B648</f>
        <v>Set Aside:</v>
      </c>
      <c r="C939" s="1057" t="str">
        <f>C_Addresses!C648</f>
        <v/>
      </c>
      <c r="D939" s="1057">
        <f>C_Addresses!D648</f>
        <v>0</v>
      </c>
      <c r="E939" s="1057">
        <f>C_Addresses!E648</f>
        <v>0</v>
      </c>
      <c r="F939" s="1057">
        <f>C_Addresses!F648</f>
        <v>0</v>
      </c>
      <c r="G939" s="3">
        <f>C_Addresses!G648</f>
        <v>0</v>
      </c>
      <c r="H939" s="1">
        <f>C_Addresses!H648</f>
        <v>0</v>
      </c>
      <c r="I939" s="4" t="str">
        <f>C_Addresses!I648</f>
        <v>Alderman:</v>
      </c>
      <c r="J939" s="4">
        <f>C_Addresses!J648</f>
        <v>0</v>
      </c>
      <c r="K939" s="2">
        <f>C_Addresses!K648</f>
        <v>0</v>
      </c>
      <c r="L939" s="3">
        <f>C_Addresses!L648</f>
        <v>0</v>
      </c>
      <c r="M939" s="1056">
        <f>C_Addresses!M648</f>
        <v>0</v>
      </c>
      <c r="N939" s="1056">
        <f>C_Addresses!N648</f>
        <v>0</v>
      </c>
    </row>
    <row r="940" spans="2:14" x14ac:dyDescent="0.2">
      <c r="B940" s="4" t="str">
        <f>C_Addresses!B649</f>
        <v>Address:</v>
      </c>
      <c r="C940" s="1050">
        <f>C_Addresses!C649</f>
        <v>0</v>
      </c>
      <c r="D940" s="1051">
        <f>C_Addresses!D649</f>
        <v>0</v>
      </c>
      <c r="E940" s="1051">
        <f>C_Addresses!E649</f>
        <v>0</v>
      </c>
      <c r="F940" s="1052">
        <f>C_Addresses!F649</f>
        <v>0</v>
      </c>
      <c r="G940" s="3">
        <f>C_Addresses!G649</f>
        <v>0</v>
      </c>
      <c r="H940" s="1">
        <f>C_Addresses!H649</f>
        <v>0</v>
      </c>
      <c r="I940" s="4" t="str">
        <f>C_Addresses!I649</f>
        <v>State Senator:</v>
      </c>
      <c r="J940" s="4">
        <f>C_Addresses!J649</f>
        <v>0</v>
      </c>
      <c r="K940" s="2">
        <f>C_Addresses!K649</f>
        <v>0</v>
      </c>
      <c r="L940" s="3">
        <f>C_Addresses!L649</f>
        <v>0</v>
      </c>
      <c r="M940" s="1056">
        <f>C_Addresses!M649</f>
        <v>0</v>
      </c>
      <c r="N940" s="1056">
        <f>C_Addresses!N649</f>
        <v>0</v>
      </c>
    </row>
    <row r="941" spans="2:14" x14ac:dyDescent="0.2">
      <c r="B941" s="4" t="str">
        <f>C_Addresses!B650</f>
        <v xml:space="preserve">City: </v>
      </c>
      <c r="C941" s="1050">
        <f>C_Addresses!C650</f>
        <v>0</v>
      </c>
      <c r="D941" s="1051">
        <f>C_Addresses!D650</f>
        <v>0</v>
      </c>
      <c r="E941" s="1051">
        <f>C_Addresses!E650</f>
        <v>0</v>
      </c>
      <c r="F941" s="1052">
        <f>C_Addresses!F650</f>
        <v>0</v>
      </c>
      <c r="G941" s="3">
        <f>C_Addresses!G650</f>
        <v>0</v>
      </c>
      <c r="H941" s="3">
        <f>C_Addresses!H650</f>
        <v>0</v>
      </c>
      <c r="I941" s="4" t="str">
        <f>C_Addresses!I650</f>
        <v>State Representative:</v>
      </c>
      <c r="J941" s="4">
        <f>C_Addresses!J650</f>
        <v>0</v>
      </c>
      <c r="K941" s="2">
        <f>C_Addresses!K650</f>
        <v>0</v>
      </c>
      <c r="L941" s="3">
        <f>C_Addresses!L650</f>
        <v>0</v>
      </c>
      <c r="M941" s="1056">
        <f>C_Addresses!M650</f>
        <v>0</v>
      </c>
      <c r="N941" s="1056">
        <f>C_Addresses!N650</f>
        <v>0</v>
      </c>
    </row>
    <row r="942" spans="2:14" x14ac:dyDescent="0.2">
      <c r="B942" s="11" t="str">
        <f>C_Addresses!B651</f>
        <v>ZIP:</v>
      </c>
      <c r="C942" s="1028">
        <f>C_Addresses!C651</f>
        <v>0</v>
      </c>
      <c r="D942" s="1058">
        <f>C_Addresses!D651</f>
        <v>0</v>
      </c>
      <c r="E942" s="1058">
        <f>C_Addresses!E651</f>
        <v>0</v>
      </c>
      <c r="F942" s="1029">
        <f>C_Addresses!F651</f>
        <v>0</v>
      </c>
      <c r="G942" s="3">
        <f>C_Addresses!G651</f>
        <v>0</v>
      </c>
      <c r="H942" s="1">
        <f>C_Addresses!H651</f>
        <v>0</v>
      </c>
      <c r="I942" s="4" t="str">
        <f>C_Addresses!I651</f>
        <v>US Representative:</v>
      </c>
      <c r="J942" s="4">
        <f>C_Addresses!J651</f>
        <v>0</v>
      </c>
      <c r="K942" s="2">
        <f>C_Addresses!K651</f>
        <v>0</v>
      </c>
      <c r="L942" s="3">
        <f>C_Addresses!L651</f>
        <v>0</v>
      </c>
      <c r="M942" s="1056">
        <f>C_Addresses!M651</f>
        <v>0</v>
      </c>
      <c r="N942" s="1056">
        <f>C_Addresses!N651</f>
        <v>0</v>
      </c>
    </row>
    <row r="943" spans="2:14" x14ac:dyDescent="0.2">
      <c r="B943" s="4" t="str">
        <f>C_Addresses!B652</f>
        <v>County:</v>
      </c>
      <c r="C943" s="1050">
        <f>C_Addresses!C652</f>
        <v>0</v>
      </c>
      <c r="D943" s="1051">
        <f>C_Addresses!D652</f>
        <v>0</v>
      </c>
      <c r="E943" s="1051">
        <f>C_Addresses!E652</f>
        <v>0</v>
      </c>
      <c r="F943" s="1052">
        <f>C_Addresses!F652</f>
        <v>0</v>
      </c>
      <c r="G943" s="3">
        <f>C_Addresses!G652</f>
        <v>0</v>
      </c>
      <c r="H943" s="1">
        <f>C_Addresses!H652</f>
        <v>0</v>
      </c>
      <c r="I943" s="1">
        <f>C_Addresses!I652</f>
        <v>0</v>
      </c>
      <c r="J943" s="1">
        <f>C_Addresses!J652</f>
        <v>0</v>
      </c>
      <c r="K943" s="1">
        <f>C_Addresses!K652</f>
        <v>0</v>
      </c>
      <c r="L943" s="1">
        <f>C_Addresses!L652</f>
        <v>0</v>
      </c>
      <c r="M943" s="1">
        <f>C_Addresses!M652</f>
        <v>0</v>
      </c>
      <c r="N943" s="1">
        <f>C_Addresses!N652</f>
        <v>0</v>
      </c>
    </row>
    <row r="944" spans="2:14" x14ac:dyDescent="0.2">
      <c r="B944" s="1">
        <f>C_Addresses!B653</f>
        <v>0</v>
      </c>
      <c r="C944" s="1">
        <f>C_Addresses!C653</f>
        <v>0</v>
      </c>
      <c r="D944" s="1">
        <f>C_Addresses!D653</f>
        <v>0</v>
      </c>
      <c r="E944" s="1">
        <f>C_Addresses!E653</f>
        <v>0</v>
      </c>
      <c r="F944" s="3">
        <f>C_Addresses!F653</f>
        <v>0</v>
      </c>
      <c r="G944" s="3">
        <f>C_Addresses!G653</f>
        <v>0</v>
      </c>
      <c r="H944" s="1">
        <f>C_Addresses!H653</f>
        <v>0</v>
      </c>
      <c r="I944" s="4" t="str">
        <f>C_Addresses!I653</f>
        <v>Census Tract Number:</v>
      </c>
      <c r="J944" s="1">
        <f>C_Addresses!J653</f>
        <v>0</v>
      </c>
      <c r="K944" s="2">
        <f>C_Addresses!K653</f>
        <v>0</v>
      </c>
      <c r="L944" s="1">
        <f>C_Addresses!L653</f>
        <v>0</v>
      </c>
      <c r="M944" s="1" t="str">
        <f>C_Addresses!M653</f>
        <v>PIN:</v>
      </c>
      <c r="N944" s="2">
        <f>C_Addresses!N653</f>
        <v>0</v>
      </c>
    </row>
    <row r="945" spans="2:14" x14ac:dyDescent="0.2">
      <c r="B945" s="4" t="str">
        <f>C_Addresses!B654</f>
        <v>Latitude:</v>
      </c>
      <c r="C945" s="121">
        <f>C_Addresses!C654</f>
        <v>0</v>
      </c>
      <c r="D945" s="5" t="str">
        <f>C_Addresses!D654</f>
        <v>(Example: 41.889556)</v>
      </c>
      <c r="E945" s="1">
        <f>C_Addresses!E654</f>
        <v>0</v>
      </c>
      <c r="F945" s="3">
        <f>C_Addresses!F654</f>
        <v>0</v>
      </c>
      <c r="G945" s="1">
        <f>C_Addresses!G654</f>
        <v>0</v>
      </c>
      <c r="H945" s="1">
        <f>C_Addresses!H654</f>
        <v>0</v>
      </c>
      <c r="I945" s="4" t="str">
        <f>C_Addresses!I654</f>
        <v>QCT?:</v>
      </c>
      <c r="J945" s="1">
        <f>C_Addresses!J654</f>
        <v>0</v>
      </c>
      <c r="K945" s="202">
        <f>C_Addresses!K654</f>
        <v>0</v>
      </c>
      <c r="L945" s="1">
        <f>C_Addresses!L654</f>
        <v>0</v>
      </c>
      <c r="M945" s="1">
        <f>C_Addresses!M654</f>
        <v>0</v>
      </c>
      <c r="N945" s="1">
        <f>C_Addresses!N654</f>
        <v>0</v>
      </c>
    </row>
    <row r="946" spans="2:14" x14ac:dyDescent="0.2">
      <c r="B946" s="4" t="str">
        <f>C_Addresses!B655</f>
        <v>Longitude:</v>
      </c>
      <c r="C946" s="122">
        <f>C_Addresses!C655</f>
        <v>0</v>
      </c>
      <c r="D946" s="9" t="str">
        <f>C_Addresses!D655</f>
        <v>(Example: -87.623861)</v>
      </c>
      <c r="E946" s="3">
        <f>C_Addresses!E655</f>
        <v>0</v>
      </c>
      <c r="F946" s="1">
        <f>C_Addresses!F655</f>
        <v>0</v>
      </c>
      <c r="G946" s="3">
        <f>C_Addresses!G655</f>
        <v>0</v>
      </c>
      <c r="H946" s="1">
        <f>C_Addresses!H655</f>
        <v>0</v>
      </c>
      <c r="I946" s="4" t="str">
        <f>C_Addresses!I655</f>
        <v>Chicago Community Area:</v>
      </c>
      <c r="J946" s="1">
        <f>C_Addresses!J655</f>
        <v>0</v>
      </c>
      <c r="K946" s="1">
        <f>C_Addresses!K655</f>
        <v>0</v>
      </c>
      <c r="L946" s="1">
        <f>C_Addresses!L655</f>
        <v>0</v>
      </c>
      <c r="M946" s="1053">
        <f>C_Addresses!M655</f>
        <v>0</v>
      </c>
      <c r="N946" s="1054">
        <f>C_Addresses!N655</f>
        <v>0</v>
      </c>
    </row>
    <row r="947" spans="2:14" ht="13.5" thickBot="1" x14ac:dyDescent="0.25">
      <c r="B947" s="14">
        <f>C_Addresses!B656</f>
        <v>0</v>
      </c>
      <c r="C947" s="14">
        <f>C_Addresses!C656</f>
        <v>0</v>
      </c>
      <c r="D947" s="14">
        <f>C_Addresses!D656</f>
        <v>0</v>
      </c>
      <c r="E947" s="14">
        <f>C_Addresses!E656</f>
        <v>0</v>
      </c>
      <c r="F947" s="14">
        <f>C_Addresses!F656</f>
        <v>0</v>
      </c>
      <c r="G947" s="14">
        <f>C_Addresses!G656</f>
        <v>0</v>
      </c>
      <c r="H947" s="14">
        <f>C_Addresses!H656</f>
        <v>0</v>
      </c>
      <c r="I947" s="14">
        <f>C_Addresses!I656</f>
        <v>0</v>
      </c>
      <c r="J947" s="14">
        <f>C_Addresses!J656</f>
        <v>0</v>
      </c>
      <c r="K947" s="14">
        <f>C_Addresses!K656</f>
        <v>0</v>
      </c>
      <c r="L947" s="14">
        <f>C_Addresses!L656</f>
        <v>0</v>
      </c>
      <c r="M947" s="14">
        <f>C_Addresses!M656</f>
        <v>0</v>
      </c>
      <c r="N947" s="14">
        <f>C_Addresses!N656</f>
        <v>0</v>
      </c>
    </row>
    <row r="948" spans="2:14" x14ac:dyDescent="0.2">
      <c r="B948" s="1">
        <f>C_Addresses!B657</f>
        <v>0</v>
      </c>
      <c r="C948" s="1">
        <f>C_Addresses!C657</f>
        <v>0</v>
      </c>
      <c r="D948" s="1">
        <f>C_Addresses!D657</f>
        <v>0</v>
      </c>
      <c r="E948" s="11" t="str">
        <f>C_Addresses!E657</f>
        <v xml:space="preserve">Number of Units: </v>
      </c>
      <c r="F948" s="724">
        <f>C_Addresses!F657</f>
        <v>0</v>
      </c>
      <c r="G948" s="10">
        <f>C_Addresses!G657</f>
        <v>0</v>
      </c>
      <c r="H948" s="10">
        <f>C_Addresses!H657</f>
        <v>0</v>
      </c>
      <c r="I948" s="3">
        <f>C_Addresses!I657</f>
        <v>0</v>
      </c>
      <c r="J948" s="3">
        <f>C_Addresses!J657</f>
        <v>0</v>
      </c>
      <c r="K948" s="3" t="str">
        <f>C_Addresses!K657</f>
        <v>District</v>
      </c>
      <c r="L948" s="3">
        <f>C_Addresses!L657</f>
        <v>0</v>
      </c>
      <c r="M948" s="1059" t="str">
        <f>C_Addresses!M657</f>
        <v>Elected Official</v>
      </c>
      <c r="N948" s="1059">
        <f>C_Addresses!N657</f>
        <v>0</v>
      </c>
    </row>
    <row r="949" spans="2:14" x14ac:dyDescent="0.2">
      <c r="B949" s="12" t="str">
        <f>C_Addresses!B658</f>
        <v>Site #:</v>
      </c>
      <c r="C949" s="206">
        <f>C_Addresses!C658</f>
        <v>60</v>
      </c>
      <c r="D949" s="10">
        <f>C_Addresses!D658</f>
        <v>0</v>
      </c>
      <c r="E949" s="11" t="str">
        <f>C_Addresses!E658</f>
        <v>PPA Approved:</v>
      </c>
      <c r="F949" s="202">
        <f>C_Addresses!F658</f>
        <v>0</v>
      </c>
      <c r="G949" s="3">
        <f>C_Addresses!G658</f>
        <v>0</v>
      </c>
      <c r="H949" s="1">
        <f>C_Addresses!H658</f>
        <v>0</v>
      </c>
      <c r="I949" s="4" t="str">
        <f>C_Addresses!I658</f>
        <v>Chief Municipal Official:</v>
      </c>
      <c r="J949" s="4">
        <f>C_Addresses!J658</f>
        <v>0</v>
      </c>
      <c r="K949" s="13">
        <f>C_Addresses!K658</f>
        <v>0</v>
      </c>
      <c r="L949" s="3">
        <f>C_Addresses!L658</f>
        <v>0</v>
      </c>
      <c r="M949" s="1056">
        <f>C_Addresses!M658</f>
        <v>0</v>
      </c>
      <c r="N949" s="1056">
        <f>C_Addresses!N658</f>
        <v>0</v>
      </c>
    </row>
    <row r="950" spans="2:14" x14ac:dyDescent="0.2">
      <c r="B950" s="4" t="str">
        <f>C_Addresses!B659</f>
        <v>Set Aside:</v>
      </c>
      <c r="C950" s="1057" t="str">
        <f>C_Addresses!C659</f>
        <v/>
      </c>
      <c r="D950" s="1057">
        <f>C_Addresses!D659</f>
        <v>0</v>
      </c>
      <c r="E950" s="1057">
        <f>C_Addresses!E659</f>
        <v>0</v>
      </c>
      <c r="F950" s="1057">
        <f>C_Addresses!F659</f>
        <v>0</v>
      </c>
      <c r="G950" s="3">
        <f>C_Addresses!G659</f>
        <v>0</v>
      </c>
      <c r="H950" s="1">
        <f>C_Addresses!H659</f>
        <v>0</v>
      </c>
      <c r="I950" s="4" t="str">
        <f>C_Addresses!I659</f>
        <v>Alderman:</v>
      </c>
      <c r="J950" s="4">
        <f>C_Addresses!J659</f>
        <v>0</v>
      </c>
      <c r="K950" s="2">
        <f>C_Addresses!K659</f>
        <v>0</v>
      </c>
      <c r="L950" s="3">
        <f>C_Addresses!L659</f>
        <v>0</v>
      </c>
      <c r="M950" s="1056">
        <f>C_Addresses!M659</f>
        <v>0</v>
      </c>
      <c r="N950" s="1056">
        <f>C_Addresses!N659</f>
        <v>0</v>
      </c>
    </row>
    <row r="951" spans="2:14" x14ac:dyDescent="0.2">
      <c r="B951" s="4" t="str">
        <f>C_Addresses!B660</f>
        <v>Address:</v>
      </c>
      <c r="C951" s="1050">
        <f>C_Addresses!C660</f>
        <v>0</v>
      </c>
      <c r="D951" s="1051">
        <f>C_Addresses!D660</f>
        <v>0</v>
      </c>
      <c r="E951" s="1051">
        <f>C_Addresses!E660</f>
        <v>0</v>
      </c>
      <c r="F951" s="1052">
        <f>C_Addresses!F660</f>
        <v>0</v>
      </c>
      <c r="G951" s="3">
        <f>C_Addresses!G660</f>
        <v>0</v>
      </c>
      <c r="H951" s="1">
        <f>C_Addresses!H660</f>
        <v>0</v>
      </c>
      <c r="I951" s="4" t="str">
        <f>C_Addresses!I660</f>
        <v>State Senator:</v>
      </c>
      <c r="J951" s="4">
        <f>C_Addresses!J660</f>
        <v>0</v>
      </c>
      <c r="K951" s="2">
        <f>C_Addresses!K660</f>
        <v>0</v>
      </c>
      <c r="L951" s="3">
        <f>C_Addresses!L660</f>
        <v>0</v>
      </c>
      <c r="M951" s="1056">
        <f>C_Addresses!M660</f>
        <v>0</v>
      </c>
      <c r="N951" s="1056">
        <f>C_Addresses!N660</f>
        <v>0</v>
      </c>
    </row>
    <row r="952" spans="2:14" x14ac:dyDescent="0.2">
      <c r="B952" s="4" t="str">
        <f>C_Addresses!B661</f>
        <v xml:space="preserve">City: </v>
      </c>
      <c r="C952" s="1050">
        <f>C_Addresses!C661</f>
        <v>0</v>
      </c>
      <c r="D952" s="1051">
        <f>C_Addresses!D661</f>
        <v>0</v>
      </c>
      <c r="E952" s="1051">
        <f>C_Addresses!E661</f>
        <v>0</v>
      </c>
      <c r="F952" s="1052">
        <f>C_Addresses!F661</f>
        <v>0</v>
      </c>
      <c r="G952" s="3">
        <f>C_Addresses!G661</f>
        <v>0</v>
      </c>
      <c r="H952" s="3">
        <f>C_Addresses!H661</f>
        <v>0</v>
      </c>
      <c r="I952" s="4" t="str">
        <f>C_Addresses!I661</f>
        <v>State Representative:</v>
      </c>
      <c r="J952" s="4">
        <f>C_Addresses!J661</f>
        <v>0</v>
      </c>
      <c r="K952" s="2">
        <f>C_Addresses!K661</f>
        <v>0</v>
      </c>
      <c r="L952" s="3">
        <f>C_Addresses!L661</f>
        <v>0</v>
      </c>
      <c r="M952" s="1056">
        <f>C_Addresses!M661</f>
        <v>0</v>
      </c>
      <c r="N952" s="1056">
        <f>C_Addresses!N661</f>
        <v>0</v>
      </c>
    </row>
    <row r="953" spans="2:14" x14ac:dyDescent="0.2">
      <c r="B953" s="11" t="str">
        <f>C_Addresses!B662</f>
        <v>ZIP:</v>
      </c>
      <c r="C953" s="1028">
        <f>C_Addresses!C662</f>
        <v>0</v>
      </c>
      <c r="D953" s="1058">
        <f>C_Addresses!D662</f>
        <v>0</v>
      </c>
      <c r="E953" s="1058">
        <f>C_Addresses!E662</f>
        <v>0</v>
      </c>
      <c r="F953" s="1029">
        <f>C_Addresses!F662</f>
        <v>0</v>
      </c>
      <c r="G953" s="3">
        <f>C_Addresses!G662</f>
        <v>0</v>
      </c>
      <c r="H953" s="1">
        <f>C_Addresses!H662</f>
        <v>0</v>
      </c>
      <c r="I953" s="4" t="str">
        <f>C_Addresses!I662</f>
        <v>US Representative:</v>
      </c>
      <c r="J953" s="4">
        <f>C_Addresses!J662</f>
        <v>0</v>
      </c>
      <c r="K953" s="2">
        <f>C_Addresses!K662</f>
        <v>0</v>
      </c>
      <c r="L953" s="3">
        <f>C_Addresses!L662</f>
        <v>0</v>
      </c>
      <c r="M953" s="1056">
        <f>C_Addresses!M662</f>
        <v>0</v>
      </c>
      <c r="N953" s="1056">
        <f>C_Addresses!N662</f>
        <v>0</v>
      </c>
    </row>
    <row r="954" spans="2:14" x14ac:dyDescent="0.2">
      <c r="B954" s="4" t="str">
        <f>C_Addresses!B663</f>
        <v>County:</v>
      </c>
      <c r="C954" s="1050">
        <f>C_Addresses!C663</f>
        <v>0</v>
      </c>
      <c r="D954" s="1051">
        <f>C_Addresses!D663</f>
        <v>0</v>
      </c>
      <c r="E954" s="1051">
        <f>C_Addresses!E663</f>
        <v>0</v>
      </c>
      <c r="F954" s="1052">
        <f>C_Addresses!F663</f>
        <v>0</v>
      </c>
      <c r="G954" s="3">
        <f>C_Addresses!G663</f>
        <v>0</v>
      </c>
      <c r="H954" s="1">
        <f>C_Addresses!H663</f>
        <v>0</v>
      </c>
      <c r="I954" s="1">
        <f>C_Addresses!I663</f>
        <v>0</v>
      </c>
      <c r="J954" s="1">
        <f>C_Addresses!J663</f>
        <v>0</v>
      </c>
      <c r="K954" s="1">
        <f>C_Addresses!K663</f>
        <v>0</v>
      </c>
      <c r="L954" s="1">
        <f>C_Addresses!L663</f>
        <v>0</v>
      </c>
      <c r="M954" s="1">
        <f>C_Addresses!M663</f>
        <v>0</v>
      </c>
      <c r="N954" s="1">
        <f>C_Addresses!N663</f>
        <v>0</v>
      </c>
    </row>
    <row r="955" spans="2:14" x14ac:dyDescent="0.2">
      <c r="B955" s="1">
        <f>C_Addresses!B664</f>
        <v>0</v>
      </c>
      <c r="C955" s="1">
        <f>C_Addresses!C664</f>
        <v>0</v>
      </c>
      <c r="D955" s="1">
        <f>C_Addresses!D664</f>
        <v>0</v>
      </c>
      <c r="E955" s="1">
        <f>C_Addresses!E664</f>
        <v>0</v>
      </c>
      <c r="F955" s="3">
        <f>C_Addresses!F664</f>
        <v>0</v>
      </c>
      <c r="G955" s="3">
        <f>C_Addresses!G664</f>
        <v>0</v>
      </c>
      <c r="H955" s="1">
        <f>C_Addresses!H664</f>
        <v>0</v>
      </c>
      <c r="I955" s="4" t="str">
        <f>C_Addresses!I664</f>
        <v>Census Tract Number:</v>
      </c>
      <c r="J955" s="1">
        <f>C_Addresses!J664</f>
        <v>0</v>
      </c>
      <c r="K955" s="2">
        <f>C_Addresses!K664</f>
        <v>0</v>
      </c>
      <c r="L955" s="1">
        <f>C_Addresses!L664</f>
        <v>0</v>
      </c>
      <c r="M955" s="1" t="str">
        <f>C_Addresses!M664</f>
        <v>PIN:</v>
      </c>
      <c r="N955" s="2">
        <f>C_Addresses!N664</f>
        <v>0</v>
      </c>
    </row>
    <row r="956" spans="2:14" x14ac:dyDescent="0.2">
      <c r="B956" s="4" t="str">
        <f>C_Addresses!B665</f>
        <v>Latitude:</v>
      </c>
      <c r="C956" s="121">
        <f>C_Addresses!C665</f>
        <v>0</v>
      </c>
      <c r="D956" s="5" t="str">
        <f>C_Addresses!D665</f>
        <v>(Example: 41.889556)</v>
      </c>
      <c r="E956" s="1">
        <f>C_Addresses!E665</f>
        <v>0</v>
      </c>
      <c r="F956" s="3">
        <f>C_Addresses!F665</f>
        <v>0</v>
      </c>
      <c r="G956" s="1">
        <f>C_Addresses!G665</f>
        <v>0</v>
      </c>
      <c r="H956" s="1">
        <f>C_Addresses!H665</f>
        <v>0</v>
      </c>
      <c r="I956" s="4" t="str">
        <f>C_Addresses!I665</f>
        <v>QCT?:</v>
      </c>
      <c r="J956" s="1">
        <f>C_Addresses!J665</f>
        <v>0</v>
      </c>
      <c r="K956" s="202">
        <f>C_Addresses!K665</f>
        <v>0</v>
      </c>
      <c r="L956" s="1">
        <f>C_Addresses!L665</f>
        <v>0</v>
      </c>
      <c r="M956" s="1">
        <f>C_Addresses!M665</f>
        <v>0</v>
      </c>
      <c r="N956" s="1">
        <f>C_Addresses!N665</f>
        <v>0</v>
      </c>
    </row>
    <row r="957" spans="2:14" x14ac:dyDescent="0.2">
      <c r="B957" s="4" t="str">
        <f>C_Addresses!B666</f>
        <v>Longitude:</v>
      </c>
      <c r="C957" s="122">
        <f>C_Addresses!C666</f>
        <v>0</v>
      </c>
      <c r="D957" s="9" t="str">
        <f>C_Addresses!D666</f>
        <v>(Example: -87.623861)</v>
      </c>
      <c r="E957" s="3">
        <f>C_Addresses!E666</f>
        <v>0</v>
      </c>
      <c r="F957" s="1">
        <f>C_Addresses!F666</f>
        <v>0</v>
      </c>
      <c r="G957" s="3">
        <f>C_Addresses!G666</f>
        <v>0</v>
      </c>
      <c r="H957" s="1">
        <f>C_Addresses!H666</f>
        <v>0</v>
      </c>
      <c r="I957" s="4" t="str">
        <f>C_Addresses!I666</f>
        <v>Chicago Community Area:</v>
      </c>
      <c r="J957" s="1">
        <f>C_Addresses!J666</f>
        <v>0</v>
      </c>
      <c r="K957" s="1">
        <f>C_Addresses!K666</f>
        <v>0</v>
      </c>
      <c r="L957" s="1">
        <f>C_Addresses!L666</f>
        <v>0</v>
      </c>
      <c r="M957" s="1053">
        <f>C_Addresses!M666</f>
        <v>0</v>
      </c>
      <c r="N957" s="1054">
        <f>C_Addresses!N666</f>
        <v>0</v>
      </c>
    </row>
    <row r="958" spans="2:14" x14ac:dyDescent="0.2">
      <c r="B958" s="1">
        <f>C_Addresses!B667</f>
        <v>0</v>
      </c>
      <c r="C958" s="1">
        <f>C_Addresses!C667</f>
        <v>0</v>
      </c>
      <c r="D958" s="1">
        <f>C_Addresses!D667</f>
        <v>0</v>
      </c>
      <c r="E958" s="1">
        <f>C_Addresses!E667</f>
        <v>0</v>
      </c>
      <c r="F958" s="1">
        <f>C_Addresses!F667</f>
        <v>0</v>
      </c>
      <c r="G958" s="1">
        <f>C_Addresses!G667</f>
        <v>0</v>
      </c>
      <c r="H958" s="1">
        <f>C_Addresses!H667</f>
        <v>0</v>
      </c>
      <c r="I958" s="1">
        <f>C_Addresses!I667</f>
        <v>0</v>
      </c>
      <c r="J958" s="1">
        <f>C_Addresses!J667</f>
        <v>0</v>
      </c>
      <c r="K958" s="1">
        <f>C_Addresses!K667</f>
        <v>0</v>
      </c>
      <c r="L958" s="1">
        <f>C_Addresses!L667</f>
        <v>0</v>
      </c>
      <c r="M958" s="1">
        <f>C_Addresses!M667</f>
        <v>0</v>
      </c>
      <c r="N958" s="1">
        <f>C_Addresses!N667</f>
        <v>0</v>
      </c>
    </row>
    <row r="959" spans="2:14" x14ac:dyDescent="0.2">
      <c r="B959" s="1">
        <f>C_Addresses!B668</f>
        <v>0</v>
      </c>
      <c r="C959" s="1">
        <f>C_Addresses!C668</f>
        <v>0</v>
      </c>
      <c r="D959" s="1">
        <f>C_Addresses!D668</f>
        <v>0</v>
      </c>
      <c r="E959" s="11" t="str">
        <f>C_Addresses!E668</f>
        <v xml:space="preserve">Number of Units: </v>
      </c>
      <c r="F959" s="724">
        <f>C_Addresses!F668</f>
        <v>0</v>
      </c>
      <c r="G959" s="10">
        <f>C_Addresses!G668</f>
        <v>0</v>
      </c>
      <c r="H959" s="10">
        <f>C_Addresses!H668</f>
        <v>0</v>
      </c>
      <c r="I959" s="3">
        <f>C_Addresses!I668</f>
        <v>0</v>
      </c>
      <c r="J959" s="3">
        <f>C_Addresses!J668</f>
        <v>0</v>
      </c>
      <c r="K959" s="3" t="str">
        <f>C_Addresses!K668</f>
        <v>District</v>
      </c>
      <c r="L959" s="3">
        <f>C_Addresses!L668</f>
        <v>0</v>
      </c>
      <c r="M959" s="1059" t="str">
        <f>C_Addresses!M668</f>
        <v>Elected Official</v>
      </c>
      <c r="N959" s="1059">
        <f>C_Addresses!N668</f>
        <v>0</v>
      </c>
    </row>
    <row r="960" spans="2:14" x14ac:dyDescent="0.2">
      <c r="B960" s="12" t="str">
        <f>C_Addresses!B669</f>
        <v>Site #:</v>
      </c>
      <c r="C960" s="206">
        <f>C_Addresses!C669</f>
        <v>61</v>
      </c>
      <c r="D960" s="10">
        <f>C_Addresses!D669</f>
        <v>0</v>
      </c>
      <c r="E960" s="11" t="str">
        <f>C_Addresses!E669</f>
        <v>PPA Approved:</v>
      </c>
      <c r="F960" s="202">
        <f>C_Addresses!F669</f>
        <v>0</v>
      </c>
      <c r="G960" s="3">
        <f>C_Addresses!G669</f>
        <v>0</v>
      </c>
      <c r="H960" s="1">
        <f>C_Addresses!H669</f>
        <v>0</v>
      </c>
      <c r="I960" s="4" t="str">
        <f>C_Addresses!I669</f>
        <v>Chief Municipal Official:</v>
      </c>
      <c r="J960" s="4">
        <f>C_Addresses!J669</f>
        <v>0</v>
      </c>
      <c r="K960" s="13">
        <f>C_Addresses!K669</f>
        <v>0</v>
      </c>
      <c r="L960" s="3">
        <f>C_Addresses!L669</f>
        <v>0</v>
      </c>
      <c r="M960" s="1056">
        <f>C_Addresses!M669</f>
        <v>0</v>
      </c>
      <c r="N960" s="1056">
        <f>C_Addresses!N669</f>
        <v>0</v>
      </c>
    </row>
    <row r="961" spans="2:14" x14ac:dyDescent="0.2">
      <c r="B961" s="4" t="str">
        <f>C_Addresses!B670</f>
        <v>Set Aside:</v>
      </c>
      <c r="C961" s="1057" t="str">
        <f>C_Addresses!C670</f>
        <v/>
      </c>
      <c r="D961" s="1057">
        <f>C_Addresses!D670</f>
        <v>0</v>
      </c>
      <c r="E961" s="1057">
        <f>C_Addresses!E670</f>
        <v>0</v>
      </c>
      <c r="F961" s="1057">
        <f>C_Addresses!F670</f>
        <v>0</v>
      </c>
      <c r="G961" s="3">
        <f>C_Addresses!G670</f>
        <v>0</v>
      </c>
      <c r="H961" s="1">
        <f>C_Addresses!H670</f>
        <v>0</v>
      </c>
      <c r="I961" s="4" t="str">
        <f>C_Addresses!I670</f>
        <v>Alderman:</v>
      </c>
      <c r="J961" s="4">
        <f>C_Addresses!J670</f>
        <v>0</v>
      </c>
      <c r="K961" s="2">
        <f>C_Addresses!K670</f>
        <v>0</v>
      </c>
      <c r="L961" s="3">
        <f>C_Addresses!L670</f>
        <v>0</v>
      </c>
      <c r="M961" s="1056">
        <f>C_Addresses!M670</f>
        <v>0</v>
      </c>
      <c r="N961" s="1056">
        <f>C_Addresses!N670</f>
        <v>0</v>
      </c>
    </row>
    <row r="962" spans="2:14" x14ac:dyDescent="0.2">
      <c r="B962" s="4" t="str">
        <f>C_Addresses!B671</f>
        <v>Address:</v>
      </c>
      <c r="C962" s="1050">
        <f>C_Addresses!C671</f>
        <v>0</v>
      </c>
      <c r="D962" s="1051">
        <f>C_Addresses!D671</f>
        <v>0</v>
      </c>
      <c r="E962" s="1051">
        <f>C_Addresses!E671</f>
        <v>0</v>
      </c>
      <c r="F962" s="1052">
        <f>C_Addresses!F671</f>
        <v>0</v>
      </c>
      <c r="G962" s="3">
        <f>C_Addresses!G671</f>
        <v>0</v>
      </c>
      <c r="H962" s="1">
        <f>C_Addresses!H671</f>
        <v>0</v>
      </c>
      <c r="I962" s="4" t="str">
        <f>C_Addresses!I671</f>
        <v>State Senator:</v>
      </c>
      <c r="J962" s="4">
        <f>C_Addresses!J671</f>
        <v>0</v>
      </c>
      <c r="K962" s="2">
        <f>C_Addresses!K671</f>
        <v>0</v>
      </c>
      <c r="L962" s="3">
        <f>C_Addresses!L671</f>
        <v>0</v>
      </c>
      <c r="M962" s="1056">
        <f>C_Addresses!M671</f>
        <v>0</v>
      </c>
      <c r="N962" s="1056">
        <f>C_Addresses!N671</f>
        <v>0</v>
      </c>
    </row>
    <row r="963" spans="2:14" x14ac:dyDescent="0.2">
      <c r="B963" s="4" t="str">
        <f>C_Addresses!B672</f>
        <v xml:space="preserve">City: </v>
      </c>
      <c r="C963" s="1050">
        <f>C_Addresses!C672</f>
        <v>0</v>
      </c>
      <c r="D963" s="1051">
        <f>C_Addresses!D672</f>
        <v>0</v>
      </c>
      <c r="E963" s="1051">
        <f>C_Addresses!E672</f>
        <v>0</v>
      </c>
      <c r="F963" s="1052">
        <f>C_Addresses!F672</f>
        <v>0</v>
      </c>
      <c r="G963" s="3">
        <f>C_Addresses!G672</f>
        <v>0</v>
      </c>
      <c r="H963" s="3">
        <f>C_Addresses!H672</f>
        <v>0</v>
      </c>
      <c r="I963" s="4" t="str">
        <f>C_Addresses!I672</f>
        <v>State Representative:</v>
      </c>
      <c r="J963" s="4">
        <f>C_Addresses!J672</f>
        <v>0</v>
      </c>
      <c r="K963" s="2">
        <f>C_Addresses!K672</f>
        <v>0</v>
      </c>
      <c r="L963" s="3">
        <f>C_Addresses!L672</f>
        <v>0</v>
      </c>
      <c r="M963" s="1056">
        <f>C_Addresses!M672</f>
        <v>0</v>
      </c>
      <c r="N963" s="1056">
        <f>C_Addresses!N672</f>
        <v>0</v>
      </c>
    </row>
    <row r="964" spans="2:14" x14ac:dyDescent="0.2">
      <c r="B964" s="11" t="str">
        <f>C_Addresses!B673</f>
        <v>ZIP:</v>
      </c>
      <c r="C964" s="1028">
        <f>C_Addresses!C673</f>
        <v>0</v>
      </c>
      <c r="D964" s="1058">
        <f>C_Addresses!D673</f>
        <v>0</v>
      </c>
      <c r="E964" s="1058">
        <f>C_Addresses!E673</f>
        <v>0</v>
      </c>
      <c r="F964" s="1029">
        <f>C_Addresses!F673</f>
        <v>0</v>
      </c>
      <c r="G964" s="3">
        <f>C_Addresses!G673</f>
        <v>0</v>
      </c>
      <c r="H964" s="1">
        <f>C_Addresses!H673</f>
        <v>0</v>
      </c>
      <c r="I964" s="4" t="str">
        <f>C_Addresses!I673</f>
        <v>US Representative:</v>
      </c>
      <c r="J964" s="4">
        <f>C_Addresses!J673</f>
        <v>0</v>
      </c>
      <c r="K964" s="2">
        <f>C_Addresses!K673</f>
        <v>0</v>
      </c>
      <c r="L964" s="3">
        <f>C_Addresses!L673</f>
        <v>0</v>
      </c>
      <c r="M964" s="1056">
        <f>C_Addresses!M673</f>
        <v>0</v>
      </c>
      <c r="N964" s="1056">
        <f>C_Addresses!N673</f>
        <v>0</v>
      </c>
    </row>
    <row r="965" spans="2:14" x14ac:dyDescent="0.2">
      <c r="B965" s="4" t="str">
        <f>C_Addresses!B674</f>
        <v>County:</v>
      </c>
      <c r="C965" s="1050">
        <f>C_Addresses!C674</f>
        <v>0</v>
      </c>
      <c r="D965" s="1051">
        <f>C_Addresses!D674</f>
        <v>0</v>
      </c>
      <c r="E965" s="1051">
        <f>C_Addresses!E674</f>
        <v>0</v>
      </c>
      <c r="F965" s="1052">
        <f>C_Addresses!F674</f>
        <v>0</v>
      </c>
      <c r="G965" s="3">
        <f>C_Addresses!G674</f>
        <v>0</v>
      </c>
      <c r="H965" s="1">
        <f>C_Addresses!H674</f>
        <v>0</v>
      </c>
      <c r="I965" s="1">
        <f>C_Addresses!I674</f>
        <v>0</v>
      </c>
      <c r="J965" s="1">
        <f>C_Addresses!J674</f>
        <v>0</v>
      </c>
      <c r="K965" s="1">
        <f>C_Addresses!K674</f>
        <v>0</v>
      </c>
      <c r="L965" s="1">
        <f>C_Addresses!L674</f>
        <v>0</v>
      </c>
      <c r="M965" s="1">
        <f>C_Addresses!M674</f>
        <v>0</v>
      </c>
      <c r="N965" s="1">
        <f>C_Addresses!N674</f>
        <v>0</v>
      </c>
    </row>
    <row r="966" spans="2:14" x14ac:dyDescent="0.2">
      <c r="B966" s="1">
        <f>C_Addresses!B675</f>
        <v>0</v>
      </c>
      <c r="C966" s="1">
        <f>C_Addresses!C675</f>
        <v>0</v>
      </c>
      <c r="D966" s="1">
        <f>C_Addresses!D675</f>
        <v>0</v>
      </c>
      <c r="E966" s="1">
        <f>C_Addresses!E675</f>
        <v>0</v>
      </c>
      <c r="F966" s="3">
        <f>C_Addresses!F675</f>
        <v>0</v>
      </c>
      <c r="G966" s="3">
        <f>C_Addresses!G675</f>
        <v>0</v>
      </c>
      <c r="H966" s="1">
        <f>C_Addresses!H675</f>
        <v>0</v>
      </c>
      <c r="I966" s="4" t="str">
        <f>C_Addresses!I675</f>
        <v>Census Tract Number:</v>
      </c>
      <c r="J966" s="1">
        <f>C_Addresses!J675</f>
        <v>0</v>
      </c>
      <c r="K966" s="2">
        <f>C_Addresses!K675</f>
        <v>0</v>
      </c>
      <c r="L966" s="1">
        <f>C_Addresses!L675</f>
        <v>0</v>
      </c>
      <c r="M966" s="1" t="str">
        <f>C_Addresses!M675</f>
        <v>PIN:</v>
      </c>
      <c r="N966" s="2">
        <f>C_Addresses!N675</f>
        <v>0</v>
      </c>
    </row>
    <row r="967" spans="2:14" x14ac:dyDescent="0.2">
      <c r="B967" s="4" t="str">
        <f>C_Addresses!B676</f>
        <v>Latitude:</v>
      </c>
      <c r="C967" s="121">
        <f>C_Addresses!C676</f>
        <v>0</v>
      </c>
      <c r="D967" s="5" t="str">
        <f>C_Addresses!D676</f>
        <v>(Example: 41.889556)</v>
      </c>
      <c r="E967" s="1">
        <f>C_Addresses!E676</f>
        <v>0</v>
      </c>
      <c r="F967" s="3">
        <f>C_Addresses!F676</f>
        <v>0</v>
      </c>
      <c r="G967" s="1">
        <f>C_Addresses!G676</f>
        <v>0</v>
      </c>
      <c r="H967" s="1">
        <f>C_Addresses!H676</f>
        <v>0</v>
      </c>
      <c r="I967" s="4" t="str">
        <f>C_Addresses!I676</f>
        <v>QCT?:</v>
      </c>
      <c r="J967" s="1">
        <f>C_Addresses!J676</f>
        <v>0</v>
      </c>
      <c r="K967" s="202">
        <f>C_Addresses!K676</f>
        <v>0</v>
      </c>
      <c r="L967" s="1">
        <f>C_Addresses!L676</f>
        <v>0</v>
      </c>
      <c r="M967" s="1">
        <f>C_Addresses!M676</f>
        <v>0</v>
      </c>
      <c r="N967" s="1">
        <f>C_Addresses!N676</f>
        <v>0</v>
      </c>
    </row>
    <row r="968" spans="2:14" x14ac:dyDescent="0.2">
      <c r="B968" s="4" t="str">
        <f>C_Addresses!B677</f>
        <v>Longitude:</v>
      </c>
      <c r="C968" s="122">
        <f>C_Addresses!C677</f>
        <v>0</v>
      </c>
      <c r="D968" s="9" t="str">
        <f>C_Addresses!D677</f>
        <v>(Example: -87.623861)</v>
      </c>
      <c r="E968" s="3">
        <f>C_Addresses!E677</f>
        <v>0</v>
      </c>
      <c r="F968" s="1">
        <f>C_Addresses!F677</f>
        <v>0</v>
      </c>
      <c r="G968" s="3">
        <f>C_Addresses!G677</f>
        <v>0</v>
      </c>
      <c r="H968" s="1">
        <f>C_Addresses!H677</f>
        <v>0</v>
      </c>
      <c r="I968" s="4" t="str">
        <f>C_Addresses!I677</f>
        <v>Chicago Community Area:</v>
      </c>
      <c r="J968" s="1">
        <f>C_Addresses!J677</f>
        <v>0</v>
      </c>
      <c r="K968" s="1">
        <f>C_Addresses!K677</f>
        <v>0</v>
      </c>
      <c r="L968" s="1">
        <f>C_Addresses!L677</f>
        <v>0</v>
      </c>
      <c r="M968" s="1053">
        <f>C_Addresses!M677</f>
        <v>0</v>
      </c>
      <c r="N968" s="1054">
        <f>C_Addresses!N677</f>
        <v>0</v>
      </c>
    </row>
    <row r="969" spans="2:14" ht="13.5" thickBot="1" x14ac:dyDescent="0.25">
      <c r="B969" s="14">
        <f>C_Addresses!B678</f>
        <v>0</v>
      </c>
      <c r="C969" s="14">
        <f>C_Addresses!C678</f>
        <v>0</v>
      </c>
      <c r="D969" s="14">
        <f>C_Addresses!D678</f>
        <v>0</v>
      </c>
      <c r="E969" s="14">
        <f>C_Addresses!E678</f>
        <v>0</v>
      </c>
      <c r="F969" s="14">
        <f>C_Addresses!F678</f>
        <v>0</v>
      </c>
      <c r="G969" s="14">
        <f>C_Addresses!G678</f>
        <v>0</v>
      </c>
      <c r="H969" s="14">
        <f>C_Addresses!H678</f>
        <v>0</v>
      </c>
      <c r="I969" s="14">
        <f>C_Addresses!I678</f>
        <v>0</v>
      </c>
      <c r="J969" s="14">
        <f>C_Addresses!J678</f>
        <v>0</v>
      </c>
      <c r="K969" s="14">
        <f>C_Addresses!K678</f>
        <v>0</v>
      </c>
      <c r="L969" s="14">
        <f>C_Addresses!L678</f>
        <v>0</v>
      </c>
      <c r="M969" s="14">
        <f>C_Addresses!M678</f>
        <v>0</v>
      </c>
      <c r="N969" s="14">
        <f>C_Addresses!N678</f>
        <v>0</v>
      </c>
    </row>
    <row r="970" spans="2:14" x14ac:dyDescent="0.2">
      <c r="B970" s="1">
        <f>C_Addresses!B679</f>
        <v>0</v>
      </c>
      <c r="C970" s="1">
        <f>C_Addresses!C679</f>
        <v>0</v>
      </c>
      <c r="D970" s="1">
        <f>C_Addresses!D679</f>
        <v>0</v>
      </c>
      <c r="E970" s="11" t="str">
        <f>C_Addresses!E679</f>
        <v xml:space="preserve">Number of Units: </v>
      </c>
      <c r="F970" s="724">
        <f>C_Addresses!F679</f>
        <v>0</v>
      </c>
      <c r="G970" s="10">
        <f>C_Addresses!G679</f>
        <v>0</v>
      </c>
      <c r="H970" s="10">
        <f>C_Addresses!H679</f>
        <v>0</v>
      </c>
      <c r="I970" s="3">
        <f>C_Addresses!I679</f>
        <v>0</v>
      </c>
      <c r="J970" s="3">
        <f>C_Addresses!J679</f>
        <v>0</v>
      </c>
      <c r="K970" s="3" t="str">
        <f>C_Addresses!K679</f>
        <v>District</v>
      </c>
      <c r="L970" s="3">
        <f>C_Addresses!L679</f>
        <v>0</v>
      </c>
      <c r="M970" s="1059" t="str">
        <f>C_Addresses!M679</f>
        <v>Elected Official</v>
      </c>
      <c r="N970" s="1059">
        <f>C_Addresses!N679</f>
        <v>0</v>
      </c>
    </row>
    <row r="971" spans="2:14" x14ac:dyDescent="0.2">
      <c r="B971" s="12" t="str">
        <f>C_Addresses!B680</f>
        <v>Site #:</v>
      </c>
      <c r="C971" s="206">
        <f>C_Addresses!C680</f>
        <v>62</v>
      </c>
      <c r="D971" s="10">
        <f>C_Addresses!D680</f>
        <v>0</v>
      </c>
      <c r="E971" s="11" t="str">
        <f>C_Addresses!E680</f>
        <v>PPA Approved:</v>
      </c>
      <c r="F971" s="202">
        <f>C_Addresses!F680</f>
        <v>0</v>
      </c>
      <c r="G971" s="3">
        <f>C_Addresses!G680</f>
        <v>0</v>
      </c>
      <c r="H971" s="1">
        <f>C_Addresses!H680</f>
        <v>0</v>
      </c>
      <c r="I971" s="4" t="str">
        <f>C_Addresses!I680</f>
        <v>Chief Municipal Official:</v>
      </c>
      <c r="J971" s="4">
        <f>C_Addresses!J680</f>
        <v>0</v>
      </c>
      <c r="K971" s="13">
        <f>C_Addresses!K680</f>
        <v>0</v>
      </c>
      <c r="L971" s="3">
        <f>C_Addresses!L680</f>
        <v>0</v>
      </c>
      <c r="M971" s="1056">
        <f>C_Addresses!M680</f>
        <v>0</v>
      </c>
      <c r="N971" s="1056">
        <f>C_Addresses!N680</f>
        <v>0</v>
      </c>
    </row>
    <row r="972" spans="2:14" x14ac:dyDescent="0.2">
      <c r="B972" s="4" t="str">
        <f>C_Addresses!B681</f>
        <v>Set Aside:</v>
      </c>
      <c r="C972" s="1057" t="str">
        <f>C_Addresses!C681</f>
        <v/>
      </c>
      <c r="D972" s="1057">
        <f>C_Addresses!D681</f>
        <v>0</v>
      </c>
      <c r="E972" s="1057">
        <f>C_Addresses!E681</f>
        <v>0</v>
      </c>
      <c r="F972" s="1057">
        <f>C_Addresses!F681</f>
        <v>0</v>
      </c>
      <c r="G972" s="3">
        <f>C_Addresses!G681</f>
        <v>0</v>
      </c>
      <c r="H972" s="1">
        <f>C_Addresses!H681</f>
        <v>0</v>
      </c>
      <c r="I972" s="4" t="str">
        <f>C_Addresses!I681</f>
        <v>Alderman:</v>
      </c>
      <c r="J972" s="4">
        <f>C_Addresses!J681</f>
        <v>0</v>
      </c>
      <c r="K972" s="2">
        <f>C_Addresses!K681</f>
        <v>0</v>
      </c>
      <c r="L972" s="3">
        <f>C_Addresses!L681</f>
        <v>0</v>
      </c>
      <c r="M972" s="1056">
        <f>C_Addresses!M681</f>
        <v>0</v>
      </c>
      <c r="N972" s="1056">
        <f>C_Addresses!N681</f>
        <v>0</v>
      </c>
    </row>
    <row r="973" spans="2:14" x14ac:dyDescent="0.2">
      <c r="B973" s="4" t="str">
        <f>C_Addresses!B682</f>
        <v>Address:</v>
      </c>
      <c r="C973" s="1050">
        <f>C_Addresses!C682</f>
        <v>0</v>
      </c>
      <c r="D973" s="1051">
        <f>C_Addresses!D682</f>
        <v>0</v>
      </c>
      <c r="E973" s="1051">
        <f>C_Addresses!E682</f>
        <v>0</v>
      </c>
      <c r="F973" s="1052">
        <f>C_Addresses!F682</f>
        <v>0</v>
      </c>
      <c r="G973" s="3">
        <f>C_Addresses!G682</f>
        <v>0</v>
      </c>
      <c r="H973" s="1">
        <f>C_Addresses!H682</f>
        <v>0</v>
      </c>
      <c r="I973" s="4" t="str">
        <f>C_Addresses!I682</f>
        <v>State Senator:</v>
      </c>
      <c r="J973" s="4">
        <f>C_Addresses!J682</f>
        <v>0</v>
      </c>
      <c r="K973" s="2">
        <f>C_Addresses!K682</f>
        <v>0</v>
      </c>
      <c r="L973" s="3">
        <f>C_Addresses!L682</f>
        <v>0</v>
      </c>
      <c r="M973" s="1056">
        <f>C_Addresses!M682</f>
        <v>0</v>
      </c>
      <c r="N973" s="1056">
        <f>C_Addresses!N682</f>
        <v>0</v>
      </c>
    </row>
    <row r="974" spans="2:14" x14ac:dyDescent="0.2">
      <c r="B974" s="4" t="str">
        <f>C_Addresses!B683</f>
        <v xml:space="preserve">City: </v>
      </c>
      <c r="C974" s="1050">
        <f>C_Addresses!C683</f>
        <v>0</v>
      </c>
      <c r="D974" s="1051">
        <f>C_Addresses!D683</f>
        <v>0</v>
      </c>
      <c r="E974" s="1051">
        <f>C_Addresses!E683</f>
        <v>0</v>
      </c>
      <c r="F974" s="1052">
        <f>C_Addresses!F683</f>
        <v>0</v>
      </c>
      <c r="G974" s="3">
        <f>C_Addresses!G683</f>
        <v>0</v>
      </c>
      <c r="H974" s="3">
        <f>C_Addresses!H683</f>
        <v>0</v>
      </c>
      <c r="I974" s="4" t="str">
        <f>C_Addresses!I683</f>
        <v>State Representative:</v>
      </c>
      <c r="J974" s="4">
        <f>C_Addresses!J683</f>
        <v>0</v>
      </c>
      <c r="K974" s="2">
        <f>C_Addresses!K683</f>
        <v>0</v>
      </c>
      <c r="L974" s="3">
        <f>C_Addresses!L683</f>
        <v>0</v>
      </c>
      <c r="M974" s="1056">
        <f>C_Addresses!M683</f>
        <v>0</v>
      </c>
      <c r="N974" s="1056">
        <f>C_Addresses!N683</f>
        <v>0</v>
      </c>
    </row>
    <row r="975" spans="2:14" x14ac:dyDescent="0.2">
      <c r="B975" s="11" t="str">
        <f>C_Addresses!B684</f>
        <v>ZIP:</v>
      </c>
      <c r="C975" s="1028">
        <f>C_Addresses!C684</f>
        <v>0</v>
      </c>
      <c r="D975" s="1058">
        <f>C_Addresses!D684</f>
        <v>0</v>
      </c>
      <c r="E975" s="1058">
        <f>C_Addresses!E684</f>
        <v>0</v>
      </c>
      <c r="F975" s="1029">
        <f>C_Addresses!F684</f>
        <v>0</v>
      </c>
      <c r="G975" s="3">
        <f>C_Addresses!G684</f>
        <v>0</v>
      </c>
      <c r="H975" s="1">
        <f>C_Addresses!H684</f>
        <v>0</v>
      </c>
      <c r="I975" s="4" t="str">
        <f>C_Addresses!I684</f>
        <v>US Representative:</v>
      </c>
      <c r="J975" s="4">
        <f>C_Addresses!J684</f>
        <v>0</v>
      </c>
      <c r="K975" s="2">
        <f>C_Addresses!K684</f>
        <v>0</v>
      </c>
      <c r="L975" s="3">
        <f>C_Addresses!L684</f>
        <v>0</v>
      </c>
      <c r="M975" s="1056">
        <f>C_Addresses!M684</f>
        <v>0</v>
      </c>
      <c r="N975" s="1056">
        <f>C_Addresses!N684</f>
        <v>0</v>
      </c>
    </row>
    <row r="976" spans="2:14" x14ac:dyDescent="0.2">
      <c r="B976" s="4" t="str">
        <f>C_Addresses!B685</f>
        <v>County:</v>
      </c>
      <c r="C976" s="1050">
        <f>C_Addresses!C685</f>
        <v>0</v>
      </c>
      <c r="D976" s="1051">
        <f>C_Addresses!D685</f>
        <v>0</v>
      </c>
      <c r="E976" s="1051">
        <f>C_Addresses!E685</f>
        <v>0</v>
      </c>
      <c r="F976" s="1052">
        <f>C_Addresses!F685</f>
        <v>0</v>
      </c>
      <c r="G976" s="3">
        <f>C_Addresses!G685</f>
        <v>0</v>
      </c>
      <c r="H976" s="1">
        <f>C_Addresses!H685</f>
        <v>0</v>
      </c>
      <c r="I976" s="1">
        <f>C_Addresses!I685</f>
        <v>0</v>
      </c>
      <c r="J976" s="1">
        <f>C_Addresses!J685</f>
        <v>0</v>
      </c>
      <c r="K976" s="1">
        <f>C_Addresses!K685</f>
        <v>0</v>
      </c>
      <c r="L976" s="1">
        <f>C_Addresses!L685</f>
        <v>0</v>
      </c>
      <c r="M976" s="1">
        <f>C_Addresses!M685</f>
        <v>0</v>
      </c>
      <c r="N976" s="1">
        <f>C_Addresses!N685</f>
        <v>0</v>
      </c>
    </row>
    <row r="977" spans="2:14" x14ac:dyDescent="0.2">
      <c r="B977" s="1">
        <f>C_Addresses!B686</f>
        <v>0</v>
      </c>
      <c r="C977" s="1">
        <f>C_Addresses!C686</f>
        <v>0</v>
      </c>
      <c r="D977" s="1">
        <f>C_Addresses!D686</f>
        <v>0</v>
      </c>
      <c r="E977" s="1">
        <f>C_Addresses!E686</f>
        <v>0</v>
      </c>
      <c r="F977" s="3">
        <f>C_Addresses!F686</f>
        <v>0</v>
      </c>
      <c r="G977" s="3">
        <f>C_Addresses!G686</f>
        <v>0</v>
      </c>
      <c r="H977" s="1">
        <f>C_Addresses!H686</f>
        <v>0</v>
      </c>
      <c r="I977" s="4" t="str">
        <f>C_Addresses!I686</f>
        <v>Census Tract Number:</v>
      </c>
      <c r="J977" s="1">
        <f>C_Addresses!J686</f>
        <v>0</v>
      </c>
      <c r="K977" s="2">
        <f>C_Addresses!K686</f>
        <v>0</v>
      </c>
      <c r="L977" s="1">
        <f>C_Addresses!L686</f>
        <v>0</v>
      </c>
      <c r="M977" s="1" t="str">
        <f>C_Addresses!M686</f>
        <v>PIN:</v>
      </c>
      <c r="N977" s="2">
        <f>C_Addresses!N686</f>
        <v>0</v>
      </c>
    </row>
    <row r="978" spans="2:14" x14ac:dyDescent="0.2">
      <c r="B978" s="4" t="str">
        <f>C_Addresses!B687</f>
        <v>Latitude:</v>
      </c>
      <c r="C978" s="121">
        <f>C_Addresses!C687</f>
        <v>0</v>
      </c>
      <c r="D978" s="5" t="str">
        <f>C_Addresses!D687</f>
        <v>(Example: 41.889556)</v>
      </c>
      <c r="E978" s="1">
        <f>C_Addresses!E687</f>
        <v>0</v>
      </c>
      <c r="F978" s="3">
        <f>C_Addresses!F687</f>
        <v>0</v>
      </c>
      <c r="G978" s="1">
        <f>C_Addresses!G687</f>
        <v>0</v>
      </c>
      <c r="H978" s="1">
        <f>C_Addresses!H687</f>
        <v>0</v>
      </c>
      <c r="I978" s="4" t="str">
        <f>C_Addresses!I687</f>
        <v>QCT?:</v>
      </c>
      <c r="J978" s="1">
        <f>C_Addresses!J687</f>
        <v>0</v>
      </c>
      <c r="K978" s="202">
        <f>C_Addresses!K687</f>
        <v>0</v>
      </c>
      <c r="L978" s="1">
        <f>C_Addresses!L687</f>
        <v>0</v>
      </c>
      <c r="M978" s="1">
        <f>C_Addresses!M687</f>
        <v>0</v>
      </c>
      <c r="N978" s="1">
        <f>C_Addresses!N687</f>
        <v>0</v>
      </c>
    </row>
    <row r="979" spans="2:14" x14ac:dyDescent="0.2">
      <c r="B979" s="4" t="str">
        <f>C_Addresses!B688</f>
        <v>Longitude:</v>
      </c>
      <c r="C979" s="122">
        <f>C_Addresses!C688</f>
        <v>0</v>
      </c>
      <c r="D979" s="9" t="str">
        <f>C_Addresses!D688</f>
        <v>(Example: -87.623861)</v>
      </c>
      <c r="E979" s="3">
        <f>C_Addresses!E688</f>
        <v>0</v>
      </c>
      <c r="F979" s="1">
        <f>C_Addresses!F688</f>
        <v>0</v>
      </c>
      <c r="G979" s="3">
        <f>C_Addresses!G688</f>
        <v>0</v>
      </c>
      <c r="H979" s="1">
        <f>C_Addresses!H688</f>
        <v>0</v>
      </c>
      <c r="I979" s="4" t="str">
        <f>C_Addresses!I688</f>
        <v>Chicago Community Area:</v>
      </c>
      <c r="J979" s="1">
        <f>C_Addresses!J688</f>
        <v>0</v>
      </c>
      <c r="K979" s="1">
        <f>C_Addresses!K688</f>
        <v>0</v>
      </c>
      <c r="L979" s="1">
        <f>C_Addresses!L688</f>
        <v>0</v>
      </c>
      <c r="M979" s="1053">
        <f>C_Addresses!M688</f>
        <v>0</v>
      </c>
      <c r="N979" s="1054">
        <f>C_Addresses!N688</f>
        <v>0</v>
      </c>
    </row>
    <row r="980" spans="2:14" ht="13.5" thickBot="1" x14ac:dyDescent="0.25">
      <c r="B980" s="14">
        <f>C_Addresses!B689</f>
        <v>0</v>
      </c>
      <c r="C980" s="14">
        <f>C_Addresses!C689</f>
        <v>0</v>
      </c>
      <c r="D980" s="14">
        <f>C_Addresses!D689</f>
        <v>0</v>
      </c>
      <c r="E980" s="14">
        <f>C_Addresses!E689</f>
        <v>0</v>
      </c>
      <c r="F980" s="14">
        <f>C_Addresses!F689</f>
        <v>0</v>
      </c>
      <c r="G980" s="14">
        <f>C_Addresses!G689</f>
        <v>0</v>
      </c>
      <c r="H980" s="14">
        <f>C_Addresses!H689</f>
        <v>0</v>
      </c>
      <c r="I980" s="14">
        <f>C_Addresses!I689</f>
        <v>0</v>
      </c>
      <c r="J980" s="14">
        <f>C_Addresses!J689</f>
        <v>0</v>
      </c>
      <c r="K980" s="14">
        <f>C_Addresses!K689</f>
        <v>0</v>
      </c>
      <c r="L980" s="14">
        <f>C_Addresses!L689</f>
        <v>0</v>
      </c>
      <c r="M980" s="14">
        <f>C_Addresses!M689</f>
        <v>0</v>
      </c>
      <c r="N980" s="14">
        <f>C_Addresses!N689</f>
        <v>0</v>
      </c>
    </row>
    <row r="981" spans="2:14" x14ac:dyDescent="0.2">
      <c r="B981" s="1">
        <f>C_Addresses!B690</f>
        <v>0</v>
      </c>
      <c r="C981" s="1">
        <f>C_Addresses!C690</f>
        <v>0</v>
      </c>
      <c r="D981" s="1">
        <f>C_Addresses!D690</f>
        <v>0</v>
      </c>
      <c r="E981" s="11" t="str">
        <f>C_Addresses!E690</f>
        <v xml:space="preserve">Number of Units: </v>
      </c>
      <c r="F981" s="724">
        <f>C_Addresses!F690</f>
        <v>0</v>
      </c>
      <c r="G981" s="10">
        <f>C_Addresses!G690</f>
        <v>0</v>
      </c>
      <c r="H981" s="10">
        <f>C_Addresses!H690</f>
        <v>0</v>
      </c>
      <c r="I981" s="3">
        <f>C_Addresses!I690</f>
        <v>0</v>
      </c>
      <c r="J981" s="3">
        <f>C_Addresses!J690</f>
        <v>0</v>
      </c>
      <c r="K981" s="3" t="str">
        <f>C_Addresses!K690</f>
        <v>District</v>
      </c>
      <c r="L981" s="3">
        <f>C_Addresses!L690</f>
        <v>0</v>
      </c>
      <c r="M981" s="1059" t="str">
        <f>C_Addresses!M690</f>
        <v>Elected Official</v>
      </c>
      <c r="N981" s="1059">
        <f>C_Addresses!N690</f>
        <v>0</v>
      </c>
    </row>
    <row r="982" spans="2:14" x14ac:dyDescent="0.2">
      <c r="B982" s="12" t="str">
        <f>C_Addresses!B691</f>
        <v>Site #:</v>
      </c>
      <c r="C982" s="206">
        <f>C_Addresses!C691</f>
        <v>63</v>
      </c>
      <c r="D982" s="10">
        <f>C_Addresses!D691</f>
        <v>0</v>
      </c>
      <c r="E982" s="11" t="str">
        <f>C_Addresses!E691</f>
        <v>PPA Approved:</v>
      </c>
      <c r="F982" s="202">
        <f>C_Addresses!F691</f>
        <v>0</v>
      </c>
      <c r="G982" s="3">
        <f>C_Addresses!G691</f>
        <v>0</v>
      </c>
      <c r="H982" s="1">
        <f>C_Addresses!H691</f>
        <v>0</v>
      </c>
      <c r="I982" s="4" t="str">
        <f>C_Addresses!I691</f>
        <v>Chief Municipal Official:</v>
      </c>
      <c r="J982" s="4">
        <f>C_Addresses!J691</f>
        <v>0</v>
      </c>
      <c r="K982" s="13">
        <f>C_Addresses!K691</f>
        <v>0</v>
      </c>
      <c r="L982" s="3">
        <f>C_Addresses!L691</f>
        <v>0</v>
      </c>
      <c r="M982" s="1056">
        <f>C_Addresses!M691</f>
        <v>0</v>
      </c>
      <c r="N982" s="1056">
        <f>C_Addresses!N691</f>
        <v>0</v>
      </c>
    </row>
    <row r="983" spans="2:14" x14ac:dyDescent="0.2">
      <c r="B983" s="4" t="str">
        <f>C_Addresses!B692</f>
        <v>Set Aside:</v>
      </c>
      <c r="C983" s="1057" t="str">
        <f>C_Addresses!C692</f>
        <v/>
      </c>
      <c r="D983" s="1057">
        <f>C_Addresses!D692</f>
        <v>0</v>
      </c>
      <c r="E983" s="1057">
        <f>C_Addresses!E692</f>
        <v>0</v>
      </c>
      <c r="F983" s="1057">
        <f>C_Addresses!F692</f>
        <v>0</v>
      </c>
      <c r="G983" s="3">
        <f>C_Addresses!G692</f>
        <v>0</v>
      </c>
      <c r="H983" s="1">
        <f>C_Addresses!H692</f>
        <v>0</v>
      </c>
      <c r="I983" s="4" t="str">
        <f>C_Addresses!I692</f>
        <v>Alderman:</v>
      </c>
      <c r="J983" s="4">
        <f>C_Addresses!J692</f>
        <v>0</v>
      </c>
      <c r="K983" s="2">
        <f>C_Addresses!K692</f>
        <v>0</v>
      </c>
      <c r="L983" s="3">
        <f>C_Addresses!L692</f>
        <v>0</v>
      </c>
      <c r="M983" s="1056">
        <f>C_Addresses!M692</f>
        <v>0</v>
      </c>
      <c r="N983" s="1056">
        <f>C_Addresses!N692</f>
        <v>0</v>
      </c>
    </row>
    <row r="984" spans="2:14" x14ac:dyDescent="0.2">
      <c r="B984" s="4" t="str">
        <f>C_Addresses!B693</f>
        <v>Address:</v>
      </c>
      <c r="C984" s="1050">
        <f>C_Addresses!C693</f>
        <v>0</v>
      </c>
      <c r="D984" s="1051">
        <f>C_Addresses!D693</f>
        <v>0</v>
      </c>
      <c r="E984" s="1051">
        <f>C_Addresses!E693</f>
        <v>0</v>
      </c>
      <c r="F984" s="1052">
        <f>C_Addresses!F693</f>
        <v>0</v>
      </c>
      <c r="G984" s="3">
        <f>C_Addresses!G693</f>
        <v>0</v>
      </c>
      <c r="H984" s="1">
        <f>C_Addresses!H693</f>
        <v>0</v>
      </c>
      <c r="I984" s="4" t="str">
        <f>C_Addresses!I693</f>
        <v>State Senator:</v>
      </c>
      <c r="J984" s="4">
        <f>C_Addresses!J693</f>
        <v>0</v>
      </c>
      <c r="K984" s="2">
        <f>C_Addresses!K693</f>
        <v>0</v>
      </c>
      <c r="L984" s="3">
        <f>C_Addresses!L693</f>
        <v>0</v>
      </c>
      <c r="M984" s="1056">
        <f>C_Addresses!M693</f>
        <v>0</v>
      </c>
      <c r="N984" s="1056">
        <f>C_Addresses!N693</f>
        <v>0</v>
      </c>
    </row>
    <row r="985" spans="2:14" x14ac:dyDescent="0.2">
      <c r="B985" s="4" t="str">
        <f>C_Addresses!B694</f>
        <v xml:space="preserve">City: </v>
      </c>
      <c r="C985" s="1050">
        <f>C_Addresses!C694</f>
        <v>0</v>
      </c>
      <c r="D985" s="1051">
        <f>C_Addresses!D694</f>
        <v>0</v>
      </c>
      <c r="E985" s="1051">
        <f>C_Addresses!E694</f>
        <v>0</v>
      </c>
      <c r="F985" s="1052">
        <f>C_Addresses!F694</f>
        <v>0</v>
      </c>
      <c r="G985" s="3">
        <f>C_Addresses!G694</f>
        <v>0</v>
      </c>
      <c r="H985" s="3">
        <f>C_Addresses!H694</f>
        <v>0</v>
      </c>
      <c r="I985" s="4" t="str">
        <f>C_Addresses!I694</f>
        <v>State Representative:</v>
      </c>
      <c r="J985" s="4">
        <f>C_Addresses!J694</f>
        <v>0</v>
      </c>
      <c r="K985" s="2">
        <f>C_Addresses!K694</f>
        <v>0</v>
      </c>
      <c r="L985" s="3">
        <f>C_Addresses!L694</f>
        <v>0</v>
      </c>
      <c r="M985" s="1056">
        <f>C_Addresses!M694</f>
        <v>0</v>
      </c>
      <c r="N985" s="1056">
        <f>C_Addresses!N694</f>
        <v>0</v>
      </c>
    </row>
    <row r="986" spans="2:14" x14ac:dyDescent="0.2">
      <c r="B986" s="11" t="str">
        <f>C_Addresses!B695</f>
        <v>ZIP:</v>
      </c>
      <c r="C986" s="1028">
        <f>C_Addresses!C695</f>
        <v>0</v>
      </c>
      <c r="D986" s="1058">
        <f>C_Addresses!D695</f>
        <v>0</v>
      </c>
      <c r="E986" s="1058">
        <f>C_Addresses!E695</f>
        <v>0</v>
      </c>
      <c r="F986" s="1029">
        <f>C_Addresses!F695</f>
        <v>0</v>
      </c>
      <c r="G986" s="3">
        <f>C_Addresses!G695</f>
        <v>0</v>
      </c>
      <c r="H986" s="1">
        <f>C_Addresses!H695</f>
        <v>0</v>
      </c>
      <c r="I986" s="4" t="str">
        <f>C_Addresses!I695</f>
        <v>US Representative:</v>
      </c>
      <c r="J986" s="4">
        <f>C_Addresses!J695</f>
        <v>0</v>
      </c>
      <c r="K986" s="2">
        <f>C_Addresses!K695</f>
        <v>0</v>
      </c>
      <c r="L986" s="3">
        <f>C_Addresses!L695</f>
        <v>0</v>
      </c>
      <c r="M986" s="1056">
        <f>C_Addresses!M695</f>
        <v>0</v>
      </c>
      <c r="N986" s="1056">
        <f>C_Addresses!N695</f>
        <v>0</v>
      </c>
    </row>
    <row r="987" spans="2:14" x14ac:dyDescent="0.2">
      <c r="B987" s="4" t="str">
        <f>C_Addresses!B696</f>
        <v>County:</v>
      </c>
      <c r="C987" s="1050">
        <f>C_Addresses!C696</f>
        <v>0</v>
      </c>
      <c r="D987" s="1051">
        <f>C_Addresses!D696</f>
        <v>0</v>
      </c>
      <c r="E987" s="1051">
        <f>C_Addresses!E696</f>
        <v>0</v>
      </c>
      <c r="F987" s="1052">
        <f>C_Addresses!F696</f>
        <v>0</v>
      </c>
      <c r="G987" s="3">
        <f>C_Addresses!G696</f>
        <v>0</v>
      </c>
      <c r="H987" s="1">
        <f>C_Addresses!H696</f>
        <v>0</v>
      </c>
      <c r="I987" s="1">
        <f>C_Addresses!I696</f>
        <v>0</v>
      </c>
      <c r="J987" s="1">
        <f>C_Addresses!J696</f>
        <v>0</v>
      </c>
      <c r="K987" s="1">
        <f>C_Addresses!K696</f>
        <v>0</v>
      </c>
      <c r="L987" s="1">
        <f>C_Addresses!L696</f>
        <v>0</v>
      </c>
      <c r="M987" s="1">
        <f>C_Addresses!M696</f>
        <v>0</v>
      </c>
      <c r="N987" s="1">
        <f>C_Addresses!N696</f>
        <v>0</v>
      </c>
    </row>
    <row r="988" spans="2:14" x14ac:dyDescent="0.2">
      <c r="B988" s="1">
        <f>C_Addresses!B697</f>
        <v>0</v>
      </c>
      <c r="C988" s="1">
        <f>C_Addresses!C697</f>
        <v>0</v>
      </c>
      <c r="D988" s="1">
        <f>C_Addresses!D697</f>
        <v>0</v>
      </c>
      <c r="E988" s="1">
        <f>C_Addresses!E697</f>
        <v>0</v>
      </c>
      <c r="F988" s="3">
        <f>C_Addresses!F697</f>
        <v>0</v>
      </c>
      <c r="G988" s="3">
        <f>C_Addresses!G697</f>
        <v>0</v>
      </c>
      <c r="H988" s="1">
        <f>C_Addresses!H697</f>
        <v>0</v>
      </c>
      <c r="I988" s="4" t="str">
        <f>C_Addresses!I697</f>
        <v>Census Tract Number:</v>
      </c>
      <c r="J988" s="1">
        <f>C_Addresses!J697</f>
        <v>0</v>
      </c>
      <c r="K988" s="2">
        <f>C_Addresses!K697</f>
        <v>0</v>
      </c>
      <c r="L988" s="1">
        <f>C_Addresses!L697</f>
        <v>0</v>
      </c>
      <c r="M988" s="1" t="str">
        <f>C_Addresses!M697</f>
        <v>PIN:</v>
      </c>
      <c r="N988" s="2">
        <f>C_Addresses!N697</f>
        <v>0</v>
      </c>
    </row>
    <row r="989" spans="2:14" x14ac:dyDescent="0.2">
      <c r="B989" s="4" t="str">
        <f>C_Addresses!B698</f>
        <v>Latitude:</v>
      </c>
      <c r="C989" s="121">
        <f>C_Addresses!C698</f>
        <v>0</v>
      </c>
      <c r="D989" s="5" t="str">
        <f>C_Addresses!D698</f>
        <v>(Example: 41.889556)</v>
      </c>
      <c r="E989" s="1">
        <f>C_Addresses!E698</f>
        <v>0</v>
      </c>
      <c r="F989" s="3">
        <f>C_Addresses!F698</f>
        <v>0</v>
      </c>
      <c r="G989" s="1">
        <f>C_Addresses!G698</f>
        <v>0</v>
      </c>
      <c r="H989" s="1">
        <f>C_Addresses!H698</f>
        <v>0</v>
      </c>
      <c r="I989" s="4" t="str">
        <f>C_Addresses!I698</f>
        <v>QCT?:</v>
      </c>
      <c r="J989" s="1">
        <f>C_Addresses!J698</f>
        <v>0</v>
      </c>
      <c r="K989" s="202">
        <f>C_Addresses!K698</f>
        <v>0</v>
      </c>
      <c r="L989" s="1">
        <f>C_Addresses!L698</f>
        <v>0</v>
      </c>
      <c r="M989" s="1">
        <f>C_Addresses!M698</f>
        <v>0</v>
      </c>
      <c r="N989" s="1">
        <f>C_Addresses!N698</f>
        <v>0</v>
      </c>
    </row>
    <row r="990" spans="2:14" x14ac:dyDescent="0.2">
      <c r="B990" s="4" t="str">
        <f>C_Addresses!B699</f>
        <v>Longitude:</v>
      </c>
      <c r="C990" s="122">
        <f>C_Addresses!C699</f>
        <v>0</v>
      </c>
      <c r="D990" s="9" t="str">
        <f>C_Addresses!D699</f>
        <v>(Example: -87.623861)</v>
      </c>
      <c r="E990" s="3">
        <f>C_Addresses!E699</f>
        <v>0</v>
      </c>
      <c r="F990" s="1">
        <f>C_Addresses!F699</f>
        <v>0</v>
      </c>
      <c r="G990" s="3">
        <f>C_Addresses!G699</f>
        <v>0</v>
      </c>
      <c r="H990" s="1">
        <f>C_Addresses!H699</f>
        <v>0</v>
      </c>
      <c r="I990" s="4" t="str">
        <f>C_Addresses!I699</f>
        <v>Chicago Community Area:</v>
      </c>
      <c r="J990" s="1">
        <f>C_Addresses!J699</f>
        <v>0</v>
      </c>
      <c r="K990" s="1">
        <f>C_Addresses!K699</f>
        <v>0</v>
      </c>
      <c r="L990" s="1">
        <f>C_Addresses!L699</f>
        <v>0</v>
      </c>
      <c r="M990" s="1053">
        <f>C_Addresses!M699</f>
        <v>0</v>
      </c>
      <c r="N990" s="1054">
        <f>C_Addresses!N699</f>
        <v>0</v>
      </c>
    </row>
    <row r="991" spans="2:14" ht="13.5" thickBot="1" x14ac:dyDescent="0.25">
      <c r="B991" s="14">
        <f>C_Addresses!B700</f>
        <v>0</v>
      </c>
      <c r="C991" s="14">
        <f>C_Addresses!C700</f>
        <v>0</v>
      </c>
      <c r="D991" s="14">
        <f>C_Addresses!D700</f>
        <v>0</v>
      </c>
      <c r="E991" s="14">
        <f>C_Addresses!E700</f>
        <v>0</v>
      </c>
      <c r="F991" s="14">
        <f>C_Addresses!F700</f>
        <v>0</v>
      </c>
      <c r="G991" s="14">
        <f>C_Addresses!G700</f>
        <v>0</v>
      </c>
      <c r="H991" s="14">
        <f>C_Addresses!H700</f>
        <v>0</v>
      </c>
      <c r="I991" s="14">
        <f>C_Addresses!I700</f>
        <v>0</v>
      </c>
      <c r="J991" s="14">
        <f>C_Addresses!J700</f>
        <v>0</v>
      </c>
      <c r="K991" s="14">
        <f>C_Addresses!K700</f>
        <v>0</v>
      </c>
      <c r="L991" s="14">
        <f>C_Addresses!L700</f>
        <v>0</v>
      </c>
      <c r="M991" s="14">
        <f>C_Addresses!M700</f>
        <v>0</v>
      </c>
      <c r="N991" s="14">
        <f>C_Addresses!N700</f>
        <v>0</v>
      </c>
    </row>
    <row r="992" spans="2:14" x14ac:dyDescent="0.2">
      <c r="B992" s="1">
        <f>C_Addresses!B701</f>
        <v>0</v>
      </c>
      <c r="C992" s="1">
        <f>C_Addresses!C701</f>
        <v>0</v>
      </c>
      <c r="D992" s="1">
        <f>C_Addresses!D701</f>
        <v>0</v>
      </c>
      <c r="E992" s="11" t="str">
        <f>C_Addresses!E701</f>
        <v xml:space="preserve">Number of Units: </v>
      </c>
      <c r="F992" s="724">
        <f>C_Addresses!F701</f>
        <v>0</v>
      </c>
      <c r="G992" s="10">
        <f>C_Addresses!G701</f>
        <v>0</v>
      </c>
      <c r="H992" s="10">
        <f>C_Addresses!H701</f>
        <v>0</v>
      </c>
      <c r="I992" s="3">
        <f>C_Addresses!I701</f>
        <v>0</v>
      </c>
      <c r="J992" s="3">
        <f>C_Addresses!J701</f>
        <v>0</v>
      </c>
      <c r="K992" s="3" t="str">
        <f>C_Addresses!K701</f>
        <v>District</v>
      </c>
      <c r="L992" s="3">
        <f>C_Addresses!L701</f>
        <v>0</v>
      </c>
      <c r="M992" s="1059" t="str">
        <f>C_Addresses!M701</f>
        <v>Elected Official</v>
      </c>
      <c r="N992" s="1059">
        <f>C_Addresses!N701</f>
        <v>0</v>
      </c>
    </row>
    <row r="993" spans="2:14" x14ac:dyDescent="0.2">
      <c r="B993" s="12" t="str">
        <f>C_Addresses!B702</f>
        <v>Site #:</v>
      </c>
      <c r="C993" s="206">
        <f>C_Addresses!C702</f>
        <v>64</v>
      </c>
      <c r="D993" s="10">
        <f>C_Addresses!D702</f>
        <v>0</v>
      </c>
      <c r="E993" s="11" t="str">
        <f>C_Addresses!E702</f>
        <v>PPA Approved:</v>
      </c>
      <c r="F993" s="202">
        <f>C_Addresses!F702</f>
        <v>0</v>
      </c>
      <c r="G993" s="3">
        <f>C_Addresses!G702</f>
        <v>0</v>
      </c>
      <c r="H993" s="1">
        <f>C_Addresses!H702</f>
        <v>0</v>
      </c>
      <c r="I993" s="4" t="str">
        <f>C_Addresses!I702</f>
        <v>Chief Municipal Official:</v>
      </c>
      <c r="J993" s="4">
        <f>C_Addresses!J702</f>
        <v>0</v>
      </c>
      <c r="K993" s="13">
        <f>C_Addresses!K702</f>
        <v>0</v>
      </c>
      <c r="L993" s="3">
        <f>C_Addresses!L702</f>
        <v>0</v>
      </c>
      <c r="M993" s="1056">
        <f>C_Addresses!M702</f>
        <v>0</v>
      </c>
      <c r="N993" s="1056">
        <f>C_Addresses!N702</f>
        <v>0</v>
      </c>
    </row>
    <row r="994" spans="2:14" x14ac:dyDescent="0.2">
      <c r="B994" s="4" t="str">
        <f>C_Addresses!B703</f>
        <v>Set Aside:</v>
      </c>
      <c r="C994" s="1057" t="str">
        <f>C_Addresses!C703</f>
        <v/>
      </c>
      <c r="D994" s="1057">
        <f>C_Addresses!D703</f>
        <v>0</v>
      </c>
      <c r="E994" s="1057">
        <f>C_Addresses!E703</f>
        <v>0</v>
      </c>
      <c r="F994" s="1057">
        <f>C_Addresses!F703</f>
        <v>0</v>
      </c>
      <c r="G994" s="3">
        <f>C_Addresses!G703</f>
        <v>0</v>
      </c>
      <c r="H994" s="1">
        <f>C_Addresses!H703</f>
        <v>0</v>
      </c>
      <c r="I994" s="4" t="str">
        <f>C_Addresses!I703</f>
        <v>Alderman:</v>
      </c>
      <c r="J994" s="4">
        <f>C_Addresses!J703</f>
        <v>0</v>
      </c>
      <c r="K994" s="2">
        <f>C_Addresses!K703</f>
        <v>0</v>
      </c>
      <c r="L994" s="3">
        <f>C_Addresses!L703</f>
        <v>0</v>
      </c>
      <c r="M994" s="1056">
        <f>C_Addresses!M703</f>
        <v>0</v>
      </c>
      <c r="N994" s="1056">
        <f>C_Addresses!N703</f>
        <v>0</v>
      </c>
    </row>
    <row r="995" spans="2:14" x14ac:dyDescent="0.2">
      <c r="B995" s="4" t="str">
        <f>C_Addresses!B704</f>
        <v>Address:</v>
      </c>
      <c r="C995" s="1050">
        <f>C_Addresses!C704</f>
        <v>0</v>
      </c>
      <c r="D995" s="1051">
        <f>C_Addresses!D704</f>
        <v>0</v>
      </c>
      <c r="E995" s="1051">
        <f>C_Addresses!E704</f>
        <v>0</v>
      </c>
      <c r="F995" s="1052">
        <f>C_Addresses!F704</f>
        <v>0</v>
      </c>
      <c r="G995" s="3">
        <f>C_Addresses!G704</f>
        <v>0</v>
      </c>
      <c r="H995" s="1">
        <f>C_Addresses!H704</f>
        <v>0</v>
      </c>
      <c r="I995" s="4" t="str">
        <f>C_Addresses!I704</f>
        <v>State Senator:</v>
      </c>
      <c r="J995" s="4">
        <f>C_Addresses!J704</f>
        <v>0</v>
      </c>
      <c r="K995" s="2">
        <f>C_Addresses!K704</f>
        <v>0</v>
      </c>
      <c r="L995" s="3">
        <f>C_Addresses!L704</f>
        <v>0</v>
      </c>
      <c r="M995" s="1056">
        <f>C_Addresses!M704</f>
        <v>0</v>
      </c>
      <c r="N995" s="1056">
        <f>C_Addresses!N704</f>
        <v>0</v>
      </c>
    </row>
    <row r="996" spans="2:14" x14ac:dyDescent="0.2">
      <c r="B996" s="4" t="str">
        <f>C_Addresses!B705</f>
        <v xml:space="preserve">City: </v>
      </c>
      <c r="C996" s="1050">
        <f>C_Addresses!C705</f>
        <v>0</v>
      </c>
      <c r="D996" s="1051">
        <f>C_Addresses!D705</f>
        <v>0</v>
      </c>
      <c r="E996" s="1051">
        <f>C_Addresses!E705</f>
        <v>0</v>
      </c>
      <c r="F996" s="1052">
        <f>C_Addresses!F705</f>
        <v>0</v>
      </c>
      <c r="G996" s="3">
        <f>C_Addresses!G705</f>
        <v>0</v>
      </c>
      <c r="H996" s="3">
        <f>C_Addresses!H705</f>
        <v>0</v>
      </c>
      <c r="I996" s="4" t="str">
        <f>C_Addresses!I705</f>
        <v>State Representative:</v>
      </c>
      <c r="J996" s="4">
        <f>C_Addresses!J705</f>
        <v>0</v>
      </c>
      <c r="K996" s="2">
        <f>C_Addresses!K705</f>
        <v>0</v>
      </c>
      <c r="L996" s="3">
        <f>C_Addresses!L705</f>
        <v>0</v>
      </c>
      <c r="M996" s="1056">
        <f>C_Addresses!M705</f>
        <v>0</v>
      </c>
      <c r="N996" s="1056">
        <f>C_Addresses!N705</f>
        <v>0</v>
      </c>
    </row>
    <row r="997" spans="2:14" x14ac:dyDescent="0.2">
      <c r="B997" s="11" t="str">
        <f>C_Addresses!B706</f>
        <v>ZIP:</v>
      </c>
      <c r="C997" s="1028">
        <f>C_Addresses!C706</f>
        <v>0</v>
      </c>
      <c r="D997" s="1058">
        <f>C_Addresses!D706</f>
        <v>0</v>
      </c>
      <c r="E997" s="1058">
        <f>C_Addresses!E706</f>
        <v>0</v>
      </c>
      <c r="F997" s="1029">
        <f>C_Addresses!F706</f>
        <v>0</v>
      </c>
      <c r="G997" s="3">
        <f>C_Addresses!G706</f>
        <v>0</v>
      </c>
      <c r="H997" s="1">
        <f>C_Addresses!H706</f>
        <v>0</v>
      </c>
      <c r="I997" s="4" t="str">
        <f>C_Addresses!I706</f>
        <v>US Representative:</v>
      </c>
      <c r="J997" s="4">
        <f>C_Addresses!J706</f>
        <v>0</v>
      </c>
      <c r="K997" s="2">
        <f>C_Addresses!K706</f>
        <v>0</v>
      </c>
      <c r="L997" s="3">
        <f>C_Addresses!L706</f>
        <v>0</v>
      </c>
      <c r="M997" s="1056">
        <f>C_Addresses!M706</f>
        <v>0</v>
      </c>
      <c r="N997" s="1056">
        <f>C_Addresses!N706</f>
        <v>0</v>
      </c>
    </row>
    <row r="998" spans="2:14" x14ac:dyDescent="0.2">
      <c r="B998" s="4" t="str">
        <f>C_Addresses!B707</f>
        <v>County:</v>
      </c>
      <c r="C998" s="1050">
        <f>C_Addresses!C707</f>
        <v>0</v>
      </c>
      <c r="D998" s="1051">
        <f>C_Addresses!D707</f>
        <v>0</v>
      </c>
      <c r="E998" s="1051">
        <f>C_Addresses!E707</f>
        <v>0</v>
      </c>
      <c r="F998" s="1052">
        <f>C_Addresses!F707</f>
        <v>0</v>
      </c>
      <c r="G998" s="3">
        <f>C_Addresses!G707</f>
        <v>0</v>
      </c>
      <c r="H998" s="1">
        <f>C_Addresses!H707</f>
        <v>0</v>
      </c>
      <c r="I998" s="1">
        <f>C_Addresses!I707</f>
        <v>0</v>
      </c>
      <c r="J998" s="1">
        <f>C_Addresses!J707</f>
        <v>0</v>
      </c>
      <c r="K998" s="1">
        <f>C_Addresses!K707</f>
        <v>0</v>
      </c>
      <c r="L998" s="1">
        <f>C_Addresses!L707</f>
        <v>0</v>
      </c>
      <c r="M998" s="1">
        <f>C_Addresses!M707</f>
        <v>0</v>
      </c>
      <c r="N998" s="1">
        <f>C_Addresses!N707</f>
        <v>0</v>
      </c>
    </row>
    <row r="999" spans="2:14" x14ac:dyDescent="0.2">
      <c r="B999" s="1">
        <f>C_Addresses!B708</f>
        <v>0</v>
      </c>
      <c r="C999" s="1">
        <f>C_Addresses!C708</f>
        <v>0</v>
      </c>
      <c r="D999" s="1">
        <f>C_Addresses!D708</f>
        <v>0</v>
      </c>
      <c r="E999" s="1">
        <f>C_Addresses!E708</f>
        <v>0</v>
      </c>
      <c r="F999" s="3">
        <f>C_Addresses!F708</f>
        <v>0</v>
      </c>
      <c r="G999" s="3">
        <f>C_Addresses!G708</f>
        <v>0</v>
      </c>
      <c r="H999" s="1">
        <f>C_Addresses!H708</f>
        <v>0</v>
      </c>
      <c r="I999" s="4" t="str">
        <f>C_Addresses!I708</f>
        <v>Census Tract Number:</v>
      </c>
      <c r="J999" s="1">
        <f>C_Addresses!J708</f>
        <v>0</v>
      </c>
      <c r="K999" s="2">
        <f>C_Addresses!K708</f>
        <v>0</v>
      </c>
      <c r="L999" s="1">
        <f>C_Addresses!L708</f>
        <v>0</v>
      </c>
      <c r="M999" s="1" t="str">
        <f>C_Addresses!M708</f>
        <v>PIN:</v>
      </c>
      <c r="N999" s="2">
        <f>C_Addresses!N708</f>
        <v>0</v>
      </c>
    </row>
    <row r="1000" spans="2:14" x14ac:dyDescent="0.2">
      <c r="B1000" s="4" t="str">
        <f>C_Addresses!B709</f>
        <v>Latitude:</v>
      </c>
      <c r="C1000" s="121">
        <f>C_Addresses!C709</f>
        <v>0</v>
      </c>
      <c r="D1000" s="5" t="str">
        <f>C_Addresses!D709</f>
        <v>(Example: 41.889556)</v>
      </c>
      <c r="E1000" s="1">
        <f>C_Addresses!E709</f>
        <v>0</v>
      </c>
      <c r="F1000" s="3">
        <f>C_Addresses!F709</f>
        <v>0</v>
      </c>
      <c r="G1000" s="1">
        <f>C_Addresses!G709</f>
        <v>0</v>
      </c>
      <c r="H1000" s="1">
        <f>C_Addresses!H709</f>
        <v>0</v>
      </c>
      <c r="I1000" s="4" t="str">
        <f>C_Addresses!I709</f>
        <v>QCT?:</v>
      </c>
      <c r="J1000" s="1">
        <f>C_Addresses!J709</f>
        <v>0</v>
      </c>
      <c r="K1000" s="202">
        <f>C_Addresses!K709</f>
        <v>0</v>
      </c>
      <c r="L1000" s="1">
        <f>C_Addresses!L709</f>
        <v>0</v>
      </c>
      <c r="M1000" s="1">
        <f>C_Addresses!M709</f>
        <v>0</v>
      </c>
      <c r="N1000" s="1">
        <f>C_Addresses!N709</f>
        <v>0</v>
      </c>
    </row>
    <row r="1001" spans="2:14" x14ac:dyDescent="0.2">
      <c r="B1001" s="4" t="str">
        <f>C_Addresses!B710</f>
        <v>Longitude:</v>
      </c>
      <c r="C1001" s="122">
        <f>C_Addresses!C710</f>
        <v>0</v>
      </c>
      <c r="D1001" s="9" t="str">
        <f>C_Addresses!D710</f>
        <v>(Example: -87.623861)</v>
      </c>
      <c r="E1001" s="3">
        <f>C_Addresses!E710</f>
        <v>0</v>
      </c>
      <c r="F1001" s="1">
        <f>C_Addresses!F710</f>
        <v>0</v>
      </c>
      <c r="G1001" s="3">
        <f>C_Addresses!G710</f>
        <v>0</v>
      </c>
      <c r="H1001" s="1">
        <f>C_Addresses!H710</f>
        <v>0</v>
      </c>
      <c r="I1001" s="4" t="str">
        <f>C_Addresses!I710</f>
        <v>Chicago Community Area:</v>
      </c>
      <c r="J1001" s="1">
        <f>C_Addresses!J710</f>
        <v>0</v>
      </c>
      <c r="K1001" s="1">
        <f>C_Addresses!K710</f>
        <v>0</v>
      </c>
      <c r="L1001" s="1">
        <f>C_Addresses!L710</f>
        <v>0</v>
      </c>
      <c r="M1001" s="1053">
        <f>C_Addresses!M710</f>
        <v>0</v>
      </c>
      <c r="N1001" s="1054">
        <f>C_Addresses!N710</f>
        <v>0</v>
      </c>
    </row>
    <row r="1002" spans="2:14" ht="13.5" thickBot="1" x14ac:dyDescent="0.25">
      <c r="B1002" s="14">
        <f>C_Addresses!B711</f>
        <v>0</v>
      </c>
      <c r="C1002" s="14">
        <f>C_Addresses!C711</f>
        <v>0</v>
      </c>
      <c r="D1002" s="14">
        <f>C_Addresses!D711</f>
        <v>0</v>
      </c>
      <c r="E1002" s="14">
        <f>C_Addresses!E711</f>
        <v>0</v>
      </c>
      <c r="F1002" s="14">
        <f>C_Addresses!F711</f>
        <v>0</v>
      </c>
      <c r="G1002" s="14">
        <f>C_Addresses!G711</f>
        <v>0</v>
      </c>
      <c r="H1002" s="14">
        <f>C_Addresses!H711</f>
        <v>0</v>
      </c>
      <c r="I1002" s="14">
        <f>C_Addresses!I711</f>
        <v>0</v>
      </c>
      <c r="J1002" s="14">
        <f>C_Addresses!J711</f>
        <v>0</v>
      </c>
      <c r="K1002" s="14">
        <f>C_Addresses!K711</f>
        <v>0</v>
      </c>
      <c r="L1002" s="14">
        <f>C_Addresses!L711</f>
        <v>0</v>
      </c>
      <c r="M1002" s="14">
        <f>C_Addresses!M711</f>
        <v>0</v>
      </c>
      <c r="N1002" s="14">
        <f>C_Addresses!N711</f>
        <v>0</v>
      </c>
    </row>
    <row r="1003" spans="2:14" x14ac:dyDescent="0.2">
      <c r="B1003" s="517">
        <f>C_Addresses!B712</f>
        <v>0</v>
      </c>
      <c r="C1003" s="517">
        <f>C_Addresses!C712</f>
        <v>0</v>
      </c>
      <c r="D1003" s="517">
        <f>C_Addresses!D712</f>
        <v>0</v>
      </c>
      <c r="E1003" s="11" t="str">
        <f>C_Addresses!E712</f>
        <v xml:space="preserve">Number of Units: </v>
      </c>
      <c r="F1003" s="724">
        <f>C_Addresses!F712</f>
        <v>0</v>
      </c>
      <c r="G1003" s="519">
        <f>C_Addresses!G712</f>
        <v>0</v>
      </c>
      <c r="H1003" s="519">
        <f>C_Addresses!H712</f>
        <v>0</v>
      </c>
      <c r="I1003" s="516">
        <f>C_Addresses!I712</f>
        <v>0</v>
      </c>
      <c r="J1003" s="516">
        <f>C_Addresses!J712</f>
        <v>0</v>
      </c>
      <c r="K1003" s="516" t="str">
        <f>C_Addresses!K712</f>
        <v>District</v>
      </c>
      <c r="L1003" s="516">
        <f>C_Addresses!L712</f>
        <v>0</v>
      </c>
      <c r="M1003" s="1055" t="str">
        <f>C_Addresses!M712</f>
        <v>Elected Official</v>
      </c>
      <c r="N1003" s="1055">
        <f>C_Addresses!N712</f>
        <v>0</v>
      </c>
    </row>
    <row r="1004" spans="2:14" x14ac:dyDescent="0.2">
      <c r="B1004" s="12" t="str">
        <f>C_Addresses!B713</f>
        <v>Site #:</v>
      </c>
      <c r="C1004" s="206">
        <f>C_Addresses!C713</f>
        <v>65</v>
      </c>
      <c r="D1004" s="10">
        <f>C_Addresses!D713</f>
        <v>0</v>
      </c>
      <c r="E1004" s="11" t="str">
        <f>C_Addresses!E713</f>
        <v>PPA Approved:</v>
      </c>
      <c r="F1004" s="202">
        <f>C_Addresses!F713</f>
        <v>0</v>
      </c>
      <c r="G1004" s="3">
        <f>C_Addresses!G713</f>
        <v>0</v>
      </c>
      <c r="H1004" s="1">
        <f>C_Addresses!H713</f>
        <v>0</v>
      </c>
      <c r="I1004" s="4" t="str">
        <f>C_Addresses!I713</f>
        <v>Chief Municipal Official:</v>
      </c>
      <c r="J1004" s="4">
        <f>C_Addresses!J713</f>
        <v>0</v>
      </c>
      <c r="K1004" s="13">
        <f>C_Addresses!K713</f>
        <v>0</v>
      </c>
      <c r="L1004" s="3">
        <f>C_Addresses!L713</f>
        <v>0</v>
      </c>
      <c r="M1004" s="1056">
        <f>C_Addresses!M713</f>
        <v>0</v>
      </c>
      <c r="N1004" s="1056">
        <f>C_Addresses!N713</f>
        <v>0</v>
      </c>
    </row>
    <row r="1005" spans="2:14" x14ac:dyDescent="0.2">
      <c r="B1005" s="4" t="str">
        <f>C_Addresses!B714</f>
        <v>Set Aside:</v>
      </c>
      <c r="C1005" s="1057" t="str">
        <f>C_Addresses!C714</f>
        <v/>
      </c>
      <c r="D1005" s="1057">
        <f>C_Addresses!D714</f>
        <v>0</v>
      </c>
      <c r="E1005" s="1057">
        <f>C_Addresses!E714</f>
        <v>0</v>
      </c>
      <c r="F1005" s="1057">
        <f>C_Addresses!F714</f>
        <v>0</v>
      </c>
      <c r="G1005" s="3">
        <f>C_Addresses!G714</f>
        <v>0</v>
      </c>
      <c r="H1005" s="1">
        <f>C_Addresses!H714</f>
        <v>0</v>
      </c>
      <c r="I1005" s="4" t="str">
        <f>C_Addresses!I714</f>
        <v>Alderman:</v>
      </c>
      <c r="J1005" s="4">
        <f>C_Addresses!J714</f>
        <v>0</v>
      </c>
      <c r="K1005" s="2">
        <f>C_Addresses!K714</f>
        <v>0</v>
      </c>
      <c r="L1005" s="3">
        <f>C_Addresses!L714</f>
        <v>0</v>
      </c>
      <c r="M1005" s="1056">
        <f>C_Addresses!M714</f>
        <v>0</v>
      </c>
      <c r="N1005" s="1056">
        <f>C_Addresses!N714</f>
        <v>0</v>
      </c>
    </row>
    <row r="1006" spans="2:14" x14ac:dyDescent="0.2">
      <c r="B1006" s="4" t="str">
        <f>C_Addresses!B715</f>
        <v>Address:</v>
      </c>
      <c r="C1006" s="1050">
        <f>C_Addresses!C715</f>
        <v>0</v>
      </c>
      <c r="D1006" s="1051">
        <f>C_Addresses!D715</f>
        <v>0</v>
      </c>
      <c r="E1006" s="1051">
        <f>C_Addresses!E715</f>
        <v>0</v>
      </c>
      <c r="F1006" s="1052">
        <f>C_Addresses!F715</f>
        <v>0</v>
      </c>
      <c r="G1006" s="3">
        <f>C_Addresses!G715</f>
        <v>0</v>
      </c>
      <c r="H1006" s="1">
        <f>C_Addresses!H715</f>
        <v>0</v>
      </c>
      <c r="I1006" s="4" t="str">
        <f>C_Addresses!I715</f>
        <v>State Senator:</v>
      </c>
      <c r="J1006" s="4">
        <f>C_Addresses!J715</f>
        <v>0</v>
      </c>
      <c r="K1006" s="2">
        <f>C_Addresses!K715</f>
        <v>0</v>
      </c>
      <c r="L1006" s="3">
        <f>C_Addresses!L715</f>
        <v>0</v>
      </c>
      <c r="M1006" s="1056">
        <f>C_Addresses!M715</f>
        <v>0</v>
      </c>
      <c r="N1006" s="1056">
        <f>C_Addresses!N715</f>
        <v>0</v>
      </c>
    </row>
    <row r="1007" spans="2:14" x14ac:dyDescent="0.2">
      <c r="B1007" s="4" t="str">
        <f>C_Addresses!B716</f>
        <v xml:space="preserve">City: </v>
      </c>
      <c r="C1007" s="1050">
        <f>C_Addresses!C716</f>
        <v>0</v>
      </c>
      <c r="D1007" s="1051">
        <f>C_Addresses!D716</f>
        <v>0</v>
      </c>
      <c r="E1007" s="1051">
        <f>C_Addresses!E716</f>
        <v>0</v>
      </c>
      <c r="F1007" s="1052">
        <f>C_Addresses!F716</f>
        <v>0</v>
      </c>
      <c r="G1007" s="3">
        <f>C_Addresses!G716</f>
        <v>0</v>
      </c>
      <c r="H1007" s="3">
        <f>C_Addresses!H716</f>
        <v>0</v>
      </c>
      <c r="I1007" s="4" t="str">
        <f>C_Addresses!I716</f>
        <v>State Representative:</v>
      </c>
      <c r="J1007" s="4">
        <f>C_Addresses!J716</f>
        <v>0</v>
      </c>
      <c r="K1007" s="2">
        <f>C_Addresses!K716</f>
        <v>0</v>
      </c>
      <c r="L1007" s="3">
        <f>C_Addresses!L716</f>
        <v>0</v>
      </c>
      <c r="M1007" s="1056">
        <f>C_Addresses!M716</f>
        <v>0</v>
      </c>
      <c r="N1007" s="1056">
        <f>C_Addresses!N716</f>
        <v>0</v>
      </c>
    </row>
    <row r="1008" spans="2:14" x14ac:dyDescent="0.2">
      <c r="B1008" s="11" t="str">
        <f>C_Addresses!B717</f>
        <v>ZIP:</v>
      </c>
      <c r="C1008" s="1028">
        <f>C_Addresses!C717</f>
        <v>0</v>
      </c>
      <c r="D1008" s="1058">
        <f>C_Addresses!D717</f>
        <v>0</v>
      </c>
      <c r="E1008" s="1058">
        <f>C_Addresses!E717</f>
        <v>0</v>
      </c>
      <c r="F1008" s="1029">
        <f>C_Addresses!F717</f>
        <v>0</v>
      </c>
      <c r="G1008" s="3">
        <f>C_Addresses!G717</f>
        <v>0</v>
      </c>
      <c r="H1008" s="1">
        <f>C_Addresses!H717</f>
        <v>0</v>
      </c>
      <c r="I1008" s="4" t="str">
        <f>C_Addresses!I717</f>
        <v>US Representative:</v>
      </c>
      <c r="J1008" s="4">
        <f>C_Addresses!J717</f>
        <v>0</v>
      </c>
      <c r="K1008" s="2">
        <f>C_Addresses!K717</f>
        <v>0</v>
      </c>
      <c r="L1008" s="3">
        <f>C_Addresses!L717</f>
        <v>0</v>
      </c>
      <c r="M1008" s="1056">
        <f>C_Addresses!M717</f>
        <v>0</v>
      </c>
      <c r="N1008" s="1056">
        <f>C_Addresses!N717</f>
        <v>0</v>
      </c>
    </row>
    <row r="1009" spans="2:14" x14ac:dyDescent="0.2">
      <c r="B1009" s="4" t="str">
        <f>C_Addresses!B718</f>
        <v>County:</v>
      </c>
      <c r="C1009" s="1050">
        <f>C_Addresses!C718</f>
        <v>0</v>
      </c>
      <c r="D1009" s="1051">
        <f>C_Addresses!D718</f>
        <v>0</v>
      </c>
      <c r="E1009" s="1051">
        <f>C_Addresses!E718</f>
        <v>0</v>
      </c>
      <c r="F1009" s="1052">
        <f>C_Addresses!F718</f>
        <v>0</v>
      </c>
      <c r="G1009" s="3">
        <f>C_Addresses!G718</f>
        <v>0</v>
      </c>
      <c r="H1009" s="1">
        <f>C_Addresses!H718</f>
        <v>0</v>
      </c>
      <c r="I1009" s="1">
        <f>C_Addresses!I718</f>
        <v>0</v>
      </c>
      <c r="J1009" s="1">
        <f>C_Addresses!J718</f>
        <v>0</v>
      </c>
      <c r="K1009" s="1">
        <f>C_Addresses!K718</f>
        <v>0</v>
      </c>
      <c r="L1009" s="1">
        <f>C_Addresses!L718</f>
        <v>0</v>
      </c>
      <c r="M1009" s="1">
        <f>C_Addresses!M718</f>
        <v>0</v>
      </c>
      <c r="N1009" s="1">
        <f>C_Addresses!N718</f>
        <v>0</v>
      </c>
    </row>
    <row r="1010" spans="2:14" x14ac:dyDescent="0.2">
      <c r="B1010" s="1">
        <f>C_Addresses!B719</f>
        <v>0</v>
      </c>
      <c r="C1010" s="1">
        <f>C_Addresses!C719</f>
        <v>0</v>
      </c>
      <c r="D1010" s="1">
        <f>C_Addresses!D719</f>
        <v>0</v>
      </c>
      <c r="E1010" s="1">
        <f>C_Addresses!E719</f>
        <v>0</v>
      </c>
      <c r="F1010" s="3">
        <f>C_Addresses!F719</f>
        <v>0</v>
      </c>
      <c r="G1010" s="3">
        <f>C_Addresses!G719</f>
        <v>0</v>
      </c>
      <c r="H1010" s="1">
        <f>C_Addresses!H719</f>
        <v>0</v>
      </c>
      <c r="I1010" s="4" t="str">
        <f>C_Addresses!I719</f>
        <v>Census Tract Number:</v>
      </c>
      <c r="J1010" s="1">
        <f>C_Addresses!J719</f>
        <v>0</v>
      </c>
      <c r="K1010" s="2">
        <f>C_Addresses!K719</f>
        <v>0</v>
      </c>
      <c r="L1010" s="1">
        <f>C_Addresses!L719</f>
        <v>0</v>
      </c>
      <c r="M1010" s="1" t="str">
        <f>C_Addresses!M719</f>
        <v>PIN:</v>
      </c>
      <c r="N1010" s="2">
        <f>C_Addresses!N719</f>
        <v>0</v>
      </c>
    </row>
    <row r="1011" spans="2:14" x14ac:dyDescent="0.2">
      <c r="B1011" s="4" t="str">
        <f>C_Addresses!B720</f>
        <v>Latitude:</v>
      </c>
      <c r="C1011" s="121">
        <f>C_Addresses!C720</f>
        <v>0</v>
      </c>
      <c r="D1011" s="5" t="str">
        <f>C_Addresses!D720</f>
        <v>(Example: 41.889556)</v>
      </c>
      <c r="E1011" s="1">
        <f>C_Addresses!E720</f>
        <v>0</v>
      </c>
      <c r="F1011" s="3">
        <f>C_Addresses!F720</f>
        <v>0</v>
      </c>
      <c r="G1011" s="1">
        <f>C_Addresses!G720</f>
        <v>0</v>
      </c>
      <c r="H1011" s="1">
        <f>C_Addresses!H720</f>
        <v>0</v>
      </c>
      <c r="I1011" s="4" t="str">
        <f>C_Addresses!I720</f>
        <v>QCT?:</v>
      </c>
      <c r="J1011" s="1">
        <f>C_Addresses!J720</f>
        <v>0</v>
      </c>
      <c r="K1011" s="202">
        <f>C_Addresses!K720</f>
        <v>0</v>
      </c>
      <c r="L1011" s="1">
        <f>C_Addresses!L720</f>
        <v>0</v>
      </c>
      <c r="M1011" s="1">
        <f>C_Addresses!M720</f>
        <v>0</v>
      </c>
      <c r="N1011" s="1">
        <f>C_Addresses!N720</f>
        <v>0</v>
      </c>
    </row>
    <row r="1012" spans="2:14" x14ac:dyDescent="0.2">
      <c r="B1012" s="4" t="str">
        <f>C_Addresses!B721</f>
        <v>Longitude:</v>
      </c>
      <c r="C1012" s="122">
        <f>C_Addresses!C721</f>
        <v>0</v>
      </c>
      <c r="D1012" s="9" t="str">
        <f>C_Addresses!D721</f>
        <v>(Example: -87.623861)</v>
      </c>
      <c r="E1012" s="3">
        <f>C_Addresses!E721</f>
        <v>0</v>
      </c>
      <c r="F1012" s="1">
        <f>C_Addresses!F721</f>
        <v>0</v>
      </c>
      <c r="G1012" s="3">
        <f>C_Addresses!G721</f>
        <v>0</v>
      </c>
      <c r="H1012" s="1">
        <f>C_Addresses!H721</f>
        <v>0</v>
      </c>
      <c r="I1012" s="4" t="str">
        <f>C_Addresses!I721</f>
        <v>Chicago Community Area:</v>
      </c>
      <c r="J1012" s="1">
        <f>C_Addresses!J721</f>
        <v>0</v>
      </c>
      <c r="K1012" s="1">
        <f>C_Addresses!K721</f>
        <v>0</v>
      </c>
      <c r="L1012" s="1">
        <f>C_Addresses!L721</f>
        <v>0</v>
      </c>
      <c r="M1012" s="1053">
        <f>C_Addresses!M721</f>
        <v>0</v>
      </c>
      <c r="N1012" s="1054">
        <f>C_Addresses!N721</f>
        <v>0</v>
      </c>
    </row>
    <row r="1013" spans="2:14" ht="13.5" thickBot="1" x14ac:dyDescent="0.25">
      <c r="B1013" s="14">
        <f>C_Addresses!B722</f>
        <v>0</v>
      </c>
      <c r="C1013" s="14">
        <f>C_Addresses!C722</f>
        <v>0</v>
      </c>
      <c r="D1013" s="14">
        <f>C_Addresses!D722</f>
        <v>0</v>
      </c>
      <c r="E1013" s="14">
        <f>C_Addresses!E722</f>
        <v>0</v>
      </c>
      <c r="F1013" s="14">
        <f>C_Addresses!F722</f>
        <v>0</v>
      </c>
      <c r="G1013" s="14">
        <f>C_Addresses!G722</f>
        <v>0</v>
      </c>
      <c r="H1013" s="14">
        <f>C_Addresses!H722</f>
        <v>0</v>
      </c>
      <c r="I1013" s="14">
        <f>C_Addresses!I722</f>
        <v>0</v>
      </c>
      <c r="J1013" s="14">
        <f>C_Addresses!J722</f>
        <v>0</v>
      </c>
      <c r="K1013" s="14">
        <f>C_Addresses!K722</f>
        <v>0</v>
      </c>
      <c r="L1013" s="14">
        <f>C_Addresses!L722</f>
        <v>0</v>
      </c>
      <c r="M1013" s="14">
        <f>C_Addresses!M722</f>
        <v>0</v>
      </c>
      <c r="N1013" s="14">
        <f>C_Addresses!N722</f>
        <v>0</v>
      </c>
    </row>
    <row r="1014" spans="2:14" x14ac:dyDescent="0.2">
      <c r="B1014" s="1">
        <f>C_Addresses!B723</f>
        <v>0</v>
      </c>
      <c r="C1014" s="1">
        <f>C_Addresses!C723</f>
        <v>0</v>
      </c>
      <c r="D1014" s="1">
        <f>C_Addresses!D723</f>
        <v>0</v>
      </c>
      <c r="E1014" s="11" t="str">
        <f>C_Addresses!E723</f>
        <v xml:space="preserve">Number of Units: </v>
      </c>
      <c r="F1014" s="724">
        <f>C_Addresses!F723</f>
        <v>0</v>
      </c>
      <c r="G1014" s="10">
        <f>C_Addresses!G723</f>
        <v>0</v>
      </c>
      <c r="H1014" s="10">
        <f>C_Addresses!H723</f>
        <v>0</v>
      </c>
      <c r="I1014" s="3">
        <f>C_Addresses!I723</f>
        <v>0</v>
      </c>
      <c r="J1014" s="3">
        <f>C_Addresses!J723</f>
        <v>0</v>
      </c>
      <c r="K1014" s="3" t="str">
        <f>C_Addresses!K723</f>
        <v>District</v>
      </c>
      <c r="L1014" s="3">
        <f>C_Addresses!L723</f>
        <v>0</v>
      </c>
      <c r="M1014" s="1059" t="str">
        <f>C_Addresses!M723</f>
        <v>Elected Official</v>
      </c>
      <c r="N1014" s="1059">
        <f>C_Addresses!N723</f>
        <v>0</v>
      </c>
    </row>
    <row r="1015" spans="2:14" x14ac:dyDescent="0.2">
      <c r="B1015" s="12" t="str">
        <f>C_Addresses!B724</f>
        <v>Site #:</v>
      </c>
      <c r="C1015" s="206">
        <f>C_Addresses!C724</f>
        <v>66</v>
      </c>
      <c r="D1015" s="10">
        <f>C_Addresses!D724</f>
        <v>0</v>
      </c>
      <c r="E1015" s="11" t="str">
        <f>C_Addresses!E724</f>
        <v>PPA Approved:</v>
      </c>
      <c r="F1015" s="202">
        <f>C_Addresses!F724</f>
        <v>0</v>
      </c>
      <c r="G1015" s="3">
        <f>C_Addresses!G724</f>
        <v>0</v>
      </c>
      <c r="H1015" s="1">
        <f>C_Addresses!H724</f>
        <v>0</v>
      </c>
      <c r="I1015" s="4" t="str">
        <f>C_Addresses!I724</f>
        <v>Chief Municipal Official:</v>
      </c>
      <c r="J1015" s="4">
        <f>C_Addresses!J724</f>
        <v>0</v>
      </c>
      <c r="K1015" s="13">
        <f>C_Addresses!K724</f>
        <v>0</v>
      </c>
      <c r="L1015" s="3">
        <f>C_Addresses!L724</f>
        <v>0</v>
      </c>
      <c r="M1015" s="1056">
        <f>C_Addresses!M724</f>
        <v>0</v>
      </c>
      <c r="N1015" s="1056">
        <f>C_Addresses!N724</f>
        <v>0</v>
      </c>
    </row>
    <row r="1016" spans="2:14" x14ac:dyDescent="0.2">
      <c r="B1016" s="4" t="str">
        <f>C_Addresses!B725</f>
        <v>Set Aside:</v>
      </c>
      <c r="C1016" s="1057" t="str">
        <f>C_Addresses!C725</f>
        <v/>
      </c>
      <c r="D1016" s="1057">
        <f>C_Addresses!D725</f>
        <v>0</v>
      </c>
      <c r="E1016" s="1057">
        <f>C_Addresses!E725</f>
        <v>0</v>
      </c>
      <c r="F1016" s="1057">
        <f>C_Addresses!F725</f>
        <v>0</v>
      </c>
      <c r="G1016" s="3">
        <f>C_Addresses!G725</f>
        <v>0</v>
      </c>
      <c r="H1016" s="1">
        <f>C_Addresses!H725</f>
        <v>0</v>
      </c>
      <c r="I1016" s="4" t="str">
        <f>C_Addresses!I725</f>
        <v>Alderman:</v>
      </c>
      <c r="J1016" s="4">
        <f>C_Addresses!J725</f>
        <v>0</v>
      </c>
      <c r="K1016" s="2">
        <f>C_Addresses!K725</f>
        <v>0</v>
      </c>
      <c r="L1016" s="3">
        <f>C_Addresses!L725</f>
        <v>0</v>
      </c>
      <c r="M1016" s="1056">
        <f>C_Addresses!M725</f>
        <v>0</v>
      </c>
      <c r="N1016" s="1056">
        <f>C_Addresses!N725</f>
        <v>0</v>
      </c>
    </row>
    <row r="1017" spans="2:14" x14ac:dyDescent="0.2">
      <c r="B1017" s="4" t="str">
        <f>C_Addresses!B726</f>
        <v>Address:</v>
      </c>
      <c r="C1017" s="1050">
        <f>C_Addresses!C726</f>
        <v>0</v>
      </c>
      <c r="D1017" s="1051">
        <f>C_Addresses!D726</f>
        <v>0</v>
      </c>
      <c r="E1017" s="1051">
        <f>C_Addresses!E726</f>
        <v>0</v>
      </c>
      <c r="F1017" s="1052">
        <f>C_Addresses!F726</f>
        <v>0</v>
      </c>
      <c r="G1017" s="3">
        <f>C_Addresses!G726</f>
        <v>0</v>
      </c>
      <c r="H1017" s="1">
        <f>C_Addresses!H726</f>
        <v>0</v>
      </c>
      <c r="I1017" s="4" t="str">
        <f>C_Addresses!I726</f>
        <v>State Senator:</v>
      </c>
      <c r="J1017" s="4">
        <f>C_Addresses!J726</f>
        <v>0</v>
      </c>
      <c r="K1017" s="2">
        <f>C_Addresses!K726</f>
        <v>0</v>
      </c>
      <c r="L1017" s="3">
        <f>C_Addresses!L726</f>
        <v>0</v>
      </c>
      <c r="M1017" s="1056">
        <f>C_Addresses!M726</f>
        <v>0</v>
      </c>
      <c r="N1017" s="1056">
        <f>C_Addresses!N726</f>
        <v>0</v>
      </c>
    </row>
    <row r="1018" spans="2:14" x14ac:dyDescent="0.2">
      <c r="B1018" s="4" t="str">
        <f>C_Addresses!B727</f>
        <v xml:space="preserve">City: </v>
      </c>
      <c r="C1018" s="1050">
        <f>C_Addresses!C727</f>
        <v>0</v>
      </c>
      <c r="D1018" s="1051">
        <f>C_Addresses!D727</f>
        <v>0</v>
      </c>
      <c r="E1018" s="1051">
        <f>C_Addresses!E727</f>
        <v>0</v>
      </c>
      <c r="F1018" s="1052">
        <f>C_Addresses!F727</f>
        <v>0</v>
      </c>
      <c r="G1018" s="3">
        <f>C_Addresses!G727</f>
        <v>0</v>
      </c>
      <c r="H1018" s="3">
        <f>C_Addresses!H727</f>
        <v>0</v>
      </c>
      <c r="I1018" s="4" t="str">
        <f>C_Addresses!I727</f>
        <v>State Representative:</v>
      </c>
      <c r="J1018" s="4">
        <f>C_Addresses!J727</f>
        <v>0</v>
      </c>
      <c r="K1018" s="2">
        <f>C_Addresses!K727</f>
        <v>0</v>
      </c>
      <c r="L1018" s="3">
        <f>C_Addresses!L727</f>
        <v>0</v>
      </c>
      <c r="M1018" s="1056">
        <f>C_Addresses!M727</f>
        <v>0</v>
      </c>
      <c r="N1018" s="1056">
        <f>C_Addresses!N727</f>
        <v>0</v>
      </c>
    </row>
    <row r="1019" spans="2:14" x14ac:dyDescent="0.2">
      <c r="B1019" s="11" t="str">
        <f>C_Addresses!B728</f>
        <v>ZIP:</v>
      </c>
      <c r="C1019" s="1028">
        <f>C_Addresses!C728</f>
        <v>0</v>
      </c>
      <c r="D1019" s="1058">
        <f>C_Addresses!D728</f>
        <v>0</v>
      </c>
      <c r="E1019" s="1058">
        <f>C_Addresses!E728</f>
        <v>0</v>
      </c>
      <c r="F1019" s="1029">
        <f>C_Addresses!F728</f>
        <v>0</v>
      </c>
      <c r="G1019" s="3">
        <f>C_Addresses!G728</f>
        <v>0</v>
      </c>
      <c r="H1019" s="1">
        <f>C_Addresses!H728</f>
        <v>0</v>
      </c>
      <c r="I1019" s="4" t="str">
        <f>C_Addresses!I728</f>
        <v>US Representative:</v>
      </c>
      <c r="J1019" s="4">
        <f>C_Addresses!J728</f>
        <v>0</v>
      </c>
      <c r="K1019" s="2">
        <f>C_Addresses!K728</f>
        <v>0</v>
      </c>
      <c r="L1019" s="3">
        <f>C_Addresses!L728</f>
        <v>0</v>
      </c>
      <c r="M1019" s="1056">
        <f>C_Addresses!M728</f>
        <v>0</v>
      </c>
      <c r="N1019" s="1056">
        <f>C_Addresses!N728</f>
        <v>0</v>
      </c>
    </row>
    <row r="1020" spans="2:14" x14ac:dyDescent="0.2">
      <c r="B1020" s="4" t="str">
        <f>C_Addresses!B729</f>
        <v>County:</v>
      </c>
      <c r="C1020" s="1050">
        <f>C_Addresses!C729</f>
        <v>0</v>
      </c>
      <c r="D1020" s="1051">
        <f>C_Addresses!D729</f>
        <v>0</v>
      </c>
      <c r="E1020" s="1051">
        <f>C_Addresses!E729</f>
        <v>0</v>
      </c>
      <c r="F1020" s="1052">
        <f>C_Addresses!F729</f>
        <v>0</v>
      </c>
      <c r="G1020" s="3">
        <f>C_Addresses!G729</f>
        <v>0</v>
      </c>
      <c r="H1020" s="1">
        <f>C_Addresses!H729</f>
        <v>0</v>
      </c>
      <c r="I1020" s="1">
        <f>C_Addresses!I729</f>
        <v>0</v>
      </c>
      <c r="J1020" s="1">
        <f>C_Addresses!J729</f>
        <v>0</v>
      </c>
      <c r="K1020" s="1">
        <f>C_Addresses!K729</f>
        <v>0</v>
      </c>
      <c r="L1020" s="1">
        <f>C_Addresses!L729</f>
        <v>0</v>
      </c>
      <c r="M1020" s="1">
        <f>C_Addresses!M729</f>
        <v>0</v>
      </c>
      <c r="N1020" s="1">
        <f>C_Addresses!N729</f>
        <v>0</v>
      </c>
    </row>
    <row r="1021" spans="2:14" x14ac:dyDescent="0.2">
      <c r="B1021" s="1">
        <f>C_Addresses!B730</f>
        <v>0</v>
      </c>
      <c r="C1021" s="1">
        <f>C_Addresses!C730</f>
        <v>0</v>
      </c>
      <c r="D1021" s="1">
        <f>C_Addresses!D730</f>
        <v>0</v>
      </c>
      <c r="E1021" s="1">
        <f>C_Addresses!E730</f>
        <v>0</v>
      </c>
      <c r="F1021" s="3">
        <f>C_Addresses!F730</f>
        <v>0</v>
      </c>
      <c r="G1021" s="3">
        <f>C_Addresses!G730</f>
        <v>0</v>
      </c>
      <c r="H1021" s="1">
        <f>C_Addresses!H730</f>
        <v>0</v>
      </c>
      <c r="I1021" s="4" t="str">
        <f>C_Addresses!I730</f>
        <v>Census Tract Number:</v>
      </c>
      <c r="J1021" s="1">
        <f>C_Addresses!J730</f>
        <v>0</v>
      </c>
      <c r="K1021" s="2">
        <f>C_Addresses!K730</f>
        <v>0</v>
      </c>
      <c r="L1021" s="1">
        <f>C_Addresses!L730</f>
        <v>0</v>
      </c>
      <c r="M1021" s="1" t="str">
        <f>C_Addresses!M730</f>
        <v>PIN:</v>
      </c>
      <c r="N1021" s="2">
        <f>C_Addresses!N730</f>
        <v>0</v>
      </c>
    </row>
    <row r="1022" spans="2:14" x14ac:dyDescent="0.2">
      <c r="B1022" s="4" t="str">
        <f>C_Addresses!B731</f>
        <v>Latitude:</v>
      </c>
      <c r="C1022" s="121">
        <f>C_Addresses!C731</f>
        <v>0</v>
      </c>
      <c r="D1022" s="5" t="str">
        <f>C_Addresses!D731</f>
        <v>(Example: 41.889556)</v>
      </c>
      <c r="E1022" s="1">
        <f>C_Addresses!E731</f>
        <v>0</v>
      </c>
      <c r="F1022" s="3">
        <f>C_Addresses!F731</f>
        <v>0</v>
      </c>
      <c r="G1022" s="1">
        <f>C_Addresses!G731</f>
        <v>0</v>
      </c>
      <c r="H1022" s="1">
        <f>C_Addresses!H731</f>
        <v>0</v>
      </c>
      <c r="I1022" s="4" t="str">
        <f>C_Addresses!I731</f>
        <v>QCT?:</v>
      </c>
      <c r="J1022" s="1">
        <f>C_Addresses!J731</f>
        <v>0</v>
      </c>
      <c r="K1022" s="202">
        <f>C_Addresses!K731</f>
        <v>0</v>
      </c>
      <c r="L1022" s="1">
        <f>C_Addresses!L731</f>
        <v>0</v>
      </c>
      <c r="M1022" s="1">
        <f>C_Addresses!M731</f>
        <v>0</v>
      </c>
      <c r="N1022" s="1">
        <f>C_Addresses!N731</f>
        <v>0</v>
      </c>
    </row>
    <row r="1023" spans="2:14" x14ac:dyDescent="0.2">
      <c r="B1023" s="4" t="str">
        <f>C_Addresses!B732</f>
        <v>Longitude:</v>
      </c>
      <c r="C1023" s="122">
        <f>C_Addresses!C732</f>
        <v>0</v>
      </c>
      <c r="D1023" s="9" t="str">
        <f>C_Addresses!D732</f>
        <v>(Example: -87.623861)</v>
      </c>
      <c r="E1023" s="3">
        <f>C_Addresses!E732</f>
        <v>0</v>
      </c>
      <c r="F1023" s="1">
        <f>C_Addresses!F732</f>
        <v>0</v>
      </c>
      <c r="G1023" s="3">
        <f>C_Addresses!G732</f>
        <v>0</v>
      </c>
      <c r="H1023" s="1">
        <f>C_Addresses!H732</f>
        <v>0</v>
      </c>
      <c r="I1023" s="4" t="str">
        <f>C_Addresses!I732</f>
        <v>Chicago Community Area:</v>
      </c>
      <c r="J1023" s="1">
        <f>C_Addresses!J732</f>
        <v>0</v>
      </c>
      <c r="K1023" s="1">
        <f>C_Addresses!K732</f>
        <v>0</v>
      </c>
      <c r="L1023" s="1">
        <f>C_Addresses!L732</f>
        <v>0</v>
      </c>
      <c r="M1023" s="1053">
        <f>C_Addresses!M732</f>
        <v>0</v>
      </c>
      <c r="N1023" s="1054">
        <f>C_Addresses!N732</f>
        <v>0</v>
      </c>
    </row>
    <row r="1024" spans="2:14" ht="13.5" thickBot="1" x14ac:dyDescent="0.25">
      <c r="B1024" s="14">
        <f>C_Addresses!B733</f>
        <v>0</v>
      </c>
      <c r="C1024" s="14">
        <f>C_Addresses!C733</f>
        <v>0</v>
      </c>
      <c r="D1024" s="14">
        <f>C_Addresses!D733</f>
        <v>0</v>
      </c>
      <c r="E1024" s="14">
        <f>C_Addresses!E733</f>
        <v>0</v>
      </c>
      <c r="F1024" s="14">
        <f>C_Addresses!F733</f>
        <v>0</v>
      </c>
      <c r="G1024" s="14">
        <f>C_Addresses!G733</f>
        <v>0</v>
      </c>
      <c r="H1024" s="14">
        <f>C_Addresses!H733</f>
        <v>0</v>
      </c>
      <c r="I1024" s="14">
        <f>C_Addresses!I733</f>
        <v>0</v>
      </c>
      <c r="J1024" s="14">
        <f>C_Addresses!J733</f>
        <v>0</v>
      </c>
      <c r="K1024" s="14">
        <f>C_Addresses!K733</f>
        <v>0</v>
      </c>
      <c r="L1024" s="14">
        <f>C_Addresses!L733</f>
        <v>0</v>
      </c>
      <c r="M1024" s="14">
        <f>C_Addresses!M733</f>
        <v>0</v>
      </c>
      <c r="N1024" s="14">
        <f>C_Addresses!N733</f>
        <v>0</v>
      </c>
    </row>
    <row r="1025" spans="2:14" x14ac:dyDescent="0.2">
      <c r="B1025" s="1">
        <f>C_Addresses!B734</f>
        <v>0</v>
      </c>
      <c r="C1025" s="1">
        <f>C_Addresses!C734</f>
        <v>0</v>
      </c>
      <c r="D1025" s="1">
        <f>C_Addresses!D734</f>
        <v>0</v>
      </c>
      <c r="E1025" s="11" t="str">
        <f>C_Addresses!E734</f>
        <v xml:space="preserve">Number of Units: </v>
      </c>
      <c r="F1025" s="724">
        <f>C_Addresses!F734</f>
        <v>0</v>
      </c>
      <c r="G1025" s="10">
        <f>C_Addresses!G734</f>
        <v>0</v>
      </c>
      <c r="H1025" s="10">
        <f>C_Addresses!H734</f>
        <v>0</v>
      </c>
      <c r="I1025" s="3">
        <f>C_Addresses!I734</f>
        <v>0</v>
      </c>
      <c r="J1025" s="3">
        <f>C_Addresses!J734</f>
        <v>0</v>
      </c>
      <c r="K1025" s="3" t="str">
        <f>C_Addresses!K734</f>
        <v>District</v>
      </c>
      <c r="L1025" s="3">
        <f>C_Addresses!L734</f>
        <v>0</v>
      </c>
      <c r="M1025" s="1059" t="str">
        <f>C_Addresses!M734</f>
        <v>Elected Official</v>
      </c>
      <c r="N1025" s="1059">
        <f>C_Addresses!N734</f>
        <v>0</v>
      </c>
    </row>
    <row r="1026" spans="2:14" x14ac:dyDescent="0.2">
      <c r="B1026" s="12" t="str">
        <f>C_Addresses!B735</f>
        <v>Site #:</v>
      </c>
      <c r="C1026" s="206">
        <f>C_Addresses!C735</f>
        <v>67</v>
      </c>
      <c r="D1026" s="10">
        <f>C_Addresses!D735</f>
        <v>0</v>
      </c>
      <c r="E1026" s="11" t="str">
        <f>C_Addresses!E735</f>
        <v>PPA Approved:</v>
      </c>
      <c r="F1026" s="202">
        <f>C_Addresses!F735</f>
        <v>0</v>
      </c>
      <c r="G1026" s="3">
        <f>C_Addresses!G735</f>
        <v>0</v>
      </c>
      <c r="H1026" s="1">
        <f>C_Addresses!H735</f>
        <v>0</v>
      </c>
      <c r="I1026" s="4" t="str">
        <f>C_Addresses!I735</f>
        <v>Chief Municipal Official:</v>
      </c>
      <c r="J1026" s="4">
        <f>C_Addresses!J735</f>
        <v>0</v>
      </c>
      <c r="K1026" s="13">
        <f>C_Addresses!K735</f>
        <v>0</v>
      </c>
      <c r="L1026" s="3">
        <f>C_Addresses!L735</f>
        <v>0</v>
      </c>
      <c r="M1026" s="1056">
        <f>C_Addresses!M735</f>
        <v>0</v>
      </c>
      <c r="N1026" s="1056">
        <f>C_Addresses!N735</f>
        <v>0</v>
      </c>
    </row>
    <row r="1027" spans="2:14" x14ac:dyDescent="0.2">
      <c r="B1027" s="4" t="str">
        <f>C_Addresses!B736</f>
        <v>Set Aside:</v>
      </c>
      <c r="C1027" s="1057" t="str">
        <f>C_Addresses!C736</f>
        <v/>
      </c>
      <c r="D1027" s="1057">
        <f>C_Addresses!D736</f>
        <v>0</v>
      </c>
      <c r="E1027" s="1057">
        <f>C_Addresses!E736</f>
        <v>0</v>
      </c>
      <c r="F1027" s="1057">
        <f>C_Addresses!F736</f>
        <v>0</v>
      </c>
      <c r="G1027" s="3">
        <f>C_Addresses!G736</f>
        <v>0</v>
      </c>
      <c r="H1027" s="1">
        <f>C_Addresses!H736</f>
        <v>0</v>
      </c>
      <c r="I1027" s="4" t="str">
        <f>C_Addresses!I736</f>
        <v>Alderman:</v>
      </c>
      <c r="J1027" s="4">
        <f>C_Addresses!J736</f>
        <v>0</v>
      </c>
      <c r="K1027" s="2">
        <f>C_Addresses!K736</f>
        <v>0</v>
      </c>
      <c r="L1027" s="3">
        <f>C_Addresses!L736</f>
        <v>0</v>
      </c>
      <c r="M1027" s="1056">
        <f>C_Addresses!M736</f>
        <v>0</v>
      </c>
      <c r="N1027" s="1056">
        <f>C_Addresses!N736</f>
        <v>0</v>
      </c>
    </row>
    <row r="1028" spans="2:14" x14ac:dyDescent="0.2">
      <c r="B1028" s="4" t="str">
        <f>C_Addresses!B737</f>
        <v>Address:</v>
      </c>
      <c r="C1028" s="1050">
        <f>C_Addresses!C737</f>
        <v>0</v>
      </c>
      <c r="D1028" s="1051">
        <f>C_Addresses!D737</f>
        <v>0</v>
      </c>
      <c r="E1028" s="1051">
        <f>C_Addresses!E737</f>
        <v>0</v>
      </c>
      <c r="F1028" s="1052">
        <f>C_Addresses!F737</f>
        <v>0</v>
      </c>
      <c r="G1028" s="3">
        <f>C_Addresses!G737</f>
        <v>0</v>
      </c>
      <c r="H1028" s="1">
        <f>C_Addresses!H737</f>
        <v>0</v>
      </c>
      <c r="I1028" s="4" t="str">
        <f>C_Addresses!I737</f>
        <v>State Senator:</v>
      </c>
      <c r="J1028" s="4">
        <f>C_Addresses!J737</f>
        <v>0</v>
      </c>
      <c r="K1028" s="2">
        <f>C_Addresses!K737</f>
        <v>0</v>
      </c>
      <c r="L1028" s="3">
        <f>C_Addresses!L737</f>
        <v>0</v>
      </c>
      <c r="M1028" s="1056">
        <f>C_Addresses!M737</f>
        <v>0</v>
      </c>
      <c r="N1028" s="1056">
        <f>C_Addresses!N737</f>
        <v>0</v>
      </c>
    </row>
    <row r="1029" spans="2:14" x14ac:dyDescent="0.2">
      <c r="B1029" s="4" t="str">
        <f>C_Addresses!B738</f>
        <v xml:space="preserve">City: </v>
      </c>
      <c r="C1029" s="1050">
        <f>C_Addresses!C738</f>
        <v>0</v>
      </c>
      <c r="D1029" s="1051">
        <f>C_Addresses!D738</f>
        <v>0</v>
      </c>
      <c r="E1029" s="1051">
        <f>C_Addresses!E738</f>
        <v>0</v>
      </c>
      <c r="F1029" s="1052">
        <f>C_Addresses!F738</f>
        <v>0</v>
      </c>
      <c r="G1029" s="3">
        <f>C_Addresses!G738</f>
        <v>0</v>
      </c>
      <c r="H1029" s="3">
        <f>C_Addresses!H738</f>
        <v>0</v>
      </c>
      <c r="I1029" s="4" t="str">
        <f>C_Addresses!I738</f>
        <v>State Representative:</v>
      </c>
      <c r="J1029" s="4">
        <f>C_Addresses!J738</f>
        <v>0</v>
      </c>
      <c r="K1029" s="2">
        <f>C_Addresses!K738</f>
        <v>0</v>
      </c>
      <c r="L1029" s="3">
        <f>C_Addresses!L738</f>
        <v>0</v>
      </c>
      <c r="M1029" s="1056">
        <f>C_Addresses!M738</f>
        <v>0</v>
      </c>
      <c r="N1029" s="1056">
        <f>C_Addresses!N738</f>
        <v>0</v>
      </c>
    </row>
    <row r="1030" spans="2:14" x14ac:dyDescent="0.2">
      <c r="B1030" s="11" t="str">
        <f>C_Addresses!B739</f>
        <v>ZIP:</v>
      </c>
      <c r="C1030" s="1028">
        <f>C_Addresses!C739</f>
        <v>0</v>
      </c>
      <c r="D1030" s="1058">
        <f>C_Addresses!D739</f>
        <v>0</v>
      </c>
      <c r="E1030" s="1058">
        <f>C_Addresses!E739</f>
        <v>0</v>
      </c>
      <c r="F1030" s="1029">
        <f>C_Addresses!F739</f>
        <v>0</v>
      </c>
      <c r="G1030" s="3">
        <f>C_Addresses!G739</f>
        <v>0</v>
      </c>
      <c r="H1030" s="1">
        <f>C_Addresses!H739</f>
        <v>0</v>
      </c>
      <c r="I1030" s="4" t="str">
        <f>C_Addresses!I739</f>
        <v>US Representative:</v>
      </c>
      <c r="J1030" s="4">
        <f>C_Addresses!J739</f>
        <v>0</v>
      </c>
      <c r="K1030" s="2">
        <f>C_Addresses!K739</f>
        <v>0</v>
      </c>
      <c r="L1030" s="3">
        <f>C_Addresses!L739</f>
        <v>0</v>
      </c>
      <c r="M1030" s="1056">
        <f>C_Addresses!M739</f>
        <v>0</v>
      </c>
      <c r="N1030" s="1056">
        <f>C_Addresses!N739</f>
        <v>0</v>
      </c>
    </row>
    <row r="1031" spans="2:14" x14ac:dyDescent="0.2">
      <c r="B1031" s="4" t="str">
        <f>C_Addresses!B740</f>
        <v>County:</v>
      </c>
      <c r="C1031" s="1050">
        <f>C_Addresses!C740</f>
        <v>0</v>
      </c>
      <c r="D1031" s="1051">
        <f>C_Addresses!D740</f>
        <v>0</v>
      </c>
      <c r="E1031" s="1051">
        <f>C_Addresses!E740</f>
        <v>0</v>
      </c>
      <c r="F1031" s="1052">
        <f>C_Addresses!F740</f>
        <v>0</v>
      </c>
      <c r="G1031" s="3">
        <f>C_Addresses!G740</f>
        <v>0</v>
      </c>
      <c r="H1031" s="1">
        <f>C_Addresses!H740</f>
        <v>0</v>
      </c>
      <c r="I1031" s="1">
        <f>C_Addresses!I740</f>
        <v>0</v>
      </c>
      <c r="J1031" s="1">
        <f>C_Addresses!J740</f>
        <v>0</v>
      </c>
      <c r="K1031" s="1">
        <f>C_Addresses!K740</f>
        <v>0</v>
      </c>
      <c r="L1031" s="1">
        <f>C_Addresses!L740</f>
        <v>0</v>
      </c>
      <c r="M1031" s="1">
        <f>C_Addresses!M740</f>
        <v>0</v>
      </c>
      <c r="N1031" s="1">
        <f>C_Addresses!N740</f>
        <v>0</v>
      </c>
    </row>
    <row r="1032" spans="2:14" x14ac:dyDescent="0.2">
      <c r="B1032" s="1">
        <f>C_Addresses!B741</f>
        <v>0</v>
      </c>
      <c r="C1032" s="1">
        <f>C_Addresses!C741</f>
        <v>0</v>
      </c>
      <c r="D1032" s="1">
        <f>C_Addresses!D741</f>
        <v>0</v>
      </c>
      <c r="E1032" s="1">
        <f>C_Addresses!E741</f>
        <v>0</v>
      </c>
      <c r="F1032" s="3">
        <f>C_Addresses!F741</f>
        <v>0</v>
      </c>
      <c r="G1032" s="3">
        <f>C_Addresses!G741</f>
        <v>0</v>
      </c>
      <c r="H1032" s="1">
        <f>C_Addresses!H741</f>
        <v>0</v>
      </c>
      <c r="I1032" s="4" t="str">
        <f>C_Addresses!I741</f>
        <v>Census Tract Number:</v>
      </c>
      <c r="J1032" s="1">
        <f>C_Addresses!J741</f>
        <v>0</v>
      </c>
      <c r="K1032" s="2">
        <f>C_Addresses!K741</f>
        <v>0</v>
      </c>
      <c r="L1032" s="1">
        <f>C_Addresses!L741</f>
        <v>0</v>
      </c>
      <c r="M1032" s="1" t="str">
        <f>C_Addresses!M741</f>
        <v>PIN:</v>
      </c>
      <c r="N1032" s="2">
        <f>C_Addresses!N741</f>
        <v>0</v>
      </c>
    </row>
    <row r="1033" spans="2:14" x14ac:dyDescent="0.2">
      <c r="B1033" s="4" t="str">
        <f>C_Addresses!B742</f>
        <v>Latitude:</v>
      </c>
      <c r="C1033" s="121">
        <f>C_Addresses!C742</f>
        <v>0</v>
      </c>
      <c r="D1033" s="5" t="str">
        <f>C_Addresses!D742</f>
        <v>(Example: 41.889556)</v>
      </c>
      <c r="E1033" s="1">
        <f>C_Addresses!E742</f>
        <v>0</v>
      </c>
      <c r="F1033" s="3">
        <f>C_Addresses!F742</f>
        <v>0</v>
      </c>
      <c r="G1033" s="1">
        <f>C_Addresses!G742</f>
        <v>0</v>
      </c>
      <c r="H1033" s="1">
        <f>C_Addresses!H742</f>
        <v>0</v>
      </c>
      <c r="I1033" s="4" t="str">
        <f>C_Addresses!I742</f>
        <v>QCT?:</v>
      </c>
      <c r="J1033" s="1">
        <f>C_Addresses!J742</f>
        <v>0</v>
      </c>
      <c r="K1033" s="202">
        <f>C_Addresses!K742</f>
        <v>0</v>
      </c>
      <c r="L1033" s="1">
        <f>C_Addresses!L742</f>
        <v>0</v>
      </c>
      <c r="M1033" s="1">
        <f>C_Addresses!M742</f>
        <v>0</v>
      </c>
      <c r="N1033" s="1">
        <f>C_Addresses!N742</f>
        <v>0</v>
      </c>
    </row>
    <row r="1034" spans="2:14" x14ac:dyDescent="0.2">
      <c r="B1034" s="4" t="str">
        <f>C_Addresses!B743</f>
        <v>Longitude:</v>
      </c>
      <c r="C1034" s="122">
        <f>C_Addresses!C743</f>
        <v>0</v>
      </c>
      <c r="D1034" s="9" t="str">
        <f>C_Addresses!D743</f>
        <v>(Example: -87.623861)</v>
      </c>
      <c r="E1034" s="3">
        <f>C_Addresses!E743</f>
        <v>0</v>
      </c>
      <c r="F1034" s="1">
        <f>C_Addresses!F743</f>
        <v>0</v>
      </c>
      <c r="G1034" s="3">
        <f>C_Addresses!G743</f>
        <v>0</v>
      </c>
      <c r="H1034" s="1">
        <f>C_Addresses!H743</f>
        <v>0</v>
      </c>
      <c r="I1034" s="4" t="str">
        <f>C_Addresses!I743</f>
        <v>Chicago Community Area:</v>
      </c>
      <c r="J1034" s="1">
        <f>C_Addresses!J743</f>
        <v>0</v>
      </c>
      <c r="K1034" s="1">
        <f>C_Addresses!K743</f>
        <v>0</v>
      </c>
      <c r="L1034" s="1">
        <f>C_Addresses!L743</f>
        <v>0</v>
      </c>
      <c r="M1034" s="1053">
        <f>C_Addresses!M743</f>
        <v>0</v>
      </c>
      <c r="N1034" s="1054">
        <f>C_Addresses!N743</f>
        <v>0</v>
      </c>
    </row>
    <row r="1035" spans="2:14" ht="13.5" thickBot="1" x14ac:dyDescent="0.25">
      <c r="B1035" s="14">
        <f>C_Addresses!B744</f>
        <v>0</v>
      </c>
      <c r="C1035" s="14">
        <f>C_Addresses!C744</f>
        <v>0</v>
      </c>
      <c r="D1035" s="14">
        <f>C_Addresses!D744</f>
        <v>0</v>
      </c>
      <c r="E1035" s="14">
        <f>C_Addresses!E744</f>
        <v>0</v>
      </c>
      <c r="F1035" s="14">
        <f>C_Addresses!F744</f>
        <v>0</v>
      </c>
      <c r="G1035" s="14">
        <f>C_Addresses!G744</f>
        <v>0</v>
      </c>
      <c r="H1035" s="14">
        <f>C_Addresses!H744</f>
        <v>0</v>
      </c>
      <c r="I1035" s="14">
        <f>C_Addresses!I744</f>
        <v>0</v>
      </c>
      <c r="J1035" s="14">
        <f>C_Addresses!J744</f>
        <v>0</v>
      </c>
      <c r="K1035" s="14">
        <f>C_Addresses!K744</f>
        <v>0</v>
      </c>
      <c r="L1035" s="14">
        <f>C_Addresses!L744</f>
        <v>0</v>
      </c>
      <c r="M1035" s="14">
        <f>C_Addresses!M744</f>
        <v>0</v>
      </c>
      <c r="N1035" s="14">
        <f>C_Addresses!N744</f>
        <v>0</v>
      </c>
    </row>
    <row r="1036" spans="2:14" x14ac:dyDescent="0.2">
      <c r="B1036" s="1">
        <f>C_Addresses!B745</f>
        <v>0</v>
      </c>
      <c r="C1036" s="1">
        <f>C_Addresses!C745</f>
        <v>0</v>
      </c>
      <c r="D1036" s="1">
        <f>C_Addresses!D745</f>
        <v>0</v>
      </c>
      <c r="E1036" s="11" t="str">
        <f>C_Addresses!E745</f>
        <v xml:space="preserve">Number of Units: </v>
      </c>
      <c r="F1036" s="724">
        <f>C_Addresses!F745</f>
        <v>0</v>
      </c>
      <c r="G1036" s="10">
        <f>C_Addresses!G745</f>
        <v>0</v>
      </c>
      <c r="H1036" s="10">
        <f>C_Addresses!H745</f>
        <v>0</v>
      </c>
      <c r="I1036" s="3">
        <f>C_Addresses!I745</f>
        <v>0</v>
      </c>
      <c r="J1036" s="3">
        <f>C_Addresses!J745</f>
        <v>0</v>
      </c>
      <c r="K1036" s="3" t="str">
        <f>C_Addresses!K745</f>
        <v>District</v>
      </c>
      <c r="L1036" s="3">
        <f>C_Addresses!L745</f>
        <v>0</v>
      </c>
      <c r="M1036" s="1059" t="str">
        <f>C_Addresses!M745</f>
        <v>Elected Official</v>
      </c>
      <c r="N1036" s="1059">
        <f>C_Addresses!N745</f>
        <v>0</v>
      </c>
    </row>
    <row r="1037" spans="2:14" x14ac:dyDescent="0.2">
      <c r="B1037" s="12" t="str">
        <f>C_Addresses!B746</f>
        <v>Site #:</v>
      </c>
      <c r="C1037" s="206">
        <f>C_Addresses!C746</f>
        <v>68</v>
      </c>
      <c r="D1037" s="10">
        <f>C_Addresses!D746</f>
        <v>0</v>
      </c>
      <c r="E1037" s="11" t="str">
        <f>C_Addresses!E746</f>
        <v>PPA Approved:</v>
      </c>
      <c r="F1037" s="202">
        <f>C_Addresses!F746</f>
        <v>0</v>
      </c>
      <c r="G1037" s="3">
        <f>C_Addresses!G746</f>
        <v>0</v>
      </c>
      <c r="H1037" s="1">
        <f>C_Addresses!H746</f>
        <v>0</v>
      </c>
      <c r="I1037" s="4" t="str">
        <f>C_Addresses!I746</f>
        <v>Chief Municipal Official:</v>
      </c>
      <c r="J1037" s="4">
        <f>C_Addresses!J746</f>
        <v>0</v>
      </c>
      <c r="K1037" s="13">
        <f>C_Addresses!K746</f>
        <v>0</v>
      </c>
      <c r="L1037" s="3">
        <f>C_Addresses!L746</f>
        <v>0</v>
      </c>
      <c r="M1037" s="1056">
        <f>C_Addresses!M746</f>
        <v>0</v>
      </c>
      <c r="N1037" s="1056">
        <f>C_Addresses!N746</f>
        <v>0</v>
      </c>
    </row>
    <row r="1038" spans="2:14" x14ac:dyDescent="0.2">
      <c r="B1038" s="4" t="str">
        <f>C_Addresses!B747</f>
        <v>Set Aside:</v>
      </c>
      <c r="C1038" s="1057" t="str">
        <f>C_Addresses!C747</f>
        <v/>
      </c>
      <c r="D1038" s="1057">
        <f>C_Addresses!D747</f>
        <v>0</v>
      </c>
      <c r="E1038" s="1057">
        <f>C_Addresses!E747</f>
        <v>0</v>
      </c>
      <c r="F1038" s="1057">
        <f>C_Addresses!F747</f>
        <v>0</v>
      </c>
      <c r="G1038" s="3">
        <f>C_Addresses!G747</f>
        <v>0</v>
      </c>
      <c r="H1038" s="1">
        <f>C_Addresses!H747</f>
        <v>0</v>
      </c>
      <c r="I1038" s="4" t="str">
        <f>C_Addresses!I747</f>
        <v>Alderman:</v>
      </c>
      <c r="J1038" s="4">
        <f>C_Addresses!J747</f>
        <v>0</v>
      </c>
      <c r="K1038" s="2">
        <f>C_Addresses!K747</f>
        <v>0</v>
      </c>
      <c r="L1038" s="3">
        <f>C_Addresses!L747</f>
        <v>0</v>
      </c>
      <c r="M1038" s="1056">
        <f>C_Addresses!M747</f>
        <v>0</v>
      </c>
      <c r="N1038" s="1056">
        <f>C_Addresses!N747</f>
        <v>0</v>
      </c>
    </row>
    <row r="1039" spans="2:14" x14ac:dyDescent="0.2">
      <c r="B1039" s="4" t="str">
        <f>C_Addresses!B748</f>
        <v>Address:</v>
      </c>
      <c r="C1039" s="1050">
        <f>C_Addresses!C748</f>
        <v>0</v>
      </c>
      <c r="D1039" s="1051">
        <f>C_Addresses!D748</f>
        <v>0</v>
      </c>
      <c r="E1039" s="1051">
        <f>C_Addresses!E748</f>
        <v>0</v>
      </c>
      <c r="F1039" s="1052">
        <f>C_Addresses!F748</f>
        <v>0</v>
      </c>
      <c r="G1039" s="3">
        <f>C_Addresses!G748</f>
        <v>0</v>
      </c>
      <c r="H1039" s="1">
        <f>C_Addresses!H748</f>
        <v>0</v>
      </c>
      <c r="I1039" s="4" t="str">
        <f>C_Addresses!I748</f>
        <v>State Senator:</v>
      </c>
      <c r="J1039" s="4">
        <f>C_Addresses!J748</f>
        <v>0</v>
      </c>
      <c r="K1039" s="2">
        <f>C_Addresses!K748</f>
        <v>0</v>
      </c>
      <c r="L1039" s="3">
        <f>C_Addresses!L748</f>
        <v>0</v>
      </c>
      <c r="M1039" s="1056">
        <f>C_Addresses!M748</f>
        <v>0</v>
      </c>
      <c r="N1039" s="1056">
        <f>C_Addresses!N748</f>
        <v>0</v>
      </c>
    </row>
    <row r="1040" spans="2:14" x14ac:dyDescent="0.2">
      <c r="B1040" s="4" t="str">
        <f>C_Addresses!B749</f>
        <v xml:space="preserve">City: </v>
      </c>
      <c r="C1040" s="1050">
        <f>C_Addresses!C749</f>
        <v>0</v>
      </c>
      <c r="D1040" s="1051">
        <f>C_Addresses!D749</f>
        <v>0</v>
      </c>
      <c r="E1040" s="1051">
        <f>C_Addresses!E749</f>
        <v>0</v>
      </c>
      <c r="F1040" s="1052">
        <f>C_Addresses!F749</f>
        <v>0</v>
      </c>
      <c r="G1040" s="3">
        <f>C_Addresses!G749</f>
        <v>0</v>
      </c>
      <c r="H1040" s="3">
        <f>C_Addresses!H749</f>
        <v>0</v>
      </c>
      <c r="I1040" s="4" t="str">
        <f>C_Addresses!I749</f>
        <v>State Representative:</v>
      </c>
      <c r="J1040" s="4">
        <f>C_Addresses!J749</f>
        <v>0</v>
      </c>
      <c r="K1040" s="2">
        <f>C_Addresses!K749</f>
        <v>0</v>
      </c>
      <c r="L1040" s="3">
        <f>C_Addresses!L749</f>
        <v>0</v>
      </c>
      <c r="M1040" s="1056">
        <f>C_Addresses!M749</f>
        <v>0</v>
      </c>
      <c r="N1040" s="1056">
        <f>C_Addresses!N749</f>
        <v>0</v>
      </c>
    </row>
    <row r="1041" spans="2:14" x14ac:dyDescent="0.2">
      <c r="B1041" s="11" t="str">
        <f>C_Addresses!B750</f>
        <v>ZIP:</v>
      </c>
      <c r="C1041" s="1028">
        <f>C_Addresses!C750</f>
        <v>0</v>
      </c>
      <c r="D1041" s="1058">
        <f>C_Addresses!D750</f>
        <v>0</v>
      </c>
      <c r="E1041" s="1058">
        <f>C_Addresses!E750</f>
        <v>0</v>
      </c>
      <c r="F1041" s="1029">
        <f>C_Addresses!F750</f>
        <v>0</v>
      </c>
      <c r="G1041" s="3">
        <f>C_Addresses!G750</f>
        <v>0</v>
      </c>
      <c r="H1041" s="1">
        <f>C_Addresses!H750</f>
        <v>0</v>
      </c>
      <c r="I1041" s="4" t="str">
        <f>C_Addresses!I750</f>
        <v>US Representative:</v>
      </c>
      <c r="J1041" s="4">
        <f>C_Addresses!J750</f>
        <v>0</v>
      </c>
      <c r="K1041" s="2">
        <f>C_Addresses!K750</f>
        <v>0</v>
      </c>
      <c r="L1041" s="3">
        <f>C_Addresses!L750</f>
        <v>0</v>
      </c>
      <c r="M1041" s="1056">
        <f>C_Addresses!M750</f>
        <v>0</v>
      </c>
      <c r="N1041" s="1056">
        <f>C_Addresses!N750</f>
        <v>0</v>
      </c>
    </row>
    <row r="1042" spans="2:14" x14ac:dyDescent="0.2">
      <c r="B1042" s="4" t="str">
        <f>C_Addresses!B751</f>
        <v>County:</v>
      </c>
      <c r="C1042" s="1050">
        <f>C_Addresses!C751</f>
        <v>0</v>
      </c>
      <c r="D1042" s="1051">
        <f>C_Addresses!D751</f>
        <v>0</v>
      </c>
      <c r="E1042" s="1051">
        <f>C_Addresses!E751</f>
        <v>0</v>
      </c>
      <c r="F1042" s="1052">
        <f>C_Addresses!F751</f>
        <v>0</v>
      </c>
      <c r="G1042" s="3">
        <f>C_Addresses!G751</f>
        <v>0</v>
      </c>
      <c r="H1042" s="1">
        <f>C_Addresses!H751</f>
        <v>0</v>
      </c>
      <c r="I1042" s="1">
        <f>C_Addresses!I751</f>
        <v>0</v>
      </c>
      <c r="J1042" s="1">
        <f>C_Addresses!J751</f>
        <v>0</v>
      </c>
      <c r="K1042" s="1">
        <f>C_Addresses!K751</f>
        <v>0</v>
      </c>
      <c r="L1042" s="1">
        <f>C_Addresses!L751</f>
        <v>0</v>
      </c>
      <c r="M1042" s="1">
        <f>C_Addresses!M751</f>
        <v>0</v>
      </c>
      <c r="N1042" s="1">
        <f>C_Addresses!N751</f>
        <v>0</v>
      </c>
    </row>
    <row r="1043" spans="2:14" x14ac:dyDescent="0.2">
      <c r="B1043" s="1">
        <f>C_Addresses!B752</f>
        <v>0</v>
      </c>
      <c r="C1043" s="1">
        <f>C_Addresses!C752</f>
        <v>0</v>
      </c>
      <c r="D1043" s="1">
        <f>C_Addresses!D752</f>
        <v>0</v>
      </c>
      <c r="E1043" s="1">
        <f>C_Addresses!E752</f>
        <v>0</v>
      </c>
      <c r="F1043" s="3">
        <f>C_Addresses!F752</f>
        <v>0</v>
      </c>
      <c r="G1043" s="3">
        <f>C_Addresses!G752</f>
        <v>0</v>
      </c>
      <c r="H1043" s="1">
        <f>C_Addresses!H752</f>
        <v>0</v>
      </c>
      <c r="I1043" s="4" t="str">
        <f>C_Addresses!I752</f>
        <v>Census Tract Number:</v>
      </c>
      <c r="J1043" s="1">
        <f>C_Addresses!J752</f>
        <v>0</v>
      </c>
      <c r="K1043" s="2">
        <f>C_Addresses!K752</f>
        <v>0</v>
      </c>
      <c r="L1043" s="1">
        <f>C_Addresses!L752</f>
        <v>0</v>
      </c>
      <c r="M1043" s="1" t="str">
        <f>C_Addresses!M752</f>
        <v>PIN:</v>
      </c>
      <c r="N1043" s="2">
        <f>C_Addresses!N752</f>
        <v>0</v>
      </c>
    </row>
    <row r="1044" spans="2:14" x14ac:dyDescent="0.2">
      <c r="B1044" s="4" t="str">
        <f>C_Addresses!B753</f>
        <v>Latitude:</v>
      </c>
      <c r="C1044" s="121">
        <f>C_Addresses!C753</f>
        <v>0</v>
      </c>
      <c r="D1044" s="5" t="str">
        <f>C_Addresses!D753</f>
        <v>(Example: 41.889556)</v>
      </c>
      <c r="E1044" s="1">
        <f>C_Addresses!E753</f>
        <v>0</v>
      </c>
      <c r="F1044" s="3">
        <f>C_Addresses!F753</f>
        <v>0</v>
      </c>
      <c r="G1044" s="1">
        <f>C_Addresses!G753</f>
        <v>0</v>
      </c>
      <c r="H1044" s="1">
        <f>C_Addresses!H753</f>
        <v>0</v>
      </c>
      <c r="I1044" s="4" t="str">
        <f>C_Addresses!I753</f>
        <v>QCT?:</v>
      </c>
      <c r="J1044" s="1">
        <f>C_Addresses!J753</f>
        <v>0</v>
      </c>
      <c r="K1044" s="202">
        <f>C_Addresses!K753</f>
        <v>0</v>
      </c>
      <c r="L1044" s="1">
        <f>C_Addresses!L753</f>
        <v>0</v>
      </c>
      <c r="M1044" s="1">
        <f>C_Addresses!M753</f>
        <v>0</v>
      </c>
      <c r="N1044" s="1">
        <f>C_Addresses!N753</f>
        <v>0</v>
      </c>
    </row>
    <row r="1045" spans="2:14" x14ac:dyDescent="0.2">
      <c r="B1045" s="4" t="str">
        <f>C_Addresses!B754</f>
        <v>Longitude:</v>
      </c>
      <c r="C1045" s="122">
        <f>C_Addresses!C754</f>
        <v>0</v>
      </c>
      <c r="D1045" s="9" t="str">
        <f>C_Addresses!D754</f>
        <v>(Example: -87.623861)</v>
      </c>
      <c r="E1045" s="3">
        <f>C_Addresses!E754</f>
        <v>0</v>
      </c>
      <c r="F1045" s="1">
        <f>C_Addresses!F754</f>
        <v>0</v>
      </c>
      <c r="G1045" s="3">
        <f>C_Addresses!G754</f>
        <v>0</v>
      </c>
      <c r="H1045" s="1">
        <f>C_Addresses!H754</f>
        <v>0</v>
      </c>
      <c r="I1045" s="4" t="str">
        <f>C_Addresses!I754</f>
        <v>Chicago Community Area:</v>
      </c>
      <c r="J1045" s="1">
        <f>C_Addresses!J754</f>
        <v>0</v>
      </c>
      <c r="K1045" s="1">
        <f>C_Addresses!K754</f>
        <v>0</v>
      </c>
      <c r="L1045" s="1">
        <f>C_Addresses!L754</f>
        <v>0</v>
      </c>
      <c r="M1045" s="1053">
        <f>C_Addresses!M754</f>
        <v>0</v>
      </c>
      <c r="N1045" s="1054">
        <f>C_Addresses!N754</f>
        <v>0</v>
      </c>
    </row>
    <row r="1046" spans="2:14" ht="13.5" thickBot="1" x14ac:dyDescent="0.25">
      <c r="B1046" s="14">
        <f>C_Addresses!B755</f>
        <v>0</v>
      </c>
      <c r="C1046" s="14">
        <f>C_Addresses!C755</f>
        <v>0</v>
      </c>
      <c r="D1046" s="14">
        <f>C_Addresses!D755</f>
        <v>0</v>
      </c>
      <c r="E1046" s="14">
        <f>C_Addresses!E755</f>
        <v>0</v>
      </c>
      <c r="F1046" s="14">
        <f>C_Addresses!F755</f>
        <v>0</v>
      </c>
      <c r="G1046" s="14">
        <f>C_Addresses!G755</f>
        <v>0</v>
      </c>
      <c r="H1046" s="14">
        <f>C_Addresses!H755</f>
        <v>0</v>
      </c>
      <c r="I1046" s="14">
        <f>C_Addresses!I755</f>
        <v>0</v>
      </c>
      <c r="J1046" s="14">
        <f>C_Addresses!J755</f>
        <v>0</v>
      </c>
      <c r="K1046" s="14">
        <f>C_Addresses!K755</f>
        <v>0</v>
      </c>
      <c r="L1046" s="14">
        <f>C_Addresses!L755</f>
        <v>0</v>
      </c>
      <c r="M1046" s="14">
        <f>C_Addresses!M755</f>
        <v>0</v>
      </c>
      <c r="N1046" s="14">
        <f>C_Addresses!N755</f>
        <v>0</v>
      </c>
    </row>
    <row r="1047" spans="2:14" x14ac:dyDescent="0.2">
      <c r="B1047" s="1">
        <f>C_Addresses!B756</f>
        <v>0</v>
      </c>
      <c r="C1047" s="1">
        <f>C_Addresses!C756</f>
        <v>0</v>
      </c>
      <c r="D1047" s="1">
        <f>C_Addresses!D756</f>
        <v>0</v>
      </c>
      <c r="E1047" s="11" t="str">
        <f>C_Addresses!E756</f>
        <v xml:space="preserve">Number of Units: </v>
      </c>
      <c r="F1047" s="724">
        <f>C_Addresses!F756</f>
        <v>0</v>
      </c>
      <c r="G1047" s="10">
        <f>C_Addresses!G756</f>
        <v>0</v>
      </c>
      <c r="H1047" s="10">
        <f>C_Addresses!H756</f>
        <v>0</v>
      </c>
      <c r="I1047" s="3">
        <f>C_Addresses!I756</f>
        <v>0</v>
      </c>
      <c r="J1047" s="3">
        <f>C_Addresses!J756</f>
        <v>0</v>
      </c>
      <c r="K1047" s="3" t="str">
        <f>C_Addresses!K756</f>
        <v>District</v>
      </c>
      <c r="L1047" s="3">
        <f>C_Addresses!L756</f>
        <v>0</v>
      </c>
      <c r="M1047" s="1059" t="str">
        <f>C_Addresses!M756</f>
        <v>Elected Official</v>
      </c>
      <c r="N1047" s="1059">
        <f>C_Addresses!N756</f>
        <v>0</v>
      </c>
    </row>
    <row r="1048" spans="2:14" x14ac:dyDescent="0.2">
      <c r="B1048" s="12" t="str">
        <f>C_Addresses!B757</f>
        <v>Site #:</v>
      </c>
      <c r="C1048" s="206">
        <f>C_Addresses!C757</f>
        <v>69</v>
      </c>
      <c r="D1048" s="10">
        <f>C_Addresses!D757</f>
        <v>0</v>
      </c>
      <c r="E1048" s="11" t="str">
        <f>C_Addresses!E757</f>
        <v>PPA Approved:</v>
      </c>
      <c r="F1048" s="202">
        <f>C_Addresses!F757</f>
        <v>0</v>
      </c>
      <c r="G1048" s="3">
        <f>C_Addresses!G757</f>
        <v>0</v>
      </c>
      <c r="H1048" s="1">
        <f>C_Addresses!H757</f>
        <v>0</v>
      </c>
      <c r="I1048" s="4" t="str">
        <f>C_Addresses!I757</f>
        <v>Chief Municipal Official:</v>
      </c>
      <c r="J1048" s="4">
        <f>C_Addresses!J757</f>
        <v>0</v>
      </c>
      <c r="K1048" s="13">
        <f>C_Addresses!K757</f>
        <v>0</v>
      </c>
      <c r="L1048" s="3">
        <f>C_Addresses!L757</f>
        <v>0</v>
      </c>
      <c r="M1048" s="1056">
        <f>C_Addresses!M757</f>
        <v>0</v>
      </c>
      <c r="N1048" s="1056">
        <f>C_Addresses!N757</f>
        <v>0</v>
      </c>
    </row>
    <row r="1049" spans="2:14" x14ac:dyDescent="0.2">
      <c r="B1049" s="4" t="str">
        <f>C_Addresses!B758</f>
        <v>Set Aside:</v>
      </c>
      <c r="C1049" s="1057" t="str">
        <f>C_Addresses!C758</f>
        <v/>
      </c>
      <c r="D1049" s="1057">
        <f>C_Addresses!D758</f>
        <v>0</v>
      </c>
      <c r="E1049" s="1057">
        <f>C_Addresses!E758</f>
        <v>0</v>
      </c>
      <c r="F1049" s="1057">
        <f>C_Addresses!F758</f>
        <v>0</v>
      </c>
      <c r="G1049" s="3">
        <f>C_Addresses!G758</f>
        <v>0</v>
      </c>
      <c r="H1049" s="1">
        <f>C_Addresses!H758</f>
        <v>0</v>
      </c>
      <c r="I1049" s="4" t="str">
        <f>C_Addresses!I758</f>
        <v>Alderman:</v>
      </c>
      <c r="J1049" s="4">
        <f>C_Addresses!J758</f>
        <v>0</v>
      </c>
      <c r="K1049" s="2">
        <f>C_Addresses!K758</f>
        <v>0</v>
      </c>
      <c r="L1049" s="3">
        <f>C_Addresses!L758</f>
        <v>0</v>
      </c>
      <c r="M1049" s="1056">
        <f>C_Addresses!M758</f>
        <v>0</v>
      </c>
      <c r="N1049" s="1056">
        <f>C_Addresses!N758</f>
        <v>0</v>
      </c>
    </row>
    <row r="1050" spans="2:14" x14ac:dyDescent="0.2">
      <c r="B1050" s="4" t="str">
        <f>C_Addresses!B759</f>
        <v>Address:</v>
      </c>
      <c r="C1050" s="1050">
        <f>C_Addresses!C759</f>
        <v>0</v>
      </c>
      <c r="D1050" s="1051">
        <f>C_Addresses!D759</f>
        <v>0</v>
      </c>
      <c r="E1050" s="1051">
        <f>C_Addresses!E759</f>
        <v>0</v>
      </c>
      <c r="F1050" s="1052">
        <f>C_Addresses!F759</f>
        <v>0</v>
      </c>
      <c r="G1050" s="3">
        <f>C_Addresses!G759</f>
        <v>0</v>
      </c>
      <c r="H1050" s="1">
        <f>C_Addresses!H759</f>
        <v>0</v>
      </c>
      <c r="I1050" s="4" t="str">
        <f>C_Addresses!I759</f>
        <v>State Senator:</v>
      </c>
      <c r="J1050" s="4">
        <f>C_Addresses!J759</f>
        <v>0</v>
      </c>
      <c r="K1050" s="2">
        <f>C_Addresses!K759</f>
        <v>0</v>
      </c>
      <c r="L1050" s="3">
        <f>C_Addresses!L759</f>
        <v>0</v>
      </c>
      <c r="M1050" s="1056">
        <f>C_Addresses!M759</f>
        <v>0</v>
      </c>
      <c r="N1050" s="1056">
        <f>C_Addresses!N759</f>
        <v>0</v>
      </c>
    </row>
    <row r="1051" spans="2:14" x14ac:dyDescent="0.2">
      <c r="B1051" s="4" t="str">
        <f>C_Addresses!B760</f>
        <v xml:space="preserve">City: </v>
      </c>
      <c r="C1051" s="1050">
        <f>C_Addresses!C760</f>
        <v>0</v>
      </c>
      <c r="D1051" s="1051">
        <f>C_Addresses!D760</f>
        <v>0</v>
      </c>
      <c r="E1051" s="1051">
        <f>C_Addresses!E760</f>
        <v>0</v>
      </c>
      <c r="F1051" s="1052">
        <f>C_Addresses!F760</f>
        <v>0</v>
      </c>
      <c r="G1051" s="3">
        <f>C_Addresses!G760</f>
        <v>0</v>
      </c>
      <c r="H1051" s="3">
        <f>C_Addresses!H760</f>
        <v>0</v>
      </c>
      <c r="I1051" s="4" t="str">
        <f>C_Addresses!I760</f>
        <v>State Representative:</v>
      </c>
      <c r="J1051" s="4">
        <f>C_Addresses!J760</f>
        <v>0</v>
      </c>
      <c r="K1051" s="2">
        <f>C_Addresses!K760</f>
        <v>0</v>
      </c>
      <c r="L1051" s="3">
        <f>C_Addresses!L760</f>
        <v>0</v>
      </c>
      <c r="M1051" s="1056">
        <f>C_Addresses!M760</f>
        <v>0</v>
      </c>
      <c r="N1051" s="1056">
        <f>C_Addresses!N760</f>
        <v>0</v>
      </c>
    </row>
    <row r="1052" spans="2:14" x14ac:dyDescent="0.2">
      <c r="B1052" s="11" t="str">
        <f>C_Addresses!B761</f>
        <v>ZIP:</v>
      </c>
      <c r="C1052" s="1028">
        <f>C_Addresses!C761</f>
        <v>0</v>
      </c>
      <c r="D1052" s="1058">
        <f>C_Addresses!D761</f>
        <v>0</v>
      </c>
      <c r="E1052" s="1058">
        <f>C_Addresses!E761</f>
        <v>0</v>
      </c>
      <c r="F1052" s="1029">
        <f>C_Addresses!F761</f>
        <v>0</v>
      </c>
      <c r="G1052" s="3">
        <f>C_Addresses!G761</f>
        <v>0</v>
      </c>
      <c r="H1052" s="1">
        <f>C_Addresses!H761</f>
        <v>0</v>
      </c>
      <c r="I1052" s="4" t="str">
        <f>C_Addresses!I761</f>
        <v>US Representative:</v>
      </c>
      <c r="J1052" s="4">
        <f>C_Addresses!J761</f>
        <v>0</v>
      </c>
      <c r="K1052" s="2">
        <f>C_Addresses!K761</f>
        <v>0</v>
      </c>
      <c r="L1052" s="3">
        <f>C_Addresses!L761</f>
        <v>0</v>
      </c>
      <c r="M1052" s="1056">
        <f>C_Addresses!M761</f>
        <v>0</v>
      </c>
      <c r="N1052" s="1056">
        <f>C_Addresses!N761</f>
        <v>0</v>
      </c>
    </row>
    <row r="1053" spans="2:14" x14ac:dyDescent="0.2">
      <c r="B1053" s="4" t="str">
        <f>C_Addresses!B762</f>
        <v>County:</v>
      </c>
      <c r="C1053" s="1050">
        <f>C_Addresses!C762</f>
        <v>0</v>
      </c>
      <c r="D1053" s="1051">
        <f>C_Addresses!D762</f>
        <v>0</v>
      </c>
      <c r="E1053" s="1051">
        <f>C_Addresses!E762</f>
        <v>0</v>
      </c>
      <c r="F1053" s="1052">
        <f>C_Addresses!F762</f>
        <v>0</v>
      </c>
      <c r="G1053" s="3">
        <f>C_Addresses!G762</f>
        <v>0</v>
      </c>
      <c r="H1053" s="1">
        <f>C_Addresses!H762</f>
        <v>0</v>
      </c>
      <c r="I1053" s="1">
        <f>C_Addresses!I762</f>
        <v>0</v>
      </c>
      <c r="J1053" s="1">
        <f>C_Addresses!J762</f>
        <v>0</v>
      </c>
      <c r="K1053" s="1">
        <f>C_Addresses!K762</f>
        <v>0</v>
      </c>
      <c r="L1053" s="1">
        <f>C_Addresses!L762</f>
        <v>0</v>
      </c>
      <c r="M1053" s="1">
        <f>C_Addresses!M762</f>
        <v>0</v>
      </c>
      <c r="N1053" s="1">
        <f>C_Addresses!N762</f>
        <v>0</v>
      </c>
    </row>
    <row r="1054" spans="2:14" x14ac:dyDescent="0.2">
      <c r="B1054" s="1">
        <f>C_Addresses!B763</f>
        <v>0</v>
      </c>
      <c r="C1054" s="1">
        <f>C_Addresses!C763</f>
        <v>0</v>
      </c>
      <c r="D1054" s="1">
        <f>C_Addresses!D763</f>
        <v>0</v>
      </c>
      <c r="E1054" s="1">
        <f>C_Addresses!E763</f>
        <v>0</v>
      </c>
      <c r="F1054" s="3">
        <f>C_Addresses!F763</f>
        <v>0</v>
      </c>
      <c r="G1054" s="3">
        <f>C_Addresses!G763</f>
        <v>0</v>
      </c>
      <c r="H1054" s="1">
        <f>C_Addresses!H763</f>
        <v>0</v>
      </c>
      <c r="I1054" s="4" t="str">
        <f>C_Addresses!I763</f>
        <v>Census Tract Number:</v>
      </c>
      <c r="J1054" s="1">
        <f>C_Addresses!J763</f>
        <v>0</v>
      </c>
      <c r="K1054" s="2">
        <f>C_Addresses!K763</f>
        <v>0</v>
      </c>
      <c r="L1054" s="1">
        <f>C_Addresses!L763</f>
        <v>0</v>
      </c>
      <c r="M1054" s="1" t="str">
        <f>C_Addresses!M763</f>
        <v>PIN:</v>
      </c>
      <c r="N1054" s="2">
        <f>C_Addresses!N763</f>
        <v>0</v>
      </c>
    </row>
    <row r="1055" spans="2:14" x14ac:dyDescent="0.2">
      <c r="B1055" s="4" t="str">
        <f>C_Addresses!B764</f>
        <v>Latitude:</v>
      </c>
      <c r="C1055" s="121">
        <f>C_Addresses!C764</f>
        <v>0</v>
      </c>
      <c r="D1055" s="5" t="str">
        <f>C_Addresses!D764</f>
        <v>(Example: 41.889556)</v>
      </c>
      <c r="E1055" s="1">
        <f>C_Addresses!E764</f>
        <v>0</v>
      </c>
      <c r="F1055" s="3">
        <f>C_Addresses!F764</f>
        <v>0</v>
      </c>
      <c r="G1055" s="1">
        <f>C_Addresses!G764</f>
        <v>0</v>
      </c>
      <c r="H1055" s="1">
        <f>C_Addresses!H764</f>
        <v>0</v>
      </c>
      <c r="I1055" s="4" t="str">
        <f>C_Addresses!I764</f>
        <v>QCT?:</v>
      </c>
      <c r="J1055" s="1">
        <f>C_Addresses!J764</f>
        <v>0</v>
      </c>
      <c r="K1055" s="202">
        <f>C_Addresses!K764</f>
        <v>0</v>
      </c>
      <c r="L1055" s="1">
        <f>C_Addresses!L764</f>
        <v>0</v>
      </c>
      <c r="M1055" s="1">
        <f>C_Addresses!M764</f>
        <v>0</v>
      </c>
      <c r="N1055" s="1">
        <f>C_Addresses!N764</f>
        <v>0</v>
      </c>
    </row>
    <row r="1056" spans="2:14" x14ac:dyDescent="0.2">
      <c r="B1056" s="4" t="str">
        <f>C_Addresses!B765</f>
        <v>Longitude:</v>
      </c>
      <c r="C1056" s="122">
        <f>C_Addresses!C765</f>
        <v>0</v>
      </c>
      <c r="D1056" s="9" t="str">
        <f>C_Addresses!D765</f>
        <v>(Example: -87.623861)</v>
      </c>
      <c r="E1056" s="3">
        <f>C_Addresses!E765</f>
        <v>0</v>
      </c>
      <c r="F1056" s="1">
        <f>C_Addresses!F765</f>
        <v>0</v>
      </c>
      <c r="G1056" s="3">
        <f>C_Addresses!G765</f>
        <v>0</v>
      </c>
      <c r="H1056" s="1">
        <f>C_Addresses!H765</f>
        <v>0</v>
      </c>
      <c r="I1056" s="4" t="str">
        <f>C_Addresses!I765</f>
        <v>Chicago Community Area:</v>
      </c>
      <c r="J1056" s="1">
        <f>C_Addresses!J765</f>
        <v>0</v>
      </c>
      <c r="K1056" s="1">
        <f>C_Addresses!K765</f>
        <v>0</v>
      </c>
      <c r="L1056" s="1">
        <f>C_Addresses!L765</f>
        <v>0</v>
      </c>
      <c r="M1056" s="1053">
        <f>C_Addresses!M765</f>
        <v>0</v>
      </c>
      <c r="N1056" s="1054">
        <f>C_Addresses!N765</f>
        <v>0</v>
      </c>
    </row>
    <row r="1057" spans="2:14" ht="13.5" thickBot="1" x14ac:dyDescent="0.25">
      <c r="B1057" s="14">
        <f>C_Addresses!B766</f>
        <v>0</v>
      </c>
      <c r="C1057" s="14">
        <f>C_Addresses!C766</f>
        <v>0</v>
      </c>
      <c r="D1057" s="14">
        <f>C_Addresses!D766</f>
        <v>0</v>
      </c>
      <c r="E1057" s="14">
        <f>C_Addresses!E766</f>
        <v>0</v>
      </c>
      <c r="F1057" s="14">
        <f>C_Addresses!F766</f>
        <v>0</v>
      </c>
      <c r="G1057" s="14">
        <f>C_Addresses!G766</f>
        <v>0</v>
      </c>
      <c r="H1057" s="14">
        <f>C_Addresses!H766</f>
        <v>0</v>
      </c>
      <c r="I1057" s="14">
        <f>C_Addresses!I766</f>
        <v>0</v>
      </c>
      <c r="J1057" s="14">
        <f>C_Addresses!J766</f>
        <v>0</v>
      </c>
      <c r="K1057" s="14">
        <f>C_Addresses!K766</f>
        <v>0</v>
      </c>
      <c r="L1057" s="14">
        <f>C_Addresses!L766</f>
        <v>0</v>
      </c>
      <c r="M1057" s="14">
        <f>C_Addresses!M766</f>
        <v>0</v>
      </c>
      <c r="N1057" s="14">
        <f>C_Addresses!N766</f>
        <v>0</v>
      </c>
    </row>
    <row r="1058" spans="2:14" x14ac:dyDescent="0.2">
      <c r="B1058" s="1">
        <f>C_Addresses!B767</f>
        <v>0</v>
      </c>
      <c r="C1058" s="1">
        <f>C_Addresses!C767</f>
        <v>0</v>
      </c>
      <c r="D1058" s="1">
        <f>C_Addresses!D767</f>
        <v>0</v>
      </c>
      <c r="E1058" s="11" t="str">
        <f>C_Addresses!E767</f>
        <v xml:space="preserve">Number of Units: </v>
      </c>
      <c r="F1058" s="724">
        <f>C_Addresses!F767</f>
        <v>0</v>
      </c>
      <c r="G1058" s="10">
        <f>C_Addresses!G767</f>
        <v>0</v>
      </c>
      <c r="H1058" s="10">
        <f>C_Addresses!H767</f>
        <v>0</v>
      </c>
      <c r="I1058" s="3">
        <f>C_Addresses!I767</f>
        <v>0</v>
      </c>
      <c r="J1058" s="3">
        <f>C_Addresses!J767</f>
        <v>0</v>
      </c>
      <c r="K1058" s="3" t="str">
        <f>C_Addresses!K767</f>
        <v>District</v>
      </c>
      <c r="L1058" s="3">
        <f>C_Addresses!L767</f>
        <v>0</v>
      </c>
      <c r="M1058" s="1059" t="str">
        <f>C_Addresses!M767</f>
        <v>Elected Official</v>
      </c>
      <c r="N1058" s="1059">
        <f>C_Addresses!N767</f>
        <v>0</v>
      </c>
    </row>
    <row r="1059" spans="2:14" x14ac:dyDescent="0.2">
      <c r="B1059" s="12" t="str">
        <f>C_Addresses!B768</f>
        <v>Site #:</v>
      </c>
      <c r="C1059" s="206">
        <f>C_Addresses!C768</f>
        <v>70</v>
      </c>
      <c r="D1059" s="10">
        <f>C_Addresses!D768</f>
        <v>0</v>
      </c>
      <c r="E1059" s="11" t="str">
        <f>C_Addresses!E768</f>
        <v>PPA Approved:</v>
      </c>
      <c r="F1059" s="202">
        <f>C_Addresses!F768</f>
        <v>0</v>
      </c>
      <c r="G1059" s="3">
        <f>C_Addresses!G768</f>
        <v>0</v>
      </c>
      <c r="H1059" s="1">
        <f>C_Addresses!H768</f>
        <v>0</v>
      </c>
      <c r="I1059" s="4" t="str">
        <f>C_Addresses!I768</f>
        <v>Chief Municipal Official:</v>
      </c>
      <c r="J1059" s="4">
        <f>C_Addresses!J768</f>
        <v>0</v>
      </c>
      <c r="K1059" s="13">
        <f>C_Addresses!K768</f>
        <v>0</v>
      </c>
      <c r="L1059" s="3">
        <f>C_Addresses!L768</f>
        <v>0</v>
      </c>
      <c r="M1059" s="1056">
        <f>C_Addresses!M768</f>
        <v>0</v>
      </c>
      <c r="N1059" s="1056">
        <f>C_Addresses!N768</f>
        <v>0</v>
      </c>
    </row>
    <row r="1060" spans="2:14" x14ac:dyDescent="0.2">
      <c r="B1060" s="4" t="str">
        <f>C_Addresses!B769</f>
        <v>Set Aside:</v>
      </c>
      <c r="C1060" s="1057" t="str">
        <f>C_Addresses!C769</f>
        <v/>
      </c>
      <c r="D1060" s="1057">
        <f>C_Addresses!D769</f>
        <v>0</v>
      </c>
      <c r="E1060" s="1057">
        <f>C_Addresses!E769</f>
        <v>0</v>
      </c>
      <c r="F1060" s="1057">
        <f>C_Addresses!F769</f>
        <v>0</v>
      </c>
      <c r="G1060" s="3">
        <f>C_Addresses!G769</f>
        <v>0</v>
      </c>
      <c r="H1060" s="1">
        <f>C_Addresses!H769</f>
        <v>0</v>
      </c>
      <c r="I1060" s="4" t="str">
        <f>C_Addresses!I769</f>
        <v>Alderman:</v>
      </c>
      <c r="J1060" s="4">
        <f>C_Addresses!J769</f>
        <v>0</v>
      </c>
      <c r="K1060" s="2">
        <f>C_Addresses!K769</f>
        <v>0</v>
      </c>
      <c r="L1060" s="3">
        <f>C_Addresses!L769</f>
        <v>0</v>
      </c>
      <c r="M1060" s="1056">
        <f>C_Addresses!M769</f>
        <v>0</v>
      </c>
      <c r="N1060" s="1056">
        <f>C_Addresses!N769</f>
        <v>0</v>
      </c>
    </row>
    <row r="1061" spans="2:14" x14ac:dyDescent="0.2">
      <c r="B1061" s="4" t="str">
        <f>C_Addresses!B770</f>
        <v>Address:</v>
      </c>
      <c r="C1061" s="1050">
        <f>C_Addresses!C770</f>
        <v>0</v>
      </c>
      <c r="D1061" s="1051">
        <f>C_Addresses!D770</f>
        <v>0</v>
      </c>
      <c r="E1061" s="1051">
        <f>C_Addresses!E770</f>
        <v>0</v>
      </c>
      <c r="F1061" s="1052">
        <f>C_Addresses!F770</f>
        <v>0</v>
      </c>
      <c r="G1061" s="3">
        <f>C_Addresses!G770</f>
        <v>0</v>
      </c>
      <c r="H1061" s="1">
        <f>C_Addresses!H770</f>
        <v>0</v>
      </c>
      <c r="I1061" s="4" t="str">
        <f>C_Addresses!I770</f>
        <v>State Senator:</v>
      </c>
      <c r="J1061" s="4">
        <f>C_Addresses!J770</f>
        <v>0</v>
      </c>
      <c r="K1061" s="2">
        <f>C_Addresses!K770</f>
        <v>0</v>
      </c>
      <c r="L1061" s="3">
        <f>C_Addresses!L770</f>
        <v>0</v>
      </c>
      <c r="M1061" s="1056">
        <f>C_Addresses!M770</f>
        <v>0</v>
      </c>
      <c r="N1061" s="1056">
        <f>C_Addresses!N770</f>
        <v>0</v>
      </c>
    </row>
    <row r="1062" spans="2:14" x14ac:dyDescent="0.2">
      <c r="B1062" s="4" t="str">
        <f>C_Addresses!B771</f>
        <v xml:space="preserve">City: </v>
      </c>
      <c r="C1062" s="1050">
        <f>C_Addresses!C771</f>
        <v>0</v>
      </c>
      <c r="D1062" s="1051">
        <f>C_Addresses!D771</f>
        <v>0</v>
      </c>
      <c r="E1062" s="1051">
        <f>C_Addresses!E771</f>
        <v>0</v>
      </c>
      <c r="F1062" s="1052">
        <f>C_Addresses!F771</f>
        <v>0</v>
      </c>
      <c r="G1062" s="3">
        <f>C_Addresses!G771</f>
        <v>0</v>
      </c>
      <c r="H1062" s="3">
        <f>C_Addresses!H771</f>
        <v>0</v>
      </c>
      <c r="I1062" s="4" t="str">
        <f>C_Addresses!I771</f>
        <v>State Representative:</v>
      </c>
      <c r="J1062" s="4">
        <f>C_Addresses!J771</f>
        <v>0</v>
      </c>
      <c r="K1062" s="2">
        <f>C_Addresses!K771</f>
        <v>0</v>
      </c>
      <c r="L1062" s="3">
        <f>C_Addresses!L771</f>
        <v>0</v>
      </c>
      <c r="M1062" s="1056">
        <f>C_Addresses!M771</f>
        <v>0</v>
      </c>
      <c r="N1062" s="1056">
        <f>C_Addresses!N771</f>
        <v>0</v>
      </c>
    </row>
    <row r="1063" spans="2:14" x14ac:dyDescent="0.2">
      <c r="B1063" s="11" t="str">
        <f>C_Addresses!B772</f>
        <v>ZIP:</v>
      </c>
      <c r="C1063" s="1028">
        <f>C_Addresses!C772</f>
        <v>0</v>
      </c>
      <c r="D1063" s="1058">
        <f>C_Addresses!D772</f>
        <v>0</v>
      </c>
      <c r="E1063" s="1058">
        <f>C_Addresses!E772</f>
        <v>0</v>
      </c>
      <c r="F1063" s="1029">
        <f>C_Addresses!F772</f>
        <v>0</v>
      </c>
      <c r="G1063" s="3">
        <f>C_Addresses!G772</f>
        <v>0</v>
      </c>
      <c r="H1063" s="1">
        <f>C_Addresses!H772</f>
        <v>0</v>
      </c>
      <c r="I1063" s="4" t="str">
        <f>C_Addresses!I772</f>
        <v>US Representative:</v>
      </c>
      <c r="J1063" s="4">
        <f>C_Addresses!J772</f>
        <v>0</v>
      </c>
      <c r="K1063" s="2">
        <f>C_Addresses!K772</f>
        <v>0</v>
      </c>
      <c r="L1063" s="3">
        <f>C_Addresses!L772</f>
        <v>0</v>
      </c>
      <c r="M1063" s="1056">
        <f>C_Addresses!M772</f>
        <v>0</v>
      </c>
      <c r="N1063" s="1056">
        <f>C_Addresses!N772</f>
        <v>0</v>
      </c>
    </row>
    <row r="1064" spans="2:14" x14ac:dyDescent="0.2">
      <c r="B1064" s="4" t="str">
        <f>C_Addresses!B773</f>
        <v>County:</v>
      </c>
      <c r="C1064" s="1050">
        <f>C_Addresses!C773</f>
        <v>0</v>
      </c>
      <c r="D1064" s="1051">
        <f>C_Addresses!D773</f>
        <v>0</v>
      </c>
      <c r="E1064" s="1051">
        <f>C_Addresses!E773</f>
        <v>0</v>
      </c>
      <c r="F1064" s="1052">
        <f>C_Addresses!F773</f>
        <v>0</v>
      </c>
      <c r="G1064" s="3">
        <f>C_Addresses!G773</f>
        <v>0</v>
      </c>
      <c r="H1064" s="1">
        <f>C_Addresses!H773</f>
        <v>0</v>
      </c>
      <c r="I1064" s="1">
        <f>C_Addresses!I773</f>
        <v>0</v>
      </c>
      <c r="J1064" s="1">
        <f>C_Addresses!J773</f>
        <v>0</v>
      </c>
      <c r="K1064" s="1">
        <f>C_Addresses!K773</f>
        <v>0</v>
      </c>
      <c r="L1064" s="1">
        <f>C_Addresses!L773</f>
        <v>0</v>
      </c>
      <c r="M1064" s="1">
        <f>C_Addresses!M773</f>
        <v>0</v>
      </c>
      <c r="N1064" s="1">
        <f>C_Addresses!N773</f>
        <v>0</v>
      </c>
    </row>
    <row r="1065" spans="2:14" x14ac:dyDescent="0.2">
      <c r="B1065" s="1">
        <f>C_Addresses!B774</f>
        <v>0</v>
      </c>
      <c r="C1065" s="1">
        <f>C_Addresses!C774</f>
        <v>0</v>
      </c>
      <c r="D1065" s="1">
        <f>C_Addresses!D774</f>
        <v>0</v>
      </c>
      <c r="E1065" s="1">
        <f>C_Addresses!E774</f>
        <v>0</v>
      </c>
      <c r="F1065" s="3">
        <f>C_Addresses!F774</f>
        <v>0</v>
      </c>
      <c r="G1065" s="3">
        <f>C_Addresses!G774</f>
        <v>0</v>
      </c>
      <c r="H1065" s="1">
        <f>C_Addresses!H774</f>
        <v>0</v>
      </c>
      <c r="I1065" s="4" t="str">
        <f>C_Addresses!I774</f>
        <v>Census Tract Number:</v>
      </c>
      <c r="J1065" s="1">
        <f>C_Addresses!J774</f>
        <v>0</v>
      </c>
      <c r="K1065" s="2">
        <f>C_Addresses!K774</f>
        <v>0</v>
      </c>
      <c r="L1065" s="1">
        <f>C_Addresses!L774</f>
        <v>0</v>
      </c>
      <c r="M1065" s="1" t="str">
        <f>C_Addresses!M774</f>
        <v>PIN:</v>
      </c>
      <c r="N1065" s="2">
        <f>C_Addresses!N774</f>
        <v>0</v>
      </c>
    </row>
    <row r="1066" spans="2:14" x14ac:dyDescent="0.2">
      <c r="B1066" s="4" t="str">
        <f>C_Addresses!B775</f>
        <v>Latitude:</v>
      </c>
      <c r="C1066" s="121">
        <f>C_Addresses!C775</f>
        <v>0</v>
      </c>
      <c r="D1066" s="5" t="str">
        <f>C_Addresses!D775</f>
        <v>(Example: 41.889556)</v>
      </c>
      <c r="E1066" s="1">
        <f>C_Addresses!E775</f>
        <v>0</v>
      </c>
      <c r="F1066" s="3">
        <f>C_Addresses!F775</f>
        <v>0</v>
      </c>
      <c r="G1066" s="1">
        <f>C_Addresses!G775</f>
        <v>0</v>
      </c>
      <c r="H1066" s="1">
        <f>C_Addresses!H775</f>
        <v>0</v>
      </c>
      <c r="I1066" s="4" t="str">
        <f>C_Addresses!I775</f>
        <v>QCT?:</v>
      </c>
      <c r="J1066" s="1">
        <f>C_Addresses!J775</f>
        <v>0</v>
      </c>
      <c r="K1066" s="202">
        <f>C_Addresses!K775</f>
        <v>0</v>
      </c>
      <c r="L1066" s="1">
        <f>C_Addresses!L775</f>
        <v>0</v>
      </c>
      <c r="M1066" s="1">
        <f>C_Addresses!M775</f>
        <v>0</v>
      </c>
      <c r="N1066" s="1">
        <f>C_Addresses!N775</f>
        <v>0</v>
      </c>
    </row>
    <row r="1067" spans="2:14" x14ac:dyDescent="0.2">
      <c r="B1067" s="4" t="str">
        <f>C_Addresses!B776</f>
        <v>Longitude:</v>
      </c>
      <c r="C1067" s="122">
        <f>C_Addresses!C776</f>
        <v>0</v>
      </c>
      <c r="D1067" s="9" t="str">
        <f>C_Addresses!D776</f>
        <v>(Example: -87.623861)</v>
      </c>
      <c r="E1067" s="3">
        <f>C_Addresses!E776</f>
        <v>0</v>
      </c>
      <c r="F1067" s="1">
        <f>C_Addresses!F776</f>
        <v>0</v>
      </c>
      <c r="G1067" s="3">
        <f>C_Addresses!G776</f>
        <v>0</v>
      </c>
      <c r="H1067" s="1">
        <f>C_Addresses!H776</f>
        <v>0</v>
      </c>
      <c r="I1067" s="4" t="str">
        <f>C_Addresses!I776</f>
        <v>Chicago Community Area:</v>
      </c>
      <c r="J1067" s="1">
        <f>C_Addresses!J776</f>
        <v>0</v>
      </c>
      <c r="K1067" s="1">
        <f>C_Addresses!K776</f>
        <v>0</v>
      </c>
      <c r="L1067" s="1">
        <f>C_Addresses!L776</f>
        <v>0</v>
      </c>
      <c r="M1067" s="1053">
        <f>C_Addresses!M776</f>
        <v>0</v>
      </c>
      <c r="N1067" s="1054">
        <f>C_Addresses!N776</f>
        <v>0</v>
      </c>
    </row>
    <row r="1068" spans="2:14" ht="13.5" thickBot="1" x14ac:dyDescent="0.25">
      <c r="B1068" s="14">
        <f>C_Addresses!B777</f>
        <v>0</v>
      </c>
      <c r="C1068" s="14">
        <f>C_Addresses!C777</f>
        <v>0</v>
      </c>
      <c r="D1068" s="14">
        <f>C_Addresses!D777</f>
        <v>0</v>
      </c>
      <c r="E1068" s="14">
        <f>C_Addresses!E777</f>
        <v>0</v>
      </c>
      <c r="F1068" s="14">
        <f>C_Addresses!F777</f>
        <v>0</v>
      </c>
      <c r="G1068" s="14">
        <f>C_Addresses!G777</f>
        <v>0</v>
      </c>
      <c r="H1068" s="14">
        <f>C_Addresses!H777</f>
        <v>0</v>
      </c>
      <c r="I1068" s="14">
        <f>C_Addresses!I777</f>
        <v>0</v>
      </c>
      <c r="J1068" s="14">
        <f>C_Addresses!J777</f>
        <v>0</v>
      </c>
      <c r="K1068" s="14">
        <f>C_Addresses!K777</f>
        <v>0</v>
      </c>
      <c r="L1068" s="14">
        <f>C_Addresses!L777</f>
        <v>0</v>
      </c>
      <c r="M1068" s="14">
        <f>C_Addresses!M777</f>
        <v>0</v>
      </c>
      <c r="N1068" s="14">
        <f>C_Addresses!N777</f>
        <v>0</v>
      </c>
    </row>
    <row r="1069" spans="2:14" x14ac:dyDescent="0.2">
      <c r="B1069" s="517">
        <f>C_Addresses!B778</f>
        <v>0</v>
      </c>
      <c r="C1069" s="517">
        <f>C_Addresses!C778</f>
        <v>0</v>
      </c>
      <c r="D1069" s="517">
        <f>C_Addresses!D778</f>
        <v>0</v>
      </c>
      <c r="E1069" s="11" t="str">
        <f>C_Addresses!E778</f>
        <v xml:space="preserve">Number of Units: </v>
      </c>
      <c r="F1069" s="724">
        <f>C_Addresses!F778</f>
        <v>0</v>
      </c>
      <c r="G1069" s="519">
        <f>C_Addresses!G778</f>
        <v>0</v>
      </c>
      <c r="H1069" s="519">
        <f>C_Addresses!H778</f>
        <v>0</v>
      </c>
      <c r="I1069" s="516">
        <f>C_Addresses!I778</f>
        <v>0</v>
      </c>
      <c r="J1069" s="516">
        <f>C_Addresses!J778</f>
        <v>0</v>
      </c>
      <c r="K1069" s="516" t="str">
        <f>C_Addresses!K778</f>
        <v>District</v>
      </c>
      <c r="L1069" s="516">
        <f>C_Addresses!L778</f>
        <v>0</v>
      </c>
      <c r="M1069" s="1055" t="str">
        <f>C_Addresses!M778</f>
        <v>Elected Official</v>
      </c>
      <c r="N1069" s="1055">
        <f>C_Addresses!N778</f>
        <v>0</v>
      </c>
    </row>
    <row r="1070" spans="2:14" x14ac:dyDescent="0.2">
      <c r="B1070" s="12" t="str">
        <f>C_Addresses!B779</f>
        <v>Site #:</v>
      </c>
      <c r="C1070" s="206">
        <f>C_Addresses!C779</f>
        <v>71</v>
      </c>
      <c r="D1070" s="10">
        <f>C_Addresses!D779</f>
        <v>0</v>
      </c>
      <c r="E1070" s="11" t="str">
        <f>C_Addresses!E779</f>
        <v>PPA Approved:</v>
      </c>
      <c r="F1070" s="202">
        <f>C_Addresses!F779</f>
        <v>0</v>
      </c>
      <c r="G1070" s="3">
        <f>C_Addresses!G779</f>
        <v>0</v>
      </c>
      <c r="H1070" s="1">
        <f>C_Addresses!H779</f>
        <v>0</v>
      </c>
      <c r="I1070" s="4" t="str">
        <f>C_Addresses!I779</f>
        <v>Chief Municipal Official:</v>
      </c>
      <c r="J1070" s="4">
        <f>C_Addresses!J779</f>
        <v>0</v>
      </c>
      <c r="K1070" s="13">
        <f>C_Addresses!K779</f>
        <v>0</v>
      </c>
      <c r="L1070" s="3">
        <f>C_Addresses!L779</f>
        <v>0</v>
      </c>
      <c r="M1070" s="1056">
        <f>C_Addresses!M779</f>
        <v>0</v>
      </c>
      <c r="N1070" s="1056">
        <f>C_Addresses!N779</f>
        <v>0</v>
      </c>
    </row>
    <row r="1071" spans="2:14" x14ac:dyDescent="0.2">
      <c r="B1071" s="4" t="str">
        <f>C_Addresses!B780</f>
        <v>Set Aside:</v>
      </c>
      <c r="C1071" s="1057" t="str">
        <f>C_Addresses!C780</f>
        <v/>
      </c>
      <c r="D1071" s="1057">
        <f>C_Addresses!D780</f>
        <v>0</v>
      </c>
      <c r="E1071" s="1057">
        <f>C_Addresses!E780</f>
        <v>0</v>
      </c>
      <c r="F1071" s="1057">
        <f>C_Addresses!F780</f>
        <v>0</v>
      </c>
      <c r="G1071" s="3">
        <f>C_Addresses!G780</f>
        <v>0</v>
      </c>
      <c r="H1071" s="1">
        <f>C_Addresses!H780</f>
        <v>0</v>
      </c>
      <c r="I1071" s="4" t="str">
        <f>C_Addresses!I780</f>
        <v>Alderman:</v>
      </c>
      <c r="J1071" s="4">
        <f>C_Addresses!J780</f>
        <v>0</v>
      </c>
      <c r="K1071" s="2">
        <f>C_Addresses!K780</f>
        <v>0</v>
      </c>
      <c r="L1071" s="3">
        <f>C_Addresses!L780</f>
        <v>0</v>
      </c>
      <c r="M1071" s="1056">
        <f>C_Addresses!M780</f>
        <v>0</v>
      </c>
      <c r="N1071" s="1056">
        <f>C_Addresses!N780</f>
        <v>0</v>
      </c>
    </row>
    <row r="1072" spans="2:14" x14ac:dyDescent="0.2">
      <c r="B1072" s="4" t="str">
        <f>C_Addresses!B781</f>
        <v>Address:</v>
      </c>
      <c r="C1072" s="1050">
        <f>C_Addresses!C781</f>
        <v>0</v>
      </c>
      <c r="D1072" s="1051">
        <f>C_Addresses!D781</f>
        <v>0</v>
      </c>
      <c r="E1072" s="1051">
        <f>C_Addresses!E781</f>
        <v>0</v>
      </c>
      <c r="F1072" s="1052">
        <f>C_Addresses!F781</f>
        <v>0</v>
      </c>
      <c r="G1072" s="3">
        <f>C_Addresses!G781</f>
        <v>0</v>
      </c>
      <c r="H1072" s="1">
        <f>C_Addresses!H781</f>
        <v>0</v>
      </c>
      <c r="I1072" s="4" t="str">
        <f>C_Addresses!I781</f>
        <v>State Senator:</v>
      </c>
      <c r="J1072" s="4">
        <f>C_Addresses!J781</f>
        <v>0</v>
      </c>
      <c r="K1072" s="2">
        <f>C_Addresses!K781</f>
        <v>0</v>
      </c>
      <c r="L1072" s="3">
        <f>C_Addresses!L781</f>
        <v>0</v>
      </c>
      <c r="M1072" s="1056">
        <f>C_Addresses!M781</f>
        <v>0</v>
      </c>
      <c r="N1072" s="1056">
        <f>C_Addresses!N781</f>
        <v>0</v>
      </c>
    </row>
    <row r="1073" spans="2:14" x14ac:dyDescent="0.2">
      <c r="B1073" s="4" t="str">
        <f>C_Addresses!B782</f>
        <v xml:space="preserve">City: </v>
      </c>
      <c r="C1073" s="1050">
        <f>C_Addresses!C782</f>
        <v>0</v>
      </c>
      <c r="D1073" s="1051">
        <f>C_Addresses!D782</f>
        <v>0</v>
      </c>
      <c r="E1073" s="1051">
        <f>C_Addresses!E782</f>
        <v>0</v>
      </c>
      <c r="F1073" s="1052">
        <f>C_Addresses!F782</f>
        <v>0</v>
      </c>
      <c r="G1073" s="3">
        <f>C_Addresses!G782</f>
        <v>0</v>
      </c>
      <c r="H1073" s="3">
        <f>C_Addresses!H782</f>
        <v>0</v>
      </c>
      <c r="I1073" s="4" t="str">
        <f>C_Addresses!I782</f>
        <v>State Representative:</v>
      </c>
      <c r="J1073" s="4">
        <f>C_Addresses!J782</f>
        <v>0</v>
      </c>
      <c r="K1073" s="2">
        <f>C_Addresses!K782</f>
        <v>0</v>
      </c>
      <c r="L1073" s="3">
        <f>C_Addresses!L782</f>
        <v>0</v>
      </c>
      <c r="M1073" s="1056">
        <f>C_Addresses!M782</f>
        <v>0</v>
      </c>
      <c r="N1073" s="1056">
        <f>C_Addresses!N782</f>
        <v>0</v>
      </c>
    </row>
    <row r="1074" spans="2:14" x14ac:dyDescent="0.2">
      <c r="B1074" s="11" t="str">
        <f>C_Addresses!B783</f>
        <v>ZIP:</v>
      </c>
      <c r="C1074" s="1028">
        <f>C_Addresses!C783</f>
        <v>0</v>
      </c>
      <c r="D1074" s="1058">
        <f>C_Addresses!D783</f>
        <v>0</v>
      </c>
      <c r="E1074" s="1058">
        <f>C_Addresses!E783</f>
        <v>0</v>
      </c>
      <c r="F1074" s="1029">
        <f>C_Addresses!F783</f>
        <v>0</v>
      </c>
      <c r="G1074" s="3">
        <f>C_Addresses!G783</f>
        <v>0</v>
      </c>
      <c r="H1074" s="1">
        <f>C_Addresses!H783</f>
        <v>0</v>
      </c>
      <c r="I1074" s="4" t="str">
        <f>C_Addresses!I783</f>
        <v>US Representative:</v>
      </c>
      <c r="J1074" s="4">
        <f>C_Addresses!J783</f>
        <v>0</v>
      </c>
      <c r="K1074" s="2">
        <f>C_Addresses!K783</f>
        <v>0</v>
      </c>
      <c r="L1074" s="3">
        <f>C_Addresses!L783</f>
        <v>0</v>
      </c>
      <c r="M1074" s="1056">
        <f>C_Addresses!M783</f>
        <v>0</v>
      </c>
      <c r="N1074" s="1056">
        <f>C_Addresses!N783</f>
        <v>0</v>
      </c>
    </row>
    <row r="1075" spans="2:14" x14ac:dyDescent="0.2">
      <c r="B1075" s="4" t="str">
        <f>C_Addresses!B784</f>
        <v>County:</v>
      </c>
      <c r="C1075" s="1050">
        <f>C_Addresses!C784</f>
        <v>0</v>
      </c>
      <c r="D1075" s="1051">
        <f>C_Addresses!D784</f>
        <v>0</v>
      </c>
      <c r="E1075" s="1051">
        <f>C_Addresses!E784</f>
        <v>0</v>
      </c>
      <c r="F1075" s="1052">
        <f>C_Addresses!F784</f>
        <v>0</v>
      </c>
      <c r="G1075" s="3">
        <f>C_Addresses!G784</f>
        <v>0</v>
      </c>
      <c r="H1075" s="1">
        <f>C_Addresses!H784</f>
        <v>0</v>
      </c>
      <c r="I1075" s="1">
        <f>C_Addresses!I784</f>
        <v>0</v>
      </c>
      <c r="J1075" s="1">
        <f>C_Addresses!J784</f>
        <v>0</v>
      </c>
      <c r="K1075" s="1">
        <f>C_Addresses!K784</f>
        <v>0</v>
      </c>
      <c r="L1075" s="1">
        <f>C_Addresses!L784</f>
        <v>0</v>
      </c>
      <c r="M1075" s="1">
        <f>C_Addresses!M784</f>
        <v>0</v>
      </c>
      <c r="N1075" s="1">
        <f>C_Addresses!N784</f>
        <v>0</v>
      </c>
    </row>
    <row r="1076" spans="2:14" x14ac:dyDescent="0.2">
      <c r="B1076" s="1">
        <f>C_Addresses!B785</f>
        <v>0</v>
      </c>
      <c r="C1076" s="1">
        <f>C_Addresses!C785</f>
        <v>0</v>
      </c>
      <c r="D1076" s="1">
        <f>C_Addresses!D785</f>
        <v>0</v>
      </c>
      <c r="E1076" s="1">
        <f>C_Addresses!E785</f>
        <v>0</v>
      </c>
      <c r="F1076" s="3">
        <f>C_Addresses!F785</f>
        <v>0</v>
      </c>
      <c r="G1076" s="3">
        <f>C_Addresses!G785</f>
        <v>0</v>
      </c>
      <c r="H1076" s="1">
        <f>C_Addresses!H785</f>
        <v>0</v>
      </c>
      <c r="I1076" s="4" t="str">
        <f>C_Addresses!I785</f>
        <v>Census Tract Number:</v>
      </c>
      <c r="J1076" s="1">
        <f>C_Addresses!J785</f>
        <v>0</v>
      </c>
      <c r="K1076" s="2">
        <f>C_Addresses!K785</f>
        <v>0</v>
      </c>
      <c r="L1076" s="1">
        <f>C_Addresses!L785</f>
        <v>0</v>
      </c>
      <c r="M1076" s="1" t="str">
        <f>C_Addresses!M785</f>
        <v>PIN:</v>
      </c>
      <c r="N1076" s="2">
        <f>C_Addresses!N785</f>
        <v>0</v>
      </c>
    </row>
    <row r="1077" spans="2:14" x14ac:dyDescent="0.2">
      <c r="B1077" s="4" t="str">
        <f>C_Addresses!B786</f>
        <v>Latitude:</v>
      </c>
      <c r="C1077" s="121">
        <f>C_Addresses!C786</f>
        <v>0</v>
      </c>
      <c r="D1077" s="5" t="str">
        <f>C_Addresses!D786</f>
        <v>(Example: 41.889556)</v>
      </c>
      <c r="E1077" s="1">
        <f>C_Addresses!E786</f>
        <v>0</v>
      </c>
      <c r="F1077" s="3">
        <f>C_Addresses!F786</f>
        <v>0</v>
      </c>
      <c r="G1077" s="1">
        <f>C_Addresses!G786</f>
        <v>0</v>
      </c>
      <c r="H1077" s="1">
        <f>C_Addresses!H786</f>
        <v>0</v>
      </c>
      <c r="I1077" s="4" t="str">
        <f>C_Addresses!I786</f>
        <v>QCT?:</v>
      </c>
      <c r="J1077" s="1">
        <f>C_Addresses!J786</f>
        <v>0</v>
      </c>
      <c r="K1077" s="202">
        <f>C_Addresses!K786</f>
        <v>0</v>
      </c>
      <c r="L1077" s="1">
        <f>C_Addresses!L786</f>
        <v>0</v>
      </c>
      <c r="M1077" s="1">
        <f>C_Addresses!M786</f>
        <v>0</v>
      </c>
      <c r="N1077" s="1">
        <f>C_Addresses!N786</f>
        <v>0</v>
      </c>
    </row>
    <row r="1078" spans="2:14" x14ac:dyDescent="0.2">
      <c r="B1078" s="4" t="str">
        <f>C_Addresses!B787</f>
        <v>Longitude:</v>
      </c>
      <c r="C1078" s="122">
        <f>C_Addresses!C787</f>
        <v>0</v>
      </c>
      <c r="D1078" s="9" t="str">
        <f>C_Addresses!D787</f>
        <v>(Example: -87.623861)</v>
      </c>
      <c r="E1078" s="3">
        <f>C_Addresses!E787</f>
        <v>0</v>
      </c>
      <c r="F1078" s="1">
        <f>C_Addresses!F787</f>
        <v>0</v>
      </c>
      <c r="G1078" s="3">
        <f>C_Addresses!G787</f>
        <v>0</v>
      </c>
      <c r="H1078" s="1">
        <f>C_Addresses!H787</f>
        <v>0</v>
      </c>
      <c r="I1078" s="4" t="str">
        <f>C_Addresses!I787</f>
        <v>Chicago Community Area:</v>
      </c>
      <c r="J1078" s="1">
        <f>C_Addresses!J787</f>
        <v>0</v>
      </c>
      <c r="K1078" s="1">
        <f>C_Addresses!K787</f>
        <v>0</v>
      </c>
      <c r="L1078" s="1">
        <f>C_Addresses!L787</f>
        <v>0</v>
      </c>
      <c r="M1078" s="1053">
        <f>C_Addresses!M787</f>
        <v>0</v>
      </c>
      <c r="N1078" s="1054">
        <f>C_Addresses!N787</f>
        <v>0</v>
      </c>
    </row>
    <row r="1079" spans="2:14" ht="13.5" thickBot="1" x14ac:dyDescent="0.25">
      <c r="B1079" s="14">
        <f>C_Addresses!B788</f>
        <v>0</v>
      </c>
      <c r="C1079" s="189">
        <f>C_Addresses!C788</f>
        <v>0</v>
      </c>
      <c r="D1079" s="14">
        <f>C_Addresses!D788</f>
        <v>0</v>
      </c>
      <c r="E1079" s="14">
        <f>C_Addresses!E788</f>
        <v>0</v>
      </c>
      <c r="F1079" s="14">
        <f>C_Addresses!F788</f>
        <v>0</v>
      </c>
      <c r="G1079" s="14">
        <f>C_Addresses!G788</f>
        <v>0</v>
      </c>
      <c r="H1079" s="14">
        <f>C_Addresses!H788</f>
        <v>0</v>
      </c>
      <c r="I1079" s="14">
        <f>C_Addresses!I788</f>
        <v>0</v>
      </c>
      <c r="J1079" s="14">
        <f>C_Addresses!J788</f>
        <v>0</v>
      </c>
      <c r="K1079" s="14">
        <f>C_Addresses!K788</f>
        <v>0</v>
      </c>
      <c r="L1079" s="14">
        <f>C_Addresses!L788</f>
        <v>0</v>
      </c>
      <c r="M1079" s="14">
        <f>C_Addresses!M788</f>
        <v>0</v>
      </c>
      <c r="N1079" s="14">
        <f>C_Addresses!N788</f>
        <v>0</v>
      </c>
    </row>
    <row r="1080" spans="2:14" x14ac:dyDescent="0.2">
      <c r="B1080" s="1">
        <f>C_Addresses!B789</f>
        <v>0</v>
      </c>
      <c r="C1080" s="1">
        <f>C_Addresses!C789</f>
        <v>0</v>
      </c>
      <c r="D1080" s="1">
        <f>C_Addresses!D789</f>
        <v>0</v>
      </c>
      <c r="E1080" s="11" t="str">
        <f>C_Addresses!E789</f>
        <v xml:space="preserve">Number of Units: </v>
      </c>
      <c r="F1080" s="724">
        <f>C_Addresses!F789</f>
        <v>0</v>
      </c>
      <c r="G1080" s="10">
        <f>C_Addresses!G789</f>
        <v>0</v>
      </c>
      <c r="H1080" s="10">
        <f>C_Addresses!H789</f>
        <v>0</v>
      </c>
      <c r="I1080" s="3">
        <f>C_Addresses!I789</f>
        <v>0</v>
      </c>
      <c r="J1080" s="3">
        <f>C_Addresses!J789</f>
        <v>0</v>
      </c>
      <c r="K1080" s="3" t="str">
        <f>C_Addresses!K789</f>
        <v>District</v>
      </c>
      <c r="L1080" s="3">
        <f>C_Addresses!L789</f>
        <v>0</v>
      </c>
      <c r="M1080" s="1059" t="str">
        <f>C_Addresses!M789</f>
        <v>Elected Official</v>
      </c>
      <c r="N1080" s="1059">
        <f>C_Addresses!N789</f>
        <v>0</v>
      </c>
    </row>
    <row r="1081" spans="2:14" x14ac:dyDescent="0.2">
      <c r="B1081" s="12" t="str">
        <f>C_Addresses!B790</f>
        <v>Site #:</v>
      </c>
      <c r="C1081" s="206">
        <f>C_Addresses!C790</f>
        <v>72</v>
      </c>
      <c r="D1081" s="10">
        <f>C_Addresses!D790</f>
        <v>0</v>
      </c>
      <c r="E1081" s="11" t="str">
        <f>C_Addresses!E790</f>
        <v>PPA Approved:</v>
      </c>
      <c r="F1081" s="202">
        <f>C_Addresses!F790</f>
        <v>0</v>
      </c>
      <c r="G1081" s="3">
        <f>C_Addresses!G790</f>
        <v>0</v>
      </c>
      <c r="H1081" s="1">
        <f>C_Addresses!H790</f>
        <v>0</v>
      </c>
      <c r="I1081" s="4" t="str">
        <f>C_Addresses!I790</f>
        <v>Chief Municipal Official:</v>
      </c>
      <c r="J1081" s="4">
        <f>C_Addresses!J790</f>
        <v>0</v>
      </c>
      <c r="K1081" s="13">
        <f>C_Addresses!K790</f>
        <v>0</v>
      </c>
      <c r="L1081" s="3">
        <f>C_Addresses!L790</f>
        <v>0</v>
      </c>
      <c r="M1081" s="1056">
        <f>C_Addresses!M790</f>
        <v>0</v>
      </c>
      <c r="N1081" s="1056">
        <f>C_Addresses!N790</f>
        <v>0</v>
      </c>
    </row>
    <row r="1082" spans="2:14" x14ac:dyDescent="0.2">
      <c r="B1082" s="4" t="str">
        <f>C_Addresses!B791</f>
        <v>Set Aside:</v>
      </c>
      <c r="C1082" s="1057" t="str">
        <f>C_Addresses!C791</f>
        <v/>
      </c>
      <c r="D1082" s="1057">
        <f>C_Addresses!D791</f>
        <v>0</v>
      </c>
      <c r="E1082" s="1057">
        <f>C_Addresses!E791</f>
        <v>0</v>
      </c>
      <c r="F1082" s="1057">
        <f>C_Addresses!F791</f>
        <v>0</v>
      </c>
      <c r="G1082" s="3">
        <f>C_Addresses!G791</f>
        <v>0</v>
      </c>
      <c r="H1082" s="1">
        <f>C_Addresses!H791</f>
        <v>0</v>
      </c>
      <c r="I1082" s="4" t="str">
        <f>C_Addresses!I791</f>
        <v>Alderman:</v>
      </c>
      <c r="J1082" s="4">
        <f>C_Addresses!J791</f>
        <v>0</v>
      </c>
      <c r="K1082" s="2">
        <f>C_Addresses!K791</f>
        <v>0</v>
      </c>
      <c r="L1082" s="3">
        <f>C_Addresses!L791</f>
        <v>0</v>
      </c>
      <c r="M1082" s="1056">
        <f>C_Addresses!M791</f>
        <v>0</v>
      </c>
      <c r="N1082" s="1056">
        <f>C_Addresses!N791</f>
        <v>0</v>
      </c>
    </row>
    <row r="1083" spans="2:14" x14ac:dyDescent="0.2">
      <c r="B1083" s="4" t="str">
        <f>C_Addresses!B792</f>
        <v>Address:</v>
      </c>
      <c r="C1083" s="1050">
        <f>C_Addresses!C792</f>
        <v>0</v>
      </c>
      <c r="D1083" s="1051">
        <f>C_Addresses!D792</f>
        <v>0</v>
      </c>
      <c r="E1083" s="1051">
        <f>C_Addresses!E792</f>
        <v>0</v>
      </c>
      <c r="F1083" s="1052">
        <f>C_Addresses!F792</f>
        <v>0</v>
      </c>
      <c r="G1083" s="3">
        <f>C_Addresses!G792</f>
        <v>0</v>
      </c>
      <c r="H1083" s="1">
        <f>C_Addresses!H792</f>
        <v>0</v>
      </c>
      <c r="I1083" s="4" t="str">
        <f>C_Addresses!I792</f>
        <v>State Senator:</v>
      </c>
      <c r="J1083" s="4">
        <f>C_Addresses!J792</f>
        <v>0</v>
      </c>
      <c r="K1083" s="2">
        <f>C_Addresses!K792</f>
        <v>0</v>
      </c>
      <c r="L1083" s="3">
        <f>C_Addresses!L792</f>
        <v>0</v>
      </c>
      <c r="M1083" s="1056">
        <f>C_Addresses!M792</f>
        <v>0</v>
      </c>
      <c r="N1083" s="1056">
        <f>C_Addresses!N792</f>
        <v>0</v>
      </c>
    </row>
    <row r="1084" spans="2:14" x14ac:dyDescent="0.2">
      <c r="B1084" s="4" t="str">
        <f>C_Addresses!B793</f>
        <v xml:space="preserve">City: </v>
      </c>
      <c r="C1084" s="1050">
        <f>C_Addresses!C793</f>
        <v>0</v>
      </c>
      <c r="D1084" s="1051">
        <f>C_Addresses!D793</f>
        <v>0</v>
      </c>
      <c r="E1084" s="1051">
        <f>C_Addresses!E793</f>
        <v>0</v>
      </c>
      <c r="F1084" s="1052">
        <f>C_Addresses!F793</f>
        <v>0</v>
      </c>
      <c r="G1084" s="3">
        <f>C_Addresses!G793</f>
        <v>0</v>
      </c>
      <c r="H1084" s="3">
        <f>C_Addresses!H793</f>
        <v>0</v>
      </c>
      <c r="I1084" s="4" t="str">
        <f>C_Addresses!I793</f>
        <v>State Representative:</v>
      </c>
      <c r="J1084" s="4">
        <f>C_Addresses!J793</f>
        <v>0</v>
      </c>
      <c r="K1084" s="2">
        <f>C_Addresses!K793</f>
        <v>0</v>
      </c>
      <c r="L1084" s="3">
        <f>C_Addresses!L793</f>
        <v>0</v>
      </c>
      <c r="M1084" s="1056">
        <f>C_Addresses!M793</f>
        <v>0</v>
      </c>
      <c r="N1084" s="1056">
        <f>C_Addresses!N793</f>
        <v>0</v>
      </c>
    </row>
    <row r="1085" spans="2:14" x14ac:dyDescent="0.2">
      <c r="B1085" s="11" t="str">
        <f>C_Addresses!B794</f>
        <v>ZIP:</v>
      </c>
      <c r="C1085" s="1028">
        <f>C_Addresses!C794</f>
        <v>0</v>
      </c>
      <c r="D1085" s="1058">
        <f>C_Addresses!D794</f>
        <v>0</v>
      </c>
      <c r="E1085" s="1058">
        <f>C_Addresses!E794</f>
        <v>0</v>
      </c>
      <c r="F1085" s="1029">
        <f>C_Addresses!F794</f>
        <v>0</v>
      </c>
      <c r="G1085" s="3">
        <f>C_Addresses!G794</f>
        <v>0</v>
      </c>
      <c r="H1085" s="1">
        <f>C_Addresses!H794</f>
        <v>0</v>
      </c>
      <c r="I1085" s="4" t="str">
        <f>C_Addresses!I794</f>
        <v>US Representative:</v>
      </c>
      <c r="J1085" s="4">
        <f>C_Addresses!J794</f>
        <v>0</v>
      </c>
      <c r="K1085" s="2">
        <f>C_Addresses!K794</f>
        <v>0</v>
      </c>
      <c r="L1085" s="3">
        <f>C_Addresses!L794</f>
        <v>0</v>
      </c>
      <c r="M1085" s="1056">
        <f>C_Addresses!M794</f>
        <v>0</v>
      </c>
      <c r="N1085" s="1056">
        <f>C_Addresses!N794</f>
        <v>0</v>
      </c>
    </row>
    <row r="1086" spans="2:14" x14ac:dyDescent="0.2">
      <c r="B1086" s="4" t="str">
        <f>C_Addresses!B795</f>
        <v>County:</v>
      </c>
      <c r="C1086" s="1050">
        <f>C_Addresses!C795</f>
        <v>0</v>
      </c>
      <c r="D1086" s="1051">
        <f>C_Addresses!D795</f>
        <v>0</v>
      </c>
      <c r="E1086" s="1051">
        <f>C_Addresses!E795</f>
        <v>0</v>
      </c>
      <c r="F1086" s="1052">
        <f>C_Addresses!F795</f>
        <v>0</v>
      </c>
      <c r="G1086" s="3">
        <f>C_Addresses!G795</f>
        <v>0</v>
      </c>
      <c r="H1086" s="1">
        <f>C_Addresses!H795</f>
        <v>0</v>
      </c>
      <c r="I1086" s="1">
        <f>C_Addresses!I795</f>
        <v>0</v>
      </c>
      <c r="J1086" s="1">
        <f>C_Addresses!J795</f>
        <v>0</v>
      </c>
      <c r="K1086" s="1">
        <f>C_Addresses!K795</f>
        <v>0</v>
      </c>
      <c r="L1086" s="1">
        <f>C_Addresses!L795</f>
        <v>0</v>
      </c>
      <c r="M1086" s="1">
        <f>C_Addresses!M795</f>
        <v>0</v>
      </c>
      <c r="N1086" s="1">
        <f>C_Addresses!N795</f>
        <v>0</v>
      </c>
    </row>
    <row r="1087" spans="2:14" x14ac:dyDescent="0.2">
      <c r="B1087" s="1">
        <f>C_Addresses!B796</f>
        <v>0</v>
      </c>
      <c r="C1087" s="1">
        <f>C_Addresses!C796</f>
        <v>0</v>
      </c>
      <c r="D1087" s="1">
        <f>C_Addresses!D796</f>
        <v>0</v>
      </c>
      <c r="E1087" s="1">
        <f>C_Addresses!E796</f>
        <v>0</v>
      </c>
      <c r="F1087" s="3">
        <f>C_Addresses!F796</f>
        <v>0</v>
      </c>
      <c r="G1087" s="3">
        <f>C_Addresses!G796</f>
        <v>0</v>
      </c>
      <c r="H1087" s="1">
        <f>C_Addresses!H796</f>
        <v>0</v>
      </c>
      <c r="I1087" s="4" t="str">
        <f>C_Addresses!I796</f>
        <v>Census Tract Number:</v>
      </c>
      <c r="J1087" s="1">
        <f>C_Addresses!J796</f>
        <v>0</v>
      </c>
      <c r="K1087" s="2">
        <f>C_Addresses!K796</f>
        <v>0</v>
      </c>
      <c r="L1087" s="1">
        <f>C_Addresses!L796</f>
        <v>0</v>
      </c>
      <c r="M1087" s="1" t="str">
        <f>C_Addresses!M796</f>
        <v>PIN:</v>
      </c>
      <c r="N1087" s="2">
        <f>C_Addresses!N796</f>
        <v>0</v>
      </c>
    </row>
    <row r="1088" spans="2:14" x14ac:dyDescent="0.2">
      <c r="B1088" s="4" t="str">
        <f>C_Addresses!B797</f>
        <v>Latitude:</v>
      </c>
      <c r="C1088" s="121">
        <f>C_Addresses!C797</f>
        <v>0</v>
      </c>
      <c r="D1088" s="5" t="str">
        <f>C_Addresses!D797</f>
        <v>(Example: 41.889556)</v>
      </c>
      <c r="E1088" s="1">
        <f>C_Addresses!E797</f>
        <v>0</v>
      </c>
      <c r="F1088" s="3">
        <f>C_Addresses!F797</f>
        <v>0</v>
      </c>
      <c r="G1088" s="1">
        <f>C_Addresses!G797</f>
        <v>0</v>
      </c>
      <c r="H1088" s="1">
        <f>C_Addresses!H797</f>
        <v>0</v>
      </c>
      <c r="I1088" s="4" t="str">
        <f>C_Addresses!I797</f>
        <v>QCT?:</v>
      </c>
      <c r="J1088" s="1">
        <f>C_Addresses!J797</f>
        <v>0</v>
      </c>
      <c r="K1088" s="202">
        <f>C_Addresses!K797</f>
        <v>0</v>
      </c>
      <c r="L1088" s="1">
        <f>C_Addresses!L797</f>
        <v>0</v>
      </c>
      <c r="M1088" s="1">
        <f>C_Addresses!M797</f>
        <v>0</v>
      </c>
      <c r="N1088" s="1">
        <f>C_Addresses!N797</f>
        <v>0</v>
      </c>
    </row>
    <row r="1089" spans="2:14" x14ac:dyDescent="0.2">
      <c r="B1089" s="4" t="str">
        <f>C_Addresses!B798</f>
        <v>Longitude:</v>
      </c>
      <c r="C1089" s="122">
        <f>C_Addresses!C798</f>
        <v>0</v>
      </c>
      <c r="D1089" s="9" t="str">
        <f>C_Addresses!D798</f>
        <v>(Example: -87.623861)</v>
      </c>
      <c r="E1089" s="3">
        <f>C_Addresses!E798</f>
        <v>0</v>
      </c>
      <c r="F1089" s="1">
        <f>C_Addresses!F798</f>
        <v>0</v>
      </c>
      <c r="G1089" s="3">
        <f>C_Addresses!G798</f>
        <v>0</v>
      </c>
      <c r="H1089" s="1">
        <f>C_Addresses!H798</f>
        <v>0</v>
      </c>
      <c r="I1089" s="4" t="str">
        <f>C_Addresses!I798</f>
        <v>Chicago Community Area:</v>
      </c>
      <c r="J1089" s="1">
        <f>C_Addresses!J798</f>
        <v>0</v>
      </c>
      <c r="K1089" s="1">
        <f>C_Addresses!K798</f>
        <v>0</v>
      </c>
      <c r="L1089" s="1">
        <f>C_Addresses!L798</f>
        <v>0</v>
      </c>
      <c r="M1089" s="1053">
        <f>C_Addresses!M798</f>
        <v>0</v>
      </c>
      <c r="N1089" s="1054">
        <f>C_Addresses!N798</f>
        <v>0</v>
      </c>
    </row>
    <row r="1090" spans="2:14" ht="13.5" thickBot="1" x14ac:dyDescent="0.25">
      <c r="B1090" s="14">
        <f>C_Addresses!B799</f>
        <v>0</v>
      </c>
      <c r="C1090" s="14">
        <f>C_Addresses!C799</f>
        <v>0</v>
      </c>
      <c r="D1090" s="14">
        <f>C_Addresses!D799</f>
        <v>0</v>
      </c>
      <c r="E1090" s="14">
        <f>C_Addresses!E799</f>
        <v>0</v>
      </c>
      <c r="F1090" s="14">
        <f>C_Addresses!F799</f>
        <v>0</v>
      </c>
      <c r="G1090" s="14">
        <f>C_Addresses!G799</f>
        <v>0</v>
      </c>
      <c r="H1090" s="14">
        <f>C_Addresses!H799</f>
        <v>0</v>
      </c>
      <c r="I1090" s="14">
        <f>C_Addresses!I799</f>
        <v>0</v>
      </c>
      <c r="J1090" s="14">
        <f>C_Addresses!J799</f>
        <v>0</v>
      </c>
      <c r="K1090" s="14">
        <f>C_Addresses!K799</f>
        <v>0</v>
      </c>
      <c r="L1090" s="14">
        <f>C_Addresses!L799</f>
        <v>0</v>
      </c>
      <c r="M1090" s="14">
        <f>C_Addresses!M799</f>
        <v>0</v>
      </c>
      <c r="N1090" s="14">
        <f>C_Addresses!N799</f>
        <v>0</v>
      </c>
    </row>
    <row r="1091" spans="2:14" x14ac:dyDescent="0.2">
      <c r="B1091" s="1">
        <f>C_Addresses!B800</f>
        <v>0</v>
      </c>
      <c r="C1091" s="1">
        <f>C_Addresses!C800</f>
        <v>0</v>
      </c>
      <c r="D1091" s="1">
        <f>C_Addresses!D800</f>
        <v>0</v>
      </c>
      <c r="E1091" s="11" t="str">
        <f>C_Addresses!E800</f>
        <v xml:space="preserve">Number of Units: </v>
      </c>
      <c r="F1091" s="724">
        <f>C_Addresses!F800</f>
        <v>0</v>
      </c>
      <c r="G1091" s="10">
        <f>C_Addresses!G800</f>
        <v>0</v>
      </c>
      <c r="H1091" s="10">
        <f>C_Addresses!H800</f>
        <v>0</v>
      </c>
      <c r="I1091" s="3">
        <f>C_Addresses!I800</f>
        <v>0</v>
      </c>
      <c r="J1091" s="3">
        <f>C_Addresses!J800</f>
        <v>0</v>
      </c>
      <c r="K1091" s="3" t="str">
        <f>C_Addresses!K800</f>
        <v>District</v>
      </c>
      <c r="L1091" s="3">
        <f>C_Addresses!L800</f>
        <v>0</v>
      </c>
      <c r="M1091" s="1059" t="str">
        <f>C_Addresses!M800</f>
        <v>Elected Official</v>
      </c>
      <c r="N1091" s="1059">
        <f>C_Addresses!N800</f>
        <v>0</v>
      </c>
    </row>
    <row r="1092" spans="2:14" x14ac:dyDescent="0.2">
      <c r="B1092" s="12" t="str">
        <f>C_Addresses!B801</f>
        <v>Site #:</v>
      </c>
      <c r="C1092" s="206">
        <f>C_Addresses!C801</f>
        <v>73</v>
      </c>
      <c r="D1092" s="10">
        <f>C_Addresses!D801</f>
        <v>0</v>
      </c>
      <c r="E1092" s="11" t="str">
        <f>C_Addresses!E801</f>
        <v>PPA Approved:</v>
      </c>
      <c r="F1092" s="202">
        <f>C_Addresses!F801</f>
        <v>0</v>
      </c>
      <c r="G1092" s="3">
        <f>C_Addresses!G801</f>
        <v>0</v>
      </c>
      <c r="H1092" s="1">
        <f>C_Addresses!H801</f>
        <v>0</v>
      </c>
      <c r="I1092" s="4" t="str">
        <f>C_Addresses!I801</f>
        <v>Chief Municipal Official:</v>
      </c>
      <c r="J1092" s="4">
        <f>C_Addresses!J801</f>
        <v>0</v>
      </c>
      <c r="K1092" s="13">
        <f>C_Addresses!K801</f>
        <v>0</v>
      </c>
      <c r="L1092" s="3">
        <f>C_Addresses!L801</f>
        <v>0</v>
      </c>
      <c r="M1092" s="1056">
        <f>C_Addresses!M801</f>
        <v>0</v>
      </c>
      <c r="N1092" s="1056">
        <f>C_Addresses!N801</f>
        <v>0</v>
      </c>
    </row>
    <row r="1093" spans="2:14" x14ac:dyDescent="0.2">
      <c r="B1093" s="4" t="str">
        <f>C_Addresses!B802</f>
        <v>Set Aside:</v>
      </c>
      <c r="C1093" s="1057" t="str">
        <f>C_Addresses!C802</f>
        <v/>
      </c>
      <c r="D1093" s="1057">
        <f>C_Addresses!D802</f>
        <v>0</v>
      </c>
      <c r="E1093" s="1057">
        <f>C_Addresses!E802</f>
        <v>0</v>
      </c>
      <c r="F1093" s="1057">
        <f>C_Addresses!F802</f>
        <v>0</v>
      </c>
      <c r="G1093" s="3">
        <f>C_Addresses!G802</f>
        <v>0</v>
      </c>
      <c r="H1093" s="1">
        <f>C_Addresses!H802</f>
        <v>0</v>
      </c>
      <c r="I1093" s="4" t="str">
        <f>C_Addresses!I802</f>
        <v>Alderman:</v>
      </c>
      <c r="J1093" s="4">
        <f>C_Addresses!J802</f>
        <v>0</v>
      </c>
      <c r="K1093" s="2">
        <f>C_Addresses!K802</f>
        <v>0</v>
      </c>
      <c r="L1093" s="3">
        <f>C_Addresses!L802</f>
        <v>0</v>
      </c>
      <c r="M1093" s="1056">
        <f>C_Addresses!M802</f>
        <v>0</v>
      </c>
      <c r="N1093" s="1056">
        <f>C_Addresses!N802</f>
        <v>0</v>
      </c>
    </row>
    <row r="1094" spans="2:14" x14ac:dyDescent="0.2">
      <c r="B1094" s="4" t="str">
        <f>C_Addresses!B803</f>
        <v>Address:</v>
      </c>
      <c r="C1094" s="1050">
        <f>C_Addresses!C803</f>
        <v>0</v>
      </c>
      <c r="D1094" s="1051">
        <f>C_Addresses!D803</f>
        <v>0</v>
      </c>
      <c r="E1094" s="1051">
        <f>C_Addresses!E803</f>
        <v>0</v>
      </c>
      <c r="F1094" s="1052">
        <f>C_Addresses!F803</f>
        <v>0</v>
      </c>
      <c r="G1094" s="3">
        <f>C_Addresses!G803</f>
        <v>0</v>
      </c>
      <c r="H1094" s="1">
        <f>C_Addresses!H803</f>
        <v>0</v>
      </c>
      <c r="I1094" s="4" t="str">
        <f>C_Addresses!I803</f>
        <v>State Senator:</v>
      </c>
      <c r="J1094" s="4">
        <f>C_Addresses!J803</f>
        <v>0</v>
      </c>
      <c r="K1094" s="2">
        <f>C_Addresses!K803</f>
        <v>0</v>
      </c>
      <c r="L1094" s="3">
        <f>C_Addresses!L803</f>
        <v>0</v>
      </c>
      <c r="M1094" s="1056">
        <f>C_Addresses!M803</f>
        <v>0</v>
      </c>
      <c r="N1094" s="1056">
        <f>C_Addresses!N803</f>
        <v>0</v>
      </c>
    </row>
    <row r="1095" spans="2:14" x14ac:dyDescent="0.2">
      <c r="B1095" s="4" t="str">
        <f>C_Addresses!B804</f>
        <v xml:space="preserve">City: </v>
      </c>
      <c r="C1095" s="1050">
        <f>C_Addresses!C804</f>
        <v>0</v>
      </c>
      <c r="D1095" s="1051">
        <f>C_Addresses!D804</f>
        <v>0</v>
      </c>
      <c r="E1095" s="1051">
        <f>C_Addresses!E804</f>
        <v>0</v>
      </c>
      <c r="F1095" s="1052">
        <f>C_Addresses!F804</f>
        <v>0</v>
      </c>
      <c r="G1095" s="3">
        <f>C_Addresses!G804</f>
        <v>0</v>
      </c>
      <c r="H1095" s="3">
        <f>C_Addresses!H804</f>
        <v>0</v>
      </c>
      <c r="I1095" s="4" t="str">
        <f>C_Addresses!I804</f>
        <v>State Representative:</v>
      </c>
      <c r="J1095" s="4">
        <f>C_Addresses!J804</f>
        <v>0</v>
      </c>
      <c r="K1095" s="2">
        <f>C_Addresses!K804</f>
        <v>0</v>
      </c>
      <c r="L1095" s="3">
        <f>C_Addresses!L804</f>
        <v>0</v>
      </c>
      <c r="M1095" s="1056">
        <f>C_Addresses!M804</f>
        <v>0</v>
      </c>
      <c r="N1095" s="1056">
        <f>C_Addresses!N804</f>
        <v>0</v>
      </c>
    </row>
    <row r="1096" spans="2:14" x14ac:dyDescent="0.2">
      <c r="B1096" s="11" t="str">
        <f>C_Addresses!B805</f>
        <v>ZIP:</v>
      </c>
      <c r="C1096" s="1028">
        <f>C_Addresses!C805</f>
        <v>0</v>
      </c>
      <c r="D1096" s="1058">
        <f>C_Addresses!D805</f>
        <v>0</v>
      </c>
      <c r="E1096" s="1058">
        <f>C_Addresses!E805</f>
        <v>0</v>
      </c>
      <c r="F1096" s="1029">
        <f>C_Addresses!F805</f>
        <v>0</v>
      </c>
      <c r="G1096" s="3">
        <f>C_Addresses!G805</f>
        <v>0</v>
      </c>
      <c r="H1096" s="1">
        <f>C_Addresses!H805</f>
        <v>0</v>
      </c>
      <c r="I1096" s="4" t="str">
        <f>C_Addresses!I805</f>
        <v>US Representative:</v>
      </c>
      <c r="J1096" s="4">
        <f>C_Addresses!J805</f>
        <v>0</v>
      </c>
      <c r="K1096" s="2">
        <f>C_Addresses!K805</f>
        <v>0</v>
      </c>
      <c r="L1096" s="3">
        <f>C_Addresses!L805</f>
        <v>0</v>
      </c>
      <c r="M1096" s="1056">
        <f>C_Addresses!M805</f>
        <v>0</v>
      </c>
      <c r="N1096" s="1056">
        <f>C_Addresses!N805</f>
        <v>0</v>
      </c>
    </row>
    <row r="1097" spans="2:14" x14ac:dyDescent="0.2">
      <c r="B1097" s="4" t="str">
        <f>C_Addresses!B806</f>
        <v>County:</v>
      </c>
      <c r="C1097" s="1050">
        <f>C_Addresses!C806</f>
        <v>0</v>
      </c>
      <c r="D1097" s="1051">
        <f>C_Addresses!D806</f>
        <v>0</v>
      </c>
      <c r="E1097" s="1051">
        <f>C_Addresses!E806</f>
        <v>0</v>
      </c>
      <c r="F1097" s="1052">
        <f>C_Addresses!F806</f>
        <v>0</v>
      </c>
      <c r="G1097" s="3">
        <f>C_Addresses!G806</f>
        <v>0</v>
      </c>
      <c r="H1097" s="1">
        <f>C_Addresses!H806</f>
        <v>0</v>
      </c>
      <c r="I1097" s="1">
        <f>C_Addresses!I806</f>
        <v>0</v>
      </c>
      <c r="J1097" s="1">
        <f>C_Addresses!J806</f>
        <v>0</v>
      </c>
      <c r="K1097" s="1">
        <f>C_Addresses!K806</f>
        <v>0</v>
      </c>
      <c r="L1097" s="1">
        <f>C_Addresses!L806</f>
        <v>0</v>
      </c>
      <c r="M1097" s="1">
        <f>C_Addresses!M806</f>
        <v>0</v>
      </c>
      <c r="N1097" s="1">
        <f>C_Addresses!N806</f>
        <v>0</v>
      </c>
    </row>
    <row r="1098" spans="2:14" x14ac:dyDescent="0.2">
      <c r="B1098" s="1">
        <f>C_Addresses!B807</f>
        <v>0</v>
      </c>
      <c r="C1098" s="1">
        <f>C_Addresses!C807</f>
        <v>0</v>
      </c>
      <c r="D1098" s="1">
        <f>C_Addresses!D807</f>
        <v>0</v>
      </c>
      <c r="E1098" s="1">
        <f>C_Addresses!E807</f>
        <v>0</v>
      </c>
      <c r="F1098" s="3">
        <f>C_Addresses!F807</f>
        <v>0</v>
      </c>
      <c r="G1098" s="3">
        <f>C_Addresses!G807</f>
        <v>0</v>
      </c>
      <c r="H1098" s="1">
        <f>C_Addresses!H807</f>
        <v>0</v>
      </c>
      <c r="I1098" s="4" t="str">
        <f>C_Addresses!I807</f>
        <v>Census Tract Number:</v>
      </c>
      <c r="J1098" s="1">
        <f>C_Addresses!J807</f>
        <v>0</v>
      </c>
      <c r="K1098" s="2">
        <f>C_Addresses!K807</f>
        <v>0</v>
      </c>
      <c r="L1098" s="1">
        <f>C_Addresses!L807</f>
        <v>0</v>
      </c>
      <c r="M1098" s="1" t="str">
        <f>C_Addresses!M807</f>
        <v>PIN:</v>
      </c>
      <c r="N1098" s="2">
        <f>C_Addresses!N807</f>
        <v>0</v>
      </c>
    </row>
    <row r="1099" spans="2:14" x14ac:dyDescent="0.2">
      <c r="B1099" s="4" t="str">
        <f>C_Addresses!B808</f>
        <v>Latitude:</v>
      </c>
      <c r="C1099" s="121">
        <f>C_Addresses!C808</f>
        <v>0</v>
      </c>
      <c r="D1099" s="5" t="str">
        <f>C_Addresses!D808</f>
        <v>(Example: 41.889556)</v>
      </c>
      <c r="E1099" s="1">
        <f>C_Addresses!E808</f>
        <v>0</v>
      </c>
      <c r="F1099" s="3">
        <f>C_Addresses!F808</f>
        <v>0</v>
      </c>
      <c r="G1099" s="1">
        <f>C_Addresses!G808</f>
        <v>0</v>
      </c>
      <c r="H1099" s="1">
        <f>C_Addresses!H808</f>
        <v>0</v>
      </c>
      <c r="I1099" s="4" t="str">
        <f>C_Addresses!I808</f>
        <v>QCT?:</v>
      </c>
      <c r="J1099" s="1">
        <f>C_Addresses!J808</f>
        <v>0</v>
      </c>
      <c r="K1099" s="202">
        <f>C_Addresses!K808</f>
        <v>0</v>
      </c>
      <c r="L1099" s="1">
        <f>C_Addresses!L808</f>
        <v>0</v>
      </c>
      <c r="M1099" s="1">
        <f>C_Addresses!M808</f>
        <v>0</v>
      </c>
      <c r="N1099" s="1">
        <f>C_Addresses!N808</f>
        <v>0</v>
      </c>
    </row>
    <row r="1100" spans="2:14" x14ac:dyDescent="0.2">
      <c r="B1100" s="4" t="str">
        <f>C_Addresses!B809</f>
        <v>Longitude:</v>
      </c>
      <c r="C1100" s="122">
        <f>C_Addresses!C809</f>
        <v>0</v>
      </c>
      <c r="D1100" s="9" t="str">
        <f>C_Addresses!D809</f>
        <v>(Example: -87.623861)</v>
      </c>
      <c r="E1100" s="3">
        <f>C_Addresses!E809</f>
        <v>0</v>
      </c>
      <c r="F1100" s="1">
        <f>C_Addresses!F809</f>
        <v>0</v>
      </c>
      <c r="G1100" s="3">
        <f>C_Addresses!G809</f>
        <v>0</v>
      </c>
      <c r="H1100" s="1">
        <f>C_Addresses!H809</f>
        <v>0</v>
      </c>
      <c r="I1100" s="4" t="str">
        <f>C_Addresses!I809</f>
        <v>Chicago Community Area:</v>
      </c>
      <c r="J1100" s="1">
        <f>C_Addresses!J809</f>
        <v>0</v>
      </c>
      <c r="K1100" s="1">
        <f>C_Addresses!K809</f>
        <v>0</v>
      </c>
      <c r="L1100" s="1">
        <f>C_Addresses!L809</f>
        <v>0</v>
      </c>
      <c r="M1100" s="1053">
        <f>C_Addresses!M809</f>
        <v>0</v>
      </c>
      <c r="N1100" s="1054">
        <f>C_Addresses!N809</f>
        <v>0</v>
      </c>
    </row>
    <row r="1101" spans="2:14" ht="13.5" thickBot="1" x14ac:dyDescent="0.25">
      <c r="B1101" s="14">
        <f>C_Addresses!B810</f>
        <v>0</v>
      </c>
      <c r="C1101" s="14">
        <f>C_Addresses!C810</f>
        <v>0</v>
      </c>
      <c r="D1101" s="14">
        <f>C_Addresses!D810</f>
        <v>0</v>
      </c>
      <c r="E1101" s="14">
        <f>C_Addresses!E810</f>
        <v>0</v>
      </c>
      <c r="F1101" s="14">
        <f>C_Addresses!F810</f>
        <v>0</v>
      </c>
      <c r="G1101" s="14">
        <f>C_Addresses!G810</f>
        <v>0</v>
      </c>
      <c r="H1101" s="14">
        <f>C_Addresses!H810</f>
        <v>0</v>
      </c>
      <c r="I1101" s="14">
        <f>C_Addresses!I810</f>
        <v>0</v>
      </c>
      <c r="J1101" s="14">
        <f>C_Addresses!J810</f>
        <v>0</v>
      </c>
      <c r="K1101" s="14">
        <f>C_Addresses!K810</f>
        <v>0</v>
      </c>
      <c r="L1101" s="14">
        <f>C_Addresses!L810</f>
        <v>0</v>
      </c>
      <c r="M1101" s="14">
        <f>C_Addresses!M810</f>
        <v>0</v>
      </c>
      <c r="N1101" s="14">
        <f>C_Addresses!N810</f>
        <v>0</v>
      </c>
    </row>
    <row r="1102" spans="2:14" x14ac:dyDescent="0.2">
      <c r="B1102" s="1">
        <f>C_Addresses!B811</f>
        <v>0</v>
      </c>
      <c r="C1102" s="1">
        <f>C_Addresses!C811</f>
        <v>0</v>
      </c>
      <c r="D1102" s="1">
        <f>C_Addresses!D811</f>
        <v>0</v>
      </c>
      <c r="E1102" s="11" t="str">
        <f>C_Addresses!E811</f>
        <v xml:space="preserve">Number of Units: </v>
      </c>
      <c r="F1102" s="724">
        <f>C_Addresses!F811</f>
        <v>0</v>
      </c>
      <c r="G1102" s="10">
        <f>C_Addresses!G811</f>
        <v>0</v>
      </c>
      <c r="H1102" s="10">
        <f>C_Addresses!H811</f>
        <v>0</v>
      </c>
      <c r="I1102" s="3">
        <f>C_Addresses!I811</f>
        <v>0</v>
      </c>
      <c r="J1102" s="3">
        <f>C_Addresses!J811</f>
        <v>0</v>
      </c>
      <c r="K1102" s="3" t="str">
        <f>C_Addresses!K811</f>
        <v>District</v>
      </c>
      <c r="L1102" s="3">
        <f>C_Addresses!L811</f>
        <v>0</v>
      </c>
      <c r="M1102" s="1059" t="str">
        <f>C_Addresses!M811</f>
        <v>Elected Official</v>
      </c>
      <c r="N1102" s="1059">
        <f>C_Addresses!N811</f>
        <v>0</v>
      </c>
    </row>
    <row r="1103" spans="2:14" x14ac:dyDescent="0.2">
      <c r="B1103" s="12" t="str">
        <f>C_Addresses!B812</f>
        <v>Site #:</v>
      </c>
      <c r="C1103" s="206">
        <f>C_Addresses!C812</f>
        <v>74</v>
      </c>
      <c r="D1103" s="10">
        <f>C_Addresses!D812</f>
        <v>0</v>
      </c>
      <c r="E1103" s="11" t="str">
        <f>C_Addresses!E812</f>
        <v>PPA Approved:</v>
      </c>
      <c r="F1103" s="202">
        <f>C_Addresses!F812</f>
        <v>0</v>
      </c>
      <c r="G1103" s="3">
        <f>C_Addresses!G812</f>
        <v>0</v>
      </c>
      <c r="H1103" s="1">
        <f>C_Addresses!H812</f>
        <v>0</v>
      </c>
      <c r="I1103" s="4" t="str">
        <f>C_Addresses!I812</f>
        <v>Chief Municipal Official:</v>
      </c>
      <c r="J1103" s="4">
        <f>C_Addresses!J812</f>
        <v>0</v>
      </c>
      <c r="K1103" s="13">
        <f>C_Addresses!K812</f>
        <v>0</v>
      </c>
      <c r="L1103" s="3">
        <f>C_Addresses!L812</f>
        <v>0</v>
      </c>
      <c r="M1103" s="1056">
        <f>C_Addresses!M812</f>
        <v>0</v>
      </c>
      <c r="N1103" s="1056">
        <f>C_Addresses!N812</f>
        <v>0</v>
      </c>
    </row>
    <row r="1104" spans="2:14" x14ac:dyDescent="0.2">
      <c r="B1104" s="4" t="str">
        <f>C_Addresses!B813</f>
        <v>Set Aside:</v>
      </c>
      <c r="C1104" s="1057" t="str">
        <f>C_Addresses!C813</f>
        <v/>
      </c>
      <c r="D1104" s="1057">
        <f>C_Addresses!D813</f>
        <v>0</v>
      </c>
      <c r="E1104" s="1057">
        <f>C_Addresses!E813</f>
        <v>0</v>
      </c>
      <c r="F1104" s="1057">
        <f>C_Addresses!F813</f>
        <v>0</v>
      </c>
      <c r="G1104" s="3">
        <f>C_Addresses!G813</f>
        <v>0</v>
      </c>
      <c r="H1104" s="1">
        <f>C_Addresses!H813</f>
        <v>0</v>
      </c>
      <c r="I1104" s="4" t="str">
        <f>C_Addresses!I813</f>
        <v>Alderman:</v>
      </c>
      <c r="J1104" s="4">
        <f>C_Addresses!J813</f>
        <v>0</v>
      </c>
      <c r="K1104" s="2">
        <f>C_Addresses!K813</f>
        <v>0</v>
      </c>
      <c r="L1104" s="3">
        <f>C_Addresses!L813</f>
        <v>0</v>
      </c>
      <c r="M1104" s="1056">
        <f>C_Addresses!M813</f>
        <v>0</v>
      </c>
      <c r="N1104" s="1056">
        <f>C_Addresses!N813</f>
        <v>0</v>
      </c>
    </row>
    <row r="1105" spans="2:14" x14ac:dyDescent="0.2">
      <c r="B1105" s="4" t="str">
        <f>C_Addresses!B814</f>
        <v>Address:</v>
      </c>
      <c r="C1105" s="1050">
        <f>C_Addresses!C814</f>
        <v>0</v>
      </c>
      <c r="D1105" s="1051">
        <f>C_Addresses!D814</f>
        <v>0</v>
      </c>
      <c r="E1105" s="1051">
        <f>C_Addresses!E814</f>
        <v>0</v>
      </c>
      <c r="F1105" s="1052">
        <f>C_Addresses!F814</f>
        <v>0</v>
      </c>
      <c r="G1105" s="3">
        <f>C_Addresses!G814</f>
        <v>0</v>
      </c>
      <c r="H1105" s="1">
        <f>C_Addresses!H814</f>
        <v>0</v>
      </c>
      <c r="I1105" s="4" t="str">
        <f>C_Addresses!I814</f>
        <v>State Senator:</v>
      </c>
      <c r="J1105" s="4">
        <f>C_Addresses!J814</f>
        <v>0</v>
      </c>
      <c r="K1105" s="2">
        <f>C_Addresses!K814</f>
        <v>0</v>
      </c>
      <c r="L1105" s="3">
        <f>C_Addresses!L814</f>
        <v>0</v>
      </c>
      <c r="M1105" s="1056">
        <f>C_Addresses!M814</f>
        <v>0</v>
      </c>
      <c r="N1105" s="1056">
        <f>C_Addresses!N814</f>
        <v>0</v>
      </c>
    </row>
    <row r="1106" spans="2:14" x14ac:dyDescent="0.2">
      <c r="B1106" s="4" t="str">
        <f>C_Addresses!B815</f>
        <v xml:space="preserve">City: </v>
      </c>
      <c r="C1106" s="1050">
        <f>C_Addresses!C815</f>
        <v>0</v>
      </c>
      <c r="D1106" s="1051">
        <f>C_Addresses!D815</f>
        <v>0</v>
      </c>
      <c r="E1106" s="1051">
        <f>C_Addresses!E815</f>
        <v>0</v>
      </c>
      <c r="F1106" s="1052">
        <f>C_Addresses!F815</f>
        <v>0</v>
      </c>
      <c r="G1106" s="3">
        <f>C_Addresses!G815</f>
        <v>0</v>
      </c>
      <c r="H1106" s="3">
        <f>C_Addresses!H815</f>
        <v>0</v>
      </c>
      <c r="I1106" s="4" t="str">
        <f>C_Addresses!I815</f>
        <v>State Representative:</v>
      </c>
      <c r="J1106" s="4">
        <f>C_Addresses!J815</f>
        <v>0</v>
      </c>
      <c r="K1106" s="2">
        <f>C_Addresses!K815</f>
        <v>0</v>
      </c>
      <c r="L1106" s="3">
        <f>C_Addresses!L815</f>
        <v>0</v>
      </c>
      <c r="M1106" s="1056">
        <f>C_Addresses!M815</f>
        <v>0</v>
      </c>
      <c r="N1106" s="1056">
        <f>C_Addresses!N815</f>
        <v>0</v>
      </c>
    </row>
    <row r="1107" spans="2:14" x14ac:dyDescent="0.2">
      <c r="B1107" s="11" t="str">
        <f>C_Addresses!B816</f>
        <v>ZIP:</v>
      </c>
      <c r="C1107" s="1028">
        <f>C_Addresses!C816</f>
        <v>0</v>
      </c>
      <c r="D1107" s="1058">
        <f>C_Addresses!D816</f>
        <v>0</v>
      </c>
      <c r="E1107" s="1058">
        <f>C_Addresses!E816</f>
        <v>0</v>
      </c>
      <c r="F1107" s="1029">
        <f>C_Addresses!F816</f>
        <v>0</v>
      </c>
      <c r="G1107" s="3">
        <f>C_Addresses!G816</f>
        <v>0</v>
      </c>
      <c r="H1107" s="1">
        <f>C_Addresses!H816</f>
        <v>0</v>
      </c>
      <c r="I1107" s="4" t="str">
        <f>C_Addresses!I816</f>
        <v>US Representative:</v>
      </c>
      <c r="J1107" s="4">
        <f>C_Addresses!J816</f>
        <v>0</v>
      </c>
      <c r="K1107" s="2">
        <f>C_Addresses!K816</f>
        <v>0</v>
      </c>
      <c r="L1107" s="3">
        <f>C_Addresses!L816</f>
        <v>0</v>
      </c>
      <c r="M1107" s="1056">
        <f>C_Addresses!M816</f>
        <v>0</v>
      </c>
      <c r="N1107" s="1056">
        <f>C_Addresses!N816</f>
        <v>0</v>
      </c>
    </row>
    <row r="1108" spans="2:14" x14ac:dyDescent="0.2">
      <c r="B1108" s="4" t="str">
        <f>C_Addresses!B817</f>
        <v>County:</v>
      </c>
      <c r="C1108" s="1050">
        <f>C_Addresses!C817</f>
        <v>0</v>
      </c>
      <c r="D1108" s="1051">
        <f>C_Addresses!D817</f>
        <v>0</v>
      </c>
      <c r="E1108" s="1051">
        <f>C_Addresses!E817</f>
        <v>0</v>
      </c>
      <c r="F1108" s="1052">
        <f>C_Addresses!F817</f>
        <v>0</v>
      </c>
      <c r="G1108" s="3">
        <f>C_Addresses!G817</f>
        <v>0</v>
      </c>
      <c r="H1108" s="1">
        <f>C_Addresses!H817</f>
        <v>0</v>
      </c>
      <c r="I1108" s="1">
        <f>C_Addresses!I817</f>
        <v>0</v>
      </c>
      <c r="J1108" s="1">
        <f>C_Addresses!J817</f>
        <v>0</v>
      </c>
      <c r="K1108" s="1">
        <f>C_Addresses!K817</f>
        <v>0</v>
      </c>
      <c r="L1108" s="1">
        <f>C_Addresses!L817</f>
        <v>0</v>
      </c>
      <c r="M1108" s="1">
        <f>C_Addresses!M817</f>
        <v>0</v>
      </c>
      <c r="N1108" s="1">
        <f>C_Addresses!N817</f>
        <v>0</v>
      </c>
    </row>
    <row r="1109" spans="2:14" x14ac:dyDescent="0.2">
      <c r="B1109" s="1">
        <f>C_Addresses!B818</f>
        <v>0</v>
      </c>
      <c r="C1109" s="1">
        <f>C_Addresses!C818</f>
        <v>0</v>
      </c>
      <c r="D1109" s="1">
        <f>C_Addresses!D818</f>
        <v>0</v>
      </c>
      <c r="E1109" s="1">
        <f>C_Addresses!E818</f>
        <v>0</v>
      </c>
      <c r="F1109" s="3">
        <f>C_Addresses!F818</f>
        <v>0</v>
      </c>
      <c r="G1109" s="3">
        <f>C_Addresses!G818</f>
        <v>0</v>
      </c>
      <c r="H1109" s="1">
        <f>C_Addresses!H818</f>
        <v>0</v>
      </c>
      <c r="I1109" s="4" t="str">
        <f>C_Addresses!I818</f>
        <v>Census Tract Number:</v>
      </c>
      <c r="J1109" s="1">
        <f>C_Addresses!J818</f>
        <v>0</v>
      </c>
      <c r="K1109" s="2">
        <f>C_Addresses!K818</f>
        <v>0</v>
      </c>
      <c r="L1109" s="1">
        <f>C_Addresses!L818</f>
        <v>0</v>
      </c>
      <c r="M1109" s="1" t="str">
        <f>C_Addresses!M818</f>
        <v>PIN:</v>
      </c>
      <c r="N1109" s="2">
        <f>C_Addresses!N818</f>
        <v>0</v>
      </c>
    </row>
    <row r="1110" spans="2:14" x14ac:dyDescent="0.2">
      <c r="B1110" s="4" t="str">
        <f>C_Addresses!B819</f>
        <v>Latitude:</v>
      </c>
      <c r="C1110" s="121">
        <f>C_Addresses!C819</f>
        <v>0</v>
      </c>
      <c r="D1110" s="5" t="str">
        <f>C_Addresses!D819</f>
        <v>(Example: 41.889556)</v>
      </c>
      <c r="E1110" s="1">
        <f>C_Addresses!E819</f>
        <v>0</v>
      </c>
      <c r="F1110" s="3">
        <f>C_Addresses!F819</f>
        <v>0</v>
      </c>
      <c r="G1110" s="1">
        <f>C_Addresses!G819</f>
        <v>0</v>
      </c>
      <c r="H1110" s="1">
        <f>C_Addresses!H819</f>
        <v>0</v>
      </c>
      <c r="I1110" s="4" t="str">
        <f>C_Addresses!I819</f>
        <v>QCT?:</v>
      </c>
      <c r="J1110" s="1">
        <f>C_Addresses!J819</f>
        <v>0</v>
      </c>
      <c r="K1110" s="202">
        <f>C_Addresses!K819</f>
        <v>0</v>
      </c>
      <c r="L1110" s="1">
        <f>C_Addresses!L819</f>
        <v>0</v>
      </c>
      <c r="M1110" s="1">
        <f>C_Addresses!M819</f>
        <v>0</v>
      </c>
      <c r="N1110" s="1">
        <f>C_Addresses!N819</f>
        <v>0</v>
      </c>
    </row>
    <row r="1111" spans="2:14" x14ac:dyDescent="0.2">
      <c r="B1111" s="4" t="str">
        <f>C_Addresses!B820</f>
        <v>Longitude:</v>
      </c>
      <c r="C1111" s="122">
        <f>C_Addresses!C820</f>
        <v>0</v>
      </c>
      <c r="D1111" s="9" t="str">
        <f>C_Addresses!D820</f>
        <v>(Example: -87.623861)</v>
      </c>
      <c r="E1111" s="3">
        <f>C_Addresses!E820</f>
        <v>0</v>
      </c>
      <c r="F1111" s="1">
        <f>C_Addresses!F820</f>
        <v>0</v>
      </c>
      <c r="G1111" s="3">
        <f>C_Addresses!G820</f>
        <v>0</v>
      </c>
      <c r="H1111" s="1">
        <f>C_Addresses!H820</f>
        <v>0</v>
      </c>
      <c r="I1111" s="4" t="str">
        <f>C_Addresses!I820</f>
        <v>Chicago Community Area:</v>
      </c>
      <c r="J1111" s="1">
        <f>C_Addresses!J820</f>
        <v>0</v>
      </c>
      <c r="K1111" s="1">
        <f>C_Addresses!K820</f>
        <v>0</v>
      </c>
      <c r="L1111" s="1">
        <f>C_Addresses!L820</f>
        <v>0</v>
      </c>
      <c r="M1111" s="1053">
        <f>C_Addresses!M820</f>
        <v>0</v>
      </c>
      <c r="N1111" s="1054">
        <f>C_Addresses!N820</f>
        <v>0</v>
      </c>
    </row>
    <row r="1112" spans="2:14" ht="13.5" thickBot="1" x14ac:dyDescent="0.25">
      <c r="B1112" s="14">
        <f>C_Addresses!B821</f>
        <v>0</v>
      </c>
      <c r="C1112" s="14">
        <f>C_Addresses!C821</f>
        <v>0</v>
      </c>
      <c r="D1112" s="14">
        <f>C_Addresses!D821</f>
        <v>0</v>
      </c>
      <c r="E1112" s="14">
        <f>C_Addresses!E821</f>
        <v>0</v>
      </c>
      <c r="F1112" s="14">
        <f>C_Addresses!F821</f>
        <v>0</v>
      </c>
      <c r="G1112" s="14">
        <f>C_Addresses!G821</f>
        <v>0</v>
      </c>
      <c r="H1112" s="14">
        <f>C_Addresses!H821</f>
        <v>0</v>
      </c>
      <c r="I1112" s="14">
        <f>C_Addresses!I821</f>
        <v>0</v>
      </c>
      <c r="J1112" s="14">
        <f>C_Addresses!J821</f>
        <v>0</v>
      </c>
      <c r="K1112" s="14">
        <f>C_Addresses!K821</f>
        <v>0</v>
      </c>
      <c r="L1112" s="14">
        <f>C_Addresses!L821</f>
        <v>0</v>
      </c>
      <c r="M1112" s="14">
        <f>C_Addresses!M821</f>
        <v>0</v>
      </c>
      <c r="N1112" s="14">
        <f>C_Addresses!N821</f>
        <v>0</v>
      </c>
    </row>
    <row r="1113" spans="2:14" x14ac:dyDescent="0.2">
      <c r="B1113" s="1">
        <f>C_Addresses!B822</f>
        <v>0</v>
      </c>
      <c r="C1113" s="1">
        <f>C_Addresses!C822</f>
        <v>0</v>
      </c>
      <c r="D1113" s="1">
        <f>C_Addresses!D822</f>
        <v>0</v>
      </c>
      <c r="E1113" s="11" t="str">
        <f>C_Addresses!E822</f>
        <v xml:space="preserve">Number of Units: </v>
      </c>
      <c r="F1113" s="724">
        <f>C_Addresses!F822</f>
        <v>0</v>
      </c>
      <c r="G1113" s="10">
        <f>C_Addresses!G822</f>
        <v>0</v>
      </c>
      <c r="H1113" s="10">
        <f>C_Addresses!H822</f>
        <v>0</v>
      </c>
      <c r="I1113" s="3">
        <f>C_Addresses!I822</f>
        <v>0</v>
      </c>
      <c r="J1113" s="3">
        <f>C_Addresses!J822</f>
        <v>0</v>
      </c>
      <c r="K1113" s="3" t="str">
        <f>C_Addresses!K822</f>
        <v>District</v>
      </c>
      <c r="L1113" s="3">
        <f>C_Addresses!L822</f>
        <v>0</v>
      </c>
      <c r="M1113" s="1059" t="str">
        <f>C_Addresses!M822</f>
        <v>Elected Official</v>
      </c>
      <c r="N1113" s="1059">
        <f>C_Addresses!N822</f>
        <v>0</v>
      </c>
    </row>
    <row r="1114" spans="2:14" x14ac:dyDescent="0.2">
      <c r="B1114" s="12" t="str">
        <f>C_Addresses!B823</f>
        <v>Site #:</v>
      </c>
      <c r="C1114" s="206">
        <f>C_Addresses!C823</f>
        <v>75</v>
      </c>
      <c r="D1114" s="10">
        <f>C_Addresses!D823</f>
        <v>0</v>
      </c>
      <c r="E1114" s="11" t="str">
        <f>C_Addresses!E823</f>
        <v>PPA Approved:</v>
      </c>
      <c r="F1114" s="202">
        <f>C_Addresses!F823</f>
        <v>0</v>
      </c>
      <c r="G1114" s="3">
        <f>C_Addresses!G823</f>
        <v>0</v>
      </c>
      <c r="H1114" s="1">
        <f>C_Addresses!H823</f>
        <v>0</v>
      </c>
      <c r="I1114" s="4" t="str">
        <f>C_Addresses!I823</f>
        <v>Chief Municipal Official:</v>
      </c>
      <c r="J1114" s="4">
        <f>C_Addresses!J823</f>
        <v>0</v>
      </c>
      <c r="K1114" s="13">
        <f>C_Addresses!K823</f>
        <v>0</v>
      </c>
      <c r="L1114" s="3">
        <f>C_Addresses!L823</f>
        <v>0</v>
      </c>
      <c r="M1114" s="1056">
        <f>C_Addresses!M823</f>
        <v>0</v>
      </c>
      <c r="N1114" s="1056">
        <f>C_Addresses!N823</f>
        <v>0</v>
      </c>
    </row>
    <row r="1115" spans="2:14" x14ac:dyDescent="0.2">
      <c r="B1115" s="4" t="str">
        <f>C_Addresses!B824</f>
        <v>Set Aside:</v>
      </c>
      <c r="C1115" s="1057" t="str">
        <f>C_Addresses!C824</f>
        <v/>
      </c>
      <c r="D1115" s="1057">
        <f>C_Addresses!D824</f>
        <v>0</v>
      </c>
      <c r="E1115" s="1057">
        <f>C_Addresses!E824</f>
        <v>0</v>
      </c>
      <c r="F1115" s="1057">
        <f>C_Addresses!F824</f>
        <v>0</v>
      </c>
      <c r="G1115" s="3">
        <f>C_Addresses!G824</f>
        <v>0</v>
      </c>
      <c r="H1115" s="1">
        <f>C_Addresses!H824</f>
        <v>0</v>
      </c>
      <c r="I1115" s="4" t="str">
        <f>C_Addresses!I824</f>
        <v>Alderman:</v>
      </c>
      <c r="J1115" s="4">
        <f>C_Addresses!J824</f>
        <v>0</v>
      </c>
      <c r="K1115" s="2">
        <f>C_Addresses!K824</f>
        <v>0</v>
      </c>
      <c r="L1115" s="3">
        <f>C_Addresses!L824</f>
        <v>0</v>
      </c>
      <c r="M1115" s="1056">
        <f>C_Addresses!M824</f>
        <v>0</v>
      </c>
      <c r="N1115" s="1056">
        <f>C_Addresses!N824</f>
        <v>0</v>
      </c>
    </row>
    <row r="1116" spans="2:14" x14ac:dyDescent="0.2">
      <c r="B1116" s="4" t="str">
        <f>C_Addresses!B825</f>
        <v>Address:</v>
      </c>
      <c r="C1116" s="1050">
        <f>C_Addresses!C825</f>
        <v>0</v>
      </c>
      <c r="D1116" s="1051">
        <f>C_Addresses!D825</f>
        <v>0</v>
      </c>
      <c r="E1116" s="1051">
        <f>C_Addresses!E825</f>
        <v>0</v>
      </c>
      <c r="F1116" s="1052">
        <f>C_Addresses!F825</f>
        <v>0</v>
      </c>
      <c r="G1116" s="3">
        <f>C_Addresses!G825</f>
        <v>0</v>
      </c>
      <c r="H1116" s="1">
        <f>C_Addresses!H825</f>
        <v>0</v>
      </c>
      <c r="I1116" s="4" t="str">
        <f>C_Addresses!I825</f>
        <v>State Senator:</v>
      </c>
      <c r="J1116" s="4">
        <f>C_Addresses!J825</f>
        <v>0</v>
      </c>
      <c r="K1116" s="2">
        <f>C_Addresses!K825</f>
        <v>0</v>
      </c>
      <c r="L1116" s="3">
        <f>C_Addresses!L825</f>
        <v>0</v>
      </c>
      <c r="M1116" s="1056">
        <f>C_Addresses!M825</f>
        <v>0</v>
      </c>
      <c r="N1116" s="1056">
        <f>C_Addresses!N825</f>
        <v>0</v>
      </c>
    </row>
    <row r="1117" spans="2:14" x14ac:dyDescent="0.2">
      <c r="B1117" s="4" t="str">
        <f>C_Addresses!B826</f>
        <v xml:space="preserve">City: </v>
      </c>
      <c r="C1117" s="1050">
        <f>C_Addresses!C826</f>
        <v>0</v>
      </c>
      <c r="D1117" s="1051">
        <f>C_Addresses!D826</f>
        <v>0</v>
      </c>
      <c r="E1117" s="1051">
        <f>C_Addresses!E826</f>
        <v>0</v>
      </c>
      <c r="F1117" s="1052">
        <f>C_Addresses!F826</f>
        <v>0</v>
      </c>
      <c r="G1117" s="3">
        <f>C_Addresses!G826</f>
        <v>0</v>
      </c>
      <c r="H1117" s="3">
        <f>C_Addresses!H826</f>
        <v>0</v>
      </c>
      <c r="I1117" s="4" t="str">
        <f>C_Addresses!I826</f>
        <v>State Representative:</v>
      </c>
      <c r="J1117" s="4">
        <f>C_Addresses!J826</f>
        <v>0</v>
      </c>
      <c r="K1117" s="2">
        <f>C_Addresses!K826</f>
        <v>0</v>
      </c>
      <c r="L1117" s="3">
        <f>C_Addresses!L826</f>
        <v>0</v>
      </c>
      <c r="M1117" s="1056">
        <f>C_Addresses!M826</f>
        <v>0</v>
      </c>
      <c r="N1117" s="1056">
        <f>C_Addresses!N826</f>
        <v>0</v>
      </c>
    </row>
    <row r="1118" spans="2:14" x14ac:dyDescent="0.2">
      <c r="B1118" s="11" t="str">
        <f>C_Addresses!B827</f>
        <v>ZIP:</v>
      </c>
      <c r="C1118" s="1028">
        <f>C_Addresses!C827</f>
        <v>0</v>
      </c>
      <c r="D1118" s="1058">
        <f>C_Addresses!D827</f>
        <v>0</v>
      </c>
      <c r="E1118" s="1058">
        <f>C_Addresses!E827</f>
        <v>0</v>
      </c>
      <c r="F1118" s="1029">
        <f>C_Addresses!F827</f>
        <v>0</v>
      </c>
      <c r="G1118" s="3">
        <f>C_Addresses!G827</f>
        <v>0</v>
      </c>
      <c r="H1118" s="1">
        <f>C_Addresses!H827</f>
        <v>0</v>
      </c>
      <c r="I1118" s="4" t="str">
        <f>C_Addresses!I827</f>
        <v>US Representative:</v>
      </c>
      <c r="J1118" s="4">
        <f>C_Addresses!J827</f>
        <v>0</v>
      </c>
      <c r="K1118" s="2">
        <f>C_Addresses!K827</f>
        <v>0</v>
      </c>
      <c r="L1118" s="3">
        <f>C_Addresses!L827</f>
        <v>0</v>
      </c>
      <c r="M1118" s="1056">
        <f>C_Addresses!M827</f>
        <v>0</v>
      </c>
      <c r="N1118" s="1056">
        <f>C_Addresses!N827</f>
        <v>0</v>
      </c>
    </row>
    <row r="1119" spans="2:14" x14ac:dyDescent="0.2">
      <c r="B1119" s="4" t="str">
        <f>C_Addresses!B828</f>
        <v>County:</v>
      </c>
      <c r="C1119" s="1050">
        <f>C_Addresses!C828</f>
        <v>0</v>
      </c>
      <c r="D1119" s="1051">
        <f>C_Addresses!D828</f>
        <v>0</v>
      </c>
      <c r="E1119" s="1051">
        <f>C_Addresses!E828</f>
        <v>0</v>
      </c>
      <c r="F1119" s="1052">
        <f>C_Addresses!F828</f>
        <v>0</v>
      </c>
      <c r="G1119" s="3">
        <f>C_Addresses!G828</f>
        <v>0</v>
      </c>
      <c r="H1119" s="1">
        <f>C_Addresses!H828</f>
        <v>0</v>
      </c>
      <c r="I1119" s="1">
        <f>C_Addresses!I828</f>
        <v>0</v>
      </c>
      <c r="J1119" s="1">
        <f>C_Addresses!J828</f>
        <v>0</v>
      </c>
      <c r="K1119" s="1">
        <f>C_Addresses!K828</f>
        <v>0</v>
      </c>
      <c r="L1119" s="1">
        <f>C_Addresses!L828</f>
        <v>0</v>
      </c>
      <c r="M1119" s="1">
        <f>C_Addresses!M828</f>
        <v>0</v>
      </c>
      <c r="N1119" s="1">
        <f>C_Addresses!N828</f>
        <v>0</v>
      </c>
    </row>
    <row r="1120" spans="2:14" x14ac:dyDescent="0.2">
      <c r="B1120" s="1">
        <f>C_Addresses!B829</f>
        <v>0</v>
      </c>
      <c r="C1120" s="1">
        <f>C_Addresses!C829</f>
        <v>0</v>
      </c>
      <c r="D1120" s="1">
        <f>C_Addresses!D829</f>
        <v>0</v>
      </c>
      <c r="E1120" s="1">
        <f>C_Addresses!E829</f>
        <v>0</v>
      </c>
      <c r="F1120" s="3">
        <f>C_Addresses!F829</f>
        <v>0</v>
      </c>
      <c r="G1120" s="3">
        <f>C_Addresses!G829</f>
        <v>0</v>
      </c>
      <c r="H1120" s="1">
        <f>C_Addresses!H829</f>
        <v>0</v>
      </c>
      <c r="I1120" s="4" t="str">
        <f>C_Addresses!I829</f>
        <v>Census Tract Number:</v>
      </c>
      <c r="J1120" s="1">
        <f>C_Addresses!J829</f>
        <v>0</v>
      </c>
      <c r="K1120" s="2">
        <f>C_Addresses!K829</f>
        <v>0</v>
      </c>
      <c r="L1120" s="1">
        <f>C_Addresses!L829</f>
        <v>0</v>
      </c>
      <c r="M1120" s="1" t="str">
        <f>C_Addresses!M829</f>
        <v>PIN:</v>
      </c>
      <c r="N1120" s="2">
        <f>C_Addresses!N829</f>
        <v>0</v>
      </c>
    </row>
    <row r="1121" spans="2:14" x14ac:dyDescent="0.2">
      <c r="B1121" s="4" t="str">
        <f>C_Addresses!B830</f>
        <v>Latitude:</v>
      </c>
      <c r="C1121" s="121">
        <f>C_Addresses!C830</f>
        <v>0</v>
      </c>
      <c r="D1121" s="5" t="str">
        <f>C_Addresses!D830</f>
        <v>(Example: 41.889556)</v>
      </c>
      <c r="E1121" s="1">
        <f>C_Addresses!E830</f>
        <v>0</v>
      </c>
      <c r="F1121" s="3">
        <f>C_Addresses!F830</f>
        <v>0</v>
      </c>
      <c r="G1121" s="1">
        <f>C_Addresses!G830</f>
        <v>0</v>
      </c>
      <c r="H1121" s="1">
        <f>C_Addresses!H830</f>
        <v>0</v>
      </c>
      <c r="I1121" s="4" t="str">
        <f>C_Addresses!I830</f>
        <v>QCT?:</v>
      </c>
      <c r="J1121" s="1">
        <f>C_Addresses!J830</f>
        <v>0</v>
      </c>
      <c r="K1121" s="202">
        <f>C_Addresses!K830</f>
        <v>0</v>
      </c>
      <c r="L1121" s="1">
        <f>C_Addresses!L830</f>
        <v>0</v>
      </c>
      <c r="M1121" s="1">
        <f>C_Addresses!M830</f>
        <v>0</v>
      </c>
      <c r="N1121" s="1">
        <f>C_Addresses!N830</f>
        <v>0</v>
      </c>
    </row>
    <row r="1122" spans="2:14" x14ac:dyDescent="0.2">
      <c r="B1122" s="4" t="str">
        <f>C_Addresses!B831</f>
        <v>Longitude:</v>
      </c>
      <c r="C1122" s="122">
        <f>C_Addresses!C831</f>
        <v>0</v>
      </c>
      <c r="D1122" s="9" t="str">
        <f>C_Addresses!D831</f>
        <v>(Example: -87.623861)</v>
      </c>
      <c r="E1122" s="3">
        <f>C_Addresses!E831</f>
        <v>0</v>
      </c>
      <c r="F1122" s="1">
        <f>C_Addresses!F831</f>
        <v>0</v>
      </c>
      <c r="G1122" s="3">
        <f>C_Addresses!G831</f>
        <v>0</v>
      </c>
      <c r="H1122" s="1">
        <f>C_Addresses!H831</f>
        <v>0</v>
      </c>
      <c r="I1122" s="4" t="str">
        <f>C_Addresses!I831</f>
        <v>Chicago Community Area:</v>
      </c>
      <c r="J1122" s="1">
        <f>C_Addresses!J831</f>
        <v>0</v>
      </c>
      <c r="K1122" s="1">
        <f>C_Addresses!K831</f>
        <v>0</v>
      </c>
      <c r="L1122" s="1">
        <f>C_Addresses!L831</f>
        <v>0</v>
      </c>
      <c r="M1122" s="1053">
        <f>C_Addresses!M831</f>
        <v>0</v>
      </c>
      <c r="N1122" s="1054">
        <f>C_Addresses!N831</f>
        <v>0</v>
      </c>
    </row>
    <row r="1123" spans="2:14" ht="13.5" thickBot="1" x14ac:dyDescent="0.25">
      <c r="B1123" s="14">
        <f>C_Addresses!B832</f>
        <v>0</v>
      </c>
      <c r="C1123" s="14">
        <f>C_Addresses!C832</f>
        <v>0</v>
      </c>
      <c r="D1123" s="14">
        <f>C_Addresses!D832</f>
        <v>0</v>
      </c>
      <c r="E1123" s="14">
        <f>C_Addresses!E832</f>
        <v>0</v>
      </c>
      <c r="F1123" s="14">
        <f>C_Addresses!F832</f>
        <v>0</v>
      </c>
      <c r="G1123" s="14">
        <f>C_Addresses!G832</f>
        <v>0</v>
      </c>
      <c r="H1123" s="14">
        <f>C_Addresses!H832</f>
        <v>0</v>
      </c>
      <c r="I1123" s="14">
        <f>C_Addresses!I832</f>
        <v>0</v>
      </c>
      <c r="J1123" s="14">
        <f>C_Addresses!J832</f>
        <v>0</v>
      </c>
      <c r="K1123" s="14">
        <f>C_Addresses!K832</f>
        <v>0</v>
      </c>
      <c r="L1123" s="14">
        <f>C_Addresses!L832</f>
        <v>0</v>
      </c>
      <c r="M1123" s="14">
        <f>C_Addresses!M832</f>
        <v>0</v>
      </c>
      <c r="N1123" s="14">
        <f>C_Addresses!N832</f>
        <v>0</v>
      </c>
    </row>
    <row r="1124" spans="2:14" x14ac:dyDescent="0.2">
      <c r="B1124" s="1">
        <f>C_Addresses!B833</f>
        <v>0</v>
      </c>
      <c r="C1124" s="1">
        <f>C_Addresses!C833</f>
        <v>0</v>
      </c>
      <c r="D1124" s="1">
        <f>C_Addresses!D833</f>
        <v>0</v>
      </c>
      <c r="E1124" s="11" t="str">
        <f>C_Addresses!E833</f>
        <v xml:space="preserve">Number of Units: </v>
      </c>
      <c r="F1124" s="724">
        <f>C_Addresses!F833</f>
        <v>0</v>
      </c>
      <c r="G1124" s="10">
        <f>C_Addresses!G833</f>
        <v>0</v>
      </c>
      <c r="H1124" s="10">
        <f>C_Addresses!H833</f>
        <v>0</v>
      </c>
      <c r="I1124" s="3">
        <f>C_Addresses!I833</f>
        <v>0</v>
      </c>
      <c r="J1124" s="3">
        <f>C_Addresses!J833</f>
        <v>0</v>
      </c>
      <c r="K1124" s="3" t="str">
        <f>C_Addresses!K833</f>
        <v>District</v>
      </c>
      <c r="L1124" s="3">
        <f>C_Addresses!L833</f>
        <v>0</v>
      </c>
      <c r="M1124" s="1059" t="str">
        <f>C_Addresses!M833</f>
        <v>Elected Official</v>
      </c>
      <c r="N1124" s="1059">
        <f>C_Addresses!N833</f>
        <v>0</v>
      </c>
    </row>
    <row r="1125" spans="2:14" x14ac:dyDescent="0.2">
      <c r="B1125" s="12" t="str">
        <f>C_Addresses!B834</f>
        <v>Site #:</v>
      </c>
      <c r="C1125" s="206">
        <f>C_Addresses!C834</f>
        <v>76</v>
      </c>
      <c r="D1125" s="10">
        <f>C_Addresses!D834</f>
        <v>0</v>
      </c>
      <c r="E1125" s="11" t="str">
        <f>C_Addresses!E834</f>
        <v>PPA Approved:</v>
      </c>
      <c r="F1125" s="202">
        <f>C_Addresses!F834</f>
        <v>0</v>
      </c>
      <c r="G1125" s="3">
        <f>C_Addresses!G834</f>
        <v>0</v>
      </c>
      <c r="H1125" s="1">
        <f>C_Addresses!H834</f>
        <v>0</v>
      </c>
      <c r="I1125" s="4" t="str">
        <f>C_Addresses!I834</f>
        <v>Chief Municipal Official:</v>
      </c>
      <c r="J1125" s="4">
        <f>C_Addresses!J834</f>
        <v>0</v>
      </c>
      <c r="K1125" s="13">
        <f>C_Addresses!K834</f>
        <v>0</v>
      </c>
      <c r="L1125" s="3">
        <f>C_Addresses!L834</f>
        <v>0</v>
      </c>
      <c r="M1125" s="1056">
        <f>C_Addresses!M834</f>
        <v>0</v>
      </c>
      <c r="N1125" s="1056">
        <f>C_Addresses!N834</f>
        <v>0</v>
      </c>
    </row>
    <row r="1126" spans="2:14" x14ac:dyDescent="0.2">
      <c r="B1126" s="4" t="str">
        <f>C_Addresses!B835</f>
        <v>Set Aside:</v>
      </c>
      <c r="C1126" s="1057" t="str">
        <f>C_Addresses!C835</f>
        <v/>
      </c>
      <c r="D1126" s="1057">
        <f>C_Addresses!D835</f>
        <v>0</v>
      </c>
      <c r="E1126" s="1057">
        <f>C_Addresses!E835</f>
        <v>0</v>
      </c>
      <c r="F1126" s="1057">
        <f>C_Addresses!F835</f>
        <v>0</v>
      </c>
      <c r="G1126" s="3">
        <f>C_Addresses!G835</f>
        <v>0</v>
      </c>
      <c r="H1126" s="1">
        <f>C_Addresses!H835</f>
        <v>0</v>
      </c>
      <c r="I1126" s="4" t="str">
        <f>C_Addresses!I835</f>
        <v>Alderman:</v>
      </c>
      <c r="J1126" s="4">
        <f>C_Addresses!J835</f>
        <v>0</v>
      </c>
      <c r="K1126" s="2">
        <f>C_Addresses!K835</f>
        <v>0</v>
      </c>
      <c r="L1126" s="3">
        <f>C_Addresses!L835</f>
        <v>0</v>
      </c>
      <c r="M1126" s="1056">
        <f>C_Addresses!M835</f>
        <v>0</v>
      </c>
      <c r="N1126" s="1056">
        <f>C_Addresses!N835</f>
        <v>0</v>
      </c>
    </row>
    <row r="1127" spans="2:14" x14ac:dyDescent="0.2">
      <c r="B1127" s="4" t="str">
        <f>C_Addresses!B836</f>
        <v>Address:</v>
      </c>
      <c r="C1127" s="1050">
        <f>C_Addresses!C836</f>
        <v>0</v>
      </c>
      <c r="D1127" s="1051">
        <f>C_Addresses!D836</f>
        <v>0</v>
      </c>
      <c r="E1127" s="1051">
        <f>C_Addresses!E836</f>
        <v>0</v>
      </c>
      <c r="F1127" s="1052">
        <f>C_Addresses!F836</f>
        <v>0</v>
      </c>
      <c r="G1127" s="3">
        <f>C_Addresses!G836</f>
        <v>0</v>
      </c>
      <c r="H1127" s="1">
        <f>C_Addresses!H836</f>
        <v>0</v>
      </c>
      <c r="I1127" s="4" t="str">
        <f>C_Addresses!I836</f>
        <v>State Senator:</v>
      </c>
      <c r="J1127" s="4">
        <f>C_Addresses!J836</f>
        <v>0</v>
      </c>
      <c r="K1127" s="2">
        <f>C_Addresses!K836</f>
        <v>0</v>
      </c>
      <c r="L1127" s="3">
        <f>C_Addresses!L836</f>
        <v>0</v>
      </c>
      <c r="M1127" s="1056">
        <f>C_Addresses!M836</f>
        <v>0</v>
      </c>
      <c r="N1127" s="1056">
        <f>C_Addresses!N836</f>
        <v>0</v>
      </c>
    </row>
    <row r="1128" spans="2:14" x14ac:dyDescent="0.2">
      <c r="B1128" s="4" t="str">
        <f>C_Addresses!B837</f>
        <v xml:space="preserve">City: </v>
      </c>
      <c r="C1128" s="1050">
        <f>C_Addresses!C837</f>
        <v>0</v>
      </c>
      <c r="D1128" s="1051">
        <f>C_Addresses!D837</f>
        <v>0</v>
      </c>
      <c r="E1128" s="1051">
        <f>C_Addresses!E837</f>
        <v>0</v>
      </c>
      <c r="F1128" s="1052">
        <f>C_Addresses!F837</f>
        <v>0</v>
      </c>
      <c r="G1128" s="3">
        <f>C_Addresses!G837</f>
        <v>0</v>
      </c>
      <c r="H1128" s="3">
        <f>C_Addresses!H837</f>
        <v>0</v>
      </c>
      <c r="I1128" s="4" t="str">
        <f>C_Addresses!I837</f>
        <v>State Representative:</v>
      </c>
      <c r="J1128" s="4">
        <f>C_Addresses!J837</f>
        <v>0</v>
      </c>
      <c r="K1128" s="2">
        <f>C_Addresses!K837</f>
        <v>0</v>
      </c>
      <c r="L1128" s="3">
        <f>C_Addresses!L837</f>
        <v>0</v>
      </c>
      <c r="M1128" s="1056">
        <f>C_Addresses!M837</f>
        <v>0</v>
      </c>
      <c r="N1128" s="1056">
        <f>C_Addresses!N837</f>
        <v>0</v>
      </c>
    </row>
    <row r="1129" spans="2:14" x14ac:dyDescent="0.2">
      <c r="B1129" s="11" t="str">
        <f>C_Addresses!B838</f>
        <v>ZIP:</v>
      </c>
      <c r="C1129" s="1028">
        <f>C_Addresses!C838</f>
        <v>0</v>
      </c>
      <c r="D1129" s="1058">
        <f>C_Addresses!D838</f>
        <v>0</v>
      </c>
      <c r="E1129" s="1058">
        <f>C_Addresses!E838</f>
        <v>0</v>
      </c>
      <c r="F1129" s="1029">
        <f>C_Addresses!F838</f>
        <v>0</v>
      </c>
      <c r="G1129" s="3">
        <f>C_Addresses!G838</f>
        <v>0</v>
      </c>
      <c r="H1129" s="1">
        <f>C_Addresses!H838</f>
        <v>0</v>
      </c>
      <c r="I1129" s="4" t="str">
        <f>C_Addresses!I838</f>
        <v>US Representative:</v>
      </c>
      <c r="J1129" s="4">
        <f>C_Addresses!J838</f>
        <v>0</v>
      </c>
      <c r="K1129" s="2">
        <f>C_Addresses!K838</f>
        <v>0</v>
      </c>
      <c r="L1129" s="3">
        <f>C_Addresses!L838</f>
        <v>0</v>
      </c>
      <c r="M1129" s="1056">
        <f>C_Addresses!M838</f>
        <v>0</v>
      </c>
      <c r="N1129" s="1056">
        <f>C_Addresses!N838</f>
        <v>0</v>
      </c>
    </row>
    <row r="1130" spans="2:14" x14ac:dyDescent="0.2">
      <c r="B1130" s="4" t="str">
        <f>C_Addresses!B839</f>
        <v>County:</v>
      </c>
      <c r="C1130" s="1050">
        <f>C_Addresses!C839</f>
        <v>0</v>
      </c>
      <c r="D1130" s="1051">
        <f>C_Addresses!D839</f>
        <v>0</v>
      </c>
      <c r="E1130" s="1051">
        <f>C_Addresses!E839</f>
        <v>0</v>
      </c>
      <c r="F1130" s="1052">
        <f>C_Addresses!F839</f>
        <v>0</v>
      </c>
      <c r="G1130" s="3">
        <f>C_Addresses!G839</f>
        <v>0</v>
      </c>
      <c r="H1130" s="1">
        <f>C_Addresses!H839</f>
        <v>0</v>
      </c>
      <c r="I1130" s="1">
        <f>C_Addresses!I839</f>
        <v>0</v>
      </c>
      <c r="J1130" s="1">
        <f>C_Addresses!J839</f>
        <v>0</v>
      </c>
      <c r="K1130" s="1">
        <f>C_Addresses!K839</f>
        <v>0</v>
      </c>
      <c r="L1130" s="1">
        <f>C_Addresses!L839</f>
        <v>0</v>
      </c>
      <c r="M1130" s="1">
        <f>C_Addresses!M839</f>
        <v>0</v>
      </c>
      <c r="N1130" s="1">
        <f>C_Addresses!N839</f>
        <v>0</v>
      </c>
    </row>
    <row r="1131" spans="2:14" x14ac:dyDescent="0.2">
      <c r="B1131" s="1">
        <f>C_Addresses!B840</f>
        <v>0</v>
      </c>
      <c r="C1131" s="1">
        <f>C_Addresses!C840</f>
        <v>0</v>
      </c>
      <c r="D1131" s="1">
        <f>C_Addresses!D840</f>
        <v>0</v>
      </c>
      <c r="E1131" s="1">
        <f>C_Addresses!E840</f>
        <v>0</v>
      </c>
      <c r="F1131" s="3">
        <f>C_Addresses!F840</f>
        <v>0</v>
      </c>
      <c r="G1131" s="3">
        <f>C_Addresses!G840</f>
        <v>0</v>
      </c>
      <c r="H1131" s="1">
        <f>C_Addresses!H840</f>
        <v>0</v>
      </c>
      <c r="I1131" s="4" t="str">
        <f>C_Addresses!I840</f>
        <v>Census Tract Number:</v>
      </c>
      <c r="J1131" s="1">
        <f>C_Addresses!J840</f>
        <v>0</v>
      </c>
      <c r="K1131" s="2">
        <f>C_Addresses!K840</f>
        <v>0</v>
      </c>
      <c r="L1131" s="1">
        <f>C_Addresses!L840</f>
        <v>0</v>
      </c>
      <c r="M1131" s="1" t="str">
        <f>C_Addresses!M840</f>
        <v>PIN:</v>
      </c>
      <c r="N1131" s="2">
        <f>C_Addresses!N840</f>
        <v>0</v>
      </c>
    </row>
    <row r="1132" spans="2:14" x14ac:dyDescent="0.2">
      <c r="B1132" s="4" t="str">
        <f>C_Addresses!B841</f>
        <v>Latitude:</v>
      </c>
      <c r="C1132" s="121">
        <f>C_Addresses!C841</f>
        <v>0</v>
      </c>
      <c r="D1132" s="5" t="str">
        <f>C_Addresses!D841</f>
        <v>(Example: 41.889556)</v>
      </c>
      <c r="E1132" s="1">
        <f>C_Addresses!E841</f>
        <v>0</v>
      </c>
      <c r="F1132" s="3">
        <f>C_Addresses!F841</f>
        <v>0</v>
      </c>
      <c r="G1132" s="1">
        <f>C_Addresses!G841</f>
        <v>0</v>
      </c>
      <c r="H1132" s="1">
        <f>C_Addresses!H841</f>
        <v>0</v>
      </c>
      <c r="I1132" s="4" t="str">
        <f>C_Addresses!I841</f>
        <v>QCT?:</v>
      </c>
      <c r="J1132" s="1">
        <f>C_Addresses!J841</f>
        <v>0</v>
      </c>
      <c r="K1132" s="202">
        <f>C_Addresses!K841</f>
        <v>0</v>
      </c>
      <c r="L1132" s="1">
        <f>C_Addresses!L841</f>
        <v>0</v>
      </c>
      <c r="M1132" s="1">
        <f>C_Addresses!M841</f>
        <v>0</v>
      </c>
      <c r="N1132" s="1">
        <f>C_Addresses!N841</f>
        <v>0</v>
      </c>
    </row>
    <row r="1133" spans="2:14" x14ac:dyDescent="0.2">
      <c r="B1133" s="4" t="str">
        <f>C_Addresses!B842</f>
        <v>Longitude:</v>
      </c>
      <c r="C1133" s="122">
        <f>C_Addresses!C842</f>
        <v>0</v>
      </c>
      <c r="D1133" s="9" t="str">
        <f>C_Addresses!D842</f>
        <v>(Example: -87.623861)</v>
      </c>
      <c r="E1133" s="3">
        <f>C_Addresses!E842</f>
        <v>0</v>
      </c>
      <c r="F1133" s="1">
        <f>C_Addresses!F842</f>
        <v>0</v>
      </c>
      <c r="G1133" s="3">
        <f>C_Addresses!G842</f>
        <v>0</v>
      </c>
      <c r="H1133" s="1">
        <f>C_Addresses!H842</f>
        <v>0</v>
      </c>
      <c r="I1133" s="4" t="str">
        <f>C_Addresses!I842</f>
        <v>Chicago Community Area:</v>
      </c>
      <c r="J1133" s="1">
        <f>C_Addresses!J842</f>
        <v>0</v>
      </c>
      <c r="K1133" s="1">
        <f>C_Addresses!K842</f>
        <v>0</v>
      </c>
      <c r="L1133" s="1">
        <f>C_Addresses!L842</f>
        <v>0</v>
      </c>
      <c r="M1133" s="1053">
        <f>C_Addresses!M842</f>
        <v>0</v>
      </c>
      <c r="N1133" s="1054">
        <f>C_Addresses!N842</f>
        <v>0</v>
      </c>
    </row>
    <row r="1134" spans="2:14" ht="13.5" thickBot="1" x14ac:dyDescent="0.25">
      <c r="B1134" s="14">
        <f>C_Addresses!B843</f>
        <v>0</v>
      </c>
      <c r="C1134" s="14">
        <f>C_Addresses!C843</f>
        <v>0</v>
      </c>
      <c r="D1134" s="14">
        <f>C_Addresses!D843</f>
        <v>0</v>
      </c>
      <c r="E1134" s="14">
        <f>C_Addresses!E843</f>
        <v>0</v>
      </c>
      <c r="F1134" s="14">
        <f>C_Addresses!F843</f>
        <v>0</v>
      </c>
      <c r="G1134" s="14">
        <f>C_Addresses!G843</f>
        <v>0</v>
      </c>
      <c r="H1134" s="14">
        <f>C_Addresses!H843</f>
        <v>0</v>
      </c>
      <c r="I1134" s="14">
        <f>C_Addresses!I843</f>
        <v>0</v>
      </c>
      <c r="J1134" s="14">
        <f>C_Addresses!J843</f>
        <v>0</v>
      </c>
      <c r="K1134" s="14">
        <f>C_Addresses!K843</f>
        <v>0</v>
      </c>
      <c r="L1134" s="14">
        <f>C_Addresses!L843</f>
        <v>0</v>
      </c>
      <c r="M1134" s="14">
        <f>C_Addresses!M843</f>
        <v>0</v>
      </c>
      <c r="N1134" s="14">
        <f>C_Addresses!N843</f>
        <v>0</v>
      </c>
    </row>
    <row r="1135" spans="2:14" x14ac:dyDescent="0.2">
      <c r="B1135" s="517">
        <f>C_Addresses!B844</f>
        <v>0</v>
      </c>
      <c r="C1135" s="517">
        <f>C_Addresses!C844</f>
        <v>0</v>
      </c>
      <c r="D1135" s="517">
        <f>C_Addresses!D844</f>
        <v>0</v>
      </c>
      <c r="E1135" s="11" t="str">
        <f>C_Addresses!E844</f>
        <v xml:space="preserve">Number of Units: </v>
      </c>
      <c r="F1135" s="724">
        <f>C_Addresses!F844</f>
        <v>0</v>
      </c>
      <c r="G1135" s="519">
        <f>C_Addresses!G844</f>
        <v>0</v>
      </c>
      <c r="H1135" s="519">
        <f>C_Addresses!H844</f>
        <v>0</v>
      </c>
      <c r="I1135" s="516">
        <f>C_Addresses!I844</f>
        <v>0</v>
      </c>
      <c r="J1135" s="516">
        <f>C_Addresses!J844</f>
        <v>0</v>
      </c>
      <c r="K1135" s="516" t="str">
        <f>C_Addresses!K844</f>
        <v>District</v>
      </c>
      <c r="L1135" s="516">
        <f>C_Addresses!L844</f>
        <v>0</v>
      </c>
      <c r="M1135" s="1055" t="str">
        <f>C_Addresses!M844</f>
        <v>Elected Official</v>
      </c>
      <c r="N1135" s="1055">
        <f>C_Addresses!N844</f>
        <v>0</v>
      </c>
    </row>
    <row r="1136" spans="2:14" x14ac:dyDescent="0.2">
      <c r="B1136" s="12" t="str">
        <f>C_Addresses!B845</f>
        <v>Site #:</v>
      </c>
      <c r="C1136" s="206">
        <f>C_Addresses!C845</f>
        <v>77</v>
      </c>
      <c r="D1136" s="10">
        <f>C_Addresses!D845</f>
        <v>0</v>
      </c>
      <c r="E1136" s="11" t="str">
        <f>C_Addresses!E845</f>
        <v>PPA Approved:</v>
      </c>
      <c r="F1136" s="202">
        <f>C_Addresses!F845</f>
        <v>0</v>
      </c>
      <c r="G1136" s="3">
        <f>C_Addresses!G845</f>
        <v>0</v>
      </c>
      <c r="H1136" s="1">
        <f>C_Addresses!H845</f>
        <v>0</v>
      </c>
      <c r="I1136" s="4" t="str">
        <f>C_Addresses!I845</f>
        <v>Chief Municipal Official:</v>
      </c>
      <c r="J1136" s="4">
        <f>C_Addresses!J845</f>
        <v>0</v>
      </c>
      <c r="K1136" s="13">
        <f>C_Addresses!K845</f>
        <v>0</v>
      </c>
      <c r="L1136" s="3">
        <f>C_Addresses!L845</f>
        <v>0</v>
      </c>
      <c r="M1136" s="1056">
        <f>C_Addresses!M845</f>
        <v>0</v>
      </c>
      <c r="N1136" s="1056">
        <f>C_Addresses!N845</f>
        <v>0</v>
      </c>
    </row>
    <row r="1137" spans="2:14" x14ac:dyDescent="0.2">
      <c r="B1137" s="4" t="str">
        <f>C_Addresses!B846</f>
        <v>Set Aside:</v>
      </c>
      <c r="C1137" s="1057" t="str">
        <f>C_Addresses!C846</f>
        <v/>
      </c>
      <c r="D1137" s="1057">
        <f>C_Addresses!D846</f>
        <v>0</v>
      </c>
      <c r="E1137" s="1057">
        <f>C_Addresses!E846</f>
        <v>0</v>
      </c>
      <c r="F1137" s="1057">
        <f>C_Addresses!F846</f>
        <v>0</v>
      </c>
      <c r="G1137" s="3">
        <f>C_Addresses!G846</f>
        <v>0</v>
      </c>
      <c r="H1137" s="1">
        <f>C_Addresses!H846</f>
        <v>0</v>
      </c>
      <c r="I1137" s="4" t="str">
        <f>C_Addresses!I846</f>
        <v>Alderman:</v>
      </c>
      <c r="J1137" s="4">
        <f>C_Addresses!J846</f>
        <v>0</v>
      </c>
      <c r="K1137" s="2">
        <f>C_Addresses!K846</f>
        <v>0</v>
      </c>
      <c r="L1137" s="3">
        <f>C_Addresses!L846</f>
        <v>0</v>
      </c>
      <c r="M1137" s="1056">
        <f>C_Addresses!M846</f>
        <v>0</v>
      </c>
      <c r="N1137" s="1056">
        <f>C_Addresses!N846</f>
        <v>0</v>
      </c>
    </row>
    <row r="1138" spans="2:14" x14ac:dyDescent="0.2">
      <c r="B1138" s="4" t="str">
        <f>C_Addresses!B847</f>
        <v>Address:</v>
      </c>
      <c r="C1138" s="1050">
        <f>C_Addresses!C847</f>
        <v>0</v>
      </c>
      <c r="D1138" s="1051">
        <f>C_Addresses!D847</f>
        <v>0</v>
      </c>
      <c r="E1138" s="1051">
        <f>C_Addresses!E847</f>
        <v>0</v>
      </c>
      <c r="F1138" s="1052">
        <f>C_Addresses!F847</f>
        <v>0</v>
      </c>
      <c r="G1138" s="3">
        <f>C_Addresses!G847</f>
        <v>0</v>
      </c>
      <c r="H1138" s="1">
        <f>C_Addresses!H847</f>
        <v>0</v>
      </c>
      <c r="I1138" s="4" t="str">
        <f>C_Addresses!I847</f>
        <v>State Senator:</v>
      </c>
      <c r="J1138" s="4">
        <f>C_Addresses!J847</f>
        <v>0</v>
      </c>
      <c r="K1138" s="2">
        <f>C_Addresses!K847</f>
        <v>0</v>
      </c>
      <c r="L1138" s="3">
        <f>C_Addresses!L847</f>
        <v>0</v>
      </c>
      <c r="M1138" s="1056">
        <f>C_Addresses!M847</f>
        <v>0</v>
      </c>
      <c r="N1138" s="1056">
        <f>C_Addresses!N847</f>
        <v>0</v>
      </c>
    </row>
    <row r="1139" spans="2:14" x14ac:dyDescent="0.2">
      <c r="B1139" s="4" t="str">
        <f>C_Addresses!B848</f>
        <v xml:space="preserve">City: </v>
      </c>
      <c r="C1139" s="1050">
        <f>C_Addresses!C848</f>
        <v>0</v>
      </c>
      <c r="D1139" s="1051">
        <f>C_Addresses!D848</f>
        <v>0</v>
      </c>
      <c r="E1139" s="1051">
        <f>C_Addresses!E848</f>
        <v>0</v>
      </c>
      <c r="F1139" s="1052">
        <f>C_Addresses!F848</f>
        <v>0</v>
      </c>
      <c r="G1139" s="3">
        <f>C_Addresses!G848</f>
        <v>0</v>
      </c>
      <c r="H1139" s="3">
        <f>C_Addresses!H848</f>
        <v>0</v>
      </c>
      <c r="I1139" s="4" t="str">
        <f>C_Addresses!I848</f>
        <v>State Representative:</v>
      </c>
      <c r="J1139" s="4">
        <f>C_Addresses!J848</f>
        <v>0</v>
      </c>
      <c r="K1139" s="2">
        <f>C_Addresses!K848</f>
        <v>0</v>
      </c>
      <c r="L1139" s="3">
        <f>C_Addresses!L848</f>
        <v>0</v>
      </c>
      <c r="M1139" s="1056">
        <f>C_Addresses!M848</f>
        <v>0</v>
      </c>
      <c r="N1139" s="1056">
        <f>C_Addresses!N848</f>
        <v>0</v>
      </c>
    </row>
    <row r="1140" spans="2:14" x14ac:dyDescent="0.2">
      <c r="B1140" s="11" t="str">
        <f>C_Addresses!B849</f>
        <v>ZIP:</v>
      </c>
      <c r="C1140" s="1028">
        <f>C_Addresses!C849</f>
        <v>0</v>
      </c>
      <c r="D1140" s="1058">
        <f>C_Addresses!D849</f>
        <v>0</v>
      </c>
      <c r="E1140" s="1058">
        <f>C_Addresses!E849</f>
        <v>0</v>
      </c>
      <c r="F1140" s="1029">
        <f>C_Addresses!F849</f>
        <v>0</v>
      </c>
      <c r="G1140" s="3">
        <f>C_Addresses!G849</f>
        <v>0</v>
      </c>
      <c r="H1140" s="1">
        <f>C_Addresses!H849</f>
        <v>0</v>
      </c>
      <c r="I1140" s="4" t="str">
        <f>C_Addresses!I849</f>
        <v>US Representative:</v>
      </c>
      <c r="J1140" s="4">
        <f>C_Addresses!J849</f>
        <v>0</v>
      </c>
      <c r="K1140" s="2">
        <f>C_Addresses!K849</f>
        <v>0</v>
      </c>
      <c r="L1140" s="3">
        <f>C_Addresses!L849</f>
        <v>0</v>
      </c>
      <c r="M1140" s="1056">
        <f>C_Addresses!M849</f>
        <v>0</v>
      </c>
      <c r="N1140" s="1056">
        <f>C_Addresses!N849</f>
        <v>0</v>
      </c>
    </row>
    <row r="1141" spans="2:14" x14ac:dyDescent="0.2">
      <c r="B1141" s="4" t="str">
        <f>C_Addresses!B850</f>
        <v>County:</v>
      </c>
      <c r="C1141" s="1050">
        <f>C_Addresses!C850</f>
        <v>0</v>
      </c>
      <c r="D1141" s="1051">
        <f>C_Addresses!D850</f>
        <v>0</v>
      </c>
      <c r="E1141" s="1051">
        <f>C_Addresses!E850</f>
        <v>0</v>
      </c>
      <c r="F1141" s="1052">
        <f>C_Addresses!F850</f>
        <v>0</v>
      </c>
      <c r="G1141" s="3">
        <f>C_Addresses!G850</f>
        <v>0</v>
      </c>
      <c r="H1141" s="1">
        <f>C_Addresses!H850</f>
        <v>0</v>
      </c>
      <c r="I1141" s="1">
        <f>C_Addresses!I850</f>
        <v>0</v>
      </c>
      <c r="J1141" s="1">
        <f>C_Addresses!J850</f>
        <v>0</v>
      </c>
      <c r="K1141" s="1">
        <f>C_Addresses!K850</f>
        <v>0</v>
      </c>
      <c r="L1141" s="1">
        <f>C_Addresses!L850</f>
        <v>0</v>
      </c>
      <c r="M1141" s="1">
        <f>C_Addresses!M850</f>
        <v>0</v>
      </c>
      <c r="N1141" s="1">
        <f>C_Addresses!N850</f>
        <v>0</v>
      </c>
    </row>
    <row r="1142" spans="2:14" x14ac:dyDescent="0.2">
      <c r="B1142" s="1">
        <f>C_Addresses!B851</f>
        <v>0</v>
      </c>
      <c r="C1142" s="1">
        <f>C_Addresses!C851</f>
        <v>0</v>
      </c>
      <c r="D1142" s="1">
        <f>C_Addresses!D851</f>
        <v>0</v>
      </c>
      <c r="E1142" s="1">
        <f>C_Addresses!E851</f>
        <v>0</v>
      </c>
      <c r="F1142" s="3">
        <f>C_Addresses!F851</f>
        <v>0</v>
      </c>
      <c r="G1142" s="3">
        <f>C_Addresses!G851</f>
        <v>0</v>
      </c>
      <c r="H1142" s="1">
        <f>C_Addresses!H851</f>
        <v>0</v>
      </c>
      <c r="I1142" s="4" t="str">
        <f>C_Addresses!I851</f>
        <v>Census Tract Number:</v>
      </c>
      <c r="J1142" s="1">
        <f>C_Addresses!J851</f>
        <v>0</v>
      </c>
      <c r="K1142" s="2">
        <f>C_Addresses!K851</f>
        <v>0</v>
      </c>
      <c r="L1142" s="1">
        <f>C_Addresses!L851</f>
        <v>0</v>
      </c>
      <c r="M1142" s="1" t="str">
        <f>C_Addresses!M851</f>
        <v>PIN:</v>
      </c>
      <c r="N1142" s="2">
        <f>C_Addresses!N851</f>
        <v>0</v>
      </c>
    </row>
    <row r="1143" spans="2:14" x14ac:dyDescent="0.2">
      <c r="B1143" s="4" t="str">
        <f>C_Addresses!B852</f>
        <v>Latitude:</v>
      </c>
      <c r="C1143" s="121">
        <f>C_Addresses!C852</f>
        <v>0</v>
      </c>
      <c r="D1143" s="5" t="str">
        <f>C_Addresses!D852</f>
        <v>(Example: 41.889556)</v>
      </c>
      <c r="E1143" s="1">
        <f>C_Addresses!E852</f>
        <v>0</v>
      </c>
      <c r="F1143" s="3">
        <f>C_Addresses!F852</f>
        <v>0</v>
      </c>
      <c r="G1143" s="1">
        <f>C_Addresses!G852</f>
        <v>0</v>
      </c>
      <c r="H1143" s="1">
        <f>C_Addresses!H852</f>
        <v>0</v>
      </c>
      <c r="I1143" s="4" t="str">
        <f>C_Addresses!I852</f>
        <v>QCT?:</v>
      </c>
      <c r="J1143" s="1">
        <f>C_Addresses!J852</f>
        <v>0</v>
      </c>
      <c r="K1143" s="202">
        <f>C_Addresses!K852</f>
        <v>0</v>
      </c>
      <c r="L1143" s="1">
        <f>C_Addresses!L852</f>
        <v>0</v>
      </c>
      <c r="M1143" s="1">
        <f>C_Addresses!M852</f>
        <v>0</v>
      </c>
      <c r="N1143" s="1">
        <f>C_Addresses!N852</f>
        <v>0</v>
      </c>
    </row>
    <row r="1144" spans="2:14" x14ac:dyDescent="0.2">
      <c r="B1144" s="4" t="str">
        <f>C_Addresses!B853</f>
        <v>Longitude:</v>
      </c>
      <c r="C1144" s="122">
        <f>C_Addresses!C853</f>
        <v>0</v>
      </c>
      <c r="D1144" s="9" t="str">
        <f>C_Addresses!D853</f>
        <v>(Example: -87.623861)</v>
      </c>
      <c r="E1144" s="3">
        <f>C_Addresses!E853</f>
        <v>0</v>
      </c>
      <c r="F1144" s="1">
        <f>C_Addresses!F853</f>
        <v>0</v>
      </c>
      <c r="G1144" s="3">
        <f>C_Addresses!G853</f>
        <v>0</v>
      </c>
      <c r="H1144" s="1">
        <f>C_Addresses!H853</f>
        <v>0</v>
      </c>
      <c r="I1144" s="4" t="str">
        <f>C_Addresses!I853</f>
        <v>Chicago Community Area:</v>
      </c>
      <c r="J1144" s="1">
        <f>C_Addresses!J853</f>
        <v>0</v>
      </c>
      <c r="K1144" s="1">
        <f>C_Addresses!K853</f>
        <v>0</v>
      </c>
      <c r="L1144" s="1">
        <f>C_Addresses!L853</f>
        <v>0</v>
      </c>
      <c r="M1144" s="1053">
        <f>C_Addresses!M853</f>
        <v>0</v>
      </c>
      <c r="N1144" s="1054">
        <f>C_Addresses!N853</f>
        <v>0</v>
      </c>
    </row>
    <row r="1145" spans="2:14" ht="13.5" thickBot="1" x14ac:dyDescent="0.25">
      <c r="B1145" s="14">
        <f>C_Addresses!B854</f>
        <v>0</v>
      </c>
      <c r="C1145" s="14">
        <f>C_Addresses!C854</f>
        <v>0</v>
      </c>
      <c r="D1145" s="14">
        <f>C_Addresses!D854</f>
        <v>0</v>
      </c>
      <c r="E1145" s="14">
        <f>C_Addresses!E854</f>
        <v>0</v>
      </c>
      <c r="F1145" s="14">
        <f>C_Addresses!F854</f>
        <v>0</v>
      </c>
      <c r="G1145" s="14">
        <f>C_Addresses!G854</f>
        <v>0</v>
      </c>
      <c r="H1145" s="14">
        <f>C_Addresses!H854</f>
        <v>0</v>
      </c>
      <c r="I1145" s="14">
        <f>C_Addresses!I854</f>
        <v>0</v>
      </c>
      <c r="J1145" s="14">
        <f>C_Addresses!J854</f>
        <v>0</v>
      </c>
      <c r="K1145" s="14">
        <f>C_Addresses!K854</f>
        <v>0</v>
      </c>
      <c r="L1145" s="14">
        <f>C_Addresses!L854</f>
        <v>0</v>
      </c>
      <c r="M1145" s="14">
        <f>C_Addresses!M854</f>
        <v>0</v>
      </c>
      <c r="N1145" s="14">
        <f>C_Addresses!N854</f>
        <v>0</v>
      </c>
    </row>
    <row r="1146" spans="2:14" x14ac:dyDescent="0.2">
      <c r="B1146" s="1">
        <f>C_Addresses!B855</f>
        <v>0</v>
      </c>
      <c r="C1146" s="1">
        <f>C_Addresses!C855</f>
        <v>0</v>
      </c>
      <c r="D1146" s="1">
        <f>C_Addresses!D855</f>
        <v>0</v>
      </c>
      <c r="E1146" s="11" t="str">
        <f>C_Addresses!E855</f>
        <v xml:space="preserve">Number of Units: </v>
      </c>
      <c r="F1146" s="724">
        <f>C_Addresses!F855</f>
        <v>0</v>
      </c>
      <c r="G1146" s="10">
        <f>C_Addresses!G855</f>
        <v>0</v>
      </c>
      <c r="H1146" s="10">
        <f>C_Addresses!H855</f>
        <v>0</v>
      </c>
      <c r="I1146" s="3">
        <f>C_Addresses!I855</f>
        <v>0</v>
      </c>
      <c r="J1146" s="3">
        <f>C_Addresses!J855</f>
        <v>0</v>
      </c>
      <c r="K1146" s="3" t="str">
        <f>C_Addresses!K855</f>
        <v>District</v>
      </c>
      <c r="L1146" s="3">
        <f>C_Addresses!L855</f>
        <v>0</v>
      </c>
      <c r="M1146" s="1059" t="str">
        <f>C_Addresses!M855</f>
        <v>Elected Official</v>
      </c>
      <c r="N1146" s="1059">
        <f>C_Addresses!N855</f>
        <v>0</v>
      </c>
    </row>
    <row r="1147" spans="2:14" x14ac:dyDescent="0.2">
      <c r="B1147" s="12" t="str">
        <f>C_Addresses!B856</f>
        <v>Site #:</v>
      </c>
      <c r="C1147" s="206">
        <f>C_Addresses!C856</f>
        <v>78</v>
      </c>
      <c r="D1147" s="10">
        <f>C_Addresses!D856</f>
        <v>0</v>
      </c>
      <c r="E1147" s="11" t="str">
        <f>C_Addresses!E856</f>
        <v>PPA Approved:</v>
      </c>
      <c r="F1147" s="202">
        <f>C_Addresses!F856</f>
        <v>0</v>
      </c>
      <c r="G1147" s="3">
        <f>C_Addresses!G856</f>
        <v>0</v>
      </c>
      <c r="H1147" s="1">
        <f>C_Addresses!H856</f>
        <v>0</v>
      </c>
      <c r="I1147" s="4" t="str">
        <f>C_Addresses!I856</f>
        <v>Chief Municipal Official:</v>
      </c>
      <c r="J1147" s="4">
        <f>C_Addresses!J856</f>
        <v>0</v>
      </c>
      <c r="K1147" s="13">
        <f>C_Addresses!K856</f>
        <v>0</v>
      </c>
      <c r="L1147" s="3">
        <f>C_Addresses!L856</f>
        <v>0</v>
      </c>
      <c r="M1147" s="1056">
        <f>C_Addresses!M856</f>
        <v>0</v>
      </c>
      <c r="N1147" s="1056">
        <f>C_Addresses!N856</f>
        <v>0</v>
      </c>
    </row>
    <row r="1148" spans="2:14" x14ac:dyDescent="0.2">
      <c r="B1148" s="4" t="str">
        <f>C_Addresses!B857</f>
        <v>Set Aside:</v>
      </c>
      <c r="C1148" s="1057" t="str">
        <f>C_Addresses!C857</f>
        <v/>
      </c>
      <c r="D1148" s="1057">
        <f>C_Addresses!D857</f>
        <v>0</v>
      </c>
      <c r="E1148" s="1057">
        <f>C_Addresses!E857</f>
        <v>0</v>
      </c>
      <c r="F1148" s="1057">
        <f>C_Addresses!F857</f>
        <v>0</v>
      </c>
      <c r="G1148" s="3">
        <f>C_Addresses!G857</f>
        <v>0</v>
      </c>
      <c r="H1148" s="1">
        <f>C_Addresses!H857</f>
        <v>0</v>
      </c>
      <c r="I1148" s="4" t="str">
        <f>C_Addresses!I857</f>
        <v>Alderman:</v>
      </c>
      <c r="J1148" s="4">
        <f>C_Addresses!J857</f>
        <v>0</v>
      </c>
      <c r="K1148" s="2">
        <f>C_Addresses!K857</f>
        <v>0</v>
      </c>
      <c r="L1148" s="3">
        <f>C_Addresses!L857</f>
        <v>0</v>
      </c>
      <c r="M1148" s="1056">
        <f>C_Addresses!M857</f>
        <v>0</v>
      </c>
      <c r="N1148" s="1056">
        <f>C_Addresses!N857</f>
        <v>0</v>
      </c>
    </row>
    <row r="1149" spans="2:14" x14ac:dyDescent="0.2">
      <c r="B1149" s="4" t="str">
        <f>C_Addresses!B858</f>
        <v>Address:</v>
      </c>
      <c r="C1149" s="1050">
        <f>C_Addresses!C858</f>
        <v>0</v>
      </c>
      <c r="D1149" s="1051">
        <f>C_Addresses!D858</f>
        <v>0</v>
      </c>
      <c r="E1149" s="1051">
        <f>C_Addresses!E858</f>
        <v>0</v>
      </c>
      <c r="F1149" s="1052">
        <f>C_Addresses!F858</f>
        <v>0</v>
      </c>
      <c r="G1149" s="3">
        <f>C_Addresses!G858</f>
        <v>0</v>
      </c>
      <c r="H1149" s="1">
        <f>C_Addresses!H858</f>
        <v>0</v>
      </c>
      <c r="I1149" s="4" t="str">
        <f>C_Addresses!I858</f>
        <v>State Senator:</v>
      </c>
      <c r="J1149" s="4">
        <f>C_Addresses!J858</f>
        <v>0</v>
      </c>
      <c r="K1149" s="2">
        <f>C_Addresses!K858</f>
        <v>0</v>
      </c>
      <c r="L1149" s="3">
        <f>C_Addresses!L858</f>
        <v>0</v>
      </c>
      <c r="M1149" s="1056">
        <f>C_Addresses!M858</f>
        <v>0</v>
      </c>
      <c r="N1149" s="1056">
        <f>C_Addresses!N858</f>
        <v>0</v>
      </c>
    </row>
    <row r="1150" spans="2:14" x14ac:dyDescent="0.2">
      <c r="B1150" s="4" t="str">
        <f>C_Addresses!B859</f>
        <v xml:space="preserve">City: </v>
      </c>
      <c r="C1150" s="1050">
        <f>C_Addresses!C859</f>
        <v>0</v>
      </c>
      <c r="D1150" s="1051">
        <f>C_Addresses!D859</f>
        <v>0</v>
      </c>
      <c r="E1150" s="1051">
        <f>C_Addresses!E859</f>
        <v>0</v>
      </c>
      <c r="F1150" s="1052">
        <f>C_Addresses!F859</f>
        <v>0</v>
      </c>
      <c r="G1150" s="3">
        <f>C_Addresses!G859</f>
        <v>0</v>
      </c>
      <c r="H1150" s="3">
        <f>C_Addresses!H859</f>
        <v>0</v>
      </c>
      <c r="I1150" s="4" t="str">
        <f>C_Addresses!I859</f>
        <v>State Representative:</v>
      </c>
      <c r="J1150" s="4">
        <f>C_Addresses!J859</f>
        <v>0</v>
      </c>
      <c r="K1150" s="2">
        <f>C_Addresses!K859</f>
        <v>0</v>
      </c>
      <c r="L1150" s="3">
        <f>C_Addresses!L859</f>
        <v>0</v>
      </c>
      <c r="M1150" s="1056">
        <f>C_Addresses!M859</f>
        <v>0</v>
      </c>
      <c r="N1150" s="1056">
        <f>C_Addresses!N859</f>
        <v>0</v>
      </c>
    </row>
    <row r="1151" spans="2:14" x14ac:dyDescent="0.2">
      <c r="B1151" s="11" t="str">
        <f>C_Addresses!B860</f>
        <v>ZIP:</v>
      </c>
      <c r="C1151" s="1028">
        <f>C_Addresses!C860</f>
        <v>0</v>
      </c>
      <c r="D1151" s="1058">
        <f>C_Addresses!D860</f>
        <v>0</v>
      </c>
      <c r="E1151" s="1058">
        <f>C_Addresses!E860</f>
        <v>0</v>
      </c>
      <c r="F1151" s="1029">
        <f>C_Addresses!F860</f>
        <v>0</v>
      </c>
      <c r="G1151" s="3">
        <f>C_Addresses!G860</f>
        <v>0</v>
      </c>
      <c r="H1151" s="1">
        <f>C_Addresses!H860</f>
        <v>0</v>
      </c>
      <c r="I1151" s="4" t="str">
        <f>C_Addresses!I860</f>
        <v>US Representative:</v>
      </c>
      <c r="J1151" s="4">
        <f>C_Addresses!J860</f>
        <v>0</v>
      </c>
      <c r="K1151" s="2">
        <f>C_Addresses!K860</f>
        <v>0</v>
      </c>
      <c r="L1151" s="3">
        <f>C_Addresses!L860</f>
        <v>0</v>
      </c>
      <c r="M1151" s="1056">
        <f>C_Addresses!M860</f>
        <v>0</v>
      </c>
      <c r="N1151" s="1056">
        <f>C_Addresses!N860</f>
        <v>0</v>
      </c>
    </row>
    <row r="1152" spans="2:14" x14ac:dyDescent="0.2">
      <c r="B1152" s="4" t="str">
        <f>C_Addresses!B861</f>
        <v>County:</v>
      </c>
      <c r="C1152" s="1050">
        <f>C_Addresses!C861</f>
        <v>0</v>
      </c>
      <c r="D1152" s="1051">
        <f>C_Addresses!D861</f>
        <v>0</v>
      </c>
      <c r="E1152" s="1051">
        <f>C_Addresses!E861</f>
        <v>0</v>
      </c>
      <c r="F1152" s="1052">
        <f>C_Addresses!F861</f>
        <v>0</v>
      </c>
      <c r="G1152" s="3">
        <f>C_Addresses!G861</f>
        <v>0</v>
      </c>
      <c r="H1152" s="1">
        <f>C_Addresses!H861</f>
        <v>0</v>
      </c>
      <c r="I1152" s="1">
        <f>C_Addresses!I861</f>
        <v>0</v>
      </c>
      <c r="J1152" s="1">
        <f>C_Addresses!J861</f>
        <v>0</v>
      </c>
      <c r="K1152" s="1">
        <f>C_Addresses!K861</f>
        <v>0</v>
      </c>
      <c r="L1152" s="1">
        <f>C_Addresses!L861</f>
        <v>0</v>
      </c>
      <c r="M1152" s="1">
        <f>C_Addresses!M861</f>
        <v>0</v>
      </c>
      <c r="N1152" s="1">
        <f>C_Addresses!N861</f>
        <v>0</v>
      </c>
    </row>
    <row r="1153" spans="2:14" x14ac:dyDescent="0.2">
      <c r="B1153" s="1">
        <f>C_Addresses!B862</f>
        <v>0</v>
      </c>
      <c r="C1153" s="1">
        <f>C_Addresses!C862</f>
        <v>0</v>
      </c>
      <c r="D1153" s="1">
        <f>C_Addresses!D862</f>
        <v>0</v>
      </c>
      <c r="E1153" s="1">
        <f>C_Addresses!E862</f>
        <v>0</v>
      </c>
      <c r="F1153" s="3">
        <f>C_Addresses!F862</f>
        <v>0</v>
      </c>
      <c r="G1153" s="3">
        <f>C_Addresses!G862</f>
        <v>0</v>
      </c>
      <c r="H1153" s="1">
        <f>C_Addresses!H862</f>
        <v>0</v>
      </c>
      <c r="I1153" s="4" t="str">
        <f>C_Addresses!I862</f>
        <v>Census Tract Number:</v>
      </c>
      <c r="J1153" s="1">
        <f>C_Addresses!J862</f>
        <v>0</v>
      </c>
      <c r="K1153" s="2">
        <f>C_Addresses!K862</f>
        <v>0</v>
      </c>
      <c r="L1153" s="1">
        <f>C_Addresses!L862</f>
        <v>0</v>
      </c>
      <c r="M1153" s="1" t="str">
        <f>C_Addresses!M862</f>
        <v>PIN:</v>
      </c>
      <c r="N1153" s="2">
        <f>C_Addresses!N862</f>
        <v>0</v>
      </c>
    </row>
    <row r="1154" spans="2:14" x14ac:dyDescent="0.2">
      <c r="B1154" s="4" t="str">
        <f>C_Addresses!B863</f>
        <v>Latitude:</v>
      </c>
      <c r="C1154" s="121">
        <f>C_Addresses!C863</f>
        <v>0</v>
      </c>
      <c r="D1154" s="5" t="str">
        <f>C_Addresses!D863</f>
        <v>(Example: 41.889556)</v>
      </c>
      <c r="E1154" s="1">
        <f>C_Addresses!E863</f>
        <v>0</v>
      </c>
      <c r="F1154" s="3">
        <f>C_Addresses!F863</f>
        <v>0</v>
      </c>
      <c r="G1154" s="1">
        <f>C_Addresses!G863</f>
        <v>0</v>
      </c>
      <c r="H1154" s="1">
        <f>C_Addresses!H863</f>
        <v>0</v>
      </c>
      <c r="I1154" s="4" t="str">
        <f>C_Addresses!I863</f>
        <v>QCT?:</v>
      </c>
      <c r="J1154" s="1">
        <f>C_Addresses!J863</f>
        <v>0</v>
      </c>
      <c r="K1154" s="202">
        <f>C_Addresses!K863</f>
        <v>0</v>
      </c>
      <c r="L1154" s="1">
        <f>C_Addresses!L863</f>
        <v>0</v>
      </c>
      <c r="M1154" s="1">
        <f>C_Addresses!M863</f>
        <v>0</v>
      </c>
      <c r="N1154" s="1">
        <f>C_Addresses!N863</f>
        <v>0</v>
      </c>
    </row>
    <row r="1155" spans="2:14" x14ac:dyDescent="0.2">
      <c r="B1155" s="4" t="str">
        <f>C_Addresses!B864</f>
        <v>Longitude:</v>
      </c>
      <c r="C1155" s="122">
        <f>C_Addresses!C864</f>
        <v>0</v>
      </c>
      <c r="D1155" s="9" t="str">
        <f>C_Addresses!D864</f>
        <v>(Example: -87.623861)</v>
      </c>
      <c r="E1155" s="3">
        <f>C_Addresses!E864</f>
        <v>0</v>
      </c>
      <c r="F1155" s="1">
        <f>C_Addresses!F864</f>
        <v>0</v>
      </c>
      <c r="G1155" s="3">
        <f>C_Addresses!G864</f>
        <v>0</v>
      </c>
      <c r="H1155" s="1">
        <f>C_Addresses!H864</f>
        <v>0</v>
      </c>
      <c r="I1155" s="4" t="str">
        <f>C_Addresses!I864</f>
        <v>Chicago Community Area:</v>
      </c>
      <c r="J1155" s="1">
        <f>C_Addresses!J864</f>
        <v>0</v>
      </c>
      <c r="K1155" s="1">
        <f>C_Addresses!K864</f>
        <v>0</v>
      </c>
      <c r="L1155" s="1">
        <f>C_Addresses!L864</f>
        <v>0</v>
      </c>
      <c r="M1155" s="1053">
        <f>C_Addresses!M864</f>
        <v>0</v>
      </c>
      <c r="N1155" s="1054">
        <f>C_Addresses!N864</f>
        <v>0</v>
      </c>
    </row>
    <row r="1156" spans="2:14" ht="13.5" thickBot="1" x14ac:dyDescent="0.25">
      <c r="B1156" s="14">
        <f>C_Addresses!B865</f>
        <v>0</v>
      </c>
      <c r="C1156" s="14">
        <f>C_Addresses!C865</f>
        <v>0</v>
      </c>
      <c r="D1156" s="14">
        <f>C_Addresses!D865</f>
        <v>0</v>
      </c>
      <c r="E1156" s="14">
        <f>C_Addresses!E865</f>
        <v>0</v>
      </c>
      <c r="F1156" s="14">
        <f>C_Addresses!F865</f>
        <v>0</v>
      </c>
      <c r="G1156" s="14">
        <f>C_Addresses!G865</f>
        <v>0</v>
      </c>
      <c r="H1156" s="14">
        <f>C_Addresses!H865</f>
        <v>0</v>
      </c>
      <c r="I1156" s="14">
        <f>C_Addresses!I865</f>
        <v>0</v>
      </c>
      <c r="J1156" s="14">
        <f>C_Addresses!J865</f>
        <v>0</v>
      </c>
      <c r="K1156" s="14">
        <f>C_Addresses!K865</f>
        <v>0</v>
      </c>
      <c r="L1156" s="14">
        <f>C_Addresses!L865</f>
        <v>0</v>
      </c>
      <c r="M1156" s="14">
        <f>C_Addresses!M865</f>
        <v>0</v>
      </c>
      <c r="N1156" s="14">
        <f>C_Addresses!N865</f>
        <v>0</v>
      </c>
    </row>
    <row r="1157" spans="2:14" x14ac:dyDescent="0.2">
      <c r="B1157" s="1">
        <f>C_Addresses!B866</f>
        <v>0</v>
      </c>
      <c r="C1157" s="1">
        <f>C_Addresses!C866</f>
        <v>0</v>
      </c>
      <c r="D1157" s="1">
        <f>C_Addresses!D866</f>
        <v>0</v>
      </c>
      <c r="E1157" s="11" t="str">
        <f>C_Addresses!E866</f>
        <v xml:space="preserve">Number of Units: </v>
      </c>
      <c r="F1157" s="724">
        <f>C_Addresses!F866</f>
        <v>0</v>
      </c>
      <c r="G1157" s="10">
        <f>C_Addresses!G866</f>
        <v>0</v>
      </c>
      <c r="H1157" s="10">
        <f>C_Addresses!H866</f>
        <v>0</v>
      </c>
      <c r="I1157" s="3">
        <f>C_Addresses!I866</f>
        <v>0</v>
      </c>
      <c r="J1157" s="3">
        <f>C_Addresses!J866</f>
        <v>0</v>
      </c>
      <c r="K1157" s="3" t="str">
        <f>C_Addresses!K866</f>
        <v>District</v>
      </c>
      <c r="L1157" s="3">
        <f>C_Addresses!L866</f>
        <v>0</v>
      </c>
      <c r="M1157" s="1059" t="str">
        <f>C_Addresses!M866</f>
        <v>Elected Official</v>
      </c>
      <c r="N1157" s="1059">
        <f>C_Addresses!N866</f>
        <v>0</v>
      </c>
    </row>
    <row r="1158" spans="2:14" x14ac:dyDescent="0.2">
      <c r="B1158" s="12" t="str">
        <f>C_Addresses!B867</f>
        <v>Site #:</v>
      </c>
      <c r="C1158" s="206">
        <f>C_Addresses!C867</f>
        <v>79</v>
      </c>
      <c r="D1158" s="10">
        <f>C_Addresses!D867</f>
        <v>0</v>
      </c>
      <c r="E1158" s="11" t="str">
        <f>C_Addresses!E867</f>
        <v>PPA Approved:</v>
      </c>
      <c r="F1158" s="202">
        <f>C_Addresses!F867</f>
        <v>0</v>
      </c>
      <c r="G1158" s="3">
        <f>C_Addresses!G867</f>
        <v>0</v>
      </c>
      <c r="H1158" s="1">
        <f>C_Addresses!H867</f>
        <v>0</v>
      </c>
      <c r="I1158" s="4" t="str">
        <f>C_Addresses!I867</f>
        <v>Chief Municipal Official:</v>
      </c>
      <c r="J1158" s="4">
        <f>C_Addresses!J867</f>
        <v>0</v>
      </c>
      <c r="K1158" s="13">
        <f>C_Addresses!K867</f>
        <v>0</v>
      </c>
      <c r="L1158" s="3">
        <f>C_Addresses!L867</f>
        <v>0</v>
      </c>
      <c r="M1158" s="1056">
        <f>C_Addresses!M867</f>
        <v>0</v>
      </c>
      <c r="N1158" s="1056">
        <f>C_Addresses!N867</f>
        <v>0</v>
      </c>
    </row>
    <row r="1159" spans="2:14" x14ac:dyDescent="0.2">
      <c r="B1159" s="4" t="str">
        <f>C_Addresses!B868</f>
        <v>Set Aside:</v>
      </c>
      <c r="C1159" s="1057" t="str">
        <f>C_Addresses!C868</f>
        <v/>
      </c>
      <c r="D1159" s="1057">
        <f>C_Addresses!D868</f>
        <v>0</v>
      </c>
      <c r="E1159" s="1057">
        <f>C_Addresses!E868</f>
        <v>0</v>
      </c>
      <c r="F1159" s="1057">
        <f>C_Addresses!F868</f>
        <v>0</v>
      </c>
      <c r="G1159" s="3">
        <f>C_Addresses!G868</f>
        <v>0</v>
      </c>
      <c r="H1159" s="1">
        <f>C_Addresses!H868</f>
        <v>0</v>
      </c>
      <c r="I1159" s="4" t="str">
        <f>C_Addresses!I868</f>
        <v>Alderman:</v>
      </c>
      <c r="J1159" s="4">
        <f>C_Addresses!J868</f>
        <v>0</v>
      </c>
      <c r="K1159" s="2">
        <f>C_Addresses!K868</f>
        <v>0</v>
      </c>
      <c r="L1159" s="3">
        <f>C_Addresses!L868</f>
        <v>0</v>
      </c>
      <c r="M1159" s="1056">
        <f>C_Addresses!M868</f>
        <v>0</v>
      </c>
      <c r="N1159" s="1056">
        <f>C_Addresses!N868</f>
        <v>0</v>
      </c>
    </row>
    <row r="1160" spans="2:14" x14ac:dyDescent="0.2">
      <c r="B1160" s="4" t="str">
        <f>C_Addresses!B869</f>
        <v>Address:</v>
      </c>
      <c r="C1160" s="1050">
        <f>C_Addresses!C869</f>
        <v>0</v>
      </c>
      <c r="D1160" s="1051">
        <f>C_Addresses!D869</f>
        <v>0</v>
      </c>
      <c r="E1160" s="1051">
        <f>C_Addresses!E869</f>
        <v>0</v>
      </c>
      <c r="F1160" s="1052">
        <f>C_Addresses!F869</f>
        <v>0</v>
      </c>
      <c r="G1160" s="3">
        <f>C_Addresses!G869</f>
        <v>0</v>
      </c>
      <c r="H1160" s="1">
        <f>C_Addresses!H869</f>
        <v>0</v>
      </c>
      <c r="I1160" s="4" t="str">
        <f>C_Addresses!I869</f>
        <v>State Senator:</v>
      </c>
      <c r="J1160" s="4">
        <f>C_Addresses!J869</f>
        <v>0</v>
      </c>
      <c r="K1160" s="2">
        <f>C_Addresses!K869</f>
        <v>0</v>
      </c>
      <c r="L1160" s="3">
        <f>C_Addresses!L869</f>
        <v>0</v>
      </c>
      <c r="M1160" s="1056">
        <f>C_Addresses!M869</f>
        <v>0</v>
      </c>
      <c r="N1160" s="1056">
        <f>C_Addresses!N869</f>
        <v>0</v>
      </c>
    </row>
    <row r="1161" spans="2:14" x14ac:dyDescent="0.2">
      <c r="B1161" s="4" t="str">
        <f>C_Addresses!B870</f>
        <v xml:space="preserve">City: </v>
      </c>
      <c r="C1161" s="1050">
        <f>C_Addresses!C870</f>
        <v>0</v>
      </c>
      <c r="D1161" s="1051">
        <f>C_Addresses!D870</f>
        <v>0</v>
      </c>
      <c r="E1161" s="1051">
        <f>C_Addresses!E870</f>
        <v>0</v>
      </c>
      <c r="F1161" s="1052">
        <f>C_Addresses!F870</f>
        <v>0</v>
      </c>
      <c r="G1161" s="3">
        <f>C_Addresses!G870</f>
        <v>0</v>
      </c>
      <c r="H1161" s="3">
        <f>C_Addresses!H870</f>
        <v>0</v>
      </c>
      <c r="I1161" s="4" t="str">
        <f>C_Addresses!I870</f>
        <v>State Representative:</v>
      </c>
      <c r="J1161" s="4">
        <f>C_Addresses!J870</f>
        <v>0</v>
      </c>
      <c r="K1161" s="2">
        <f>C_Addresses!K870</f>
        <v>0</v>
      </c>
      <c r="L1161" s="3">
        <f>C_Addresses!L870</f>
        <v>0</v>
      </c>
      <c r="M1161" s="1056">
        <f>C_Addresses!M870</f>
        <v>0</v>
      </c>
      <c r="N1161" s="1056">
        <f>C_Addresses!N870</f>
        <v>0</v>
      </c>
    </row>
    <row r="1162" spans="2:14" x14ac:dyDescent="0.2">
      <c r="B1162" s="11" t="str">
        <f>C_Addresses!B871</f>
        <v>ZIP:</v>
      </c>
      <c r="C1162" s="1028">
        <f>C_Addresses!C871</f>
        <v>0</v>
      </c>
      <c r="D1162" s="1058">
        <f>C_Addresses!D871</f>
        <v>0</v>
      </c>
      <c r="E1162" s="1058">
        <f>C_Addresses!E871</f>
        <v>0</v>
      </c>
      <c r="F1162" s="1029">
        <f>C_Addresses!F871</f>
        <v>0</v>
      </c>
      <c r="G1162" s="3">
        <f>C_Addresses!G871</f>
        <v>0</v>
      </c>
      <c r="H1162" s="1">
        <f>C_Addresses!H871</f>
        <v>0</v>
      </c>
      <c r="I1162" s="4" t="str">
        <f>C_Addresses!I871</f>
        <v>US Representative:</v>
      </c>
      <c r="J1162" s="4">
        <f>C_Addresses!J871</f>
        <v>0</v>
      </c>
      <c r="K1162" s="2">
        <f>C_Addresses!K871</f>
        <v>0</v>
      </c>
      <c r="L1162" s="3">
        <f>C_Addresses!L871</f>
        <v>0</v>
      </c>
      <c r="M1162" s="1056">
        <f>C_Addresses!M871</f>
        <v>0</v>
      </c>
      <c r="N1162" s="1056">
        <f>C_Addresses!N871</f>
        <v>0</v>
      </c>
    </row>
    <row r="1163" spans="2:14" x14ac:dyDescent="0.2">
      <c r="B1163" s="4" t="str">
        <f>C_Addresses!B872</f>
        <v>County:</v>
      </c>
      <c r="C1163" s="1050">
        <f>C_Addresses!C872</f>
        <v>0</v>
      </c>
      <c r="D1163" s="1051">
        <f>C_Addresses!D872</f>
        <v>0</v>
      </c>
      <c r="E1163" s="1051">
        <f>C_Addresses!E872</f>
        <v>0</v>
      </c>
      <c r="F1163" s="1052">
        <f>C_Addresses!F872</f>
        <v>0</v>
      </c>
      <c r="G1163" s="3">
        <f>C_Addresses!G872</f>
        <v>0</v>
      </c>
      <c r="H1163" s="1">
        <f>C_Addresses!H872</f>
        <v>0</v>
      </c>
      <c r="I1163" s="1">
        <f>C_Addresses!I872</f>
        <v>0</v>
      </c>
      <c r="J1163" s="1">
        <f>C_Addresses!J872</f>
        <v>0</v>
      </c>
      <c r="K1163" s="1">
        <f>C_Addresses!K872</f>
        <v>0</v>
      </c>
      <c r="L1163" s="1">
        <f>C_Addresses!L872</f>
        <v>0</v>
      </c>
      <c r="M1163" s="1">
        <f>C_Addresses!M872</f>
        <v>0</v>
      </c>
      <c r="N1163" s="1">
        <f>C_Addresses!N872</f>
        <v>0</v>
      </c>
    </row>
    <row r="1164" spans="2:14" x14ac:dyDescent="0.2">
      <c r="B1164" s="1">
        <f>C_Addresses!B873</f>
        <v>0</v>
      </c>
      <c r="C1164" s="1">
        <f>C_Addresses!C873</f>
        <v>0</v>
      </c>
      <c r="D1164" s="1">
        <f>C_Addresses!D873</f>
        <v>0</v>
      </c>
      <c r="E1164" s="1">
        <f>C_Addresses!E873</f>
        <v>0</v>
      </c>
      <c r="F1164" s="3">
        <f>C_Addresses!F873</f>
        <v>0</v>
      </c>
      <c r="G1164" s="3">
        <f>C_Addresses!G873</f>
        <v>0</v>
      </c>
      <c r="H1164" s="1">
        <f>C_Addresses!H873</f>
        <v>0</v>
      </c>
      <c r="I1164" s="4" t="str">
        <f>C_Addresses!I873</f>
        <v>Census Tract Number:</v>
      </c>
      <c r="J1164" s="1">
        <f>C_Addresses!J873</f>
        <v>0</v>
      </c>
      <c r="K1164" s="2">
        <f>C_Addresses!K873</f>
        <v>0</v>
      </c>
      <c r="L1164" s="1">
        <f>C_Addresses!L873</f>
        <v>0</v>
      </c>
      <c r="M1164" s="1" t="str">
        <f>C_Addresses!M873</f>
        <v>PIN:</v>
      </c>
      <c r="N1164" s="2">
        <f>C_Addresses!N873</f>
        <v>0</v>
      </c>
    </row>
    <row r="1165" spans="2:14" x14ac:dyDescent="0.2">
      <c r="B1165" s="4" t="str">
        <f>C_Addresses!B874</f>
        <v>Latitude:</v>
      </c>
      <c r="C1165" s="121">
        <f>C_Addresses!C874</f>
        <v>0</v>
      </c>
      <c r="D1165" s="5" t="str">
        <f>C_Addresses!D874</f>
        <v>(Example: 41.889556)</v>
      </c>
      <c r="E1165" s="1">
        <f>C_Addresses!E874</f>
        <v>0</v>
      </c>
      <c r="F1165" s="3">
        <f>C_Addresses!F874</f>
        <v>0</v>
      </c>
      <c r="G1165" s="1">
        <f>C_Addresses!G874</f>
        <v>0</v>
      </c>
      <c r="H1165" s="1">
        <f>C_Addresses!H874</f>
        <v>0</v>
      </c>
      <c r="I1165" s="4" t="str">
        <f>C_Addresses!I874</f>
        <v>QCT?:</v>
      </c>
      <c r="J1165" s="1">
        <f>C_Addresses!J874</f>
        <v>0</v>
      </c>
      <c r="K1165" s="202">
        <f>C_Addresses!K874</f>
        <v>0</v>
      </c>
      <c r="L1165" s="1">
        <f>C_Addresses!L874</f>
        <v>0</v>
      </c>
      <c r="M1165" s="1">
        <f>C_Addresses!M874</f>
        <v>0</v>
      </c>
      <c r="N1165" s="1">
        <f>C_Addresses!N874</f>
        <v>0</v>
      </c>
    </row>
    <row r="1166" spans="2:14" x14ac:dyDescent="0.2">
      <c r="B1166" s="4" t="str">
        <f>C_Addresses!B875</f>
        <v>Longitude:</v>
      </c>
      <c r="C1166" s="122">
        <f>C_Addresses!C875</f>
        <v>0</v>
      </c>
      <c r="D1166" s="9" t="str">
        <f>C_Addresses!D875</f>
        <v>(Example: -87.623861)</v>
      </c>
      <c r="E1166" s="3">
        <f>C_Addresses!E875</f>
        <v>0</v>
      </c>
      <c r="F1166" s="1">
        <f>C_Addresses!F875</f>
        <v>0</v>
      </c>
      <c r="G1166" s="3">
        <f>C_Addresses!G875</f>
        <v>0</v>
      </c>
      <c r="H1166" s="1">
        <f>C_Addresses!H875</f>
        <v>0</v>
      </c>
      <c r="I1166" s="4" t="str">
        <f>C_Addresses!I875</f>
        <v>Chicago Community Area:</v>
      </c>
      <c r="J1166" s="1">
        <f>C_Addresses!J875</f>
        <v>0</v>
      </c>
      <c r="K1166" s="1">
        <f>C_Addresses!K875</f>
        <v>0</v>
      </c>
      <c r="L1166" s="1">
        <f>C_Addresses!L875</f>
        <v>0</v>
      </c>
      <c r="M1166" s="1053">
        <f>C_Addresses!M875</f>
        <v>0</v>
      </c>
      <c r="N1166" s="1054">
        <f>C_Addresses!N875</f>
        <v>0</v>
      </c>
    </row>
    <row r="1167" spans="2:14" ht="13.5" thickBot="1" x14ac:dyDescent="0.25">
      <c r="B1167" s="14">
        <f>C_Addresses!B876</f>
        <v>0</v>
      </c>
      <c r="C1167" s="14">
        <f>C_Addresses!C876</f>
        <v>0</v>
      </c>
      <c r="D1167" s="14">
        <f>C_Addresses!D876</f>
        <v>0</v>
      </c>
      <c r="E1167" s="14">
        <f>C_Addresses!E876</f>
        <v>0</v>
      </c>
      <c r="F1167" s="14">
        <f>C_Addresses!F876</f>
        <v>0</v>
      </c>
      <c r="G1167" s="14">
        <f>C_Addresses!G876</f>
        <v>0</v>
      </c>
      <c r="H1167" s="14">
        <f>C_Addresses!H876</f>
        <v>0</v>
      </c>
      <c r="I1167" s="14">
        <f>C_Addresses!I876</f>
        <v>0</v>
      </c>
      <c r="J1167" s="14">
        <f>C_Addresses!J876</f>
        <v>0</v>
      </c>
      <c r="K1167" s="14">
        <f>C_Addresses!K876</f>
        <v>0</v>
      </c>
      <c r="L1167" s="14">
        <f>C_Addresses!L876</f>
        <v>0</v>
      </c>
      <c r="M1167" s="14">
        <f>C_Addresses!M876</f>
        <v>0</v>
      </c>
      <c r="N1167" s="14">
        <f>C_Addresses!N876</f>
        <v>0</v>
      </c>
    </row>
    <row r="1168" spans="2:14" x14ac:dyDescent="0.2">
      <c r="B1168" s="1">
        <f>C_Addresses!B877</f>
        <v>0</v>
      </c>
      <c r="C1168" s="1">
        <f>C_Addresses!C877</f>
        <v>0</v>
      </c>
      <c r="D1168" s="1">
        <f>C_Addresses!D877</f>
        <v>0</v>
      </c>
      <c r="E1168" s="11" t="str">
        <f>C_Addresses!E877</f>
        <v xml:space="preserve">Number of Units: </v>
      </c>
      <c r="F1168" s="724">
        <f>C_Addresses!F877</f>
        <v>0</v>
      </c>
      <c r="G1168" s="10">
        <f>C_Addresses!G877</f>
        <v>0</v>
      </c>
      <c r="H1168" s="10">
        <f>C_Addresses!H877</f>
        <v>0</v>
      </c>
      <c r="I1168" s="3">
        <f>C_Addresses!I877</f>
        <v>0</v>
      </c>
      <c r="J1168" s="3">
        <f>C_Addresses!J877</f>
        <v>0</v>
      </c>
      <c r="K1168" s="3" t="str">
        <f>C_Addresses!K877</f>
        <v>District</v>
      </c>
      <c r="L1168" s="3">
        <f>C_Addresses!L877</f>
        <v>0</v>
      </c>
      <c r="M1168" s="1059" t="str">
        <f>C_Addresses!M877</f>
        <v>Elected Official</v>
      </c>
      <c r="N1168" s="1059">
        <f>C_Addresses!N877</f>
        <v>0</v>
      </c>
    </row>
    <row r="1169" spans="2:14" x14ac:dyDescent="0.2">
      <c r="B1169" s="12" t="str">
        <f>C_Addresses!B878</f>
        <v>Site #:</v>
      </c>
      <c r="C1169" s="206">
        <f>C_Addresses!C878</f>
        <v>80</v>
      </c>
      <c r="D1169" s="10">
        <f>C_Addresses!D878</f>
        <v>0</v>
      </c>
      <c r="E1169" s="11" t="str">
        <f>C_Addresses!E878</f>
        <v>PPA Approved:</v>
      </c>
      <c r="F1169" s="202">
        <f>C_Addresses!F878</f>
        <v>0</v>
      </c>
      <c r="G1169" s="3">
        <f>C_Addresses!G878</f>
        <v>0</v>
      </c>
      <c r="H1169" s="1">
        <f>C_Addresses!H878</f>
        <v>0</v>
      </c>
      <c r="I1169" s="4" t="str">
        <f>C_Addresses!I878</f>
        <v>Chief Municipal Official:</v>
      </c>
      <c r="J1169" s="4">
        <f>C_Addresses!J878</f>
        <v>0</v>
      </c>
      <c r="K1169" s="13">
        <f>C_Addresses!K878</f>
        <v>0</v>
      </c>
      <c r="L1169" s="3">
        <f>C_Addresses!L878</f>
        <v>0</v>
      </c>
      <c r="M1169" s="1056">
        <f>C_Addresses!M878</f>
        <v>0</v>
      </c>
      <c r="N1169" s="1056">
        <f>C_Addresses!N878</f>
        <v>0</v>
      </c>
    </row>
    <row r="1170" spans="2:14" x14ac:dyDescent="0.2">
      <c r="B1170" s="4" t="str">
        <f>C_Addresses!B879</f>
        <v>Set Aside:</v>
      </c>
      <c r="C1170" s="1057" t="str">
        <f>C_Addresses!C879</f>
        <v/>
      </c>
      <c r="D1170" s="1057">
        <f>C_Addresses!D879</f>
        <v>0</v>
      </c>
      <c r="E1170" s="1057">
        <f>C_Addresses!E879</f>
        <v>0</v>
      </c>
      <c r="F1170" s="1057">
        <f>C_Addresses!F879</f>
        <v>0</v>
      </c>
      <c r="G1170" s="3">
        <f>C_Addresses!G879</f>
        <v>0</v>
      </c>
      <c r="H1170" s="1">
        <f>C_Addresses!H879</f>
        <v>0</v>
      </c>
      <c r="I1170" s="4" t="str">
        <f>C_Addresses!I879</f>
        <v>Alderman:</v>
      </c>
      <c r="J1170" s="4">
        <f>C_Addresses!J879</f>
        <v>0</v>
      </c>
      <c r="K1170" s="2">
        <f>C_Addresses!K879</f>
        <v>0</v>
      </c>
      <c r="L1170" s="3">
        <f>C_Addresses!L879</f>
        <v>0</v>
      </c>
      <c r="M1170" s="1056">
        <f>C_Addresses!M879</f>
        <v>0</v>
      </c>
      <c r="N1170" s="1056">
        <f>C_Addresses!N879</f>
        <v>0</v>
      </c>
    </row>
    <row r="1171" spans="2:14" x14ac:dyDescent="0.2">
      <c r="B1171" s="4" t="str">
        <f>C_Addresses!B880</f>
        <v>Address:</v>
      </c>
      <c r="C1171" s="1050">
        <f>C_Addresses!C880</f>
        <v>0</v>
      </c>
      <c r="D1171" s="1051">
        <f>C_Addresses!D880</f>
        <v>0</v>
      </c>
      <c r="E1171" s="1051">
        <f>C_Addresses!E880</f>
        <v>0</v>
      </c>
      <c r="F1171" s="1052">
        <f>C_Addresses!F880</f>
        <v>0</v>
      </c>
      <c r="G1171" s="3">
        <f>C_Addresses!G880</f>
        <v>0</v>
      </c>
      <c r="H1171" s="1">
        <f>C_Addresses!H880</f>
        <v>0</v>
      </c>
      <c r="I1171" s="4" t="str">
        <f>C_Addresses!I880</f>
        <v>State Senator:</v>
      </c>
      <c r="J1171" s="4">
        <f>C_Addresses!J880</f>
        <v>0</v>
      </c>
      <c r="K1171" s="2">
        <f>C_Addresses!K880</f>
        <v>0</v>
      </c>
      <c r="L1171" s="3">
        <f>C_Addresses!L880</f>
        <v>0</v>
      </c>
      <c r="M1171" s="1056">
        <f>C_Addresses!M880</f>
        <v>0</v>
      </c>
      <c r="N1171" s="1056">
        <f>C_Addresses!N880</f>
        <v>0</v>
      </c>
    </row>
    <row r="1172" spans="2:14" x14ac:dyDescent="0.2">
      <c r="B1172" s="4" t="str">
        <f>C_Addresses!B881</f>
        <v xml:space="preserve">City: </v>
      </c>
      <c r="C1172" s="1050">
        <f>C_Addresses!C881</f>
        <v>0</v>
      </c>
      <c r="D1172" s="1051">
        <f>C_Addresses!D881</f>
        <v>0</v>
      </c>
      <c r="E1172" s="1051">
        <f>C_Addresses!E881</f>
        <v>0</v>
      </c>
      <c r="F1172" s="1052">
        <f>C_Addresses!F881</f>
        <v>0</v>
      </c>
      <c r="G1172" s="3">
        <f>C_Addresses!G881</f>
        <v>0</v>
      </c>
      <c r="H1172" s="3">
        <f>C_Addresses!H881</f>
        <v>0</v>
      </c>
      <c r="I1172" s="4" t="str">
        <f>C_Addresses!I881</f>
        <v>State Representative:</v>
      </c>
      <c r="J1172" s="4">
        <f>C_Addresses!J881</f>
        <v>0</v>
      </c>
      <c r="K1172" s="2">
        <f>C_Addresses!K881</f>
        <v>0</v>
      </c>
      <c r="L1172" s="3">
        <f>C_Addresses!L881</f>
        <v>0</v>
      </c>
      <c r="M1172" s="1056">
        <f>C_Addresses!M881</f>
        <v>0</v>
      </c>
      <c r="N1172" s="1056">
        <f>C_Addresses!N881</f>
        <v>0</v>
      </c>
    </row>
    <row r="1173" spans="2:14" x14ac:dyDescent="0.2">
      <c r="B1173" s="11" t="str">
        <f>C_Addresses!B882</f>
        <v>ZIP:</v>
      </c>
      <c r="C1173" s="1028">
        <f>C_Addresses!C882</f>
        <v>0</v>
      </c>
      <c r="D1173" s="1058">
        <f>C_Addresses!D882</f>
        <v>0</v>
      </c>
      <c r="E1173" s="1058">
        <f>C_Addresses!E882</f>
        <v>0</v>
      </c>
      <c r="F1173" s="1029">
        <f>C_Addresses!F882</f>
        <v>0</v>
      </c>
      <c r="G1173" s="3">
        <f>C_Addresses!G882</f>
        <v>0</v>
      </c>
      <c r="H1173" s="1">
        <f>C_Addresses!H882</f>
        <v>0</v>
      </c>
      <c r="I1173" s="4" t="str">
        <f>C_Addresses!I882</f>
        <v>US Representative:</v>
      </c>
      <c r="J1173" s="4">
        <f>C_Addresses!J882</f>
        <v>0</v>
      </c>
      <c r="K1173" s="2">
        <f>C_Addresses!K882</f>
        <v>0</v>
      </c>
      <c r="L1173" s="3">
        <f>C_Addresses!L882</f>
        <v>0</v>
      </c>
      <c r="M1173" s="1056">
        <f>C_Addresses!M882</f>
        <v>0</v>
      </c>
      <c r="N1173" s="1056">
        <f>C_Addresses!N882</f>
        <v>0</v>
      </c>
    </row>
    <row r="1174" spans="2:14" x14ac:dyDescent="0.2">
      <c r="B1174" s="4" t="str">
        <f>C_Addresses!B883</f>
        <v>County:</v>
      </c>
      <c r="C1174" s="1050">
        <f>C_Addresses!C883</f>
        <v>0</v>
      </c>
      <c r="D1174" s="1051">
        <f>C_Addresses!D883</f>
        <v>0</v>
      </c>
      <c r="E1174" s="1051">
        <f>C_Addresses!E883</f>
        <v>0</v>
      </c>
      <c r="F1174" s="1052">
        <f>C_Addresses!F883</f>
        <v>0</v>
      </c>
      <c r="G1174" s="3">
        <f>C_Addresses!G883</f>
        <v>0</v>
      </c>
      <c r="H1174" s="1">
        <f>C_Addresses!H883</f>
        <v>0</v>
      </c>
      <c r="I1174" s="1">
        <f>C_Addresses!I883</f>
        <v>0</v>
      </c>
      <c r="J1174" s="1">
        <f>C_Addresses!J883</f>
        <v>0</v>
      </c>
      <c r="K1174" s="1">
        <f>C_Addresses!K883</f>
        <v>0</v>
      </c>
      <c r="L1174" s="1">
        <f>C_Addresses!L883</f>
        <v>0</v>
      </c>
      <c r="M1174" s="1">
        <f>C_Addresses!M883</f>
        <v>0</v>
      </c>
      <c r="N1174" s="1">
        <f>C_Addresses!N883</f>
        <v>0</v>
      </c>
    </row>
    <row r="1175" spans="2:14" x14ac:dyDescent="0.2">
      <c r="B1175" s="1">
        <f>C_Addresses!B884</f>
        <v>0</v>
      </c>
      <c r="C1175" s="1">
        <f>C_Addresses!C884</f>
        <v>0</v>
      </c>
      <c r="D1175" s="1">
        <f>C_Addresses!D884</f>
        <v>0</v>
      </c>
      <c r="E1175" s="1">
        <f>C_Addresses!E884</f>
        <v>0</v>
      </c>
      <c r="F1175" s="3">
        <f>C_Addresses!F884</f>
        <v>0</v>
      </c>
      <c r="G1175" s="3">
        <f>C_Addresses!G884</f>
        <v>0</v>
      </c>
      <c r="H1175" s="1">
        <f>C_Addresses!H884</f>
        <v>0</v>
      </c>
      <c r="I1175" s="4" t="str">
        <f>C_Addresses!I884</f>
        <v>Census Tract Number:</v>
      </c>
      <c r="J1175" s="1">
        <f>C_Addresses!J884</f>
        <v>0</v>
      </c>
      <c r="K1175" s="2">
        <f>C_Addresses!K884</f>
        <v>0</v>
      </c>
      <c r="L1175" s="1">
        <f>C_Addresses!L884</f>
        <v>0</v>
      </c>
      <c r="M1175" s="1" t="str">
        <f>C_Addresses!M884</f>
        <v>PIN:</v>
      </c>
      <c r="N1175" s="2">
        <f>C_Addresses!N884</f>
        <v>0</v>
      </c>
    </row>
    <row r="1176" spans="2:14" x14ac:dyDescent="0.2">
      <c r="B1176" s="4" t="str">
        <f>C_Addresses!B885</f>
        <v>Latitude:</v>
      </c>
      <c r="C1176" s="121">
        <f>C_Addresses!C885</f>
        <v>0</v>
      </c>
      <c r="D1176" s="5" t="str">
        <f>C_Addresses!D885</f>
        <v>(Example: 41.889556)</v>
      </c>
      <c r="E1176" s="1">
        <f>C_Addresses!E885</f>
        <v>0</v>
      </c>
      <c r="F1176" s="3">
        <f>C_Addresses!F885</f>
        <v>0</v>
      </c>
      <c r="G1176" s="1">
        <f>C_Addresses!G885</f>
        <v>0</v>
      </c>
      <c r="H1176" s="1">
        <f>C_Addresses!H885</f>
        <v>0</v>
      </c>
      <c r="I1176" s="4" t="str">
        <f>C_Addresses!I885</f>
        <v>QCT?:</v>
      </c>
      <c r="J1176" s="1">
        <f>C_Addresses!J885</f>
        <v>0</v>
      </c>
      <c r="K1176" s="202">
        <f>C_Addresses!K885</f>
        <v>0</v>
      </c>
      <c r="L1176" s="1">
        <f>C_Addresses!L885</f>
        <v>0</v>
      </c>
      <c r="M1176" s="1">
        <f>C_Addresses!M885</f>
        <v>0</v>
      </c>
      <c r="N1176" s="1">
        <f>C_Addresses!N885</f>
        <v>0</v>
      </c>
    </row>
    <row r="1177" spans="2:14" x14ac:dyDescent="0.2">
      <c r="B1177" s="4" t="str">
        <f>C_Addresses!B886</f>
        <v>Longitude:</v>
      </c>
      <c r="C1177" s="122">
        <f>C_Addresses!C886</f>
        <v>0</v>
      </c>
      <c r="D1177" s="9" t="str">
        <f>C_Addresses!D886</f>
        <v>(Example: -87.623861)</v>
      </c>
      <c r="E1177" s="3">
        <f>C_Addresses!E886</f>
        <v>0</v>
      </c>
      <c r="F1177" s="1">
        <f>C_Addresses!F886</f>
        <v>0</v>
      </c>
      <c r="G1177" s="3">
        <f>C_Addresses!G886</f>
        <v>0</v>
      </c>
      <c r="H1177" s="1">
        <f>C_Addresses!H886</f>
        <v>0</v>
      </c>
      <c r="I1177" s="4" t="str">
        <f>C_Addresses!I886</f>
        <v>Chicago Community Area:</v>
      </c>
      <c r="J1177" s="1">
        <f>C_Addresses!J886</f>
        <v>0</v>
      </c>
      <c r="K1177" s="1">
        <f>C_Addresses!K886</f>
        <v>0</v>
      </c>
      <c r="L1177" s="1">
        <f>C_Addresses!L886</f>
        <v>0</v>
      </c>
      <c r="M1177" s="1053">
        <f>C_Addresses!M886</f>
        <v>0</v>
      </c>
      <c r="N1177" s="1054">
        <f>C_Addresses!N886</f>
        <v>0</v>
      </c>
    </row>
    <row r="1178" spans="2:14" ht="13.5" thickBot="1" x14ac:dyDescent="0.25">
      <c r="B1178" s="14">
        <f>C_Addresses!B887</f>
        <v>0</v>
      </c>
      <c r="C1178" s="14">
        <f>C_Addresses!C887</f>
        <v>0</v>
      </c>
      <c r="D1178" s="14">
        <f>C_Addresses!D887</f>
        <v>0</v>
      </c>
      <c r="E1178" s="14">
        <f>C_Addresses!E887</f>
        <v>0</v>
      </c>
      <c r="F1178" s="14">
        <f>C_Addresses!F887</f>
        <v>0</v>
      </c>
      <c r="G1178" s="14">
        <f>C_Addresses!G887</f>
        <v>0</v>
      </c>
      <c r="H1178" s="14">
        <f>C_Addresses!H887</f>
        <v>0</v>
      </c>
      <c r="I1178" s="14">
        <f>C_Addresses!I887</f>
        <v>0</v>
      </c>
      <c r="J1178" s="14">
        <f>C_Addresses!J887</f>
        <v>0</v>
      </c>
      <c r="K1178" s="14">
        <f>C_Addresses!K887</f>
        <v>0</v>
      </c>
      <c r="L1178" s="14">
        <f>C_Addresses!L887</f>
        <v>0</v>
      </c>
      <c r="M1178" s="14">
        <f>C_Addresses!M887</f>
        <v>0</v>
      </c>
      <c r="N1178" s="14">
        <f>C_Addresses!N887</f>
        <v>0</v>
      </c>
    </row>
    <row r="1179" spans="2:14" x14ac:dyDescent="0.2">
      <c r="B1179" s="1">
        <f>C_Addresses!B888</f>
        <v>0</v>
      </c>
      <c r="C1179" s="1">
        <f>C_Addresses!C888</f>
        <v>0</v>
      </c>
      <c r="D1179" s="1">
        <f>C_Addresses!D888</f>
        <v>0</v>
      </c>
      <c r="E1179" s="11" t="str">
        <f>C_Addresses!E888</f>
        <v xml:space="preserve">Number of Units: </v>
      </c>
      <c r="F1179" s="724">
        <f>C_Addresses!F888</f>
        <v>0</v>
      </c>
      <c r="G1179" s="10">
        <f>C_Addresses!G888</f>
        <v>0</v>
      </c>
      <c r="H1179" s="10">
        <f>C_Addresses!H888</f>
        <v>0</v>
      </c>
      <c r="I1179" s="3">
        <f>C_Addresses!I888</f>
        <v>0</v>
      </c>
      <c r="J1179" s="3">
        <f>C_Addresses!J888</f>
        <v>0</v>
      </c>
      <c r="K1179" s="3" t="str">
        <f>C_Addresses!K888</f>
        <v>District</v>
      </c>
      <c r="L1179" s="3">
        <f>C_Addresses!L888</f>
        <v>0</v>
      </c>
      <c r="M1179" s="1059" t="str">
        <f>C_Addresses!M888</f>
        <v>Elected Official</v>
      </c>
      <c r="N1179" s="1059">
        <f>C_Addresses!N888</f>
        <v>0</v>
      </c>
    </row>
    <row r="1180" spans="2:14" x14ac:dyDescent="0.2">
      <c r="B1180" s="12" t="str">
        <f>C_Addresses!B889</f>
        <v>Site #:</v>
      </c>
      <c r="C1180" s="206">
        <f>C_Addresses!C889</f>
        <v>81</v>
      </c>
      <c r="D1180" s="10">
        <f>C_Addresses!D889</f>
        <v>0</v>
      </c>
      <c r="E1180" s="11" t="str">
        <f>C_Addresses!E889</f>
        <v>PPA Approved:</v>
      </c>
      <c r="F1180" s="202">
        <f>C_Addresses!F889</f>
        <v>0</v>
      </c>
      <c r="G1180" s="3">
        <f>C_Addresses!G889</f>
        <v>0</v>
      </c>
      <c r="H1180" s="1">
        <f>C_Addresses!H889</f>
        <v>0</v>
      </c>
      <c r="I1180" s="4" t="str">
        <f>C_Addresses!I889</f>
        <v>Chief Municipal Official:</v>
      </c>
      <c r="J1180" s="4">
        <f>C_Addresses!J889</f>
        <v>0</v>
      </c>
      <c r="K1180" s="13">
        <f>C_Addresses!K889</f>
        <v>0</v>
      </c>
      <c r="L1180" s="3">
        <f>C_Addresses!L889</f>
        <v>0</v>
      </c>
      <c r="M1180" s="1056">
        <f>C_Addresses!M889</f>
        <v>0</v>
      </c>
      <c r="N1180" s="1056">
        <f>C_Addresses!N889</f>
        <v>0</v>
      </c>
    </row>
    <row r="1181" spans="2:14" x14ac:dyDescent="0.2">
      <c r="B1181" s="4" t="str">
        <f>C_Addresses!B890</f>
        <v>Set Aside:</v>
      </c>
      <c r="C1181" s="1057" t="str">
        <f>C_Addresses!C890</f>
        <v/>
      </c>
      <c r="D1181" s="1057">
        <f>C_Addresses!D890</f>
        <v>0</v>
      </c>
      <c r="E1181" s="1057">
        <f>C_Addresses!E890</f>
        <v>0</v>
      </c>
      <c r="F1181" s="1057">
        <f>C_Addresses!F890</f>
        <v>0</v>
      </c>
      <c r="G1181" s="3">
        <f>C_Addresses!G890</f>
        <v>0</v>
      </c>
      <c r="H1181" s="1">
        <f>C_Addresses!H890</f>
        <v>0</v>
      </c>
      <c r="I1181" s="4" t="str">
        <f>C_Addresses!I890</f>
        <v>Alderman:</v>
      </c>
      <c r="J1181" s="4">
        <f>C_Addresses!J890</f>
        <v>0</v>
      </c>
      <c r="K1181" s="2">
        <f>C_Addresses!K890</f>
        <v>0</v>
      </c>
      <c r="L1181" s="3">
        <f>C_Addresses!L890</f>
        <v>0</v>
      </c>
      <c r="M1181" s="1056">
        <f>C_Addresses!M890</f>
        <v>0</v>
      </c>
      <c r="N1181" s="1056">
        <f>C_Addresses!N890</f>
        <v>0</v>
      </c>
    </row>
    <row r="1182" spans="2:14" x14ac:dyDescent="0.2">
      <c r="B1182" s="4" t="str">
        <f>C_Addresses!B891</f>
        <v>Address:</v>
      </c>
      <c r="C1182" s="1050">
        <f>C_Addresses!C891</f>
        <v>0</v>
      </c>
      <c r="D1182" s="1051">
        <f>C_Addresses!D891</f>
        <v>0</v>
      </c>
      <c r="E1182" s="1051">
        <f>C_Addresses!E891</f>
        <v>0</v>
      </c>
      <c r="F1182" s="1052">
        <f>C_Addresses!F891</f>
        <v>0</v>
      </c>
      <c r="G1182" s="3">
        <f>C_Addresses!G891</f>
        <v>0</v>
      </c>
      <c r="H1182" s="1">
        <f>C_Addresses!H891</f>
        <v>0</v>
      </c>
      <c r="I1182" s="4" t="str">
        <f>C_Addresses!I891</f>
        <v>State Senator:</v>
      </c>
      <c r="J1182" s="4">
        <f>C_Addresses!J891</f>
        <v>0</v>
      </c>
      <c r="K1182" s="2">
        <f>C_Addresses!K891</f>
        <v>0</v>
      </c>
      <c r="L1182" s="3">
        <f>C_Addresses!L891</f>
        <v>0</v>
      </c>
      <c r="M1182" s="1056">
        <f>C_Addresses!M891</f>
        <v>0</v>
      </c>
      <c r="N1182" s="1056">
        <f>C_Addresses!N891</f>
        <v>0</v>
      </c>
    </row>
    <row r="1183" spans="2:14" x14ac:dyDescent="0.2">
      <c r="B1183" s="4" t="str">
        <f>C_Addresses!B892</f>
        <v xml:space="preserve">City: </v>
      </c>
      <c r="C1183" s="1050">
        <f>C_Addresses!C892</f>
        <v>0</v>
      </c>
      <c r="D1183" s="1051">
        <f>C_Addresses!D892</f>
        <v>0</v>
      </c>
      <c r="E1183" s="1051">
        <f>C_Addresses!E892</f>
        <v>0</v>
      </c>
      <c r="F1183" s="1052">
        <f>C_Addresses!F892</f>
        <v>0</v>
      </c>
      <c r="G1183" s="3">
        <f>C_Addresses!G892</f>
        <v>0</v>
      </c>
      <c r="H1183" s="3">
        <f>C_Addresses!H892</f>
        <v>0</v>
      </c>
      <c r="I1183" s="4" t="str">
        <f>C_Addresses!I892</f>
        <v>State Representative:</v>
      </c>
      <c r="J1183" s="4">
        <f>C_Addresses!J892</f>
        <v>0</v>
      </c>
      <c r="K1183" s="2">
        <f>C_Addresses!K892</f>
        <v>0</v>
      </c>
      <c r="L1183" s="3">
        <f>C_Addresses!L892</f>
        <v>0</v>
      </c>
      <c r="M1183" s="1056">
        <f>C_Addresses!M892</f>
        <v>0</v>
      </c>
      <c r="N1183" s="1056">
        <f>C_Addresses!N892</f>
        <v>0</v>
      </c>
    </row>
    <row r="1184" spans="2:14" x14ac:dyDescent="0.2">
      <c r="B1184" s="11" t="str">
        <f>C_Addresses!B893</f>
        <v>ZIP:</v>
      </c>
      <c r="C1184" s="1028">
        <f>C_Addresses!C893</f>
        <v>0</v>
      </c>
      <c r="D1184" s="1058">
        <f>C_Addresses!D893</f>
        <v>0</v>
      </c>
      <c r="E1184" s="1058">
        <f>C_Addresses!E893</f>
        <v>0</v>
      </c>
      <c r="F1184" s="1029">
        <f>C_Addresses!F893</f>
        <v>0</v>
      </c>
      <c r="G1184" s="3">
        <f>C_Addresses!G893</f>
        <v>0</v>
      </c>
      <c r="H1184" s="1">
        <f>C_Addresses!H893</f>
        <v>0</v>
      </c>
      <c r="I1184" s="4" t="str">
        <f>C_Addresses!I893</f>
        <v>US Representative:</v>
      </c>
      <c r="J1184" s="4">
        <f>C_Addresses!J893</f>
        <v>0</v>
      </c>
      <c r="K1184" s="2">
        <f>C_Addresses!K893</f>
        <v>0</v>
      </c>
      <c r="L1184" s="3">
        <f>C_Addresses!L893</f>
        <v>0</v>
      </c>
      <c r="M1184" s="1056">
        <f>C_Addresses!M893</f>
        <v>0</v>
      </c>
      <c r="N1184" s="1056">
        <f>C_Addresses!N893</f>
        <v>0</v>
      </c>
    </row>
    <row r="1185" spans="2:14" x14ac:dyDescent="0.2">
      <c r="B1185" s="4" t="str">
        <f>C_Addresses!B894</f>
        <v>County:</v>
      </c>
      <c r="C1185" s="1050">
        <f>C_Addresses!C894</f>
        <v>0</v>
      </c>
      <c r="D1185" s="1051">
        <f>C_Addresses!D894</f>
        <v>0</v>
      </c>
      <c r="E1185" s="1051">
        <f>C_Addresses!E894</f>
        <v>0</v>
      </c>
      <c r="F1185" s="1052">
        <f>C_Addresses!F894</f>
        <v>0</v>
      </c>
      <c r="G1185" s="3">
        <f>C_Addresses!G894</f>
        <v>0</v>
      </c>
      <c r="H1185" s="1">
        <f>C_Addresses!H894</f>
        <v>0</v>
      </c>
      <c r="I1185" s="1">
        <f>C_Addresses!I894</f>
        <v>0</v>
      </c>
      <c r="J1185" s="1">
        <f>C_Addresses!J894</f>
        <v>0</v>
      </c>
      <c r="K1185" s="1">
        <f>C_Addresses!K894</f>
        <v>0</v>
      </c>
      <c r="L1185" s="1">
        <f>C_Addresses!L894</f>
        <v>0</v>
      </c>
      <c r="M1185" s="1">
        <f>C_Addresses!M894</f>
        <v>0</v>
      </c>
      <c r="N1185" s="1">
        <f>C_Addresses!N894</f>
        <v>0</v>
      </c>
    </row>
    <row r="1186" spans="2:14" x14ac:dyDescent="0.2">
      <c r="B1186" s="1">
        <f>C_Addresses!B895</f>
        <v>0</v>
      </c>
      <c r="C1186" s="1">
        <f>C_Addresses!C895</f>
        <v>0</v>
      </c>
      <c r="D1186" s="1">
        <f>C_Addresses!D895</f>
        <v>0</v>
      </c>
      <c r="E1186" s="1">
        <f>C_Addresses!E895</f>
        <v>0</v>
      </c>
      <c r="F1186" s="3">
        <f>C_Addresses!F895</f>
        <v>0</v>
      </c>
      <c r="G1186" s="3">
        <f>C_Addresses!G895</f>
        <v>0</v>
      </c>
      <c r="H1186" s="1">
        <f>C_Addresses!H895</f>
        <v>0</v>
      </c>
      <c r="I1186" s="4" t="str">
        <f>C_Addresses!I895</f>
        <v>Census Tract Number:</v>
      </c>
      <c r="J1186" s="1">
        <f>C_Addresses!J895</f>
        <v>0</v>
      </c>
      <c r="K1186" s="2">
        <f>C_Addresses!K895</f>
        <v>0</v>
      </c>
      <c r="L1186" s="1">
        <f>C_Addresses!L895</f>
        <v>0</v>
      </c>
      <c r="M1186" s="1" t="str">
        <f>C_Addresses!M895</f>
        <v>PIN:</v>
      </c>
      <c r="N1186" s="2">
        <f>C_Addresses!N895</f>
        <v>0</v>
      </c>
    </row>
    <row r="1187" spans="2:14" x14ac:dyDescent="0.2">
      <c r="B1187" s="4" t="str">
        <f>C_Addresses!B896</f>
        <v>Latitude:</v>
      </c>
      <c r="C1187" s="121">
        <f>C_Addresses!C896</f>
        <v>0</v>
      </c>
      <c r="D1187" s="5" t="str">
        <f>C_Addresses!D896</f>
        <v>(Example: 41.889556)</v>
      </c>
      <c r="E1187" s="1">
        <f>C_Addresses!E896</f>
        <v>0</v>
      </c>
      <c r="F1187" s="3">
        <f>C_Addresses!F896</f>
        <v>0</v>
      </c>
      <c r="G1187" s="1">
        <f>C_Addresses!G896</f>
        <v>0</v>
      </c>
      <c r="H1187" s="1">
        <f>C_Addresses!H896</f>
        <v>0</v>
      </c>
      <c r="I1187" s="4" t="str">
        <f>C_Addresses!I896</f>
        <v>QCT?:</v>
      </c>
      <c r="J1187" s="1">
        <f>C_Addresses!J896</f>
        <v>0</v>
      </c>
      <c r="K1187" s="202">
        <f>C_Addresses!K896</f>
        <v>0</v>
      </c>
      <c r="L1187" s="1">
        <f>C_Addresses!L896</f>
        <v>0</v>
      </c>
      <c r="M1187" s="1">
        <f>C_Addresses!M896</f>
        <v>0</v>
      </c>
      <c r="N1187" s="1">
        <f>C_Addresses!N896</f>
        <v>0</v>
      </c>
    </row>
    <row r="1188" spans="2:14" x14ac:dyDescent="0.2">
      <c r="B1188" s="4" t="str">
        <f>C_Addresses!B897</f>
        <v>Longitude:</v>
      </c>
      <c r="C1188" s="122">
        <f>C_Addresses!C897</f>
        <v>0</v>
      </c>
      <c r="D1188" s="9" t="str">
        <f>C_Addresses!D897</f>
        <v>(Example: -87.623861)</v>
      </c>
      <c r="E1188" s="3">
        <f>C_Addresses!E897</f>
        <v>0</v>
      </c>
      <c r="F1188" s="1">
        <f>C_Addresses!F897</f>
        <v>0</v>
      </c>
      <c r="G1188" s="3">
        <f>C_Addresses!G897</f>
        <v>0</v>
      </c>
      <c r="H1188" s="1">
        <f>C_Addresses!H897</f>
        <v>0</v>
      </c>
      <c r="I1188" s="4" t="str">
        <f>C_Addresses!I897</f>
        <v>Chicago Community Area:</v>
      </c>
      <c r="J1188" s="1">
        <f>C_Addresses!J897</f>
        <v>0</v>
      </c>
      <c r="K1188" s="1">
        <f>C_Addresses!K897</f>
        <v>0</v>
      </c>
      <c r="L1188" s="1">
        <f>C_Addresses!L897</f>
        <v>0</v>
      </c>
      <c r="M1188" s="1053">
        <f>C_Addresses!M897</f>
        <v>0</v>
      </c>
      <c r="N1188" s="1054">
        <f>C_Addresses!N897</f>
        <v>0</v>
      </c>
    </row>
    <row r="1189" spans="2:14" ht="13.5" thickBot="1" x14ac:dyDescent="0.25">
      <c r="B1189" s="14">
        <f>C_Addresses!B898</f>
        <v>0</v>
      </c>
      <c r="C1189" s="14">
        <f>C_Addresses!C898</f>
        <v>0</v>
      </c>
      <c r="D1189" s="14">
        <f>C_Addresses!D898</f>
        <v>0</v>
      </c>
      <c r="E1189" s="14">
        <f>C_Addresses!E898</f>
        <v>0</v>
      </c>
      <c r="F1189" s="14">
        <f>C_Addresses!F898</f>
        <v>0</v>
      </c>
      <c r="G1189" s="14">
        <f>C_Addresses!G898</f>
        <v>0</v>
      </c>
      <c r="H1189" s="14">
        <f>C_Addresses!H898</f>
        <v>0</v>
      </c>
      <c r="I1189" s="14">
        <f>C_Addresses!I898</f>
        <v>0</v>
      </c>
      <c r="J1189" s="14">
        <f>C_Addresses!J898</f>
        <v>0</v>
      </c>
      <c r="K1189" s="14">
        <f>C_Addresses!K898</f>
        <v>0</v>
      </c>
      <c r="L1189" s="14">
        <f>C_Addresses!L898</f>
        <v>0</v>
      </c>
      <c r="M1189" s="14">
        <f>C_Addresses!M898</f>
        <v>0</v>
      </c>
      <c r="N1189" s="14">
        <f>C_Addresses!N898</f>
        <v>0</v>
      </c>
    </row>
    <row r="1190" spans="2:14" x14ac:dyDescent="0.2">
      <c r="B1190" s="1">
        <f>C_Addresses!B899</f>
        <v>0</v>
      </c>
      <c r="C1190" s="1">
        <f>C_Addresses!C899</f>
        <v>0</v>
      </c>
      <c r="D1190" s="1">
        <f>C_Addresses!D899</f>
        <v>0</v>
      </c>
      <c r="E1190" s="11" t="str">
        <f>C_Addresses!E899</f>
        <v xml:space="preserve">Number of Units: </v>
      </c>
      <c r="F1190" s="724">
        <f>C_Addresses!F899</f>
        <v>0</v>
      </c>
      <c r="G1190" s="10">
        <f>C_Addresses!G899</f>
        <v>0</v>
      </c>
      <c r="H1190" s="10">
        <f>C_Addresses!H899</f>
        <v>0</v>
      </c>
      <c r="I1190" s="3">
        <f>C_Addresses!I899</f>
        <v>0</v>
      </c>
      <c r="J1190" s="3">
        <f>C_Addresses!J899</f>
        <v>0</v>
      </c>
      <c r="K1190" s="3" t="str">
        <f>C_Addresses!K899</f>
        <v>District</v>
      </c>
      <c r="L1190" s="3">
        <f>C_Addresses!L899</f>
        <v>0</v>
      </c>
      <c r="M1190" s="1059" t="str">
        <f>C_Addresses!M899</f>
        <v>Elected Official</v>
      </c>
      <c r="N1190" s="1059">
        <f>C_Addresses!N899</f>
        <v>0</v>
      </c>
    </row>
    <row r="1191" spans="2:14" x14ac:dyDescent="0.2">
      <c r="B1191" s="12" t="str">
        <f>C_Addresses!B900</f>
        <v>Site #:</v>
      </c>
      <c r="C1191" s="206">
        <f>C_Addresses!C900</f>
        <v>82</v>
      </c>
      <c r="D1191" s="10">
        <f>C_Addresses!D900</f>
        <v>0</v>
      </c>
      <c r="E1191" s="11" t="str">
        <f>C_Addresses!E900</f>
        <v>PPA Approved:</v>
      </c>
      <c r="F1191" s="202">
        <f>C_Addresses!F900</f>
        <v>0</v>
      </c>
      <c r="G1191" s="3">
        <f>C_Addresses!G900</f>
        <v>0</v>
      </c>
      <c r="H1191" s="1">
        <f>C_Addresses!H900</f>
        <v>0</v>
      </c>
      <c r="I1191" s="4" t="str">
        <f>C_Addresses!I900</f>
        <v>Chief Municipal Official:</v>
      </c>
      <c r="J1191" s="4">
        <f>C_Addresses!J900</f>
        <v>0</v>
      </c>
      <c r="K1191" s="13">
        <f>C_Addresses!K900</f>
        <v>0</v>
      </c>
      <c r="L1191" s="3">
        <f>C_Addresses!L900</f>
        <v>0</v>
      </c>
      <c r="M1191" s="1056">
        <f>C_Addresses!M900</f>
        <v>0</v>
      </c>
      <c r="N1191" s="1056">
        <f>C_Addresses!N900</f>
        <v>0</v>
      </c>
    </row>
    <row r="1192" spans="2:14" x14ac:dyDescent="0.2">
      <c r="B1192" s="4" t="str">
        <f>C_Addresses!B901</f>
        <v>Set Aside:</v>
      </c>
      <c r="C1192" s="1057" t="str">
        <f>C_Addresses!C901</f>
        <v/>
      </c>
      <c r="D1192" s="1057">
        <f>C_Addresses!D901</f>
        <v>0</v>
      </c>
      <c r="E1192" s="1057">
        <f>C_Addresses!E901</f>
        <v>0</v>
      </c>
      <c r="F1192" s="1057">
        <f>C_Addresses!F901</f>
        <v>0</v>
      </c>
      <c r="G1192" s="3">
        <f>C_Addresses!G901</f>
        <v>0</v>
      </c>
      <c r="H1192" s="1">
        <f>C_Addresses!H901</f>
        <v>0</v>
      </c>
      <c r="I1192" s="4" t="str">
        <f>C_Addresses!I901</f>
        <v>Alderman:</v>
      </c>
      <c r="J1192" s="4">
        <f>C_Addresses!J901</f>
        <v>0</v>
      </c>
      <c r="K1192" s="2">
        <f>C_Addresses!K901</f>
        <v>0</v>
      </c>
      <c r="L1192" s="3">
        <f>C_Addresses!L901</f>
        <v>0</v>
      </c>
      <c r="M1192" s="1056">
        <f>C_Addresses!M901</f>
        <v>0</v>
      </c>
      <c r="N1192" s="1056">
        <f>C_Addresses!N901</f>
        <v>0</v>
      </c>
    </row>
    <row r="1193" spans="2:14" x14ac:dyDescent="0.2">
      <c r="B1193" s="4" t="str">
        <f>C_Addresses!B902</f>
        <v>Address:</v>
      </c>
      <c r="C1193" s="1050">
        <f>C_Addresses!C902</f>
        <v>0</v>
      </c>
      <c r="D1193" s="1051">
        <f>C_Addresses!D902</f>
        <v>0</v>
      </c>
      <c r="E1193" s="1051">
        <f>C_Addresses!E902</f>
        <v>0</v>
      </c>
      <c r="F1193" s="1052">
        <f>C_Addresses!F902</f>
        <v>0</v>
      </c>
      <c r="G1193" s="3">
        <f>C_Addresses!G902</f>
        <v>0</v>
      </c>
      <c r="H1193" s="1">
        <f>C_Addresses!H902</f>
        <v>0</v>
      </c>
      <c r="I1193" s="4" t="str">
        <f>C_Addresses!I902</f>
        <v>State Senator:</v>
      </c>
      <c r="J1193" s="4">
        <f>C_Addresses!J902</f>
        <v>0</v>
      </c>
      <c r="K1193" s="2">
        <f>C_Addresses!K902</f>
        <v>0</v>
      </c>
      <c r="L1193" s="3">
        <f>C_Addresses!L902</f>
        <v>0</v>
      </c>
      <c r="M1193" s="1056">
        <f>C_Addresses!M902</f>
        <v>0</v>
      </c>
      <c r="N1193" s="1056">
        <f>C_Addresses!N902</f>
        <v>0</v>
      </c>
    </row>
    <row r="1194" spans="2:14" x14ac:dyDescent="0.2">
      <c r="B1194" s="4" t="str">
        <f>C_Addresses!B903</f>
        <v xml:space="preserve">City: </v>
      </c>
      <c r="C1194" s="1050">
        <f>C_Addresses!C903</f>
        <v>0</v>
      </c>
      <c r="D1194" s="1051">
        <f>C_Addresses!D903</f>
        <v>0</v>
      </c>
      <c r="E1194" s="1051">
        <f>C_Addresses!E903</f>
        <v>0</v>
      </c>
      <c r="F1194" s="1052">
        <f>C_Addresses!F903</f>
        <v>0</v>
      </c>
      <c r="G1194" s="3">
        <f>C_Addresses!G903</f>
        <v>0</v>
      </c>
      <c r="H1194" s="3">
        <f>C_Addresses!H903</f>
        <v>0</v>
      </c>
      <c r="I1194" s="4" t="str">
        <f>C_Addresses!I903</f>
        <v>State Representative:</v>
      </c>
      <c r="J1194" s="4">
        <f>C_Addresses!J903</f>
        <v>0</v>
      </c>
      <c r="K1194" s="2">
        <f>C_Addresses!K903</f>
        <v>0</v>
      </c>
      <c r="L1194" s="3">
        <f>C_Addresses!L903</f>
        <v>0</v>
      </c>
      <c r="M1194" s="1056">
        <f>C_Addresses!M903</f>
        <v>0</v>
      </c>
      <c r="N1194" s="1056">
        <f>C_Addresses!N903</f>
        <v>0</v>
      </c>
    </row>
    <row r="1195" spans="2:14" x14ac:dyDescent="0.2">
      <c r="B1195" s="11" t="str">
        <f>C_Addresses!B904</f>
        <v>ZIP:</v>
      </c>
      <c r="C1195" s="1028">
        <f>C_Addresses!C904</f>
        <v>0</v>
      </c>
      <c r="D1195" s="1058">
        <f>C_Addresses!D904</f>
        <v>0</v>
      </c>
      <c r="E1195" s="1058">
        <f>C_Addresses!E904</f>
        <v>0</v>
      </c>
      <c r="F1195" s="1029">
        <f>C_Addresses!F904</f>
        <v>0</v>
      </c>
      <c r="G1195" s="3">
        <f>C_Addresses!G904</f>
        <v>0</v>
      </c>
      <c r="H1195" s="1">
        <f>C_Addresses!H904</f>
        <v>0</v>
      </c>
      <c r="I1195" s="4" t="str">
        <f>C_Addresses!I904</f>
        <v>US Representative:</v>
      </c>
      <c r="J1195" s="4">
        <f>C_Addresses!J904</f>
        <v>0</v>
      </c>
      <c r="K1195" s="2">
        <f>C_Addresses!K904</f>
        <v>0</v>
      </c>
      <c r="L1195" s="3">
        <f>C_Addresses!L904</f>
        <v>0</v>
      </c>
      <c r="M1195" s="1056">
        <f>C_Addresses!M904</f>
        <v>0</v>
      </c>
      <c r="N1195" s="1056">
        <f>C_Addresses!N904</f>
        <v>0</v>
      </c>
    </row>
    <row r="1196" spans="2:14" x14ac:dyDescent="0.2">
      <c r="B1196" s="4" t="str">
        <f>C_Addresses!B905</f>
        <v>County:</v>
      </c>
      <c r="C1196" s="1050">
        <f>C_Addresses!C905</f>
        <v>0</v>
      </c>
      <c r="D1196" s="1051">
        <f>C_Addresses!D905</f>
        <v>0</v>
      </c>
      <c r="E1196" s="1051">
        <f>C_Addresses!E905</f>
        <v>0</v>
      </c>
      <c r="F1196" s="1052">
        <f>C_Addresses!F905</f>
        <v>0</v>
      </c>
      <c r="G1196" s="3">
        <f>C_Addresses!G905</f>
        <v>0</v>
      </c>
      <c r="H1196" s="1">
        <f>C_Addresses!H905</f>
        <v>0</v>
      </c>
      <c r="I1196" s="1">
        <f>C_Addresses!I905</f>
        <v>0</v>
      </c>
      <c r="J1196" s="1">
        <f>C_Addresses!J905</f>
        <v>0</v>
      </c>
      <c r="K1196" s="1">
        <f>C_Addresses!K905</f>
        <v>0</v>
      </c>
      <c r="L1196" s="1">
        <f>C_Addresses!L905</f>
        <v>0</v>
      </c>
      <c r="M1196" s="1">
        <f>C_Addresses!M905</f>
        <v>0</v>
      </c>
      <c r="N1196" s="1">
        <f>C_Addresses!N905</f>
        <v>0</v>
      </c>
    </row>
    <row r="1197" spans="2:14" x14ac:dyDescent="0.2">
      <c r="B1197" s="1">
        <f>C_Addresses!B906</f>
        <v>0</v>
      </c>
      <c r="C1197" s="1">
        <f>C_Addresses!C906</f>
        <v>0</v>
      </c>
      <c r="D1197" s="1">
        <f>C_Addresses!D906</f>
        <v>0</v>
      </c>
      <c r="E1197" s="1">
        <f>C_Addresses!E906</f>
        <v>0</v>
      </c>
      <c r="F1197" s="3">
        <f>C_Addresses!F906</f>
        <v>0</v>
      </c>
      <c r="G1197" s="3">
        <f>C_Addresses!G906</f>
        <v>0</v>
      </c>
      <c r="H1197" s="1">
        <f>C_Addresses!H906</f>
        <v>0</v>
      </c>
      <c r="I1197" s="4" t="str">
        <f>C_Addresses!I906</f>
        <v>Census Tract Number:</v>
      </c>
      <c r="J1197" s="1">
        <f>C_Addresses!J906</f>
        <v>0</v>
      </c>
      <c r="K1197" s="2">
        <f>C_Addresses!K906</f>
        <v>0</v>
      </c>
      <c r="L1197" s="1">
        <f>C_Addresses!L906</f>
        <v>0</v>
      </c>
      <c r="M1197" s="1" t="str">
        <f>C_Addresses!M906</f>
        <v>PIN:</v>
      </c>
      <c r="N1197" s="2">
        <f>C_Addresses!N906</f>
        <v>0</v>
      </c>
    </row>
    <row r="1198" spans="2:14" x14ac:dyDescent="0.2">
      <c r="B1198" s="4" t="str">
        <f>C_Addresses!B907</f>
        <v>Latitude:</v>
      </c>
      <c r="C1198" s="121">
        <f>C_Addresses!C907</f>
        <v>0</v>
      </c>
      <c r="D1198" s="5" t="str">
        <f>C_Addresses!D907</f>
        <v>(Example: 41.889556)</v>
      </c>
      <c r="E1198" s="1">
        <f>C_Addresses!E907</f>
        <v>0</v>
      </c>
      <c r="F1198" s="3">
        <f>C_Addresses!F907</f>
        <v>0</v>
      </c>
      <c r="G1198" s="1">
        <f>C_Addresses!G907</f>
        <v>0</v>
      </c>
      <c r="H1198" s="1">
        <f>C_Addresses!H907</f>
        <v>0</v>
      </c>
      <c r="I1198" s="4" t="str">
        <f>C_Addresses!I907</f>
        <v>QCT?:</v>
      </c>
      <c r="J1198" s="1">
        <f>C_Addresses!J907</f>
        <v>0</v>
      </c>
      <c r="K1198" s="202">
        <f>C_Addresses!K907</f>
        <v>0</v>
      </c>
      <c r="L1198" s="1">
        <f>C_Addresses!L907</f>
        <v>0</v>
      </c>
      <c r="M1198" s="1">
        <f>C_Addresses!M907</f>
        <v>0</v>
      </c>
      <c r="N1198" s="1">
        <f>C_Addresses!N907</f>
        <v>0</v>
      </c>
    </row>
    <row r="1199" spans="2:14" x14ac:dyDescent="0.2">
      <c r="B1199" s="4" t="str">
        <f>C_Addresses!B908</f>
        <v>Longitude:</v>
      </c>
      <c r="C1199" s="122">
        <f>C_Addresses!C908</f>
        <v>0</v>
      </c>
      <c r="D1199" s="9" t="str">
        <f>C_Addresses!D908</f>
        <v>(Example: -87.623861)</v>
      </c>
      <c r="E1199" s="3">
        <f>C_Addresses!E908</f>
        <v>0</v>
      </c>
      <c r="F1199" s="1">
        <f>C_Addresses!F908</f>
        <v>0</v>
      </c>
      <c r="G1199" s="3">
        <f>C_Addresses!G908</f>
        <v>0</v>
      </c>
      <c r="H1199" s="1">
        <f>C_Addresses!H908</f>
        <v>0</v>
      </c>
      <c r="I1199" s="4" t="str">
        <f>C_Addresses!I908</f>
        <v>Chicago Community Area:</v>
      </c>
      <c r="J1199" s="1">
        <f>C_Addresses!J908</f>
        <v>0</v>
      </c>
      <c r="K1199" s="1">
        <f>C_Addresses!K908</f>
        <v>0</v>
      </c>
      <c r="L1199" s="1">
        <f>C_Addresses!L908</f>
        <v>0</v>
      </c>
      <c r="M1199" s="1053">
        <f>C_Addresses!M908</f>
        <v>0</v>
      </c>
      <c r="N1199" s="1054">
        <f>C_Addresses!N908</f>
        <v>0</v>
      </c>
    </row>
    <row r="1200" spans="2:14" ht="13.5" thickBot="1" x14ac:dyDescent="0.25">
      <c r="B1200" s="14">
        <f>C_Addresses!B909</f>
        <v>0</v>
      </c>
      <c r="C1200" s="14">
        <f>C_Addresses!C909</f>
        <v>0</v>
      </c>
      <c r="D1200" s="14">
        <f>C_Addresses!D909</f>
        <v>0</v>
      </c>
      <c r="E1200" s="14">
        <f>C_Addresses!E909</f>
        <v>0</v>
      </c>
      <c r="F1200" s="14">
        <f>C_Addresses!F909</f>
        <v>0</v>
      </c>
      <c r="G1200" s="14">
        <f>C_Addresses!G909</f>
        <v>0</v>
      </c>
      <c r="H1200" s="14">
        <f>C_Addresses!H909</f>
        <v>0</v>
      </c>
      <c r="I1200" s="14">
        <f>C_Addresses!I909</f>
        <v>0</v>
      </c>
      <c r="J1200" s="14">
        <f>C_Addresses!J909</f>
        <v>0</v>
      </c>
      <c r="K1200" s="14">
        <f>C_Addresses!K909</f>
        <v>0</v>
      </c>
      <c r="L1200" s="14">
        <f>C_Addresses!L909</f>
        <v>0</v>
      </c>
      <c r="M1200" s="14">
        <f>C_Addresses!M909</f>
        <v>0</v>
      </c>
      <c r="N1200" s="14">
        <f>C_Addresses!N909</f>
        <v>0</v>
      </c>
    </row>
    <row r="1201" spans="2:14" x14ac:dyDescent="0.2">
      <c r="B1201" s="517">
        <f>C_Addresses!B910</f>
        <v>0</v>
      </c>
      <c r="C1201" s="517">
        <f>C_Addresses!C910</f>
        <v>0</v>
      </c>
      <c r="D1201" s="517">
        <f>C_Addresses!D910</f>
        <v>0</v>
      </c>
      <c r="E1201" s="11" t="str">
        <f>C_Addresses!E910</f>
        <v xml:space="preserve">Number of Units: </v>
      </c>
      <c r="F1201" s="724">
        <f>C_Addresses!F910</f>
        <v>0</v>
      </c>
      <c r="G1201" s="519">
        <f>C_Addresses!G910</f>
        <v>0</v>
      </c>
      <c r="H1201" s="519">
        <f>C_Addresses!H910</f>
        <v>0</v>
      </c>
      <c r="I1201" s="516">
        <f>C_Addresses!I910</f>
        <v>0</v>
      </c>
      <c r="J1201" s="516">
        <f>C_Addresses!J910</f>
        <v>0</v>
      </c>
      <c r="K1201" s="516" t="str">
        <f>C_Addresses!K910</f>
        <v>District</v>
      </c>
      <c r="L1201" s="516">
        <f>C_Addresses!L910</f>
        <v>0</v>
      </c>
      <c r="M1201" s="1055" t="str">
        <f>C_Addresses!M910</f>
        <v>Elected Official</v>
      </c>
      <c r="N1201" s="1055">
        <f>C_Addresses!N910</f>
        <v>0</v>
      </c>
    </row>
    <row r="1202" spans="2:14" x14ac:dyDescent="0.2">
      <c r="B1202" s="12" t="str">
        <f>C_Addresses!B911</f>
        <v>Site #:</v>
      </c>
      <c r="C1202" s="206">
        <f>C_Addresses!C911</f>
        <v>83</v>
      </c>
      <c r="D1202" s="10">
        <f>C_Addresses!D911</f>
        <v>0</v>
      </c>
      <c r="E1202" s="11" t="str">
        <f>C_Addresses!E911</f>
        <v>PPA Approved:</v>
      </c>
      <c r="F1202" s="202">
        <f>C_Addresses!F911</f>
        <v>0</v>
      </c>
      <c r="G1202" s="3">
        <f>C_Addresses!G911</f>
        <v>0</v>
      </c>
      <c r="H1202" s="1">
        <f>C_Addresses!H911</f>
        <v>0</v>
      </c>
      <c r="I1202" s="4" t="str">
        <f>C_Addresses!I911</f>
        <v>Chief Municipal Official:</v>
      </c>
      <c r="J1202" s="4">
        <f>C_Addresses!J911</f>
        <v>0</v>
      </c>
      <c r="K1202" s="13">
        <f>C_Addresses!K911</f>
        <v>0</v>
      </c>
      <c r="L1202" s="3">
        <f>C_Addresses!L911</f>
        <v>0</v>
      </c>
      <c r="M1202" s="1056">
        <f>C_Addresses!M911</f>
        <v>0</v>
      </c>
      <c r="N1202" s="1056">
        <f>C_Addresses!N911</f>
        <v>0</v>
      </c>
    </row>
    <row r="1203" spans="2:14" x14ac:dyDescent="0.2">
      <c r="B1203" s="4" t="str">
        <f>C_Addresses!B912</f>
        <v>Set Aside:</v>
      </c>
      <c r="C1203" s="1057" t="str">
        <f>C_Addresses!C912</f>
        <v/>
      </c>
      <c r="D1203" s="1057">
        <f>C_Addresses!D912</f>
        <v>0</v>
      </c>
      <c r="E1203" s="1057">
        <f>C_Addresses!E912</f>
        <v>0</v>
      </c>
      <c r="F1203" s="1057">
        <f>C_Addresses!F912</f>
        <v>0</v>
      </c>
      <c r="G1203" s="3">
        <f>C_Addresses!G912</f>
        <v>0</v>
      </c>
      <c r="H1203" s="1">
        <f>C_Addresses!H912</f>
        <v>0</v>
      </c>
      <c r="I1203" s="4" t="str">
        <f>C_Addresses!I912</f>
        <v>Alderman:</v>
      </c>
      <c r="J1203" s="4">
        <f>C_Addresses!J912</f>
        <v>0</v>
      </c>
      <c r="K1203" s="2">
        <f>C_Addresses!K912</f>
        <v>0</v>
      </c>
      <c r="L1203" s="3">
        <f>C_Addresses!L912</f>
        <v>0</v>
      </c>
      <c r="M1203" s="1056">
        <f>C_Addresses!M912</f>
        <v>0</v>
      </c>
      <c r="N1203" s="1056">
        <f>C_Addresses!N912</f>
        <v>0</v>
      </c>
    </row>
    <row r="1204" spans="2:14" x14ac:dyDescent="0.2">
      <c r="B1204" s="4" t="str">
        <f>C_Addresses!B913</f>
        <v>Address:</v>
      </c>
      <c r="C1204" s="1050">
        <f>C_Addresses!C913</f>
        <v>0</v>
      </c>
      <c r="D1204" s="1051">
        <f>C_Addresses!D913</f>
        <v>0</v>
      </c>
      <c r="E1204" s="1051">
        <f>C_Addresses!E913</f>
        <v>0</v>
      </c>
      <c r="F1204" s="1052">
        <f>C_Addresses!F913</f>
        <v>0</v>
      </c>
      <c r="G1204" s="3">
        <f>C_Addresses!G913</f>
        <v>0</v>
      </c>
      <c r="H1204" s="1">
        <f>C_Addresses!H913</f>
        <v>0</v>
      </c>
      <c r="I1204" s="4" t="str">
        <f>C_Addresses!I913</f>
        <v>State Senator:</v>
      </c>
      <c r="J1204" s="4">
        <f>C_Addresses!J913</f>
        <v>0</v>
      </c>
      <c r="K1204" s="2">
        <f>C_Addresses!K913</f>
        <v>0</v>
      </c>
      <c r="L1204" s="3">
        <f>C_Addresses!L913</f>
        <v>0</v>
      </c>
      <c r="M1204" s="1056">
        <f>C_Addresses!M913</f>
        <v>0</v>
      </c>
      <c r="N1204" s="1056">
        <f>C_Addresses!N913</f>
        <v>0</v>
      </c>
    </row>
    <row r="1205" spans="2:14" x14ac:dyDescent="0.2">
      <c r="B1205" s="4" t="str">
        <f>C_Addresses!B914</f>
        <v xml:space="preserve">City: </v>
      </c>
      <c r="C1205" s="1050">
        <f>C_Addresses!C914</f>
        <v>0</v>
      </c>
      <c r="D1205" s="1051">
        <f>C_Addresses!D914</f>
        <v>0</v>
      </c>
      <c r="E1205" s="1051">
        <f>C_Addresses!E914</f>
        <v>0</v>
      </c>
      <c r="F1205" s="1052">
        <f>C_Addresses!F914</f>
        <v>0</v>
      </c>
      <c r="G1205" s="3">
        <f>C_Addresses!G914</f>
        <v>0</v>
      </c>
      <c r="H1205" s="3">
        <f>C_Addresses!H914</f>
        <v>0</v>
      </c>
      <c r="I1205" s="4" t="str">
        <f>C_Addresses!I914</f>
        <v>State Representative:</v>
      </c>
      <c r="J1205" s="4">
        <f>C_Addresses!J914</f>
        <v>0</v>
      </c>
      <c r="K1205" s="2">
        <f>C_Addresses!K914</f>
        <v>0</v>
      </c>
      <c r="L1205" s="3">
        <f>C_Addresses!L914</f>
        <v>0</v>
      </c>
      <c r="M1205" s="1056">
        <f>C_Addresses!M914</f>
        <v>0</v>
      </c>
      <c r="N1205" s="1056">
        <f>C_Addresses!N914</f>
        <v>0</v>
      </c>
    </row>
    <row r="1206" spans="2:14" x14ac:dyDescent="0.2">
      <c r="B1206" s="11" t="str">
        <f>C_Addresses!B915</f>
        <v>ZIP:</v>
      </c>
      <c r="C1206" s="1028">
        <f>C_Addresses!C915</f>
        <v>0</v>
      </c>
      <c r="D1206" s="1058">
        <f>C_Addresses!D915</f>
        <v>0</v>
      </c>
      <c r="E1206" s="1058">
        <f>C_Addresses!E915</f>
        <v>0</v>
      </c>
      <c r="F1206" s="1029">
        <f>C_Addresses!F915</f>
        <v>0</v>
      </c>
      <c r="G1206" s="3">
        <f>C_Addresses!G915</f>
        <v>0</v>
      </c>
      <c r="H1206" s="1">
        <f>C_Addresses!H915</f>
        <v>0</v>
      </c>
      <c r="I1206" s="4" t="str">
        <f>C_Addresses!I915</f>
        <v>US Representative:</v>
      </c>
      <c r="J1206" s="4">
        <f>C_Addresses!J915</f>
        <v>0</v>
      </c>
      <c r="K1206" s="2">
        <f>C_Addresses!K915</f>
        <v>0</v>
      </c>
      <c r="L1206" s="3">
        <f>C_Addresses!L915</f>
        <v>0</v>
      </c>
      <c r="M1206" s="1056">
        <f>C_Addresses!M915</f>
        <v>0</v>
      </c>
      <c r="N1206" s="1056">
        <f>C_Addresses!N915</f>
        <v>0</v>
      </c>
    </row>
    <row r="1207" spans="2:14" x14ac:dyDescent="0.2">
      <c r="B1207" s="4" t="str">
        <f>C_Addresses!B916</f>
        <v>County:</v>
      </c>
      <c r="C1207" s="1050">
        <f>C_Addresses!C916</f>
        <v>0</v>
      </c>
      <c r="D1207" s="1051">
        <f>C_Addresses!D916</f>
        <v>0</v>
      </c>
      <c r="E1207" s="1051">
        <f>C_Addresses!E916</f>
        <v>0</v>
      </c>
      <c r="F1207" s="1052">
        <f>C_Addresses!F916</f>
        <v>0</v>
      </c>
      <c r="G1207" s="3">
        <f>C_Addresses!G916</f>
        <v>0</v>
      </c>
      <c r="H1207" s="1">
        <f>C_Addresses!H916</f>
        <v>0</v>
      </c>
      <c r="I1207" s="1">
        <f>C_Addresses!I916</f>
        <v>0</v>
      </c>
      <c r="J1207" s="1">
        <f>C_Addresses!J916</f>
        <v>0</v>
      </c>
      <c r="K1207" s="1">
        <f>C_Addresses!K916</f>
        <v>0</v>
      </c>
      <c r="L1207" s="1">
        <f>C_Addresses!L916</f>
        <v>0</v>
      </c>
      <c r="M1207" s="1">
        <f>C_Addresses!M916</f>
        <v>0</v>
      </c>
      <c r="N1207" s="1">
        <f>C_Addresses!N916</f>
        <v>0</v>
      </c>
    </row>
    <row r="1208" spans="2:14" x14ac:dyDescent="0.2">
      <c r="B1208" s="1">
        <f>C_Addresses!B917</f>
        <v>0</v>
      </c>
      <c r="C1208" s="1">
        <f>C_Addresses!C917</f>
        <v>0</v>
      </c>
      <c r="D1208" s="1">
        <f>C_Addresses!D917</f>
        <v>0</v>
      </c>
      <c r="E1208" s="1">
        <f>C_Addresses!E917</f>
        <v>0</v>
      </c>
      <c r="F1208" s="3">
        <f>C_Addresses!F917</f>
        <v>0</v>
      </c>
      <c r="G1208" s="3">
        <f>C_Addresses!G917</f>
        <v>0</v>
      </c>
      <c r="H1208" s="1">
        <f>C_Addresses!H917</f>
        <v>0</v>
      </c>
      <c r="I1208" s="4" t="str">
        <f>C_Addresses!I917</f>
        <v>Census Tract Number:</v>
      </c>
      <c r="J1208" s="1">
        <f>C_Addresses!J917</f>
        <v>0</v>
      </c>
      <c r="K1208" s="2">
        <f>C_Addresses!K917</f>
        <v>0</v>
      </c>
      <c r="L1208" s="1">
        <f>C_Addresses!L917</f>
        <v>0</v>
      </c>
      <c r="M1208" s="1" t="str">
        <f>C_Addresses!M917</f>
        <v>PIN:</v>
      </c>
      <c r="N1208" s="2">
        <f>C_Addresses!N917</f>
        <v>0</v>
      </c>
    </row>
    <row r="1209" spans="2:14" x14ac:dyDescent="0.2">
      <c r="B1209" s="4" t="str">
        <f>C_Addresses!B918</f>
        <v>Latitude:</v>
      </c>
      <c r="C1209" s="121">
        <f>C_Addresses!C918</f>
        <v>0</v>
      </c>
      <c r="D1209" s="5" t="str">
        <f>C_Addresses!D918</f>
        <v>(Example: 41.889556)</v>
      </c>
      <c r="E1209" s="1">
        <f>C_Addresses!E918</f>
        <v>0</v>
      </c>
      <c r="F1209" s="3">
        <f>C_Addresses!F918</f>
        <v>0</v>
      </c>
      <c r="G1209" s="1">
        <f>C_Addresses!G918</f>
        <v>0</v>
      </c>
      <c r="H1209" s="1">
        <f>C_Addresses!H918</f>
        <v>0</v>
      </c>
      <c r="I1209" s="4" t="str">
        <f>C_Addresses!I918</f>
        <v>QCT?:</v>
      </c>
      <c r="J1209" s="1">
        <f>C_Addresses!J918</f>
        <v>0</v>
      </c>
      <c r="K1209" s="202">
        <f>C_Addresses!K918</f>
        <v>0</v>
      </c>
      <c r="L1209" s="1">
        <f>C_Addresses!L918</f>
        <v>0</v>
      </c>
      <c r="M1209" s="1">
        <f>C_Addresses!M918</f>
        <v>0</v>
      </c>
      <c r="N1209" s="1">
        <f>C_Addresses!N918</f>
        <v>0</v>
      </c>
    </row>
    <row r="1210" spans="2:14" x14ac:dyDescent="0.2">
      <c r="B1210" s="4" t="str">
        <f>C_Addresses!B919</f>
        <v>Longitude:</v>
      </c>
      <c r="C1210" s="122">
        <f>C_Addresses!C919</f>
        <v>0</v>
      </c>
      <c r="D1210" s="9" t="str">
        <f>C_Addresses!D919</f>
        <v>(Example: -87.623861)</v>
      </c>
      <c r="E1210" s="3">
        <f>C_Addresses!E919</f>
        <v>0</v>
      </c>
      <c r="F1210" s="1">
        <f>C_Addresses!F919</f>
        <v>0</v>
      </c>
      <c r="G1210" s="3">
        <f>C_Addresses!G919</f>
        <v>0</v>
      </c>
      <c r="H1210" s="1">
        <f>C_Addresses!H919</f>
        <v>0</v>
      </c>
      <c r="I1210" s="4" t="str">
        <f>C_Addresses!I919</f>
        <v>Chicago Community Area:</v>
      </c>
      <c r="J1210" s="1">
        <f>C_Addresses!J919</f>
        <v>0</v>
      </c>
      <c r="K1210" s="1">
        <f>C_Addresses!K919</f>
        <v>0</v>
      </c>
      <c r="L1210" s="1">
        <f>C_Addresses!L919</f>
        <v>0</v>
      </c>
      <c r="M1210" s="1053">
        <f>C_Addresses!M919</f>
        <v>0</v>
      </c>
      <c r="N1210" s="1054">
        <f>C_Addresses!N919</f>
        <v>0</v>
      </c>
    </row>
    <row r="1211" spans="2:14" ht="13.5" thickBot="1" x14ac:dyDescent="0.25">
      <c r="B1211" s="14">
        <f>C_Addresses!B920</f>
        <v>0</v>
      </c>
      <c r="C1211" s="14">
        <f>C_Addresses!C920</f>
        <v>0</v>
      </c>
      <c r="D1211" s="14">
        <f>C_Addresses!D920</f>
        <v>0</v>
      </c>
      <c r="E1211" s="14">
        <f>C_Addresses!E920</f>
        <v>0</v>
      </c>
      <c r="F1211" s="14">
        <f>C_Addresses!F920</f>
        <v>0</v>
      </c>
      <c r="G1211" s="14">
        <f>C_Addresses!G920</f>
        <v>0</v>
      </c>
      <c r="H1211" s="14">
        <f>C_Addresses!H920</f>
        <v>0</v>
      </c>
      <c r="I1211" s="14">
        <f>C_Addresses!I920</f>
        <v>0</v>
      </c>
      <c r="J1211" s="14">
        <f>C_Addresses!J920</f>
        <v>0</v>
      </c>
      <c r="K1211" s="14">
        <f>C_Addresses!K920</f>
        <v>0</v>
      </c>
      <c r="L1211" s="14">
        <f>C_Addresses!L920</f>
        <v>0</v>
      </c>
      <c r="M1211" s="14">
        <f>C_Addresses!M920</f>
        <v>0</v>
      </c>
      <c r="N1211" s="14">
        <f>C_Addresses!N920</f>
        <v>0</v>
      </c>
    </row>
    <row r="1212" spans="2:14" x14ac:dyDescent="0.2">
      <c r="B1212" s="1">
        <f>C_Addresses!B921</f>
        <v>0</v>
      </c>
      <c r="C1212" s="1">
        <f>C_Addresses!C921</f>
        <v>0</v>
      </c>
      <c r="D1212" s="1">
        <f>C_Addresses!D921</f>
        <v>0</v>
      </c>
      <c r="E1212" s="11" t="str">
        <f>C_Addresses!E921</f>
        <v xml:space="preserve">Number of Units: </v>
      </c>
      <c r="F1212" s="724">
        <f>C_Addresses!F921</f>
        <v>0</v>
      </c>
      <c r="G1212" s="10">
        <f>C_Addresses!G921</f>
        <v>0</v>
      </c>
      <c r="H1212" s="10">
        <f>C_Addresses!H921</f>
        <v>0</v>
      </c>
      <c r="I1212" s="3">
        <f>C_Addresses!I921</f>
        <v>0</v>
      </c>
      <c r="J1212" s="3">
        <f>C_Addresses!J921</f>
        <v>0</v>
      </c>
      <c r="K1212" s="3" t="str">
        <f>C_Addresses!K921</f>
        <v>District</v>
      </c>
      <c r="L1212" s="3">
        <f>C_Addresses!L921</f>
        <v>0</v>
      </c>
      <c r="M1212" s="1059" t="str">
        <f>C_Addresses!M921</f>
        <v>Elected Official</v>
      </c>
      <c r="N1212" s="1059">
        <f>C_Addresses!N921</f>
        <v>0</v>
      </c>
    </row>
    <row r="1213" spans="2:14" x14ac:dyDescent="0.2">
      <c r="B1213" s="12" t="str">
        <f>C_Addresses!B922</f>
        <v>Site #:</v>
      </c>
      <c r="C1213" s="206">
        <f>C_Addresses!C922</f>
        <v>84</v>
      </c>
      <c r="D1213" s="10">
        <f>C_Addresses!D922</f>
        <v>0</v>
      </c>
      <c r="E1213" s="11" t="str">
        <f>C_Addresses!E922</f>
        <v>PPA Approved:</v>
      </c>
      <c r="F1213" s="202">
        <f>C_Addresses!F922</f>
        <v>0</v>
      </c>
      <c r="G1213" s="3">
        <f>C_Addresses!G922</f>
        <v>0</v>
      </c>
      <c r="H1213" s="1">
        <f>C_Addresses!H922</f>
        <v>0</v>
      </c>
      <c r="I1213" s="4" t="str">
        <f>C_Addresses!I922</f>
        <v>Chief Municipal Official:</v>
      </c>
      <c r="J1213" s="4">
        <f>C_Addresses!J922</f>
        <v>0</v>
      </c>
      <c r="K1213" s="13">
        <f>C_Addresses!K922</f>
        <v>0</v>
      </c>
      <c r="L1213" s="3">
        <f>C_Addresses!L922</f>
        <v>0</v>
      </c>
      <c r="M1213" s="1056">
        <f>C_Addresses!M922</f>
        <v>0</v>
      </c>
      <c r="N1213" s="1056">
        <f>C_Addresses!N922</f>
        <v>0</v>
      </c>
    </row>
    <row r="1214" spans="2:14" x14ac:dyDescent="0.2">
      <c r="B1214" s="4" t="str">
        <f>C_Addresses!B923</f>
        <v>Set Aside:</v>
      </c>
      <c r="C1214" s="1057" t="str">
        <f>C_Addresses!C923</f>
        <v/>
      </c>
      <c r="D1214" s="1057">
        <f>C_Addresses!D923</f>
        <v>0</v>
      </c>
      <c r="E1214" s="1057">
        <f>C_Addresses!E923</f>
        <v>0</v>
      </c>
      <c r="F1214" s="1057">
        <f>C_Addresses!F923</f>
        <v>0</v>
      </c>
      <c r="G1214" s="3">
        <f>C_Addresses!G923</f>
        <v>0</v>
      </c>
      <c r="H1214" s="1">
        <f>C_Addresses!H923</f>
        <v>0</v>
      </c>
      <c r="I1214" s="4" t="str">
        <f>C_Addresses!I923</f>
        <v>Alderman:</v>
      </c>
      <c r="J1214" s="4">
        <f>C_Addresses!J923</f>
        <v>0</v>
      </c>
      <c r="K1214" s="2">
        <f>C_Addresses!K923</f>
        <v>0</v>
      </c>
      <c r="L1214" s="3">
        <f>C_Addresses!L923</f>
        <v>0</v>
      </c>
      <c r="M1214" s="1056">
        <f>C_Addresses!M923</f>
        <v>0</v>
      </c>
      <c r="N1214" s="1056">
        <f>C_Addresses!N923</f>
        <v>0</v>
      </c>
    </row>
    <row r="1215" spans="2:14" x14ac:dyDescent="0.2">
      <c r="B1215" s="4" t="str">
        <f>C_Addresses!B924</f>
        <v>Address:</v>
      </c>
      <c r="C1215" s="1050">
        <f>C_Addresses!C924</f>
        <v>0</v>
      </c>
      <c r="D1215" s="1051">
        <f>C_Addresses!D924</f>
        <v>0</v>
      </c>
      <c r="E1215" s="1051">
        <f>C_Addresses!E924</f>
        <v>0</v>
      </c>
      <c r="F1215" s="1052">
        <f>C_Addresses!F924</f>
        <v>0</v>
      </c>
      <c r="G1215" s="3">
        <f>C_Addresses!G924</f>
        <v>0</v>
      </c>
      <c r="H1215" s="1">
        <f>C_Addresses!H924</f>
        <v>0</v>
      </c>
      <c r="I1215" s="4" t="str">
        <f>C_Addresses!I924</f>
        <v>State Senator:</v>
      </c>
      <c r="J1215" s="4">
        <f>C_Addresses!J924</f>
        <v>0</v>
      </c>
      <c r="K1215" s="2">
        <f>C_Addresses!K924</f>
        <v>0</v>
      </c>
      <c r="L1215" s="3">
        <f>C_Addresses!L924</f>
        <v>0</v>
      </c>
      <c r="M1215" s="1056">
        <f>C_Addresses!M924</f>
        <v>0</v>
      </c>
      <c r="N1215" s="1056">
        <f>C_Addresses!N924</f>
        <v>0</v>
      </c>
    </row>
    <row r="1216" spans="2:14" x14ac:dyDescent="0.2">
      <c r="B1216" s="4" t="str">
        <f>C_Addresses!B925</f>
        <v xml:space="preserve">City: </v>
      </c>
      <c r="C1216" s="1050">
        <f>C_Addresses!C925</f>
        <v>0</v>
      </c>
      <c r="D1216" s="1051">
        <f>C_Addresses!D925</f>
        <v>0</v>
      </c>
      <c r="E1216" s="1051">
        <f>C_Addresses!E925</f>
        <v>0</v>
      </c>
      <c r="F1216" s="1052">
        <f>C_Addresses!F925</f>
        <v>0</v>
      </c>
      <c r="G1216" s="3">
        <f>C_Addresses!G925</f>
        <v>0</v>
      </c>
      <c r="H1216" s="3">
        <f>C_Addresses!H925</f>
        <v>0</v>
      </c>
      <c r="I1216" s="4" t="str">
        <f>C_Addresses!I925</f>
        <v>State Representative:</v>
      </c>
      <c r="J1216" s="4">
        <f>C_Addresses!J925</f>
        <v>0</v>
      </c>
      <c r="K1216" s="2">
        <f>C_Addresses!K925</f>
        <v>0</v>
      </c>
      <c r="L1216" s="3">
        <f>C_Addresses!L925</f>
        <v>0</v>
      </c>
      <c r="M1216" s="1056">
        <f>C_Addresses!M925</f>
        <v>0</v>
      </c>
      <c r="N1216" s="1056">
        <f>C_Addresses!N925</f>
        <v>0</v>
      </c>
    </row>
    <row r="1217" spans="2:14" x14ac:dyDescent="0.2">
      <c r="B1217" s="11" t="str">
        <f>C_Addresses!B926</f>
        <v>ZIP:</v>
      </c>
      <c r="C1217" s="1028">
        <f>C_Addresses!C926</f>
        <v>0</v>
      </c>
      <c r="D1217" s="1058">
        <f>C_Addresses!D926</f>
        <v>0</v>
      </c>
      <c r="E1217" s="1058">
        <f>C_Addresses!E926</f>
        <v>0</v>
      </c>
      <c r="F1217" s="1029">
        <f>C_Addresses!F926</f>
        <v>0</v>
      </c>
      <c r="G1217" s="3">
        <f>C_Addresses!G926</f>
        <v>0</v>
      </c>
      <c r="H1217" s="1">
        <f>C_Addresses!H926</f>
        <v>0</v>
      </c>
      <c r="I1217" s="4" t="str">
        <f>C_Addresses!I926</f>
        <v>US Representative:</v>
      </c>
      <c r="J1217" s="4">
        <f>C_Addresses!J926</f>
        <v>0</v>
      </c>
      <c r="K1217" s="2">
        <f>C_Addresses!K926</f>
        <v>0</v>
      </c>
      <c r="L1217" s="3">
        <f>C_Addresses!L926</f>
        <v>0</v>
      </c>
      <c r="M1217" s="1056">
        <f>C_Addresses!M926</f>
        <v>0</v>
      </c>
      <c r="N1217" s="1056">
        <f>C_Addresses!N926</f>
        <v>0</v>
      </c>
    </row>
    <row r="1218" spans="2:14" x14ac:dyDescent="0.2">
      <c r="B1218" s="4" t="str">
        <f>C_Addresses!B927</f>
        <v>County:</v>
      </c>
      <c r="C1218" s="1050">
        <f>C_Addresses!C927</f>
        <v>0</v>
      </c>
      <c r="D1218" s="1051">
        <f>C_Addresses!D927</f>
        <v>0</v>
      </c>
      <c r="E1218" s="1051">
        <f>C_Addresses!E927</f>
        <v>0</v>
      </c>
      <c r="F1218" s="1052">
        <f>C_Addresses!F927</f>
        <v>0</v>
      </c>
      <c r="G1218" s="3">
        <f>C_Addresses!G927</f>
        <v>0</v>
      </c>
      <c r="H1218" s="1">
        <f>C_Addresses!H927</f>
        <v>0</v>
      </c>
      <c r="I1218" s="1">
        <f>C_Addresses!I927</f>
        <v>0</v>
      </c>
      <c r="J1218" s="1">
        <f>C_Addresses!J927</f>
        <v>0</v>
      </c>
      <c r="K1218" s="1">
        <f>C_Addresses!K927</f>
        <v>0</v>
      </c>
      <c r="L1218" s="1">
        <f>C_Addresses!L927</f>
        <v>0</v>
      </c>
      <c r="M1218" s="1">
        <f>C_Addresses!M927</f>
        <v>0</v>
      </c>
      <c r="N1218" s="1">
        <f>C_Addresses!N927</f>
        <v>0</v>
      </c>
    </row>
    <row r="1219" spans="2:14" x14ac:dyDescent="0.2">
      <c r="B1219" s="1">
        <f>C_Addresses!B928</f>
        <v>0</v>
      </c>
      <c r="C1219" s="1">
        <f>C_Addresses!C928</f>
        <v>0</v>
      </c>
      <c r="D1219" s="1">
        <f>C_Addresses!D928</f>
        <v>0</v>
      </c>
      <c r="E1219" s="1">
        <f>C_Addresses!E928</f>
        <v>0</v>
      </c>
      <c r="F1219" s="3">
        <f>C_Addresses!F928</f>
        <v>0</v>
      </c>
      <c r="G1219" s="3">
        <f>C_Addresses!G928</f>
        <v>0</v>
      </c>
      <c r="H1219" s="1">
        <f>C_Addresses!H928</f>
        <v>0</v>
      </c>
      <c r="I1219" s="4" t="str">
        <f>C_Addresses!I928</f>
        <v>Census Tract Number:</v>
      </c>
      <c r="J1219" s="1">
        <f>C_Addresses!J928</f>
        <v>0</v>
      </c>
      <c r="K1219" s="2">
        <f>C_Addresses!K928</f>
        <v>0</v>
      </c>
      <c r="L1219" s="1">
        <f>C_Addresses!L928</f>
        <v>0</v>
      </c>
      <c r="M1219" s="1" t="str">
        <f>C_Addresses!M928</f>
        <v>PIN:</v>
      </c>
      <c r="N1219" s="2">
        <f>C_Addresses!N928</f>
        <v>0</v>
      </c>
    </row>
    <row r="1220" spans="2:14" x14ac:dyDescent="0.2">
      <c r="B1220" s="4" t="str">
        <f>C_Addresses!B929</f>
        <v>Latitude:</v>
      </c>
      <c r="C1220" s="121">
        <f>C_Addresses!C929</f>
        <v>0</v>
      </c>
      <c r="D1220" s="5" t="str">
        <f>C_Addresses!D929</f>
        <v>(Example: 41.889556)</v>
      </c>
      <c r="E1220" s="1">
        <f>C_Addresses!E929</f>
        <v>0</v>
      </c>
      <c r="F1220" s="3">
        <f>C_Addresses!F929</f>
        <v>0</v>
      </c>
      <c r="G1220" s="1">
        <f>C_Addresses!G929</f>
        <v>0</v>
      </c>
      <c r="H1220" s="1">
        <f>C_Addresses!H929</f>
        <v>0</v>
      </c>
      <c r="I1220" s="4" t="str">
        <f>C_Addresses!I929</f>
        <v>QCT?:</v>
      </c>
      <c r="J1220" s="1">
        <f>C_Addresses!J929</f>
        <v>0</v>
      </c>
      <c r="K1220" s="202">
        <f>C_Addresses!K929</f>
        <v>0</v>
      </c>
      <c r="L1220" s="1">
        <f>C_Addresses!L929</f>
        <v>0</v>
      </c>
      <c r="M1220" s="1">
        <f>C_Addresses!M929</f>
        <v>0</v>
      </c>
      <c r="N1220" s="1">
        <f>C_Addresses!N929</f>
        <v>0</v>
      </c>
    </row>
    <row r="1221" spans="2:14" x14ac:dyDescent="0.2">
      <c r="B1221" s="4" t="str">
        <f>C_Addresses!B930</f>
        <v>Longitude:</v>
      </c>
      <c r="C1221" s="122">
        <f>C_Addresses!C930</f>
        <v>0</v>
      </c>
      <c r="D1221" s="9" t="str">
        <f>C_Addresses!D930</f>
        <v>(Example: -87.623861)</v>
      </c>
      <c r="E1221" s="3">
        <f>C_Addresses!E930</f>
        <v>0</v>
      </c>
      <c r="F1221" s="1">
        <f>C_Addresses!F930</f>
        <v>0</v>
      </c>
      <c r="G1221" s="3">
        <f>C_Addresses!G930</f>
        <v>0</v>
      </c>
      <c r="H1221" s="1">
        <f>C_Addresses!H930</f>
        <v>0</v>
      </c>
      <c r="I1221" s="4" t="str">
        <f>C_Addresses!I930</f>
        <v>Chicago Community Area:</v>
      </c>
      <c r="J1221" s="1">
        <f>C_Addresses!J930</f>
        <v>0</v>
      </c>
      <c r="K1221" s="1">
        <f>C_Addresses!K930</f>
        <v>0</v>
      </c>
      <c r="L1221" s="1">
        <f>C_Addresses!L930</f>
        <v>0</v>
      </c>
      <c r="M1221" s="1053">
        <f>C_Addresses!M930</f>
        <v>0</v>
      </c>
      <c r="N1221" s="1054">
        <f>C_Addresses!N930</f>
        <v>0</v>
      </c>
    </row>
    <row r="1222" spans="2:14" ht="13.5" thickBot="1" x14ac:dyDescent="0.25">
      <c r="B1222" s="14">
        <f>C_Addresses!B931</f>
        <v>0</v>
      </c>
      <c r="C1222" s="14">
        <f>C_Addresses!C931</f>
        <v>0</v>
      </c>
      <c r="D1222" s="14">
        <f>C_Addresses!D931</f>
        <v>0</v>
      </c>
      <c r="E1222" s="14">
        <f>C_Addresses!E931</f>
        <v>0</v>
      </c>
      <c r="F1222" s="14">
        <f>C_Addresses!F931</f>
        <v>0</v>
      </c>
      <c r="G1222" s="14">
        <f>C_Addresses!G931</f>
        <v>0</v>
      </c>
      <c r="H1222" s="14">
        <f>C_Addresses!H931</f>
        <v>0</v>
      </c>
      <c r="I1222" s="14">
        <f>C_Addresses!I931</f>
        <v>0</v>
      </c>
      <c r="J1222" s="14">
        <f>C_Addresses!J931</f>
        <v>0</v>
      </c>
      <c r="K1222" s="14">
        <f>C_Addresses!K931</f>
        <v>0</v>
      </c>
      <c r="L1222" s="14">
        <f>C_Addresses!L931</f>
        <v>0</v>
      </c>
      <c r="M1222" s="14">
        <f>C_Addresses!M931</f>
        <v>0</v>
      </c>
      <c r="N1222" s="14">
        <f>C_Addresses!N931</f>
        <v>0</v>
      </c>
    </row>
    <row r="1223" spans="2:14" x14ac:dyDescent="0.2">
      <c r="B1223" s="1">
        <f>C_Addresses!B932</f>
        <v>0</v>
      </c>
      <c r="C1223" s="1">
        <f>C_Addresses!C932</f>
        <v>0</v>
      </c>
      <c r="D1223" s="1">
        <f>C_Addresses!D932</f>
        <v>0</v>
      </c>
      <c r="E1223" s="11" t="str">
        <f>C_Addresses!E932</f>
        <v xml:space="preserve">Number of Units: </v>
      </c>
      <c r="F1223" s="724">
        <f>C_Addresses!F932</f>
        <v>0</v>
      </c>
      <c r="G1223" s="10">
        <f>C_Addresses!G932</f>
        <v>0</v>
      </c>
      <c r="H1223" s="10">
        <f>C_Addresses!H932</f>
        <v>0</v>
      </c>
      <c r="I1223" s="3">
        <f>C_Addresses!I932</f>
        <v>0</v>
      </c>
      <c r="J1223" s="3">
        <f>C_Addresses!J932</f>
        <v>0</v>
      </c>
      <c r="K1223" s="3" t="str">
        <f>C_Addresses!K932</f>
        <v>District</v>
      </c>
      <c r="L1223" s="3">
        <f>C_Addresses!L932</f>
        <v>0</v>
      </c>
      <c r="M1223" s="1059" t="str">
        <f>C_Addresses!M932</f>
        <v>Elected Official</v>
      </c>
      <c r="N1223" s="1059">
        <f>C_Addresses!N932</f>
        <v>0</v>
      </c>
    </row>
    <row r="1224" spans="2:14" x14ac:dyDescent="0.2">
      <c r="B1224" s="12" t="str">
        <f>C_Addresses!B933</f>
        <v>Site #:</v>
      </c>
      <c r="C1224" s="206">
        <f>C_Addresses!C933</f>
        <v>85</v>
      </c>
      <c r="D1224" s="10">
        <f>C_Addresses!D933</f>
        <v>0</v>
      </c>
      <c r="E1224" s="11" t="str">
        <f>C_Addresses!E933</f>
        <v>PPA Approved:</v>
      </c>
      <c r="F1224" s="202">
        <f>C_Addresses!F933</f>
        <v>0</v>
      </c>
      <c r="G1224" s="3">
        <f>C_Addresses!G933</f>
        <v>0</v>
      </c>
      <c r="H1224" s="1">
        <f>C_Addresses!H933</f>
        <v>0</v>
      </c>
      <c r="I1224" s="4" t="str">
        <f>C_Addresses!I933</f>
        <v>Chief Municipal Official:</v>
      </c>
      <c r="J1224" s="4">
        <f>C_Addresses!J933</f>
        <v>0</v>
      </c>
      <c r="K1224" s="13">
        <f>C_Addresses!K933</f>
        <v>0</v>
      </c>
      <c r="L1224" s="3">
        <f>C_Addresses!L933</f>
        <v>0</v>
      </c>
      <c r="M1224" s="1056">
        <f>C_Addresses!M933</f>
        <v>0</v>
      </c>
      <c r="N1224" s="1056">
        <f>C_Addresses!N933</f>
        <v>0</v>
      </c>
    </row>
    <row r="1225" spans="2:14" x14ac:dyDescent="0.2">
      <c r="B1225" s="4" t="str">
        <f>C_Addresses!B934</f>
        <v>Set Aside:</v>
      </c>
      <c r="C1225" s="1057" t="str">
        <f>C_Addresses!C934</f>
        <v/>
      </c>
      <c r="D1225" s="1057">
        <f>C_Addresses!D934</f>
        <v>0</v>
      </c>
      <c r="E1225" s="1057">
        <f>C_Addresses!E934</f>
        <v>0</v>
      </c>
      <c r="F1225" s="1057">
        <f>C_Addresses!F934</f>
        <v>0</v>
      </c>
      <c r="G1225" s="3">
        <f>C_Addresses!G934</f>
        <v>0</v>
      </c>
      <c r="H1225" s="1">
        <f>C_Addresses!H934</f>
        <v>0</v>
      </c>
      <c r="I1225" s="4" t="str">
        <f>C_Addresses!I934</f>
        <v>Alderman:</v>
      </c>
      <c r="J1225" s="4">
        <f>C_Addresses!J934</f>
        <v>0</v>
      </c>
      <c r="K1225" s="2">
        <f>C_Addresses!K934</f>
        <v>0</v>
      </c>
      <c r="L1225" s="3">
        <f>C_Addresses!L934</f>
        <v>0</v>
      </c>
      <c r="M1225" s="1056">
        <f>C_Addresses!M934</f>
        <v>0</v>
      </c>
      <c r="N1225" s="1056">
        <f>C_Addresses!N934</f>
        <v>0</v>
      </c>
    </row>
    <row r="1226" spans="2:14" x14ac:dyDescent="0.2">
      <c r="B1226" s="4" t="str">
        <f>C_Addresses!B935</f>
        <v>Address:</v>
      </c>
      <c r="C1226" s="1050">
        <f>C_Addresses!C935</f>
        <v>0</v>
      </c>
      <c r="D1226" s="1051">
        <f>C_Addresses!D935</f>
        <v>0</v>
      </c>
      <c r="E1226" s="1051">
        <f>C_Addresses!E935</f>
        <v>0</v>
      </c>
      <c r="F1226" s="1052">
        <f>C_Addresses!F935</f>
        <v>0</v>
      </c>
      <c r="G1226" s="3">
        <f>C_Addresses!G935</f>
        <v>0</v>
      </c>
      <c r="H1226" s="1">
        <f>C_Addresses!H935</f>
        <v>0</v>
      </c>
      <c r="I1226" s="4" t="str">
        <f>C_Addresses!I935</f>
        <v>State Senator:</v>
      </c>
      <c r="J1226" s="4">
        <f>C_Addresses!J935</f>
        <v>0</v>
      </c>
      <c r="K1226" s="2">
        <f>C_Addresses!K935</f>
        <v>0</v>
      </c>
      <c r="L1226" s="3">
        <f>C_Addresses!L935</f>
        <v>0</v>
      </c>
      <c r="M1226" s="1056">
        <f>C_Addresses!M935</f>
        <v>0</v>
      </c>
      <c r="N1226" s="1056">
        <f>C_Addresses!N935</f>
        <v>0</v>
      </c>
    </row>
    <row r="1227" spans="2:14" x14ac:dyDescent="0.2">
      <c r="B1227" s="4" t="str">
        <f>C_Addresses!B936</f>
        <v xml:space="preserve">City: </v>
      </c>
      <c r="C1227" s="1050">
        <f>C_Addresses!C936</f>
        <v>0</v>
      </c>
      <c r="D1227" s="1051">
        <f>C_Addresses!D936</f>
        <v>0</v>
      </c>
      <c r="E1227" s="1051">
        <f>C_Addresses!E936</f>
        <v>0</v>
      </c>
      <c r="F1227" s="1052">
        <f>C_Addresses!F936</f>
        <v>0</v>
      </c>
      <c r="G1227" s="3">
        <f>C_Addresses!G936</f>
        <v>0</v>
      </c>
      <c r="H1227" s="3">
        <f>C_Addresses!H936</f>
        <v>0</v>
      </c>
      <c r="I1227" s="4" t="str">
        <f>C_Addresses!I936</f>
        <v>State Representative:</v>
      </c>
      <c r="J1227" s="4">
        <f>C_Addresses!J936</f>
        <v>0</v>
      </c>
      <c r="K1227" s="2">
        <f>C_Addresses!K936</f>
        <v>0</v>
      </c>
      <c r="L1227" s="3">
        <f>C_Addresses!L936</f>
        <v>0</v>
      </c>
      <c r="M1227" s="1056">
        <f>C_Addresses!M936</f>
        <v>0</v>
      </c>
      <c r="N1227" s="1056">
        <f>C_Addresses!N936</f>
        <v>0</v>
      </c>
    </row>
    <row r="1228" spans="2:14" x14ac:dyDescent="0.2">
      <c r="B1228" s="11" t="str">
        <f>C_Addresses!B937</f>
        <v>ZIP:</v>
      </c>
      <c r="C1228" s="1028">
        <f>C_Addresses!C937</f>
        <v>0</v>
      </c>
      <c r="D1228" s="1058">
        <f>C_Addresses!D937</f>
        <v>0</v>
      </c>
      <c r="E1228" s="1058">
        <f>C_Addresses!E937</f>
        <v>0</v>
      </c>
      <c r="F1228" s="1029">
        <f>C_Addresses!F937</f>
        <v>0</v>
      </c>
      <c r="G1228" s="3">
        <f>C_Addresses!G937</f>
        <v>0</v>
      </c>
      <c r="H1228" s="1">
        <f>C_Addresses!H937</f>
        <v>0</v>
      </c>
      <c r="I1228" s="4" t="str">
        <f>C_Addresses!I937</f>
        <v>US Representative:</v>
      </c>
      <c r="J1228" s="4">
        <f>C_Addresses!J937</f>
        <v>0</v>
      </c>
      <c r="K1228" s="2">
        <f>C_Addresses!K937</f>
        <v>0</v>
      </c>
      <c r="L1228" s="3">
        <f>C_Addresses!L937</f>
        <v>0</v>
      </c>
      <c r="M1228" s="1056">
        <f>C_Addresses!M937</f>
        <v>0</v>
      </c>
      <c r="N1228" s="1056">
        <f>C_Addresses!N937</f>
        <v>0</v>
      </c>
    </row>
    <row r="1229" spans="2:14" x14ac:dyDescent="0.2">
      <c r="B1229" s="4" t="str">
        <f>C_Addresses!B938</f>
        <v>County:</v>
      </c>
      <c r="C1229" s="1050">
        <f>C_Addresses!C938</f>
        <v>0</v>
      </c>
      <c r="D1229" s="1051">
        <f>C_Addresses!D938</f>
        <v>0</v>
      </c>
      <c r="E1229" s="1051">
        <f>C_Addresses!E938</f>
        <v>0</v>
      </c>
      <c r="F1229" s="1052">
        <f>C_Addresses!F938</f>
        <v>0</v>
      </c>
      <c r="G1229" s="3">
        <f>C_Addresses!G938</f>
        <v>0</v>
      </c>
      <c r="H1229" s="1">
        <f>C_Addresses!H938</f>
        <v>0</v>
      </c>
      <c r="I1229" s="1">
        <f>C_Addresses!I938</f>
        <v>0</v>
      </c>
      <c r="J1229" s="1">
        <f>C_Addresses!J938</f>
        <v>0</v>
      </c>
      <c r="K1229" s="1">
        <f>C_Addresses!K938</f>
        <v>0</v>
      </c>
      <c r="L1229" s="1">
        <f>C_Addresses!L938</f>
        <v>0</v>
      </c>
      <c r="M1229" s="1">
        <f>C_Addresses!M938</f>
        <v>0</v>
      </c>
      <c r="N1229" s="1">
        <f>C_Addresses!N938</f>
        <v>0</v>
      </c>
    </row>
    <row r="1230" spans="2:14" x14ac:dyDescent="0.2">
      <c r="B1230" s="1">
        <f>C_Addresses!B939</f>
        <v>0</v>
      </c>
      <c r="C1230" s="1">
        <f>C_Addresses!C939</f>
        <v>0</v>
      </c>
      <c r="D1230" s="1">
        <f>C_Addresses!D939</f>
        <v>0</v>
      </c>
      <c r="E1230" s="1">
        <f>C_Addresses!E939</f>
        <v>0</v>
      </c>
      <c r="F1230" s="3">
        <f>C_Addresses!F939</f>
        <v>0</v>
      </c>
      <c r="G1230" s="3">
        <f>C_Addresses!G939</f>
        <v>0</v>
      </c>
      <c r="H1230" s="1">
        <f>C_Addresses!H939</f>
        <v>0</v>
      </c>
      <c r="I1230" s="4" t="str">
        <f>C_Addresses!I939</f>
        <v>Census Tract Number:</v>
      </c>
      <c r="J1230" s="1">
        <f>C_Addresses!J939</f>
        <v>0</v>
      </c>
      <c r="K1230" s="2">
        <f>C_Addresses!K939</f>
        <v>0</v>
      </c>
      <c r="L1230" s="1">
        <f>C_Addresses!L939</f>
        <v>0</v>
      </c>
      <c r="M1230" s="1" t="str">
        <f>C_Addresses!M939</f>
        <v>PIN:</v>
      </c>
      <c r="N1230" s="2">
        <f>C_Addresses!N939</f>
        <v>0</v>
      </c>
    </row>
    <row r="1231" spans="2:14" x14ac:dyDescent="0.2">
      <c r="B1231" s="4" t="str">
        <f>C_Addresses!B940</f>
        <v>Latitude:</v>
      </c>
      <c r="C1231" s="121">
        <f>C_Addresses!C940</f>
        <v>0</v>
      </c>
      <c r="D1231" s="5" t="str">
        <f>C_Addresses!D940</f>
        <v>(Example: 41.889556)</v>
      </c>
      <c r="E1231" s="1">
        <f>C_Addresses!E940</f>
        <v>0</v>
      </c>
      <c r="F1231" s="3">
        <f>C_Addresses!F940</f>
        <v>0</v>
      </c>
      <c r="G1231" s="1">
        <f>C_Addresses!G940</f>
        <v>0</v>
      </c>
      <c r="H1231" s="1">
        <f>C_Addresses!H940</f>
        <v>0</v>
      </c>
      <c r="I1231" s="4" t="str">
        <f>C_Addresses!I940</f>
        <v>QCT?:</v>
      </c>
      <c r="J1231" s="1">
        <f>C_Addresses!J940</f>
        <v>0</v>
      </c>
      <c r="K1231" s="202">
        <f>C_Addresses!K940</f>
        <v>0</v>
      </c>
      <c r="L1231" s="1">
        <f>C_Addresses!L940</f>
        <v>0</v>
      </c>
      <c r="M1231" s="1">
        <f>C_Addresses!M940</f>
        <v>0</v>
      </c>
      <c r="N1231" s="1">
        <f>C_Addresses!N940</f>
        <v>0</v>
      </c>
    </row>
    <row r="1232" spans="2:14" x14ac:dyDescent="0.2">
      <c r="B1232" s="4" t="str">
        <f>C_Addresses!B941</f>
        <v>Longitude:</v>
      </c>
      <c r="C1232" s="122">
        <f>C_Addresses!C941</f>
        <v>0</v>
      </c>
      <c r="D1232" s="9" t="str">
        <f>C_Addresses!D941</f>
        <v>(Example: -87.623861)</v>
      </c>
      <c r="E1232" s="3">
        <f>C_Addresses!E941</f>
        <v>0</v>
      </c>
      <c r="F1232" s="1">
        <f>C_Addresses!F941</f>
        <v>0</v>
      </c>
      <c r="G1232" s="3">
        <f>C_Addresses!G941</f>
        <v>0</v>
      </c>
      <c r="H1232" s="1">
        <f>C_Addresses!H941</f>
        <v>0</v>
      </c>
      <c r="I1232" s="4" t="str">
        <f>C_Addresses!I941</f>
        <v>Chicago Community Area:</v>
      </c>
      <c r="J1232" s="1">
        <f>C_Addresses!J941</f>
        <v>0</v>
      </c>
      <c r="K1232" s="1">
        <f>C_Addresses!K941</f>
        <v>0</v>
      </c>
      <c r="L1232" s="1">
        <f>C_Addresses!L941</f>
        <v>0</v>
      </c>
      <c r="M1232" s="1053">
        <f>C_Addresses!M941</f>
        <v>0</v>
      </c>
      <c r="N1232" s="1054">
        <f>C_Addresses!N941</f>
        <v>0</v>
      </c>
    </row>
    <row r="1233" spans="2:14" ht="13.5" thickBot="1" x14ac:dyDescent="0.25">
      <c r="B1233" s="14">
        <f>C_Addresses!B942</f>
        <v>0</v>
      </c>
      <c r="C1233" s="14">
        <f>C_Addresses!C942</f>
        <v>0</v>
      </c>
      <c r="D1233" s="14">
        <f>C_Addresses!D942</f>
        <v>0</v>
      </c>
      <c r="E1233" s="14">
        <f>C_Addresses!E942</f>
        <v>0</v>
      </c>
      <c r="F1233" s="14">
        <f>C_Addresses!F942</f>
        <v>0</v>
      </c>
      <c r="G1233" s="14">
        <f>C_Addresses!G942</f>
        <v>0</v>
      </c>
      <c r="H1233" s="14">
        <f>C_Addresses!H942</f>
        <v>0</v>
      </c>
      <c r="I1233" s="14">
        <f>C_Addresses!I942</f>
        <v>0</v>
      </c>
      <c r="J1233" s="14">
        <f>C_Addresses!J942</f>
        <v>0</v>
      </c>
      <c r="K1233" s="14">
        <f>C_Addresses!K942</f>
        <v>0</v>
      </c>
      <c r="L1233" s="14">
        <f>C_Addresses!L942</f>
        <v>0</v>
      </c>
      <c r="M1233" s="14">
        <f>C_Addresses!M942</f>
        <v>0</v>
      </c>
      <c r="N1233" s="14">
        <f>C_Addresses!N942</f>
        <v>0</v>
      </c>
    </row>
    <row r="1234" spans="2:14" x14ac:dyDescent="0.2">
      <c r="B1234" s="1">
        <f>C_Addresses!B943</f>
        <v>0</v>
      </c>
      <c r="C1234" s="1">
        <f>C_Addresses!C943</f>
        <v>0</v>
      </c>
      <c r="D1234" s="1">
        <f>C_Addresses!D943</f>
        <v>0</v>
      </c>
      <c r="E1234" s="11" t="str">
        <f>C_Addresses!E943</f>
        <v xml:space="preserve">Number of Units: </v>
      </c>
      <c r="F1234" s="724">
        <f>C_Addresses!F943</f>
        <v>0</v>
      </c>
      <c r="G1234" s="10">
        <f>C_Addresses!G943</f>
        <v>0</v>
      </c>
      <c r="H1234" s="10">
        <f>C_Addresses!H943</f>
        <v>0</v>
      </c>
      <c r="I1234" s="3">
        <f>C_Addresses!I943</f>
        <v>0</v>
      </c>
      <c r="J1234" s="3">
        <f>C_Addresses!J943</f>
        <v>0</v>
      </c>
      <c r="K1234" s="3" t="str">
        <f>C_Addresses!K943</f>
        <v>District</v>
      </c>
      <c r="L1234" s="3">
        <f>C_Addresses!L943</f>
        <v>0</v>
      </c>
      <c r="M1234" s="1059" t="str">
        <f>C_Addresses!M943</f>
        <v>Elected Official</v>
      </c>
      <c r="N1234" s="1059">
        <f>C_Addresses!N943</f>
        <v>0</v>
      </c>
    </row>
    <row r="1235" spans="2:14" x14ac:dyDescent="0.2">
      <c r="B1235" s="12" t="str">
        <f>C_Addresses!B944</f>
        <v>Site #:</v>
      </c>
      <c r="C1235" s="206">
        <f>C_Addresses!C944</f>
        <v>86</v>
      </c>
      <c r="D1235" s="10">
        <f>C_Addresses!D944</f>
        <v>0</v>
      </c>
      <c r="E1235" s="11" t="str">
        <f>C_Addresses!E944</f>
        <v>PPA Approved:</v>
      </c>
      <c r="F1235" s="202">
        <f>C_Addresses!F944</f>
        <v>0</v>
      </c>
      <c r="G1235" s="3">
        <f>C_Addresses!G944</f>
        <v>0</v>
      </c>
      <c r="H1235" s="1">
        <f>C_Addresses!H944</f>
        <v>0</v>
      </c>
      <c r="I1235" s="4" t="str">
        <f>C_Addresses!I944</f>
        <v>Chief Municipal Official:</v>
      </c>
      <c r="J1235" s="4">
        <f>C_Addresses!J944</f>
        <v>0</v>
      </c>
      <c r="K1235" s="13">
        <f>C_Addresses!K944</f>
        <v>0</v>
      </c>
      <c r="L1235" s="3">
        <f>C_Addresses!L944</f>
        <v>0</v>
      </c>
      <c r="M1235" s="1056">
        <f>C_Addresses!M944</f>
        <v>0</v>
      </c>
      <c r="N1235" s="1056">
        <f>C_Addresses!N944</f>
        <v>0</v>
      </c>
    </row>
    <row r="1236" spans="2:14" x14ac:dyDescent="0.2">
      <c r="B1236" s="4" t="str">
        <f>C_Addresses!B945</f>
        <v>Set Aside:</v>
      </c>
      <c r="C1236" s="1057" t="str">
        <f>C_Addresses!C945</f>
        <v/>
      </c>
      <c r="D1236" s="1057">
        <f>C_Addresses!D945</f>
        <v>0</v>
      </c>
      <c r="E1236" s="1057">
        <f>C_Addresses!E945</f>
        <v>0</v>
      </c>
      <c r="F1236" s="1057">
        <f>C_Addresses!F945</f>
        <v>0</v>
      </c>
      <c r="G1236" s="3">
        <f>C_Addresses!G945</f>
        <v>0</v>
      </c>
      <c r="H1236" s="1">
        <f>C_Addresses!H945</f>
        <v>0</v>
      </c>
      <c r="I1236" s="4" t="str">
        <f>C_Addresses!I945</f>
        <v>Alderman:</v>
      </c>
      <c r="J1236" s="4">
        <f>C_Addresses!J945</f>
        <v>0</v>
      </c>
      <c r="K1236" s="2">
        <f>C_Addresses!K945</f>
        <v>0</v>
      </c>
      <c r="L1236" s="3">
        <f>C_Addresses!L945</f>
        <v>0</v>
      </c>
      <c r="M1236" s="1056">
        <f>C_Addresses!M945</f>
        <v>0</v>
      </c>
      <c r="N1236" s="1056">
        <f>C_Addresses!N945</f>
        <v>0</v>
      </c>
    </row>
    <row r="1237" spans="2:14" x14ac:dyDescent="0.2">
      <c r="B1237" s="4" t="str">
        <f>C_Addresses!B946</f>
        <v>Address:</v>
      </c>
      <c r="C1237" s="1050">
        <f>C_Addresses!C946</f>
        <v>0</v>
      </c>
      <c r="D1237" s="1051">
        <f>C_Addresses!D946</f>
        <v>0</v>
      </c>
      <c r="E1237" s="1051">
        <f>C_Addresses!E946</f>
        <v>0</v>
      </c>
      <c r="F1237" s="1052">
        <f>C_Addresses!F946</f>
        <v>0</v>
      </c>
      <c r="G1237" s="3">
        <f>C_Addresses!G946</f>
        <v>0</v>
      </c>
      <c r="H1237" s="1">
        <f>C_Addresses!H946</f>
        <v>0</v>
      </c>
      <c r="I1237" s="4" t="str">
        <f>C_Addresses!I946</f>
        <v>State Senator:</v>
      </c>
      <c r="J1237" s="4">
        <f>C_Addresses!J946</f>
        <v>0</v>
      </c>
      <c r="K1237" s="2">
        <f>C_Addresses!K946</f>
        <v>0</v>
      </c>
      <c r="L1237" s="3">
        <f>C_Addresses!L946</f>
        <v>0</v>
      </c>
      <c r="M1237" s="1056">
        <f>C_Addresses!M946</f>
        <v>0</v>
      </c>
      <c r="N1237" s="1056">
        <f>C_Addresses!N946</f>
        <v>0</v>
      </c>
    </row>
    <row r="1238" spans="2:14" x14ac:dyDescent="0.2">
      <c r="B1238" s="4" t="str">
        <f>C_Addresses!B947</f>
        <v xml:space="preserve">City: </v>
      </c>
      <c r="C1238" s="1050">
        <f>C_Addresses!C947</f>
        <v>0</v>
      </c>
      <c r="D1238" s="1051">
        <f>C_Addresses!D947</f>
        <v>0</v>
      </c>
      <c r="E1238" s="1051">
        <f>C_Addresses!E947</f>
        <v>0</v>
      </c>
      <c r="F1238" s="1052">
        <f>C_Addresses!F947</f>
        <v>0</v>
      </c>
      <c r="G1238" s="3">
        <f>C_Addresses!G947</f>
        <v>0</v>
      </c>
      <c r="H1238" s="3">
        <f>C_Addresses!H947</f>
        <v>0</v>
      </c>
      <c r="I1238" s="4" t="str">
        <f>C_Addresses!I947</f>
        <v>State Representative:</v>
      </c>
      <c r="J1238" s="4">
        <f>C_Addresses!J947</f>
        <v>0</v>
      </c>
      <c r="K1238" s="2">
        <f>C_Addresses!K947</f>
        <v>0</v>
      </c>
      <c r="L1238" s="3">
        <f>C_Addresses!L947</f>
        <v>0</v>
      </c>
      <c r="M1238" s="1056">
        <f>C_Addresses!M947</f>
        <v>0</v>
      </c>
      <c r="N1238" s="1056">
        <f>C_Addresses!N947</f>
        <v>0</v>
      </c>
    </row>
    <row r="1239" spans="2:14" x14ac:dyDescent="0.2">
      <c r="B1239" s="11" t="str">
        <f>C_Addresses!B948</f>
        <v>ZIP:</v>
      </c>
      <c r="C1239" s="1028">
        <f>C_Addresses!C948</f>
        <v>0</v>
      </c>
      <c r="D1239" s="1058">
        <f>C_Addresses!D948</f>
        <v>0</v>
      </c>
      <c r="E1239" s="1058">
        <f>C_Addresses!E948</f>
        <v>0</v>
      </c>
      <c r="F1239" s="1029">
        <f>C_Addresses!F948</f>
        <v>0</v>
      </c>
      <c r="G1239" s="3">
        <f>C_Addresses!G948</f>
        <v>0</v>
      </c>
      <c r="H1239" s="1">
        <f>C_Addresses!H948</f>
        <v>0</v>
      </c>
      <c r="I1239" s="4" t="str">
        <f>C_Addresses!I948</f>
        <v>US Representative:</v>
      </c>
      <c r="J1239" s="4">
        <f>C_Addresses!J948</f>
        <v>0</v>
      </c>
      <c r="K1239" s="2">
        <f>C_Addresses!K948</f>
        <v>0</v>
      </c>
      <c r="L1239" s="3">
        <f>C_Addresses!L948</f>
        <v>0</v>
      </c>
      <c r="M1239" s="1056">
        <f>C_Addresses!M948</f>
        <v>0</v>
      </c>
      <c r="N1239" s="1056">
        <f>C_Addresses!N948</f>
        <v>0</v>
      </c>
    </row>
    <row r="1240" spans="2:14" x14ac:dyDescent="0.2">
      <c r="B1240" s="4" t="str">
        <f>C_Addresses!B949</f>
        <v>County:</v>
      </c>
      <c r="C1240" s="1050">
        <f>C_Addresses!C949</f>
        <v>0</v>
      </c>
      <c r="D1240" s="1051">
        <f>C_Addresses!D949</f>
        <v>0</v>
      </c>
      <c r="E1240" s="1051">
        <f>C_Addresses!E949</f>
        <v>0</v>
      </c>
      <c r="F1240" s="1052">
        <f>C_Addresses!F949</f>
        <v>0</v>
      </c>
      <c r="G1240" s="3">
        <f>C_Addresses!G949</f>
        <v>0</v>
      </c>
      <c r="H1240" s="1">
        <f>C_Addresses!H949</f>
        <v>0</v>
      </c>
      <c r="I1240" s="1">
        <f>C_Addresses!I949</f>
        <v>0</v>
      </c>
      <c r="J1240" s="1">
        <f>C_Addresses!J949</f>
        <v>0</v>
      </c>
      <c r="K1240" s="1">
        <f>C_Addresses!K949</f>
        <v>0</v>
      </c>
      <c r="L1240" s="1">
        <f>C_Addresses!L949</f>
        <v>0</v>
      </c>
      <c r="M1240" s="1">
        <f>C_Addresses!M949</f>
        <v>0</v>
      </c>
      <c r="N1240" s="1">
        <f>C_Addresses!N949</f>
        <v>0</v>
      </c>
    </row>
    <row r="1241" spans="2:14" x14ac:dyDescent="0.2">
      <c r="B1241" s="1">
        <f>C_Addresses!B950</f>
        <v>0</v>
      </c>
      <c r="C1241" s="1">
        <f>C_Addresses!C950</f>
        <v>0</v>
      </c>
      <c r="D1241" s="1">
        <f>C_Addresses!D950</f>
        <v>0</v>
      </c>
      <c r="E1241" s="1">
        <f>C_Addresses!E950</f>
        <v>0</v>
      </c>
      <c r="F1241" s="3">
        <f>C_Addresses!F950</f>
        <v>0</v>
      </c>
      <c r="G1241" s="3">
        <f>C_Addresses!G950</f>
        <v>0</v>
      </c>
      <c r="H1241" s="1">
        <f>C_Addresses!H950</f>
        <v>0</v>
      </c>
      <c r="I1241" s="4" t="str">
        <f>C_Addresses!I950</f>
        <v>Census Tract Number:</v>
      </c>
      <c r="J1241" s="1">
        <f>C_Addresses!J950</f>
        <v>0</v>
      </c>
      <c r="K1241" s="2">
        <f>C_Addresses!K950</f>
        <v>0</v>
      </c>
      <c r="L1241" s="1">
        <f>C_Addresses!L950</f>
        <v>0</v>
      </c>
      <c r="M1241" s="1" t="str">
        <f>C_Addresses!M950</f>
        <v>PIN:</v>
      </c>
      <c r="N1241" s="2">
        <f>C_Addresses!N950</f>
        <v>0</v>
      </c>
    </row>
    <row r="1242" spans="2:14" x14ac:dyDescent="0.2">
      <c r="B1242" s="4" t="str">
        <f>C_Addresses!B951</f>
        <v>Latitude:</v>
      </c>
      <c r="C1242" s="121">
        <f>C_Addresses!C951</f>
        <v>0</v>
      </c>
      <c r="D1242" s="5" t="str">
        <f>C_Addresses!D951</f>
        <v>(Example: 41.889556)</v>
      </c>
      <c r="E1242" s="1">
        <f>C_Addresses!E951</f>
        <v>0</v>
      </c>
      <c r="F1242" s="3">
        <f>C_Addresses!F951</f>
        <v>0</v>
      </c>
      <c r="G1242" s="1">
        <f>C_Addresses!G951</f>
        <v>0</v>
      </c>
      <c r="H1242" s="1">
        <f>C_Addresses!H951</f>
        <v>0</v>
      </c>
      <c r="I1242" s="4" t="str">
        <f>C_Addresses!I951</f>
        <v>QCT?:</v>
      </c>
      <c r="J1242" s="1">
        <f>C_Addresses!J951</f>
        <v>0</v>
      </c>
      <c r="K1242" s="202">
        <f>C_Addresses!K951</f>
        <v>0</v>
      </c>
      <c r="L1242" s="1">
        <f>C_Addresses!L951</f>
        <v>0</v>
      </c>
      <c r="M1242" s="1">
        <f>C_Addresses!M951</f>
        <v>0</v>
      </c>
      <c r="N1242" s="1">
        <f>C_Addresses!N951</f>
        <v>0</v>
      </c>
    </row>
    <row r="1243" spans="2:14" x14ac:dyDescent="0.2">
      <c r="B1243" s="4" t="str">
        <f>C_Addresses!B952</f>
        <v>Longitude:</v>
      </c>
      <c r="C1243" s="122">
        <f>C_Addresses!C952</f>
        <v>0</v>
      </c>
      <c r="D1243" s="9" t="str">
        <f>C_Addresses!D952</f>
        <v>(Example: -87.623861)</v>
      </c>
      <c r="E1243" s="3">
        <f>C_Addresses!E952</f>
        <v>0</v>
      </c>
      <c r="F1243" s="1">
        <f>C_Addresses!F952</f>
        <v>0</v>
      </c>
      <c r="G1243" s="3">
        <f>C_Addresses!G952</f>
        <v>0</v>
      </c>
      <c r="H1243" s="1">
        <f>C_Addresses!H952</f>
        <v>0</v>
      </c>
      <c r="I1243" s="4" t="str">
        <f>C_Addresses!I952</f>
        <v>Chicago Community Area:</v>
      </c>
      <c r="J1243" s="1">
        <f>C_Addresses!J952</f>
        <v>0</v>
      </c>
      <c r="K1243" s="1">
        <f>C_Addresses!K952</f>
        <v>0</v>
      </c>
      <c r="L1243" s="1">
        <f>C_Addresses!L952</f>
        <v>0</v>
      </c>
      <c r="M1243" s="1053">
        <f>C_Addresses!M952</f>
        <v>0</v>
      </c>
      <c r="N1243" s="1054">
        <f>C_Addresses!N952</f>
        <v>0</v>
      </c>
    </row>
    <row r="1244" spans="2:14" ht="13.5" thickBot="1" x14ac:dyDescent="0.25">
      <c r="B1244" s="14">
        <f>C_Addresses!B953</f>
        <v>0</v>
      </c>
      <c r="C1244" s="14">
        <f>C_Addresses!C953</f>
        <v>0</v>
      </c>
      <c r="D1244" s="14">
        <f>C_Addresses!D953</f>
        <v>0</v>
      </c>
      <c r="E1244" s="14">
        <f>C_Addresses!E953</f>
        <v>0</v>
      </c>
      <c r="F1244" s="14">
        <f>C_Addresses!F953</f>
        <v>0</v>
      </c>
      <c r="G1244" s="14">
        <f>C_Addresses!G953</f>
        <v>0</v>
      </c>
      <c r="H1244" s="14">
        <f>C_Addresses!H953</f>
        <v>0</v>
      </c>
      <c r="I1244" s="14">
        <f>C_Addresses!I953</f>
        <v>0</v>
      </c>
      <c r="J1244" s="14">
        <f>C_Addresses!J953</f>
        <v>0</v>
      </c>
      <c r="K1244" s="14">
        <f>C_Addresses!K953</f>
        <v>0</v>
      </c>
      <c r="L1244" s="14">
        <f>C_Addresses!L953</f>
        <v>0</v>
      </c>
      <c r="M1244" s="14">
        <f>C_Addresses!M953</f>
        <v>0</v>
      </c>
      <c r="N1244" s="14">
        <f>C_Addresses!N953</f>
        <v>0</v>
      </c>
    </row>
    <row r="1245" spans="2:14" x14ac:dyDescent="0.2">
      <c r="B1245" s="1">
        <f>C_Addresses!B954</f>
        <v>0</v>
      </c>
      <c r="C1245" s="1">
        <f>C_Addresses!C954</f>
        <v>0</v>
      </c>
      <c r="D1245" s="1">
        <f>C_Addresses!D954</f>
        <v>0</v>
      </c>
      <c r="E1245" s="11" t="str">
        <f>C_Addresses!E954</f>
        <v xml:space="preserve">Number of Units: </v>
      </c>
      <c r="F1245" s="724">
        <f>C_Addresses!F954</f>
        <v>0</v>
      </c>
      <c r="G1245" s="10">
        <f>C_Addresses!G954</f>
        <v>0</v>
      </c>
      <c r="H1245" s="10">
        <f>C_Addresses!H954</f>
        <v>0</v>
      </c>
      <c r="I1245" s="3">
        <f>C_Addresses!I954</f>
        <v>0</v>
      </c>
      <c r="J1245" s="3">
        <f>C_Addresses!J954</f>
        <v>0</v>
      </c>
      <c r="K1245" s="3" t="str">
        <f>C_Addresses!K954</f>
        <v>District</v>
      </c>
      <c r="L1245" s="3">
        <f>C_Addresses!L954</f>
        <v>0</v>
      </c>
      <c r="M1245" s="1059" t="str">
        <f>C_Addresses!M954</f>
        <v>Elected Official</v>
      </c>
      <c r="N1245" s="1059">
        <f>C_Addresses!N954</f>
        <v>0</v>
      </c>
    </row>
    <row r="1246" spans="2:14" x14ac:dyDescent="0.2">
      <c r="B1246" s="12" t="str">
        <f>C_Addresses!B955</f>
        <v>Site #:</v>
      </c>
      <c r="C1246" s="206">
        <f>C_Addresses!C955</f>
        <v>87</v>
      </c>
      <c r="D1246" s="10">
        <f>C_Addresses!D955</f>
        <v>0</v>
      </c>
      <c r="E1246" s="11" t="str">
        <f>C_Addresses!E955</f>
        <v>PPA Approved:</v>
      </c>
      <c r="F1246" s="202">
        <f>C_Addresses!F955</f>
        <v>0</v>
      </c>
      <c r="G1246" s="3">
        <f>C_Addresses!G955</f>
        <v>0</v>
      </c>
      <c r="H1246" s="1">
        <f>C_Addresses!H955</f>
        <v>0</v>
      </c>
      <c r="I1246" s="4" t="str">
        <f>C_Addresses!I955</f>
        <v>Chief Municipal Official:</v>
      </c>
      <c r="J1246" s="4">
        <f>C_Addresses!J955</f>
        <v>0</v>
      </c>
      <c r="K1246" s="13">
        <f>C_Addresses!K955</f>
        <v>0</v>
      </c>
      <c r="L1246" s="3">
        <f>C_Addresses!L955</f>
        <v>0</v>
      </c>
      <c r="M1246" s="1056">
        <f>C_Addresses!M955</f>
        <v>0</v>
      </c>
      <c r="N1246" s="1056">
        <f>C_Addresses!N955</f>
        <v>0</v>
      </c>
    </row>
    <row r="1247" spans="2:14" x14ac:dyDescent="0.2">
      <c r="B1247" s="4" t="str">
        <f>C_Addresses!B956</f>
        <v>Set Aside:</v>
      </c>
      <c r="C1247" s="1057" t="str">
        <f>C_Addresses!C956</f>
        <v/>
      </c>
      <c r="D1247" s="1057">
        <f>C_Addresses!D956</f>
        <v>0</v>
      </c>
      <c r="E1247" s="1057">
        <f>C_Addresses!E956</f>
        <v>0</v>
      </c>
      <c r="F1247" s="1057">
        <f>C_Addresses!F956</f>
        <v>0</v>
      </c>
      <c r="G1247" s="3">
        <f>C_Addresses!G956</f>
        <v>0</v>
      </c>
      <c r="H1247" s="1">
        <f>C_Addresses!H956</f>
        <v>0</v>
      </c>
      <c r="I1247" s="4" t="str">
        <f>C_Addresses!I956</f>
        <v>Alderman:</v>
      </c>
      <c r="J1247" s="4">
        <f>C_Addresses!J956</f>
        <v>0</v>
      </c>
      <c r="K1247" s="2">
        <f>C_Addresses!K956</f>
        <v>0</v>
      </c>
      <c r="L1247" s="3">
        <f>C_Addresses!L956</f>
        <v>0</v>
      </c>
      <c r="M1247" s="1056">
        <f>C_Addresses!M956</f>
        <v>0</v>
      </c>
      <c r="N1247" s="1056">
        <f>C_Addresses!N956</f>
        <v>0</v>
      </c>
    </row>
    <row r="1248" spans="2:14" x14ac:dyDescent="0.2">
      <c r="B1248" s="4" t="str">
        <f>C_Addresses!B957</f>
        <v>Address:</v>
      </c>
      <c r="C1248" s="1050">
        <f>C_Addresses!C957</f>
        <v>0</v>
      </c>
      <c r="D1248" s="1051">
        <f>C_Addresses!D957</f>
        <v>0</v>
      </c>
      <c r="E1248" s="1051">
        <f>C_Addresses!E957</f>
        <v>0</v>
      </c>
      <c r="F1248" s="1052">
        <f>C_Addresses!F957</f>
        <v>0</v>
      </c>
      <c r="G1248" s="3">
        <f>C_Addresses!G957</f>
        <v>0</v>
      </c>
      <c r="H1248" s="1">
        <f>C_Addresses!H957</f>
        <v>0</v>
      </c>
      <c r="I1248" s="4" t="str">
        <f>C_Addresses!I957</f>
        <v>State Senator:</v>
      </c>
      <c r="J1248" s="4">
        <f>C_Addresses!J957</f>
        <v>0</v>
      </c>
      <c r="K1248" s="2">
        <f>C_Addresses!K957</f>
        <v>0</v>
      </c>
      <c r="L1248" s="3">
        <f>C_Addresses!L957</f>
        <v>0</v>
      </c>
      <c r="M1248" s="1056">
        <f>C_Addresses!M957</f>
        <v>0</v>
      </c>
      <c r="N1248" s="1056">
        <f>C_Addresses!N957</f>
        <v>0</v>
      </c>
    </row>
    <row r="1249" spans="2:14" x14ac:dyDescent="0.2">
      <c r="B1249" s="4" t="str">
        <f>C_Addresses!B958</f>
        <v xml:space="preserve">City: </v>
      </c>
      <c r="C1249" s="1050">
        <f>C_Addresses!C958</f>
        <v>0</v>
      </c>
      <c r="D1249" s="1051">
        <f>C_Addresses!D958</f>
        <v>0</v>
      </c>
      <c r="E1249" s="1051">
        <f>C_Addresses!E958</f>
        <v>0</v>
      </c>
      <c r="F1249" s="1052">
        <f>C_Addresses!F958</f>
        <v>0</v>
      </c>
      <c r="G1249" s="3">
        <f>C_Addresses!G958</f>
        <v>0</v>
      </c>
      <c r="H1249" s="3">
        <f>C_Addresses!H958</f>
        <v>0</v>
      </c>
      <c r="I1249" s="4" t="str">
        <f>C_Addresses!I958</f>
        <v>State Representative:</v>
      </c>
      <c r="J1249" s="4">
        <f>C_Addresses!J958</f>
        <v>0</v>
      </c>
      <c r="K1249" s="2">
        <f>C_Addresses!K958</f>
        <v>0</v>
      </c>
      <c r="L1249" s="3">
        <f>C_Addresses!L958</f>
        <v>0</v>
      </c>
      <c r="M1249" s="1056">
        <f>C_Addresses!M958</f>
        <v>0</v>
      </c>
      <c r="N1249" s="1056">
        <f>C_Addresses!N958</f>
        <v>0</v>
      </c>
    </row>
    <row r="1250" spans="2:14" x14ac:dyDescent="0.2">
      <c r="B1250" s="11" t="str">
        <f>C_Addresses!B959</f>
        <v>ZIP:</v>
      </c>
      <c r="C1250" s="1028">
        <f>C_Addresses!C959</f>
        <v>0</v>
      </c>
      <c r="D1250" s="1058">
        <f>C_Addresses!D959</f>
        <v>0</v>
      </c>
      <c r="E1250" s="1058">
        <f>C_Addresses!E959</f>
        <v>0</v>
      </c>
      <c r="F1250" s="1029">
        <f>C_Addresses!F959</f>
        <v>0</v>
      </c>
      <c r="G1250" s="3">
        <f>C_Addresses!G959</f>
        <v>0</v>
      </c>
      <c r="H1250" s="1">
        <f>C_Addresses!H959</f>
        <v>0</v>
      </c>
      <c r="I1250" s="4" t="str">
        <f>C_Addresses!I959</f>
        <v>US Representative:</v>
      </c>
      <c r="J1250" s="4">
        <f>C_Addresses!J959</f>
        <v>0</v>
      </c>
      <c r="K1250" s="2">
        <f>C_Addresses!K959</f>
        <v>0</v>
      </c>
      <c r="L1250" s="3">
        <f>C_Addresses!L959</f>
        <v>0</v>
      </c>
      <c r="M1250" s="1056">
        <f>C_Addresses!M959</f>
        <v>0</v>
      </c>
      <c r="N1250" s="1056">
        <f>C_Addresses!N959</f>
        <v>0</v>
      </c>
    </row>
    <row r="1251" spans="2:14" x14ac:dyDescent="0.2">
      <c r="B1251" s="4" t="str">
        <f>C_Addresses!B960</f>
        <v>County:</v>
      </c>
      <c r="C1251" s="1050">
        <f>C_Addresses!C960</f>
        <v>0</v>
      </c>
      <c r="D1251" s="1051">
        <f>C_Addresses!D960</f>
        <v>0</v>
      </c>
      <c r="E1251" s="1051">
        <f>C_Addresses!E960</f>
        <v>0</v>
      </c>
      <c r="F1251" s="1052">
        <f>C_Addresses!F960</f>
        <v>0</v>
      </c>
      <c r="G1251" s="3">
        <f>C_Addresses!G960</f>
        <v>0</v>
      </c>
      <c r="H1251" s="1">
        <f>C_Addresses!H960</f>
        <v>0</v>
      </c>
      <c r="I1251" s="1">
        <f>C_Addresses!I960</f>
        <v>0</v>
      </c>
      <c r="J1251" s="1">
        <f>C_Addresses!J960</f>
        <v>0</v>
      </c>
      <c r="K1251" s="1">
        <f>C_Addresses!K960</f>
        <v>0</v>
      </c>
      <c r="L1251" s="1">
        <f>C_Addresses!L960</f>
        <v>0</v>
      </c>
      <c r="M1251" s="1">
        <f>C_Addresses!M960</f>
        <v>0</v>
      </c>
      <c r="N1251" s="1">
        <f>C_Addresses!N960</f>
        <v>0</v>
      </c>
    </row>
    <row r="1252" spans="2:14" x14ac:dyDescent="0.2">
      <c r="B1252" s="1">
        <f>C_Addresses!B961</f>
        <v>0</v>
      </c>
      <c r="C1252" s="1">
        <f>C_Addresses!C961</f>
        <v>0</v>
      </c>
      <c r="D1252" s="1">
        <f>C_Addresses!D961</f>
        <v>0</v>
      </c>
      <c r="E1252" s="1">
        <f>C_Addresses!E961</f>
        <v>0</v>
      </c>
      <c r="F1252" s="3">
        <f>C_Addresses!F961</f>
        <v>0</v>
      </c>
      <c r="G1252" s="3">
        <f>C_Addresses!G961</f>
        <v>0</v>
      </c>
      <c r="H1252" s="1">
        <f>C_Addresses!H961</f>
        <v>0</v>
      </c>
      <c r="I1252" s="4" t="str">
        <f>C_Addresses!I961</f>
        <v>Census Tract Number:</v>
      </c>
      <c r="J1252" s="1">
        <f>C_Addresses!J961</f>
        <v>0</v>
      </c>
      <c r="K1252" s="2">
        <f>C_Addresses!K961</f>
        <v>0</v>
      </c>
      <c r="L1252" s="1">
        <f>C_Addresses!L961</f>
        <v>0</v>
      </c>
      <c r="M1252" s="1" t="str">
        <f>C_Addresses!M961</f>
        <v>PIN:</v>
      </c>
      <c r="N1252" s="2">
        <f>C_Addresses!N961</f>
        <v>0</v>
      </c>
    </row>
    <row r="1253" spans="2:14" x14ac:dyDescent="0.2">
      <c r="B1253" s="4" t="str">
        <f>C_Addresses!B962</f>
        <v>Latitude:</v>
      </c>
      <c r="C1253" s="121">
        <f>C_Addresses!C962</f>
        <v>0</v>
      </c>
      <c r="D1253" s="5" t="str">
        <f>C_Addresses!D962</f>
        <v>(Example: 41.889556)</v>
      </c>
      <c r="E1253" s="1">
        <f>C_Addresses!E962</f>
        <v>0</v>
      </c>
      <c r="F1253" s="3">
        <f>C_Addresses!F962</f>
        <v>0</v>
      </c>
      <c r="G1253" s="1">
        <f>C_Addresses!G962</f>
        <v>0</v>
      </c>
      <c r="H1253" s="1">
        <f>C_Addresses!H962</f>
        <v>0</v>
      </c>
      <c r="I1253" s="4" t="str">
        <f>C_Addresses!I962</f>
        <v>QCT?:</v>
      </c>
      <c r="J1253" s="1">
        <f>C_Addresses!J962</f>
        <v>0</v>
      </c>
      <c r="K1253" s="202">
        <f>C_Addresses!K962</f>
        <v>0</v>
      </c>
      <c r="L1253" s="1">
        <f>C_Addresses!L962</f>
        <v>0</v>
      </c>
      <c r="M1253" s="1">
        <f>C_Addresses!M962</f>
        <v>0</v>
      </c>
      <c r="N1253" s="1">
        <f>C_Addresses!N962</f>
        <v>0</v>
      </c>
    </row>
    <row r="1254" spans="2:14" x14ac:dyDescent="0.2">
      <c r="B1254" s="4" t="str">
        <f>C_Addresses!B963</f>
        <v>Longitude:</v>
      </c>
      <c r="C1254" s="122">
        <f>C_Addresses!C963</f>
        <v>0</v>
      </c>
      <c r="D1254" s="9" t="str">
        <f>C_Addresses!D963</f>
        <v>(Example: -87.623861)</v>
      </c>
      <c r="E1254" s="3">
        <f>C_Addresses!E963</f>
        <v>0</v>
      </c>
      <c r="F1254" s="1">
        <f>C_Addresses!F963</f>
        <v>0</v>
      </c>
      <c r="G1254" s="3">
        <f>C_Addresses!G963</f>
        <v>0</v>
      </c>
      <c r="H1254" s="1">
        <f>C_Addresses!H963</f>
        <v>0</v>
      </c>
      <c r="I1254" s="4" t="str">
        <f>C_Addresses!I963</f>
        <v>Chicago Community Area:</v>
      </c>
      <c r="J1254" s="1">
        <f>C_Addresses!J963</f>
        <v>0</v>
      </c>
      <c r="K1254" s="1">
        <f>C_Addresses!K963</f>
        <v>0</v>
      </c>
      <c r="L1254" s="1">
        <f>C_Addresses!L963</f>
        <v>0</v>
      </c>
      <c r="M1254" s="1053">
        <f>C_Addresses!M963</f>
        <v>0</v>
      </c>
      <c r="N1254" s="1054">
        <f>C_Addresses!N963</f>
        <v>0</v>
      </c>
    </row>
    <row r="1255" spans="2:14" ht="13.5" thickBot="1" x14ac:dyDescent="0.25">
      <c r="B1255" s="14">
        <f>C_Addresses!B964</f>
        <v>0</v>
      </c>
      <c r="C1255" s="14">
        <f>C_Addresses!C964</f>
        <v>0</v>
      </c>
      <c r="D1255" s="14">
        <f>C_Addresses!D964</f>
        <v>0</v>
      </c>
      <c r="E1255" s="14">
        <f>C_Addresses!E964</f>
        <v>0</v>
      </c>
      <c r="F1255" s="14">
        <f>C_Addresses!F964</f>
        <v>0</v>
      </c>
      <c r="G1255" s="14">
        <f>C_Addresses!G964</f>
        <v>0</v>
      </c>
      <c r="H1255" s="14">
        <f>C_Addresses!H964</f>
        <v>0</v>
      </c>
      <c r="I1255" s="14">
        <f>C_Addresses!I964</f>
        <v>0</v>
      </c>
      <c r="J1255" s="14">
        <f>C_Addresses!J964</f>
        <v>0</v>
      </c>
      <c r="K1255" s="14">
        <f>C_Addresses!K964</f>
        <v>0</v>
      </c>
      <c r="L1255" s="14">
        <f>C_Addresses!L964</f>
        <v>0</v>
      </c>
      <c r="M1255" s="14">
        <f>C_Addresses!M964</f>
        <v>0</v>
      </c>
      <c r="N1255" s="14">
        <f>C_Addresses!N964</f>
        <v>0</v>
      </c>
    </row>
    <row r="1256" spans="2:14" x14ac:dyDescent="0.2">
      <c r="B1256" s="1">
        <f>C_Addresses!B965</f>
        <v>0</v>
      </c>
      <c r="C1256" s="1">
        <f>C_Addresses!C965</f>
        <v>0</v>
      </c>
      <c r="D1256" s="1">
        <f>C_Addresses!D965</f>
        <v>0</v>
      </c>
      <c r="E1256" s="11" t="str">
        <f>C_Addresses!E965</f>
        <v xml:space="preserve">Number of Units: </v>
      </c>
      <c r="F1256" s="724">
        <f>C_Addresses!F965</f>
        <v>0</v>
      </c>
      <c r="G1256" s="10">
        <f>C_Addresses!G965</f>
        <v>0</v>
      </c>
      <c r="H1256" s="10">
        <f>C_Addresses!H965</f>
        <v>0</v>
      </c>
      <c r="I1256" s="3">
        <f>C_Addresses!I965</f>
        <v>0</v>
      </c>
      <c r="J1256" s="3">
        <f>C_Addresses!J965</f>
        <v>0</v>
      </c>
      <c r="K1256" s="3" t="str">
        <f>C_Addresses!K965</f>
        <v>District</v>
      </c>
      <c r="L1256" s="3">
        <f>C_Addresses!L965</f>
        <v>0</v>
      </c>
      <c r="M1256" s="1059" t="str">
        <f>C_Addresses!M965</f>
        <v>Elected Official</v>
      </c>
      <c r="N1256" s="1059">
        <f>C_Addresses!N965</f>
        <v>0</v>
      </c>
    </row>
    <row r="1257" spans="2:14" x14ac:dyDescent="0.2">
      <c r="B1257" s="12" t="str">
        <f>C_Addresses!B966</f>
        <v>Site #:</v>
      </c>
      <c r="C1257" s="206">
        <f>C_Addresses!C966</f>
        <v>88</v>
      </c>
      <c r="D1257" s="10">
        <f>C_Addresses!D966</f>
        <v>0</v>
      </c>
      <c r="E1257" s="11" t="str">
        <f>C_Addresses!E966</f>
        <v>PPA Approved:</v>
      </c>
      <c r="F1257" s="202">
        <f>C_Addresses!F966</f>
        <v>0</v>
      </c>
      <c r="G1257" s="3">
        <f>C_Addresses!G966</f>
        <v>0</v>
      </c>
      <c r="H1257" s="1">
        <f>C_Addresses!H966</f>
        <v>0</v>
      </c>
      <c r="I1257" s="4" t="str">
        <f>C_Addresses!I966</f>
        <v>Chief Municipal Official:</v>
      </c>
      <c r="J1257" s="4">
        <f>C_Addresses!J966</f>
        <v>0</v>
      </c>
      <c r="K1257" s="13">
        <f>C_Addresses!K966</f>
        <v>0</v>
      </c>
      <c r="L1257" s="3">
        <f>C_Addresses!L966</f>
        <v>0</v>
      </c>
      <c r="M1257" s="1056">
        <f>C_Addresses!M966</f>
        <v>0</v>
      </c>
      <c r="N1257" s="1056">
        <f>C_Addresses!N966</f>
        <v>0</v>
      </c>
    </row>
    <row r="1258" spans="2:14" x14ac:dyDescent="0.2">
      <c r="B1258" s="4" t="str">
        <f>C_Addresses!B967</f>
        <v>Set Aside:</v>
      </c>
      <c r="C1258" s="1057" t="str">
        <f>C_Addresses!C967</f>
        <v/>
      </c>
      <c r="D1258" s="1057">
        <f>C_Addresses!D967</f>
        <v>0</v>
      </c>
      <c r="E1258" s="1057">
        <f>C_Addresses!E967</f>
        <v>0</v>
      </c>
      <c r="F1258" s="1057">
        <f>C_Addresses!F967</f>
        <v>0</v>
      </c>
      <c r="G1258" s="3">
        <f>C_Addresses!G967</f>
        <v>0</v>
      </c>
      <c r="H1258" s="1">
        <f>C_Addresses!H967</f>
        <v>0</v>
      </c>
      <c r="I1258" s="4" t="str">
        <f>C_Addresses!I967</f>
        <v>Alderman:</v>
      </c>
      <c r="J1258" s="4">
        <f>C_Addresses!J967</f>
        <v>0</v>
      </c>
      <c r="K1258" s="2">
        <f>C_Addresses!K967</f>
        <v>0</v>
      </c>
      <c r="L1258" s="3">
        <f>C_Addresses!L967</f>
        <v>0</v>
      </c>
      <c r="M1258" s="1056">
        <f>C_Addresses!M967</f>
        <v>0</v>
      </c>
      <c r="N1258" s="1056">
        <f>C_Addresses!N967</f>
        <v>0</v>
      </c>
    </row>
    <row r="1259" spans="2:14" x14ac:dyDescent="0.2">
      <c r="B1259" s="4" t="str">
        <f>C_Addresses!B968</f>
        <v>Address:</v>
      </c>
      <c r="C1259" s="1050">
        <f>C_Addresses!C968</f>
        <v>0</v>
      </c>
      <c r="D1259" s="1051">
        <f>C_Addresses!D968</f>
        <v>0</v>
      </c>
      <c r="E1259" s="1051">
        <f>C_Addresses!E968</f>
        <v>0</v>
      </c>
      <c r="F1259" s="1052">
        <f>C_Addresses!F968</f>
        <v>0</v>
      </c>
      <c r="G1259" s="3">
        <f>C_Addresses!G968</f>
        <v>0</v>
      </c>
      <c r="H1259" s="1">
        <f>C_Addresses!H968</f>
        <v>0</v>
      </c>
      <c r="I1259" s="4" t="str">
        <f>C_Addresses!I968</f>
        <v>State Senator:</v>
      </c>
      <c r="J1259" s="4">
        <f>C_Addresses!J968</f>
        <v>0</v>
      </c>
      <c r="K1259" s="2">
        <f>C_Addresses!K968</f>
        <v>0</v>
      </c>
      <c r="L1259" s="3">
        <f>C_Addresses!L968</f>
        <v>0</v>
      </c>
      <c r="M1259" s="1056">
        <f>C_Addresses!M968</f>
        <v>0</v>
      </c>
      <c r="N1259" s="1056">
        <f>C_Addresses!N968</f>
        <v>0</v>
      </c>
    </row>
    <row r="1260" spans="2:14" x14ac:dyDescent="0.2">
      <c r="B1260" s="4" t="str">
        <f>C_Addresses!B969</f>
        <v xml:space="preserve">City: </v>
      </c>
      <c r="C1260" s="1050">
        <f>C_Addresses!C969</f>
        <v>0</v>
      </c>
      <c r="D1260" s="1051">
        <f>C_Addresses!D969</f>
        <v>0</v>
      </c>
      <c r="E1260" s="1051">
        <f>C_Addresses!E969</f>
        <v>0</v>
      </c>
      <c r="F1260" s="1052">
        <f>C_Addresses!F969</f>
        <v>0</v>
      </c>
      <c r="G1260" s="3">
        <f>C_Addresses!G969</f>
        <v>0</v>
      </c>
      <c r="H1260" s="3">
        <f>C_Addresses!H969</f>
        <v>0</v>
      </c>
      <c r="I1260" s="4" t="str">
        <f>C_Addresses!I969</f>
        <v>State Representative:</v>
      </c>
      <c r="J1260" s="4">
        <f>C_Addresses!J969</f>
        <v>0</v>
      </c>
      <c r="K1260" s="2">
        <f>C_Addresses!K969</f>
        <v>0</v>
      </c>
      <c r="L1260" s="3">
        <f>C_Addresses!L969</f>
        <v>0</v>
      </c>
      <c r="M1260" s="1056">
        <f>C_Addresses!M969</f>
        <v>0</v>
      </c>
      <c r="N1260" s="1056">
        <f>C_Addresses!N969</f>
        <v>0</v>
      </c>
    </row>
    <row r="1261" spans="2:14" x14ac:dyDescent="0.2">
      <c r="B1261" s="11" t="str">
        <f>C_Addresses!B970</f>
        <v>ZIP:</v>
      </c>
      <c r="C1261" s="1028">
        <f>C_Addresses!C970</f>
        <v>0</v>
      </c>
      <c r="D1261" s="1058">
        <f>C_Addresses!D970</f>
        <v>0</v>
      </c>
      <c r="E1261" s="1058">
        <f>C_Addresses!E970</f>
        <v>0</v>
      </c>
      <c r="F1261" s="1029">
        <f>C_Addresses!F970</f>
        <v>0</v>
      </c>
      <c r="G1261" s="3">
        <f>C_Addresses!G970</f>
        <v>0</v>
      </c>
      <c r="H1261" s="1">
        <f>C_Addresses!H970</f>
        <v>0</v>
      </c>
      <c r="I1261" s="4" t="str">
        <f>C_Addresses!I970</f>
        <v>US Representative:</v>
      </c>
      <c r="J1261" s="4">
        <f>C_Addresses!J970</f>
        <v>0</v>
      </c>
      <c r="K1261" s="2">
        <f>C_Addresses!K970</f>
        <v>0</v>
      </c>
      <c r="L1261" s="3">
        <f>C_Addresses!L970</f>
        <v>0</v>
      </c>
      <c r="M1261" s="1056">
        <f>C_Addresses!M970</f>
        <v>0</v>
      </c>
      <c r="N1261" s="1056">
        <f>C_Addresses!N970</f>
        <v>0</v>
      </c>
    </row>
    <row r="1262" spans="2:14" x14ac:dyDescent="0.2">
      <c r="B1262" s="4" t="str">
        <f>C_Addresses!B971</f>
        <v>County:</v>
      </c>
      <c r="C1262" s="1050">
        <f>C_Addresses!C971</f>
        <v>0</v>
      </c>
      <c r="D1262" s="1051">
        <f>C_Addresses!D971</f>
        <v>0</v>
      </c>
      <c r="E1262" s="1051">
        <f>C_Addresses!E971</f>
        <v>0</v>
      </c>
      <c r="F1262" s="1052">
        <f>C_Addresses!F971</f>
        <v>0</v>
      </c>
      <c r="G1262" s="3">
        <f>C_Addresses!G971</f>
        <v>0</v>
      </c>
      <c r="H1262" s="1">
        <f>C_Addresses!H971</f>
        <v>0</v>
      </c>
      <c r="I1262" s="1">
        <f>C_Addresses!I971</f>
        <v>0</v>
      </c>
      <c r="J1262" s="1">
        <f>C_Addresses!J971</f>
        <v>0</v>
      </c>
      <c r="K1262" s="1">
        <f>C_Addresses!K971</f>
        <v>0</v>
      </c>
      <c r="L1262" s="1">
        <f>C_Addresses!L971</f>
        <v>0</v>
      </c>
      <c r="M1262" s="1">
        <f>C_Addresses!M971</f>
        <v>0</v>
      </c>
      <c r="N1262" s="1">
        <f>C_Addresses!N971</f>
        <v>0</v>
      </c>
    </row>
    <row r="1263" spans="2:14" x14ac:dyDescent="0.2">
      <c r="B1263" s="1">
        <f>C_Addresses!B972</f>
        <v>0</v>
      </c>
      <c r="C1263" s="1">
        <f>C_Addresses!C972</f>
        <v>0</v>
      </c>
      <c r="D1263" s="1">
        <f>C_Addresses!D972</f>
        <v>0</v>
      </c>
      <c r="E1263" s="1">
        <f>C_Addresses!E972</f>
        <v>0</v>
      </c>
      <c r="F1263" s="3">
        <f>C_Addresses!F972</f>
        <v>0</v>
      </c>
      <c r="G1263" s="3">
        <f>C_Addresses!G972</f>
        <v>0</v>
      </c>
      <c r="H1263" s="1">
        <f>C_Addresses!H972</f>
        <v>0</v>
      </c>
      <c r="I1263" s="4" t="str">
        <f>C_Addresses!I972</f>
        <v>Census Tract Number:</v>
      </c>
      <c r="J1263" s="1">
        <f>C_Addresses!J972</f>
        <v>0</v>
      </c>
      <c r="K1263" s="2">
        <f>C_Addresses!K972</f>
        <v>0</v>
      </c>
      <c r="L1263" s="1">
        <f>C_Addresses!L972</f>
        <v>0</v>
      </c>
      <c r="M1263" s="1" t="str">
        <f>C_Addresses!M972</f>
        <v>PIN:</v>
      </c>
      <c r="N1263" s="2">
        <f>C_Addresses!N972</f>
        <v>0</v>
      </c>
    </row>
    <row r="1264" spans="2:14" x14ac:dyDescent="0.2">
      <c r="B1264" s="4" t="str">
        <f>C_Addresses!B973</f>
        <v>Latitude:</v>
      </c>
      <c r="C1264" s="121">
        <f>C_Addresses!C973</f>
        <v>0</v>
      </c>
      <c r="D1264" s="5" t="str">
        <f>C_Addresses!D973</f>
        <v>(Example: 41.889556)</v>
      </c>
      <c r="E1264" s="1">
        <f>C_Addresses!E973</f>
        <v>0</v>
      </c>
      <c r="F1264" s="3">
        <f>C_Addresses!F973</f>
        <v>0</v>
      </c>
      <c r="G1264" s="1">
        <f>C_Addresses!G973</f>
        <v>0</v>
      </c>
      <c r="H1264" s="1">
        <f>C_Addresses!H973</f>
        <v>0</v>
      </c>
      <c r="I1264" s="4" t="str">
        <f>C_Addresses!I973</f>
        <v>QCT?:</v>
      </c>
      <c r="J1264" s="1">
        <f>C_Addresses!J973</f>
        <v>0</v>
      </c>
      <c r="K1264" s="202">
        <f>C_Addresses!K973</f>
        <v>0</v>
      </c>
      <c r="L1264" s="1">
        <f>C_Addresses!L973</f>
        <v>0</v>
      </c>
      <c r="M1264" s="1">
        <f>C_Addresses!M973</f>
        <v>0</v>
      </c>
      <c r="N1264" s="1">
        <f>C_Addresses!N973</f>
        <v>0</v>
      </c>
    </row>
    <row r="1265" spans="2:14" x14ac:dyDescent="0.2">
      <c r="B1265" s="4" t="str">
        <f>C_Addresses!B974</f>
        <v>Longitude:</v>
      </c>
      <c r="C1265" s="122">
        <f>C_Addresses!C974</f>
        <v>0</v>
      </c>
      <c r="D1265" s="9" t="str">
        <f>C_Addresses!D974</f>
        <v>(Example: -87.623861)</v>
      </c>
      <c r="E1265" s="3">
        <f>C_Addresses!E974</f>
        <v>0</v>
      </c>
      <c r="F1265" s="1">
        <f>C_Addresses!F974</f>
        <v>0</v>
      </c>
      <c r="G1265" s="3">
        <f>C_Addresses!G974</f>
        <v>0</v>
      </c>
      <c r="H1265" s="1">
        <f>C_Addresses!H974</f>
        <v>0</v>
      </c>
      <c r="I1265" s="4" t="str">
        <f>C_Addresses!I974</f>
        <v>Chicago Community Area:</v>
      </c>
      <c r="J1265" s="1">
        <f>C_Addresses!J974</f>
        <v>0</v>
      </c>
      <c r="K1265" s="1">
        <f>C_Addresses!K974</f>
        <v>0</v>
      </c>
      <c r="L1265" s="1">
        <f>C_Addresses!L974</f>
        <v>0</v>
      </c>
      <c r="M1265" s="1053">
        <f>C_Addresses!M974</f>
        <v>0</v>
      </c>
      <c r="N1265" s="1054">
        <f>C_Addresses!N974</f>
        <v>0</v>
      </c>
    </row>
    <row r="1266" spans="2:14" ht="13.5" thickBot="1" x14ac:dyDescent="0.25">
      <c r="B1266" s="14">
        <f>C_Addresses!B975</f>
        <v>0</v>
      </c>
      <c r="C1266" s="14">
        <f>C_Addresses!C975</f>
        <v>0</v>
      </c>
      <c r="D1266" s="14">
        <f>C_Addresses!D975</f>
        <v>0</v>
      </c>
      <c r="E1266" s="14">
        <f>C_Addresses!E975</f>
        <v>0</v>
      </c>
      <c r="F1266" s="14">
        <f>C_Addresses!F975</f>
        <v>0</v>
      </c>
      <c r="G1266" s="14">
        <f>C_Addresses!G975</f>
        <v>0</v>
      </c>
      <c r="H1266" s="14">
        <f>C_Addresses!H975</f>
        <v>0</v>
      </c>
      <c r="I1266" s="14">
        <f>C_Addresses!I975</f>
        <v>0</v>
      </c>
      <c r="J1266" s="14">
        <f>C_Addresses!J975</f>
        <v>0</v>
      </c>
      <c r="K1266" s="14">
        <f>C_Addresses!K975</f>
        <v>0</v>
      </c>
      <c r="L1266" s="14">
        <f>C_Addresses!L975</f>
        <v>0</v>
      </c>
      <c r="M1266" s="14">
        <f>C_Addresses!M975</f>
        <v>0</v>
      </c>
      <c r="N1266" s="14">
        <f>C_Addresses!N975</f>
        <v>0</v>
      </c>
    </row>
    <row r="1267" spans="2:14" x14ac:dyDescent="0.2">
      <c r="B1267" s="517">
        <f>C_Addresses!B976</f>
        <v>0</v>
      </c>
      <c r="C1267" s="517">
        <f>C_Addresses!C976</f>
        <v>0</v>
      </c>
      <c r="D1267" s="517">
        <f>C_Addresses!D976</f>
        <v>0</v>
      </c>
      <c r="E1267" s="11" t="str">
        <f>C_Addresses!E976</f>
        <v xml:space="preserve">Number of Units: </v>
      </c>
      <c r="F1267" s="724">
        <f>C_Addresses!F976</f>
        <v>0</v>
      </c>
      <c r="G1267" s="519">
        <f>C_Addresses!G976</f>
        <v>0</v>
      </c>
      <c r="H1267" s="519">
        <f>C_Addresses!H976</f>
        <v>0</v>
      </c>
      <c r="I1267" s="516">
        <f>C_Addresses!I976</f>
        <v>0</v>
      </c>
      <c r="J1267" s="516">
        <f>C_Addresses!J976</f>
        <v>0</v>
      </c>
      <c r="K1267" s="516" t="str">
        <f>C_Addresses!K976</f>
        <v>District</v>
      </c>
      <c r="L1267" s="516">
        <f>C_Addresses!L976</f>
        <v>0</v>
      </c>
      <c r="M1267" s="1055" t="str">
        <f>C_Addresses!M976</f>
        <v>Elected Official</v>
      </c>
      <c r="N1267" s="1055">
        <f>C_Addresses!N976</f>
        <v>0</v>
      </c>
    </row>
    <row r="1268" spans="2:14" x14ac:dyDescent="0.2">
      <c r="B1268" s="12" t="str">
        <f>C_Addresses!B977</f>
        <v>Site #:</v>
      </c>
      <c r="C1268" s="206">
        <f>C_Addresses!C977</f>
        <v>89</v>
      </c>
      <c r="D1268" s="10">
        <f>C_Addresses!D977</f>
        <v>0</v>
      </c>
      <c r="E1268" s="11" t="str">
        <f>C_Addresses!E977</f>
        <v>PPA Approved:</v>
      </c>
      <c r="F1268" s="202">
        <f>C_Addresses!F977</f>
        <v>0</v>
      </c>
      <c r="G1268" s="3">
        <f>C_Addresses!G977</f>
        <v>0</v>
      </c>
      <c r="H1268" s="1">
        <f>C_Addresses!H977</f>
        <v>0</v>
      </c>
      <c r="I1268" s="4" t="str">
        <f>C_Addresses!I977</f>
        <v>Chief Municipal Official:</v>
      </c>
      <c r="J1268" s="4">
        <f>C_Addresses!J977</f>
        <v>0</v>
      </c>
      <c r="K1268" s="13">
        <f>C_Addresses!K977</f>
        <v>0</v>
      </c>
      <c r="L1268" s="3">
        <f>C_Addresses!L977</f>
        <v>0</v>
      </c>
      <c r="M1268" s="1056">
        <f>C_Addresses!M977</f>
        <v>0</v>
      </c>
      <c r="N1268" s="1056">
        <f>C_Addresses!N977</f>
        <v>0</v>
      </c>
    </row>
    <row r="1269" spans="2:14" x14ac:dyDescent="0.2">
      <c r="B1269" s="4" t="str">
        <f>C_Addresses!B978</f>
        <v>Set Aside:</v>
      </c>
      <c r="C1269" s="1057" t="str">
        <f>C_Addresses!C978</f>
        <v/>
      </c>
      <c r="D1269" s="1057">
        <f>C_Addresses!D978</f>
        <v>0</v>
      </c>
      <c r="E1269" s="1057">
        <f>C_Addresses!E978</f>
        <v>0</v>
      </c>
      <c r="F1269" s="1057">
        <f>C_Addresses!F978</f>
        <v>0</v>
      </c>
      <c r="G1269" s="3">
        <f>C_Addresses!G978</f>
        <v>0</v>
      </c>
      <c r="H1269" s="1">
        <f>C_Addresses!H978</f>
        <v>0</v>
      </c>
      <c r="I1269" s="4" t="str">
        <f>C_Addresses!I978</f>
        <v>Alderman:</v>
      </c>
      <c r="J1269" s="4">
        <f>C_Addresses!J978</f>
        <v>0</v>
      </c>
      <c r="K1269" s="2">
        <f>C_Addresses!K978</f>
        <v>0</v>
      </c>
      <c r="L1269" s="3">
        <f>C_Addresses!L978</f>
        <v>0</v>
      </c>
      <c r="M1269" s="1056">
        <f>C_Addresses!M978</f>
        <v>0</v>
      </c>
      <c r="N1269" s="1056">
        <f>C_Addresses!N978</f>
        <v>0</v>
      </c>
    </row>
    <row r="1270" spans="2:14" x14ac:dyDescent="0.2">
      <c r="B1270" s="4" t="str">
        <f>C_Addresses!B979</f>
        <v>Address:</v>
      </c>
      <c r="C1270" s="1050">
        <f>C_Addresses!C979</f>
        <v>0</v>
      </c>
      <c r="D1270" s="1051">
        <f>C_Addresses!D979</f>
        <v>0</v>
      </c>
      <c r="E1270" s="1051">
        <f>C_Addresses!E979</f>
        <v>0</v>
      </c>
      <c r="F1270" s="1052">
        <f>C_Addresses!F979</f>
        <v>0</v>
      </c>
      <c r="G1270" s="3">
        <f>C_Addresses!G979</f>
        <v>0</v>
      </c>
      <c r="H1270" s="1">
        <f>C_Addresses!H979</f>
        <v>0</v>
      </c>
      <c r="I1270" s="4" t="str">
        <f>C_Addresses!I979</f>
        <v>State Senator:</v>
      </c>
      <c r="J1270" s="4">
        <f>C_Addresses!J979</f>
        <v>0</v>
      </c>
      <c r="K1270" s="2">
        <f>C_Addresses!K979</f>
        <v>0</v>
      </c>
      <c r="L1270" s="3">
        <f>C_Addresses!L979</f>
        <v>0</v>
      </c>
      <c r="M1270" s="1056">
        <f>C_Addresses!M979</f>
        <v>0</v>
      </c>
      <c r="N1270" s="1056">
        <f>C_Addresses!N979</f>
        <v>0</v>
      </c>
    </row>
    <row r="1271" spans="2:14" x14ac:dyDescent="0.2">
      <c r="B1271" s="4" t="str">
        <f>C_Addresses!B980</f>
        <v xml:space="preserve">City: </v>
      </c>
      <c r="C1271" s="1050">
        <f>C_Addresses!C980</f>
        <v>0</v>
      </c>
      <c r="D1271" s="1051">
        <f>C_Addresses!D980</f>
        <v>0</v>
      </c>
      <c r="E1271" s="1051">
        <f>C_Addresses!E980</f>
        <v>0</v>
      </c>
      <c r="F1271" s="1052">
        <f>C_Addresses!F980</f>
        <v>0</v>
      </c>
      <c r="G1271" s="3">
        <f>C_Addresses!G980</f>
        <v>0</v>
      </c>
      <c r="H1271" s="3">
        <f>C_Addresses!H980</f>
        <v>0</v>
      </c>
      <c r="I1271" s="4" t="str">
        <f>C_Addresses!I980</f>
        <v>State Representative:</v>
      </c>
      <c r="J1271" s="4">
        <f>C_Addresses!J980</f>
        <v>0</v>
      </c>
      <c r="K1271" s="2">
        <f>C_Addresses!K980</f>
        <v>0</v>
      </c>
      <c r="L1271" s="3">
        <f>C_Addresses!L980</f>
        <v>0</v>
      </c>
      <c r="M1271" s="1056">
        <f>C_Addresses!M980</f>
        <v>0</v>
      </c>
      <c r="N1271" s="1056">
        <f>C_Addresses!N980</f>
        <v>0</v>
      </c>
    </row>
    <row r="1272" spans="2:14" x14ac:dyDescent="0.2">
      <c r="B1272" s="11" t="str">
        <f>C_Addresses!B981</f>
        <v>ZIP:</v>
      </c>
      <c r="C1272" s="1028">
        <f>C_Addresses!C981</f>
        <v>0</v>
      </c>
      <c r="D1272" s="1058">
        <f>C_Addresses!D981</f>
        <v>0</v>
      </c>
      <c r="E1272" s="1058">
        <f>C_Addresses!E981</f>
        <v>0</v>
      </c>
      <c r="F1272" s="1029">
        <f>C_Addresses!F981</f>
        <v>0</v>
      </c>
      <c r="G1272" s="3">
        <f>C_Addresses!G981</f>
        <v>0</v>
      </c>
      <c r="H1272" s="1">
        <f>C_Addresses!H981</f>
        <v>0</v>
      </c>
      <c r="I1272" s="4" t="str">
        <f>C_Addresses!I981</f>
        <v>US Representative:</v>
      </c>
      <c r="J1272" s="4">
        <f>C_Addresses!J981</f>
        <v>0</v>
      </c>
      <c r="K1272" s="2">
        <f>C_Addresses!K981</f>
        <v>0</v>
      </c>
      <c r="L1272" s="3">
        <f>C_Addresses!L981</f>
        <v>0</v>
      </c>
      <c r="M1272" s="1056">
        <f>C_Addresses!M981</f>
        <v>0</v>
      </c>
      <c r="N1272" s="1056">
        <f>C_Addresses!N981</f>
        <v>0</v>
      </c>
    </row>
    <row r="1273" spans="2:14" x14ac:dyDescent="0.2">
      <c r="B1273" s="4" t="str">
        <f>C_Addresses!B982</f>
        <v>County:</v>
      </c>
      <c r="C1273" s="1050">
        <f>C_Addresses!C982</f>
        <v>0</v>
      </c>
      <c r="D1273" s="1051">
        <f>C_Addresses!D982</f>
        <v>0</v>
      </c>
      <c r="E1273" s="1051">
        <f>C_Addresses!E982</f>
        <v>0</v>
      </c>
      <c r="F1273" s="1052">
        <f>C_Addresses!F982</f>
        <v>0</v>
      </c>
      <c r="G1273" s="3">
        <f>C_Addresses!G982</f>
        <v>0</v>
      </c>
      <c r="H1273" s="1">
        <f>C_Addresses!H982</f>
        <v>0</v>
      </c>
      <c r="I1273" s="1">
        <f>C_Addresses!I982</f>
        <v>0</v>
      </c>
      <c r="J1273" s="1">
        <f>C_Addresses!J982</f>
        <v>0</v>
      </c>
      <c r="K1273" s="1">
        <f>C_Addresses!K982</f>
        <v>0</v>
      </c>
      <c r="L1273" s="1">
        <f>C_Addresses!L982</f>
        <v>0</v>
      </c>
      <c r="M1273" s="1">
        <f>C_Addresses!M982</f>
        <v>0</v>
      </c>
      <c r="N1273" s="1">
        <f>C_Addresses!N982</f>
        <v>0</v>
      </c>
    </row>
    <row r="1274" spans="2:14" x14ac:dyDescent="0.2">
      <c r="B1274" s="1">
        <f>C_Addresses!B983</f>
        <v>0</v>
      </c>
      <c r="C1274" s="1">
        <f>C_Addresses!C983</f>
        <v>0</v>
      </c>
      <c r="D1274" s="1">
        <f>C_Addresses!D983</f>
        <v>0</v>
      </c>
      <c r="E1274" s="1">
        <f>C_Addresses!E983</f>
        <v>0</v>
      </c>
      <c r="F1274" s="3">
        <f>C_Addresses!F983</f>
        <v>0</v>
      </c>
      <c r="G1274" s="3">
        <f>C_Addresses!G983</f>
        <v>0</v>
      </c>
      <c r="H1274" s="1">
        <f>C_Addresses!H983</f>
        <v>0</v>
      </c>
      <c r="I1274" s="4" t="str">
        <f>C_Addresses!I983</f>
        <v>Census Tract Number:</v>
      </c>
      <c r="J1274" s="1">
        <f>C_Addresses!J983</f>
        <v>0</v>
      </c>
      <c r="K1274" s="2">
        <f>C_Addresses!K983</f>
        <v>0</v>
      </c>
      <c r="L1274" s="1">
        <f>C_Addresses!L983</f>
        <v>0</v>
      </c>
      <c r="M1274" s="1" t="str">
        <f>C_Addresses!M983</f>
        <v>PIN:</v>
      </c>
      <c r="N1274" s="2">
        <f>C_Addresses!N983</f>
        <v>0</v>
      </c>
    </row>
    <row r="1275" spans="2:14" x14ac:dyDescent="0.2">
      <c r="B1275" s="4" t="str">
        <f>C_Addresses!B984</f>
        <v>Latitude:</v>
      </c>
      <c r="C1275" s="121">
        <f>C_Addresses!C984</f>
        <v>0</v>
      </c>
      <c r="D1275" s="5" t="str">
        <f>C_Addresses!D984</f>
        <v>(Example: 41.889556)</v>
      </c>
      <c r="E1275" s="1">
        <f>C_Addresses!E984</f>
        <v>0</v>
      </c>
      <c r="F1275" s="3">
        <f>C_Addresses!F984</f>
        <v>0</v>
      </c>
      <c r="G1275" s="1">
        <f>C_Addresses!G984</f>
        <v>0</v>
      </c>
      <c r="H1275" s="1">
        <f>C_Addresses!H984</f>
        <v>0</v>
      </c>
      <c r="I1275" s="4" t="str">
        <f>C_Addresses!I984</f>
        <v>QCT?:</v>
      </c>
      <c r="J1275" s="1">
        <f>C_Addresses!J984</f>
        <v>0</v>
      </c>
      <c r="K1275" s="202">
        <f>C_Addresses!K984</f>
        <v>0</v>
      </c>
      <c r="L1275" s="1">
        <f>C_Addresses!L984</f>
        <v>0</v>
      </c>
      <c r="M1275" s="1">
        <f>C_Addresses!M984</f>
        <v>0</v>
      </c>
      <c r="N1275" s="1">
        <f>C_Addresses!N984</f>
        <v>0</v>
      </c>
    </row>
    <row r="1276" spans="2:14" x14ac:dyDescent="0.2">
      <c r="B1276" s="4" t="str">
        <f>C_Addresses!B985</f>
        <v>Longitude:</v>
      </c>
      <c r="C1276" s="122">
        <f>C_Addresses!C985</f>
        <v>0</v>
      </c>
      <c r="D1276" s="9" t="str">
        <f>C_Addresses!D985</f>
        <v>(Example: -87.623861)</v>
      </c>
      <c r="E1276" s="3">
        <f>C_Addresses!E985</f>
        <v>0</v>
      </c>
      <c r="F1276" s="1">
        <f>C_Addresses!F985</f>
        <v>0</v>
      </c>
      <c r="G1276" s="3">
        <f>C_Addresses!G985</f>
        <v>0</v>
      </c>
      <c r="H1276" s="1">
        <f>C_Addresses!H985</f>
        <v>0</v>
      </c>
      <c r="I1276" s="4" t="str">
        <f>C_Addresses!I985</f>
        <v>Chicago Community Area:</v>
      </c>
      <c r="J1276" s="1">
        <f>C_Addresses!J985</f>
        <v>0</v>
      </c>
      <c r="K1276" s="1">
        <f>C_Addresses!K985</f>
        <v>0</v>
      </c>
      <c r="L1276" s="1">
        <f>C_Addresses!L985</f>
        <v>0</v>
      </c>
      <c r="M1276" s="1053">
        <f>C_Addresses!M985</f>
        <v>0</v>
      </c>
      <c r="N1276" s="1054">
        <f>C_Addresses!N985</f>
        <v>0</v>
      </c>
    </row>
    <row r="1277" spans="2:14" ht="13.5" thickBot="1" x14ac:dyDescent="0.25">
      <c r="B1277" s="14">
        <f>C_Addresses!B986</f>
        <v>0</v>
      </c>
      <c r="C1277" s="14">
        <f>C_Addresses!C986</f>
        <v>0</v>
      </c>
      <c r="D1277" s="14">
        <f>C_Addresses!D986</f>
        <v>0</v>
      </c>
      <c r="E1277" s="14">
        <f>C_Addresses!E986</f>
        <v>0</v>
      </c>
      <c r="F1277" s="14">
        <f>C_Addresses!F986</f>
        <v>0</v>
      </c>
      <c r="G1277" s="14">
        <f>C_Addresses!G986</f>
        <v>0</v>
      </c>
      <c r="H1277" s="14">
        <f>C_Addresses!H986</f>
        <v>0</v>
      </c>
      <c r="I1277" s="14">
        <f>C_Addresses!I986</f>
        <v>0</v>
      </c>
      <c r="J1277" s="14">
        <f>C_Addresses!J986</f>
        <v>0</v>
      </c>
      <c r="K1277" s="14">
        <f>C_Addresses!K986</f>
        <v>0</v>
      </c>
      <c r="L1277" s="14">
        <f>C_Addresses!L986</f>
        <v>0</v>
      </c>
      <c r="M1277" s="14">
        <f>C_Addresses!M986</f>
        <v>0</v>
      </c>
      <c r="N1277" s="14">
        <f>C_Addresses!N986</f>
        <v>0</v>
      </c>
    </row>
    <row r="1278" spans="2:14" x14ac:dyDescent="0.2">
      <c r="B1278" s="1">
        <f>C_Addresses!B987</f>
        <v>0</v>
      </c>
      <c r="C1278" s="1">
        <f>C_Addresses!C987</f>
        <v>0</v>
      </c>
      <c r="D1278" s="1">
        <f>C_Addresses!D987</f>
        <v>0</v>
      </c>
      <c r="E1278" s="11" t="str">
        <f>C_Addresses!E987</f>
        <v xml:space="preserve">Number of Units: </v>
      </c>
      <c r="F1278" s="724">
        <f>C_Addresses!F987</f>
        <v>0</v>
      </c>
      <c r="G1278" s="10">
        <f>C_Addresses!G987</f>
        <v>0</v>
      </c>
      <c r="H1278" s="10">
        <f>C_Addresses!H987</f>
        <v>0</v>
      </c>
      <c r="I1278" s="3">
        <f>C_Addresses!I987</f>
        <v>0</v>
      </c>
      <c r="J1278" s="3">
        <f>C_Addresses!J987</f>
        <v>0</v>
      </c>
      <c r="K1278" s="3" t="str">
        <f>C_Addresses!K987</f>
        <v>District</v>
      </c>
      <c r="L1278" s="3">
        <f>C_Addresses!L987</f>
        <v>0</v>
      </c>
      <c r="M1278" s="1059" t="str">
        <f>C_Addresses!M987</f>
        <v>Elected Official</v>
      </c>
      <c r="N1278" s="1059">
        <f>C_Addresses!N987</f>
        <v>0</v>
      </c>
    </row>
    <row r="1279" spans="2:14" x14ac:dyDescent="0.2">
      <c r="B1279" s="12" t="str">
        <f>C_Addresses!B988</f>
        <v>Site #:</v>
      </c>
      <c r="C1279" s="206">
        <f>C_Addresses!C988</f>
        <v>90</v>
      </c>
      <c r="D1279" s="10">
        <f>C_Addresses!D988</f>
        <v>0</v>
      </c>
      <c r="E1279" s="11" t="str">
        <f>C_Addresses!E988</f>
        <v>PPA Approved:</v>
      </c>
      <c r="F1279" s="202">
        <f>C_Addresses!F988</f>
        <v>0</v>
      </c>
      <c r="G1279" s="3">
        <f>C_Addresses!G988</f>
        <v>0</v>
      </c>
      <c r="H1279" s="1">
        <f>C_Addresses!H988</f>
        <v>0</v>
      </c>
      <c r="I1279" s="4" t="str">
        <f>C_Addresses!I988</f>
        <v>Chief Municipal Official:</v>
      </c>
      <c r="J1279" s="4">
        <f>C_Addresses!J988</f>
        <v>0</v>
      </c>
      <c r="K1279" s="13">
        <f>C_Addresses!K988</f>
        <v>0</v>
      </c>
      <c r="L1279" s="3">
        <f>C_Addresses!L988</f>
        <v>0</v>
      </c>
      <c r="M1279" s="1056">
        <f>C_Addresses!M988</f>
        <v>0</v>
      </c>
      <c r="N1279" s="1056">
        <f>C_Addresses!N988</f>
        <v>0</v>
      </c>
    </row>
    <row r="1280" spans="2:14" x14ac:dyDescent="0.2">
      <c r="B1280" s="4" t="str">
        <f>C_Addresses!B989</f>
        <v>Set Aside:</v>
      </c>
      <c r="C1280" s="1057" t="str">
        <f>C_Addresses!C989</f>
        <v/>
      </c>
      <c r="D1280" s="1057">
        <f>C_Addresses!D989</f>
        <v>0</v>
      </c>
      <c r="E1280" s="1057">
        <f>C_Addresses!E989</f>
        <v>0</v>
      </c>
      <c r="F1280" s="1057">
        <f>C_Addresses!F989</f>
        <v>0</v>
      </c>
      <c r="G1280" s="3">
        <f>C_Addresses!G989</f>
        <v>0</v>
      </c>
      <c r="H1280" s="1">
        <f>C_Addresses!H989</f>
        <v>0</v>
      </c>
      <c r="I1280" s="4" t="str">
        <f>C_Addresses!I989</f>
        <v>Alderman:</v>
      </c>
      <c r="J1280" s="4">
        <f>C_Addresses!J989</f>
        <v>0</v>
      </c>
      <c r="K1280" s="2">
        <f>C_Addresses!K989</f>
        <v>0</v>
      </c>
      <c r="L1280" s="3">
        <f>C_Addresses!L989</f>
        <v>0</v>
      </c>
      <c r="M1280" s="1056">
        <f>C_Addresses!M989</f>
        <v>0</v>
      </c>
      <c r="N1280" s="1056">
        <f>C_Addresses!N989</f>
        <v>0</v>
      </c>
    </row>
    <row r="1281" spans="2:14" x14ac:dyDescent="0.2">
      <c r="B1281" s="4" t="str">
        <f>C_Addresses!B990</f>
        <v>Address:</v>
      </c>
      <c r="C1281" s="1050">
        <f>C_Addresses!C990</f>
        <v>0</v>
      </c>
      <c r="D1281" s="1051">
        <f>C_Addresses!D990</f>
        <v>0</v>
      </c>
      <c r="E1281" s="1051">
        <f>C_Addresses!E990</f>
        <v>0</v>
      </c>
      <c r="F1281" s="1052">
        <f>C_Addresses!F990</f>
        <v>0</v>
      </c>
      <c r="G1281" s="3">
        <f>C_Addresses!G990</f>
        <v>0</v>
      </c>
      <c r="H1281" s="1">
        <f>C_Addresses!H990</f>
        <v>0</v>
      </c>
      <c r="I1281" s="4" t="str">
        <f>C_Addresses!I990</f>
        <v>State Senator:</v>
      </c>
      <c r="J1281" s="4">
        <f>C_Addresses!J990</f>
        <v>0</v>
      </c>
      <c r="K1281" s="2">
        <f>C_Addresses!K990</f>
        <v>0</v>
      </c>
      <c r="L1281" s="3">
        <f>C_Addresses!L990</f>
        <v>0</v>
      </c>
      <c r="M1281" s="1056">
        <f>C_Addresses!M990</f>
        <v>0</v>
      </c>
      <c r="N1281" s="1056">
        <f>C_Addresses!N990</f>
        <v>0</v>
      </c>
    </row>
    <row r="1282" spans="2:14" x14ac:dyDescent="0.2">
      <c r="B1282" s="4" t="str">
        <f>C_Addresses!B991</f>
        <v xml:space="preserve">City: </v>
      </c>
      <c r="C1282" s="1050">
        <f>C_Addresses!C991</f>
        <v>0</v>
      </c>
      <c r="D1282" s="1051">
        <f>C_Addresses!D991</f>
        <v>0</v>
      </c>
      <c r="E1282" s="1051">
        <f>C_Addresses!E991</f>
        <v>0</v>
      </c>
      <c r="F1282" s="1052">
        <f>C_Addresses!F991</f>
        <v>0</v>
      </c>
      <c r="G1282" s="3">
        <f>C_Addresses!G991</f>
        <v>0</v>
      </c>
      <c r="H1282" s="3">
        <f>C_Addresses!H991</f>
        <v>0</v>
      </c>
      <c r="I1282" s="4" t="str">
        <f>C_Addresses!I991</f>
        <v>State Representative:</v>
      </c>
      <c r="J1282" s="4">
        <f>C_Addresses!J991</f>
        <v>0</v>
      </c>
      <c r="K1282" s="2">
        <f>C_Addresses!K991</f>
        <v>0</v>
      </c>
      <c r="L1282" s="3">
        <f>C_Addresses!L991</f>
        <v>0</v>
      </c>
      <c r="M1282" s="1056">
        <f>C_Addresses!M991</f>
        <v>0</v>
      </c>
      <c r="N1282" s="1056">
        <f>C_Addresses!N991</f>
        <v>0</v>
      </c>
    </row>
    <row r="1283" spans="2:14" x14ac:dyDescent="0.2">
      <c r="B1283" s="11" t="str">
        <f>C_Addresses!B992</f>
        <v>ZIP:</v>
      </c>
      <c r="C1283" s="1028">
        <f>C_Addresses!C992</f>
        <v>0</v>
      </c>
      <c r="D1283" s="1058">
        <f>C_Addresses!D992</f>
        <v>0</v>
      </c>
      <c r="E1283" s="1058">
        <f>C_Addresses!E992</f>
        <v>0</v>
      </c>
      <c r="F1283" s="1029">
        <f>C_Addresses!F992</f>
        <v>0</v>
      </c>
      <c r="G1283" s="3">
        <f>C_Addresses!G992</f>
        <v>0</v>
      </c>
      <c r="H1283" s="1">
        <f>C_Addresses!H992</f>
        <v>0</v>
      </c>
      <c r="I1283" s="4" t="str">
        <f>C_Addresses!I992</f>
        <v>US Representative:</v>
      </c>
      <c r="J1283" s="4">
        <f>C_Addresses!J992</f>
        <v>0</v>
      </c>
      <c r="K1283" s="2">
        <f>C_Addresses!K992</f>
        <v>0</v>
      </c>
      <c r="L1283" s="3">
        <f>C_Addresses!L992</f>
        <v>0</v>
      </c>
      <c r="M1283" s="1056">
        <f>C_Addresses!M992</f>
        <v>0</v>
      </c>
      <c r="N1283" s="1056">
        <f>C_Addresses!N992</f>
        <v>0</v>
      </c>
    </row>
    <row r="1284" spans="2:14" x14ac:dyDescent="0.2">
      <c r="B1284" s="4" t="str">
        <f>C_Addresses!B993</f>
        <v>County:</v>
      </c>
      <c r="C1284" s="1050">
        <f>C_Addresses!C993</f>
        <v>0</v>
      </c>
      <c r="D1284" s="1051">
        <f>C_Addresses!D993</f>
        <v>0</v>
      </c>
      <c r="E1284" s="1051">
        <f>C_Addresses!E993</f>
        <v>0</v>
      </c>
      <c r="F1284" s="1052">
        <f>C_Addresses!F993</f>
        <v>0</v>
      </c>
      <c r="G1284" s="3">
        <f>C_Addresses!G993</f>
        <v>0</v>
      </c>
      <c r="H1284" s="1">
        <f>C_Addresses!H993</f>
        <v>0</v>
      </c>
      <c r="I1284" s="1">
        <f>C_Addresses!I993</f>
        <v>0</v>
      </c>
      <c r="J1284" s="1">
        <f>C_Addresses!J993</f>
        <v>0</v>
      </c>
      <c r="K1284" s="1">
        <f>C_Addresses!K993</f>
        <v>0</v>
      </c>
      <c r="L1284" s="1">
        <f>C_Addresses!L993</f>
        <v>0</v>
      </c>
      <c r="M1284" s="1">
        <f>C_Addresses!M993</f>
        <v>0</v>
      </c>
      <c r="N1284" s="1">
        <f>C_Addresses!N993</f>
        <v>0</v>
      </c>
    </row>
    <row r="1285" spans="2:14" x14ac:dyDescent="0.2">
      <c r="B1285" s="1">
        <f>C_Addresses!B994</f>
        <v>0</v>
      </c>
      <c r="C1285" s="1">
        <f>C_Addresses!C994</f>
        <v>0</v>
      </c>
      <c r="D1285" s="1">
        <f>C_Addresses!D994</f>
        <v>0</v>
      </c>
      <c r="E1285" s="1">
        <f>C_Addresses!E994</f>
        <v>0</v>
      </c>
      <c r="F1285" s="3">
        <f>C_Addresses!F994</f>
        <v>0</v>
      </c>
      <c r="G1285" s="3">
        <f>C_Addresses!G994</f>
        <v>0</v>
      </c>
      <c r="H1285" s="1">
        <f>C_Addresses!H994</f>
        <v>0</v>
      </c>
      <c r="I1285" s="4" t="str">
        <f>C_Addresses!I994</f>
        <v>Census Tract Number:</v>
      </c>
      <c r="J1285" s="1">
        <f>C_Addresses!J994</f>
        <v>0</v>
      </c>
      <c r="K1285" s="2">
        <f>C_Addresses!K994</f>
        <v>0</v>
      </c>
      <c r="L1285" s="1">
        <f>C_Addresses!L994</f>
        <v>0</v>
      </c>
      <c r="M1285" s="1" t="str">
        <f>C_Addresses!M994</f>
        <v>PIN:</v>
      </c>
      <c r="N1285" s="2">
        <f>C_Addresses!N994</f>
        <v>0</v>
      </c>
    </row>
    <row r="1286" spans="2:14" x14ac:dyDescent="0.2">
      <c r="B1286" s="4" t="str">
        <f>C_Addresses!B995</f>
        <v>Latitude:</v>
      </c>
      <c r="C1286" s="121">
        <f>C_Addresses!C995</f>
        <v>0</v>
      </c>
      <c r="D1286" s="5" t="str">
        <f>C_Addresses!D995</f>
        <v>(Example: 41.889556)</v>
      </c>
      <c r="E1286" s="1">
        <f>C_Addresses!E995</f>
        <v>0</v>
      </c>
      <c r="F1286" s="3">
        <f>C_Addresses!F995</f>
        <v>0</v>
      </c>
      <c r="G1286" s="1">
        <f>C_Addresses!G995</f>
        <v>0</v>
      </c>
      <c r="H1286" s="1">
        <f>C_Addresses!H995</f>
        <v>0</v>
      </c>
      <c r="I1286" s="4" t="str">
        <f>C_Addresses!I995</f>
        <v>QCT?:</v>
      </c>
      <c r="J1286" s="1">
        <f>C_Addresses!J995</f>
        <v>0</v>
      </c>
      <c r="K1286" s="202">
        <f>C_Addresses!K995</f>
        <v>0</v>
      </c>
      <c r="L1286" s="1">
        <f>C_Addresses!L995</f>
        <v>0</v>
      </c>
      <c r="M1286" s="1">
        <f>C_Addresses!M995</f>
        <v>0</v>
      </c>
      <c r="N1286" s="1">
        <f>C_Addresses!N995</f>
        <v>0</v>
      </c>
    </row>
    <row r="1287" spans="2:14" x14ac:dyDescent="0.2">
      <c r="B1287" s="4" t="str">
        <f>C_Addresses!B996</f>
        <v>Longitude:</v>
      </c>
      <c r="C1287" s="122">
        <f>C_Addresses!C996</f>
        <v>0</v>
      </c>
      <c r="D1287" s="9" t="str">
        <f>C_Addresses!D996</f>
        <v>(Example: -87.623861)</v>
      </c>
      <c r="E1287" s="3">
        <f>C_Addresses!E996</f>
        <v>0</v>
      </c>
      <c r="F1287" s="1">
        <f>C_Addresses!F996</f>
        <v>0</v>
      </c>
      <c r="G1287" s="3">
        <f>C_Addresses!G996</f>
        <v>0</v>
      </c>
      <c r="H1287" s="1">
        <f>C_Addresses!H996</f>
        <v>0</v>
      </c>
      <c r="I1287" s="4" t="str">
        <f>C_Addresses!I996</f>
        <v>Chicago Community Area:</v>
      </c>
      <c r="J1287" s="1">
        <f>C_Addresses!J996</f>
        <v>0</v>
      </c>
      <c r="K1287" s="1">
        <f>C_Addresses!K996</f>
        <v>0</v>
      </c>
      <c r="L1287" s="1">
        <f>C_Addresses!L996</f>
        <v>0</v>
      </c>
      <c r="M1287" s="1053">
        <f>C_Addresses!M996</f>
        <v>0</v>
      </c>
      <c r="N1287" s="1054">
        <f>C_Addresses!N996</f>
        <v>0</v>
      </c>
    </row>
    <row r="1288" spans="2:14" ht="13.5" thickBot="1" x14ac:dyDescent="0.25">
      <c r="B1288" s="14">
        <f>C_Addresses!B997</f>
        <v>0</v>
      </c>
      <c r="C1288" s="14">
        <f>C_Addresses!C997</f>
        <v>0</v>
      </c>
      <c r="D1288" s="14">
        <f>C_Addresses!D997</f>
        <v>0</v>
      </c>
      <c r="E1288" s="14">
        <f>C_Addresses!E997</f>
        <v>0</v>
      </c>
      <c r="F1288" s="14">
        <f>C_Addresses!F997</f>
        <v>0</v>
      </c>
      <c r="G1288" s="14">
        <f>C_Addresses!G997</f>
        <v>0</v>
      </c>
      <c r="H1288" s="14">
        <f>C_Addresses!H997</f>
        <v>0</v>
      </c>
      <c r="I1288" s="14">
        <f>C_Addresses!I997</f>
        <v>0</v>
      </c>
      <c r="J1288" s="14">
        <f>C_Addresses!J997</f>
        <v>0</v>
      </c>
      <c r="K1288" s="14">
        <f>C_Addresses!K997</f>
        <v>0</v>
      </c>
      <c r="L1288" s="14">
        <f>C_Addresses!L997</f>
        <v>0</v>
      </c>
      <c r="M1288" s="14">
        <f>C_Addresses!M997</f>
        <v>0</v>
      </c>
      <c r="N1288" s="14">
        <f>C_Addresses!N997</f>
        <v>0</v>
      </c>
    </row>
    <row r="1289" spans="2:14" x14ac:dyDescent="0.2">
      <c r="B1289" s="1">
        <f>C_Addresses!B998</f>
        <v>0</v>
      </c>
      <c r="C1289" s="1">
        <f>C_Addresses!C998</f>
        <v>0</v>
      </c>
      <c r="D1289" s="1">
        <f>C_Addresses!D998</f>
        <v>0</v>
      </c>
      <c r="E1289" s="11" t="str">
        <f>C_Addresses!E998</f>
        <v xml:space="preserve">Number of Units: </v>
      </c>
      <c r="F1289" s="724">
        <f>C_Addresses!F998</f>
        <v>0</v>
      </c>
      <c r="G1289" s="10">
        <f>C_Addresses!G998</f>
        <v>0</v>
      </c>
      <c r="H1289" s="10">
        <f>C_Addresses!H998</f>
        <v>0</v>
      </c>
      <c r="I1289" s="3">
        <f>C_Addresses!I998</f>
        <v>0</v>
      </c>
      <c r="J1289" s="3">
        <f>C_Addresses!J998</f>
        <v>0</v>
      </c>
      <c r="K1289" s="3" t="str">
        <f>C_Addresses!K998</f>
        <v>District</v>
      </c>
      <c r="L1289" s="3">
        <f>C_Addresses!L998</f>
        <v>0</v>
      </c>
      <c r="M1289" s="1059" t="str">
        <f>C_Addresses!M998</f>
        <v>Elected Official</v>
      </c>
      <c r="N1289" s="1059">
        <f>C_Addresses!N998</f>
        <v>0</v>
      </c>
    </row>
    <row r="1290" spans="2:14" x14ac:dyDescent="0.2">
      <c r="B1290" s="12" t="str">
        <f>C_Addresses!B999</f>
        <v>Site #:</v>
      </c>
      <c r="C1290" s="206">
        <f>C_Addresses!C999</f>
        <v>91</v>
      </c>
      <c r="D1290" s="10">
        <f>C_Addresses!D999</f>
        <v>0</v>
      </c>
      <c r="E1290" s="11" t="str">
        <f>C_Addresses!E999</f>
        <v>PPA Approved:</v>
      </c>
      <c r="F1290" s="202">
        <f>C_Addresses!F999</f>
        <v>0</v>
      </c>
      <c r="G1290" s="3">
        <f>C_Addresses!G999</f>
        <v>0</v>
      </c>
      <c r="H1290" s="1">
        <f>C_Addresses!H999</f>
        <v>0</v>
      </c>
      <c r="I1290" s="4" t="str">
        <f>C_Addresses!I999</f>
        <v>Chief Municipal Official:</v>
      </c>
      <c r="J1290" s="4">
        <f>C_Addresses!J999</f>
        <v>0</v>
      </c>
      <c r="K1290" s="13">
        <f>C_Addresses!K999</f>
        <v>0</v>
      </c>
      <c r="L1290" s="3">
        <f>C_Addresses!L999</f>
        <v>0</v>
      </c>
      <c r="M1290" s="1056">
        <f>C_Addresses!M999</f>
        <v>0</v>
      </c>
      <c r="N1290" s="1056">
        <f>C_Addresses!N999</f>
        <v>0</v>
      </c>
    </row>
    <row r="1291" spans="2:14" x14ac:dyDescent="0.2">
      <c r="B1291" s="4" t="str">
        <f>C_Addresses!B1000</f>
        <v>Set Aside:</v>
      </c>
      <c r="C1291" s="1057" t="str">
        <f>C_Addresses!C1000</f>
        <v/>
      </c>
      <c r="D1291" s="1057">
        <f>C_Addresses!D1000</f>
        <v>0</v>
      </c>
      <c r="E1291" s="1057">
        <f>C_Addresses!E1000</f>
        <v>0</v>
      </c>
      <c r="F1291" s="1057">
        <f>C_Addresses!F1000</f>
        <v>0</v>
      </c>
      <c r="G1291" s="3">
        <f>C_Addresses!G1000</f>
        <v>0</v>
      </c>
      <c r="H1291" s="1">
        <f>C_Addresses!H1000</f>
        <v>0</v>
      </c>
      <c r="I1291" s="4" t="str">
        <f>C_Addresses!I1000</f>
        <v>Alderman:</v>
      </c>
      <c r="J1291" s="4">
        <f>C_Addresses!J1000</f>
        <v>0</v>
      </c>
      <c r="K1291" s="2">
        <f>C_Addresses!K1000</f>
        <v>0</v>
      </c>
      <c r="L1291" s="3">
        <f>C_Addresses!L1000</f>
        <v>0</v>
      </c>
      <c r="M1291" s="1056">
        <f>C_Addresses!M1000</f>
        <v>0</v>
      </c>
      <c r="N1291" s="1056">
        <f>C_Addresses!N1000</f>
        <v>0</v>
      </c>
    </row>
    <row r="1292" spans="2:14" x14ac:dyDescent="0.2">
      <c r="B1292" s="4" t="str">
        <f>C_Addresses!B1001</f>
        <v>Address:</v>
      </c>
      <c r="C1292" s="1050">
        <f>C_Addresses!C1001</f>
        <v>0</v>
      </c>
      <c r="D1292" s="1051">
        <f>C_Addresses!D1001</f>
        <v>0</v>
      </c>
      <c r="E1292" s="1051">
        <f>C_Addresses!E1001</f>
        <v>0</v>
      </c>
      <c r="F1292" s="1052">
        <f>C_Addresses!F1001</f>
        <v>0</v>
      </c>
      <c r="G1292" s="3">
        <f>C_Addresses!G1001</f>
        <v>0</v>
      </c>
      <c r="H1292" s="1">
        <f>C_Addresses!H1001</f>
        <v>0</v>
      </c>
      <c r="I1292" s="4" t="str">
        <f>C_Addresses!I1001</f>
        <v>State Senator:</v>
      </c>
      <c r="J1292" s="4">
        <f>C_Addresses!J1001</f>
        <v>0</v>
      </c>
      <c r="K1292" s="2">
        <f>C_Addresses!K1001</f>
        <v>0</v>
      </c>
      <c r="L1292" s="3">
        <f>C_Addresses!L1001</f>
        <v>0</v>
      </c>
      <c r="M1292" s="1056">
        <f>C_Addresses!M1001</f>
        <v>0</v>
      </c>
      <c r="N1292" s="1056">
        <f>C_Addresses!N1001</f>
        <v>0</v>
      </c>
    </row>
    <row r="1293" spans="2:14" x14ac:dyDescent="0.2">
      <c r="B1293" s="4" t="str">
        <f>C_Addresses!B1002</f>
        <v xml:space="preserve">City: </v>
      </c>
      <c r="C1293" s="1050">
        <f>C_Addresses!C1002</f>
        <v>0</v>
      </c>
      <c r="D1293" s="1051">
        <f>C_Addresses!D1002</f>
        <v>0</v>
      </c>
      <c r="E1293" s="1051">
        <f>C_Addresses!E1002</f>
        <v>0</v>
      </c>
      <c r="F1293" s="1052">
        <f>C_Addresses!F1002</f>
        <v>0</v>
      </c>
      <c r="G1293" s="3">
        <f>C_Addresses!G1002</f>
        <v>0</v>
      </c>
      <c r="H1293" s="3">
        <f>C_Addresses!H1002</f>
        <v>0</v>
      </c>
      <c r="I1293" s="4" t="str">
        <f>C_Addresses!I1002</f>
        <v>State Representative:</v>
      </c>
      <c r="J1293" s="4">
        <f>C_Addresses!J1002</f>
        <v>0</v>
      </c>
      <c r="K1293" s="2">
        <f>C_Addresses!K1002</f>
        <v>0</v>
      </c>
      <c r="L1293" s="3">
        <f>C_Addresses!L1002</f>
        <v>0</v>
      </c>
      <c r="M1293" s="1056">
        <f>C_Addresses!M1002</f>
        <v>0</v>
      </c>
      <c r="N1293" s="1056">
        <f>C_Addresses!N1002</f>
        <v>0</v>
      </c>
    </row>
    <row r="1294" spans="2:14" x14ac:dyDescent="0.2">
      <c r="B1294" s="11" t="str">
        <f>C_Addresses!B1003</f>
        <v>ZIP:</v>
      </c>
      <c r="C1294" s="1028">
        <f>C_Addresses!C1003</f>
        <v>0</v>
      </c>
      <c r="D1294" s="1058">
        <f>C_Addresses!D1003</f>
        <v>0</v>
      </c>
      <c r="E1294" s="1058">
        <f>C_Addresses!E1003</f>
        <v>0</v>
      </c>
      <c r="F1294" s="1029">
        <f>C_Addresses!F1003</f>
        <v>0</v>
      </c>
      <c r="G1294" s="3">
        <f>C_Addresses!G1003</f>
        <v>0</v>
      </c>
      <c r="H1294" s="1">
        <f>C_Addresses!H1003</f>
        <v>0</v>
      </c>
      <c r="I1294" s="4" t="str">
        <f>C_Addresses!I1003</f>
        <v>US Representative:</v>
      </c>
      <c r="J1294" s="4">
        <f>C_Addresses!J1003</f>
        <v>0</v>
      </c>
      <c r="K1294" s="2">
        <f>C_Addresses!K1003</f>
        <v>0</v>
      </c>
      <c r="L1294" s="3">
        <f>C_Addresses!L1003</f>
        <v>0</v>
      </c>
      <c r="M1294" s="1056">
        <f>C_Addresses!M1003</f>
        <v>0</v>
      </c>
      <c r="N1294" s="1056">
        <f>C_Addresses!N1003</f>
        <v>0</v>
      </c>
    </row>
    <row r="1295" spans="2:14" x14ac:dyDescent="0.2">
      <c r="B1295" s="4" t="str">
        <f>C_Addresses!B1004</f>
        <v>County:</v>
      </c>
      <c r="C1295" s="1050">
        <f>C_Addresses!C1004</f>
        <v>0</v>
      </c>
      <c r="D1295" s="1051">
        <f>C_Addresses!D1004</f>
        <v>0</v>
      </c>
      <c r="E1295" s="1051">
        <f>C_Addresses!E1004</f>
        <v>0</v>
      </c>
      <c r="F1295" s="1052">
        <f>C_Addresses!F1004</f>
        <v>0</v>
      </c>
      <c r="G1295" s="3">
        <f>C_Addresses!G1004</f>
        <v>0</v>
      </c>
      <c r="H1295" s="1">
        <f>C_Addresses!H1004</f>
        <v>0</v>
      </c>
      <c r="I1295" s="1">
        <f>C_Addresses!I1004</f>
        <v>0</v>
      </c>
      <c r="J1295" s="1">
        <f>C_Addresses!J1004</f>
        <v>0</v>
      </c>
      <c r="K1295" s="1">
        <f>C_Addresses!K1004</f>
        <v>0</v>
      </c>
      <c r="L1295" s="1">
        <f>C_Addresses!L1004</f>
        <v>0</v>
      </c>
      <c r="M1295" s="1">
        <f>C_Addresses!M1004</f>
        <v>0</v>
      </c>
      <c r="N1295" s="1">
        <f>C_Addresses!N1004</f>
        <v>0</v>
      </c>
    </row>
    <row r="1296" spans="2:14" x14ac:dyDescent="0.2">
      <c r="B1296" s="1">
        <f>C_Addresses!B1005</f>
        <v>0</v>
      </c>
      <c r="C1296" s="1">
        <f>C_Addresses!C1005</f>
        <v>0</v>
      </c>
      <c r="D1296" s="1">
        <f>C_Addresses!D1005</f>
        <v>0</v>
      </c>
      <c r="E1296" s="1">
        <f>C_Addresses!E1005</f>
        <v>0</v>
      </c>
      <c r="F1296" s="3">
        <f>C_Addresses!F1005</f>
        <v>0</v>
      </c>
      <c r="G1296" s="3">
        <f>C_Addresses!G1005</f>
        <v>0</v>
      </c>
      <c r="H1296" s="1">
        <f>C_Addresses!H1005</f>
        <v>0</v>
      </c>
      <c r="I1296" s="4" t="str">
        <f>C_Addresses!I1005</f>
        <v>Census Tract Number:</v>
      </c>
      <c r="J1296" s="1">
        <f>C_Addresses!J1005</f>
        <v>0</v>
      </c>
      <c r="K1296" s="2">
        <f>C_Addresses!K1005</f>
        <v>0</v>
      </c>
      <c r="L1296" s="1">
        <f>C_Addresses!L1005</f>
        <v>0</v>
      </c>
      <c r="M1296" s="1" t="str">
        <f>C_Addresses!M1005</f>
        <v>PIN:</v>
      </c>
      <c r="N1296" s="2">
        <f>C_Addresses!N1005</f>
        <v>0</v>
      </c>
    </row>
    <row r="1297" spans="2:14" x14ac:dyDescent="0.2">
      <c r="B1297" s="4" t="str">
        <f>C_Addresses!B1006</f>
        <v>Latitude:</v>
      </c>
      <c r="C1297" s="121">
        <f>C_Addresses!C1006</f>
        <v>0</v>
      </c>
      <c r="D1297" s="5" t="str">
        <f>C_Addresses!D1006</f>
        <v>(Example: 41.889556)</v>
      </c>
      <c r="E1297" s="1">
        <f>C_Addresses!E1006</f>
        <v>0</v>
      </c>
      <c r="F1297" s="3">
        <f>C_Addresses!F1006</f>
        <v>0</v>
      </c>
      <c r="G1297" s="1">
        <f>C_Addresses!G1006</f>
        <v>0</v>
      </c>
      <c r="H1297" s="1">
        <f>C_Addresses!H1006</f>
        <v>0</v>
      </c>
      <c r="I1297" s="4" t="str">
        <f>C_Addresses!I1006</f>
        <v>QCT?:</v>
      </c>
      <c r="J1297" s="1">
        <f>C_Addresses!J1006</f>
        <v>0</v>
      </c>
      <c r="K1297" s="202">
        <f>C_Addresses!K1006</f>
        <v>0</v>
      </c>
      <c r="L1297" s="1">
        <f>C_Addresses!L1006</f>
        <v>0</v>
      </c>
      <c r="M1297" s="1">
        <f>C_Addresses!M1006</f>
        <v>0</v>
      </c>
      <c r="N1297" s="1">
        <f>C_Addresses!N1006</f>
        <v>0</v>
      </c>
    </row>
    <row r="1298" spans="2:14" x14ac:dyDescent="0.2">
      <c r="B1298" s="4" t="str">
        <f>C_Addresses!B1007</f>
        <v>Longitude:</v>
      </c>
      <c r="C1298" s="122">
        <f>C_Addresses!C1007</f>
        <v>0</v>
      </c>
      <c r="D1298" s="9" t="str">
        <f>C_Addresses!D1007</f>
        <v>(Example: -87.623861)</v>
      </c>
      <c r="E1298" s="3">
        <f>C_Addresses!E1007</f>
        <v>0</v>
      </c>
      <c r="F1298" s="1">
        <f>C_Addresses!F1007</f>
        <v>0</v>
      </c>
      <c r="G1298" s="3">
        <f>C_Addresses!G1007</f>
        <v>0</v>
      </c>
      <c r="H1298" s="1">
        <f>C_Addresses!H1007</f>
        <v>0</v>
      </c>
      <c r="I1298" s="4" t="str">
        <f>C_Addresses!I1007</f>
        <v>Chicago Community Area:</v>
      </c>
      <c r="J1298" s="1">
        <f>C_Addresses!J1007</f>
        <v>0</v>
      </c>
      <c r="K1298" s="1">
        <f>C_Addresses!K1007</f>
        <v>0</v>
      </c>
      <c r="L1298" s="1">
        <f>C_Addresses!L1007</f>
        <v>0</v>
      </c>
      <c r="M1298" s="1053">
        <f>C_Addresses!M1007</f>
        <v>0</v>
      </c>
      <c r="N1298" s="1054">
        <f>C_Addresses!N1007</f>
        <v>0</v>
      </c>
    </row>
    <row r="1299" spans="2:14" ht="13.5" thickBot="1" x14ac:dyDescent="0.25">
      <c r="B1299" s="14">
        <f>C_Addresses!B1008</f>
        <v>0</v>
      </c>
      <c r="C1299" s="14">
        <f>C_Addresses!C1008</f>
        <v>0</v>
      </c>
      <c r="D1299" s="14">
        <f>C_Addresses!D1008</f>
        <v>0</v>
      </c>
      <c r="E1299" s="14">
        <f>C_Addresses!E1008</f>
        <v>0</v>
      </c>
      <c r="F1299" s="14">
        <f>C_Addresses!F1008</f>
        <v>0</v>
      </c>
      <c r="G1299" s="14">
        <f>C_Addresses!G1008</f>
        <v>0</v>
      </c>
      <c r="H1299" s="14">
        <f>C_Addresses!H1008</f>
        <v>0</v>
      </c>
      <c r="I1299" s="14">
        <f>C_Addresses!I1008</f>
        <v>0</v>
      </c>
      <c r="J1299" s="14">
        <f>C_Addresses!J1008</f>
        <v>0</v>
      </c>
      <c r="K1299" s="14">
        <f>C_Addresses!K1008</f>
        <v>0</v>
      </c>
      <c r="L1299" s="14">
        <f>C_Addresses!L1008</f>
        <v>0</v>
      </c>
      <c r="M1299" s="14">
        <f>C_Addresses!M1008</f>
        <v>0</v>
      </c>
      <c r="N1299" s="14">
        <f>C_Addresses!N1008</f>
        <v>0</v>
      </c>
    </row>
    <row r="1300" spans="2:14" x14ac:dyDescent="0.2">
      <c r="B1300" s="1">
        <f>C_Addresses!B1009</f>
        <v>0</v>
      </c>
      <c r="C1300" s="1">
        <f>C_Addresses!C1009</f>
        <v>0</v>
      </c>
      <c r="D1300" s="1">
        <f>C_Addresses!D1009</f>
        <v>0</v>
      </c>
      <c r="E1300" s="11" t="str">
        <f>C_Addresses!E1009</f>
        <v xml:space="preserve">Number of Units: </v>
      </c>
      <c r="F1300" s="724">
        <f>C_Addresses!F1009</f>
        <v>0</v>
      </c>
      <c r="G1300" s="10">
        <f>C_Addresses!G1009</f>
        <v>0</v>
      </c>
      <c r="H1300" s="10">
        <f>C_Addresses!H1009</f>
        <v>0</v>
      </c>
      <c r="I1300" s="3">
        <f>C_Addresses!I1009</f>
        <v>0</v>
      </c>
      <c r="J1300" s="3">
        <f>C_Addresses!J1009</f>
        <v>0</v>
      </c>
      <c r="K1300" s="3" t="str">
        <f>C_Addresses!K1009</f>
        <v>District</v>
      </c>
      <c r="L1300" s="3">
        <f>C_Addresses!L1009</f>
        <v>0</v>
      </c>
      <c r="M1300" s="1059" t="str">
        <f>C_Addresses!M1009</f>
        <v>Elected Official</v>
      </c>
      <c r="N1300" s="1059">
        <f>C_Addresses!N1009</f>
        <v>0</v>
      </c>
    </row>
    <row r="1301" spans="2:14" x14ac:dyDescent="0.2">
      <c r="B1301" s="12" t="str">
        <f>C_Addresses!B1010</f>
        <v>Site #:</v>
      </c>
      <c r="C1301" s="206">
        <f>C_Addresses!C1010</f>
        <v>92</v>
      </c>
      <c r="D1301" s="10">
        <f>C_Addresses!D1010</f>
        <v>0</v>
      </c>
      <c r="E1301" s="11" t="str">
        <f>C_Addresses!E1010</f>
        <v>PPA Approved:</v>
      </c>
      <c r="F1301" s="202">
        <f>C_Addresses!F1010</f>
        <v>0</v>
      </c>
      <c r="G1301" s="3">
        <f>C_Addresses!G1010</f>
        <v>0</v>
      </c>
      <c r="H1301" s="1">
        <f>C_Addresses!H1010</f>
        <v>0</v>
      </c>
      <c r="I1301" s="4" t="str">
        <f>C_Addresses!I1010</f>
        <v>Chief Municipal Official:</v>
      </c>
      <c r="J1301" s="4">
        <f>C_Addresses!J1010</f>
        <v>0</v>
      </c>
      <c r="K1301" s="13">
        <f>C_Addresses!K1010</f>
        <v>0</v>
      </c>
      <c r="L1301" s="3">
        <f>C_Addresses!L1010</f>
        <v>0</v>
      </c>
      <c r="M1301" s="1056">
        <f>C_Addresses!M1010</f>
        <v>0</v>
      </c>
      <c r="N1301" s="1056">
        <f>C_Addresses!N1010</f>
        <v>0</v>
      </c>
    </row>
    <row r="1302" spans="2:14" x14ac:dyDescent="0.2">
      <c r="B1302" s="4" t="str">
        <f>C_Addresses!B1011</f>
        <v>Set Aside:</v>
      </c>
      <c r="C1302" s="1057" t="str">
        <f>C_Addresses!C1011</f>
        <v/>
      </c>
      <c r="D1302" s="1057">
        <f>C_Addresses!D1011</f>
        <v>0</v>
      </c>
      <c r="E1302" s="1057">
        <f>C_Addresses!E1011</f>
        <v>0</v>
      </c>
      <c r="F1302" s="1057">
        <f>C_Addresses!F1011</f>
        <v>0</v>
      </c>
      <c r="G1302" s="3">
        <f>C_Addresses!G1011</f>
        <v>0</v>
      </c>
      <c r="H1302" s="1">
        <f>C_Addresses!H1011</f>
        <v>0</v>
      </c>
      <c r="I1302" s="4" t="str">
        <f>C_Addresses!I1011</f>
        <v>Alderman:</v>
      </c>
      <c r="J1302" s="4">
        <f>C_Addresses!J1011</f>
        <v>0</v>
      </c>
      <c r="K1302" s="2">
        <f>C_Addresses!K1011</f>
        <v>0</v>
      </c>
      <c r="L1302" s="3">
        <f>C_Addresses!L1011</f>
        <v>0</v>
      </c>
      <c r="M1302" s="1056">
        <f>C_Addresses!M1011</f>
        <v>0</v>
      </c>
      <c r="N1302" s="1056">
        <f>C_Addresses!N1011</f>
        <v>0</v>
      </c>
    </row>
    <row r="1303" spans="2:14" x14ac:dyDescent="0.2">
      <c r="B1303" s="4" t="str">
        <f>C_Addresses!B1012</f>
        <v>Address:</v>
      </c>
      <c r="C1303" s="1050">
        <f>C_Addresses!C1012</f>
        <v>0</v>
      </c>
      <c r="D1303" s="1051">
        <f>C_Addresses!D1012</f>
        <v>0</v>
      </c>
      <c r="E1303" s="1051">
        <f>C_Addresses!E1012</f>
        <v>0</v>
      </c>
      <c r="F1303" s="1052">
        <f>C_Addresses!F1012</f>
        <v>0</v>
      </c>
      <c r="G1303" s="3">
        <f>C_Addresses!G1012</f>
        <v>0</v>
      </c>
      <c r="H1303" s="1">
        <f>C_Addresses!H1012</f>
        <v>0</v>
      </c>
      <c r="I1303" s="4" t="str">
        <f>C_Addresses!I1012</f>
        <v>State Senator:</v>
      </c>
      <c r="J1303" s="4">
        <f>C_Addresses!J1012</f>
        <v>0</v>
      </c>
      <c r="K1303" s="2">
        <f>C_Addresses!K1012</f>
        <v>0</v>
      </c>
      <c r="L1303" s="3">
        <f>C_Addresses!L1012</f>
        <v>0</v>
      </c>
      <c r="M1303" s="1056">
        <f>C_Addresses!M1012</f>
        <v>0</v>
      </c>
      <c r="N1303" s="1056">
        <f>C_Addresses!N1012</f>
        <v>0</v>
      </c>
    </row>
    <row r="1304" spans="2:14" x14ac:dyDescent="0.2">
      <c r="B1304" s="4" t="str">
        <f>C_Addresses!B1013</f>
        <v xml:space="preserve">City: </v>
      </c>
      <c r="C1304" s="1050">
        <f>C_Addresses!C1013</f>
        <v>0</v>
      </c>
      <c r="D1304" s="1051">
        <f>C_Addresses!D1013</f>
        <v>0</v>
      </c>
      <c r="E1304" s="1051">
        <f>C_Addresses!E1013</f>
        <v>0</v>
      </c>
      <c r="F1304" s="1052">
        <f>C_Addresses!F1013</f>
        <v>0</v>
      </c>
      <c r="G1304" s="3">
        <f>C_Addresses!G1013</f>
        <v>0</v>
      </c>
      <c r="H1304" s="3">
        <f>C_Addresses!H1013</f>
        <v>0</v>
      </c>
      <c r="I1304" s="4" t="str">
        <f>C_Addresses!I1013</f>
        <v>State Representative:</v>
      </c>
      <c r="J1304" s="4">
        <f>C_Addresses!J1013</f>
        <v>0</v>
      </c>
      <c r="K1304" s="2">
        <f>C_Addresses!K1013</f>
        <v>0</v>
      </c>
      <c r="L1304" s="3">
        <f>C_Addresses!L1013</f>
        <v>0</v>
      </c>
      <c r="M1304" s="1056">
        <f>C_Addresses!M1013</f>
        <v>0</v>
      </c>
      <c r="N1304" s="1056">
        <f>C_Addresses!N1013</f>
        <v>0</v>
      </c>
    </row>
    <row r="1305" spans="2:14" x14ac:dyDescent="0.2">
      <c r="B1305" s="11" t="str">
        <f>C_Addresses!B1014</f>
        <v>ZIP:</v>
      </c>
      <c r="C1305" s="1028">
        <f>C_Addresses!C1014</f>
        <v>0</v>
      </c>
      <c r="D1305" s="1058">
        <f>C_Addresses!D1014</f>
        <v>0</v>
      </c>
      <c r="E1305" s="1058">
        <f>C_Addresses!E1014</f>
        <v>0</v>
      </c>
      <c r="F1305" s="1029">
        <f>C_Addresses!F1014</f>
        <v>0</v>
      </c>
      <c r="G1305" s="3">
        <f>C_Addresses!G1014</f>
        <v>0</v>
      </c>
      <c r="H1305" s="1">
        <f>C_Addresses!H1014</f>
        <v>0</v>
      </c>
      <c r="I1305" s="4" t="str">
        <f>C_Addresses!I1014</f>
        <v>US Representative:</v>
      </c>
      <c r="J1305" s="4">
        <f>C_Addresses!J1014</f>
        <v>0</v>
      </c>
      <c r="K1305" s="2">
        <f>C_Addresses!K1014</f>
        <v>0</v>
      </c>
      <c r="L1305" s="3">
        <f>C_Addresses!L1014</f>
        <v>0</v>
      </c>
      <c r="M1305" s="1056">
        <f>C_Addresses!M1014</f>
        <v>0</v>
      </c>
      <c r="N1305" s="1056">
        <f>C_Addresses!N1014</f>
        <v>0</v>
      </c>
    </row>
    <row r="1306" spans="2:14" x14ac:dyDescent="0.2">
      <c r="B1306" s="4" t="str">
        <f>C_Addresses!B1015</f>
        <v>County:</v>
      </c>
      <c r="C1306" s="1050">
        <f>C_Addresses!C1015</f>
        <v>0</v>
      </c>
      <c r="D1306" s="1051">
        <f>C_Addresses!D1015</f>
        <v>0</v>
      </c>
      <c r="E1306" s="1051">
        <f>C_Addresses!E1015</f>
        <v>0</v>
      </c>
      <c r="F1306" s="1052">
        <f>C_Addresses!F1015</f>
        <v>0</v>
      </c>
      <c r="G1306" s="3">
        <f>C_Addresses!G1015</f>
        <v>0</v>
      </c>
      <c r="H1306" s="1">
        <f>C_Addresses!H1015</f>
        <v>0</v>
      </c>
      <c r="I1306" s="1">
        <f>C_Addresses!I1015</f>
        <v>0</v>
      </c>
      <c r="J1306" s="1">
        <f>C_Addresses!J1015</f>
        <v>0</v>
      </c>
      <c r="K1306" s="1">
        <f>C_Addresses!K1015</f>
        <v>0</v>
      </c>
      <c r="L1306" s="1">
        <f>C_Addresses!L1015</f>
        <v>0</v>
      </c>
      <c r="M1306" s="1">
        <f>C_Addresses!M1015</f>
        <v>0</v>
      </c>
      <c r="N1306" s="1">
        <f>C_Addresses!N1015</f>
        <v>0</v>
      </c>
    </row>
    <row r="1307" spans="2:14" x14ac:dyDescent="0.2">
      <c r="B1307" s="1">
        <f>C_Addresses!B1016</f>
        <v>0</v>
      </c>
      <c r="C1307" s="1">
        <f>C_Addresses!C1016</f>
        <v>0</v>
      </c>
      <c r="D1307" s="1">
        <f>C_Addresses!D1016</f>
        <v>0</v>
      </c>
      <c r="E1307" s="1">
        <f>C_Addresses!E1016</f>
        <v>0</v>
      </c>
      <c r="F1307" s="3">
        <f>C_Addresses!F1016</f>
        <v>0</v>
      </c>
      <c r="G1307" s="3">
        <f>C_Addresses!G1016</f>
        <v>0</v>
      </c>
      <c r="H1307" s="1">
        <f>C_Addresses!H1016</f>
        <v>0</v>
      </c>
      <c r="I1307" s="4" t="str">
        <f>C_Addresses!I1016</f>
        <v>Census Tract Number:</v>
      </c>
      <c r="J1307" s="1">
        <f>C_Addresses!J1016</f>
        <v>0</v>
      </c>
      <c r="K1307" s="2">
        <f>C_Addresses!K1016</f>
        <v>0</v>
      </c>
      <c r="L1307" s="1">
        <f>C_Addresses!L1016</f>
        <v>0</v>
      </c>
      <c r="M1307" s="1" t="str">
        <f>C_Addresses!M1016</f>
        <v>PIN:</v>
      </c>
      <c r="N1307" s="2">
        <f>C_Addresses!N1016</f>
        <v>0</v>
      </c>
    </row>
    <row r="1308" spans="2:14" x14ac:dyDescent="0.2">
      <c r="B1308" s="4" t="str">
        <f>C_Addresses!B1017</f>
        <v>Latitude:</v>
      </c>
      <c r="C1308" s="121">
        <f>C_Addresses!C1017</f>
        <v>0</v>
      </c>
      <c r="D1308" s="5" t="str">
        <f>C_Addresses!D1017</f>
        <v>(Example: 41.889556)</v>
      </c>
      <c r="E1308" s="1">
        <f>C_Addresses!E1017</f>
        <v>0</v>
      </c>
      <c r="F1308" s="3">
        <f>C_Addresses!F1017</f>
        <v>0</v>
      </c>
      <c r="G1308" s="1">
        <f>C_Addresses!G1017</f>
        <v>0</v>
      </c>
      <c r="H1308" s="1">
        <f>C_Addresses!H1017</f>
        <v>0</v>
      </c>
      <c r="I1308" s="4" t="str">
        <f>C_Addresses!I1017</f>
        <v>QCT?:</v>
      </c>
      <c r="J1308" s="1">
        <f>C_Addresses!J1017</f>
        <v>0</v>
      </c>
      <c r="K1308" s="202">
        <f>C_Addresses!K1017</f>
        <v>0</v>
      </c>
      <c r="L1308" s="1">
        <f>C_Addresses!L1017</f>
        <v>0</v>
      </c>
      <c r="M1308" s="1">
        <f>C_Addresses!M1017</f>
        <v>0</v>
      </c>
      <c r="N1308" s="1">
        <f>C_Addresses!N1017</f>
        <v>0</v>
      </c>
    </row>
    <row r="1309" spans="2:14" x14ac:dyDescent="0.2">
      <c r="B1309" s="4" t="str">
        <f>C_Addresses!B1018</f>
        <v>Longitude:</v>
      </c>
      <c r="C1309" s="122">
        <f>C_Addresses!C1018</f>
        <v>0</v>
      </c>
      <c r="D1309" s="9" t="str">
        <f>C_Addresses!D1018</f>
        <v>(Example: -87.623861)</v>
      </c>
      <c r="E1309" s="3">
        <f>C_Addresses!E1018</f>
        <v>0</v>
      </c>
      <c r="F1309" s="1">
        <f>C_Addresses!F1018</f>
        <v>0</v>
      </c>
      <c r="G1309" s="3">
        <f>C_Addresses!G1018</f>
        <v>0</v>
      </c>
      <c r="H1309" s="1">
        <f>C_Addresses!H1018</f>
        <v>0</v>
      </c>
      <c r="I1309" s="4" t="str">
        <f>C_Addresses!I1018</f>
        <v>Chicago Community Area:</v>
      </c>
      <c r="J1309" s="1">
        <f>C_Addresses!J1018</f>
        <v>0</v>
      </c>
      <c r="K1309" s="1">
        <f>C_Addresses!K1018</f>
        <v>0</v>
      </c>
      <c r="L1309" s="1">
        <f>C_Addresses!L1018</f>
        <v>0</v>
      </c>
      <c r="M1309" s="1053">
        <f>C_Addresses!M1018</f>
        <v>0</v>
      </c>
      <c r="N1309" s="1054">
        <f>C_Addresses!N1018</f>
        <v>0</v>
      </c>
    </row>
    <row r="1310" spans="2:14" ht="13.5" thickBot="1" x14ac:dyDescent="0.25">
      <c r="B1310" s="14">
        <f>C_Addresses!B1019</f>
        <v>0</v>
      </c>
      <c r="C1310" s="14">
        <f>C_Addresses!C1019</f>
        <v>0</v>
      </c>
      <c r="D1310" s="14">
        <f>C_Addresses!D1019</f>
        <v>0</v>
      </c>
      <c r="E1310" s="14">
        <f>C_Addresses!E1019</f>
        <v>0</v>
      </c>
      <c r="F1310" s="14">
        <f>C_Addresses!F1019</f>
        <v>0</v>
      </c>
      <c r="G1310" s="14">
        <f>C_Addresses!G1019</f>
        <v>0</v>
      </c>
      <c r="H1310" s="14">
        <f>C_Addresses!H1019</f>
        <v>0</v>
      </c>
      <c r="I1310" s="14">
        <f>C_Addresses!I1019</f>
        <v>0</v>
      </c>
      <c r="J1310" s="14">
        <f>C_Addresses!J1019</f>
        <v>0</v>
      </c>
      <c r="K1310" s="14">
        <f>C_Addresses!K1019</f>
        <v>0</v>
      </c>
      <c r="L1310" s="14">
        <f>C_Addresses!L1019</f>
        <v>0</v>
      </c>
      <c r="M1310" s="14">
        <f>C_Addresses!M1019</f>
        <v>0</v>
      </c>
      <c r="N1310" s="14">
        <f>C_Addresses!N1019</f>
        <v>0</v>
      </c>
    </row>
    <row r="1311" spans="2:14" x14ac:dyDescent="0.2">
      <c r="B1311" s="1">
        <f>C_Addresses!B1020</f>
        <v>0</v>
      </c>
      <c r="C1311" s="1">
        <f>C_Addresses!C1020</f>
        <v>0</v>
      </c>
      <c r="D1311" s="1">
        <f>C_Addresses!D1020</f>
        <v>0</v>
      </c>
      <c r="E1311" s="11" t="str">
        <f>C_Addresses!E1020</f>
        <v xml:space="preserve">Number of Units: </v>
      </c>
      <c r="F1311" s="724">
        <f>C_Addresses!F1020</f>
        <v>0</v>
      </c>
      <c r="G1311" s="10">
        <f>C_Addresses!G1020</f>
        <v>0</v>
      </c>
      <c r="H1311" s="10">
        <f>C_Addresses!H1020</f>
        <v>0</v>
      </c>
      <c r="I1311" s="3">
        <f>C_Addresses!I1020</f>
        <v>0</v>
      </c>
      <c r="J1311" s="3">
        <f>C_Addresses!J1020</f>
        <v>0</v>
      </c>
      <c r="K1311" s="3" t="str">
        <f>C_Addresses!K1020</f>
        <v>District</v>
      </c>
      <c r="L1311" s="3">
        <f>C_Addresses!L1020</f>
        <v>0</v>
      </c>
      <c r="M1311" s="1059" t="str">
        <f>C_Addresses!M1020</f>
        <v>Elected Official</v>
      </c>
      <c r="N1311" s="1059">
        <f>C_Addresses!N1020</f>
        <v>0</v>
      </c>
    </row>
    <row r="1312" spans="2:14" x14ac:dyDescent="0.2">
      <c r="B1312" s="12" t="str">
        <f>C_Addresses!B1021</f>
        <v>Site #:</v>
      </c>
      <c r="C1312" s="206">
        <f>C_Addresses!C1021</f>
        <v>93</v>
      </c>
      <c r="D1312" s="10">
        <f>C_Addresses!D1021</f>
        <v>0</v>
      </c>
      <c r="E1312" s="11" t="str">
        <f>C_Addresses!E1021</f>
        <v>PPA Approved:</v>
      </c>
      <c r="F1312" s="202">
        <f>C_Addresses!F1021</f>
        <v>0</v>
      </c>
      <c r="G1312" s="3">
        <f>C_Addresses!G1021</f>
        <v>0</v>
      </c>
      <c r="H1312" s="1">
        <f>C_Addresses!H1021</f>
        <v>0</v>
      </c>
      <c r="I1312" s="4" t="str">
        <f>C_Addresses!I1021</f>
        <v>Chief Municipal Official:</v>
      </c>
      <c r="J1312" s="4">
        <f>C_Addresses!J1021</f>
        <v>0</v>
      </c>
      <c r="K1312" s="13">
        <f>C_Addresses!K1021</f>
        <v>0</v>
      </c>
      <c r="L1312" s="3">
        <f>C_Addresses!L1021</f>
        <v>0</v>
      </c>
      <c r="M1312" s="1056">
        <f>C_Addresses!M1021</f>
        <v>0</v>
      </c>
      <c r="N1312" s="1056">
        <f>C_Addresses!N1021</f>
        <v>0</v>
      </c>
    </row>
    <row r="1313" spans="2:14" x14ac:dyDescent="0.2">
      <c r="B1313" s="4" t="str">
        <f>C_Addresses!B1022</f>
        <v>Set Aside:</v>
      </c>
      <c r="C1313" s="1057" t="str">
        <f>C_Addresses!C1022</f>
        <v/>
      </c>
      <c r="D1313" s="1057">
        <f>C_Addresses!D1022</f>
        <v>0</v>
      </c>
      <c r="E1313" s="1057">
        <f>C_Addresses!E1022</f>
        <v>0</v>
      </c>
      <c r="F1313" s="1057">
        <f>C_Addresses!F1022</f>
        <v>0</v>
      </c>
      <c r="G1313" s="3">
        <f>C_Addresses!G1022</f>
        <v>0</v>
      </c>
      <c r="H1313" s="1">
        <f>C_Addresses!H1022</f>
        <v>0</v>
      </c>
      <c r="I1313" s="4" t="str">
        <f>C_Addresses!I1022</f>
        <v>Alderman:</v>
      </c>
      <c r="J1313" s="4">
        <f>C_Addresses!J1022</f>
        <v>0</v>
      </c>
      <c r="K1313" s="2">
        <f>C_Addresses!K1022</f>
        <v>0</v>
      </c>
      <c r="L1313" s="3">
        <f>C_Addresses!L1022</f>
        <v>0</v>
      </c>
      <c r="M1313" s="1056">
        <f>C_Addresses!M1022</f>
        <v>0</v>
      </c>
      <c r="N1313" s="1056">
        <f>C_Addresses!N1022</f>
        <v>0</v>
      </c>
    </row>
    <row r="1314" spans="2:14" x14ac:dyDescent="0.2">
      <c r="B1314" s="4" t="str">
        <f>C_Addresses!B1023</f>
        <v>Address:</v>
      </c>
      <c r="C1314" s="1050">
        <f>C_Addresses!C1023</f>
        <v>0</v>
      </c>
      <c r="D1314" s="1051">
        <f>C_Addresses!D1023</f>
        <v>0</v>
      </c>
      <c r="E1314" s="1051">
        <f>C_Addresses!E1023</f>
        <v>0</v>
      </c>
      <c r="F1314" s="1052">
        <f>C_Addresses!F1023</f>
        <v>0</v>
      </c>
      <c r="G1314" s="3">
        <f>C_Addresses!G1023</f>
        <v>0</v>
      </c>
      <c r="H1314" s="1">
        <f>C_Addresses!H1023</f>
        <v>0</v>
      </c>
      <c r="I1314" s="4" t="str">
        <f>C_Addresses!I1023</f>
        <v>State Senator:</v>
      </c>
      <c r="J1314" s="4">
        <f>C_Addresses!J1023</f>
        <v>0</v>
      </c>
      <c r="K1314" s="2">
        <f>C_Addresses!K1023</f>
        <v>0</v>
      </c>
      <c r="L1314" s="3">
        <f>C_Addresses!L1023</f>
        <v>0</v>
      </c>
      <c r="M1314" s="1056">
        <f>C_Addresses!M1023</f>
        <v>0</v>
      </c>
      <c r="N1314" s="1056">
        <f>C_Addresses!N1023</f>
        <v>0</v>
      </c>
    </row>
    <row r="1315" spans="2:14" x14ac:dyDescent="0.2">
      <c r="B1315" s="4" t="str">
        <f>C_Addresses!B1024</f>
        <v xml:space="preserve">City: </v>
      </c>
      <c r="C1315" s="1050">
        <f>C_Addresses!C1024</f>
        <v>0</v>
      </c>
      <c r="D1315" s="1051">
        <f>C_Addresses!D1024</f>
        <v>0</v>
      </c>
      <c r="E1315" s="1051">
        <f>C_Addresses!E1024</f>
        <v>0</v>
      </c>
      <c r="F1315" s="1052">
        <f>C_Addresses!F1024</f>
        <v>0</v>
      </c>
      <c r="G1315" s="3">
        <f>C_Addresses!G1024</f>
        <v>0</v>
      </c>
      <c r="H1315" s="3">
        <f>C_Addresses!H1024</f>
        <v>0</v>
      </c>
      <c r="I1315" s="4" t="str">
        <f>C_Addresses!I1024</f>
        <v>State Representative:</v>
      </c>
      <c r="J1315" s="4">
        <f>C_Addresses!J1024</f>
        <v>0</v>
      </c>
      <c r="K1315" s="2">
        <f>C_Addresses!K1024</f>
        <v>0</v>
      </c>
      <c r="L1315" s="3">
        <f>C_Addresses!L1024</f>
        <v>0</v>
      </c>
      <c r="M1315" s="1056">
        <f>C_Addresses!M1024</f>
        <v>0</v>
      </c>
      <c r="N1315" s="1056">
        <f>C_Addresses!N1024</f>
        <v>0</v>
      </c>
    </row>
    <row r="1316" spans="2:14" x14ac:dyDescent="0.2">
      <c r="B1316" s="11" t="str">
        <f>C_Addresses!B1025</f>
        <v>ZIP:</v>
      </c>
      <c r="C1316" s="1028">
        <f>C_Addresses!C1025</f>
        <v>0</v>
      </c>
      <c r="D1316" s="1058">
        <f>C_Addresses!D1025</f>
        <v>0</v>
      </c>
      <c r="E1316" s="1058">
        <f>C_Addresses!E1025</f>
        <v>0</v>
      </c>
      <c r="F1316" s="1029">
        <f>C_Addresses!F1025</f>
        <v>0</v>
      </c>
      <c r="G1316" s="3">
        <f>C_Addresses!G1025</f>
        <v>0</v>
      </c>
      <c r="H1316" s="1">
        <f>C_Addresses!H1025</f>
        <v>0</v>
      </c>
      <c r="I1316" s="4" t="str">
        <f>C_Addresses!I1025</f>
        <v>US Representative:</v>
      </c>
      <c r="J1316" s="4">
        <f>C_Addresses!J1025</f>
        <v>0</v>
      </c>
      <c r="K1316" s="2">
        <f>C_Addresses!K1025</f>
        <v>0</v>
      </c>
      <c r="L1316" s="3">
        <f>C_Addresses!L1025</f>
        <v>0</v>
      </c>
      <c r="M1316" s="1056">
        <f>C_Addresses!M1025</f>
        <v>0</v>
      </c>
      <c r="N1316" s="1056">
        <f>C_Addresses!N1025</f>
        <v>0</v>
      </c>
    </row>
    <row r="1317" spans="2:14" x14ac:dyDescent="0.2">
      <c r="B1317" s="4" t="str">
        <f>C_Addresses!B1026</f>
        <v>County:</v>
      </c>
      <c r="C1317" s="1050">
        <f>C_Addresses!C1026</f>
        <v>0</v>
      </c>
      <c r="D1317" s="1051">
        <f>C_Addresses!D1026</f>
        <v>0</v>
      </c>
      <c r="E1317" s="1051">
        <f>C_Addresses!E1026</f>
        <v>0</v>
      </c>
      <c r="F1317" s="1052">
        <f>C_Addresses!F1026</f>
        <v>0</v>
      </c>
      <c r="G1317" s="3">
        <f>C_Addresses!G1026</f>
        <v>0</v>
      </c>
      <c r="H1317" s="1">
        <f>C_Addresses!H1026</f>
        <v>0</v>
      </c>
      <c r="I1317" s="1">
        <f>C_Addresses!I1026</f>
        <v>0</v>
      </c>
      <c r="J1317" s="1">
        <f>C_Addresses!J1026</f>
        <v>0</v>
      </c>
      <c r="K1317" s="1">
        <f>C_Addresses!K1026</f>
        <v>0</v>
      </c>
      <c r="L1317" s="1">
        <f>C_Addresses!L1026</f>
        <v>0</v>
      </c>
      <c r="M1317" s="1">
        <f>C_Addresses!M1026</f>
        <v>0</v>
      </c>
      <c r="N1317" s="1">
        <f>C_Addresses!N1026</f>
        <v>0</v>
      </c>
    </row>
    <row r="1318" spans="2:14" x14ac:dyDescent="0.2">
      <c r="B1318" s="1">
        <f>C_Addresses!B1027</f>
        <v>0</v>
      </c>
      <c r="C1318" s="1">
        <f>C_Addresses!C1027</f>
        <v>0</v>
      </c>
      <c r="D1318" s="1">
        <f>C_Addresses!D1027</f>
        <v>0</v>
      </c>
      <c r="E1318" s="1">
        <f>C_Addresses!E1027</f>
        <v>0</v>
      </c>
      <c r="F1318" s="3">
        <f>C_Addresses!F1027</f>
        <v>0</v>
      </c>
      <c r="G1318" s="3">
        <f>C_Addresses!G1027</f>
        <v>0</v>
      </c>
      <c r="H1318" s="1">
        <f>C_Addresses!H1027</f>
        <v>0</v>
      </c>
      <c r="I1318" s="4" t="str">
        <f>C_Addresses!I1027</f>
        <v>Census Tract Number:</v>
      </c>
      <c r="J1318" s="1">
        <f>C_Addresses!J1027</f>
        <v>0</v>
      </c>
      <c r="K1318" s="2">
        <f>C_Addresses!K1027</f>
        <v>0</v>
      </c>
      <c r="L1318" s="1">
        <f>C_Addresses!L1027</f>
        <v>0</v>
      </c>
      <c r="M1318" s="1" t="str">
        <f>C_Addresses!M1027</f>
        <v>PIN:</v>
      </c>
      <c r="N1318" s="2">
        <f>C_Addresses!N1027</f>
        <v>0</v>
      </c>
    </row>
    <row r="1319" spans="2:14" x14ac:dyDescent="0.2">
      <c r="B1319" s="4" t="str">
        <f>C_Addresses!B1028</f>
        <v>Latitude:</v>
      </c>
      <c r="C1319" s="121">
        <f>C_Addresses!C1028</f>
        <v>0</v>
      </c>
      <c r="D1319" s="5" t="str">
        <f>C_Addresses!D1028</f>
        <v>(Example: 41.889556)</v>
      </c>
      <c r="E1319" s="1">
        <f>C_Addresses!E1028</f>
        <v>0</v>
      </c>
      <c r="F1319" s="3">
        <f>C_Addresses!F1028</f>
        <v>0</v>
      </c>
      <c r="G1319" s="1">
        <f>C_Addresses!G1028</f>
        <v>0</v>
      </c>
      <c r="H1319" s="1">
        <f>C_Addresses!H1028</f>
        <v>0</v>
      </c>
      <c r="I1319" s="4" t="str">
        <f>C_Addresses!I1028</f>
        <v>QCT?:</v>
      </c>
      <c r="J1319" s="1">
        <f>C_Addresses!J1028</f>
        <v>0</v>
      </c>
      <c r="K1319" s="202">
        <f>C_Addresses!K1028</f>
        <v>0</v>
      </c>
      <c r="L1319" s="1">
        <f>C_Addresses!L1028</f>
        <v>0</v>
      </c>
      <c r="M1319" s="1">
        <f>C_Addresses!M1028</f>
        <v>0</v>
      </c>
      <c r="N1319" s="1">
        <f>C_Addresses!N1028</f>
        <v>0</v>
      </c>
    </row>
    <row r="1320" spans="2:14" x14ac:dyDescent="0.2">
      <c r="B1320" s="4" t="str">
        <f>C_Addresses!B1029</f>
        <v>Longitude:</v>
      </c>
      <c r="C1320" s="122">
        <f>C_Addresses!C1029</f>
        <v>0</v>
      </c>
      <c r="D1320" s="9" t="str">
        <f>C_Addresses!D1029</f>
        <v>(Example: -87.623861)</v>
      </c>
      <c r="E1320" s="3">
        <f>C_Addresses!E1029</f>
        <v>0</v>
      </c>
      <c r="F1320" s="1">
        <f>C_Addresses!F1029</f>
        <v>0</v>
      </c>
      <c r="G1320" s="3">
        <f>C_Addresses!G1029</f>
        <v>0</v>
      </c>
      <c r="H1320" s="1">
        <f>C_Addresses!H1029</f>
        <v>0</v>
      </c>
      <c r="I1320" s="4" t="str">
        <f>C_Addresses!I1029</f>
        <v>Chicago Community Area:</v>
      </c>
      <c r="J1320" s="1">
        <f>C_Addresses!J1029</f>
        <v>0</v>
      </c>
      <c r="K1320" s="1">
        <f>C_Addresses!K1029</f>
        <v>0</v>
      </c>
      <c r="L1320" s="1">
        <f>C_Addresses!L1029</f>
        <v>0</v>
      </c>
      <c r="M1320" s="1053">
        <f>C_Addresses!M1029</f>
        <v>0</v>
      </c>
      <c r="N1320" s="1054">
        <f>C_Addresses!N1029</f>
        <v>0</v>
      </c>
    </row>
    <row r="1321" spans="2:14" ht="13.5" thickBot="1" x14ac:dyDescent="0.25">
      <c r="B1321" s="14">
        <f>C_Addresses!B1030</f>
        <v>0</v>
      </c>
      <c r="C1321" s="14">
        <f>C_Addresses!C1030</f>
        <v>0</v>
      </c>
      <c r="D1321" s="14">
        <f>C_Addresses!D1030</f>
        <v>0</v>
      </c>
      <c r="E1321" s="14">
        <f>C_Addresses!E1030</f>
        <v>0</v>
      </c>
      <c r="F1321" s="14">
        <f>C_Addresses!F1030</f>
        <v>0</v>
      </c>
      <c r="G1321" s="14">
        <f>C_Addresses!G1030</f>
        <v>0</v>
      </c>
      <c r="H1321" s="14">
        <f>C_Addresses!H1030</f>
        <v>0</v>
      </c>
      <c r="I1321" s="14">
        <f>C_Addresses!I1030</f>
        <v>0</v>
      </c>
      <c r="J1321" s="14">
        <f>C_Addresses!J1030</f>
        <v>0</v>
      </c>
      <c r="K1321" s="14">
        <f>C_Addresses!K1030</f>
        <v>0</v>
      </c>
      <c r="L1321" s="14">
        <f>C_Addresses!L1030</f>
        <v>0</v>
      </c>
      <c r="M1321" s="14">
        <f>C_Addresses!M1030</f>
        <v>0</v>
      </c>
      <c r="N1321" s="14">
        <f>C_Addresses!N1030</f>
        <v>0</v>
      </c>
    </row>
    <row r="1322" spans="2:14" x14ac:dyDescent="0.2">
      <c r="B1322" s="1">
        <f>C_Addresses!B1031</f>
        <v>0</v>
      </c>
      <c r="C1322" s="1">
        <f>C_Addresses!C1031</f>
        <v>0</v>
      </c>
      <c r="D1322" s="1">
        <f>C_Addresses!D1031</f>
        <v>0</v>
      </c>
      <c r="E1322" s="1">
        <f>C_Addresses!E1031</f>
        <v>0</v>
      </c>
      <c r="F1322" s="1">
        <f>C_Addresses!F1031</f>
        <v>0</v>
      </c>
      <c r="G1322" s="10">
        <f>C_Addresses!G1031</f>
        <v>0</v>
      </c>
      <c r="H1322" s="10">
        <f>C_Addresses!H1031</f>
        <v>0</v>
      </c>
      <c r="I1322" s="3">
        <f>C_Addresses!I1031</f>
        <v>0</v>
      </c>
      <c r="J1322" s="3">
        <f>C_Addresses!J1031</f>
        <v>0</v>
      </c>
      <c r="K1322" s="3" t="str">
        <f>C_Addresses!K1031</f>
        <v>District</v>
      </c>
      <c r="L1322" s="3">
        <f>C_Addresses!L1031</f>
        <v>0</v>
      </c>
      <c r="M1322" s="1059" t="str">
        <f>C_Addresses!M1031</f>
        <v>Elected Official</v>
      </c>
      <c r="N1322" s="1059">
        <f>C_Addresses!N1031</f>
        <v>0</v>
      </c>
    </row>
    <row r="1323" spans="2:14" x14ac:dyDescent="0.2">
      <c r="B1323" s="12" t="str">
        <f>C_Addresses!B1032</f>
        <v>Site #:</v>
      </c>
      <c r="C1323" s="206">
        <f>C_Addresses!C1032</f>
        <v>94</v>
      </c>
      <c r="D1323" s="10">
        <f>C_Addresses!D1032</f>
        <v>0</v>
      </c>
      <c r="E1323" s="11" t="str">
        <f>C_Addresses!E1032</f>
        <v>PPA Approved:</v>
      </c>
      <c r="F1323" s="202">
        <f>C_Addresses!F1032</f>
        <v>0</v>
      </c>
      <c r="G1323" s="3">
        <f>C_Addresses!G1032</f>
        <v>0</v>
      </c>
      <c r="H1323" s="1">
        <f>C_Addresses!H1032</f>
        <v>0</v>
      </c>
      <c r="I1323" s="4" t="str">
        <f>C_Addresses!I1032</f>
        <v>Chief Municipal Official:</v>
      </c>
      <c r="J1323" s="4">
        <f>C_Addresses!J1032</f>
        <v>0</v>
      </c>
      <c r="K1323" s="13">
        <f>C_Addresses!K1032</f>
        <v>0</v>
      </c>
      <c r="L1323" s="3">
        <f>C_Addresses!L1032</f>
        <v>0</v>
      </c>
      <c r="M1323" s="1056">
        <f>C_Addresses!M1032</f>
        <v>0</v>
      </c>
      <c r="N1323" s="1056">
        <f>C_Addresses!N1032</f>
        <v>0</v>
      </c>
    </row>
    <row r="1324" spans="2:14" x14ac:dyDescent="0.2">
      <c r="B1324" s="4" t="str">
        <f>C_Addresses!B1033</f>
        <v>Set Aside:</v>
      </c>
      <c r="C1324" s="1057" t="str">
        <f>C_Addresses!C1033</f>
        <v/>
      </c>
      <c r="D1324" s="1057">
        <f>C_Addresses!D1033</f>
        <v>0</v>
      </c>
      <c r="E1324" s="1057">
        <f>C_Addresses!E1033</f>
        <v>0</v>
      </c>
      <c r="F1324" s="1057">
        <f>C_Addresses!F1033</f>
        <v>0</v>
      </c>
      <c r="G1324" s="3">
        <f>C_Addresses!G1033</f>
        <v>0</v>
      </c>
      <c r="H1324" s="1">
        <f>C_Addresses!H1033</f>
        <v>0</v>
      </c>
      <c r="I1324" s="4" t="str">
        <f>C_Addresses!I1033</f>
        <v>Alderman:</v>
      </c>
      <c r="J1324" s="4">
        <f>C_Addresses!J1033</f>
        <v>0</v>
      </c>
      <c r="K1324" s="2">
        <f>C_Addresses!K1033</f>
        <v>0</v>
      </c>
      <c r="L1324" s="3">
        <f>C_Addresses!L1033</f>
        <v>0</v>
      </c>
      <c r="M1324" s="1056">
        <f>C_Addresses!M1033</f>
        <v>0</v>
      </c>
      <c r="N1324" s="1056">
        <f>C_Addresses!N1033</f>
        <v>0</v>
      </c>
    </row>
    <row r="1325" spans="2:14" x14ac:dyDescent="0.2">
      <c r="B1325" s="4" t="str">
        <f>C_Addresses!B1034</f>
        <v>Address:</v>
      </c>
      <c r="C1325" s="1050">
        <f>C_Addresses!C1034</f>
        <v>0</v>
      </c>
      <c r="D1325" s="1051">
        <f>C_Addresses!D1034</f>
        <v>0</v>
      </c>
      <c r="E1325" s="1051">
        <f>C_Addresses!E1034</f>
        <v>0</v>
      </c>
      <c r="F1325" s="1052">
        <f>C_Addresses!F1034</f>
        <v>0</v>
      </c>
      <c r="G1325" s="3">
        <f>C_Addresses!G1034</f>
        <v>0</v>
      </c>
      <c r="H1325" s="1">
        <f>C_Addresses!H1034</f>
        <v>0</v>
      </c>
      <c r="I1325" s="4" t="str">
        <f>C_Addresses!I1034</f>
        <v>State Senator:</v>
      </c>
      <c r="J1325" s="4">
        <f>C_Addresses!J1034</f>
        <v>0</v>
      </c>
      <c r="K1325" s="2">
        <f>C_Addresses!K1034</f>
        <v>0</v>
      </c>
      <c r="L1325" s="3">
        <f>C_Addresses!L1034</f>
        <v>0</v>
      </c>
      <c r="M1325" s="1056">
        <f>C_Addresses!M1034</f>
        <v>0</v>
      </c>
      <c r="N1325" s="1056">
        <f>C_Addresses!N1034</f>
        <v>0</v>
      </c>
    </row>
    <row r="1326" spans="2:14" x14ac:dyDescent="0.2">
      <c r="B1326" s="4" t="str">
        <f>C_Addresses!B1035</f>
        <v xml:space="preserve">City: </v>
      </c>
      <c r="C1326" s="1050">
        <f>C_Addresses!C1035</f>
        <v>0</v>
      </c>
      <c r="D1326" s="1051">
        <f>C_Addresses!D1035</f>
        <v>0</v>
      </c>
      <c r="E1326" s="1051">
        <f>C_Addresses!E1035</f>
        <v>0</v>
      </c>
      <c r="F1326" s="1052">
        <f>C_Addresses!F1035</f>
        <v>0</v>
      </c>
      <c r="G1326" s="3">
        <f>C_Addresses!G1035</f>
        <v>0</v>
      </c>
      <c r="H1326" s="3">
        <f>C_Addresses!H1035</f>
        <v>0</v>
      </c>
      <c r="I1326" s="4" t="str">
        <f>C_Addresses!I1035</f>
        <v>State Representative:</v>
      </c>
      <c r="J1326" s="4">
        <f>C_Addresses!J1035</f>
        <v>0</v>
      </c>
      <c r="K1326" s="2">
        <f>C_Addresses!K1035</f>
        <v>0</v>
      </c>
      <c r="L1326" s="3">
        <f>C_Addresses!L1035</f>
        <v>0</v>
      </c>
      <c r="M1326" s="1056">
        <f>C_Addresses!M1035</f>
        <v>0</v>
      </c>
      <c r="N1326" s="1056">
        <f>C_Addresses!N1035</f>
        <v>0</v>
      </c>
    </row>
    <row r="1327" spans="2:14" x14ac:dyDescent="0.2">
      <c r="B1327" s="11" t="str">
        <f>C_Addresses!B1036</f>
        <v>ZIP:</v>
      </c>
      <c r="C1327" s="1028">
        <f>C_Addresses!C1036</f>
        <v>0</v>
      </c>
      <c r="D1327" s="1058">
        <f>C_Addresses!D1036</f>
        <v>0</v>
      </c>
      <c r="E1327" s="1058">
        <f>C_Addresses!E1036</f>
        <v>0</v>
      </c>
      <c r="F1327" s="1029">
        <f>C_Addresses!F1036</f>
        <v>0</v>
      </c>
      <c r="G1327" s="3">
        <f>C_Addresses!G1036</f>
        <v>0</v>
      </c>
      <c r="H1327" s="1">
        <f>C_Addresses!H1036</f>
        <v>0</v>
      </c>
      <c r="I1327" s="4" t="str">
        <f>C_Addresses!I1036</f>
        <v>US Representative:</v>
      </c>
      <c r="J1327" s="4">
        <f>C_Addresses!J1036</f>
        <v>0</v>
      </c>
      <c r="K1327" s="2">
        <f>C_Addresses!K1036</f>
        <v>0</v>
      </c>
      <c r="L1327" s="3">
        <f>C_Addresses!L1036</f>
        <v>0</v>
      </c>
      <c r="M1327" s="1056">
        <f>C_Addresses!M1036</f>
        <v>0</v>
      </c>
      <c r="N1327" s="1056">
        <f>C_Addresses!N1036</f>
        <v>0</v>
      </c>
    </row>
    <row r="1328" spans="2:14" x14ac:dyDescent="0.2">
      <c r="B1328" s="4" t="str">
        <f>C_Addresses!B1037</f>
        <v>County:</v>
      </c>
      <c r="C1328" s="1050">
        <f>C_Addresses!C1037</f>
        <v>0</v>
      </c>
      <c r="D1328" s="1051">
        <f>C_Addresses!D1037</f>
        <v>0</v>
      </c>
      <c r="E1328" s="1051">
        <f>C_Addresses!E1037</f>
        <v>0</v>
      </c>
      <c r="F1328" s="1052">
        <f>C_Addresses!F1037</f>
        <v>0</v>
      </c>
      <c r="G1328" s="3">
        <f>C_Addresses!G1037</f>
        <v>0</v>
      </c>
      <c r="H1328" s="1">
        <f>C_Addresses!H1037</f>
        <v>0</v>
      </c>
      <c r="I1328" s="1">
        <f>C_Addresses!I1037</f>
        <v>0</v>
      </c>
      <c r="J1328" s="1">
        <f>C_Addresses!J1037</f>
        <v>0</v>
      </c>
      <c r="K1328" s="1">
        <f>C_Addresses!K1037</f>
        <v>0</v>
      </c>
      <c r="L1328" s="1">
        <f>C_Addresses!L1037</f>
        <v>0</v>
      </c>
      <c r="M1328" s="1">
        <f>C_Addresses!M1037</f>
        <v>0</v>
      </c>
      <c r="N1328" s="1">
        <f>C_Addresses!N1037</f>
        <v>0</v>
      </c>
    </row>
    <row r="1329" spans="2:14" x14ac:dyDescent="0.2">
      <c r="B1329" s="1">
        <f>C_Addresses!B1038</f>
        <v>0</v>
      </c>
      <c r="C1329" s="1">
        <f>C_Addresses!C1038</f>
        <v>0</v>
      </c>
      <c r="D1329" s="1">
        <f>C_Addresses!D1038</f>
        <v>0</v>
      </c>
      <c r="E1329" s="1">
        <f>C_Addresses!E1038</f>
        <v>0</v>
      </c>
      <c r="F1329" s="3">
        <f>C_Addresses!F1038</f>
        <v>0</v>
      </c>
      <c r="G1329" s="3">
        <f>C_Addresses!G1038</f>
        <v>0</v>
      </c>
      <c r="H1329" s="1">
        <f>C_Addresses!H1038</f>
        <v>0</v>
      </c>
      <c r="I1329" s="4" t="str">
        <f>C_Addresses!I1038</f>
        <v>Census Tract Number:</v>
      </c>
      <c r="J1329" s="1">
        <f>C_Addresses!J1038</f>
        <v>0</v>
      </c>
      <c r="K1329" s="2">
        <f>C_Addresses!K1038</f>
        <v>0</v>
      </c>
      <c r="L1329" s="1">
        <f>C_Addresses!L1038</f>
        <v>0</v>
      </c>
      <c r="M1329" s="1" t="str">
        <f>C_Addresses!M1038</f>
        <v>PIN:</v>
      </c>
      <c r="N1329" s="2">
        <f>C_Addresses!N1038</f>
        <v>0</v>
      </c>
    </row>
    <row r="1330" spans="2:14" x14ac:dyDescent="0.2">
      <c r="B1330" s="4" t="str">
        <f>C_Addresses!B1039</f>
        <v>Latitude:</v>
      </c>
      <c r="C1330" s="121">
        <f>C_Addresses!C1039</f>
        <v>0</v>
      </c>
      <c r="D1330" s="5" t="str">
        <f>C_Addresses!D1039</f>
        <v>(Example: 41.889556)</v>
      </c>
      <c r="E1330" s="1">
        <f>C_Addresses!E1039</f>
        <v>0</v>
      </c>
      <c r="F1330" s="3">
        <f>C_Addresses!F1039</f>
        <v>0</v>
      </c>
      <c r="G1330" s="1">
        <f>C_Addresses!G1039</f>
        <v>0</v>
      </c>
      <c r="H1330" s="1">
        <f>C_Addresses!H1039</f>
        <v>0</v>
      </c>
      <c r="I1330" s="4" t="str">
        <f>C_Addresses!I1039</f>
        <v>QCT?:</v>
      </c>
      <c r="J1330" s="1">
        <f>C_Addresses!J1039</f>
        <v>0</v>
      </c>
      <c r="K1330" s="202">
        <f>C_Addresses!K1039</f>
        <v>0</v>
      </c>
      <c r="L1330" s="1">
        <f>C_Addresses!L1039</f>
        <v>0</v>
      </c>
      <c r="M1330" s="1">
        <f>C_Addresses!M1039</f>
        <v>0</v>
      </c>
      <c r="N1330" s="1">
        <f>C_Addresses!N1039</f>
        <v>0</v>
      </c>
    </row>
    <row r="1331" spans="2:14" x14ac:dyDescent="0.2">
      <c r="B1331" s="4" t="str">
        <f>C_Addresses!B1040</f>
        <v>Longitude:</v>
      </c>
      <c r="C1331" s="122">
        <f>C_Addresses!C1040</f>
        <v>0</v>
      </c>
      <c r="D1331" s="9" t="str">
        <f>C_Addresses!D1040</f>
        <v>(Example: -87.623861)</v>
      </c>
      <c r="E1331" s="3">
        <f>C_Addresses!E1040</f>
        <v>0</v>
      </c>
      <c r="F1331" s="1">
        <f>C_Addresses!F1040</f>
        <v>0</v>
      </c>
      <c r="G1331" s="3">
        <f>C_Addresses!G1040</f>
        <v>0</v>
      </c>
      <c r="H1331" s="1">
        <f>C_Addresses!H1040</f>
        <v>0</v>
      </c>
      <c r="I1331" s="4" t="str">
        <f>C_Addresses!I1040</f>
        <v>Chicago Community Area:</v>
      </c>
      <c r="J1331" s="1">
        <f>C_Addresses!J1040</f>
        <v>0</v>
      </c>
      <c r="K1331" s="1">
        <f>C_Addresses!K1040</f>
        <v>0</v>
      </c>
      <c r="L1331" s="1">
        <f>C_Addresses!L1040</f>
        <v>0</v>
      </c>
      <c r="M1331" s="1053">
        <f>C_Addresses!M1040</f>
        <v>0</v>
      </c>
      <c r="N1331" s="1054">
        <f>C_Addresses!N1040</f>
        <v>0</v>
      </c>
    </row>
    <row r="1332" spans="2:14" ht="13.5" thickBot="1" x14ac:dyDescent="0.25">
      <c r="B1332" s="14">
        <f>C_Addresses!B1041</f>
        <v>0</v>
      </c>
      <c r="C1332" s="14">
        <f>C_Addresses!C1041</f>
        <v>0</v>
      </c>
      <c r="D1332" s="14">
        <f>C_Addresses!D1041</f>
        <v>0</v>
      </c>
      <c r="E1332" s="14">
        <f>C_Addresses!E1041</f>
        <v>0</v>
      </c>
      <c r="F1332" s="14">
        <f>C_Addresses!F1041</f>
        <v>0</v>
      </c>
      <c r="G1332" s="14">
        <f>C_Addresses!G1041</f>
        <v>0</v>
      </c>
      <c r="H1332" s="14">
        <f>C_Addresses!H1041</f>
        <v>0</v>
      </c>
      <c r="I1332" s="14">
        <f>C_Addresses!I1041</f>
        <v>0</v>
      </c>
      <c r="J1332" s="14">
        <f>C_Addresses!J1041</f>
        <v>0</v>
      </c>
      <c r="K1332" s="14">
        <f>C_Addresses!K1041</f>
        <v>0</v>
      </c>
      <c r="L1332" s="14">
        <f>C_Addresses!L1041</f>
        <v>0</v>
      </c>
      <c r="M1332" s="14">
        <f>C_Addresses!M1041</f>
        <v>0</v>
      </c>
      <c r="N1332" s="14">
        <f>C_Addresses!N1041</f>
        <v>0</v>
      </c>
    </row>
    <row r="1333" spans="2:14" x14ac:dyDescent="0.2">
      <c r="B1333" s="517">
        <f>C_Addresses!B1042</f>
        <v>0</v>
      </c>
      <c r="C1333" s="517">
        <f>C_Addresses!C1042</f>
        <v>0</v>
      </c>
      <c r="D1333" s="517">
        <f>C_Addresses!D1042</f>
        <v>0</v>
      </c>
      <c r="E1333" s="11" t="str">
        <f>C_Addresses!E1042</f>
        <v xml:space="preserve">Number of Units: </v>
      </c>
      <c r="F1333" s="724">
        <f>C_Addresses!F1042</f>
        <v>0</v>
      </c>
      <c r="G1333" s="519">
        <f>C_Addresses!G1042</f>
        <v>0</v>
      </c>
      <c r="H1333" s="519">
        <f>C_Addresses!H1042</f>
        <v>0</v>
      </c>
      <c r="I1333" s="516">
        <f>C_Addresses!I1042</f>
        <v>0</v>
      </c>
      <c r="J1333" s="516">
        <f>C_Addresses!J1042</f>
        <v>0</v>
      </c>
      <c r="K1333" s="516" t="str">
        <f>C_Addresses!K1042</f>
        <v>District</v>
      </c>
      <c r="L1333" s="516">
        <f>C_Addresses!L1042</f>
        <v>0</v>
      </c>
      <c r="M1333" s="1055" t="str">
        <f>C_Addresses!M1042</f>
        <v>Elected Official</v>
      </c>
      <c r="N1333" s="1055">
        <f>C_Addresses!N1042</f>
        <v>0</v>
      </c>
    </row>
    <row r="1334" spans="2:14" x14ac:dyDescent="0.2">
      <c r="B1334" s="12" t="str">
        <f>C_Addresses!B1043</f>
        <v>Site #:</v>
      </c>
      <c r="C1334" s="206">
        <f>C_Addresses!C1043</f>
        <v>95</v>
      </c>
      <c r="D1334" s="10">
        <f>C_Addresses!D1043</f>
        <v>0</v>
      </c>
      <c r="E1334" s="11" t="str">
        <f>C_Addresses!E1043</f>
        <v>PPA Approved:</v>
      </c>
      <c r="F1334" s="202">
        <f>C_Addresses!F1043</f>
        <v>0</v>
      </c>
      <c r="G1334" s="3">
        <f>C_Addresses!G1043</f>
        <v>0</v>
      </c>
      <c r="H1334" s="1">
        <f>C_Addresses!H1043</f>
        <v>0</v>
      </c>
      <c r="I1334" s="4" t="str">
        <f>C_Addresses!I1043</f>
        <v>Chief Municipal Official:</v>
      </c>
      <c r="J1334" s="4">
        <f>C_Addresses!J1043</f>
        <v>0</v>
      </c>
      <c r="K1334" s="13">
        <f>C_Addresses!K1043</f>
        <v>0</v>
      </c>
      <c r="L1334" s="3">
        <f>C_Addresses!L1043</f>
        <v>0</v>
      </c>
      <c r="M1334" s="1056">
        <f>C_Addresses!M1043</f>
        <v>0</v>
      </c>
      <c r="N1334" s="1056">
        <f>C_Addresses!N1043</f>
        <v>0</v>
      </c>
    </row>
    <row r="1335" spans="2:14" x14ac:dyDescent="0.2">
      <c r="B1335" s="4" t="str">
        <f>C_Addresses!B1044</f>
        <v>Set Aside:</v>
      </c>
      <c r="C1335" s="1057" t="str">
        <f>C_Addresses!C1044</f>
        <v/>
      </c>
      <c r="D1335" s="1057">
        <f>C_Addresses!D1044</f>
        <v>0</v>
      </c>
      <c r="E1335" s="1057">
        <f>C_Addresses!E1044</f>
        <v>0</v>
      </c>
      <c r="F1335" s="1057">
        <f>C_Addresses!F1044</f>
        <v>0</v>
      </c>
      <c r="G1335" s="3">
        <f>C_Addresses!G1044</f>
        <v>0</v>
      </c>
      <c r="H1335" s="1">
        <f>C_Addresses!H1044</f>
        <v>0</v>
      </c>
      <c r="I1335" s="4" t="str">
        <f>C_Addresses!I1044</f>
        <v>Alderman:</v>
      </c>
      <c r="J1335" s="4">
        <f>C_Addresses!J1044</f>
        <v>0</v>
      </c>
      <c r="K1335" s="2">
        <f>C_Addresses!K1044</f>
        <v>0</v>
      </c>
      <c r="L1335" s="3">
        <f>C_Addresses!L1044</f>
        <v>0</v>
      </c>
      <c r="M1335" s="1056">
        <f>C_Addresses!M1044</f>
        <v>0</v>
      </c>
      <c r="N1335" s="1056">
        <f>C_Addresses!N1044</f>
        <v>0</v>
      </c>
    </row>
    <row r="1336" spans="2:14" x14ac:dyDescent="0.2">
      <c r="B1336" s="4" t="str">
        <f>C_Addresses!B1045</f>
        <v>Address:</v>
      </c>
      <c r="C1336" s="1050">
        <f>C_Addresses!C1045</f>
        <v>0</v>
      </c>
      <c r="D1336" s="1051">
        <f>C_Addresses!D1045</f>
        <v>0</v>
      </c>
      <c r="E1336" s="1051">
        <f>C_Addresses!E1045</f>
        <v>0</v>
      </c>
      <c r="F1336" s="1052">
        <f>C_Addresses!F1045</f>
        <v>0</v>
      </c>
      <c r="G1336" s="3">
        <f>C_Addresses!G1045</f>
        <v>0</v>
      </c>
      <c r="H1336" s="1">
        <f>C_Addresses!H1045</f>
        <v>0</v>
      </c>
      <c r="I1336" s="4" t="str">
        <f>C_Addresses!I1045</f>
        <v>State Senator:</v>
      </c>
      <c r="J1336" s="4">
        <f>C_Addresses!J1045</f>
        <v>0</v>
      </c>
      <c r="K1336" s="2">
        <f>C_Addresses!K1045</f>
        <v>0</v>
      </c>
      <c r="L1336" s="3">
        <f>C_Addresses!L1045</f>
        <v>0</v>
      </c>
      <c r="M1336" s="1056">
        <f>C_Addresses!M1045</f>
        <v>0</v>
      </c>
      <c r="N1336" s="1056">
        <f>C_Addresses!N1045</f>
        <v>0</v>
      </c>
    </row>
    <row r="1337" spans="2:14" x14ac:dyDescent="0.2">
      <c r="B1337" s="4" t="str">
        <f>C_Addresses!B1046</f>
        <v xml:space="preserve">City: </v>
      </c>
      <c r="C1337" s="1050">
        <f>C_Addresses!C1046</f>
        <v>0</v>
      </c>
      <c r="D1337" s="1051">
        <f>C_Addresses!D1046</f>
        <v>0</v>
      </c>
      <c r="E1337" s="1051">
        <f>C_Addresses!E1046</f>
        <v>0</v>
      </c>
      <c r="F1337" s="1052">
        <f>C_Addresses!F1046</f>
        <v>0</v>
      </c>
      <c r="G1337" s="3">
        <f>C_Addresses!G1046</f>
        <v>0</v>
      </c>
      <c r="H1337" s="3">
        <f>C_Addresses!H1046</f>
        <v>0</v>
      </c>
      <c r="I1337" s="4" t="str">
        <f>C_Addresses!I1046</f>
        <v>State Representative:</v>
      </c>
      <c r="J1337" s="4">
        <f>C_Addresses!J1046</f>
        <v>0</v>
      </c>
      <c r="K1337" s="2">
        <f>C_Addresses!K1046</f>
        <v>0</v>
      </c>
      <c r="L1337" s="3">
        <f>C_Addresses!L1046</f>
        <v>0</v>
      </c>
      <c r="M1337" s="1056">
        <f>C_Addresses!M1046</f>
        <v>0</v>
      </c>
      <c r="N1337" s="1056">
        <f>C_Addresses!N1046</f>
        <v>0</v>
      </c>
    </row>
    <row r="1338" spans="2:14" x14ac:dyDescent="0.2">
      <c r="B1338" s="11" t="str">
        <f>C_Addresses!B1047</f>
        <v>ZIP:</v>
      </c>
      <c r="C1338" s="1028">
        <f>C_Addresses!C1047</f>
        <v>0</v>
      </c>
      <c r="D1338" s="1058">
        <f>C_Addresses!D1047</f>
        <v>0</v>
      </c>
      <c r="E1338" s="1058">
        <f>C_Addresses!E1047</f>
        <v>0</v>
      </c>
      <c r="F1338" s="1029">
        <f>C_Addresses!F1047</f>
        <v>0</v>
      </c>
      <c r="G1338" s="3">
        <f>C_Addresses!G1047</f>
        <v>0</v>
      </c>
      <c r="H1338" s="1">
        <f>C_Addresses!H1047</f>
        <v>0</v>
      </c>
      <c r="I1338" s="4" t="str">
        <f>C_Addresses!I1047</f>
        <v>US Representative:</v>
      </c>
      <c r="J1338" s="4">
        <f>C_Addresses!J1047</f>
        <v>0</v>
      </c>
      <c r="K1338" s="2">
        <f>C_Addresses!K1047</f>
        <v>0</v>
      </c>
      <c r="L1338" s="3">
        <f>C_Addresses!L1047</f>
        <v>0</v>
      </c>
      <c r="M1338" s="1056">
        <f>C_Addresses!M1047</f>
        <v>0</v>
      </c>
      <c r="N1338" s="1056">
        <f>C_Addresses!N1047</f>
        <v>0</v>
      </c>
    </row>
    <row r="1339" spans="2:14" x14ac:dyDescent="0.2">
      <c r="B1339" s="4" t="str">
        <f>C_Addresses!B1048</f>
        <v>County:</v>
      </c>
      <c r="C1339" s="1050">
        <f>C_Addresses!C1048</f>
        <v>0</v>
      </c>
      <c r="D1339" s="1051">
        <f>C_Addresses!D1048</f>
        <v>0</v>
      </c>
      <c r="E1339" s="1051">
        <f>C_Addresses!E1048</f>
        <v>0</v>
      </c>
      <c r="F1339" s="1052">
        <f>C_Addresses!F1048</f>
        <v>0</v>
      </c>
      <c r="G1339" s="3">
        <f>C_Addresses!G1048</f>
        <v>0</v>
      </c>
      <c r="H1339" s="1">
        <f>C_Addresses!H1048</f>
        <v>0</v>
      </c>
      <c r="I1339" s="1">
        <f>C_Addresses!I1048</f>
        <v>0</v>
      </c>
      <c r="J1339" s="1">
        <f>C_Addresses!J1048</f>
        <v>0</v>
      </c>
      <c r="K1339" s="1">
        <f>C_Addresses!K1048</f>
        <v>0</v>
      </c>
      <c r="L1339" s="1">
        <f>C_Addresses!L1048</f>
        <v>0</v>
      </c>
      <c r="M1339" s="1">
        <f>C_Addresses!M1048</f>
        <v>0</v>
      </c>
      <c r="N1339" s="1">
        <f>C_Addresses!N1048</f>
        <v>0</v>
      </c>
    </row>
    <row r="1340" spans="2:14" x14ac:dyDescent="0.2">
      <c r="B1340" s="1">
        <f>C_Addresses!B1049</f>
        <v>0</v>
      </c>
      <c r="C1340" s="1">
        <f>C_Addresses!C1049</f>
        <v>0</v>
      </c>
      <c r="D1340" s="1">
        <f>C_Addresses!D1049</f>
        <v>0</v>
      </c>
      <c r="E1340" s="1">
        <f>C_Addresses!E1049</f>
        <v>0</v>
      </c>
      <c r="F1340" s="3">
        <f>C_Addresses!F1049</f>
        <v>0</v>
      </c>
      <c r="G1340" s="3">
        <f>C_Addresses!G1049</f>
        <v>0</v>
      </c>
      <c r="H1340" s="1">
        <f>C_Addresses!H1049</f>
        <v>0</v>
      </c>
      <c r="I1340" s="4" t="str">
        <f>C_Addresses!I1049</f>
        <v>Census Tract Number:</v>
      </c>
      <c r="J1340" s="1">
        <f>C_Addresses!J1049</f>
        <v>0</v>
      </c>
      <c r="K1340" s="2">
        <f>C_Addresses!K1049</f>
        <v>0</v>
      </c>
      <c r="L1340" s="1">
        <f>C_Addresses!L1049</f>
        <v>0</v>
      </c>
      <c r="M1340" s="1" t="str">
        <f>C_Addresses!M1049</f>
        <v>PIN:</v>
      </c>
      <c r="N1340" s="2">
        <f>C_Addresses!N1049</f>
        <v>0</v>
      </c>
    </row>
    <row r="1341" spans="2:14" x14ac:dyDescent="0.2">
      <c r="B1341" s="4" t="str">
        <f>C_Addresses!B1050</f>
        <v>Latitude:</v>
      </c>
      <c r="C1341" s="121">
        <f>C_Addresses!C1050</f>
        <v>0</v>
      </c>
      <c r="D1341" s="5" t="str">
        <f>C_Addresses!D1050</f>
        <v>(Example: 41.889556)</v>
      </c>
      <c r="E1341" s="1">
        <f>C_Addresses!E1050</f>
        <v>0</v>
      </c>
      <c r="F1341" s="3">
        <f>C_Addresses!F1050</f>
        <v>0</v>
      </c>
      <c r="G1341" s="1">
        <f>C_Addresses!G1050</f>
        <v>0</v>
      </c>
      <c r="H1341" s="1">
        <f>C_Addresses!H1050</f>
        <v>0</v>
      </c>
      <c r="I1341" s="4" t="str">
        <f>C_Addresses!I1050</f>
        <v>QCT?:</v>
      </c>
      <c r="J1341" s="1">
        <f>C_Addresses!J1050</f>
        <v>0</v>
      </c>
      <c r="K1341" s="202">
        <f>C_Addresses!K1050</f>
        <v>0</v>
      </c>
      <c r="L1341" s="1">
        <f>C_Addresses!L1050</f>
        <v>0</v>
      </c>
      <c r="M1341" s="1">
        <f>C_Addresses!M1050</f>
        <v>0</v>
      </c>
      <c r="N1341" s="1">
        <f>C_Addresses!N1050</f>
        <v>0</v>
      </c>
    </row>
    <row r="1342" spans="2:14" x14ac:dyDescent="0.2">
      <c r="B1342" s="4" t="str">
        <f>C_Addresses!B1051</f>
        <v>Longitude:</v>
      </c>
      <c r="C1342" s="122">
        <f>C_Addresses!C1051</f>
        <v>0</v>
      </c>
      <c r="D1342" s="9" t="str">
        <f>C_Addresses!D1051</f>
        <v>(Example: -87.623861)</v>
      </c>
      <c r="E1342" s="3">
        <f>C_Addresses!E1051</f>
        <v>0</v>
      </c>
      <c r="F1342" s="1">
        <f>C_Addresses!F1051</f>
        <v>0</v>
      </c>
      <c r="G1342" s="3">
        <f>C_Addresses!G1051</f>
        <v>0</v>
      </c>
      <c r="H1342" s="1">
        <f>C_Addresses!H1051</f>
        <v>0</v>
      </c>
      <c r="I1342" s="4" t="str">
        <f>C_Addresses!I1051</f>
        <v>Chicago Community Area:</v>
      </c>
      <c r="J1342" s="1">
        <f>C_Addresses!J1051</f>
        <v>0</v>
      </c>
      <c r="K1342" s="1">
        <f>C_Addresses!K1051</f>
        <v>0</v>
      </c>
      <c r="L1342" s="1">
        <f>C_Addresses!L1051</f>
        <v>0</v>
      </c>
      <c r="M1342" s="1053">
        <f>C_Addresses!M1051</f>
        <v>0</v>
      </c>
      <c r="N1342" s="1054">
        <f>C_Addresses!N1051</f>
        <v>0</v>
      </c>
    </row>
    <row r="1343" spans="2:14" ht="13.5" thickBot="1" x14ac:dyDescent="0.25">
      <c r="B1343" s="14">
        <f>C_Addresses!B1052</f>
        <v>0</v>
      </c>
      <c r="C1343" s="14">
        <f>C_Addresses!C1052</f>
        <v>0</v>
      </c>
      <c r="D1343" s="14">
        <f>C_Addresses!D1052</f>
        <v>0</v>
      </c>
      <c r="E1343" s="14">
        <f>C_Addresses!E1052</f>
        <v>0</v>
      </c>
      <c r="F1343" s="14">
        <f>C_Addresses!F1052</f>
        <v>0</v>
      </c>
      <c r="G1343" s="14">
        <f>C_Addresses!G1052</f>
        <v>0</v>
      </c>
      <c r="H1343" s="14">
        <f>C_Addresses!H1052</f>
        <v>0</v>
      </c>
      <c r="I1343" s="14">
        <f>C_Addresses!I1052</f>
        <v>0</v>
      </c>
      <c r="J1343" s="14">
        <f>C_Addresses!J1052</f>
        <v>0</v>
      </c>
      <c r="K1343" s="14">
        <f>C_Addresses!K1052</f>
        <v>0</v>
      </c>
      <c r="L1343" s="14">
        <f>C_Addresses!L1052</f>
        <v>0</v>
      </c>
      <c r="M1343" s="14">
        <f>C_Addresses!M1052</f>
        <v>0</v>
      </c>
      <c r="N1343" s="14">
        <f>C_Addresses!N1052</f>
        <v>0</v>
      </c>
    </row>
    <row r="1344" spans="2:14" x14ac:dyDescent="0.2">
      <c r="B1344" s="1">
        <f>C_Addresses!B1053</f>
        <v>0</v>
      </c>
      <c r="C1344" s="1">
        <f>C_Addresses!C1053</f>
        <v>0</v>
      </c>
      <c r="D1344" s="1">
        <f>C_Addresses!D1053</f>
        <v>0</v>
      </c>
      <c r="E1344" s="11" t="str">
        <f>C_Addresses!E1053</f>
        <v xml:space="preserve">Number of Units: </v>
      </c>
      <c r="F1344" s="724">
        <f>C_Addresses!F1053</f>
        <v>0</v>
      </c>
      <c r="G1344" s="10">
        <f>C_Addresses!G1053</f>
        <v>0</v>
      </c>
      <c r="H1344" s="10">
        <f>C_Addresses!H1053</f>
        <v>0</v>
      </c>
      <c r="I1344" s="3">
        <f>C_Addresses!I1053</f>
        <v>0</v>
      </c>
      <c r="J1344" s="3">
        <f>C_Addresses!J1053</f>
        <v>0</v>
      </c>
      <c r="K1344" s="3" t="str">
        <f>C_Addresses!K1053</f>
        <v>District</v>
      </c>
      <c r="L1344" s="3">
        <f>C_Addresses!L1053</f>
        <v>0</v>
      </c>
      <c r="M1344" s="1059" t="str">
        <f>C_Addresses!M1053</f>
        <v>Elected Official</v>
      </c>
      <c r="N1344" s="1059">
        <f>C_Addresses!N1053</f>
        <v>0</v>
      </c>
    </row>
    <row r="1345" spans="2:14" x14ac:dyDescent="0.2">
      <c r="B1345" s="12" t="str">
        <f>C_Addresses!B1054</f>
        <v>Site #:</v>
      </c>
      <c r="C1345" s="206">
        <f>C_Addresses!C1054</f>
        <v>96</v>
      </c>
      <c r="D1345" s="10">
        <f>C_Addresses!D1054</f>
        <v>0</v>
      </c>
      <c r="E1345" s="11" t="str">
        <f>C_Addresses!E1054</f>
        <v>PPA Approved:</v>
      </c>
      <c r="F1345" s="202">
        <f>C_Addresses!F1054</f>
        <v>0</v>
      </c>
      <c r="G1345" s="3">
        <f>C_Addresses!G1054</f>
        <v>0</v>
      </c>
      <c r="H1345" s="1">
        <f>C_Addresses!H1054</f>
        <v>0</v>
      </c>
      <c r="I1345" s="4" t="str">
        <f>C_Addresses!I1054</f>
        <v>Chief Municipal Official:</v>
      </c>
      <c r="J1345" s="4">
        <f>C_Addresses!J1054</f>
        <v>0</v>
      </c>
      <c r="K1345" s="13">
        <f>C_Addresses!K1054</f>
        <v>0</v>
      </c>
      <c r="L1345" s="3">
        <f>C_Addresses!L1054</f>
        <v>0</v>
      </c>
      <c r="M1345" s="1056">
        <f>C_Addresses!M1054</f>
        <v>0</v>
      </c>
      <c r="N1345" s="1056">
        <f>C_Addresses!N1054</f>
        <v>0</v>
      </c>
    </row>
    <row r="1346" spans="2:14" x14ac:dyDescent="0.2">
      <c r="B1346" s="4" t="str">
        <f>C_Addresses!B1055</f>
        <v>Set Aside:</v>
      </c>
      <c r="C1346" s="1057" t="str">
        <f>C_Addresses!C1055</f>
        <v/>
      </c>
      <c r="D1346" s="1057">
        <f>C_Addresses!D1055</f>
        <v>0</v>
      </c>
      <c r="E1346" s="1057">
        <f>C_Addresses!E1055</f>
        <v>0</v>
      </c>
      <c r="F1346" s="1057">
        <f>C_Addresses!F1055</f>
        <v>0</v>
      </c>
      <c r="G1346" s="3">
        <f>C_Addresses!G1055</f>
        <v>0</v>
      </c>
      <c r="H1346" s="1">
        <f>C_Addresses!H1055</f>
        <v>0</v>
      </c>
      <c r="I1346" s="4" t="str">
        <f>C_Addresses!I1055</f>
        <v>Alderman:</v>
      </c>
      <c r="J1346" s="4">
        <f>C_Addresses!J1055</f>
        <v>0</v>
      </c>
      <c r="K1346" s="2">
        <f>C_Addresses!K1055</f>
        <v>0</v>
      </c>
      <c r="L1346" s="3">
        <f>C_Addresses!L1055</f>
        <v>0</v>
      </c>
      <c r="M1346" s="1056">
        <f>C_Addresses!M1055</f>
        <v>0</v>
      </c>
      <c r="N1346" s="1056">
        <f>C_Addresses!N1055</f>
        <v>0</v>
      </c>
    </row>
    <row r="1347" spans="2:14" x14ac:dyDescent="0.2">
      <c r="B1347" s="4" t="str">
        <f>C_Addresses!B1056</f>
        <v>Address:</v>
      </c>
      <c r="C1347" s="1050">
        <f>C_Addresses!C1056</f>
        <v>0</v>
      </c>
      <c r="D1347" s="1051">
        <f>C_Addresses!D1056</f>
        <v>0</v>
      </c>
      <c r="E1347" s="1051">
        <f>C_Addresses!E1056</f>
        <v>0</v>
      </c>
      <c r="F1347" s="1052">
        <f>C_Addresses!F1056</f>
        <v>0</v>
      </c>
      <c r="G1347" s="3">
        <f>C_Addresses!G1056</f>
        <v>0</v>
      </c>
      <c r="H1347" s="1">
        <f>C_Addresses!H1056</f>
        <v>0</v>
      </c>
      <c r="I1347" s="4" t="str">
        <f>C_Addresses!I1056</f>
        <v>State Senator:</v>
      </c>
      <c r="J1347" s="4">
        <f>C_Addresses!J1056</f>
        <v>0</v>
      </c>
      <c r="K1347" s="2">
        <f>C_Addresses!K1056</f>
        <v>0</v>
      </c>
      <c r="L1347" s="3">
        <f>C_Addresses!L1056</f>
        <v>0</v>
      </c>
      <c r="M1347" s="1056">
        <f>C_Addresses!M1056</f>
        <v>0</v>
      </c>
      <c r="N1347" s="1056">
        <f>C_Addresses!N1056</f>
        <v>0</v>
      </c>
    </row>
    <row r="1348" spans="2:14" x14ac:dyDescent="0.2">
      <c r="B1348" s="4" t="str">
        <f>C_Addresses!B1057</f>
        <v xml:space="preserve">City: </v>
      </c>
      <c r="C1348" s="1050">
        <f>C_Addresses!C1057</f>
        <v>0</v>
      </c>
      <c r="D1348" s="1051">
        <f>C_Addresses!D1057</f>
        <v>0</v>
      </c>
      <c r="E1348" s="1051">
        <f>C_Addresses!E1057</f>
        <v>0</v>
      </c>
      <c r="F1348" s="1052">
        <f>C_Addresses!F1057</f>
        <v>0</v>
      </c>
      <c r="G1348" s="3">
        <f>C_Addresses!G1057</f>
        <v>0</v>
      </c>
      <c r="H1348" s="3">
        <f>C_Addresses!H1057</f>
        <v>0</v>
      </c>
      <c r="I1348" s="4" t="str">
        <f>C_Addresses!I1057</f>
        <v>State Representative:</v>
      </c>
      <c r="J1348" s="4">
        <f>C_Addresses!J1057</f>
        <v>0</v>
      </c>
      <c r="K1348" s="2">
        <f>C_Addresses!K1057</f>
        <v>0</v>
      </c>
      <c r="L1348" s="3">
        <f>C_Addresses!L1057</f>
        <v>0</v>
      </c>
      <c r="M1348" s="1056">
        <f>C_Addresses!M1057</f>
        <v>0</v>
      </c>
      <c r="N1348" s="1056">
        <f>C_Addresses!N1057</f>
        <v>0</v>
      </c>
    </row>
    <row r="1349" spans="2:14" x14ac:dyDescent="0.2">
      <c r="B1349" s="11" t="str">
        <f>C_Addresses!B1058</f>
        <v>ZIP:</v>
      </c>
      <c r="C1349" s="1028">
        <f>C_Addresses!C1058</f>
        <v>0</v>
      </c>
      <c r="D1349" s="1058">
        <f>C_Addresses!D1058</f>
        <v>0</v>
      </c>
      <c r="E1349" s="1058">
        <f>C_Addresses!E1058</f>
        <v>0</v>
      </c>
      <c r="F1349" s="1029">
        <f>C_Addresses!F1058</f>
        <v>0</v>
      </c>
      <c r="G1349" s="3">
        <f>C_Addresses!G1058</f>
        <v>0</v>
      </c>
      <c r="H1349" s="1">
        <f>C_Addresses!H1058</f>
        <v>0</v>
      </c>
      <c r="I1349" s="4" t="str">
        <f>C_Addresses!I1058</f>
        <v>US Representative:</v>
      </c>
      <c r="J1349" s="4">
        <f>C_Addresses!J1058</f>
        <v>0</v>
      </c>
      <c r="K1349" s="2">
        <f>C_Addresses!K1058</f>
        <v>0</v>
      </c>
      <c r="L1349" s="3">
        <f>C_Addresses!L1058</f>
        <v>0</v>
      </c>
      <c r="M1349" s="1056">
        <f>C_Addresses!M1058</f>
        <v>0</v>
      </c>
      <c r="N1349" s="1056">
        <f>C_Addresses!N1058</f>
        <v>0</v>
      </c>
    </row>
    <row r="1350" spans="2:14" x14ac:dyDescent="0.2">
      <c r="B1350" s="4" t="str">
        <f>C_Addresses!B1059</f>
        <v>County:</v>
      </c>
      <c r="C1350" s="1050">
        <f>C_Addresses!C1059</f>
        <v>0</v>
      </c>
      <c r="D1350" s="1051">
        <f>C_Addresses!D1059</f>
        <v>0</v>
      </c>
      <c r="E1350" s="1051">
        <f>C_Addresses!E1059</f>
        <v>0</v>
      </c>
      <c r="F1350" s="1052">
        <f>C_Addresses!F1059</f>
        <v>0</v>
      </c>
      <c r="G1350" s="3">
        <f>C_Addresses!G1059</f>
        <v>0</v>
      </c>
      <c r="H1350" s="1">
        <f>C_Addresses!H1059</f>
        <v>0</v>
      </c>
      <c r="I1350" s="1">
        <f>C_Addresses!I1059</f>
        <v>0</v>
      </c>
      <c r="J1350" s="1">
        <f>C_Addresses!J1059</f>
        <v>0</v>
      </c>
      <c r="K1350" s="1">
        <f>C_Addresses!K1059</f>
        <v>0</v>
      </c>
      <c r="L1350" s="1">
        <f>C_Addresses!L1059</f>
        <v>0</v>
      </c>
      <c r="M1350" s="1">
        <f>C_Addresses!M1059</f>
        <v>0</v>
      </c>
      <c r="N1350" s="1">
        <f>C_Addresses!N1059</f>
        <v>0</v>
      </c>
    </row>
    <row r="1351" spans="2:14" x14ac:dyDescent="0.2">
      <c r="B1351" s="1">
        <f>C_Addresses!B1060</f>
        <v>0</v>
      </c>
      <c r="C1351" s="1">
        <f>C_Addresses!C1060</f>
        <v>0</v>
      </c>
      <c r="D1351" s="1">
        <f>C_Addresses!D1060</f>
        <v>0</v>
      </c>
      <c r="E1351" s="1">
        <f>C_Addresses!E1060</f>
        <v>0</v>
      </c>
      <c r="F1351" s="3">
        <f>C_Addresses!F1060</f>
        <v>0</v>
      </c>
      <c r="G1351" s="3">
        <f>C_Addresses!G1060</f>
        <v>0</v>
      </c>
      <c r="H1351" s="1">
        <f>C_Addresses!H1060</f>
        <v>0</v>
      </c>
      <c r="I1351" s="4" t="str">
        <f>C_Addresses!I1060</f>
        <v>Census Tract Number:</v>
      </c>
      <c r="J1351" s="1">
        <f>C_Addresses!J1060</f>
        <v>0</v>
      </c>
      <c r="K1351" s="2">
        <f>C_Addresses!K1060</f>
        <v>0</v>
      </c>
      <c r="L1351" s="1">
        <f>C_Addresses!L1060</f>
        <v>0</v>
      </c>
      <c r="M1351" s="1" t="str">
        <f>C_Addresses!M1060</f>
        <v>PIN:</v>
      </c>
      <c r="N1351" s="2">
        <f>C_Addresses!N1060</f>
        <v>0</v>
      </c>
    </row>
    <row r="1352" spans="2:14" x14ac:dyDescent="0.2">
      <c r="B1352" s="4" t="str">
        <f>C_Addresses!B1061</f>
        <v>Latitude:</v>
      </c>
      <c r="C1352" s="121">
        <f>C_Addresses!C1061</f>
        <v>0</v>
      </c>
      <c r="D1352" s="5" t="str">
        <f>C_Addresses!D1061</f>
        <v>(Example: 41.889556)</v>
      </c>
      <c r="E1352" s="1">
        <f>C_Addresses!E1061</f>
        <v>0</v>
      </c>
      <c r="F1352" s="3">
        <f>C_Addresses!F1061</f>
        <v>0</v>
      </c>
      <c r="G1352" s="1">
        <f>C_Addresses!G1061</f>
        <v>0</v>
      </c>
      <c r="H1352" s="1">
        <f>C_Addresses!H1061</f>
        <v>0</v>
      </c>
      <c r="I1352" s="4" t="str">
        <f>C_Addresses!I1061</f>
        <v>QCT?:</v>
      </c>
      <c r="J1352" s="1">
        <f>C_Addresses!J1061</f>
        <v>0</v>
      </c>
      <c r="K1352" s="202">
        <f>C_Addresses!K1061</f>
        <v>0</v>
      </c>
      <c r="L1352" s="1">
        <f>C_Addresses!L1061</f>
        <v>0</v>
      </c>
      <c r="M1352" s="1">
        <f>C_Addresses!M1061</f>
        <v>0</v>
      </c>
      <c r="N1352" s="1">
        <f>C_Addresses!N1061</f>
        <v>0</v>
      </c>
    </row>
    <row r="1353" spans="2:14" x14ac:dyDescent="0.2">
      <c r="B1353" s="4" t="str">
        <f>C_Addresses!B1062</f>
        <v>Longitude:</v>
      </c>
      <c r="C1353" s="122">
        <f>C_Addresses!C1062</f>
        <v>0</v>
      </c>
      <c r="D1353" s="9" t="str">
        <f>C_Addresses!D1062</f>
        <v>(Example: -87.623861)</v>
      </c>
      <c r="E1353" s="3">
        <f>C_Addresses!E1062</f>
        <v>0</v>
      </c>
      <c r="F1353" s="1">
        <f>C_Addresses!F1062</f>
        <v>0</v>
      </c>
      <c r="G1353" s="3">
        <f>C_Addresses!G1062</f>
        <v>0</v>
      </c>
      <c r="H1353" s="1">
        <f>C_Addresses!H1062</f>
        <v>0</v>
      </c>
      <c r="I1353" s="4" t="str">
        <f>C_Addresses!I1062</f>
        <v>Chicago Community Area:</v>
      </c>
      <c r="J1353" s="1">
        <f>C_Addresses!J1062</f>
        <v>0</v>
      </c>
      <c r="K1353" s="1">
        <f>C_Addresses!K1062</f>
        <v>0</v>
      </c>
      <c r="L1353" s="1">
        <f>C_Addresses!L1062</f>
        <v>0</v>
      </c>
      <c r="M1353" s="1053">
        <f>C_Addresses!M1062</f>
        <v>0</v>
      </c>
      <c r="N1353" s="1054">
        <f>C_Addresses!N1062</f>
        <v>0</v>
      </c>
    </row>
    <row r="1354" spans="2:14" ht="13.5" thickBot="1" x14ac:dyDescent="0.25">
      <c r="B1354" s="14">
        <f>C_Addresses!B1063</f>
        <v>0</v>
      </c>
      <c r="C1354" s="14">
        <f>C_Addresses!C1063</f>
        <v>0</v>
      </c>
      <c r="D1354" s="14">
        <f>C_Addresses!D1063</f>
        <v>0</v>
      </c>
      <c r="E1354" s="14">
        <f>C_Addresses!E1063</f>
        <v>0</v>
      </c>
      <c r="F1354" s="14">
        <f>C_Addresses!F1063</f>
        <v>0</v>
      </c>
      <c r="G1354" s="14">
        <f>C_Addresses!G1063</f>
        <v>0</v>
      </c>
      <c r="H1354" s="14">
        <f>C_Addresses!H1063</f>
        <v>0</v>
      </c>
      <c r="I1354" s="14">
        <f>C_Addresses!I1063</f>
        <v>0</v>
      </c>
      <c r="J1354" s="14">
        <f>C_Addresses!J1063</f>
        <v>0</v>
      </c>
      <c r="K1354" s="14">
        <f>C_Addresses!K1063</f>
        <v>0</v>
      </c>
      <c r="L1354" s="14">
        <f>C_Addresses!L1063</f>
        <v>0</v>
      </c>
      <c r="M1354" s="14">
        <f>C_Addresses!M1063</f>
        <v>0</v>
      </c>
      <c r="N1354" s="14">
        <f>C_Addresses!N1063</f>
        <v>0</v>
      </c>
    </row>
    <row r="1355" spans="2:14" x14ac:dyDescent="0.2">
      <c r="B1355" s="1">
        <f>C_Addresses!B1064</f>
        <v>0</v>
      </c>
      <c r="C1355" s="1">
        <f>C_Addresses!C1064</f>
        <v>0</v>
      </c>
      <c r="D1355" s="1">
        <f>C_Addresses!D1064</f>
        <v>0</v>
      </c>
      <c r="E1355" s="11" t="str">
        <f>C_Addresses!E1064</f>
        <v xml:space="preserve">Number of Units: </v>
      </c>
      <c r="F1355" s="724">
        <f>C_Addresses!F1064</f>
        <v>0</v>
      </c>
      <c r="G1355" s="10">
        <f>C_Addresses!G1064</f>
        <v>0</v>
      </c>
      <c r="H1355" s="10">
        <f>C_Addresses!H1064</f>
        <v>0</v>
      </c>
      <c r="I1355" s="3">
        <f>C_Addresses!I1064</f>
        <v>0</v>
      </c>
      <c r="J1355" s="3">
        <f>C_Addresses!J1064</f>
        <v>0</v>
      </c>
      <c r="K1355" s="3" t="str">
        <f>C_Addresses!K1064</f>
        <v>District</v>
      </c>
      <c r="L1355" s="3">
        <f>C_Addresses!L1064</f>
        <v>0</v>
      </c>
      <c r="M1355" s="1059" t="str">
        <f>C_Addresses!M1064</f>
        <v>Elected Official</v>
      </c>
      <c r="N1355" s="1059">
        <f>C_Addresses!N1064</f>
        <v>0</v>
      </c>
    </row>
    <row r="1356" spans="2:14" x14ac:dyDescent="0.2">
      <c r="B1356" s="12" t="str">
        <f>C_Addresses!B1065</f>
        <v>Site #:</v>
      </c>
      <c r="C1356" s="206">
        <f>C_Addresses!C1065</f>
        <v>97</v>
      </c>
      <c r="D1356" s="10">
        <f>C_Addresses!D1065</f>
        <v>0</v>
      </c>
      <c r="E1356" s="11" t="str">
        <f>C_Addresses!E1065</f>
        <v>PPA Approved:</v>
      </c>
      <c r="F1356" s="202">
        <f>C_Addresses!F1065</f>
        <v>0</v>
      </c>
      <c r="G1356" s="3">
        <f>C_Addresses!G1065</f>
        <v>0</v>
      </c>
      <c r="H1356" s="1">
        <f>C_Addresses!H1065</f>
        <v>0</v>
      </c>
      <c r="I1356" s="4" t="str">
        <f>C_Addresses!I1065</f>
        <v>Chief Municipal Official:</v>
      </c>
      <c r="J1356" s="4">
        <f>C_Addresses!J1065</f>
        <v>0</v>
      </c>
      <c r="K1356" s="13">
        <f>C_Addresses!K1065</f>
        <v>0</v>
      </c>
      <c r="L1356" s="3">
        <f>C_Addresses!L1065</f>
        <v>0</v>
      </c>
      <c r="M1356" s="1056">
        <f>C_Addresses!M1065</f>
        <v>0</v>
      </c>
      <c r="N1356" s="1056">
        <f>C_Addresses!N1065</f>
        <v>0</v>
      </c>
    </row>
    <row r="1357" spans="2:14" x14ac:dyDescent="0.2">
      <c r="B1357" s="4" t="str">
        <f>C_Addresses!B1066</f>
        <v>Set Aside:</v>
      </c>
      <c r="C1357" s="1057" t="str">
        <f>C_Addresses!C1066</f>
        <v/>
      </c>
      <c r="D1357" s="1057">
        <f>C_Addresses!D1066</f>
        <v>0</v>
      </c>
      <c r="E1357" s="1057">
        <f>C_Addresses!E1066</f>
        <v>0</v>
      </c>
      <c r="F1357" s="1057">
        <f>C_Addresses!F1066</f>
        <v>0</v>
      </c>
      <c r="G1357" s="3">
        <f>C_Addresses!G1066</f>
        <v>0</v>
      </c>
      <c r="H1357" s="1">
        <f>C_Addresses!H1066</f>
        <v>0</v>
      </c>
      <c r="I1357" s="4" t="str">
        <f>C_Addresses!I1066</f>
        <v>Alderman:</v>
      </c>
      <c r="J1357" s="4">
        <f>C_Addresses!J1066</f>
        <v>0</v>
      </c>
      <c r="K1357" s="2">
        <f>C_Addresses!K1066</f>
        <v>0</v>
      </c>
      <c r="L1357" s="3">
        <f>C_Addresses!L1066</f>
        <v>0</v>
      </c>
      <c r="M1357" s="1056">
        <f>C_Addresses!M1066</f>
        <v>0</v>
      </c>
      <c r="N1357" s="1056">
        <f>C_Addresses!N1066</f>
        <v>0</v>
      </c>
    </row>
    <row r="1358" spans="2:14" x14ac:dyDescent="0.2">
      <c r="B1358" s="4" t="str">
        <f>C_Addresses!B1067</f>
        <v>Address:</v>
      </c>
      <c r="C1358" s="1050">
        <f>C_Addresses!C1067</f>
        <v>0</v>
      </c>
      <c r="D1358" s="1051">
        <f>C_Addresses!D1067</f>
        <v>0</v>
      </c>
      <c r="E1358" s="1051">
        <f>C_Addresses!E1067</f>
        <v>0</v>
      </c>
      <c r="F1358" s="1052">
        <f>C_Addresses!F1067</f>
        <v>0</v>
      </c>
      <c r="G1358" s="3">
        <f>C_Addresses!G1067</f>
        <v>0</v>
      </c>
      <c r="H1358" s="1">
        <f>C_Addresses!H1067</f>
        <v>0</v>
      </c>
      <c r="I1358" s="4" t="str">
        <f>C_Addresses!I1067</f>
        <v>State Senator:</v>
      </c>
      <c r="J1358" s="4">
        <f>C_Addresses!J1067</f>
        <v>0</v>
      </c>
      <c r="K1358" s="2">
        <f>C_Addresses!K1067</f>
        <v>0</v>
      </c>
      <c r="L1358" s="3">
        <f>C_Addresses!L1067</f>
        <v>0</v>
      </c>
      <c r="M1358" s="1056">
        <f>C_Addresses!M1067</f>
        <v>0</v>
      </c>
      <c r="N1358" s="1056">
        <f>C_Addresses!N1067</f>
        <v>0</v>
      </c>
    </row>
    <row r="1359" spans="2:14" x14ac:dyDescent="0.2">
      <c r="B1359" s="4" t="str">
        <f>C_Addresses!B1068</f>
        <v xml:space="preserve">City: </v>
      </c>
      <c r="C1359" s="1050">
        <f>C_Addresses!C1068</f>
        <v>0</v>
      </c>
      <c r="D1359" s="1051">
        <f>C_Addresses!D1068</f>
        <v>0</v>
      </c>
      <c r="E1359" s="1051">
        <f>C_Addresses!E1068</f>
        <v>0</v>
      </c>
      <c r="F1359" s="1052">
        <f>C_Addresses!F1068</f>
        <v>0</v>
      </c>
      <c r="G1359" s="3">
        <f>C_Addresses!G1068</f>
        <v>0</v>
      </c>
      <c r="H1359" s="3">
        <f>C_Addresses!H1068</f>
        <v>0</v>
      </c>
      <c r="I1359" s="4" t="str">
        <f>C_Addresses!I1068</f>
        <v>State Representative:</v>
      </c>
      <c r="J1359" s="4">
        <f>C_Addresses!J1068</f>
        <v>0</v>
      </c>
      <c r="K1359" s="2">
        <f>C_Addresses!K1068</f>
        <v>0</v>
      </c>
      <c r="L1359" s="3">
        <f>C_Addresses!L1068</f>
        <v>0</v>
      </c>
      <c r="M1359" s="1056">
        <f>C_Addresses!M1068</f>
        <v>0</v>
      </c>
      <c r="N1359" s="1056">
        <f>C_Addresses!N1068</f>
        <v>0</v>
      </c>
    </row>
    <row r="1360" spans="2:14" x14ac:dyDescent="0.2">
      <c r="B1360" s="11" t="str">
        <f>C_Addresses!B1069</f>
        <v>ZIP:</v>
      </c>
      <c r="C1360" s="1028">
        <f>C_Addresses!C1069</f>
        <v>0</v>
      </c>
      <c r="D1360" s="1058">
        <f>C_Addresses!D1069</f>
        <v>0</v>
      </c>
      <c r="E1360" s="1058">
        <f>C_Addresses!E1069</f>
        <v>0</v>
      </c>
      <c r="F1360" s="1029">
        <f>C_Addresses!F1069</f>
        <v>0</v>
      </c>
      <c r="G1360" s="3">
        <f>C_Addresses!G1069</f>
        <v>0</v>
      </c>
      <c r="H1360" s="1">
        <f>C_Addresses!H1069</f>
        <v>0</v>
      </c>
      <c r="I1360" s="4" t="str">
        <f>C_Addresses!I1069</f>
        <v>US Representative:</v>
      </c>
      <c r="J1360" s="4">
        <f>C_Addresses!J1069</f>
        <v>0</v>
      </c>
      <c r="K1360" s="2">
        <f>C_Addresses!K1069</f>
        <v>0</v>
      </c>
      <c r="L1360" s="3">
        <f>C_Addresses!L1069</f>
        <v>0</v>
      </c>
      <c r="M1360" s="1056">
        <f>C_Addresses!M1069</f>
        <v>0</v>
      </c>
      <c r="N1360" s="1056">
        <f>C_Addresses!N1069</f>
        <v>0</v>
      </c>
    </row>
    <row r="1361" spans="2:14" x14ac:dyDescent="0.2">
      <c r="B1361" s="4" t="str">
        <f>C_Addresses!B1070</f>
        <v>County:</v>
      </c>
      <c r="C1361" s="1050">
        <f>C_Addresses!C1070</f>
        <v>0</v>
      </c>
      <c r="D1361" s="1051">
        <f>C_Addresses!D1070</f>
        <v>0</v>
      </c>
      <c r="E1361" s="1051">
        <f>C_Addresses!E1070</f>
        <v>0</v>
      </c>
      <c r="F1361" s="1052">
        <f>C_Addresses!F1070</f>
        <v>0</v>
      </c>
      <c r="G1361" s="3">
        <f>C_Addresses!G1070</f>
        <v>0</v>
      </c>
      <c r="H1361" s="1">
        <f>C_Addresses!H1070</f>
        <v>0</v>
      </c>
      <c r="I1361" s="1">
        <f>C_Addresses!I1070</f>
        <v>0</v>
      </c>
      <c r="J1361" s="1">
        <f>C_Addresses!J1070</f>
        <v>0</v>
      </c>
      <c r="K1361" s="1">
        <f>C_Addresses!K1070</f>
        <v>0</v>
      </c>
      <c r="L1361" s="1">
        <f>C_Addresses!L1070</f>
        <v>0</v>
      </c>
      <c r="M1361" s="1">
        <f>C_Addresses!M1070</f>
        <v>0</v>
      </c>
      <c r="N1361" s="1">
        <f>C_Addresses!N1070</f>
        <v>0</v>
      </c>
    </row>
    <row r="1362" spans="2:14" x14ac:dyDescent="0.2">
      <c r="B1362" s="1">
        <f>C_Addresses!B1071</f>
        <v>0</v>
      </c>
      <c r="C1362" s="1">
        <f>C_Addresses!C1071</f>
        <v>0</v>
      </c>
      <c r="D1362" s="1">
        <f>C_Addresses!D1071</f>
        <v>0</v>
      </c>
      <c r="E1362" s="1">
        <f>C_Addresses!E1071</f>
        <v>0</v>
      </c>
      <c r="F1362" s="3">
        <f>C_Addresses!F1071</f>
        <v>0</v>
      </c>
      <c r="G1362" s="3">
        <f>C_Addresses!G1071</f>
        <v>0</v>
      </c>
      <c r="H1362" s="1">
        <f>C_Addresses!H1071</f>
        <v>0</v>
      </c>
      <c r="I1362" s="4" t="str">
        <f>C_Addresses!I1071</f>
        <v>Census Tract Number:</v>
      </c>
      <c r="J1362" s="1">
        <f>C_Addresses!J1071</f>
        <v>0</v>
      </c>
      <c r="K1362" s="2">
        <f>C_Addresses!K1071</f>
        <v>0</v>
      </c>
      <c r="L1362" s="1">
        <f>C_Addresses!L1071</f>
        <v>0</v>
      </c>
      <c r="M1362" s="1" t="str">
        <f>C_Addresses!M1071</f>
        <v>PIN:</v>
      </c>
      <c r="N1362" s="2">
        <f>C_Addresses!N1071</f>
        <v>0</v>
      </c>
    </row>
    <row r="1363" spans="2:14" x14ac:dyDescent="0.2">
      <c r="B1363" s="4" t="str">
        <f>C_Addresses!B1072</f>
        <v>Latitude:</v>
      </c>
      <c r="C1363" s="121">
        <f>C_Addresses!C1072</f>
        <v>0</v>
      </c>
      <c r="D1363" s="5" t="str">
        <f>C_Addresses!D1072</f>
        <v>(Example: 41.889556)</v>
      </c>
      <c r="E1363" s="1">
        <f>C_Addresses!E1072</f>
        <v>0</v>
      </c>
      <c r="F1363" s="3">
        <f>C_Addresses!F1072</f>
        <v>0</v>
      </c>
      <c r="G1363" s="1">
        <f>C_Addresses!G1072</f>
        <v>0</v>
      </c>
      <c r="H1363" s="1">
        <f>C_Addresses!H1072</f>
        <v>0</v>
      </c>
      <c r="I1363" s="4" t="str">
        <f>C_Addresses!I1072</f>
        <v>QCT?:</v>
      </c>
      <c r="J1363" s="1">
        <f>C_Addresses!J1072</f>
        <v>0</v>
      </c>
      <c r="K1363" s="202">
        <f>C_Addresses!K1072</f>
        <v>0</v>
      </c>
      <c r="L1363" s="1">
        <f>C_Addresses!L1072</f>
        <v>0</v>
      </c>
      <c r="M1363" s="1">
        <f>C_Addresses!M1072</f>
        <v>0</v>
      </c>
      <c r="N1363" s="1">
        <f>C_Addresses!N1072</f>
        <v>0</v>
      </c>
    </row>
    <row r="1364" spans="2:14" x14ac:dyDescent="0.2">
      <c r="B1364" s="4" t="str">
        <f>C_Addresses!B1073</f>
        <v>Longitude:</v>
      </c>
      <c r="C1364" s="122">
        <f>C_Addresses!C1073</f>
        <v>0</v>
      </c>
      <c r="D1364" s="9" t="str">
        <f>C_Addresses!D1073</f>
        <v>(Example: -87.623861)</v>
      </c>
      <c r="E1364" s="3">
        <f>C_Addresses!E1073</f>
        <v>0</v>
      </c>
      <c r="F1364" s="1">
        <f>C_Addresses!F1073</f>
        <v>0</v>
      </c>
      <c r="G1364" s="3">
        <f>C_Addresses!G1073</f>
        <v>0</v>
      </c>
      <c r="H1364" s="1">
        <f>C_Addresses!H1073</f>
        <v>0</v>
      </c>
      <c r="I1364" s="4" t="str">
        <f>C_Addresses!I1073</f>
        <v>Chicago Community Area:</v>
      </c>
      <c r="J1364" s="1">
        <f>C_Addresses!J1073</f>
        <v>0</v>
      </c>
      <c r="K1364" s="1">
        <f>C_Addresses!K1073</f>
        <v>0</v>
      </c>
      <c r="L1364" s="1">
        <f>C_Addresses!L1073</f>
        <v>0</v>
      </c>
      <c r="M1364" s="1053">
        <f>C_Addresses!M1073</f>
        <v>0</v>
      </c>
      <c r="N1364" s="1054">
        <f>C_Addresses!N1073</f>
        <v>0</v>
      </c>
    </row>
    <row r="1365" spans="2:14" ht="13.5" thickBot="1" x14ac:dyDescent="0.25">
      <c r="B1365" s="14">
        <f>C_Addresses!B1074</f>
        <v>0</v>
      </c>
      <c r="C1365" s="14">
        <f>C_Addresses!C1074</f>
        <v>0</v>
      </c>
      <c r="D1365" s="14">
        <f>C_Addresses!D1074</f>
        <v>0</v>
      </c>
      <c r="E1365" s="14">
        <f>C_Addresses!E1074</f>
        <v>0</v>
      </c>
      <c r="F1365" s="14">
        <f>C_Addresses!F1074</f>
        <v>0</v>
      </c>
      <c r="G1365" s="14">
        <f>C_Addresses!G1074</f>
        <v>0</v>
      </c>
      <c r="H1365" s="14">
        <f>C_Addresses!H1074</f>
        <v>0</v>
      </c>
      <c r="I1365" s="14">
        <f>C_Addresses!I1074</f>
        <v>0</v>
      </c>
      <c r="J1365" s="14">
        <f>C_Addresses!J1074</f>
        <v>0</v>
      </c>
      <c r="K1365" s="14">
        <f>C_Addresses!K1074</f>
        <v>0</v>
      </c>
      <c r="L1365" s="14">
        <f>C_Addresses!L1074</f>
        <v>0</v>
      </c>
      <c r="M1365" s="14">
        <f>C_Addresses!M1074</f>
        <v>0</v>
      </c>
      <c r="N1365" s="14">
        <f>C_Addresses!N1074</f>
        <v>0</v>
      </c>
    </row>
    <row r="1366" spans="2:14" x14ac:dyDescent="0.2">
      <c r="B1366" s="1">
        <f>C_Addresses!B1075</f>
        <v>0</v>
      </c>
      <c r="C1366" s="1">
        <f>C_Addresses!C1075</f>
        <v>0</v>
      </c>
      <c r="D1366" s="1">
        <f>C_Addresses!D1075</f>
        <v>0</v>
      </c>
      <c r="E1366" s="11" t="str">
        <f>C_Addresses!E1075</f>
        <v xml:space="preserve">Number of Units: </v>
      </c>
      <c r="F1366" s="724">
        <f>C_Addresses!F1075</f>
        <v>0</v>
      </c>
      <c r="G1366" s="10">
        <f>C_Addresses!G1075</f>
        <v>0</v>
      </c>
      <c r="H1366" s="10">
        <f>C_Addresses!H1075</f>
        <v>0</v>
      </c>
      <c r="I1366" s="3">
        <f>C_Addresses!I1075</f>
        <v>0</v>
      </c>
      <c r="J1366" s="3">
        <f>C_Addresses!J1075</f>
        <v>0</v>
      </c>
      <c r="K1366" s="3" t="str">
        <f>C_Addresses!K1075</f>
        <v>District</v>
      </c>
      <c r="L1366" s="3">
        <f>C_Addresses!L1075</f>
        <v>0</v>
      </c>
      <c r="M1366" s="1059" t="str">
        <f>C_Addresses!M1075</f>
        <v>Elected Official</v>
      </c>
      <c r="N1366" s="1059">
        <f>C_Addresses!N1075</f>
        <v>0</v>
      </c>
    </row>
    <row r="1367" spans="2:14" x14ac:dyDescent="0.2">
      <c r="B1367" s="12" t="str">
        <f>C_Addresses!B1076</f>
        <v>Site #:</v>
      </c>
      <c r="C1367" s="206">
        <f>C_Addresses!C1076</f>
        <v>98</v>
      </c>
      <c r="D1367" s="10">
        <f>C_Addresses!D1076</f>
        <v>0</v>
      </c>
      <c r="E1367" s="11" t="str">
        <f>C_Addresses!E1076</f>
        <v>PPA Approved:</v>
      </c>
      <c r="F1367" s="202">
        <f>C_Addresses!F1076</f>
        <v>0</v>
      </c>
      <c r="G1367" s="3">
        <f>C_Addresses!G1076</f>
        <v>0</v>
      </c>
      <c r="H1367" s="1">
        <f>C_Addresses!H1076</f>
        <v>0</v>
      </c>
      <c r="I1367" s="4" t="str">
        <f>C_Addresses!I1076</f>
        <v>Chief Municipal Official:</v>
      </c>
      <c r="J1367" s="4">
        <f>C_Addresses!J1076</f>
        <v>0</v>
      </c>
      <c r="K1367" s="13">
        <f>C_Addresses!K1076</f>
        <v>0</v>
      </c>
      <c r="L1367" s="3">
        <f>C_Addresses!L1076</f>
        <v>0</v>
      </c>
      <c r="M1367" s="1056">
        <f>C_Addresses!M1076</f>
        <v>0</v>
      </c>
      <c r="N1367" s="1056">
        <f>C_Addresses!N1076</f>
        <v>0</v>
      </c>
    </row>
    <row r="1368" spans="2:14" x14ac:dyDescent="0.2">
      <c r="B1368" s="4" t="str">
        <f>C_Addresses!B1077</f>
        <v>Set Aside:</v>
      </c>
      <c r="C1368" s="1057" t="str">
        <f>C_Addresses!C1077</f>
        <v/>
      </c>
      <c r="D1368" s="1057">
        <f>C_Addresses!D1077</f>
        <v>0</v>
      </c>
      <c r="E1368" s="1057">
        <f>C_Addresses!E1077</f>
        <v>0</v>
      </c>
      <c r="F1368" s="1057">
        <f>C_Addresses!F1077</f>
        <v>0</v>
      </c>
      <c r="G1368" s="3">
        <f>C_Addresses!G1077</f>
        <v>0</v>
      </c>
      <c r="H1368" s="1">
        <f>C_Addresses!H1077</f>
        <v>0</v>
      </c>
      <c r="I1368" s="4" t="str">
        <f>C_Addresses!I1077</f>
        <v>Alderman:</v>
      </c>
      <c r="J1368" s="4">
        <f>C_Addresses!J1077</f>
        <v>0</v>
      </c>
      <c r="K1368" s="2">
        <f>C_Addresses!K1077</f>
        <v>0</v>
      </c>
      <c r="L1368" s="3">
        <f>C_Addresses!L1077</f>
        <v>0</v>
      </c>
      <c r="M1368" s="1056">
        <f>C_Addresses!M1077</f>
        <v>0</v>
      </c>
      <c r="N1368" s="1056">
        <f>C_Addresses!N1077</f>
        <v>0</v>
      </c>
    </row>
    <row r="1369" spans="2:14" x14ac:dyDescent="0.2">
      <c r="B1369" s="4" t="str">
        <f>C_Addresses!B1078</f>
        <v>Address:</v>
      </c>
      <c r="C1369" s="1050">
        <f>C_Addresses!C1078</f>
        <v>0</v>
      </c>
      <c r="D1369" s="1051">
        <f>C_Addresses!D1078</f>
        <v>0</v>
      </c>
      <c r="E1369" s="1051">
        <f>C_Addresses!E1078</f>
        <v>0</v>
      </c>
      <c r="F1369" s="1052">
        <f>C_Addresses!F1078</f>
        <v>0</v>
      </c>
      <c r="G1369" s="3">
        <f>C_Addresses!G1078</f>
        <v>0</v>
      </c>
      <c r="H1369" s="1">
        <f>C_Addresses!H1078</f>
        <v>0</v>
      </c>
      <c r="I1369" s="4" t="str">
        <f>C_Addresses!I1078</f>
        <v>State Senator:</v>
      </c>
      <c r="J1369" s="4">
        <f>C_Addresses!J1078</f>
        <v>0</v>
      </c>
      <c r="K1369" s="2">
        <f>C_Addresses!K1078</f>
        <v>0</v>
      </c>
      <c r="L1369" s="3">
        <f>C_Addresses!L1078</f>
        <v>0</v>
      </c>
      <c r="M1369" s="1056">
        <f>C_Addresses!M1078</f>
        <v>0</v>
      </c>
      <c r="N1369" s="1056">
        <f>C_Addresses!N1078</f>
        <v>0</v>
      </c>
    </row>
    <row r="1370" spans="2:14" x14ac:dyDescent="0.2">
      <c r="B1370" s="4" t="str">
        <f>C_Addresses!B1079</f>
        <v xml:space="preserve">City: </v>
      </c>
      <c r="C1370" s="1050">
        <f>C_Addresses!C1079</f>
        <v>0</v>
      </c>
      <c r="D1370" s="1051">
        <f>C_Addresses!D1079</f>
        <v>0</v>
      </c>
      <c r="E1370" s="1051">
        <f>C_Addresses!E1079</f>
        <v>0</v>
      </c>
      <c r="F1370" s="1052">
        <f>C_Addresses!F1079</f>
        <v>0</v>
      </c>
      <c r="G1370" s="3">
        <f>C_Addresses!G1079</f>
        <v>0</v>
      </c>
      <c r="H1370" s="3">
        <f>C_Addresses!H1079</f>
        <v>0</v>
      </c>
      <c r="I1370" s="4" t="str">
        <f>C_Addresses!I1079</f>
        <v>State Representative:</v>
      </c>
      <c r="J1370" s="4">
        <f>C_Addresses!J1079</f>
        <v>0</v>
      </c>
      <c r="K1370" s="2">
        <f>C_Addresses!K1079</f>
        <v>0</v>
      </c>
      <c r="L1370" s="3">
        <f>C_Addresses!L1079</f>
        <v>0</v>
      </c>
      <c r="M1370" s="1056">
        <f>C_Addresses!M1079</f>
        <v>0</v>
      </c>
      <c r="N1370" s="1056">
        <f>C_Addresses!N1079</f>
        <v>0</v>
      </c>
    </row>
    <row r="1371" spans="2:14" x14ac:dyDescent="0.2">
      <c r="B1371" s="11" t="str">
        <f>C_Addresses!B1080</f>
        <v>ZIP:</v>
      </c>
      <c r="C1371" s="1028">
        <f>C_Addresses!C1080</f>
        <v>0</v>
      </c>
      <c r="D1371" s="1058">
        <f>C_Addresses!D1080</f>
        <v>0</v>
      </c>
      <c r="E1371" s="1058">
        <f>C_Addresses!E1080</f>
        <v>0</v>
      </c>
      <c r="F1371" s="1029">
        <f>C_Addresses!F1080</f>
        <v>0</v>
      </c>
      <c r="G1371" s="3">
        <f>C_Addresses!G1080</f>
        <v>0</v>
      </c>
      <c r="H1371" s="1">
        <f>C_Addresses!H1080</f>
        <v>0</v>
      </c>
      <c r="I1371" s="4" t="str">
        <f>C_Addresses!I1080</f>
        <v>US Representative:</v>
      </c>
      <c r="J1371" s="4">
        <f>C_Addresses!J1080</f>
        <v>0</v>
      </c>
      <c r="K1371" s="2">
        <f>C_Addresses!K1080</f>
        <v>0</v>
      </c>
      <c r="L1371" s="3">
        <f>C_Addresses!L1080</f>
        <v>0</v>
      </c>
      <c r="M1371" s="1056">
        <f>C_Addresses!M1080</f>
        <v>0</v>
      </c>
      <c r="N1371" s="1056">
        <f>C_Addresses!N1080</f>
        <v>0</v>
      </c>
    </row>
    <row r="1372" spans="2:14" x14ac:dyDescent="0.2">
      <c r="B1372" s="4" t="str">
        <f>C_Addresses!B1081</f>
        <v>County:</v>
      </c>
      <c r="C1372" s="1050">
        <f>C_Addresses!C1081</f>
        <v>0</v>
      </c>
      <c r="D1372" s="1051">
        <f>C_Addresses!D1081</f>
        <v>0</v>
      </c>
      <c r="E1372" s="1051">
        <f>C_Addresses!E1081</f>
        <v>0</v>
      </c>
      <c r="F1372" s="1052">
        <f>C_Addresses!F1081</f>
        <v>0</v>
      </c>
      <c r="G1372" s="3">
        <f>C_Addresses!G1081</f>
        <v>0</v>
      </c>
      <c r="H1372" s="1">
        <f>C_Addresses!H1081</f>
        <v>0</v>
      </c>
      <c r="I1372" s="1">
        <f>C_Addresses!I1081</f>
        <v>0</v>
      </c>
      <c r="J1372" s="1">
        <f>C_Addresses!J1081</f>
        <v>0</v>
      </c>
      <c r="K1372" s="1">
        <f>C_Addresses!K1081</f>
        <v>0</v>
      </c>
      <c r="L1372" s="1">
        <f>C_Addresses!L1081</f>
        <v>0</v>
      </c>
      <c r="M1372" s="1">
        <f>C_Addresses!M1081</f>
        <v>0</v>
      </c>
      <c r="N1372" s="1">
        <f>C_Addresses!N1081</f>
        <v>0</v>
      </c>
    </row>
    <row r="1373" spans="2:14" x14ac:dyDescent="0.2">
      <c r="B1373" s="1">
        <f>C_Addresses!B1082</f>
        <v>0</v>
      </c>
      <c r="C1373" s="1">
        <f>C_Addresses!C1082</f>
        <v>0</v>
      </c>
      <c r="D1373" s="1">
        <f>C_Addresses!D1082</f>
        <v>0</v>
      </c>
      <c r="E1373" s="1">
        <f>C_Addresses!E1082</f>
        <v>0</v>
      </c>
      <c r="F1373" s="3">
        <f>C_Addresses!F1082</f>
        <v>0</v>
      </c>
      <c r="G1373" s="3">
        <f>C_Addresses!G1082</f>
        <v>0</v>
      </c>
      <c r="H1373" s="1">
        <f>C_Addresses!H1082</f>
        <v>0</v>
      </c>
      <c r="I1373" s="4" t="str">
        <f>C_Addresses!I1082</f>
        <v>Census Tract Number:</v>
      </c>
      <c r="J1373" s="1">
        <f>C_Addresses!J1082</f>
        <v>0</v>
      </c>
      <c r="K1373" s="2">
        <f>C_Addresses!K1082</f>
        <v>0</v>
      </c>
      <c r="L1373" s="1">
        <f>C_Addresses!L1082</f>
        <v>0</v>
      </c>
      <c r="M1373" s="1" t="str">
        <f>C_Addresses!M1082</f>
        <v>PIN:</v>
      </c>
      <c r="N1373" s="2">
        <f>C_Addresses!N1082</f>
        <v>0</v>
      </c>
    </row>
    <row r="1374" spans="2:14" x14ac:dyDescent="0.2">
      <c r="B1374" s="4" t="str">
        <f>C_Addresses!B1083</f>
        <v>Latitude:</v>
      </c>
      <c r="C1374" s="121">
        <f>C_Addresses!C1083</f>
        <v>0</v>
      </c>
      <c r="D1374" s="5" t="str">
        <f>C_Addresses!D1083</f>
        <v>(Example: 41.889556)</v>
      </c>
      <c r="E1374" s="1">
        <f>C_Addresses!E1083</f>
        <v>0</v>
      </c>
      <c r="F1374" s="3">
        <f>C_Addresses!F1083</f>
        <v>0</v>
      </c>
      <c r="G1374" s="1">
        <f>C_Addresses!G1083</f>
        <v>0</v>
      </c>
      <c r="H1374" s="1">
        <f>C_Addresses!H1083</f>
        <v>0</v>
      </c>
      <c r="I1374" s="4" t="str">
        <f>C_Addresses!I1083</f>
        <v>QCT?:</v>
      </c>
      <c r="J1374" s="1">
        <f>C_Addresses!J1083</f>
        <v>0</v>
      </c>
      <c r="K1374" s="202">
        <f>C_Addresses!K1083</f>
        <v>0</v>
      </c>
      <c r="L1374" s="1">
        <f>C_Addresses!L1083</f>
        <v>0</v>
      </c>
      <c r="M1374" s="1">
        <f>C_Addresses!M1083</f>
        <v>0</v>
      </c>
      <c r="N1374" s="1">
        <f>C_Addresses!N1083</f>
        <v>0</v>
      </c>
    </row>
    <row r="1375" spans="2:14" x14ac:dyDescent="0.2">
      <c r="B1375" s="4" t="str">
        <f>C_Addresses!B1084</f>
        <v>Longitude:</v>
      </c>
      <c r="C1375" s="122">
        <f>C_Addresses!C1084</f>
        <v>0</v>
      </c>
      <c r="D1375" s="9" t="str">
        <f>C_Addresses!D1084</f>
        <v>(Example: -87.623861)</v>
      </c>
      <c r="E1375" s="3">
        <f>C_Addresses!E1084</f>
        <v>0</v>
      </c>
      <c r="F1375" s="1">
        <f>C_Addresses!F1084</f>
        <v>0</v>
      </c>
      <c r="G1375" s="3">
        <f>C_Addresses!G1084</f>
        <v>0</v>
      </c>
      <c r="H1375" s="1">
        <f>C_Addresses!H1084</f>
        <v>0</v>
      </c>
      <c r="I1375" s="4" t="str">
        <f>C_Addresses!I1084</f>
        <v>Chicago Community Area:</v>
      </c>
      <c r="J1375" s="1">
        <f>C_Addresses!J1084</f>
        <v>0</v>
      </c>
      <c r="K1375" s="1">
        <f>C_Addresses!K1084</f>
        <v>0</v>
      </c>
      <c r="L1375" s="1">
        <f>C_Addresses!L1084</f>
        <v>0</v>
      </c>
      <c r="M1375" s="1053">
        <f>C_Addresses!M1084</f>
        <v>0</v>
      </c>
      <c r="N1375" s="1054">
        <f>C_Addresses!N1084</f>
        <v>0</v>
      </c>
    </row>
    <row r="1376" spans="2:14" ht="13.5" thickBot="1" x14ac:dyDescent="0.25">
      <c r="B1376" s="14">
        <f>C_Addresses!B1085</f>
        <v>0</v>
      </c>
      <c r="C1376" s="14">
        <f>C_Addresses!C1085</f>
        <v>0</v>
      </c>
      <c r="D1376" s="14">
        <f>C_Addresses!D1085</f>
        <v>0</v>
      </c>
      <c r="E1376" s="14">
        <f>C_Addresses!E1085</f>
        <v>0</v>
      </c>
      <c r="F1376" s="14">
        <f>C_Addresses!F1085</f>
        <v>0</v>
      </c>
      <c r="G1376" s="14">
        <f>C_Addresses!G1085</f>
        <v>0</v>
      </c>
      <c r="H1376" s="14">
        <f>C_Addresses!H1085</f>
        <v>0</v>
      </c>
      <c r="I1376" s="14">
        <f>C_Addresses!I1085</f>
        <v>0</v>
      </c>
      <c r="J1376" s="14">
        <f>C_Addresses!J1085</f>
        <v>0</v>
      </c>
      <c r="K1376" s="14">
        <f>C_Addresses!K1085</f>
        <v>0</v>
      </c>
      <c r="L1376" s="14">
        <f>C_Addresses!L1085</f>
        <v>0</v>
      </c>
      <c r="M1376" s="14">
        <f>C_Addresses!M1085</f>
        <v>0</v>
      </c>
      <c r="N1376" s="14">
        <f>C_Addresses!N1085</f>
        <v>0</v>
      </c>
    </row>
    <row r="1377" spans="2:14" x14ac:dyDescent="0.2">
      <c r="B1377" s="1">
        <f>C_Addresses!B1086</f>
        <v>0</v>
      </c>
      <c r="C1377" s="1">
        <f>C_Addresses!C1086</f>
        <v>0</v>
      </c>
      <c r="D1377" s="1">
        <f>C_Addresses!D1086</f>
        <v>0</v>
      </c>
      <c r="E1377" s="11" t="str">
        <f>C_Addresses!E1086</f>
        <v xml:space="preserve">Number of Units: </v>
      </c>
      <c r="F1377" s="724">
        <f>C_Addresses!F1086</f>
        <v>0</v>
      </c>
      <c r="G1377" s="10">
        <f>C_Addresses!G1086</f>
        <v>0</v>
      </c>
      <c r="H1377" s="10">
        <f>C_Addresses!H1086</f>
        <v>0</v>
      </c>
      <c r="I1377" s="3">
        <f>C_Addresses!I1086</f>
        <v>0</v>
      </c>
      <c r="J1377" s="3">
        <f>C_Addresses!J1086</f>
        <v>0</v>
      </c>
      <c r="K1377" s="3" t="str">
        <f>C_Addresses!K1086</f>
        <v>District</v>
      </c>
      <c r="L1377" s="3">
        <f>C_Addresses!L1086</f>
        <v>0</v>
      </c>
      <c r="M1377" s="1059" t="str">
        <f>C_Addresses!M1086</f>
        <v>Elected Official</v>
      </c>
      <c r="N1377" s="1059">
        <f>C_Addresses!N1086</f>
        <v>0</v>
      </c>
    </row>
    <row r="1378" spans="2:14" x14ac:dyDescent="0.2">
      <c r="B1378" s="12" t="str">
        <f>C_Addresses!B1087</f>
        <v>Site #:</v>
      </c>
      <c r="C1378" s="206">
        <f>C_Addresses!C1087</f>
        <v>99</v>
      </c>
      <c r="D1378" s="10">
        <f>C_Addresses!D1087</f>
        <v>0</v>
      </c>
      <c r="E1378" s="11" t="str">
        <f>C_Addresses!E1087</f>
        <v>PPA Approved:</v>
      </c>
      <c r="F1378" s="202">
        <f>C_Addresses!F1087</f>
        <v>0</v>
      </c>
      <c r="G1378" s="3">
        <f>C_Addresses!G1087</f>
        <v>0</v>
      </c>
      <c r="H1378" s="1">
        <f>C_Addresses!H1087</f>
        <v>0</v>
      </c>
      <c r="I1378" s="4" t="str">
        <f>C_Addresses!I1087</f>
        <v>Chief Municipal Official:</v>
      </c>
      <c r="J1378" s="4">
        <f>C_Addresses!J1087</f>
        <v>0</v>
      </c>
      <c r="K1378" s="13">
        <f>C_Addresses!K1087</f>
        <v>0</v>
      </c>
      <c r="L1378" s="3">
        <f>C_Addresses!L1087</f>
        <v>0</v>
      </c>
      <c r="M1378" s="1056">
        <f>C_Addresses!M1087</f>
        <v>0</v>
      </c>
      <c r="N1378" s="1056">
        <f>C_Addresses!N1087</f>
        <v>0</v>
      </c>
    </row>
    <row r="1379" spans="2:14" x14ac:dyDescent="0.2">
      <c r="B1379" s="4" t="str">
        <f>C_Addresses!B1088</f>
        <v>Set Aside:</v>
      </c>
      <c r="C1379" s="1057" t="str">
        <f>C_Addresses!C1088</f>
        <v/>
      </c>
      <c r="D1379" s="1057">
        <f>C_Addresses!D1088</f>
        <v>0</v>
      </c>
      <c r="E1379" s="1057">
        <f>C_Addresses!E1088</f>
        <v>0</v>
      </c>
      <c r="F1379" s="1057">
        <f>C_Addresses!F1088</f>
        <v>0</v>
      </c>
      <c r="G1379" s="3">
        <f>C_Addresses!G1088</f>
        <v>0</v>
      </c>
      <c r="H1379" s="1">
        <f>C_Addresses!H1088</f>
        <v>0</v>
      </c>
      <c r="I1379" s="4" t="str">
        <f>C_Addresses!I1088</f>
        <v>Alderman:</v>
      </c>
      <c r="J1379" s="4">
        <f>C_Addresses!J1088</f>
        <v>0</v>
      </c>
      <c r="K1379" s="2">
        <f>C_Addresses!K1088</f>
        <v>0</v>
      </c>
      <c r="L1379" s="3">
        <f>C_Addresses!L1088</f>
        <v>0</v>
      </c>
      <c r="M1379" s="1056">
        <f>C_Addresses!M1088</f>
        <v>0</v>
      </c>
      <c r="N1379" s="1056">
        <f>C_Addresses!N1088</f>
        <v>0</v>
      </c>
    </row>
    <row r="1380" spans="2:14" x14ac:dyDescent="0.2">
      <c r="B1380" s="4" t="str">
        <f>C_Addresses!B1089</f>
        <v>Address:</v>
      </c>
      <c r="C1380" s="1050">
        <f>C_Addresses!C1089</f>
        <v>0</v>
      </c>
      <c r="D1380" s="1051">
        <f>C_Addresses!D1089</f>
        <v>0</v>
      </c>
      <c r="E1380" s="1051">
        <f>C_Addresses!E1089</f>
        <v>0</v>
      </c>
      <c r="F1380" s="1052">
        <f>C_Addresses!F1089</f>
        <v>0</v>
      </c>
      <c r="G1380" s="3">
        <f>C_Addresses!G1089</f>
        <v>0</v>
      </c>
      <c r="H1380" s="1">
        <f>C_Addresses!H1089</f>
        <v>0</v>
      </c>
      <c r="I1380" s="4" t="str">
        <f>C_Addresses!I1089</f>
        <v>State Senator:</v>
      </c>
      <c r="J1380" s="4">
        <f>C_Addresses!J1089</f>
        <v>0</v>
      </c>
      <c r="K1380" s="2">
        <f>C_Addresses!K1089</f>
        <v>0</v>
      </c>
      <c r="L1380" s="3">
        <f>C_Addresses!L1089</f>
        <v>0</v>
      </c>
      <c r="M1380" s="1056">
        <f>C_Addresses!M1089</f>
        <v>0</v>
      </c>
      <c r="N1380" s="1056">
        <f>C_Addresses!N1089</f>
        <v>0</v>
      </c>
    </row>
    <row r="1381" spans="2:14" x14ac:dyDescent="0.2">
      <c r="B1381" s="4" t="str">
        <f>C_Addresses!B1090</f>
        <v xml:space="preserve">City: </v>
      </c>
      <c r="C1381" s="1050">
        <f>C_Addresses!C1090</f>
        <v>0</v>
      </c>
      <c r="D1381" s="1051">
        <f>C_Addresses!D1090</f>
        <v>0</v>
      </c>
      <c r="E1381" s="1051">
        <f>C_Addresses!E1090</f>
        <v>0</v>
      </c>
      <c r="F1381" s="1052">
        <f>C_Addresses!F1090</f>
        <v>0</v>
      </c>
      <c r="G1381" s="3">
        <f>C_Addresses!G1090</f>
        <v>0</v>
      </c>
      <c r="H1381" s="3">
        <f>C_Addresses!H1090</f>
        <v>0</v>
      </c>
      <c r="I1381" s="4" t="str">
        <f>C_Addresses!I1090</f>
        <v>State Representative:</v>
      </c>
      <c r="J1381" s="4">
        <f>C_Addresses!J1090</f>
        <v>0</v>
      </c>
      <c r="K1381" s="2">
        <f>C_Addresses!K1090</f>
        <v>0</v>
      </c>
      <c r="L1381" s="3">
        <f>C_Addresses!L1090</f>
        <v>0</v>
      </c>
      <c r="M1381" s="1056">
        <f>C_Addresses!M1090</f>
        <v>0</v>
      </c>
      <c r="N1381" s="1056">
        <f>C_Addresses!N1090</f>
        <v>0</v>
      </c>
    </row>
    <row r="1382" spans="2:14" x14ac:dyDescent="0.2">
      <c r="B1382" s="11" t="str">
        <f>C_Addresses!B1091</f>
        <v>ZIP:</v>
      </c>
      <c r="C1382" s="1028">
        <f>C_Addresses!C1091</f>
        <v>0</v>
      </c>
      <c r="D1382" s="1058">
        <f>C_Addresses!D1091</f>
        <v>0</v>
      </c>
      <c r="E1382" s="1058">
        <f>C_Addresses!E1091</f>
        <v>0</v>
      </c>
      <c r="F1382" s="1029">
        <f>C_Addresses!F1091</f>
        <v>0</v>
      </c>
      <c r="G1382" s="3">
        <f>C_Addresses!G1091</f>
        <v>0</v>
      </c>
      <c r="H1382" s="1">
        <f>C_Addresses!H1091</f>
        <v>0</v>
      </c>
      <c r="I1382" s="4" t="str">
        <f>C_Addresses!I1091</f>
        <v>US Representative:</v>
      </c>
      <c r="J1382" s="4">
        <f>C_Addresses!J1091</f>
        <v>0</v>
      </c>
      <c r="K1382" s="2">
        <f>C_Addresses!K1091</f>
        <v>0</v>
      </c>
      <c r="L1382" s="3">
        <f>C_Addresses!L1091</f>
        <v>0</v>
      </c>
      <c r="M1382" s="1056">
        <f>C_Addresses!M1091</f>
        <v>0</v>
      </c>
      <c r="N1382" s="1056">
        <f>C_Addresses!N1091</f>
        <v>0</v>
      </c>
    </row>
    <row r="1383" spans="2:14" x14ac:dyDescent="0.2">
      <c r="B1383" s="4" t="str">
        <f>C_Addresses!B1092</f>
        <v>County:</v>
      </c>
      <c r="C1383" s="1050">
        <f>C_Addresses!C1092</f>
        <v>0</v>
      </c>
      <c r="D1383" s="1051">
        <f>C_Addresses!D1092</f>
        <v>0</v>
      </c>
      <c r="E1383" s="1051">
        <f>C_Addresses!E1092</f>
        <v>0</v>
      </c>
      <c r="F1383" s="1052">
        <f>C_Addresses!F1092</f>
        <v>0</v>
      </c>
      <c r="G1383" s="3">
        <f>C_Addresses!G1092</f>
        <v>0</v>
      </c>
      <c r="H1383" s="1">
        <f>C_Addresses!H1092</f>
        <v>0</v>
      </c>
      <c r="I1383" s="1">
        <f>C_Addresses!I1092</f>
        <v>0</v>
      </c>
      <c r="J1383" s="1">
        <f>C_Addresses!J1092</f>
        <v>0</v>
      </c>
      <c r="K1383" s="1">
        <f>C_Addresses!K1092</f>
        <v>0</v>
      </c>
      <c r="L1383" s="1">
        <f>C_Addresses!L1092</f>
        <v>0</v>
      </c>
      <c r="M1383" s="1">
        <f>C_Addresses!M1092</f>
        <v>0</v>
      </c>
      <c r="N1383" s="1">
        <f>C_Addresses!N1092</f>
        <v>0</v>
      </c>
    </row>
    <row r="1384" spans="2:14" x14ac:dyDescent="0.2">
      <c r="B1384" s="1">
        <f>C_Addresses!B1093</f>
        <v>0</v>
      </c>
      <c r="C1384" s="1">
        <f>C_Addresses!C1093</f>
        <v>0</v>
      </c>
      <c r="D1384" s="1">
        <f>C_Addresses!D1093</f>
        <v>0</v>
      </c>
      <c r="E1384" s="1">
        <f>C_Addresses!E1093</f>
        <v>0</v>
      </c>
      <c r="F1384" s="3">
        <f>C_Addresses!F1093</f>
        <v>0</v>
      </c>
      <c r="G1384" s="3">
        <f>C_Addresses!G1093</f>
        <v>0</v>
      </c>
      <c r="H1384" s="1">
        <f>C_Addresses!H1093</f>
        <v>0</v>
      </c>
      <c r="I1384" s="4" t="str">
        <f>C_Addresses!I1093</f>
        <v>Census Tract Number:</v>
      </c>
      <c r="J1384" s="1">
        <f>C_Addresses!J1093</f>
        <v>0</v>
      </c>
      <c r="K1384" s="2">
        <f>C_Addresses!K1093</f>
        <v>0</v>
      </c>
      <c r="L1384" s="1">
        <f>C_Addresses!L1093</f>
        <v>0</v>
      </c>
      <c r="M1384" s="1" t="str">
        <f>C_Addresses!M1093</f>
        <v>PIN:</v>
      </c>
      <c r="N1384" s="2">
        <f>C_Addresses!N1093</f>
        <v>0</v>
      </c>
    </row>
    <row r="1385" spans="2:14" x14ac:dyDescent="0.2">
      <c r="B1385" s="4" t="str">
        <f>C_Addresses!B1094</f>
        <v>Latitude:</v>
      </c>
      <c r="C1385" s="121">
        <f>C_Addresses!C1094</f>
        <v>0</v>
      </c>
      <c r="D1385" s="5" t="str">
        <f>C_Addresses!D1094</f>
        <v>(Example: 41.889556)</v>
      </c>
      <c r="E1385" s="1">
        <f>C_Addresses!E1094</f>
        <v>0</v>
      </c>
      <c r="F1385" s="3">
        <f>C_Addresses!F1094</f>
        <v>0</v>
      </c>
      <c r="G1385" s="1">
        <f>C_Addresses!G1094</f>
        <v>0</v>
      </c>
      <c r="H1385" s="1">
        <f>C_Addresses!H1094</f>
        <v>0</v>
      </c>
      <c r="I1385" s="4" t="str">
        <f>C_Addresses!I1094</f>
        <v>QCT?:</v>
      </c>
      <c r="J1385" s="1">
        <f>C_Addresses!J1094</f>
        <v>0</v>
      </c>
      <c r="K1385" s="202">
        <f>C_Addresses!K1094</f>
        <v>0</v>
      </c>
      <c r="L1385" s="1">
        <f>C_Addresses!L1094</f>
        <v>0</v>
      </c>
      <c r="M1385" s="1">
        <f>C_Addresses!M1094</f>
        <v>0</v>
      </c>
      <c r="N1385" s="1">
        <f>C_Addresses!N1094</f>
        <v>0</v>
      </c>
    </row>
    <row r="1386" spans="2:14" x14ac:dyDescent="0.2">
      <c r="B1386" s="4" t="str">
        <f>C_Addresses!B1095</f>
        <v>Longitude:</v>
      </c>
      <c r="C1386" s="122">
        <f>C_Addresses!C1095</f>
        <v>0</v>
      </c>
      <c r="D1386" s="9" t="str">
        <f>C_Addresses!D1095</f>
        <v>(Example: -87.623861)</v>
      </c>
      <c r="E1386" s="3">
        <f>C_Addresses!E1095</f>
        <v>0</v>
      </c>
      <c r="F1386" s="1">
        <f>C_Addresses!F1095</f>
        <v>0</v>
      </c>
      <c r="G1386" s="3">
        <f>C_Addresses!G1095</f>
        <v>0</v>
      </c>
      <c r="H1386" s="1">
        <f>C_Addresses!H1095</f>
        <v>0</v>
      </c>
      <c r="I1386" s="4" t="str">
        <f>C_Addresses!I1095</f>
        <v>Chicago Community Area:</v>
      </c>
      <c r="J1386" s="1">
        <f>C_Addresses!J1095</f>
        <v>0</v>
      </c>
      <c r="K1386" s="1">
        <f>C_Addresses!K1095</f>
        <v>0</v>
      </c>
      <c r="L1386" s="1">
        <f>C_Addresses!L1095</f>
        <v>0</v>
      </c>
      <c r="M1386" s="1053">
        <f>C_Addresses!M1095</f>
        <v>0</v>
      </c>
      <c r="N1386" s="1054">
        <f>C_Addresses!N1095</f>
        <v>0</v>
      </c>
    </row>
    <row r="1387" spans="2:14" ht="13.5" thickBot="1" x14ac:dyDescent="0.25">
      <c r="B1387" s="14">
        <f>C_Addresses!B1096</f>
        <v>0</v>
      </c>
      <c r="C1387" s="14">
        <f>C_Addresses!C1096</f>
        <v>0</v>
      </c>
      <c r="D1387" s="14">
        <f>C_Addresses!D1096</f>
        <v>0</v>
      </c>
      <c r="E1387" s="14">
        <f>C_Addresses!E1096</f>
        <v>0</v>
      </c>
      <c r="F1387" s="14">
        <f>C_Addresses!F1096</f>
        <v>0</v>
      </c>
      <c r="G1387" s="14">
        <f>C_Addresses!G1096</f>
        <v>0</v>
      </c>
      <c r="H1387" s="14">
        <f>C_Addresses!H1096</f>
        <v>0</v>
      </c>
      <c r="I1387" s="14">
        <f>C_Addresses!I1096</f>
        <v>0</v>
      </c>
      <c r="J1387" s="14">
        <f>C_Addresses!J1096</f>
        <v>0</v>
      </c>
      <c r="K1387" s="14">
        <f>C_Addresses!K1096</f>
        <v>0</v>
      </c>
      <c r="L1387" s="14">
        <f>C_Addresses!L1096</f>
        <v>0</v>
      </c>
      <c r="M1387" s="14">
        <f>C_Addresses!M1096</f>
        <v>0</v>
      </c>
      <c r="N1387" s="14">
        <f>C_Addresses!N1096</f>
        <v>0</v>
      </c>
    </row>
    <row r="1388" spans="2:14" x14ac:dyDescent="0.2">
      <c r="B1388" s="1">
        <f>C_Addresses!B1097</f>
        <v>0</v>
      </c>
      <c r="C1388" s="1">
        <f>C_Addresses!C1097</f>
        <v>0</v>
      </c>
      <c r="D1388" s="1">
        <f>C_Addresses!D1097</f>
        <v>0</v>
      </c>
      <c r="E1388" s="11" t="str">
        <f>C_Addresses!E1097</f>
        <v xml:space="preserve">Number of Units: </v>
      </c>
      <c r="F1388" s="724">
        <f>C_Addresses!F1097</f>
        <v>0</v>
      </c>
      <c r="G1388" s="10">
        <f>C_Addresses!G1097</f>
        <v>0</v>
      </c>
      <c r="H1388" s="10">
        <f>C_Addresses!H1097</f>
        <v>0</v>
      </c>
      <c r="I1388" s="3">
        <f>C_Addresses!I1097</f>
        <v>0</v>
      </c>
      <c r="J1388" s="3">
        <f>C_Addresses!J1097</f>
        <v>0</v>
      </c>
      <c r="K1388" s="3" t="str">
        <f>C_Addresses!K1097</f>
        <v>District</v>
      </c>
      <c r="L1388" s="3">
        <f>C_Addresses!L1097</f>
        <v>0</v>
      </c>
      <c r="M1388" s="1059" t="str">
        <f>C_Addresses!M1097</f>
        <v>Elected Official</v>
      </c>
      <c r="N1388" s="1059">
        <f>C_Addresses!N1097</f>
        <v>0</v>
      </c>
    </row>
    <row r="1389" spans="2:14" x14ac:dyDescent="0.2">
      <c r="B1389" s="12" t="str">
        <f>C_Addresses!B1098</f>
        <v>Site #:</v>
      </c>
      <c r="C1389" s="206">
        <f>C_Addresses!C1098</f>
        <v>100</v>
      </c>
      <c r="D1389" s="10">
        <f>C_Addresses!D1098</f>
        <v>0</v>
      </c>
      <c r="E1389" s="11" t="str">
        <f>C_Addresses!E1098</f>
        <v>PPA Approved:</v>
      </c>
      <c r="F1389" s="202">
        <f>C_Addresses!F1098</f>
        <v>0</v>
      </c>
      <c r="G1389" s="3">
        <f>C_Addresses!G1098</f>
        <v>0</v>
      </c>
      <c r="H1389" s="1">
        <f>C_Addresses!H1098</f>
        <v>0</v>
      </c>
      <c r="I1389" s="4" t="str">
        <f>C_Addresses!I1098</f>
        <v>Chief Municipal Official:</v>
      </c>
      <c r="J1389" s="4">
        <f>C_Addresses!J1098</f>
        <v>0</v>
      </c>
      <c r="K1389" s="13">
        <f>C_Addresses!K1098</f>
        <v>0</v>
      </c>
      <c r="L1389" s="3">
        <f>C_Addresses!L1098</f>
        <v>0</v>
      </c>
      <c r="M1389" s="1056">
        <f>C_Addresses!M1098</f>
        <v>0</v>
      </c>
      <c r="N1389" s="1056">
        <f>C_Addresses!N1098</f>
        <v>0</v>
      </c>
    </row>
    <row r="1390" spans="2:14" x14ac:dyDescent="0.2">
      <c r="B1390" s="4" t="str">
        <f>C_Addresses!B1099</f>
        <v>Set Aside:</v>
      </c>
      <c r="C1390" s="1057" t="str">
        <f>C_Addresses!C1099</f>
        <v/>
      </c>
      <c r="D1390" s="1057">
        <f>C_Addresses!D1099</f>
        <v>0</v>
      </c>
      <c r="E1390" s="1057">
        <f>C_Addresses!E1099</f>
        <v>0</v>
      </c>
      <c r="F1390" s="1057">
        <f>C_Addresses!F1099</f>
        <v>0</v>
      </c>
      <c r="G1390" s="3">
        <f>C_Addresses!G1099</f>
        <v>0</v>
      </c>
      <c r="H1390" s="1">
        <f>C_Addresses!H1099</f>
        <v>0</v>
      </c>
      <c r="I1390" s="4" t="str">
        <f>C_Addresses!I1099</f>
        <v>Alderman:</v>
      </c>
      <c r="J1390" s="4">
        <f>C_Addresses!J1099</f>
        <v>0</v>
      </c>
      <c r="K1390" s="2">
        <f>C_Addresses!K1099</f>
        <v>0</v>
      </c>
      <c r="L1390" s="3">
        <f>C_Addresses!L1099</f>
        <v>0</v>
      </c>
      <c r="M1390" s="1056">
        <f>C_Addresses!M1099</f>
        <v>0</v>
      </c>
      <c r="N1390" s="1056">
        <f>C_Addresses!N1099</f>
        <v>0</v>
      </c>
    </row>
    <row r="1391" spans="2:14" x14ac:dyDescent="0.2">
      <c r="B1391" s="4" t="str">
        <f>C_Addresses!B1100</f>
        <v>Address:</v>
      </c>
      <c r="C1391" s="1050">
        <f>C_Addresses!C1100</f>
        <v>0</v>
      </c>
      <c r="D1391" s="1051">
        <f>C_Addresses!D1100</f>
        <v>0</v>
      </c>
      <c r="E1391" s="1051">
        <f>C_Addresses!E1100</f>
        <v>0</v>
      </c>
      <c r="F1391" s="1052">
        <f>C_Addresses!F1100</f>
        <v>0</v>
      </c>
      <c r="G1391" s="3">
        <f>C_Addresses!G1100</f>
        <v>0</v>
      </c>
      <c r="H1391" s="1">
        <f>C_Addresses!H1100</f>
        <v>0</v>
      </c>
      <c r="I1391" s="4" t="str">
        <f>C_Addresses!I1100</f>
        <v>State Senator:</v>
      </c>
      <c r="J1391" s="4">
        <f>C_Addresses!J1100</f>
        <v>0</v>
      </c>
      <c r="K1391" s="2">
        <f>C_Addresses!K1100</f>
        <v>0</v>
      </c>
      <c r="L1391" s="3">
        <f>C_Addresses!L1100</f>
        <v>0</v>
      </c>
      <c r="M1391" s="1056">
        <f>C_Addresses!M1100</f>
        <v>0</v>
      </c>
      <c r="N1391" s="1056">
        <f>C_Addresses!N1100</f>
        <v>0</v>
      </c>
    </row>
    <row r="1392" spans="2:14" x14ac:dyDescent="0.2">
      <c r="B1392" s="4" t="str">
        <f>C_Addresses!B1101</f>
        <v xml:space="preserve">City: </v>
      </c>
      <c r="C1392" s="1050">
        <f>C_Addresses!C1101</f>
        <v>0</v>
      </c>
      <c r="D1392" s="1051">
        <f>C_Addresses!D1101</f>
        <v>0</v>
      </c>
      <c r="E1392" s="1051">
        <f>C_Addresses!E1101</f>
        <v>0</v>
      </c>
      <c r="F1392" s="1052">
        <f>C_Addresses!F1101</f>
        <v>0</v>
      </c>
      <c r="G1392" s="3">
        <f>C_Addresses!G1101</f>
        <v>0</v>
      </c>
      <c r="H1392" s="3">
        <f>C_Addresses!H1101</f>
        <v>0</v>
      </c>
      <c r="I1392" s="4" t="str">
        <f>C_Addresses!I1101</f>
        <v>State Representative:</v>
      </c>
      <c r="J1392" s="4">
        <f>C_Addresses!J1101</f>
        <v>0</v>
      </c>
      <c r="K1392" s="2">
        <f>C_Addresses!K1101</f>
        <v>0</v>
      </c>
      <c r="L1392" s="3">
        <f>C_Addresses!L1101</f>
        <v>0</v>
      </c>
      <c r="M1392" s="1056">
        <f>C_Addresses!M1101</f>
        <v>0</v>
      </c>
      <c r="N1392" s="1056">
        <f>C_Addresses!N1101</f>
        <v>0</v>
      </c>
    </row>
    <row r="1393" spans="1:14" x14ac:dyDescent="0.2">
      <c r="B1393" s="11" t="str">
        <f>C_Addresses!B1102</f>
        <v>ZIP:</v>
      </c>
      <c r="C1393" s="1028">
        <f>C_Addresses!C1102</f>
        <v>0</v>
      </c>
      <c r="D1393" s="1058">
        <f>C_Addresses!D1102</f>
        <v>0</v>
      </c>
      <c r="E1393" s="1058">
        <f>C_Addresses!E1102</f>
        <v>0</v>
      </c>
      <c r="F1393" s="1029">
        <f>C_Addresses!F1102</f>
        <v>0</v>
      </c>
      <c r="G1393" s="3">
        <f>C_Addresses!G1102</f>
        <v>0</v>
      </c>
      <c r="H1393" s="1">
        <f>C_Addresses!H1102</f>
        <v>0</v>
      </c>
      <c r="I1393" s="4" t="str">
        <f>C_Addresses!I1102</f>
        <v>US Representative:</v>
      </c>
      <c r="J1393" s="4">
        <f>C_Addresses!J1102</f>
        <v>0</v>
      </c>
      <c r="K1393" s="2">
        <f>C_Addresses!K1102</f>
        <v>0</v>
      </c>
      <c r="L1393" s="3">
        <f>C_Addresses!L1102</f>
        <v>0</v>
      </c>
      <c r="M1393" s="1056">
        <f>C_Addresses!M1102</f>
        <v>0</v>
      </c>
      <c r="N1393" s="1056">
        <f>C_Addresses!N1102</f>
        <v>0</v>
      </c>
    </row>
    <row r="1394" spans="1:14" x14ac:dyDescent="0.2">
      <c r="B1394" s="4" t="str">
        <f>C_Addresses!B1103</f>
        <v>County:</v>
      </c>
      <c r="C1394" s="1050">
        <f>C_Addresses!C1103</f>
        <v>0</v>
      </c>
      <c r="D1394" s="1051">
        <f>C_Addresses!D1103</f>
        <v>0</v>
      </c>
      <c r="E1394" s="1051">
        <f>C_Addresses!E1103</f>
        <v>0</v>
      </c>
      <c r="F1394" s="1052">
        <f>C_Addresses!F1103</f>
        <v>0</v>
      </c>
      <c r="G1394" s="3">
        <f>C_Addresses!G1103</f>
        <v>0</v>
      </c>
      <c r="H1394" s="1">
        <f>C_Addresses!H1103</f>
        <v>0</v>
      </c>
      <c r="I1394" s="1">
        <f>C_Addresses!I1103</f>
        <v>0</v>
      </c>
      <c r="J1394" s="1">
        <f>C_Addresses!J1103</f>
        <v>0</v>
      </c>
      <c r="K1394" s="1">
        <f>C_Addresses!K1103</f>
        <v>0</v>
      </c>
      <c r="L1394" s="1">
        <f>C_Addresses!L1103</f>
        <v>0</v>
      </c>
      <c r="M1394" s="1">
        <f>C_Addresses!M1103</f>
        <v>0</v>
      </c>
      <c r="N1394" s="1">
        <f>C_Addresses!N1103</f>
        <v>0</v>
      </c>
    </row>
    <row r="1395" spans="1:14" x14ac:dyDescent="0.2">
      <c r="B1395" s="1">
        <f>C_Addresses!B1104</f>
        <v>0</v>
      </c>
      <c r="C1395" s="1">
        <f>C_Addresses!C1104</f>
        <v>0</v>
      </c>
      <c r="D1395" s="1">
        <f>C_Addresses!D1104</f>
        <v>0</v>
      </c>
      <c r="E1395" s="1">
        <f>C_Addresses!E1104</f>
        <v>0</v>
      </c>
      <c r="F1395" s="3">
        <f>C_Addresses!F1104</f>
        <v>0</v>
      </c>
      <c r="G1395" s="3">
        <f>C_Addresses!G1104</f>
        <v>0</v>
      </c>
      <c r="H1395" s="1">
        <f>C_Addresses!H1104</f>
        <v>0</v>
      </c>
      <c r="I1395" s="4" t="str">
        <f>C_Addresses!I1104</f>
        <v>Census Tract Number:</v>
      </c>
      <c r="J1395" s="1">
        <f>C_Addresses!J1104</f>
        <v>0</v>
      </c>
      <c r="K1395" s="2">
        <f>C_Addresses!K1104</f>
        <v>0</v>
      </c>
      <c r="L1395" s="1">
        <f>C_Addresses!L1104</f>
        <v>0</v>
      </c>
      <c r="M1395" s="1" t="str">
        <f>C_Addresses!M1104</f>
        <v>PIN:</v>
      </c>
      <c r="N1395" s="2">
        <f>C_Addresses!N1104</f>
        <v>0</v>
      </c>
    </row>
    <row r="1396" spans="1:14" x14ac:dyDescent="0.2">
      <c r="B1396" s="4" t="str">
        <f>C_Addresses!B1105</f>
        <v>Latitude:</v>
      </c>
      <c r="C1396" s="121">
        <f>C_Addresses!C1105</f>
        <v>0</v>
      </c>
      <c r="D1396" s="5" t="str">
        <f>C_Addresses!D1105</f>
        <v>(Example: 41.889556)</v>
      </c>
      <c r="E1396" s="1">
        <f>C_Addresses!E1105</f>
        <v>0</v>
      </c>
      <c r="F1396" s="3">
        <f>C_Addresses!F1105</f>
        <v>0</v>
      </c>
      <c r="G1396" s="1">
        <f>C_Addresses!G1105</f>
        <v>0</v>
      </c>
      <c r="H1396" s="1">
        <f>C_Addresses!H1105</f>
        <v>0</v>
      </c>
      <c r="I1396" s="4" t="str">
        <f>C_Addresses!I1105</f>
        <v>QCT?:</v>
      </c>
      <c r="J1396" s="1">
        <f>C_Addresses!J1105</f>
        <v>0</v>
      </c>
      <c r="K1396" s="202">
        <f>C_Addresses!K1105</f>
        <v>0</v>
      </c>
      <c r="L1396" s="1">
        <f>C_Addresses!L1105</f>
        <v>0</v>
      </c>
      <c r="M1396" s="1">
        <f>C_Addresses!M1105</f>
        <v>0</v>
      </c>
      <c r="N1396" s="1">
        <f>C_Addresses!N1105</f>
        <v>0</v>
      </c>
    </row>
    <row r="1397" spans="1:14" x14ac:dyDescent="0.2">
      <c r="B1397" s="4" t="str">
        <f>C_Addresses!B1106</f>
        <v>Longitude:</v>
      </c>
      <c r="C1397" s="122">
        <f>C_Addresses!C1106</f>
        <v>0</v>
      </c>
      <c r="D1397" s="9" t="str">
        <f>C_Addresses!D1106</f>
        <v>(Example: -87.623861)</v>
      </c>
      <c r="E1397" s="3">
        <f>C_Addresses!E1106</f>
        <v>0</v>
      </c>
      <c r="F1397" s="1">
        <f>C_Addresses!F1106</f>
        <v>0</v>
      </c>
      <c r="G1397" s="3">
        <f>C_Addresses!G1106</f>
        <v>0</v>
      </c>
      <c r="H1397" s="1">
        <f>C_Addresses!H1106</f>
        <v>0</v>
      </c>
      <c r="I1397" s="4" t="str">
        <f>C_Addresses!I1106</f>
        <v>Chicago Community Area:</v>
      </c>
      <c r="J1397" s="1">
        <f>C_Addresses!J1106</f>
        <v>0</v>
      </c>
      <c r="K1397" s="1">
        <f>C_Addresses!K1106</f>
        <v>0</v>
      </c>
      <c r="L1397" s="1">
        <f>C_Addresses!L1106</f>
        <v>0</v>
      </c>
      <c r="M1397" s="1053">
        <f>C_Addresses!M1106</f>
        <v>0</v>
      </c>
      <c r="N1397" s="1054">
        <f>C_Addresses!N1106</f>
        <v>0</v>
      </c>
    </row>
    <row r="1398" spans="1:14" ht="13.5" thickBot="1" x14ac:dyDescent="0.25">
      <c r="B1398" s="14">
        <f>C_Addresses!B1107</f>
        <v>0</v>
      </c>
      <c r="C1398" s="14">
        <f>C_Addresses!C1107</f>
        <v>0</v>
      </c>
      <c r="D1398" s="14">
        <f>C_Addresses!D1107</f>
        <v>0</v>
      </c>
      <c r="E1398" s="14">
        <f>C_Addresses!E1107</f>
        <v>0</v>
      </c>
      <c r="F1398" s="14">
        <f>C_Addresses!F1107</f>
        <v>0</v>
      </c>
      <c r="G1398" s="14">
        <f>C_Addresses!G1107</f>
        <v>0</v>
      </c>
      <c r="H1398" s="14">
        <f>C_Addresses!H1107</f>
        <v>0</v>
      </c>
      <c r="I1398" s="14">
        <f>C_Addresses!I1107</f>
        <v>0</v>
      </c>
      <c r="J1398" s="14">
        <f>C_Addresses!J1107</f>
        <v>0</v>
      </c>
      <c r="K1398" s="14">
        <f>C_Addresses!K1107</f>
        <v>0</v>
      </c>
      <c r="L1398" s="14">
        <f>C_Addresses!L1107</f>
        <v>0</v>
      </c>
      <c r="M1398" s="14">
        <f>C_Addresses!M1107</f>
        <v>0</v>
      </c>
      <c r="N1398" s="14">
        <f>C_Addresses!N1107</f>
        <v>0</v>
      </c>
    </row>
    <row r="1399" spans="1:14" x14ac:dyDescent="0.2">
      <c r="A1399" s="863" t="s">
        <v>646</v>
      </c>
    </row>
    <row r="1400" spans="1:14" ht="13.5" thickBot="1" x14ac:dyDescent="0.25">
      <c r="B1400" s="723" t="str">
        <f>'D_Dev Team'!B2</f>
        <v>Applicant Development Team</v>
      </c>
      <c r="C1400" s="723">
        <f>'D_Dev Team'!C2</f>
        <v>0</v>
      </c>
      <c r="D1400" s="723">
        <f>'D_Dev Team'!D2</f>
        <v>0</v>
      </c>
      <c r="E1400" s="723">
        <f>'D_Dev Team'!E2</f>
        <v>0</v>
      </c>
      <c r="F1400" s="723">
        <f>'D_Dev Team'!F2</f>
        <v>0</v>
      </c>
      <c r="G1400" s="723">
        <f>'D_Dev Team'!G2</f>
        <v>0</v>
      </c>
    </row>
    <row r="1401" spans="1:14" x14ac:dyDescent="0.2">
      <c r="B1401" s="1061" t="str">
        <f>'D_Dev Team'!B3</f>
        <v>Complete the following development team information.  Please carefully review the QAP definition of a Sponsor.  If a Sponsor is a HUD designated CHDO, please indicate using the drop down boxes to the right of the Sponsor below.  Please use the K_Notes tab to indicate any Development Team member's previous affiliation to be reviewed (i.e. change of name, previous experience, etc.).</v>
      </c>
      <c r="C1401" s="1061">
        <f>'D_Dev Team'!C3</f>
        <v>0</v>
      </c>
      <c r="D1401" s="1061">
        <f>'D_Dev Team'!D3</f>
        <v>0</v>
      </c>
      <c r="E1401" s="1061">
        <f>'D_Dev Team'!E3</f>
        <v>0</v>
      </c>
      <c r="F1401" s="1061">
        <f>'D_Dev Team'!F3</f>
        <v>0</v>
      </c>
      <c r="G1401" s="1061">
        <f>'D_Dev Team'!G3</f>
        <v>0</v>
      </c>
    </row>
    <row r="1402" spans="1:14" ht="13.5" thickBot="1" x14ac:dyDescent="0.25">
      <c r="B1402" s="1062">
        <f>'D_Dev Team'!B4</f>
        <v>0</v>
      </c>
      <c r="C1402" s="1062">
        <f>'D_Dev Team'!C4</f>
        <v>0</v>
      </c>
      <c r="D1402" s="1062">
        <f>'D_Dev Team'!D4</f>
        <v>0</v>
      </c>
      <c r="E1402" s="1062">
        <f>'D_Dev Team'!E4</f>
        <v>0</v>
      </c>
      <c r="F1402" s="1062">
        <f>'D_Dev Team'!F4</f>
        <v>0</v>
      </c>
      <c r="G1402" s="1062">
        <f>'D_Dev Team'!G4</f>
        <v>0</v>
      </c>
    </row>
    <row r="1403" spans="1:14" x14ac:dyDescent="0.2">
      <c r="B1403" s="3">
        <f>'D_Dev Team'!B5</f>
        <v>0</v>
      </c>
      <c r="C1403" s="3">
        <f>'D_Dev Team'!C5</f>
        <v>0</v>
      </c>
      <c r="D1403" s="3">
        <f>'D_Dev Team'!D5</f>
        <v>0</v>
      </c>
      <c r="E1403" s="3">
        <f>'D_Dev Team'!E5</f>
        <v>0</v>
      </c>
      <c r="F1403" s="3">
        <f>'D_Dev Team'!F5</f>
        <v>0</v>
      </c>
      <c r="G1403" s="290">
        <f>'D_Dev Team'!G5</f>
        <v>0</v>
      </c>
    </row>
    <row r="1404" spans="1:14" x14ac:dyDescent="0.2">
      <c r="B1404" s="871" t="str">
        <f>'D_Dev Team'!B6</f>
        <v>General Contractor:</v>
      </c>
      <c r="C1404" s="122">
        <f>'D_Dev Team'!C6</f>
        <v>0</v>
      </c>
      <c r="D1404" s="3" t="str">
        <f>'D_Dev Team'!D6</f>
        <v>MBE</v>
      </c>
      <c r="E1404" s="871" t="str">
        <f>'D_Dev Team'!E6</f>
        <v>Owner:</v>
      </c>
      <c r="F1404" s="122">
        <f>'D_Dev Team'!F6</f>
        <v>0</v>
      </c>
      <c r="G1404" s="1">
        <f>'D_Dev Team'!G6</f>
        <v>0</v>
      </c>
    </row>
    <row r="1405" spans="1:14" x14ac:dyDescent="0.2">
      <c r="B1405" s="4" t="str">
        <f>'D_Dev Team'!B7</f>
        <v>Contact Person:</v>
      </c>
      <c r="C1405" s="122">
        <f>'D_Dev Team'!C7</f>
        <v>0</v>
      </c>
      <c r="D1405" s="3">
        <f>'D_Dev Team'!D7</f>
        <v>0</v>
      </c>
      <c r="E1405" s="4" t="str">
        <f>'D_Dev Team'!E7</f>
        <v>Contact Person:</v>
      </c>
      <c r="F1405" s="122">
        <f>'D_Dev Team'!F7</f>
        <v>0</v>
      </c>
      <c r="G1405" s="1">
        <f>'D_Dev Team'!G7</f>
        <v>0</v>
      </c>
    </row>
    <row r="1406" spans="1:14" x14ac:dyDescent="0.2">
      <c r="B1406" s="4" t="str">
        <f>'D_Dev Team'!B8</f>
        <v>Address:</v>
      </c>
      <c r="C1406" s="122">
        <f>'D_Dev Team'!C8</f>
        <v>0</v>
      </c>
      <c r="D1406" s="3" t="str">
        <f>'D_Dev Team'!D8</f>
        <v>WBE</v>
      </c>
      <c r="E1406" s="4" t="str">
        <f>'D_Dev Team'!E8</f>
        <v>Address:</v>
      </c>
      <c r="F1406" s="122">
        <f>'D_Dev Team'!F8</f>
        <v>0</v>
      </c>
      <c r="G1406" s="1">
        <f>'D_Dev Team'!G8</f>
        <v>0</v>
      </c>
    </row>
    <row r="1407" spans="1:14" x14ac:dyDescent="0.2">
      <c r="B1407" s="4" t="str">
        <f>'D_Dev Team'!B9</f>
        <v>City, State, Zip:</v>
      </c>
      <c r="C1407" s="122">
        <f>'D_Dev Team'!C9</f>
        <v>0</v>
      </c>
      <c r="D1407" s="3">
        <f>'D_Dev Team'!D9</f>
        <v>0</v>
      </c>
      <c r="E1407" s="4" t="str">
        <f>'D_Dev Team'!E9</f>
        <v>City, State, Zip:</v>
      </c>
      <c r="F1407" s="122">
        <f>'D_Dev Team'!F9</f>
        <v>0</v>
      </c>
      <c r="G1407" s="1">
        <f>'D_Dev Team'!G9</f>
        <v>0</v>
      </c>
    </row>
    <row r="1408" spans="1:14" x14ac:dyDescent="0.2">
      <c r="B1408" s="4" t="str">
        <f>'D_Dev Team'!B10</f>
        <v>Phone:</v>
      </c>
      <c r="C1408" s="122">
        <f>'D_Dev Team'!C10</f>
        <v>0</v>
      </c>
      <c r="D1408" s="3">
        <f>'D_Dev Team'!D10</f>
        <v>0</v>
      </c>
      <c r="E1408" s="4" t="str">
        <f>'D_Dev Team'!E10</f>
        <v>Phone:</v>
      </c>
      <c r="F1408" s="122">
        <f>'D_Dev Team'!F10</f>
        <v>0</v>
      </c>
      <c r="G1408" s="1">
        <f>'D_Dev Team'!G10</f>
        <v>0</v>
      </c>
    </row>
    <row r="1409" spans="2:7" x14ac:dyDescent="0.2">
      <c r="B1409" s="4" t="str">
        <f>'D_Dev Team'!B11</f>
        <v>Email:</v>
      </c>
      <c r="C1409" s="122">
        <f>'D_Dev Team'!C11</f>
        <v>0</v>
      </c>
      <c r="D1409" s="3">
        <f>'D_Dev Team'!D11</f>
        <v>0</v>
      </c>
      <c r="E1409" s="4" t="str">
        <f>'D_Dev Team'!E11</f>
        <v>Email:</v>
      </c>
      <c r="F1409" s="122">
        <f>'D_Dev Team'!F11</f>
        <v>0</v>
      </c>
      <c r="G1409" s="1">
        <f>'D_Dev Team'!G11</f>
        <v>0</v>
      </c>
    </row>
    <row r="1410" spans="2:7" x14ac:dyDescent="0.2">
      <c r="B1410" s="4">
        <f>'D_Dev Team'!B12</f>
        <v>0</v>
      </c>
      <c r="C1410" s="3">
        <f>'D_Dev Team'!C12</f>
        <v>0</v>
      </c>
      <c r="D1410" s="3">
        <f>'D_Dev Team'!D12</f>
        <v>0</v>
      </c>
      <c r="E1410" s="4">
        <f>'D_Dev Team'!E12</f>
        <v>0</v>
      </c>
      <c r="F1410" s="3">
        <f>'D_Dev Team'!F12</f>
        <v>0</v>
      </c>
      <c r="G1410" s="290" t="str">
        <f>'D_Dev Team'!G12</f>
        <v>CHDO</v>
      </c>
    </row>
    <row r="1411" spans="2:7" x14ac:dyDescent="0.2">
      <c r="B1411" s="871" t="str">
        <f>'D_Dev Team'!B13</f>
        <v>Property Manager:</v>
      </c>
      <c r="C1411" s="122">
        <f>'D_Dev Team'!C13</f>
        <v>0</v>
      </c>
      <c r="D1411" s="3" t="str">
        <f>'D_Dev Team'!D13</f>
        <v>MBE</v>
      </c>
      <c r="E1411" s="871" t="str">
        <f>'D_Dev Team'!E13</f>
        <v>Primary Sponsor:</v>
      </c>
      <c r="F1411" s="122">
        <f>'D_Dev Team'!F13</f>
        <v>0</v>
      </c>
      <c r="G1411" s="872">
        <f>'D_Dev Team'!G13</f>
        <v>0</v>
      </c>
    </row>
    <row r="1412" spans="2:7" x14ac:dyDescent="0.2">
      <c r="B1412" s="4" t="str">
        <f>'D_Dev Team'!B14</f>
        <v>Contact Person:</v>
      </c>
      <c r="C1412" s="122">
        <f>'D_Dev Team'!C14</f>
        <v>0</v>
      </c>
      <c r="D1412" s="3">
        <f>'D_Dev Team'!D14</f>
        <v>0</v>
      </c>
      <c r="E1412" s="4" t="str">
        <f>'D_Dev Team'!E14</f>
        <v>Contact Person:</v>
      </c>
      <c r="F1412" s="122">
        <f>'D_Dev Team'!F14</f>
        <v>0</v>
      </c>
      <c r="G1412" s="1" t="str">
        <f>'D_Dev Team'!G14</f>
        <v>MBE</v>
      </c>
    </row>
    <row r="1413" spans="2:7" x14ac:dyDescent="0.2">
      <c r="B1413" s="4" t="str">
        <f>'D_Dev Team'!B15</f>
        <v>Address:</v>
      </c>
      <c r="C1413" s="122">
        <f>'D_Dev Team'!C15</f>
        <v>0</v>
      </c>
      <c r="D1413" s="3" t="str">
        <f>'D_Dev Team'!D15</f>
        <v>WBE</v>
      </c>
      <c r="E1413" s="4" t="str">
        <f>'D_Dev Team'!E15</f>
        <v>Address:</v>
      </c>
      <c r="F1413" s="122">
        <f>'D_Dev Team'!F15</f>
        <v>0</v>
      </c>
      <c r="G1413" s="1">
        <f>'D_Dev Team'!G15</f>
        <v>0</v>
      </c>
    </row>
    <row r="1414" spans="2:7" x14ac:dyDescent="0.2">
      <c r="B1414" s="4" t="str">
        <f>'D_Dev Team'!B16</f>
        <v>City, State, Zip:</v>
      </c>
      <c r="C1414" s="122">
        <f>'D_Dev Team'!C16</f>
        <v>0</v>
      </c>
      <c r="D1414" s="3">
        <f>'D_Dev Team'!D16</f>
        <v>0</v>
      </c>
      <c r="E1414" s="4" t="str">
        <f>'D_Dev Team'!E16</f>
        <v>City, State, Zip:</v>
      </c>
      <c r="F1414" s="122">
        <f>'D_Dev Team'!F16</f>
        <v>0</v>
      </c>
      <c r="G1414" s="1" t="str">
        <f>'D_Dev Team'!G16</f>
        <v>WBE</v>
      </c>
    </row>
    <row r="1415" spans="2:7" x14ac:dyDescent="0.2">
      <c r="B1415" s="4" t="str">
        <f>'D_Dev Team'!B17</f>
        <v>Phone:</v>
      </c>
      <c r="C1415" s="122">
        <f>'D_Dev Team'!C17</f>
        <v>0</v>
      </c>
      <c r="D1415" s="3">
        <f>'D_Dev Team'!D17</f>
        <v>0</v>
      </c>
      <c r="E1415" s="4" t="str">
        <f>'D_Dev Team'!E17</f>
        <v>Phone:</v>
      </c>
      <c r="F1415" s="122">
        <f>'D_Dev Team'!F17</f>
        <v>0</v>
      </c>
      <c r="G1415" s="1">
        <f>'D_Dev Team'!G17</f>
        <v>0</v>
      </c>
    </row>
    <row r="1416" spans="2:7" x14ac:dyDescent="0.2">
      <c r="B1416" s="4" t="str">
        <f>'D_Dev Team'!B18</f>
        <v>Email:</v>
      </c>
      <c r="C1416" s="122">
        <f>'D_Dev Team'!C18</f>
        <v>0</v>
      </c>
      <c r="D1416" s="3">
        <f>'D_Dev Team'!D18</f>
        <v>0</v>
      </c>
      <c r="E1416" s="4" t="str">
        <f>'D_Dev Team'!E18</f>
        <v>Email:</v>
      </c>
      <c r="F1416" s="122">
        <f>'D_Dev Team'!F18</f>
        <v>0</v>
      </c>
      <c r="G1416" s="1">
        <f>'D_Dev Team'!G18</f>
        <v>0</v>
      </c>
    </row>
    <row r="1417" spans="2:7" x14ac:dyDescent="0.2">
      <c r="B1417" s="11">
        <f>'D_Dev Team'!B19</f>
        <v>0</v>
      </c>
      <c r="C1417" s="1">
        <f>'D_Dev Team'!C19</f>
        <v>0</v>
      </c>
      <c r="D1417" s="3">
        <f>'D_Dev Team'!D19</f>
        <v>0</v>
      </c>
      <c r="E1417" s="1">
        <f>'D_Dev Team'!E19</f>
        <v>0</v>
      </c>
      <c r="F1417" s="1">
        <f>'D_Dev Team'!F19</f>
        <v>0</v>
      </c>
      <c r="G1417" s="1" t="str">
        <f>'D_Dev Team'!G19</f>
        <v>CHDO</v>
      </c>
    </row>
    <row r="1418" spans="2:7" x14ac:dyDescent="0.2">
      <c r="B1418" s="871" t="str">
        <f>'D_Dev Team'!B20</f>
        <v>Architect:</v>
      </c>
      <c r="C1418" s="122">
        <f>'D_Dev Team'!C20</f>
        <v>0</v>
      </c>
      <c r="D1418" s="3" t="str">
        <f>'D_Dev Team'!D20</f>
        <v>MBE</v>
      </c>
      <c r="E1418" s="871" t="str">
        <f>'D_Dev Team'!E20</f>
        <v>Service Provider:</v>
      </c>
      <c r="F1418" s="122">
        <f>'D_Dev Team'!F20</f>
        <v>0</v>
      </c>
      <c r="G1418" s="1">
        <f>'D_Dev Team'!G20</f>
        <v>0</v>
      </c>
    </row>
    <row r="1419" spans="2:7" x14ac:dyDescent="0.2">
      <c r="B1419" s="4" t="str">
        <f>'D_Dev Team'!B21</f>
        <v>Contact Person:</v>
      </c>
      <c r="C1419" s="122">
        <f>'D_Dev Team'!C21</f>
        <v>0</v>
      </c>
      <c r="D1419" s="3">
        <f>'D_Dev Team'!D21</f>
        <v>0</v>
      </c>
      <c r="E1419" s="4" t="str">
        <f>'D_Dev Team'!E21</f>
        <v>Contact Person:</v>
      </c>
      <c r="F1419" s="122">
        <f>'D_Dev Team'!F21</f>
        <v>0</v>
      </c>
      <c r="G1419" s="1" t="str">
        <f>'D_Dev Team'!G21</f>
        <v>MBE</v>
      </c>
    </row>
    <row r="1420" spans="2:7" x14ac:dyDescent="0.2">
      <c r="B1420" s="4" t="str">
        <f>'D_Dev Team'!B22</f>
        <v>Address:</v>
      </c>
      <c r="C1420" s="122">
        <f>'D_Dev Team'!C22</f>
        <v>0</v>
      </c>
      <c r="D1420" s="3" t="str">
        <f>'D_Dev Team'!D22</f>
        <v>WBE</v>
      </c>
      <c r="E1420" s="4" t="str">
        <f>'D_Dev Team'!E22</f>
        <v>Address:</v>
      </c>
      <c r="F1420" s="122">
        <f>'D_Dev Team'!F22</f>
        <v>0</v>
      </c>
      <c r="G1420" s="1">
        <f>'D_Dev Team'!G22</f>
        <v>0</v>
      </c>
    </row>
    <row r="1421" spans="2:7" x14ac:dyDescent="0.2">
      <c r="B1421" s="4" t="str">
        <f>'D_Dev Team'!B23</f>
        <v>City, State, Zip:</v>
      </c>
      <c r="C1421" s="122">
        <f>'D_Dev Team'!C23</f>
        <v>0</v>
      </c>
      <c r="D1421" s="3">
        <f>'D_Dev Team'!D23</f>
        <v>0</v>
      </c>
      <c r="E1421" s="4" t="str">
        <f>'D_Dev Team'!E23</f>
        <v>City, State, Zip:</v>
      </c>
      <c r="F1421" s="122">
        <f>'D_Dev Team'!F23</f>
        <v>0</v>
      </c>
      <c r="G1421" s="1" t="str">
        <f>'D_Dev Team'!G23</f>
        <v>WBE</v>
      </c>
    </row>
    <row r="1422" spans="2:7" x14ac:dyDescent="0.2">
      <c r="B1422" s="4" t="str">
        <f>'D_Dev Team'!B24</f>
        <v>Phone:</v>
      </c>
      <c r="C1422" s="122">
        <f>'D_Dev Team'!C24</f>
        <v>0</v>
      </c>
      <c r="D1422" s="3">
        <f>'D_Dev Team'!D24</f>
        <v>0</v>
      </c>
      <c r="E1422" s="4" t="str">
        <f>'D_Dev Team'!E24</f>
        <v>Phone:</v>
      </c>
      <c r="F1422" s="122">
        <f>'D_Dev Team'!F24</f>
        <v>0</v>
      </c>
      <c r="G1422" s="1">
        <f>'D_Dev Team'!G24</f>
        <v>0</v>
      </c>
    </row>
    <row r="1423" spans="2:7" x14ac:dyDescent="0.2">
      <c r="B1423" s="4" t="str">
        <f>'D_Dev Team'!B25</f>
        <v>Email:</v>
      </c>
      <c r="C1423" s="122">
        <f>'D_Dev Team'!C25</f>
        <v>0</v>
      </c>
      <c r="D1423" s="3">
        <f>'D_Dev Team'!D25</f>
        <v>0</v>
      </c>
      <c r="E1423" s="4" t="str">
        <f>'D_Dev Team'!E25</f>
        <v>Email:</v>
      </c>
      <c r="F1423" s="122">
        <f>'D_Dev Team'!F25</f>
        <v>0</v>
      </c>
      <c r="G1423" s="1">
        <f>'D_Dev Team'!G25</f>
        <v>0</v>
      </c>
    </row>
    <row r="1424" spans="2:7" x14ac:dyDescent="0.2">
      <c r="B1424" s="4">
        <f>'D_Dev Team'!B26</f>
        <v>0</v>
      </c>
      <c r="C1424" s="3">
        <f>'D_Dev Team'!C26</f>
        <v>0</v>
      </c>
      <c r="D1424" s="3">
        <f>'D_Dev Team'!D26</f>
        <v>0</v>
      </c>
      <c r="E1424" s="11">
        <f>'D_Dev Team'!E26</f>
        <v>0</v>
      </c>
      <c r="F1424" s="1">
        <f>'D_Dev Team'!F26</f>
        <v>0</v>
      </c>
      <c r="G1424" s="1" t="str">
        <f>'D_Dev Team'!G26</f>
        <v>CHDO</v>
      </c>
    </row>
    <row r="1425" spans="2:7" x14ac:dyDescent="0.2">
      <c r="B1425" s="871" t="str">
        <f>'D_Dev Team'!B27</f>
        <v>Dev. Consultant:</v>
      </c>
      <c r="C1425" s="122">
        <f>'D_Dev Team'!C27</f>
        <v>0</v>
      </c>
      <c r="D1425" s="1">
        <f>'D_Dev Team'!D27</f>
        <v>0</v>
      </c>
      <c r="E1425" s="871" t="str">
        <f>'D_Dev Team'!E27</f>
        <v>Sponsor 2:</v>
      </c>
      <c r="F1425" s="122">
        <f>'D_Dev Team'!F27</f>
        <v>0</v>
      </c>
      <c r="G1425" s="1">
        <f>'D_Dev Team'!G27</f>
        <v>0</v>
      </c>
    </row>
    <row r="1426" spans="2:7" x14ac:dyDescent="0.2">
      <c r="B1426" s="4" t="str">
        <f>'D_Dev Team'!B28</f>
        <v>Contact Person:</v>
      </c>
      <c r="C1426" s="122">
        <f>'D_Dev Team'!C28</f>
        <v>0</v>
      </c>
      <c r="D1426" s="1">
        <f>'D_Dev Team'!D28</f>
        <v>0</v>
      </c>
      <c r="E1426" s="4" t="str">
        <f>'D_Dev Team'!E28</f>
        <v>Contact Person:</v>
      </c>
      <c r="F1426" s="122">
        <f>'D_Dev Team'!F28</f>
        <v>0</v>
      </c>
      <c r="G1426" s="1" t="str">
        <f>'D_Dev Team'!G28</f>
        <v>MBE</v>
      </c>
    </row>
    <row r="1427" spans="2:7" x14ac:dyDescent="0.2">
      <c r="B1427" s="4" t="str">
        <f>'D_Dev Team'!B29</f>
        <v>Address:</v>
      </c>
      <c r="C1427" s="122">
        <f>'D_Dev Team'!C29</f>
        <v>0</v>
      </c>
      <c r="D1427" s="1">
        <f>'D_Dev Team'!D29</f>
        <v>0</v>
      </c>
      <c r="E1427" s="4" t="str">
        <f>'D_Dev Team'!E29</f>
        <v>Address:</v>
      </c>
      <c r="F1427" s="122">
        <f>'D_Dev Team'!F29</f>
        <v>0</v>
      </c>
      <c r="G1427" s="1">
        <f>'D_Dev Team'!G29</f>
        <v>0</v>
      </c>
    </row>
    <row r="1428" spans="2:7" x14ac:dyDescent="0.2">
      <c r="B1428" s="4" t="str">
        <f>'D_Dev Team'!B30</f>
        <v>City, State, Zip:</v>
      </c>
      <c r="C1428" s="122">
        <f>'D_Dev Team'!C30</f>
        <v>0</v>
      </c>
      <c r="D1428" s="1">
        <f>'D_Dev Team'!D30</f>
        <v>0</v>
      </c>
      <c r="E1428" s="4" t="str">
        <f>'D_Dev Team'!E30</f>
        <v>City, State, Zip:</v>
      </c>
      <c r="F1428" s="122">
        <f>'D_Dev Team'!F30</f>
        <v>0</v>
      </c>
      <c r="G1428" s="1" t="str">
        <f>'D_Dev Team'!G30</f>
        <v>WBE</v>
      </c>
    </row>
    <row r="1429" spans="2:7" x14ac:dyDescent="0.2">
      <c r="B1429" s="4" t="str">
        <f>'D_Dev Team'!B31</f>
        <v>Phone:</v>
      </c>
      <c r="C1429" s="122">
        <f>'D_Dev Team'!C31</f>
        <v>0</v>
      </c>
      <c r="D1429" s="1">
        <f>'D_Dev Team'!D31</f>
        <v>0</v>
      </c>
      <c r="E1429" s="4" t="str">
        <f>'D_Dev Team'!E31</f>
        <v>Phone:</v>
      </c>
      <c r="F1429" s="122">
        <f>'D_Dev Team'!F31</f>
        <v>0</v>
      </c>
      <c r="G1429" s="1">
        <f>'D_Dev Team'!G31</f>
        <v>0</v>
      </c>
    </row>
    <row r="1430" spans="2:7" x14ac:dyDescent="0.2">
      <c r="B1430" s="4" t="str">
        <f>'D_Dev Team'!B32</f>
        <v>Email:</v>
      </c>
      <c r="C1430" s="122">
        <f>'D_Dev Team'!C32</f>
        <v>0</v>
      </c>
      <c r="D1430" s="1">
        <f>'D_Dev Team'!D32</f>
        <v>0</v>
      </c>
      <c r="E1430" s="4" t="str">
        <f>'D_Dev Team'!E32</f>
        <v>Email:</v>
      </c>
      <c r="F1430" s="122">
        <f>'D_Dev Team'!F32</f>
        <v>0</v>
      </c>
      <c r="G1430" s="1">
        <f>'D_Dev Team'!G32</f>
        <v>0</v>
      </c>
    </row>
    <row r="1431" spans="2:7" x14ac:dyDescent="0.2">
      <c r="B1431" s="4">
        <f>'D_Dev Team'!B33</f>
        <v>0</v>
      </c>
      <c r="C1431" s="3">
        <f>'D_Dev Team'!C33</f>
        <v>0</v>
      </c>
      <c r="D1431" s="3">
        <f>'D_Dev Team'!D33</f>
        <v>0</v>
      </c>
      <c r="E1431" s="4">
        <f>'D_Dev Team'!E33</f>
        <v>0</v>
      </c>
      <c r="F1431" s="3">
        <f>'D_Dev Team'!F33</f>
        <v>0</v>
      </c>
      <c r="G1431" s="1" t="str">
        <f>'D_Dev Team'!G33</f>
        <v>CHDO</v>
      </c>
    </row>
    <row r="1432" spans="2:7" x14ac:dyDescent="0.2">
      <c r="B1432" s="871" t="str">
        <f>'D_Dev Team'!B34</f>
        <v>LIHTC Syndicator:</v>
      </c>
      <c r="C1432" s="122">
        <f>'D_Dev Team'!C34</f>
        <v>0</v>
      </c>
      <c r="D1432" s="1">
        <f>'D_Dev Team'!D34</f>
        <v>0</v>
      </c>
      <c r="E1432" s="871" t="str">
        <f>'D_Dev Team'!E34</f>
        <v>Sponsor 3:</v>
      </c>
      <c r="F1432" s="122">
        <f>'D_Dev Team'!F34</f>
        <v>0</v>
      </c>
      <c r="G1432" s="1">
        <f>'D_Dev Team'!G34</f>
        <v>0</v>
      </c>
    </row>
    <row r="1433" spans="2:7" x14ac:dyDescent="0.2">
      <c r="B1433" s="4" t="str">
        <f>'D_Dev Team'!B35</f>
        <v>Contact Person:</v>
      </c>
      <c r="C1433" s="122">
        <f>'D_Dev Team'!C35</f>
        <v>0</v>
      </c>
      <c r="D1433" s="1">
        <f>'D_Dev Team'!D35</f>
        <v>0</v>
      </c>
      <c r="E1433" s="4" t="str">
        <f>'D_Dev Team'!E35</f>
        <v>Contact Person:</v>
      </c>
      <c r="F1433" s="122">
        <f>'D_Dev Team'!F35</f>
        <v>0</v>
      </c>
      <c r="G1433" s="1" t="str">
        <f>'D_Dev Team'!G35</f>
        <v>MBE</v>
      </c>
    </row>
    <row r="1434" spans="2:7" x14ac:dyDescent="0.2">
      <c r="B1434" s="4" t="str">
        <f>'D_Dev Team'!B36</f>
        <v>Address:</v>
      </c>
      <c r="C1434" s="122">
        <f>'D_Dev Team'!C36</f>
        <v>0</v>
      </c>
      <c r="D1434" s="1">
        <f>'D_Dev Team'!D36</f>
        <v>0</v>
      </c>
      <c r="E1434" s="4" t="str">
        <f>'D_Dev Team'!E36</f>
        <v>Address:</v>
      </c>
      <c r="F1434" s="122">
        <f>'D_Dev Team'!F36</f>
        <v>0</v>
      </c>
      <c r="G1434" s="1">
        <f>'D_Dev Team'!G36</f>
        <v>0</v>
      </c>
    </row>
    <row r="1435" spans="2:7" x14ac:dyDescent="0.2">
      <c r="B1435" s="4" t="str">
        <f>'D_Dev Team'!B37</f>
        <v>City, State, Zip:</v>
      </c>
      <c r="C1435" s="122">
        <f>'D_Dev Team'!C37</f>
        <v>0</v>
      </c>
      <c r="D1435" s="1">
        <f>'D_Dev Team'!D37</f>
        <v>0</v>
      </c>
      <c r="E1435" s="4" t="str">
        <f>'D_Dev Team'!E37</f>
        <v>City, State, Zip:</v>
      </c>
      <c r="F1435" s="122">
        <f>'D_Dev Team'!F37</f>
        <v>0</v>
      </c>
      <c r="G1435" s="1" t="str">
        <f>'D_Dev Team'!G37</f>
        <v>WBE</v>
      </c>
    </row>
    <row r="1436" spans="2:7" x14ac:dyDescent="0.2">
      <c r="B1436" s="4" t="str">
        <f>'D_Dev Team'!B38</f>
        <v>Phone:</v>
      </c>
      <c r="C1436" s="122">
        <f>'D_Dev Team'!C38</f>
        <v>0</v>
      </c>
      <c r="D1436" s="1">
        <f>'D_Dev Team'!D38</f>
        <v>0</v>
      </c>
      <c r="E1436" s="4" t="str">
        <f>'D_Dev Team'!E38</f>
        <v>Phone:</v>
      </c>
      <c r="F1436" s="122">
        <f>'D_Dev Team'!F38</f>
        <v>0</v>
      </c>
      <c r="G1436" s="1">
        <f>'D_Dev Team'!G38</f>
        <v>0</v>
      </c>
    </row>
    <row r="1437" spans="2:7" x14ac:dyDescent="0.2">
      <c r="B1437" s="4" t="str">
        <f>'D_Dev Team'!B39</f>
        <v>Email:</v>
      </c>
      <c r="C1437" s="122">
        <f>'D_Dev Team'!C39</f>
        <v>0</v>
      </c>
      <c r="D1437" s="1">
        <f>'D_Dev Team'!D39</f>
        <v>0</v>
      </c>
      <c r="E1437" s="4" t="str">
        <f>'D_Dev Team'!E39</f>
        <v>Email:</v>
      </c>
      <c r="F1437" s="122">
        <f>'D_Dev Team'!F39</f>
        <v>0</v>
      </c>
      <c r="G1437" s="1">
        <f>'D_Dev Team'!G39</f>
        <v>0</v>
      </c>
    </row>
    <row r="1438" spans="2:7" x14ac:dyDescent="0.2">
      <c r="B1438" s="4">
        <f>'D_Dev Team'!B40</f>
        <v>0</v>
      </c>
      <c r="C1438" s="3">
        <f>'D_Dev Team'!C40</f>
        <v>0</v>
      </c>
      <c r="D1438" s="3">
        <f>'D_Dev Team'!D40</f>
        <v>0</v>
      </c>
      <c r="E1438" s="4">
        <f>'D_Dev Team'!E40</f>
        <v>0</v>
      </c>
      <c r="F1438" s="3">
        <f>'D_Dev Team'!F40</f>
        <v>0</v>
      </c>
      <c r="G1438" s="1">
        <f>'D_Dev Team'!G40</f>
        <v>0</v>
      </c>
    </row>
    <row r="1439" spans="2:7" x14ac:dyDescent="0.2">
      <c r="B1439" s="871" t="str">
        <f>'D_Dev Team'!B41</f>
        <v>IAHTC Syndicator:</v>
      </c>
      <c r="C1439" s="122">
        <f>'D_Dev Team'!C41</f>
        <v>0</v>
      </c>
      <c r="D1439" s="3">
        <f>'D_Dev Team'!D41</f>
        <v>0</v>
      </c>
      <c r="E1439" s="871" t="str">
        <f>'D_Dev Team'!E41</f>
        <v>Sponsor 4:</v>
      </c>
      <c r="F1439" s="122">
        <f>'D_Dev Team'!F41</f>
        <v>0</v>
      </c>
      <c r="G1439" s="1">
        <f>'D_Dev Team'!G41</f>
        <v>0</v>
      </c>
    </row>
    <row r="1440" spans="2:7" x14ac:dyDescent="0.2">
      <c r="B1440" s="4" t="str">
        <f>'D_Dev Team'!B42</f>
        <v>Contact Person:</v>
      </c>
      <c r="C1440" s="122">
        <f>'D_Dev Team'!C42</f>
        <v>0</v>
      </c>
      <c r="D1440" s="3">
        <f>'D_Dev Team'!D42</f>
        <v>0</v>
      </c>
      <c r="E1440" s="4" t="str">
        <f>'D_Dev Team'!E42</f>
        <v>Contact Person:</v>
      </c>
      <c r="F1440" s="122">
        <f>'D_Dev Team'!F42</f>
        <v>0</v>
      </c>
      <c r="G1440" s="1">
        <f>'D_Dev Team'!G42</f>
        <v>0</v>
      </c>
    </row>
    <row r="1441" spans="2:7" x14ac:dyDescent="0.2">
      <c r="B1441" s="4" t="str">
        <f>'D_Dev Team'!B43</f>
        <v>Address:</v>
      </c>
      <c r="C1441" s="122">
        <f>'D_Dev Team'!C43</f>
        <v>0</v>
      </c>
      <c r="D1441" s="3">
        <f>'D_Dev Team'!D43</f>
        <v>0</v>
      </c>
      <c r="E1441" s="4" t="str">
        <f>'D_Dev Team'!E43</f>
        <v>Address:</v>
      </c>
      <c r="F1441" s="122">
        <f>'D_Dev Team'!F43</f>
        <v>0</v>
      </c>
      <c r="G1441" s="1">
        <f>'D_Dev Team'!G43</f>
        <v>0</v>
      </c>
    </row>
    <row r="1442" spans="2:7" x14ac:dyDescent="0.2">
      <c r="B1442" s="4" t="str">
        <f>'D_Dev Team'!B44</f>
        <v>City, State, Zip:</v>
      </c>
      <c r="C1442" s="122">
        <f>'D_Dev Team'!C44</f>
        <v>0</v>
      </c>
      <c r="D1442" s="3">
        <f>'D_Dev Team'!D44</f>
        <v>0</v>
      </c>
      <c r="E1442" s="4" t="str">
        <f>'D_Dev Team'!E44</f>
        <v>City, State, Zip:</v>
      </c>
      <c r="F1442" s="122">
        <f>'D_Dev Team'!F44</f>
        <v>0</v>
      </c>
      <c r="G1442" s="1">
        <f>'D_Dev Team'!G44</f>
        <v>0</v>
      </c>
    </row>
    <row r="1443" spans="2:7" x14ac:dyDescent="0.2">
      <c r="B1443" s="4" t="str">
        <f>'D_Dev Team'!B45</f>
        <v>Phone:</v>
      </c>
      <c r="C1443" s="122">
        <f>'D_Dev Team'!C45</f>
        <v>0</v>
      </c>
      <c r="D1443" s="3">
        <f>'D_Dev Team'!D45</f>
        <v>0</v>
      </c>
      <c r="E1443" s="4" t="str">
        <f>'D_Dev Team'!E45</f>
        <v>Phone:</v>
      </c>
      <c r="F1443" s="122">
        <f>'D_Dev Team'!F45</f>
        <v>0</v>
      </c>
      <c r="G1443" s="1">
        <f>'D_Dev Team'!G45</f>
        <v>0</v>
      </c>
    </row>
    <row r="1444" spans="2:7" x14ac:dyDescent="0.2">
      <c r="B1444" s="4" t="str">
        <f>'D_Dev Team'!B46</f>
        <v>Email:</v>
      </c>
      <c r="C1444" s="122">
        <f>'D_Dev Team'!C46</f>
        <v>0</v>
      </c>
      <c r="D1444" s="3">
        <f>'D_Dev Team'!D46</f>
        <v>0</v>
      </c>
      <c r="E1444" s="4" t="str">
        <f>'D_Dev Team'!E46</f>
        <v>Email:</v>
      </c>
      <c r="F1444" s="122">
        <f>'D_Dev Team'!F46</f>
        <v>0</v>
      </c>
      <c r="G1444" s="1">
        <f>'D_Dev Team'!G46</f>
        <v>0</v>
      </c>
    </row>
    <row r="1445" spans="2:7" x14ac:dyDescent="0.2">
      <c r="B1445" s="4">
        <f>'D_Dev Team'!B47</f>
        <v>0</v>
      </c>
      <c r="C1445" s="3">
        <f>'D_Dev Team'!C47</f>
        <v>0</v>
      </c>
      <c r="D1445" s="3">
        <f>'D_Dev Team'!D47</f>
        <v>0</v>
      </c>
      <c r="E1445" s="4">
        <f>'D_Dev Team'!E47</f>
        <v>0</v>
      </c>
      <c r="F1445" s="3">
        <f>'D_Dev Team'!F47</f>
        <v>0</v>
      </c>
      <c r="G1445" s="1">
        <f>'D_Dev Team'!G47</f>
        <v>0</v>
      </c>
    </row>
    <row r="1446" spans="2:7" x14ac:dyDescent="0.2">
      <c r="B1446" s="871" t="str">
        <f>'D_Dev Team'!B48</f>
        <v>Real Estate Attorney:</v>
      </c>
      <c r="C1446" s="122">
        <f>'D_Dev Team'!C48</f>
        <v>0</v>
      </c>
      <c r="D1446" s="1">
        <f>'D_Dev Team'!D48</f>
        <v>0</v>
      </c>
      <c r="E1446" s="871" t="str">
        <f>'D_Dev Team'!E48</f>
        <v>Not-For-Profit Sponsor:</v>
      </c>
      <c r="F1446" s="122">
        <f>'D_Dev Team'!F48</f>
        <v>0</v>
      </c>
      <c r="G1446" s="1" t="str">
        <f>'D_Dev Team'!G48</f>
        <v>CHDO</v>
      </c>
    </row>
    <row r="1447" spans="2:7" x14ac:dyDescent="0.2">
      <c r="B1447" s="4" t="str">
        <f>'D_Dev Team'!B49</f>
        <v>Contact Person:</v>
      </c>
      <c r="C1447" s="122">
        <f>'D_Dev Team'!C49</f>
        <v>0</v>
      </c>
      <c r="D1447" s="1">
        <f>'D_Dev Team'!D49</f>
        <v>0</v>
      </c>
      <c r="E1447" s="4" t="str">
        <f>'D_Dev Team'!E49</f>
        <v>Contact Person:</v>
      </c>
      <c r="F1447" s="122">
        <f>'D_Dev Team'!F49</f>
        <v>0</v>
      </c>
      <c r="G1447" s="1">
        <f>'D_Dev Team'!G49</f>
        <v>0</v>
      </c>
    </row>
    <row r="1448" spans="2:7" x14ac:dyDescent="0.2">
      <c r="B1448" s="4" t="str">
        <f>'D_Dev Team'!B50</f>
        <v>Address:</v>
      </c>
      <c r="C1448" s="122">
        <f>'D_Dev Team'!C50</f>
        <v>0</v>
      </c>
      <c r="D1448" s="1">
        <f>'D_Dev Team'!D50</f>
        <v>0</v>
      </c>
      <c r="E1448" s="4" t="str">
        <f>'D_Dev Team'!E50</f>
        <v>Address:</v>
      </c>
      <c r="F1448" s="122">
        <f>'D_Dev Team'!F50</f>
        <v>0</v>
      </c>
      <c r="G1448" s="1">
        <f>'D_Dev Team'!G50</f>
        <v>0</v>
      </c>
    </row>
    <row r="1449" spans="2:7" x14ac:dyDescent="0.2">
      <c r="B1449" s="4" t="str">
        <f>'D_Dev Team'!B51</f>
        <v>City, State, Zip:</v>
      </c>
      <c r="C1449" s="122">
        <f>'D_Dev Team'!C51</f>
        <v>0</v>
      </c>
      <c r="D1449" s="1">
        <f>'D_Dev Team'!D51</f>
        <v>0</v>
      </c>
      <c r="E1449" s="4" t="str">
        <f>'D_Dev Team'!E51</f>
        <v>City, State, Zip:</v>
      </c>
      <c r="F1449" s="122">
        <f>'D_Dev Team'!F51</f>
        <v>0</v>
      </c>
      <c r="G1449" s="1">
        <f>'D_Dev Team'!G51</f>
        <v>0</v>
      </c>
    </row>
    <row r="1450" spans="2:7" x14ac:dyDescent="0.2">
      <c r="B1450" s="4" t="str">
        <f>'D_Dev Team'!B52</f>
        <v>Phone:</v>
      </c>
      <c r="C1450" s="122">
        <f>'D_Dev Team'!C52</f>
        <v>0</v>
      </c>
      <c r="D1450" s="1">
        <f>'D_Dev Team'!D52</f>
        <v>0</v>
      </c>
      <c r="E1450" s="4" t="str">
        <f>'D_Dev Team'!E52</f>
        <v>Phone:</v>
      </c>
      <c r="F1450" s="122">
        <f>'D_Dev Team'!F52</f>
        <v>0</v>
      </c>
      <c r="G1450" s="1">
        <f>'D_Dev Team'!G52</f>
        <v>0</v>
      </c>
    </row>
    <row r="1451" spans="2:7" x14ac:dyDescent="0.2">
      <c r="B1451" s="4" t="str">
        <f>'D_Dev Team'!B53</f>
        <v>Email:</v>
      </c>
      <c r="C1451" s="122">
        <f>'D_Dev Team'!C53</f>
        <v>0</v>
      </c>
      <c r="D1451" s="1">
        <f>'D_Dev Team'!D53</f>
        <v>0</v>
      </c>
      <c r="E1451" s="4" t="str">
        <f>'D_Dev Team'!E53</f>
        <v>Email:</v>
      </c>
      <c r="F1451" s="122">
        <f>'D_Dev Team'!F53</f>
        <v>0</v>
      </c>
      <c r="G1451" s="1">
        <f>'D_Dev Team'!G53</f>
        <v>0</v>
      </c>
    </row>
    <row r="1452" spans="2:7" x14ac:dyDescent="0.2">
      <c r="B1452" s="1">
        <f>'D_Dev Team'!B54</f>
        <v>0</v>
      </c>
      <c r="C1452" s="1">
        <f>'D_Dev Team'!C54</f>
        <v>0</v>
      </c>
      <c r="D1452" s="3">
        <f>'D_Dev Team'!D54</f>
        <v>0</v>
      </c>
      <c r="E1452" s="4">
        <f>'D_Dev Team'!E54</f>
        <v>0</v>
      </c>
      <c r="F1452" s="3">
        <f>'D_Dev Team'!F54</f>
        <v>0</v>
      </c>
      <c r="G1452" s="1">
        <f>'D_Dev Team'!G54</f>
        <v>0</v>
      </c>
    </row>
    <row r="1453" spans="2:7" x14ac:dyDescent="0.2">
      <c r="B1453" s="871" t="str">
        <f>'D_Dev Team'!B55</f>
        <v>Construction Guarantor:</v>
      </c>
      <c r="C1453" s="122">
        <f>'D_Dev Team'!C55</f>
        <v>0</v>
      </c>
      <c r="D1453" s="3">
        <f>'D_Dev Team'!D55</f>
        <v>0</v>
      </c>
      <c r="E1453" s="873" t="str">
        <f>'D_Dev Team'!E55</f>
        <v>Other (Specify):</v>
      </c>
      <c r="F1453" s="122">
        <f>'D_Dev Team'!F55</f>
        <v>0</v>
      </c>
      <c r="G1453" s="1">
        <f>'D_Dev Team'!G55</f>
        <v>0</v>
      </c>
    </row>
    <row r="1454" spans="2:7" x14ac:dyDescent="0.2">
      <c r="B1454" s="4" t="str">
        <f>'D_Dev Team'!B56</f>
        <v>Contact Person:</v>
      </c>
      <c r="C1454" s="122">
        <f>'D_Dev Team'!C56</f>
        <v>0</v>
      </c>
      <c r="D1454" s="3">
        <f>'D_Dev Team'!D56</f>
        <v>0</v>
      </c>
      <c r="E1454" s="4" t="str">
        <f>'D_Dev Team'!E56</f>
        <v>Contact Person:</v>
      </c>
      <c r="F1454" s="122">
        <f>'D_Dev Team'!F56</f>
        <v>0</v>
      </c>
      <c r="G1454" s="1">
        <f>'D_Dev Team'!G56</f>
        <v>0</v>
      </c>
    </row>
    <row r="1455" spans="2:7" x14ac:dyDescent="0.2">
      <c r="B1455" s="4" t="str">
        <f>'D_Dev Team'!B57</f>
        <v>Address:</v>
      </c>
      <c r="C1455" s="122">
        <f>'D_Dev Team'!C57</f>
        <v>0</v>
      </c>
      <c r="D1455" s="3">
        <f>'D_Dev Team'!D57</f>
        <v>0</v>
      </c>
      <c r="E1455" s="4" t="str">
        <f>'D_Dev Team'!E57</f>
        <v>Address:</v>
      </c>
      <c r="F1455" s="122">
        <f>'D_Dev Team'!F57</f>
        <v>0</v>
      </c>
      <c r="G1455" s="1">
        <f>'D_Dev Team'!G57</f>
        <v>0</v>
      </c>
    </row>
    <row r="1456" spans="2:7" x14ac:dyDescent="0.2">
      <c r="B1456" s="4" t="str">
        <f>'D_Dev Team'!B58</f>
        <v>City, State, Zip:</v>
      </c>
      <c r="C1456" s="122">
        <f>'D_Dev Team'!C58</f>
        <v>0</v>
      </c>
      <c r="D1456" s="3">
        <f>'D_Dev Team'!D58</f>
        <v>0</v>
      </c>
      <c r="E1456" s="4" t="str">
        <f>'D_Dev Team'!E58</f>
        <v>City, State, Zip:</v>
      </c>
      <c r="F1456" s="122">
        <f>'D_Dev Team'!F58</f>
        <v>0</v>
      </c>
      <c r="G1456" s="1">
        <f>'D_Dev Team'!G58</f>
        <v>0</v>
      </c>
    </row>
    <row r="1457" spans="1:12" x14ac:dyDescent="0.2">
      <c r="B1457" s="4" t="str">
        <f>'D_Dev Team'!B59</f>
        <v>Phone:</v>
      </c>
      <c r="C1457" s="122">
        <f>'D_Dev Team'!C59</f>
        <v>0</v>
      </c>
      <c r="D1457" s="3">
        <f>'D_Dev Team'!D59</f>
        <v>0</v>
      </c>
      <c r="E1457" s="4" t="str">
        <f>'D_Dev Team'!E59</f>
        <v>Phone:</v>
      </c>
      <c r="F1457" s="122">
        <f>'D_Dev Team'!F59</f>
        <v>0</v>
      </c>
      <c r="G1457" s="1">
        <f>'D_Dev Team'!G59</f>
        <v>0</v>
      </c>
    </row>
    <row r="1458" spans="1:12" x14ac:dyDescent="0.2">
      <c r="B1458" s="4" t="str">
        <f>'D_Dev Team'!B60</f>
        <v>Email:</v>
      </c>
      <c r="C1458" s="122">
        <f>'D_Dev Team'!C60</f>
        <v>0</v>
      </c>
      <c r="D1458" s="3">
        <f>'D_Dev Team'!D60</f>
        <v>0</v>
      </c>
      <c r="E1458" s="4" t="str">
        <f>'D_Dev Team'!E60</f>
        <v>Email:</v>
      </c>
      <c r="F1458" s="122">
        <f>'D_Dev Team'!F60</f>
        <v>0</v>
      </c>
      <c r="G1458" s="1">
        <f>'D_Dev Team'!G60</f>
        <v>0</v>
      </c>
    </row>
    <row r="1459" spans="1:12" x14ac:dyDescent="0.2">
      <c r="B1459" s="1">
        <f>'D_Dev Team'!B61</f>
        <v>0</v>
      </c>
      <c r="C1459" s="1">
        <f>'D_Dev Team'!C61</f>
        <v>0</v>
      </c>
      <c r="D1459" s="488" t="str">
        <f>'D_Dev Team'!D61</f>
        <v>For projects that involve the issuance of tax exempt bonds, please complete the following:</v>
      </c>
      <c r="E1459" s="4">
        <f>'D_Dev Team'!E61</f>
        <v>0</v>
      </c>
      <c r="F1459" s="3">
        <f>'D_Dev Team'!F61</f>
        <v>0</v>
      </c>
      <c r="G1459" s="1">
        <f>'D_Dev Team'!G61</f>
        <v>0</v>
      </c>
    </row>
    <row r="1460" spans="1:12" x14ac:dyDescent="0.2">
      <c r="B1460" s="871" t="str">
        <f>'D_Dev Team'!B62</f>
        <v>Proposed Issuer:</v>
      </c>
      <c r="C1460" s="122">
        <f>'D_Dev Team'!C62</f>
        <v>0</v>
      </c>
      <c r="D1460" s="3">
        <f>'D_Dev Team'!D62</f>
        <v>0</v>
      </c>
      <c r="E1460" s="871" t="str">
        <f>'D_Dev Team'!E62</f>
        <v>Proposed Underwriter:</v>
      </c>
      <c r="F1460" s="122">
        <f>'D_Dev Team'!F62</f>
        <v>0</v>
      </c>
      <c r="G1460" s="1">
        <f>'D_Dev Team'!G62</f>
        <v>0</v>
      </c>
    </row>
    <row r="1461" spans="1:12" x14ac:dyDescent="0.2">
      <c r="B1461" s="4" t="str">
        <f>'D_Dev Team'!B63</f>
        <v>Contact Person:</v>
      </c>
      <c r="C1461" s="122">
        <f>'D_Dev Team'!C63</f>
        <v>0</v>
      </c>
      <c r="D1461" s="3">
        <f>'D_Dev Team'!D63</f>
        <v>0</v>
      </c>
      <c r="E1461" s="4" t="str">
        <f>'D_Dev Team'!E63</f>
        <v>Contact Person:</v>
      </c>
      <c r="F1461" s="122">
        <f>'D_Dev Team'!F63</f>
        <v>0</v>
      </c>
      <c r="G1461" s="1">
        <f>'D_Dev Team'!G63</f>
        <v>0</v>
      </c>
    </row>
    <row r="1462" spans="1:12" x14ac:dyDescent="0.2">
      <c r="B1462" s="4" t="str">
        <f>'D_Dev Team'!B64</f>
        <v>Address:</v>
      </c>
      <c r="C1462" s="122">
        <f>'D_Dev Team'!C64</f>
        <v>0</v>
      </c>
      <c r="D1462" s="3">
        <f>'D_Dev Team'!D64</f>
        <v>0</v>
      </c>
      <c r="E1462" s="4" t="str">
        <f>'D_Dev Team'!E64</f>
        <v>Address:</v>
      </c>
      <c r="F1462" s="122">
        <f>'D_Dev Team'!F64</f>
        <v>0</v>
      </c>
      <c r="G1462" s="1">
        <f>'D_Dev Team'!G64</f>
        <v>0</v>
      </c>
    </row>
    <row r="1463" spans="1:12" x14ac:dyDescent="0.2">
      <c r="B1463" s="4" t="str">
        <f>'D_Dev Team'!B65</f>
        <v>City, State, Zip:</v>
      </c>
      <c r="C1463" s="122">
        <f>'D_Dev Team'!C65</f>
        <v>0</v>
      </c>
      <c r="D1463" s="3">
        <f>'D_Dev Team'!D65</f>
        <v>0</v>
      </c>
      <c r="E1463" s="4" t="str">
        <f>'D_Dev Team'!E65</f>
        <v>City, State, Zip:</v>
      </c>
      <c r="F1463" s="122">
        <f>'D_Dev Team'!F65</f>
        <v>0</v>
      </c>
      <c r="G1463" s="1">
        <f>'D_Dev Team'!G65</f>
        <v>0</v>
      </c>
    </row>
    <row r="1464" spans="1:12" x14ac:dyDescent="0.2">
      <c r="B1464" s="4" t="str">
        <f>'D_Dev Team'!B66</f>
        <v>Phone:</v>
      </c>
      <c r="C1464" s="122">
        <f>'D_Dev Team'!C66</f>
        <v>0</v>
      </c>
      <c r="D1464" s="3">
        <f>'D_Dev Team'!D66</f>
        <v>0</v>
      </c>
      <c r="E1464" s="4" t="str">
        <f>'D_Dev Team'!E66</f>
        <v>Phone:</v>
      </c>
      <c r="F1464" s="122">
        <f>'D_Dev Team'!F66</f>
        <v>0</v>
      </c>
      <c r="G1464" s="1">
        <f>'D_Dev Team'!G66</f>
        <v>0</v>
      </c>
    </row>
    <row r="1465" spans="1:12" x14ac:dyDescent="0.2">
      <c r="B1465" s="4" t="str">
        <f>'D_Dev Team'!B67</f>
        <v>Email:</v>
      </c>
      <c r="C1465" s="122">
        <f>'D_Dev Team'!C67</f>
        <v>0</v>
      </c>
      <c r="D1465" s="3">
        <f>'D_Dev Team'!D67</f>
        <v>0</v>
      </c>
      <c r="E1465" s="4" t="str">
        <f>'D_Dev Team'!E67</f>
        <v>Email:</v>
      </c>
      <c r="F1465" s="122">
        <f>'D_Dev Team'!F67</f>
        <v>0</v>
      </c>
      <c r="G1465" s="1">
        <f>'D_Dev Team'!G67</f>
        <v>0</v>
      </c>
    </row>
    <row r="1466" spans="1:12" x14ac:dyDescent="0.2">
      <c r="B1466" s="4">
        <f>'D_Dev Team'!B68</f>
        <v>0</v>
      </c>
      <c r="C1466" s="3">
        <f>'D_Dev Team'!C68</f>
        <v>0</v>
      </c>
      <c r="D1466" s="3">
        <f>'D_Dev Team'!D68</f>
        <v>0</v>
      </c>
      <c r="E1466" s="874">
        <f>'D_Dev Team'!E68</f>
        <v>0</v>
      </c>
      <c r="F1466" s="3">
        <f>'D_Dev Team'!F68</f>
        <v>0</v>
      </c>
      <c r="G1466" s="1">
        <f>'D_Dev Team'!G68</f>
        <v>0</v>
      </c>
    </row>
    <row r="1467" spans="1:12" x14ac:dyDescent="0.2">
      <c r="A1467" s="863" t="s">
        <v>647</v>
      </c>
    </row>
    <row r="1468" spans="1:12" ht="13.5" thickBot="1" x14ac:dyDescent="0.25">
      <c r="B1468" s="875" t="str">
        <f>E_Sources!C1</f>
        <v>Applicant Sources</v>
      </c>
      <c r="C1468" s="508">
        <f>E_Sources!D1</f>
        <v>0</v>
      </c>
      <c r="D1468" s="508">
        <f>E_Sources!E1</f>
        <v>0</v>
      </c>
      <c r="E1468" s="508">
        <f>E_Sources!F1</f>
        <v>0</v>
      </c>
      <c r="F1468" s="508">
        <f>E_Sources!G1</f>
        <v>0</v>
      </c>
      <c r="G1468" s="508">
        <f>E_Sources!H1</f>
        <v>0</v>
      </c>
      <c r="H1468" s="508">
        <f>E_Sources!I1</f>
        <v>0</v>
      </c>
      <c r="I1468" s="508">
        <f>E_Sources!J1</f>
        <v>0</v>
      </c>
      <c r="J1468" s="313">
        <f>E_Sources!K1</f>
        <v>0</v>
      </c>
      <c r="K1468" s="313">
        <f>E_Sources!L1</f>
        <v>0</v>
      </c>
      <c r="L1468" s="313">
        <f>E_Sources!M1</f>
        <v>0</v>
      </c>
    </row>
    <row r="1469" spans="1:12" x14ac:dyDescent="0.2">
      <c r="B1469" s="32">
        <f>E_Sources!C2</f>
        <v>0</v>
      </c>
      <c r="C1469" s="25">
        <f>E_Sources!D2</f>
        <v>0</v>
      </c>
      <c r="D1469" s="25">
        <f>E_Sources!E2</f>
        <v>0</v>
      </c>
      <c r="E1469" s="25">
        <f>E_Sources!F2</f>
        <v>0</v>
      </c>
      <c r="F1469" s="25">
        <f>E_Sources!G2</f>
        <v>0</v>
      </c>
      <c r="G1469" s="25">
        <f>E_Sources!H2</f>
        <v>0</v>
      </c>
      <c r="H1469" s="25">
        <f>E_Sources!I2</f>
        <v>0</v>
      </c>
      <c r="I1469" s="25">
        <f>E_Sources!J2</f>
        <v>0</v>
      </c>
    </row>
    <row r="1470" spans="1:12" x14ac:dyDescent="0.2">
      <c r="B1470" s="876" t="str">
        <f>E_Sources!C3</f>
        <v>Construction Period Sources</v>
      </c>
      <c r="C1470" s="32">
        <f>E_Sources!D3</f>
        <v>0</v>
      </c>
      <c r="D1470" s="32">
        <f>E_Sources!E3</f>
        <v>0</v>
      </c>
      <c r="E1470" s="32">
        <f>E_Sources!F3</f>
        <v>0</v>
      </c>
      <c r="F1470" s="32">
        <f>E_Sources!G3</f>
        <v>0</v>
      </c>
      <c r="G1470" s="32">
        <f>E_Sources!H3</f>
        <v>0</v>
      </c>
      <c r="H1470" s="32">
        <f>E_Sources!I3</f>
        <v>0</v>
      </c>
      <c r="I1470" s="32">
        <f>E_Sources!J3</f>
        <v>0</v>
      </c>
    </row>
    <row r="1471" spans="1:12" x14ac:dyDescent="0.2">
      <c r="B1471" s="25">
        <f>E_Sources!C4</f>
        <v>0</v>
      </c>
      <c r="C1471" s="25">
        <f>E_Sources!D4</f>
        <v>0</v>
      </c>
      <c r="D1471" s="25">
        <f>E_Sources!E4</f>
        <v>0</v>
      </c>
      <c r="E1471" s="25">
        <f>E_Sources!F4</f>
        <v>0</v>
      </c>
      <c r="F1471" s="25">
        <f>E_Sources!G4</f>
        <v>0</v>
      </c>
      <c r="G1471" s="25">
        <f>E_Sources!H4</f>
        <v>0</v>
      </c>
      <c r="H1471" s="25">
        <f>E_Sources!I4</f>
        <v>0</v>
      </c>
      <c r="I1471" s="25">
        <f>E_Sources!J4</f>
        <v>0</v>
      </c>
    </row>
    <row r="1472" spans="1:12" x14ac:dyDescent="0.2">
      <c r="B1472" s="1067">
        <f>E_Sources!C5</f>
        <v>0</v>
      </c>
      <c r="C1472" s="1067">
        <f>E_Sources!D5</f>
        <v>0</v>
      </c>
      <c r="D1472" s="1067">
        <f>E_Sources!E5</f>
        <v>0</v>
      </c>
      <c r="E1472" s="1067">
        <f>E_Sources!F5</f>
        <v>0</v>
      </c>
      <c r="F1472" s="1067">
        <f>E_Sources!G5</f>
        <v>0</v>
      </c>
      <c r="G1472" s="1067">
        <f>E_Sources!H5</f>
        <v>0</v>
      </c>
      <c r="H1472" s="1067">
        <f>E_Sources!I5</f>
        <v>0</v>
      </c>
      <c r="I1472" s="329">
        <f>E_Sources!J5</f>
        <v>0</v>
      </c>
    </row>
    <row r="1473" spans="2:9" x14ac:dyDescent="0.2">
      <c r="B1473" s="329">
        <f>E_Sources!C6</f>
        <v>0</v>
      </c>
      <c r="C1473" s="329">
        <f>E_Sources!D6</f>
        <v>0</v>
      </c>
      <c r="D1473" s="329">
        <f>E_Sources!E6</f>
        <v>0</v>
      </c>
      <c r="E1473" s="329">
        <f>E_Sources!F6</f>
        <v>0</v>
      </c>
      <c r="F1473" s="329">
        <f>E_Sources!G6</f>
        <v>0</v>
      </c>
      <c r="G1473" s="329">
        <f>E_Sources!H6</f>
        <v>0</v>
      </c>
      <c r="H1473" s="329">
        <f>E_Sources!I6</f>
        <v>0</v>
      </c>
      <c r="I1473" s="329">
        <f>E_Sources!J6</f>
        <v>0</v>
      </c>
    </row>
    <row r="1474" spans="2:9" ht="89.25" x14ac:dyDescent="0.2">
      <c r="B1474" s="27" t="str">
        <f>E_Sources!C7</f>
        <v>Construction period debt
Including equity bridge loans</v>
      </c>
      <c r="C1474" s="33" t="str">
        <f>E_Sources!D7</f>
        <v>Lien Position</v>
      </c>
      <c r="D1474" s="33" t="str">
        <f>E_Sources!E7</f>
        <v>Amount</v>
      </c>
      <c r="E1474" s="27" t="str">
        <f>E_Sources!F7</f>
        <v>Interest Rate</v>
      </c>
      <c r="F1474" s="27" t="str">
        <f>E_Sources!G7</f>
        <v>Construction Term (Years)</v>
      </c>
      <c r="G1474" s="27" t="str">
        <f>E_Sources!H7</f>
        <v xml:space="preserve">Construction Debt Service </v>
      </c>
      <c r="H1474" s="1076" t="str">
        <f>E_Sources!I7</f>
        <v>Comments</v>
      </c>
      <c r="I1474" s="1076">
        <f>E_Sources!J7</f>
        <v>0</v>
      </c>
    </row>
    <row r="1475" spans="2:9" x14ac:dyDescent="0.2">
      <c r="B1475" s="16">
        <f>E_Sources!C8</f>
        <v>0</v>
      </c>
      <c r="C1475" s="36">
        <f>E_Sources!D8</f>
        <v>0</v>
      </c>
      <c r="D1475" s="137">
        <f>E_Sources!E8</f>
        <v>0</v>
      </c>
      <c r="E1475" s="149">
        <f>E_Sources!F8</f>
        <v>0</v>
      </c>
      <c r="F1475" s="150">
        <f>E_Sources!G8</f>
        <v>0</v>
      </c>
      <c r="G1475" s="140">
        <f>E_Sources!H8</f>
        <v>0</v>
      </c>
      <c r="H1475" s="1079">
        <f>E_Sources!I8</f>
        <v>0</v>
      </c>
      <c r="I1475" s="1079">
        <f>E_Sources!J8</f>
        <v>0</v>
      </c>
    </row>
    <row r="1476" spans="2:9" x14ac:dyDescent="0.2">
      <c r="B1476" s="16">
        <f>E_Sources!C9</f>
        <v>0</v>
      </c>
      <c r="C1476" s="36">
        <f>E_Sources!D9</f>
        <v>0</v>
      </c>
      <c r="D1476" s="137">
        <f>E_Sources!E9</f>
        <v>0</v>
      </c>
      <c r="E1476" s="149">
        <f>E_Sources!F9</f>
        <v>0</v>
      </c>
      <c r="F1476" s="150">
        <f>E_Sources!G9</f>
        <v>0</v>
      </c>
      <c r="G1476" s="140">
        <f>E_Sources!H9</f>
        <v>0</v>
      </c>
      <c r="H1476" s="1079">
        <f>E_Sources!I9</f>
        <v>0</v>
      </c>
      <c r="I1476" s="1079">
        <f>E_Sources!J9</f>
        <v>0</v>
      </c>
    </row>
    <row r="1477" spans="2:9" x14ac:dyDescent="0.2">
      <c r="B1477" s="16">
        <f>E_Sources!C10</f>
        <v>0</v>
      </c>
      <c r="C1477" s="36">
        <f>E_Sources!D10</f>
        <v>0</v>
      </c>
      <c r="D1477" s="137">
        <f>E_Sources!E10</f>
        <v>0</v>
      </c>
      <c r="E1477" s="149">
        <f>E_Sources!F10</f>
        <v>0</v>
      </c>
      <c r="F1477" s="150">
        <f>E_Sources!G10</f>
        <v>0</v>
      </c>
      <c r="G1477" s="140">
        <f>E_Sources!H10</f>
        <v>0</v>
      </c>
      <c r="H1477" s="1079">
        <f>E_Sources!I10</f>
        <v>0</v>
      </c>
      <c r="I1477" s="1079">
        <f>E_Sources!J10</f>
        <v>0</v>
      </c>
    </row>
    <row r="1478" spans="2:9" x14ac:dyDescent="0.2">
      <c r="B1478" s="16">
        <f>E_Sources!C11</f>
        <v>0</v>
      </c>
      <c r="C1478" s="36">
        <f>E_Sources!D11</f>
        <v>0</v>
      </c>
      <c r="D1478" s="137">
        <f>E_Sources!E11</f>
        <v>0</v>
      </c>
      <c r="E1478" s="149">
        <f>E_Sources!F11</f>
        <v>0</v>
      </c>
      <c r="F1478" s="150">
        <f>E_Sources!G11</f>
        <v>0</v>
      </c>
      <c r="G1478" s="140">
        <f>E_Sources!H11</f>
        <v>0</v>
      </c>
      <c r="H1478" s="1079">
        <f>E_Sources!I11</f>
        <v>0</v>
      </c>
      <c r="I1478" s="1079">
        <f>E_Sources!J11</f>
        <v>0</v>
      </c>
    </row>
    <row r="1479" spans="2:9" x14ac:dyDescent="0.2">
      <c r="B1479" s="16">
        <f>E_Sources!C12</f>
        <v>0</v>
      </c>
      <c r="C1479" s="36">
        <f>E_Sources!D12</f>
        <v>0</v>
      </c>
      <c r="D1479" s="137">
        <f>E_Sources!E12</f>
        <v>0</v>
      </c>
      <c r="E1479" s="149">
        <f>E_Sources!F12</f>
        <v>0</v>
      </c>
      <c r="F1479" s="150">
        <f>E_Sources!G12</f>
        <v>0</v>
      </c>
      <c r="G1479" s="140">
        <f>E_Sources!H12</f>
        <v>0</v>
      </c>
      <c r="H1479" s="1079">
        <f>E_Sources!I12</f>
        <v>0</v>
      </c>
      <c r="I1479" s="1079">
        <f>E_Sources!J12</f>
        <v>0</v>
      </c>
    </row>
    <row r="1480" spans="2:9" x14ac:dyDescent="0.2">
      <c r="B1480" s="16">
        <f>E_Sources!C13</f>
        <v>0</v>
      </c>
      <c r="C1480" s="36">
        <f>E_Sources!D13</f>
        <v>0</v>
      </c>
      <c r="D1480" s="137">
        <f>E_Sources!E13</f>
        <v>0</v>
      </c>
      <c r="E1480" s="149">
        <f>E_Sources!F13</f>
        <v>0</v>
      </c>
      <c r="F1480" s="150">
        <f>E_Sources!G13</f>
        <v>0</v>
      </c>
      <c r="G1480" s="140">
        <f>E_Sources!H13</f>
        <v>0</v>
      </c>
      <c r="H1480" s="1079">
        <f>E_Sources!I13</f>
        <v>0</v>
      </c>
      <c r="I1480" s="1079">
        <f>E_Sources!J13</f>
        <v>0</v>
      </c>
    </row>
    <row r="1481" spans="2:9" x14ac:dyDescent="0.2">
      <c r="B1481" s="16">
        <f>E_Sources!C14</f>
        <v>0</v>
      </c>
      <c r="C1481" s="36">
        <f>E_Sources!D14</f>
        <v>0</v>
      </c>
      <c r="D1481" s="137">
        <f>E_Sources!E14</f>
        <v>0</v>
      </c>
      <c r="E1481" s="149">
        <f>E_Sources!F14</f>
        <v>0</v>
      </c>
      <c r="F1481" s="150">
        <f>E_Sources!G14</f>
        <v>0</v>
      </c>
      <c r="G1481" s="140">
        <f>E_Sources!H14</f>
        <v>0</v>
      </c>
      <c r="H1481" s="1079">
        <f>E_Sources!I14</f>
        <v>0</v>
      </c>
      <c r="I1481" s="1079">
        <f>E_Sources!J14</f>
        <v>0</v>
      </c>
    </row>
    <row r="1482" spans="2:9" x14ac:dyDescent="0.2">
      <c r="B1482" s="28" t="str">
        <f>E_Sources!C15</f>
        <v>Total</v>
      </c>
      <c r="C1482" s="393">
        <f>E_Sources!D15</f>
        <v>0</v>
      </c>
      <c r="D1482" s="138">
        <f>E_Sources!E15</f>
        <v>0</v>
      </c>
      <c r="E1482" s="718">
        <f>E_Sources!F15</f>
        <v>0</v>
      </c>
      <c r="F1482" s="395">
        <f>E_Sources!G15</f>
        <v>0</v>
      </c>
      <c r="G1482" s="138">
        <f>E_Sources!H15</f>
        <v>0</v>
      </c>
      <c r="H1482" s="387">
        <f>E_Sources!I15</f>
        <v>0</v>
      </c>
      <c r="I1482" s="42">
        <f>E_Sources!J15</f>
        <v>0</v>
      </c>
    </row>
    <row r="1483" spans="2:9" x14ac:dyDescent="0.2">
      <c r="B1483" s="25">
        <f>E_Sources!C16</f>
        <v>0</v>
      </c>
      <c r="C1483" s="25">
        <f>E_Sources!D16</f>
        <v>0</v>
      </c>
      <c r="D1483" s="25">
        <f>E_Sources!E16</f>
        <v>0</v>
      </c>
      <c r="E1483" s="25">
        <f>E_Sources!F16</f>
        <v>0</v>
      </c>
      <c r="F1483" s="25">
        <f>E_Sources!G16</f>
        <v>0</v>
      </c>
      <c r="G1483" s="25">
        <f>E_Sources!H16</f>
        <v>0</v>
      </c>
      <c r="H1483" s="25">
        <f>E_Sources!I16</f>
        <v>0</v>
      </c>
      <c r="I1483" s="25">
        <f>E_Sources!J16</f>
        <v>0</v>
      </c>
    </row>
    <row r="1484" spans="2:9" ht="102" x14ac:dyDescent="0.2">
      <c r="B1484" s="144" t="str">
        <f>E_Sources!C17</f>
        <v>Construction period grants
Grants available during construction</v>
      </c>
      <c r="C1484" s="31">
        <f>E_Sources!D17</f>
        <v>0</v>
      </c>
      <c r="D1484" s="146" t="str">
        <f>E_Sources!E17</f>
        <v>Amount</v>
      </c>
      <c r="E1484" s="1078" t="str">
        <f>E_Sources!F17</f>
        <v>Comments</v>
      </c>
      <c r="F1484" s="1078">
        <f>E_Sources!G17</f>
        <v>0</v>
      </c>
      <c r="G1484" s="1078">
        <f>E_Sources!H17</f>
        <v>0</v>
      </c>
      <c r="H1484" s="1078">
        <f>E_Sources!I17</f>
        <v>0</v>
      </c>
      <c r="I1484" s="1078">
        <f>E_Sources!J17</f>
        <v>0</v>
      </c>
    </row>
    <row r="1485" spans="2:9" x14ac:dyDescent="0.2">
      <c r="B1485" s="16">
        <f>E_Sources!C18</f>
        <v>0</v>
      </c>
      <c r="C1485" s="31">
        <f>E_Sources!D18</f>
        <v>0</v>
      </c>
      <c r="D1485" s="147">
        <f>E_Sources!E18</f>
        <v>0</v>
      </c>
      <c r="E1485" s="1077">
        <f>E_Sources!F18</f>
        <v>0</v>
      </c>
      <c r="F1485" s="1077">
        <f>E_Sources!G18</f>
        <v>0</v>
      </c>
      <c r="G1485" s="1077">
        <f>E_Sources!H18</f>
        <v>0</v>
      </c>
      <c r="H1485" s="1077">
        <f>E_Sources!I18</f>
        <v>0</v>
      </c>
      <c r="I1485" s="1077">
        <f>E_Sources!J18</f>
        <v>0</v>
      </c>
    </row>
    <row r="1486" spans="2:9" x14ac:dyDescent="0.2">
      <c r="B1486" s="16">
        <f>E_Sources!C19</f>
        <v>0</v>
      </c>
      <c r="C1486" s="31">
        <f>E_Sources!D19</f>
        <v>0</v>
      </c>
      <c r="D1486" s="147">
        <f>E_Sources!E19</f>
        <v>0</v>
      </c>
      <c r="E1486" s="1077">
        <f>E_Sources!F19</f>
        <v>0</v>
      </c>
      <c r="F1486" s="1077">
        <f>E_Sources!G19</f>
        <v>0</v>
      </c>
      <c r="G1486" s="1077">
        <f>E_Sources!H19</f>
        <v>0</v>
      </c>
      <c r="H1486" s="1077">
        <f>E_Sources!I19</f>
        <v>0</v>
      </c>
      <c r="I1486" s="1077">
        <f>E_Sources!J19</f>
        <v>0</v>
      </c>
    </row>
    <row r="1487" spans="2:9" x14ac:dyDescent="0.2">
      <c r="B1487" s="16">
        <f>E_Sources!C20</f>
        <v>0</v>
      </c>
      <c r="C1487" s="31">
        <f>E_Sources!D20</f>
        <v>0</v>
      </c>
      <c r="D1487" s="147">
        <f>E_Sources!E20</f>
        <v>0</v>
      </c>
      <c r="E1487" s="1077">
        <f>E_Sources!F20</f>
        <v>0</v>
      </c>
      <c r="F1487" s="1077">
        <f>E_Sources!G20</f>
        <v>0</v>
      </c>
      <c r="G1487" s="1077">
        <f>E_Sources!H20</f>
        <v>0</v>
      </c>
      <c r="H1487" s="1077">
        <f>E_Sources!I20</f>
        <v>0</v>
      </c>
      <c r="I1487" s="1077">
        <f>E_Sources!J20</f>
        <v>0</v>
      </c>
    </row>
    <row r="1488" spans="2:9" x14ac:dyDescent="0.2">
      <c r="B1488" s="16">
        <f>E_Sources!C21</f>
        <v>0</v>
      </c>
      <c r="C1488" s="31">
        <f>E_Sources!D21</f>
        <v>0</v>
      </c>
      <c r="D1488" s="147">
        <f>E_Sources!E21</f>
        <v>0</v>
      </c>
      <c r="E1488" s="1077">
        <f>E_Sources!F21</f>
        <v>0</v>
      </c>
      <c r="F1488" s="1077">
        <f>E_Sources!G21</f>
        <v>0</v>
      </c>
      <c r="G1488" s="1077">
        <f>E_Sources!H21</f>
        <v>0</v>
      </c>
      <c r="H1488" s="1077">
        <f>E_Sources!I21</f>
        <v>0</v>
      </c>
      <c r="I1488" s="1077">
        <f>E_Sources!J21</f>
        <v>0</v>
      </c>
    </row>
    <row r="1489" spans="2:9" x14ac:dyDescent="0.2">
      <c r="B1489" s="16">
        <f>E_Sources!C22</f>
        <v>0</v>
      </c>
      <c r="C1489" s="31">
        <f>E_Sources!D22</f>
        <v>0</v>
      </c>
      <c r="D1489" s="147">
        <f>E_Sources!E22</f>
        <v>0</v>
      </c>
      <c r="E1489" s="1077">
        <f>E_Sources!F22</f>
        <v>0</v>
      </c>
      <c r="F1489" s="1077">
        <f>E_Sources!G22</f>
        <v>0</v>
      </c>
      <c r="G1489" s="1077">
        <f>E_Sources!H22</f>
        <v>0</v>
      </c>
      <c r="H1489" s="1077">
        <f>E_Sources!I22</f>
        <v>0</v>
      </c>
      <c r="I1489" s="1077">
        <f>E_Sources!J22</f>
        <v>0</v>
      </c>
    </row>
    <row r="1490" spans="2:9" x14ac:dyDescent="0.2">
      <c r="B1490" s="28" t="str">
        <f>E_Sources!C23</f>
        <v>Total</v>
      </c>
      <c r="C1490" s="397">
        <f>E_Sources!D23</f>
        <v>0</v>
      </c>
      <c r="D1490" s="148">
        <f>E_Sources!E23</f>
        <v>0</v>
      </c>
      <c r="E1490" s="1070">
        <f>E_Sources!F23</f>
        <v>0</v>
      </c>
      <c r="F1490" s="1069">
        <f>E_Sources!G23</f>
        <v>0</v>
      </c>
      <c r="G1490" s="1069">
        <f>E_Sources!H23</f>
        <v>0</v>
      </c>
      <c r="H1490" s="1069">
        <f>E_Sources!I23</f>
        <v>0</v>
      </c>
      <c r="I1490" s="46">
        <f>E_Sources!J23</f>
        <v>0</v>
      </c>
    </row>
    <row r="1491" spans="2:9" x14ac:dyDescent="0.2">
      <c r="B1491" s="25">
        <f>E_Sources!C24</f>
        <v>0</v>
      </c>
      <c r="C1491" s="388">
        <f>E_Sources!D24</f>
        <v>0</v>
      </c>
      <c r="D1491" s="25">
        <f>E_Sources!E24</f>
        <v>0</v>
      </c>
      <c r="E1491" s="388">
        <f>E_Sources!F24</f>
        <v>0</v>
      </c>
      <c r="F1491" s="1068">
        <f>E_Sources!G24</f>
        <v>0</v>
      </c>
      <c r="G1491" s="1068">
        <f>E_Sources!H24</f>
        <v>0</v>
      </c>
      <c r="H1491" s="1068">
        <f>E_Sources!I24</f>
        <v>0</v>
      </c>
      <c r="I1491" s="46">
        <f>E_Sources!J24</f>
        <v>0</v>
      </c>
    </row>
    <row r="1492" spans="2:9" ht="102" x14ac:dyDescent="0.2">
      <c r="B1492" s="144" t="str">
        <f>E_Sources!C25</f>
        <v>Construction period equity
Equity available during construction</v>
      </c>
      <c r="C1492" s="33" t="str">
        <f>E_Sources!D25</f>
        <v>Type</v>
      </c>
      <c r="D1492" s="146" t="str">
        <f>E_Sources!E25</f>
        <v>Amount</v>
      </c>
      <c r="E1492" s="1078" t="str">
        <f>E_Sources!F25</f>
        <v>Comments</v>
      </c>
      <c r="F1492" s="1078">
        <f>E_Sources!G25</f>
        <v>0</v>
      </c>
      <c r="G1492" s="1078">
        <f>E_Sources!H25</f>
        <v>0</v>
      </c>
      <c r="H1492" s="1078">
        <f>E_Sources!I25</f>
        <v>0</v>
      </c>
      <c r="I1492" s="1078">
        <f>E_Sources!J25</f>
        <v>0</v>
      </c>
    </row>
    <row r="1493" spans="2:9" x14ac:dyDescent="0.2">
      <c r="B1493" s="16">
        <f>E_Sources!C26</f>
        <v>0</v>
      </c>
      <c r="C1493" s="36">
        <f>E_Sources!D26</f>
        <v>0</v>
      </c>
      <c r="D1493" s="139">
        <f>E_Sources!E26</f>
        <v>0</v>
      </c>
      <c r="E1493" s="1077">
        <f>E_Sources!F26</f>
        <v>0</v>
      </c>
      <c r="F1493" s="1077">
        <f>E_Sources!G26</f>
        <v>0</v>
      </c>
      <c r="G1493" s="1077">
        <f>E_Sources!H26</f>
        <v>0</v>
      </c>
      <c r="H1493" s="1077">
        <f>E_Sources!I26</f>
        <v>0</v>
      </c>
      <c r="I1493" s="1077">
        <f>E_Sources!J26</f>
        <v>0</v>
      </c>
    </row>
    <row r="1494" spans="2:9" x14ac:dyDescent="0.2">
      <c r="B1494" s="16">
        <f>E_Sources!C27</f>
        <v>0</v>
      </c>
      <c r="C1494" s="36">
        <f>E_Sources!D27</f>
        <v>0</v>
      </c>
      <c r="D1494" s="139">
        <f>E_Sources!E27</f>
        <v>0</v>
      </c>
      <c r="E1494" s="1077">
        <f>E_Sources!F27</f>
        <v>0</v>
      </c>
      <c r="F1494" s="1077">
        <f>E_Sources!G27</f>
        <v>0</v>
      </c>
      <c r="G1494" s="1077">
        <f>E_Sources!H27</f>
        <v>0</v>
      </c>
      <c r="H1494" s="1077">
        <f>E_Sources!I27</f>
        <v>0</v>
      </c>
      <c r="I1494" s="1077">
        <f>E_Sources!J27</f>
        <v>0</v>
      </c>
    </row>
    <row r="1495" spans="2:9" x14ac:dyDescent="0.2">
      <c r="B1495" s="16">
        <f>E_Sources!C28</f>
        <v>0</v>
      </c>
      <c r="C1495" s="36">
        <f>E_Sources!D28</f>
        <v>0</v>
      </c>
      <c r="D1495" s="139">
        <f>E_Sources!E28</f>
        <v>0</v>
      </c>
      <c r="E1495" s="1077">
        <f>E_Sources!F28</f>
        <v>0</v>
      </c>
      <c r="F1495" s="1077">
        <f>E_Sources!G28</f>
        <v>0</v>
      </c>
      <c r="G1495" s="1077">
        <f>E_Sources!H28</f>
        <v>0</v>
      </c>
      <c r="H1495" s="1077">
        <f>E_Sources!I28</f>
        <v>0</v>
      </c>
      <c r="I1495" s="1077">
        <f>E_Sources!J28</f>
        <v>0</v>
      </c>
    </row>
    <row r="1496" spans="2:9" x14ac:dyDescent="0.2">
      <c r="B1496" s="16">
        <f>E_Sources!C29</f>
        <v>0</v>
      </c>
      <c r="C1496" s="36">
        <f>E_Sources!D29</f>
        <v>0</v>
      </c>
      <c r="D1496" s="139">
        <f>E_Sources!E29</f>
        <v>0</v>
      </c>
      <c r="E1496" s="1077">
        <f>E_Sources!F29</f>
        <v>0</v>
      </c>
      <c r="F1496" s="1077">
        <f>E_Sources!G29</f>
        <v>0</v>
      </c>
      <c r="G1496" s="1077">
        <f>E_Sources!H29</f>
        <v>0</v>
      </c>
      <c r="H1496" s="1077">
        <f>E_Sources!I29</f>
        <v>0</v>
      </c>
      <c r="I1496" s="1077">
        <f>E_Sources!J29</f>
        <v>0</v>
      </c>
    </row>
    <row r="1497" spans="2:9" x14ac:dyDescent="0.2">
      <c r="B1497" s="16">
        <f>E_Sources!C30</f>
        <v>0</v>
      </c>
      <c r="C1497" s="36">
        <f>E_Sources!D30</f>
        <v>0</v>
      </c>
      <c r="D1497" s="139">
        <f>E_Sources!E30</f>
        <v>0</v>
      </c>
      <c r="E1497" s="1077">
        <f>E_Sources!F30</f>
        <v>0</v>
      </c>
      <c r="F1497" s="1077">
        <f>E_Sources!G30</f>
        <v>0</v>
      </c>
      <c r="G1497" s="1077">
        <f>E_Sources!H30</f>
        <v>0</v>
      </c>
      <c r="H1497" s="1077">
        <f>E_Sources!I30</f>
        <v>0</v>
      </c>
      <c r="I1497" s="1077">
        <f>E_Sources!J30</f>
        <v>0</v>
      </c>
    </row>
    <row r="1498" spans="2:9" x14ac:dyDescent="0.2">
      <c r="B1498" s="28" t="str">
        <f>E_Sources!C31</f>
        <v>Total</v>
      </c>
      <c r="C1498" s="397">
        <f>E_Sources!D31</f>
        <v>0</v>
      </c>
      <c r="D1498" s="138">
        <f>E_Sources!E31</f>
        <v>0</v>
      </c>
      <c r="E1498" s="1074">
        <f>E_Sources!F31</f>
        <v>0</v>
      </c>
      <c r="F1498" s="1075">
        <f>E_Sources!G31</f>
        <v>0</v>
      </c>
      <c r="G1498" s="1075">
        <f>E_Sources!H31</f>
        <v>0</v>
      </c>
      <c r="H1498" s="1075">
        <f>E_Sources!I31</f>
        <v>0</v>
      </c>
      <c r="I1498" s="46">
        <f>E_Sources!J31</f>
        <v>0</v>
      </c>
    </row>
    <row r="1499" spans="2:9" x14ac:dyDescent="0.2">
      <c r="B1499" s="25">
        <f>E_Sources!C32</f>
        <v>0</v>
      </c>
      <c r="C1499" s="25">
        <f>E_Sources!D32</f>
        <v>0</v>
      </c>
      <c r="D1499" s="25">
        <f>E_Sources!E32</f>
        <v>0</v>
      </c>
      <c r="E1499" s="25">
        <f>E_Sources!F32</f>
        <v>0</v>
      </c>
      <c r="F1499" s="1069">
        <f>E_Sources!G32</f>
        <v>0</v>
      </c>
      <c r="G1499" s="1069">
        <f>E_Sources!H32</f>
        <v>0</v>
      </c>
      <c r="H1499" s="1069">
        <f>E_Sources!I32</f>
        <v>0</v>
      </c>
      <c r="I1499" s="46">
        <f>E_Sources!J32</f>
        <v>0</v>
      </c>
    </row>
    <row r="1500" spans="2:9" x14ac:dyDescent="0.2">
      <c r="B1500" s="28" t="str">
        <f>E_Sources!C33</f>
        <v>Total Construction Period Sources*</v>
      </c>
      <c r="C1500" s="30">
        <f>E_Sources!D33</f>
        <v>0</v>
      </c>
      <c r="D1500" s="138">
        <f>E_Sources!E33</f>
        <v>0</v>
      </c>
      <c r="E1500" s="25">
        <f>E_Sources!F33</f>
        <v>0</v>
      </c>
      <c r="F1500" s="25">
        <f>E_Sources!G33</f>
        <v>0</v>
      </c>
      <c r="G1500" s="25">
        <f>E_Sources!H33</f>
        <v>0</v>
      </c>
      <c r="H1500" s="652">
        <f>E_Sources!I33</f>
        <v>0</v>
      </c>
      <c r="I1500" s="652">
        <f>E_Sources!J33</f>
        <v>0</v>
      </c>
    </row>
    <row r="1501" spans="2:9" x14ac:dyDescent="0.2">
      <c r="B1501" s="655" t="str">
        <f>E_Sources!C34</f>
        <v>* It is not a requirement for Total Construction Period Sources to equal Total Permanent Sources.</v>
      </c>
      <c r="C1501" s="25">
        <f>E_Sources!D34</f>
        <v>0</v>
      </c>
      <c r="D1501" s="25">
        <f>E_Sources!E34</f>
        <v>0</v>
      </c>
      <c r="E1501" s="25">
        <f>E_Sources!F34</f>
        <v>0</v>
      </c>
      <c r="F1501" s="25">
        <f>E_Sources!G34</f>
        <v>0</v>
      </c>
      <c r="G1501" s="25">
        <f>E_Sources!H34</f>
        <v>0</v>
      </c>
      <c r="H1501" s="653">
        <f>E_Sources!I34</f>
        <v>0</v>
      </c>
      <c r="I1501" s="653">
        <f>E_Sources!J34</f>
        <v>0</v>
      </c>
    </row>
    <row r="1502" spans="2:9" x14ac:dyDescent="0.2">
      <c r="B1502" s="25">
        <f>E_Sources!C35</f>
        <v>0</v>
      </c>
      <c r="C1502" s="25">
        <f>E_Sources!D35</f>
        <v>0</v>
      </c>
      <c r="D1502" s="25">
        <f>E_Sources!E35</f>
        <v>0</v>
      </c>
      <c r="E1502" s="656">
        <f>E_Sources!F35</f>
        <v>0</v>
      </c>
      <c r="F1502" s="657">
        <f>E_Sources!G35</f>
        <v>0</v>
      </c>
      <c r="G1502" s="657">
        <f>E_Sources!H35</f>
        <v>0</v>
      </c>
      <c r="H1502" s="25">
        <f>E_Sources!I35</f>
        <v>0</v>
      </c>
      <c r="I1502" s="25">
        <f>E_Sources!J35</f>
        <v>0</v>
      </c>
    </row>
    <row r="1503" spans="2:9" x14ac:dyDescent="0.2">
      <c r="B1503" s="84">
        <f>E_Sources!C36</f>
        <v>0</v>
      </c>
      <c r="C1503" s="45">
        <f>E_Sources!D36</f>
        <v>0</v>
      </c>
      <c r="D1503" s="654">
        <f>E_Sources!E36</f>
        <v>0</v>
      </c>
      <c r="E1503" s="656">
        <f>E_Sources!F36</f>
        <v>0</v>
      </c>
      <c r="F1503" s="658">
        <f>E_Sources!G36</f>
        <v>0</v>
      </c>
      <c r="G1503" s="658">
        <f>E_Sources!H36</f>
        <v>0</v>
      </c>
      <c r="H1503" s="25">
        <f>E_Sources!I36</f>
        <v>0</v>
      </c>
      <c r="I1503" s="25">
        <f>E_Sources!J36</f>
        <v>0</v>
      </c>
    </row>
    <row r="1504" spans="2:9" x14ac:dyDescent="0.2">
      <c r="B1504" s="25">
        <f>E_Sources!C37</f>
        <v>0</v>
      </c>
      <c r="C1504" s="25">
        <f>E_Sources!D37</f>
        <v>0</v>
      </c>
      <c r="D1504" s="25">
        <f>E_Sources!E37</f>
        <v>0</v>
      </c>
      <c r="E1504" s="25">
        <f>E_Sources!F37</f>
        <v>0</v>
      </c>
      <c r="F1504" s="25">
        <f>E_Sources!G37</f>
        <v>0</v>
      </c>
      <c r="G1504" s="25">
        <f>E_Sources!H37</f>
        <v>0</v>
      </c>
      <c r="H1504" s="25">
        <f>E_Sources!I37</f>
        <v>0</v>
      </c>
      <c r="I1504" s="25">
        <f>E_Sources!J37</f>
        <v>0</v>
      </c>
    </row>
    <row r="1505" spans="2:9" x14ac:dyDescent="0.2">
      <c r="B1505" s="876" t="str">
        <f>E_Sources!C38</f>
        <v>Permanent Sources</v>
      </c>
      <c r="C1505" s="164">
        <f>E_Sources!D38</f>
        <v>0</v>
      </c>
      <c r="D1505" s="164">
        <f>E_Sources!E38</f>
        <v>0</v>
      </c>
      <c r="E1505" s="164">
        <f>E_Sources!F38</f>
        <v>0</v>
      </c>
      <c r="F1505" s="164">
        <f>E_Sources!G38</f>
        <v>0</v>
      </c>
      <c r="G1505" s="164">
        <f>E_Sources!H38</f>
        <v>0</v>
      </c>
      <c r="H1505" s="164">
        <f>E_Sources!I38</f>
        <v>0</v>
      </c>
      <c r="I1505" s="164">
        <f>E_Sources!J38</f>
        <v>0</v>
      </c>
    </row>
    <row r="1506" spans="2:9" x14ac:dyDescent="0.2">
      <c r="B1506" s="25">
        <f>E_Sources!C39</f>
        <v>0</v>
      </c>
      <c r="C1506" s="25">
        <f>E_Sources!D39</f>
        <v>0</v>
      </c>
      <c r="D1506" s="25">
        <f>E_Sources!E39</f>
        <v>0</v>
      </c>
      <c r="E1506" s="25">
        <f>E_Sources!F39</f>
        <v>0</v>
      </c>
      <c r="F1506" s="25">
        <f>E_Sources!G39</f>
        <v>0</v>
      </c>
      <c r="G1506" s="25">
        <f>E_Sources!H39</f>
        <v>0</v>
      </c>
      <c r="H1506" s="25">
        <f>E_Sources!I39</f>
        <v>0</v>
      </c>
      <c r="I1506" s="25">
        <f>E_Sources!J39</f>
        <v>0</v>
      </c>
    </row>
    <row r="1507" spans="2:9" x14ac:dyDescent="0.2">
      <c r="B1507" s="25">
        <f>E_Sources!C40</f>
        <v>0</v>
      </c>
      <c r="C1507" s="25">
        <f>E_Sources!D40</f>
        <v>0</v>
      </c>
      <c r="D1507" s="25">
        <f>E_Sources!E40</f>
        <v>0</v>
      </c>
      <c r="E1507" s="25">
        <f>E_Sources!F40</f>
        <v>0</v>
      </c>
      <c r="F1507" s="25">
        <f>E_Sources!G40</f>
        <v>0</v>
      </c>
      <c r="G1507" s="25">
        <f>E_Sources!H40</f>
        <v>0</v>
      </c>
      <c r="H1507" s="25">
        <f>E_Sources!I40</f>
        <v>0</v>
      </c>
      <c r="I1507" s="25">
        <f>E_Sources!J40</f>
        <v>0</v>
      </c>
    </row>
    <row r="1508" spans="2:9" x14ac:dyDescent="0.2">
      <c r="B1508" s="1067">
        <f>E_Sources!C41</f>
        <v>0</v>
      </c>
      <c r="C1508" s="1067">
        <f>E_Sources!D41</f>
        <v>0</v>
      </c>
      <c r="D1508" s="1067">
        <f>E_Sources!E41</f>
        <v>0</v>
      </c>
      <c r="E1508" s="1067">
        <f>E_Sources!F41</f>
        <v>0</v>
      </c>
      <c r="F1508" s="1067">
        <f>E_Sources!G41</f>
        <v>0</v>
      </c>
      <c r="G1508" s="1067">
        <f>E_Sources!H41</f>
        <v>0</v>
      </c>
      <c r="H1508" s="1067">
        <f>E_Sources!I41</f>
        <v>0</v>
      </c>
      <c r="I1508" s="329">
        <f>E_Sources!J41</f>
        <v>0</v>
      </c>
    </row>
    <row r="1509" spans="2:9" x14ac:dyDescent="0.2">
      <c r="B1509" s="329">
        <f>E_Sources!C42</f>
        <v>0</v>
      </c>
      <c r="C1509" s="329">
        <f>E_Sources!D42</f>
        <v>0</v>
      </c>
      <c r="D1509" s="329">
        <f>E_Sources!E42</f>
        <v>0</v>
      </c>
      <c r="E1509" s="329">
        <f>E_Sources!F42</f>
        <v>0</v>
      </c>
      <c r="F1509" s="329">
        <f>E_Sources!G42</f>
        <v>0</v>
      </c>
      <c r="G1509" s="329">
        <f>E_Sources!H42</f>
        <v>0</v>
      </c>
      <c r="H1509" s="329">
        <f>E_Sources!I42</f>
        <v>0</v>
      </c>
      <c r="I1509" s="329">
        <f>E_Sources!J42</f>
        <v>0</v>
      </c>
    </row>
    <row r="1510" spans="2:9" ht="25.5" x14ac:dyDescent="0.2">
      <c r="B1510" s="28" t="str">
        <f>E_Sources!C43</f>
        <v>Permanent debt</v>
      </c>
      <c r="C1510" s="33" t="str">
        <f>E_Sources!D43</f>
        <v>Lien Position</v>
      </c>
      <c r="D1510" s="33" t="str">
        <f>E_Sources!E43</f>
        <v>Amount</v>
      </c>
      <c r="E1510" s="27" t="str">
        <f>E_Sources!F43</f>
        <v>Term (Years)</v>
      </c>
      <c r="F1510" s="33" t="str">
        <f>E_Sources!G43</f>
        <v>Amort (Years)</v>
      </c>
      <c r="G1510" s="33" t="str">
        <f>E_Sources!H43</f>
        <v>Rate</v>
      </c>
      <c r="H1510" s="33" t="str">
        <f>E_Sources!I43</f>
        <v>Annual D/S</v>
      </c>
      <c r="I1510" s="28" t="str">
        <f>E_Sources!J43</f>
        <v>Comments</v>
      </c>
    </row>
    <row r="1511" spans="2:9" x14ac:dyDescent="0.2">
      <c r="B1511" s="16">
        <f>E_Sources!C44</f>
        <v>0</v>
      </c>
      <c r="C1511" s="36">
        <f>E_Sources!D44</f>
        <v>0</v>
      </c>
      <c r="D1511" s="137">
        <f>E_Sources!E44</f>
        <v>0</v>
      </c>
      <c r="E1511" s="36">
        <f>E_Sources!F44</f>
        <v>0</v>
      </c>
      <c r="F1511" s="36">
        <f>E_Sources!G44</f>
        <v>0</v>
      </c>
      <c r="G1511" s="35">
        <f>E_Sources!H44</f>
        <v>0</v>
      </c>
      <c r="H1511" s="140">
        <f>E_Sources!I44</f>
        <v>0</v>
      </c>
      <c r="I1511" s="779">
        <f>E_Sources!J44</f>
        <v>0</v>
      </c>
    </row>
    <row r="1512" spans="2:9" x14ac:dyDescent="0.2">
      <c r="B1512" s="16">
        <f>E_Sources!C45</f>
        <v>0</v>
      </c>
      <c r="C1512" s="36">
        <f>E_Sources!D45</f>
        <v>0</v>
      </c>
      <c r="D1512" s="137">
        <f>E_Sources!E45</f>
        <v>0</v>
      </c>
      <c r="E1512" s="36">
        <f>E_Sources!F45</f>
        <v>0</v>
      </c>
      <c r="F1512" s="36">
        <f>E_Sources!G45</f>
        <v>0</v>
      </c>
      <c r="G1512" s="35">
        <f>E_Sources!H45</f>
        <v>0</v>
      </c>
      <c r="H1512" s="140">
        <f>E_Sources!I45</f>
        <v>0</v>
      </c>
      <c r="I1512" s="779">
        <f>E_Sources!J45</f>
        <v>0</v>
      </c>
    </row>
    <row r="1513" spans="2:9" x14ac:dyDescent="0.2">
      <c r="B1513" s="16">
        <f>E_Sources!C46</f>
        <v>0</v>
      </c>
      <c r="C1513" s="36">
        <f>E_Sources!D46</f>
        <v>0</v>
      </c>
      <c r="D1513" s="137">
        <f>E_Sources!E46</f>
        <v>0</v>
      </c>
      <c r="E1513" s="36">
        <f>E_Sources!F46</f>
        <v>0</v>
      </c>
      <c r="F1513" s="36">
        <f>E_Sources!G46</f>
        <v>0</v>
      </c>
      <c r="G1513" s="35">
        <f>E_Sources!H46</f>
        <v>0</v>
      </c>
      <c r="H1513" s="140">
        <f>E_Sources!I46</f>
        <v>0</v>
      </c>
      <c r="I1513" s="779">
        <f>E_Sources!J46</f>
        <v>0</v>
      </c>
    </row>
    <row r="1514" spans="2:9" x14ac:dyDescent="0.2">
      <c r="B1514" s="16">
        <f>E_Sources!C47</f>
        <v>0</v>
      </c>
      <c r="C1514" s="36">
        <f>E_Sources!D47</f>
        <v>0</v>
      </c>
      <c r="D1514" s="137">
        <f>E_Sources!E47</f>
        <v>0</v>
      </c>
      <c r="E1514" s="36">
        <f>E_Sources!F47</f>
        <v>0</v>
      </c>
      <c r="F1514" s="36">
        <f>E_Sources!G47</f>
        <v>0</v>
      </c>
      <c r="G1514" s="35">
        <f>E_Sources!H47</f>
        <v>0</v>
      </c>
      <c r="H1514" s="140">
        <f>E_Sources!I47</f>
        <v>0</v>
      </c>
      <c r="I1514" s="779">
        <f>E_Sources!J47</f>
        <v>0</v>
      </c>
    </row>
    <row r="1515" spans="2:9" x14ac:dyDescent="0.2">
      <c r="B1515" s="16">
        <f>E_Sources!C48</f>
        <v>0</v>
      </c>
      <c r="C1515" s="36">
        <f>E_Sources!D48</f>
        <v>0</v>
      </c>
      <c r="D1515" s="137">
        <f>E_Sources!E48</f>
        <v>0</v>
      </c>
      <c r="E1515" s="36">
        <f>E_Sources!F48</f>
        <v>0</v>
      </c>
      <c r="F1515" s="36">
        <f>E_Sources!G48</f>
        <v>0</v>
      </c>
      <c r="G1515" s="35">
        <f>E_Sources!H48</f>
        <v>0</v>
      </c>
      <c r="H1515" s="140">
        <f>E_Sources!I48</f>
        <v>0</v>
      </c>
      <c r="I1515" s="779">
        <f>E_Sources!J48</f>
        <v>0</v>
      </c>
    </row>
    <row r="1516" spans="2:9" x14ac:dyDescent="0.2">
      <c r="B1516" s="16">
        <f>E_Sources!C49</f>
        <v>0</v>
      </c>
      <c r="C1516" s="36">
        <f>E_Sources!D49</f>
        <v>0</v>
      </c>
      <c r="D1516" s="137">
        <f>E_Sources!E49</f>
        <v>0</v>
      </c>
      <c r="E1516" s="36">
        <f>E_Sources!F49</f>
        <v>0</v>
      </c>
      <c r="F1516" s="36">
        <f>E_Sources!G49</f>
        <v>0</v>
      </c>
      <c r="G1516" s="35">
        <f>E_Sources!H49</f>
        <v>0</v>
      </c>
      <c r="H1516" s="140">
        <f>E_Sources!I49</f>
        <v>0</v>
      </c>
      <c r="I1516" s="779">
        <f>E_Sources!J49</f>
        <v>0</v>
      </c>
    </row>
    <row r="1517" spans="2:9" x14ac:dyDescent="0.2">
      <c r="B1517" s="16">
        <f>E_Sources!C50</f>
        <v>0</v>
      </c>
      <c r="C1517" s="36">
        <f>E_Sources!D50</f>
        <v>0</v>
      </c>
      <c r="D1517" s="137">
        <f>E_Sources!E50</f>
        <v>0</v>
      </c>
      <c r="E1517" s="36">
        <f>E_Sources!F50</f>
        <v>0</v>
      </c>
      <c r="F1517" s="36">
        <f>E_Sources!G50</f>
        <v>0</v>
      </c>
      <c r="G1517" s="35">
        <f>E_Sources!H50</f>
        <v>0</v>
      </c>
      <c r="H1517" s="140">
        <f>E_Sources!I50</f>
        <v>0</v>
      </c>
      <c r="I1517" s="779">
        <f>E_Sources!J50</f>
        <v>0</v>
      </c>
    </row>
    <row r="1518" spans="2:9" x14ac:dyDescent="0.2">
      <c r="B1518" s="28" t="str">
        <f>E_Sources!C51</f>
        <v>Total</v>
      </c>
      <c r="C1518" s="393">
        <f>E_Sources!D51</f>
        <v>0</v>
      </c>
      <c r="D1518" s="138">
        <f>E_Sources!E51</f>
        <v>0</v>
      </c>
      <c r="E1518" s="394">
        <f>E_Sources!F51</f>
        <v>0</v>
      </c>
      <c r="F1518" s="396">
        <f>E_Sources!G51</f>
        <v>0</v>
      </c>
      <c r="G1518" s="395">
        <f>E_Sources!H51</f>
        <v>0</v>
      </c>
      <c r="H1518" s="138">
        <f>E_Sources!I51</f>
        <v>0</v>
      </c>
      <c r="I1518" s="654">
        <f>E_Sources!J51</f>
        <v>0</v>
      </c>
    </row>
    <row r="1519" spans="2:9" x14ac:dyDescent="0.2">
      <c r="B1519" s="25">
        <f>E_Sources!C52</f>
        <v>0</v>
      </c>
      <c r="C1519" s="388">
        <f>E_Sources!D52</f>
        <v>0</v>
      </c>
      <c r="D1519" s="25">
        <f>E_Sources!E52</f>
        <v>0</v>
      </c>
      <c r="E1519" s="25">
        <f>E_Sources!F52</f>
        <v>0</v>
      </c>
      <c r="F1519" s="25">
        <f>E_Sources!G52</f>
        <v>0</v>
      </c>
      <c r="G1519" s="25">
        <f>E_Sources!H52</f>
        <v>0</v>
      </c>
      <c r="H1519" s="25">
        <f>E_Sources!I52</f>
        <v>0</v>
      </c>
      <c r="I1519" s="25">
        <f>E_Sources!J52</f>
        <v>0</v>
      </c>
    </row>
    <row r="1520" spans="2:9" x14ac:dyDescent="0.2">
      <c r="B1520" s="28" t="str">
        <f>E_Sources!C53</f>
        <v>Grants</v>
      </c>
      <c r="C1520" s="34">
        <f>E_Sources!D53</f>
        <v>0</v>
      </c>
      <c r="D1520" s="33" t="str">
        <f>E_Sources!E53</f>
        <v>Amount</v>
      </c>
      <c r="E1520" s="1083" t="str">
        <f>E_Sources!F53</f>
        <v>Comments</v>
      </c>
      <c r="F1520" s="1084">
        <f>E_Sources!G53</f>
        <v>0</v>
      </c>
      <c r="G1520" s="1084">
        <f>E_Sources!H53</f>
        <v>0</v>
      </c>
      <c r="H1520" s="1084">
        <f>E_Sources!I53</f>
        <v>0</v>
      </c>
      <c r="I1520" s="1085">
        <f>E_Sources!J53</f>
        <v>0</v>
      </c>
    </row>
    <row r="1521" spans="2:9" x14ac:dyDescent="0.2">
      <c r="B1521" s="16">
        <f>E_Sources!C54</f>
        <v>0</v>
      </c>
      <c r="C1521" s="34">
        <f>E_Sources!D54</f>
        <v>0</v>
      </c>
      <c r="D1521" s="139">
        <f>E_Sources!E54</f>
        <v>0</v>
      </c>
      <c r="E1521" s="1080">
        <f>E_Sources!F54</f>
        <v>0</v>
      </c>
      <c r="F1521" s="1081">
        <f>E_Sources!G54</f>
        <v>0</v>
      </c>
      <c r="G1521" s="1081">
        <f>E_Sources!H54</f>
        <v>0</v>
      </c>
      <c r="H1521" s="1081">
        <f>E_Sources!I54</f>
        <v>0</v>
      </c>
      <c r="I1521" s="1082">
        <f>E_Sources!J54</f>
        <v>0</v>
      </c>
    </row>
    <row r="1522" spans="2:9" x14ac:dyDescent="0.2">
      <c r="B1522" s="16">
        <f>E_Sources!C55</f>
        <v>0</v>
      </c>
      <c r="C1522" s="34">
        <f>E_Sources!D55</f>
        <v>0</v>
      </c>
      <c r="D1522" s="139">
        <f>E_Sources!E55</f>
        <v>0</v>
      </c>
      <c r="E1522" s="1080">
        <f>E_Sources!F55</f>
        <v>0</v>
      </c>
      <c r="F1522" s="1081">
        <f>E_Sources!G55</f>
        <v>0</v>
      </c>
      <c r="G1522" s="1081">
        <f>E_Sources!H55</f>
        <v>0</v>
      </c>
      <c r="H1522" s="1081">
        <f>E_Sources!I55</f>
        <v>0</v>
      </c>
      <c r="I1522" s="1082">
        <f>E_Sources!J55</f>
        <v>0</v>
      </c>
    </row>
    <row r="1523" spans="2:9" x14ac:dyDescent="0.2">
      <c r="B1523" s="16">
        <f>E_Sources!C56</f>
        <v>0</v>
      </c>
      <c r="C1523" s="34">
        <f>E_Sources!D56</f>
        <v>0</v>
      </c>
      <c r="D1523" s="139">
        <f>E_Sources!E56</f>
        <v>0</v>
      </c>
      <c r="E1523" s="1080">
        <f>E_Sources!F56</f>
        <v>0</v>
      </c>
      <c r="F1523" s="1081">
        <f>E_Sources!G56</f>
        <v>0</v>
      </c>
      <c r="G1523" s="1081">
        <f>E_Sources!H56</f>
        <v>0</v>
      </c>
      <c r="H1523" s="1081">
        <f>E_Sources!I56</f>
        <v>0</v>
      </c>
      <c r="I1523" s="1082">
        <f>E_Sources!J56</f>
        <v>0</v>
      </c>
    </row>
    <row r="1524" spans="2:9" x14ac:dyDescent="0.2">
      <c r="B1524" s="16">
        <f>E_Sources!C57</f>
        <v>0</v>
      </c>
      <c r="C1524" s="34">
        <f>E_Sources!D57</f>
        <v>0</v>
      </c>
      <c r="D1524" s="139">
        <f>E_Sources!E57</f>
        <v>0</v>
      </c>
      <c r="E1524" s="1080">
        <f>E_Sources!F57</f>
        <v>0</v>
      </c>
      <c r="F1524" s="1081">
        <f>E_Sources!G57</f>
        <v>0</v>
      </c>
      <c r="G1524" s="1081">
        <f>E_Sources!H57</f>
        <v>0</v>
      </c>
      <c r="H1524" s="1081">
        <f>E_Sources!I57</f>
        <v>0</v>
      </c>
      <c r="I1524" s="1082">
        <f>E_Sources!J57</f>
        <v>0</v>
      </c>
    </row>
    <row r="1525" spans="2:9" x14ac:dyDescent="0.2">
      <c r="B1525" s="16">
        <f>E_Sources!C58</f>
        <v>0</v>
      </c>
      <c r="C1525" s="34">
        <f>E_Sources!D58</f>
        <v>0</v>
      </c>
      <c r="D1525" s="139">
        <f>E_Sources!E58</f>
        <v>0</v>
      </c>
      <c r="E1525" s="1080">
        <f>E_Sources!F58</f>
        <v>0</v>
      </c>
      <c r="F1525" s="1081">
        <f>E_Sources!G58</f>
        <v>0</v>
      </c>
      <c r="G1525" s="1081">
        <f>E_Sources!H58</f>
        <v>0</v>
      </c>
      <c r="H1525" s="1081">
        <f>E_Sources!I58</f>
        <v>0</v>
      </c>
      <c r="I1525" s="1082">
        <f>E_Sources!J58</f>
        <v>0</v>
      </c>
    </row>
    <row r="1526" spans="2:9" x14ac:dyDescent="0.2">
      <c r="B1526" s="28" t="str">
        <f>E_Sources!C59</f>
        <v>Total</v>
      </c>
      <c r="C1526" s="390">
        <f>E_Sources!D59</f>
        <v>0</v>
      </c>
      <c r="D1526" s="138">
        <f>E_Sources!E59</f>
        <v>0</v>
      </c>
      <c r="E1526" s="1086">
        <f>E_Sources!F59</f>
        <v>0</v>
      </c>
      <c r="F1526" s="1087">
        <f>E_Sources!G59</f>
        <v>0</v>
      </c>
      <c r="G1526" s="1087">
        <f>E_Sources!H59</f>
        <v>0</v>
      </c>
      <c r="H1526" s="1087">
        <f>E_Sources!I59</f>
        <v>0</v>
      </c>
      <c r="I1526" s="776">
        <f>E_Sources!J59</f>
        <v>0</v>
      </c>
    </row>
    <row r="1527" spans="2:9" x14ac:dyDescent="0.2">
      <c r="B1527" s="25">
        <f>E_Sources!C60</f>
        <v>0</v>
      </c>
      <c r="C1527" s="388">
        <f>E_Sources!D60</f>
        <v>0</v>
      </c>
      <c r="D1527" s="25">
        <f>E_Sources!E60</f>
        <v>0</v>
      </c>
      <c r="E1527" s="388">
        <f>E_Sources!F60</f>
        <v>0</v>
      </c>
      <c r="F1527" s="388">
        <f>E_Sources!G60</f>
        <v>0</v>
      </c>
      <c r="G1527" s="25">
        <f>E_Sources!H60</f>
        <v>0</v>
      </c>
      <c r="H1527" s="25">
        <f>E_Sources!I60</f>
        <v>0</v>
      </c>
      <c r="I1527" s="25">
        <f>E_Sources!J60</f>
        <v>0</v>
      </c>
    </row>
    <row r="1528" spans="2:9" x14ac:dyDescent="0.2">
      <c r="B1528" s="28" t="str">
        <f>E_Sources!C61</f>
        <v>Equity</v>
      </c>
      <c r="C1528" s="33" t="str">
        <f>E_Sources!D61</f>
        <v>Type</v>
      </c>
      <c r="D1528" s="33" t="str">
        <f>E_Sources!E61</f>
        <v>Amount</v>
      </c>
      <c r="E1528" s="33" t="str">
        <f>E_Sources!F61</f>
        <v>Allocation</v>
      </c>
      <c r="F1528" s="33" t="str">
        <f>E_Sources!G61</f>
        <v>Raise Rate</v>
      </c>
      <c r="G1528" s="1073" t="str">
        <f>E_Sources!H61</f>
        <v>Comments</v>
      </c>
      <c r="H1528" s="1073">
        <f>E_Sources!I61</f>
        <v>0</v>
      </c>
      <c r="I1528" s="1073">
        <f>E_Sources!J61</f>
        <v>0</v>
      </c>
    </row>
    <row r="1529" spans="2:9" x14ac:dyDescent="0.2">
      <c r="B1529" s="16">
        <f>E_Sources!C62</f>
        <v>0</v>
      </c>
      <c r="C1529" s="36">
        <f>E_Sources!D62</f>
        <v>0</v>
      </c>
      <c r="D1529" s="139">
        <f>E_Sources!E62</f>
        <v>0</v>
      </c>
      <c r="E1529" s="37">
        <f>E_Sources!F62</f>
        <v>0</v>
      </c>
      <c r="F1529" s="38">
        <f>E_Sources!G62</f>
        <v>0</v>
      </c>
      <c r="G1529" s="1066">
        <f>E_Sources!H62</f>
        <v>0</v>
      </c>
      <c r="H1529" s="1066">
        <f>E_Sources!I62</f>
        <v>0</v>
      </c>
      <c r="I1529" s="1066">
        <f>E_Sources!J62</f>
        <v>0</v>
      </c>
    </row>
    <row r="1530" spans="2:9" x14ac:dyDescent="0.2">
      <c r="B1530" s="16">
        <f>E_Sources!C63</f>
        <v>0</v>
      </c>
      <c r="C1530" s="36">
        <f>E_Sources!D63</f>
        <v>0</v>
      </c>
      <c r="D1530" s="139">
        <f>E_Sources!E63</f>
        <v>0</v>
      </c>
      <c r="E1530" s="37">
        <f>E_Sources!F63</f>
        <v>0</v>
      </c>
      <c r="F1530" s="38">
        <f>E_Sources!G63</f>
        <v>0</v>
      </c>
      <c r="G1530" s="1066">
        <f>E_Sources!H63</f>
        <v>0</v>
      </c>
      <c r="H1530" s="1066">
        <f>E_Sources!I63</f>
        <v>0</v>
      </c>
      <c r="I1530" s="1066">
        <f>E_Sources!J63</f>
        <v>0</v>
      </c>
    </row>
    <row r="1531" spans="2:9" x14ac:dyDescent="0.2">
      <c r="B1531" s="16">
        <f>E_Sources!C64</f>
        <v>0</v>
      </c>
      <c r="C1531" s="36">
        <f>E_Sources!D64</f>
        <v>0</v>
      </c>
      <c r="D1531" s="139">
        <f>E_Sources!E64</f>
        <v>0</v>
      </c>
      <c r="E1531" s="37">
        <f>E_Sources!F64</f>
        <v>0</v>
      </c>
      <c r="F1531" s="38">
        <f>E_Sources!G64</f>
        <v>0</v>
      </c>
      <c r="G1531" s="1066">
        <f>E_Sources!H64</f>
        <v>0</v>
      </c>
      <c r="H1531" s="1066">
        <f>E_Sources!I64</f>
        <v>0</v>
      </c>
      <c r="I1531" s="1066">
        <f>E_Sources!J64</f>
        <v>0</v>
      </c>
    </row>
    <row r="1532" spans="2:9" x14ac:dyDescent="0.2">
      <c r="B1532" s="16">
        <f>E_Sources!C65</f>
        <v>0</v>
      </c>
      <c r="C1532" s="36">
        <f>E_Sources!D65</f>
        <v>0</v>
      </c>
      <c r="D1532" s="139">
        <f>E_Sources!E65</f>
        <v>0</v>
      </c>
      <c r="E1532" s="37">
        <f>E_Sources!F65</f>
        <v>0</v>
      </c>
      <c r="F1532" s="38">
        <f>E_Sources!G65</f>
        <v>0</v>
      </c>
      <c r="G1532" s="1066">
        <f>E_Sources!H65</f>
        <v>0</v>
      </c>
      <c r="H1532" s="1066">
        <f>E_Sources!I65</f>
        <v>0</v>
      </c>
      <c r="I1532" s="1066">
        <f>E_Sources!J65</f>
        <v>0</v>
      </c>
    </row>
    <row r="1533" spans="2:9" x14ac:dyDescent="0.2">
      <c r="B1533" s="16">
        <f>E_Sources!C66</f>
        <v>0</v>
      </c>
      <c r="C1533" s="36">
        <f>E_Sources!D66</f>
        <v>0</v>
      </c>
      <c r="D1533" s="139">
        <f>E_Sources!E66</f>
        <v>0</v>
      </c>
      <c r="E1533" s="37">
        <f>E_Sources!F66</f>
        <v>0</v>
      </c>
      <c r="F1533" s="38">
        <f>E_Sources!G66</f>
        <v>0</v>
      </c>
      <c r="G1533" s="1066">
        <f>E_Sources!H66</f>
        <v>0</v>
      </c>
      <c r="H1533" s="1066">
        <f>E_Sources!I66</f>
        <v>0</v>
      </c>
      <c r="I1533" s="1066">
        <f>E_Sources!J66</f>
        <v>0</v>
      </c>
    </row>
    <row r="1534" spans="2:9" x14ac:dyDescent="0.2">
      <c r="B1534" s="28" t="str">
        <f>E_Sources!C67</f>
        <v>Total</v>
      </c>
      <c r="C1534" s="390">
        <f>E_Sources!D67</f>
        <v>0</v>
      </c>
      <c r="D1534" s="138">
        <f>E_Sources!E67</f>
        <v>0</v>
      </c>
      <c r="E1534" s="391">
        <f>E_Sources!F67</f>
        <v>0</v>
      </c>
      <c r="F1534" s="392">
        <f>E_Sources!G67</f>
        <v>0</v>
      </c>
      <c r="G1534" s="780">
        <f>E_Sources!H67</f>
        <v>0</v>
      </c>
      <c r="H1534" s="777">
        <f>E_Sources!I67</f>
        <v>0</v>
      </c>
      <c r="I1534" s="777">
        <f>E_Sources!J67</f>
        <v>0</v>
      </c>
    </row>
    <row r="1535" spans="2:9" x14ac:dyDescent="0.2">
      <c r="B1535" s="25">
        <f>E_Sources!C68</f>
        <v>0</v>
      </c>
      <c r="C1535" s="25">
        <f>E_Sources!D68</f>
        <v>0</v>
      </c>
      <c r="D1535" s="25">
        <f>E_Sources!E68</f>
        <v>0</v>
      </c>
      <c r="E1535" s="25">
        <f>E_Sources!F68</f>
        <v>0</v>
      </c>
      <c r="F1535" s="25">
        <f>E_Sources!G68</f>
        <v>0</v>
      </c>
      <c r="G1535" s="25">
        <f>E_Sources!H68</f>
        <v>0</v>
      </c>
      <c r="H1535" s="25">
        <f>E_Sources!I68</f>
        <v>0</v>
      </c>
      <c r="I1535" s="25">
        <f>E_Sources!J68</f>
        <v>0</v>
      </c>
    </row>
    <row r="1536" spans="2:9" ht="51" x14ac:dyDescent="0.2">
      <c r="B1536" s="48">
        <f>E_Sources!C69</f>
        <v>0</v>
      </c>
      <c r="C1536" s="398">
        <f>E_Sources!D69</f>
        <v>0</v>
      </c>
      <c r="D1536" s="33" t="str">
        <f>E_Sources!E69</f>
        <v>Amount</v>
      </c>
      <c r="E1536" s="666">
        <f>E_Sources!F69</f>
        <v>0</v>
      </c>
      <c r="F1536" s="1065" t="str">
        <f>E_Sources!G69</f>
        <v>25% of Total Developer Fee</v>
      </c>
      <c r="G1536" s="1065">
        <f>E_Sources!H69</f>
        <v>0</v>
      </c>
      <c r="H1536" s="525" t="str">
        <f>E_Sources!I69</f>
        <v>75% of Cash Flow 
(years 1-12)</v>
      </c>
      <c r="I1536" s="25">
        <f>E_Sources!J69</f>
        <v>0</v>
      </c>
    </row>
    <row r="1537" spans="1:39" x14ac:dyDescent="0.2">
      <c r="B1537" s="389" t="str">
        <f>E_Sources!C70</f>
        <v>Deferred Developer Fee</v>
      </c>
      <c r="C1537" s="34">
        <f>E_Sources!D70</f>
        <v>0</v>
      </c>
      <c r="D1537" s="672">
        <f>E_Sources!E70</f>
        <v>0</v>
      </c>
      <c r="E1537" s="667">
        <f>E_Sources!F70</f>
        <v>0</v>
      </c>
      <c r="F1537" s="1064">
        <f>E_Sources!G70</f>
        <v>0</v>
      </c>
      <c r="G1537" s="1064">
        <f>E_Sources!H70</f>
        <v>0</v>
      </c>
      <c r="H1537" s="668">
        <f>E_Sources!I70</f>
        <v>0</v>
      </c>
      <c r="I1537" s="25">
        <f>E_Sources!J70</f>
        <v>0</v>
      </c>
    </row>
    <row r="1538" spans="1:39" ht="114.75" x14ac:dyDescent="0.2">
      <c r="B1538" s="720" t="str">
        <f>E_Sources!C71</f>
        <v>Financial Gap (If applying for IHDA soft funds to fill the financial gap, check cell D61)</v>
      </c>
      <c r="C1538" s="722">
        <f>E_Sources!D71</f>
        <v>0</v>
      </c>
      <c r="D1538" s="670">
        <f>E_Sources!E71</f>
        <v>0</v>
      </c>
      <c r="E1538" s="25">
        <f>E_Sources!F71</f>
        <v>0</v>
      </c>
      <c r="F1538" s="1071" t="str">
        <f>E_Sources!G71</f>
        <v>Deferred Fee as a % of Total Dev Fee</v>
      </c>
      <c r="G1538" s="1072">
        <f>E_Sources!H71</f>
        <v>0</v>
      </c>
      <c r="H1538" s="774" t="str">
        <f>E_Sources!I71</f>
        <v>Deferred Fee as a % of Total 
Cash Flow (years 1-15)</v>
      </c>
      <c r="I1538" s="25">
        <f>E_Sources!J71</f>
        <v>0</v>
      </c>
    </row>
    <row r="1539" spans="1:39" x14ac:dyDescent="0.2">
      <c r="B1539" s="669" t="str">
        <f>E_Sources!C72</f>
        <v>Total Permanent Sources</v>
      </c>
      <c r="C1539" s="30">
        <f>E_Sources!D72</f>
        <v>0</v>
      </c>
      <c r="D1539" s="671">
        <f>E_Sources!E72</f>
        <v>0</v>
      </c>
      <c r="E1539" s="145">
        <f>E_Sources!F72</f>
        <v>0</v>
      </c>
      <c r="F1539" s="1063">
        <f>E_Sources!G72</f>
        <v>0</v>
      </c>
      <c r="G1539" s="1063">
        <f>E_Sources!H72</f>
        <v>0</v>
      </c>
      <c r="H1539" s="665">
        <f>E_Sources!I72</f>
        <v>0</v>
      </c>
      <c r="I1539" s="25">
        <f>E_Sources!J72</f>
        <v>0</v>
      </c>
    </row>
    <row r="1540" spans="1:39" x14ac:dyDescent="0.2">
      <c r="B1540" s="25">
        <f>E_Sources!C73</f>
        <v>0</v>
      </c>
      <c r="C1540" s="25">
        <f>E_Sources!D73</f>
        <v>0</v>
      </c>
      <c r="D1540" s="25">
        <f>E_Sources!E73</f>
        <v>0</v>
      </c>
      <c r="E1540" s="25">
        <f>E_Sources!F73</f>
        <v>0</v>
      </c>
      <c r="F1540" s="25">
        <f>E_Sources!G73</f>
        <v>0</v>
      </c>
      <c r="G1540" s="25">
        <f>E_Sources!H73</f>
        <v>0</v>
      </c>
      <c r="H1540" s="25">
        <f>E_Sources!I73</f>
        <v>0</v>
      </c>
      <c r="I1540" s="25">
        <f>E_Sources!J73</f>
        <v>0</v>
      </c>
    </row>
    <row r="1541" spans="1:39" x14ac:dyDescent="0.2">
      <c r="A1541" s="863" t="s">
        <v>648</v>
      </c>
    </row>
    <row r="1542" spans="1:39" ht="13.5" thickBot="1" x14ac:dyDescent="0.25">
      <c r="B1542" s="32" t="str">
        <f>F_Construction!B2</f>
        <v>Applicant Construction Cost Breakdown</v>
      </c>
      <c r="C1542" s="32">
        <f>F_Construction!C2</f>
        <v>0</v>
      </c>
      <c r="D1542" s="32">
        <f>F_Construction!D2</f>
        <v>0</v>
      </c>
      <c r="E1542" s="32">
        <f>F_Construction!E2</f>
        <v>0</v>
      </c>
      <c r="F1542" s="32">
        <f>F_Construction!F2</f>
        <v>0</v>
      </c>
      <c r="G1542" s="32">
        <f>F_Construction!G2</f>
        <v>0</v>
      </c>
      <c r="H1542" s="32">
        <f>F_Construction!H2</f>
        <v>0</v>
      </c>
      <c r="I1542" s="32">
        <f>F_Construction!I2</f>
        <v>0</v>
      </c>
      <c r="J1542" s="32">
        <f>F_Construction!J2</f>
        <v>0</v>
      </c>
      <c r="K1542" s="32">
        <f>F_Construction!K2</f>
        <v>0</v>
      </c>
      <c r="L1542" s="32">
        <f>F_Construction!L2</f>
        <v>0</v>
      </c>
      <c r="M1542" s="32">
        <f>F_Construction!M2</f>
        <v>0</v>
      </c>
      <c r="N1542" s="32">
        <f>F_Construction!N2</f>
        <v>0</v>
      </c>
      <c r="O1542" s="32">
        <f>F_Construction!O2</f>
        <v>0</v>
      </c>
      <c r="P1542" s="32">
        <f>F_Construction!P2</f>
        <v>0</v>
      </c>
      <c r="Q1542" s="32">
        <f>F_Construction!Q2</f>
        <v>0</v>
      </c>
      <c r="R1542" s="32">
        <f>F_Construction!R2</f>
        <v>0</v>
      </c>
      <c r="S1542" s="32">
        <f>F_Construction!S2</f>
        <v>0</v>
      </c>
      <c r="T1542" s="32">
        <f>F_Construction!T2</f>
        <v>0</v>
      </c>
      <c r="U1542" s="32">
        <f>F_Construction!U2</f>
        <v>0</v>
      </c>
      <c r="V1542" s="32">
        <f>F_Construction!V2</f>
        <v>0</v>
      </c>
      <c r="W1542" s="32">
        <f>F_Construction!W2</f>
        <v>0</v>
      </c>
      <c r="X1542" s="32">
        <f>F_Construction!X2</f>
        <v>0</v>
      </c>
      <c r="Y1542" s="32">
        <f>F_Construction!Y2</f>
        <v>0</v>
      </c>
      <c r="Z1542" s="32">
        <f>F_Construction!Z2</f>
        <v>0</v>
      </c>
      <c r="AA1542" s="32">
        <f>F_Construction!AA2</f>
        <v>0</v>
      </c>
      <c r="AB1542" s="32">
        <f>F_Construction!AB2</f>
        <v>0</v>
      </c>
      <c r="AC1542" s="32">
        <f>F_Construction!AC2</f>
        <v>0</v>
      </c>
      <c r="AD1542" s="32">
        <f>F_Construction!AD2</f>
        <v>0</v>
      </c>
      <c r="AE1542" s="32">
        <f>F_Construction!AE2</f>
        <v>0</v>
      </c>
      <c r="AF1542" s="32">
        <f>F_Construction!AF2</f>
        <v>0</v>
      </c>
      <c r="AG1542" s="32">
        <f>F_Construction!AG2</f>
        <v>0</v>
      </c>
      <c r="AH1542" s="32">
        <f>F_Construction!AH2</f>
        <v>0</v>
      </c>
      <c r="AI1542" s="32">
        <f>F_Construction!AI2</f>
        <v>0</v>
      </c>
      <c r="AJ1542" s="32">
        <f>F_Construction!AJ2</f>
        <v>0</v>
      </c>
      <c r="AK1542" s="104">
        <f>F_Construction!AK2</f>
        <v>0</v>
      </c>
      <c r="AL1542" s="104">
        <f>F_Construction!AL2</f>
        <v>0</v>
      </c>
      <c r="AM1542" s="877">
        <f>F_Construction!AM2</f>
        <v>0</v>
      </c>
    </row>
    <row r="1543" spans="1:39" x14ac:dyDescent="0.2">
      <c r="B1543" s="1185" t="str">
        <f>F_Construction!B3</f>
        <v>Account for all all hard construction costs by construction type below to populate.  The completed F_Construction tab will populate the Hard Costs areas of the G_Uses tab.  It is understood categories such as Builders Risk Insurance, Permits, Environmental Remediation, and Furniture, Fixtures, and Equipment, may not be part of the final construction contract, but must be accounted for through the construction cost estimate process.</v>
      </c>
      <c r="C1543" s="1185">
        <f>F_Construction!C3</f>
        <v>0</v>
      </c>
      <c r="D1543" s="1185">
        <f>F_Construction!D3</f>
        <v>0</v>
      </c>
      <c r="E1543" s="1185">
        <f>F_Construction!E3</f>
        <v>0</v>
      </c>
      <c r="F1543" s="1185">
        <f>F_Construction!F3</f>
        <v>0</v>
      </c>
      <c r="G1543" s="1185">
        <f>F_Construction!G3</f>
        <v>0</v>
      </c>
      <c r="H1543" s="1185">
        <f>F_Construction!H3</f>
        <v>0</v>
      </c>
      <c r="I1543" s="1185">
        <f>F_Construction!I3</f>
        <v>0</v>
      </c>
      <c r="J1543" s="1185">
        <f>F_Construction!J3</f>
        <v>0</v>
      </c>
      <c r="K1543" s="1185">
        <f>F_Construction!K3</f>
        <v>0</v>
      </c>
      <c r="L1543" s="1185">
        <f>F_Construction!L3</f>
        <v>0</v>
      </c>
      <c r="M1543" s="1185">
        <f>F_Construction!M3</f>
        <v>0</v>
      </c>
      <c r="N1543" s="1185">
        <f>F_Construction!N3</f>
        <v>0</v>
      </c>
      <c r="O1543" s="1185">
        <f>F_Construction!O3</f>
        <v>0</v>
      </c>
      <c r="P1543" s="1185">
        <f>F_Construction!P3</f>
        <v>0</v>
      </c>
      <c r="Q1543" s="1185">
        <f>F_Construction!Q3</f>
        <v>0</v>
      </c>
      <c r="R1543" s="1185">
        <f>F_Construction!R3</f>
        <v>0</v>
      </c>
      <c r="S1543" s="1185">
        <f>F_Construction!S3</f>
        <v>0</v>
      </c>
      <c r="T1543" s="1185">
        <f>F_Construction!T3</f>
        <v>0</v>
      </c>
      <c r="U1543" s="1185">
        <f>F_Construction!U3</f>
        <v>0</v>
      </c>
      <c r="V1543" s="1185">
        <f>F_Construction!V3</f>
        <v>0</v>
      </c>
      <c r="W1543" s="1185">
        <f>F_Construction!W3</f>
        <v>0</v>
      </c>
      <c r="X1543" s="1185">
        <f>F_Construction!X3</f>
        <v>0</v>
      </c>
      <c r="Y1543" s="1185">
        <f>F_Construction!Y3</f>
        <v>0</v>
      </c>
      <c r="Z1543" s="1185">
        <f>F_Construction!Z3</f>
        <v>0</v>
      </c>
      <c r="AA1543" s="1185">
        <f>F_Construction!AA3</f>
        <v>0</v>
      </c>
      <c r="AB1543" s="1185">
        <f>F_Construction!AB3</f>
        <v>0</v>
      </c>
      <c r="AC1543" s="1185">
        <f>F_Construction!AC3</f>
        <v>0</v>
      </c>
      <c r="AD1543" s="1185">
        <f>F_Construction!AD3</f>
        <v>0</v>
      </c>
      <c r="AE1543" s="1185">
        <f>F_Construction!AE3</f>
        <v>0</v>
      </c>
      <c r="AF1543" s="878">
        <f>F_Construction!AF3</f>
        <v>0</v>
      </c>
      <c r="AG1543" s="878">
        <f>F_Construction!AG3</f>
        <v>0</v>
      </c>
      <c r="AH1543" s="878">
        <f>F_Construction!AH3</f>
        <v>0</v>
      </c>
      <c r="AI1543" s="878">
        <f>F_Construction!AI3</f>
        <v>0</v>
      </c>
      <c r="AJ1543" s="878">
        <f>F_Construction!AJ3</f>
        <v>0</v>
      </c>
      <c r="AK1543" s="878">
        <f>F_Construction!AK3</f>
        <v>0</v>
      </c>
      <c r="AL1543" s="878">
        <f>F_Construction!AL3</f>
        <v>0</v>
      </c>
      <c r="AM1543" s="878">
        <f>F_Construction!AM3</f>
        <v>0</v>
      </c>
    </row>
    <row r="1544" spans="1:39" ht="13.5" thickBot="1" x14ac:dyDescent="0.25">
      <c r="B1544" s="1186">
        <f>F_Construction!B4</f>
        <v>0</v>
      </c>
      <c r="C1544" s="1186">
        <f>F_Construction!C4</f>
        <v>0</v>
      </c>
      <c r="D1544" s="1186">
        <f>F_Construction!D4</f>
        <v>0</v>
      </c>
      <c r="E1544" s="1186">
        <f>F_Construction!E4</f>
        <v>0</v>
      </c>
      <c r="F1544" s="1186">
        <f>F_Construction!F4</f>
        <v>0</v>
      </c>
      <c r="G1544" s="1186">
        <f>F_Construction!G4</f>
        <v>0</v>
      </c>
      <c r="H1544" s="1186">
        <f>F_Construction!H4</f>
        <v>0</v>
      </c>
      <c r="I1544" s="1186">
        <f>F_Construction!I4</f>
        <v>0</v>
      </c>
      <c r="J1544" s="1186">
        <f>F_Construction!J4</f>
        <v>0</v>
      </c>
      <c r="K1544" s="1186">
        <f>F_Construction!K4</f>
        <v>0</v>
      </c>
      <c r="L1544" s="1186">
        <f>F_Construction!L4</f>
        <v>0</v>
      </c>
      <c r="M1544" s="1186">
        <f>F_Construction!M4</f>
        <v>0</v>
      </c>
      <c r="N1544" s="1186">
        <f>F_Construction!N4</f>
        <v>0</v>
      </c>
      <c r="O1544" s="1186">
        <f>F_Construction!O4</f>
        <v>0</v>
      </c>
      <c r="P1544" s="1186">
        <f>F_Construction!P4</f>
        <v>0</v>
      </c>
      <c r="Q1544" s="1186">
        <f>F_Construction!Q4</f>
        <v>0</v>
      </c>
      <c r="R1544" s="1186">
        <f>F_Construction!R4</f>
        <v>0</v>
      </c>
      <c r="S1544" s="1186">
        <f>F_Construction!S4</f>
        <v>0</v>
      </c>
      <c r="T1544" s="1186">
        <f>F_Construction!T4</f>
        <v>0</v>
      </c>
      <c r="U1544" s="1186">
        <f>F_Construction!U4</f>
        <v>0</v>
      </c>
      <c r="V1544" s="1186">
        <f>F_Construction!V4</f>
        <v>0</v>
      </c>
      <c r="W1544" s="1186">
        <f>F_Construction!W4</f>
        <v>0</v>
      </c>
      <c r="X1544" s="1186">
        <f>F_Construction!X4</f>
        <v>0</v>
      </c>
      <c r="Y1544" s="1186">
        <f>F_Construction!Y4</f>
        <v>0</v>
      </c>
      <c r="Z1544" s="1186">
        <f>F_Construction!Z4</f>
        <v>0</v>
      </c>
      <c r="AA1544" s="1186">
        <f>F_Construction!AA4</f>
        <v>0</v>
      </c>
      <c r="AB1544" s="1186">
        <f>F_Construction!AB4</f>
        <v>0</v>
      </c>
      <c r="AC1544" s="1186">
        <f>F_Construction!AC4</f>
        <v>0</v>
      </c>
      <c r="AD1544" s="1186">
        <f>F_Construction!AD4</f>
        <v>0</v>
      </c>
      <c r="AE1544" s="1186">
        <f>F_Construction!AE4</f>
        <v>0</v>
      </c>
      <c r="AF1544" s="879">
        <f>F_Construction!AF4</f>
        <v>0</v>
      </c>
      <c r="AG1544" s="879">
        <f>F_Construction!AG4</f>
        <v>0</v>
      </c>
      <c r="AH1544" s="879">
        <f>F_Construction!AH4</f>
        <v>0</v>
      </c>
      <c r="AI1544" s="879">
        <f>F_Construction!AI4</f>
        <v>0</v>
      </c>
      <c r="AJ1544" s="879">
        <f>F_Construction!AJ4</f>
        <v>0</v>
      </c>
      <c r="AK1544" s="879">
        <f>F_Construction!AK4</f>
        <v>0</v>
      </c>
      <c r="AL1544" s="879">
        <f>F_Construction!AL4</f>
        <v>0</v>
      </c>
      <c r="AM1544" s="879">
        <f>F_Construction!AM4</f>
        <v>0</v>
      </c>
    </row>
    <row r="1545" spans="1:39" x14ac:dyDescent="0.2">
      <c r="B1545" s="495">
        <f>F_Construction!B5</f>
        <v>0</v>
      </c>
      <c r="C1545" s="495">
        <f>F_Construction!C5</f>
        <v>0</v>
      </c>
      <c r="D1545" s="495">
        <f>F_Construction!D5</f>
        <v>0</v>
      </c>
      <c r="E1545" s="495">
        <f>F_Construction!E5</f>
        <v>0</v>
      </c>
      <c r="F1545" s="495">
        <f>F_Construction!F5</f>
        <v>0</v>
      </c>
      <c r="G1545" s="495">
        <f>F_Construction!G5</f>
        <v>0</v>
      </c>
      <c r="H1545" s="495">
        <f>F_Construction!H5</f>
        <v>0</v>
      </c>
      <c r="I1545" s="495">
        <f>F_Construction!I5</f>
        <v>0</v>
      </c>
      <c r="J1545" s="495">
        <f>F_Construction!J5</f>
        <v>0</v>
      </c>
      <c r="K1545" s="495">
        <f>F_Construction!K5</f>
        <v>0</v>
      </c>
      <c r="L1545" s="495">
        <f>F_Construction!L5</f>
        <v>0</v>
      </c>
      <c r="M1545" s="495">
        <f>F_Construction!M5</f>
        <v>0</v>
      </c>
      <c r="N1545" s="495">
        <f>F_Construction!N5</f>
        <v>0</v>
      </c>
      <c r="O1545" s="495">
        <f>F_Construction!O5</f>
        <v>0</v>
      </c>
      <c r="P1545" s="495">
        <f>F_Construction!P5</f>
        <v>0</v>
      </c>
      <c r="Q1545" s="495">
        <f>F_Construction!Q5</f>
        <v>0</v>
      </c>
      <c r="R1545" s="495">
        <f>F_Construction!R5</f>
        <v>0</v>
      </c>
      <c r="S1545" s="495">
        <f>F_Construction!S5</f>
        <v>0</v>
      </c>
      <c r="T1545" s="495">
        <f>F_Construction!T5</f>
        <v>0</v>
      </c>
      <c r="U1545" s="495">
        <f>F_Construction!U5</f>
        <v>0</v>
      </c>
      <c r="V1545" s="495">
        <f>F_Construction!V5</f>
        <v>0</v>
      </c>
      <c r="W1545" s="495">
        <f>F_Construction!W5</f>
        <v>0</v>
      </c>
      <c r="X1545" s="495">
        <f>F_Construction!X5</f>
        <v>0</v>
      </c>
      <c r="Y1545" s="495">
        <f>F_Construction!Y5</f>
        <v>0</v>
      </c>
      <c r="Z1545" s="495">
        <f>F_Construction!Z5</f>
        <v>0</v>
      </c>
      <c r="AA1545" s="495">
        <f>F_Construction!AA5</f>
        <v>0</v>
      </c>
      <c r="AB1545" s="495">
        <f>F_Construction!AB5</f>
        <v>0</v>
      </c>
      <c r="AC1545" s="495">
        <f>F_Construction!AC5</f>
        <v>0</v>
      </c>
      <c r="AD1545" s="495">
        <f>F_Construction!AD5</f>
        <v>0</v>
      </c>
      <c r="AE1545" s="495">
        <f>F_Construction!AE5</f>
        <v>0</v>
      </c>
      <c r="AF1545" s="495">
        <f>F_Construction!AF5</f>
        <v>0</v>
      </c>
      <c r="AG1545" s="495">
        <f>F_Construction!AG5</f>
        <v>0</v>
      </c>
      <c r="AH1545" s="495">
        <f>F_Construction!AH5</f>
        <v>0</v>
      </c>
      <c r="AI1545" s="495">
        <f>F_Construction!AI5</f>
        <v>0</v>
      </c>
      <c r="AJ1545" s="495">
        <f>F_Construction!AJ5</f>
        <v>0</v>
      </c>
      <c r="AK1545" s="212">
        <f>F_Construction!AK5</f>
        <v>0</v>
      </c>
      <c r="AL1545" s="212">
        <f>F_Construction!AL5</f>
        <v>0</v>
      </c>
      <c r="AM1545" s="212">
        <f>F_Construction!AM5</f>
        <v>0</v>
      </c>
    </row>
    <row r="1546" spans="1:39" x14ac:dyDescent="0.2">
      <c r="B1546" s="880" t="str">
        <f>F_Construction!B6</f>
        <v>Definitions</v>
      </c>
      <c r="C1546" s="495">
        <f>F_Construction!C6</f>
        <v>0</v>
      </c>
      <c r="D1546" s="495">
        <f>F_Construction!D6</f>
        <v>0</v>
      </c>
      <c r="E1546" s="495">
        <f>F_Construction!E6</f>
        <v>0</v>
      </c>
      <c r="F1546" s="495">
        <f>F_Construction!F6</f>
        <v>0</v>
      </c>
      <c r="G1546" s="495">
        <f>F_Construction!G6</f>
        <v>0</v>
      </c>
      <c r="H1546" s="495">
        <f>F_Construction!H6</f>
        <v>0</v>
      </c>
      <c r="I1546" s="495">
        <f>F_Construction!I6</f>
        <v>0</v>
      </c>
      <c r="J1546" s="495">
        <f>F_Construction!J6</f>
        <v>0</v>
      </c>
      <c r="K1546" s="495">
        <f>F_Construction!K6</f>
        <v>0</v>
      </c>
      <c r="L1546" s="495">
        <f>F_Construction!L6</f>
        <v>0</v>
      </c>
      <c r="M1546" s="495">
        <f>F_Construction!M6</f>
        <v>0</v>
      </c>
      <c r="N1546" s="495">
        <f>F_Construction!N6</f>
        <v>0</v>
      </c>
      <c r="O1546" s="495">
        <f>F_Construction!O6</f>
        <v>0</v>
      </c>
      <c r="P1546" s="495">
        <f>F_Construction!P6</f>
        <v>0</v>
      </c>
      <c r="Q1546" s="495">
        <f>F_Construction!Q6</f>
        <v>0</v>
      </c>
      <c r="R1546" s="495">
        <f>F_Construction!R6</f>
        <v>0</v>
      </c>
      <c r="S1546" s="495">
        <f>F_Construction!S6</f>
        <v>0</v>
      </c>
      <c r="T1546" s="495">
        <f>F_Construction!T6</f>
        <v>0</v>
      </c>
      <c r="U1546" s="495">
        <f>F_Construction!U6</f>
        <v>0</v>
      </c>
      <c r="V1546" s="495">
        <f>F_Construction!V6</f>
        <v>0</v>
      </c>
      <c r="W1546" s="495">
        <f>F_Construction!W6</f>
        <v>0</v>
      </c>
      <c r="X1546" s="495">
        <f>F_Construction!X6</f>
        <v>0</v>
      </c>
      <c r="Y1546" s="495">
        <f>F_Construction!Y6</f>
        <v>0</v>
      </c>
      <c r="Z1546" s="495">
        <f>F_Construction!Z6</f>
        <v>0</v>
      </c>
      <c r="AA1546" s="495">
        <f>F_Construction!AA6</f>
        <v>0</v>
      </c>
      <c r="AB1546" s="495">
        <f>F_Construction!AB6</f>
        <v>0</v>
      </c>
      <c r="AC1546" s="495">
        <f>F_Construction!AC6</f>
        <v>0</v>
      </c>
      <c r="AD1546" s="495">
        <f>F_Construction!AD6</f>
        <v>0</v>
      </c>
      <c r="AE1546" s="495">
        <f>F_Construction!AE6</f>
        <v>0</v>
      </c>
      <c r="AF1546" s="495">
        <f>F_Construction!AF6</f>
        <v>0</v>
      </c>
      <c r="AG1546" s="495">
        <f>F_Construction!AG6</f>
        <v>0</v>
      </c>
      <c r="AH1546" s="495">
        <f>F_Construction!AH6</f>
        <v>0</v>
      </c>
      <c r="AI1546" s="495">
        <f>F_Construction!AI6</f>
        <v>0</v>
      </c>
      <c r="AJ1546" s="495">
        <f>F_Construction!AJ6</f>
        <v>0</v>
      </c>
      <c r="AK1546" s="212">
        <f>F_Construction!AK6</f>
        <v>0</v>
      </c>
      <c r="AL1546" s="212">
        <f>F_Construction!AL6</f>
        <v>0</v>
      </c>
      <c r="AM1546" s="212">
        <f>F_Construction!AM6</f>
        <v>0</v>
      </c>
    </row>
    <row r="1547" spans="1:39" x14ac:dyDescent="0.2">
      <c r="B1547" s="212">
        <f>F_Construction!B7</f>
        <v>0</v>
      </c>
      <c r="C1547" s="881" t="str">
        <f>F_Construction!C7</f>
        <v>Residential Construction Costs: Include all costs attributable to the construction of the residential units including hallways, elevator spaces, lobbies, managers office, common areas, building amenities, community space, garages, carports, porches, etc.</v>
      </c>
      <c r="D1547" s="495">
        <f>F_Construction!D7</f>
        <v>0</v>
      </c>
      <c r="E1547" s="495">
        <f>F_Construction!E7</f>
        <v>0</v>
      </c>
      <c r="F1547" s="495">
        <f>F_Construction!F7</f>
        <v>0</v>
      </c>
      <c r="G1547" s="495">
        <f>F_Construction!G7</f>
        <v>0</v>
      </c>
      <c r="H1547" s="495">
        <f>F_Construction!H7</f>
        <v>0</v>
      </c>
      <c r="I1547" s="495">
        <f>F_Construction!I7</f>
        <v>0</v>
      </c>
      <c r="J1547" s="495">
        <f>F_Construction!J7</f>
        <v>0</v>
      </c>
      <c r="K1547" s="495">
        <f>F_Construction!K7</f>
        <v>0</v>
      </c>
      <c r="L1547" s="495">
        <f>F_Construction!L7</f>
        <v>0</v>
      </c>
      <c r="M1547" s="495">
        <f>F_Construction!M7</f>
        <v>0</v>
      </c>
      <c r="N1547" s="495">
        <f>F_Construction!N7</f>
        <v>0</v>
      </c>
      <c r="O1547" s="495">
        <f>F_Construction!O7</f>
        <v>0</v>
      </c>
      <c r="P1547" s="495">
        <f>F_Construction!P7</f>
        <v>0</v>
      </c>
      <c r="Q1547" s="495">
        <f>F_Construction!Q7</f>
        <v>0</v>
      </c>
      <c r="R1547" s="495">
        <f>F_Construction!R7</f>
        <v>0</v>
      </c>
      <c r="S1547" s="495">
        <f>F_Construction!S7</f>
        <v>0</v>
      </c>
      <c r="T1547" s="495">
        <f>F_Construction!T7</f>
        <v>0</v>
      </c>
      <c r="U1547" s="495">
        <f>F_Construction!U7</f>
        <v>0</v>
      </c>
      <c r="V1547" s="495">
        <f>F_Construction!V7</f>
        <v>0</v>
      </c>
      <c r="W1547" s="495">
        <f>F_Construction!W7</f>
        <v>0</v>
      </c>
      <c r="X1547" s="495">
        <f>F_Construction!X7</f>
        <v>0</v>
      </c>
      <c r="Y1547" s="495">
        <f>F_Construction!Y7</f>
        <v>0</v>
      </c>
      <c r="Z1547" s="495">
        <f>F_Construction!Z7</f>
        <v>0</v>
      </c>
      <c r="AA1547" s="495">
        <f>F_Construction!AA7</f>
        <v>0</v>
      </c>
      <c r="AB1547" s="495">
        <f>F_Construction!AB7</f>
        <v>0</v>
      </c>
      <c r="AC1547" s="495">
        <f>F_Construction!AC7</f>
        <v>0</v>
      </c>
      <c r="AD1547" s="495">
        <f>F_Construction!AD7</f>
        <v>0</v>
      </c>
      <c r="AE1547" s="495">
        <f>F_Construction!AE7</f>
        <v>0</v>
      </c>
      <c r="AF1547" s="495">
        <f>F_Construction!AF7</f>
        <v>0</v>
      </c>
      <c r="AG1547" s="495">
        <f>F_Construction!AG7</f>
        <v>0</v>
      </c>
      <c r="AH1547" s="495">
        <f>F_Construction!AH7</f>
        <v>0</v>
      </c>
      <c r="AI1547" s="495">
        <f>F_Construction!AI7</f>
        <v>0</v>
      </c>
      <c r="AJ1547" s="495">
        <f>F_Construction!AJ7</f>
        <v>0</v>
      </c>
      <c r="AK1547" s="212">
        <f>F_Construction!AK7</f>
        <v>0</v>
      </c>
      <c r="AL1547" s="212">
        <f>F_Construction!AL7</f>
        <v>0</v>
      </c>
      <c r="AM1547" s="212">
        <f>F_Construction!AM7</f>
        <v>0</v>
      </c>
    </row>
    <row r="1548" spans="1:39" x14ac:dyDescent="0.2">
      <c r="B1548" s="212">
        <f>F_Construction!B8</f>
        <v>0</v>
      </c>
      <c r="C1548" s="881" t="str">
        <f>F_Construction!C8</f>
        <v>Commercial Construction Costs: Include all costs attributable to the construction of leaseable commercial space in the project.</v>
      </c>
      <c r="D1548" s="495">
        <f>F_Construction!D8</f>
        <v>0</v>
      </c>
      <c r="E1548" s="495">
        <f>F_Construction!E8</f>
        <v>0</v>
      </c>
      <c r="F1548" s="495">
        <f>F_Construction!F8</f>
        <v>0</v>
      </c>
      <c r="G1548" s="495">
        <f>F_Construction!G8</f>
        <v>0</v>
      </c>
      <c r="H1548" s="495">
        <f>F_Construction!H8</f>
        <v>0</v>
      </c>
      <c r="I1548" s="495">
        <f>F_Construction!I8</f>
        <v>0</v>
      </c>
      <c r="J1548" s="495">
        <f>F_Construction!J8</f>
        <v>0</v>
      </c>
      <c r="K1548" s="495">
        <f>F_Construction!K8</f>
        <v>0</v>
      </c>
      <c r="L1548" s="495">
        <f>F_Construction!L8</f>
        <v>0</v>
      </c>
      <c r="M1548" s="495">
        <f>F_Construction!M8</f>
        <v>0</v>
      </c>
      <c r="N1548" s="495">
        <f>F_Construction!N8</f>
        <v>0</v>
      </c>
      <c r="O1548" s="495">
        <f>F_Construction!O8</f>
        <v>0</v>
      </c>
      <c r="P1548" s="495">
        <f>F_Construction!P8</f>
        <v>0</v>
      </c>
      <c r="Q1548" s="495">
        <f>F_Construction!Q8</f>
        <v>0</v>
      </c>
      <c r="R1548" s="495">
        <f>F_Construction!R8</f>
        <v>0</v>
      </c>
      <c r="S1548" s="495">
        <f>F_Construction!S8</f>
        <v>0</v>
      </c>
      <c r="T1548" s="495">
        <f>F_Construction!T8</f>
        <v>0</v>
      </c>
      <c r="U1548" s="495">
        <f>F_Construction!U8</f>
        <v>0</v>
      </c>
      <c r="V1548" s="495">
        <f>F_Construction!V8</f>
        <v>0</v>
      </c>
      <c r="W1548" s="495">
        <f>F_Construction!W8</f>
        <v>0</v>
      </c>
      <c r="X1548" s="495">
        <f>F_Construction!X8</f>
        <v>0</v>
      </c>
      <c r="Y1548" s="495">
        <f>F_Construction!Y8</f>
        <v>0</v>
      </c>
      <c r="Z1548" s="495">
        <f>F_Construction!Z8</f>
        <v>0</v>
      </c>
      <c r="AA1548" s="495">
        <f>F_Construction!AA8</f>
        <v>0</v>
      </c>
      <c r="AB1548" s="495">
        <f>F_Construction!AB8</f>
        <v>0</v>
      </c>
      <c r="AC1548" s="495">
        <f>F_Construction!AC8</f>
        <v>0</v>
      </c>
      <c r="AD1548" s="495">
        <f>F_Construction!AD8</f>
        <v>0</v>
      </c>
      <c r="AE1548" s="495">
        <f>F_Construction!AE8</f>
        <v>0</v>
      </c>
      <c r="AF1548" s="495">
        <f>F_Construction!AF8</f>
        <v>0</v>
      </c>
      <c r="AG1548" s="495">
        <f>F_Construction!AG8</f>
        <v>0</v>
      </c>
      <c r="AH1548" s="495">
        <f>F_Construction!AH8</f>
        <v>0</v>
      </c>
      <c r="AI1548" s="495">
        <f>F_Construction!AI8</f>
        <v>0</v>
      </c>
      <c r="AJ1548" s="495">
        <f>F_Construction!AJ8</f>
        <v>0</v>
      </c>
      <c r="AK1548" s="212">
        <f>F_Construction!AK8</f>
        <v>0</v>
      </c>
      <c r="AL1548" s="212">
        <f>F_Construction!AL8</f>
        <v>0</v>
      </c>
      <c r="AM1548" s="212">
        <f>F_Construction!AM8</f>
        <v>0</v>
      </c>
    </row>
    <row r="1549" spans="1:39" x14ac:dyDescent="0.2">
      <c r="B1549" s="212">
        <f>F_Construction!B9</f>
        <v>0</v>
      </c>
      <c r="C1549" s="881" t="str">
        <f>F_Construction!C9</f>
        <v>Services Area Construction Costs: Include all costs attributable to areas for the provision of resident tenant services.</v>
      </c>
      <c r="D1549" s="495">
        <f>F_Construction!D9</f>
        <v>0</v>
      </c>
      <c r="E1549" s="495">
        <f>F_Construction!E9</f>
        <v>0</v>
      </c>
      <c r="F1549" s="495">
        <f>F_Construction!F9</f>
        <v>0</v>
      </c>
      <c r="G1549" s="495">
        <f>F_Construction!G9</f>
        <v>0</v>
      </c>
      <c r="H1549" s="495">
        <f>F_Construction!H9</f>
        <v>0</v>
      </c>
      <c r="I1549" s="495">
        <f>F_Construction!I9</f>
        <v>0</v>
      </c>
      <c r="J1549" s="495">
        <f>F_Construction!J9</f>
        <v>0</v>
      </c>
      <c r="K1549" s="495">
        <f>F_Construction!K9</f>
        <v>0</v>
      </c>
      <c r="L1549" s="495">
        <f>F_Construction!L9</f>
        <v>0</v>
      </c>
      <c r="M1549" s="495">
        <f>F_Construction!M9</f>
        <v>0</v>
      </c>
      <c r="N1549" s="495">
        <f>F_Construction!N9</f>
        <v>0</v>
      </c>
      <c r="O1549" s="495">
        <f>F_Construction!O9</f>
        <v>0</v>
      </c>
      <c r="P1549" s="495">
        <f>F_Construction!P9</f>
        <v>0</v>
      </c>
      <c r="Q1549" s="495">
        <f>F_Construction!Q9</f>
        <v>0</v>
      </c>
      <c r="R1549" s="495">
        <f>F_Construction!R9</f>
        <v>0</v>
      </c>
      <c r="S1549" s="495">
        <f>F_Construction!S9</f>
        <v>0</v>
      </c>
      <c r="T1549" s="495">
        <f>F_Construction!T9</f>
        <v>0</v>
      </c>
      <c r="U1549" s="495">
        <f>F_Construction!U9</f>
        <v>0</v>
      </c>
      <c r="V1549" s="495">
        <f>F_Construction!V9</f>
        <v>0</v>
      </c>
      <c r="W1549" s="495">
        <f>F_Construction!W9</f>
        <v>0</v>
      </c>
      <c r="X1549" s="495">
        <f>F_Construction!X9</f>
        <v>0</v>
      </c>
      <c r="Y1549" s="495">
        <f>F_Construction!Y9</f>
        <v>0</v>
      </c>
      <c r="Z1549" s="495">
        <f>F_Construction!Z9</f>
        <v>0</v>
      </c>
      <c r="AA1549" s="495">
        <f>F_Construction!AA9</f>
        <v>0</v>
      </c>
      <c r="AB1549" s="495">
        <f>F_Construction!AB9</f>
        <v>0</v>
      </c>
      <c r="AC1549" s="495">
        <f>F_Construction!AC9</f>
        <v>0</v>
      </c>
      <c r="AD1549" s="495">
        <f>F_Construction!AD9</f>
        <v>0</v>
      </c>
      <c r="AE1549" s="495">
        <f>F_Construction!AE9</f>
        <v>0</v>
      </c>
      <c r="AF1549" s="495">
        <f>F_Construction!AF9</f>
        <v>0</v>
      </c>
      <c r="AG1549" s="495">
        <f>F_Construction!AG9</f>
        <v>0</v>
      </c>
      <c r="AH1549" s="495">
        <f>F_Construction!AH9</f>
        <v>0</v>
      </c>
      <c r="AI1549" s="495">
        <f>F_Construction!AI9</f>
        <v>0</v>
      </c>
      <c r="AJ1549" s="495">
        <f>F_Construction!AJ9</f>
        <v>0</v>
      </c>
      <c r="AK1549" s="212">
        <f>F_Construction!AK9</f>
        <v>0</v>
      </c>
      <c r="AL1549" s="212">
        <f>F_Construction!AL9</f>
        <v>0</v>
      </c>
      <c r="AM1549" s="212">
        <f>F_Construction!AM9</f>
        <v>0</v>
      </c>
    </row>
    <row r="1550" spans="1:39" x14ac:dyDescent="0.2">
      <c r="B1550" s="212">
        <f>F_Construction!B10</f>
        <v>0</v>
      </c>
      <c r="C1550" s="881" t="str">
        <f>F_Construction!C10</f>
        <v>Off-Site Improvements: Include all project costs attributable to improvements made in areas outside the project boundaries such as installation of public utilities, roads, landscaping, curbs, storm sewers, light standards, etc.</v>
      </c>
      <c r="D1550" s="495">
        <f>F_Construction!D10</f>
        <v>0</v>
      </c>
      <c r="E1550" s="495">
        <f>F_Construction!E10</f>
        <v>0</v>
      </c>
      <c r="F1550" s="495">
        <f>F_Construction!F10</f>
        <v>0</v>
      </c>
      <c r="G1550" s="495">
        <f>F_Construction!G10</f>
        <v>0</v>
      </c>
      <c r="H1550" s="495">
        <f>F_Construction!H10</f>
        <v>0</v>
      </c>
      <c r="I1550" s="495">
        <f>F_Construction!I10</f>
        <v>0</v>
      </c>
      <c r="J1550" s="495">
        <f>F_Construction!J10</f>
        <v>0</v>
      </c>
      <c r="K1550" s="495">
        <f>F_Construction!K10</f>
        <v>0</v>
      </c>
      <c r="L1550" s="495">
        <f>F_Construction!L10</f>
        <v>0</v>
      </c>
      <c r="M1550" s="495">
        <f>F_Construction!M10</f>
        <v>0</v>
      </c>
      <c r="N1550" s="495">
        <f>F_Construction!N10</f>
        <v>0</v>
      </c>
      <c r="O1550" s="495">
        <f>F_Construction!O10</f>
        <v>0</v>
      </c>
      <c r="P1550" s="495">
        <f>F_Construction!P10</f>
        <v>0</v>
      </c>
      <c r="Q1550" s="495">
        <f>F_Construction!Q10</f>
        <v>0</v>
      </c>
      <c r="R1550" s="495">
        <f>F_Construction!R10</f>
        <v>0</v>
      </c>
      <c r="S1550" s="495">
        <f>F_Construction!S10</f>
        <v>0</v>
      </c>
      <c r="T1550" s="495">
        <f>F_Construction!T10</f>
        <v>0</v>
      </c>
      <c r="U1550" s="495">
        <f>F_Construction!U10</f>
        <v>0</v>
      </c>
      <c r="V1550" s="495">
        <f>F_Construction!V10</f>
        <v>0</v>
      </c>
      <c r="W1550" s="495">
        <f>F_Construction!W10</f>
        <v>0</v>
      </c>
      <c r="X1550" s="495">
        <f>F_Construction!X10</f>
        <v>0</v>
      </c>
      <c r="Y1550" s="495">
        <f>F_Construction!Y10</f>
        <v>0</v>
      </c>
      <c r="Z1550" s="495">
        <f>F_Construction!Z10</f>
        <v>0</v>
      </c>
      <c r="AA1550" s="495">
        <f>F_Construction!AA10</f>
        <v>0</v>
      </c>
      <c r="AB1550" s="495">
        <f>F_Construction!AB10</f>
        <v>0</v>
      </c>
      <c r="AC1550" s="495">
        <f>F_Construction!AC10</f>
        <v>0</v>
      </c>
      <c r="AD1550" s="495">
        <f>F_Construction!AD10</f>
        <v>0</v>
      </c>
      <c r="AE1550" s="495">
        <f>F_Construction!AE10</f>
        <v>0</v>
      </c>
      <c r="AF1550" s="495">
        <f>F_Construction!AF10</f>
        <v>0</v>
      </c>
      <c r="AG1550" s="495">
        <f>F_Construction!AG10</f>
        <v>0</v>
      </c>
      <c r="AH1550" s="495">
        <f>F_Construction!AH10</f>
        <v>0</v>
      </c>
      <c r="AI1550" s="495">
        <f>F_Construction!AI10</f>
        <v>0</v>
      </c>
      <c r="AJ1550" s="495">
        <f>F_Construction!AJ10</f>
        <v>0</v>
      </c>
      <c r="AK1550" s="212">
        <f>F_Construction!AK10</f>
        <v>0</v>
      </c>
      <c r="AL1550" s="212">
        <f>F_Construction!AL10</f>
        <v>0</v>
      </c>
      <c r="AM1550" s="212">
        <f>F_Construction!AM10</f>
        <v>0</v>
      </c>
    </row>
    <row r="1551" spans="1:39" ht="13.5" thickBot="1" x14ac:dyDescent="0.25">
      <c r="B1551" s="496">
        <f>F_Construction!B11</f>
        <v>0</v>
      </c>
      <c r="C1551" s="496">
        <f>F_Construction!C11</f>
        <v>0</v>
      </c>
      <c r="D1551" s="496">
        <f>F_Construction!D11</f>
        <v>0</v>
      </c>
      <c r="E1551" s="496">
        <f>F_Construction!E11</f>
        <v>0</v>
      </c>
      <c r="F1551" s="496">
        <f>F_Construction!F11</f>
        <v>0</v>
      </c>
      <c r="G1551" s="496">
        <f>F_Construction!G11</f>
        <v>0</v>
      </c>
      <c r="H1551" s="496">
        <f>F_Construction!H11</f>
        <v>0</v>
      </c>
      <c r="I1551" s="496">
        <f>F_Construction!I11</f>
        <v>0</v>
      </c>
      <c r="J1551" s="496">
        <f>F_Construction!J11</f>
        <v>0</v>
      </c>
      <c r="K1551" s="496">
        <f>F_Construction!K11</f>
        <v>0</v>
      </c>
      <c r="L1551" s="496">
        <f>F_Construction!L11</f>
        <v>0</v>
      </c>
      <c r="M1551" s="496">
        <f>F_Construction!M11</f>
        <v>0</v>
      </c>
      <c r="N1551" s="496">
        <f>F_Construction!N11</f>
        <v>0</v>
      </c>
      <c r="O1551" s="496">
        <f>F_Construction!O11</f>
        <v>0</v>
      </c>
      <c r="P1551" s="496">
        <f>F_Construction!P11</f>
        <v>0</v>
      </c>
      <c r="Q1551" s="496">
        <f>F_Construction!Q11</f>
        <v>0</v>
      </c>
      <c r="R1551" s="496">
        <f>F_Construction!R11</f>
        <v>0</v>
      </c>
      <c r="S1551" s="496">
        <f>F_Construction!S11</f>
        <v>0</v>
      </c>
      <c r="T1551" s="496">
        <f>F_Construction!T11</f>
        <v>0</v>
      </c>
      <c r="U1551" s="496">
        <f>F_Construction!U11</f>
        <v>0</v>
      </c>
      <c r="V1551" s="496">
        <f>F_Construction!V11</f>
        <v>0</v>
      </c>
      <c r="W1551" s="496">
        <f>F_Construction!W11</f>
        <v>0</v>
      </c>
      <c r="X1551" s="496">
        <f>F_Construction!X11</f>
        <v>0</v>
      </c>
      <c r="Y1551" s="496">
        <f>F_Construction!Y11</f>
        <v>0</v>
      </c>
      <c r="Z1551" s="496">
        <f>F_Construction!Z11</f>
        <v>0</v>
      </c>
      <c r="AA1551" s="496">
        <f>F_Construction!AA11</f>
        <v>0</v>
      </c>
      <c r="AB1551" s="496">
        <f>F_Construction!AB11</f>
        <v>0</v>
      </c>
      <c r="AC1551" s="496">
        <f>F_Construction!AC11</f>
        <v>0</v>
      </c>
      <c r="AD1551" s="496">
        <f>F_Construction!AD11</f>
        <v>0</v>
      </c>
      <c r="AE1551" s="496">
        <f>F_Construction!AE11</f>
        <v>0</v>
      </c>
      <c r="AF1551" s="496">
        <f>F_Construction!AF11</f>
        <v>0</v>
      </c>
      <c r="AG1551" s="496">
        <f>F_Construction!AG11</f>
        <v>0</v>
      </c>
      <c r="AH1551" s="496">
        <f>F_Construction!AH11</f>
        <v>0</v>
      </c>
      <c r="AI1551" s="496">
        <f>F_Construction!AI11</f>
        <v>0</v>
      </c>
      <c r="AJ1551" s="496">
        <f>F_Construction!AJ11</f>
        <v>0</v>
      </c>
      <c r="AK1551" s="496">
        <f>F_Construction!AK11</f>
        <v>0</v>
      </c>
      <c r="AL1551" s="496">
        <f>F_Construction!AL11</f>
        <v>0</v>
      </c>
      <c r="AM1551" s="496">
        <f>F_Construction!AM11</f>
        <v>0</v>
      </c>
    </row>
    <row r="1552" spans="1:39" x14ac:dyDescent="0.2">
      <c r="B1552" s="212">
        <f>F_Construction!B12</f>
        <v>0</v>
      </c>
      <c r="C1552" s="212">
        <f>F_Construction!C12</f>
        <v>0</v>
      </c>
      <c r="D1552" s="212">
        <f>F_Construction!D12</f>
        <v>0</v>
      </c>
      <c r="E1552" s="212">
        <f>F_Construction!E12</f>
        <v>0</v>
      </c>
      <c r="F1552" s="212">
        <f>F_Construction!F12</f>
        <v>0</v>
      </c>
      <c r="G1552" s="212">
        <f>F_Construction!G12</f>
        <v>0</v>
      </c>
      <c r="H1552" s="212">
        <f>F_Construction!H12</f>
        <v>0</v>
      </c>
      <c r="I1552" s="212">
        <f>F_Construction!I12</f>
        <v>0</v>
      </c>
      <c r="J1552" s="212">
        <f>F_Construction!J12</f>
        <v>0</v>
      </c>
      <c r="K1552" s="212">
        <f>F_Construction!K12</f>
        <v>0</v>
      </c>
      <c r="L1552" s="212">
        <f>F_Construction!L12</f>
        <v>0</v>
      </c>
      <c r="M1552" s="212">
        <f>F_Construction!M12</f>
        <v>0</v>
      </c>
      <c r="N1552" s="212">
        <f>F_Construction!N12</f>
        <v>0</v>
      </c>
      <c r="O1552" s="212">
        <f>F_Construction!O12</f>
        <v>0</v>
      </c>
      <c r="P1552" s="212">
        <f>F_Construction!P12</f>
        <v>0</v>
      </c>
      <c r="Q1552" s="212">
        <f>F_Construction!Q12</f>
        <v>0</v>
      </c>
      <c r="R1552" s="212">
        <f>F_Construction!R12</f>
        <v>0</v>
      </c>
      <c r="S1552" s="212">
        <f>F_Construction!S12</f>
        <v>0</v>
      </c>
      <c r="T1552" s="212">
        <f>F_Construction!T12</f>
        <v>0</v>
      </c>
      <c r="U1552" s="212">
        <f>F_Construction!U12</f>
        <v>0</v>
      </c>
      <c r="V1552" s="212">
        <f>F_Construction!V12</f>
        <v>0</v>
      </c>
      <c r="W1552" s="212">
        <f>F_Construction!W12</f>
        <v>0</v>
      </c>
      <c r="X1552" s="212">
        <f>F_Construction!X12</f>
        <v>0</v>
      </c>
      <c r="Y1552" s="212">
        <f>F_Construction!Y12</f>
        <v>0</v>
      </c>
      <c r="Z1552" s="212">
        <f>F_Construction!Z12</f>
        <v>0</v>
      </c>
      <c r="AA1552" s="212">
        <f>F_Construction!AA12</f>
        <v>0</v>
      </c>
      <c r="AB1552" s="212">
        <f>F_Construction!AB12</f>
        <v>0</v>
      </c>
      <c r="AC1552" s="212">
        <f>F_Construction!AC12</f>
        <v>0</v>
      </c>
      <c r="AD1552" s="212">
        <f>F_Construction!AD12</f>
        <v>0</v>
      </c>
      <c r="AE1552" s="212">
        <f>F_Construction!AE12</f>
        <v>0</v>
      </c>
      <c r="AF1552" s="212">
        <f>F_Construction!AF12</f>
        <v>0</v>
      </c>
      <c r="AG1552" s="212">
        <f>F_Construction!AG12</f>
        <v>0</v>
      </c>
      <c r="AH1552" s="212">
        <f>F_Construction!AH12</f>
        <v>0</v>
      </c>
      <c r="AI1552" s="212">
        <f>F_Construction!AI12</f>
        <v>0</v>
      </c>
      <c r="AJ1552" s="212">
        <f>F_Construction!AJ12</f>
        <v>0</v>
      </c>
      <c r="AK1552" s="212">
        <f>F_Construction!AK12</f>
        <v>0</v>
      </c>
      <c r="AL1552" s="212">
        <f>F_Construction!AL12</f>
        <v>0</v>
      </c>
      <c r="AM1552" s="212">
        <f>F_Construction!AM12</f>
        <v>0</v>
      </c>
    </row>
    <row r="1553" spans="2:39" ht="38.25" x14ac:dyDescent="0.2">
      <c r="B1553" s="212">
        <f>F_Construction!B13</f>
        <v>0</v>
      </c>
      <c r="C1553" s="212">
        <f>F_Construction!C13</f>
        <v>0</v>
      </c>
      <c r="D1553" s="212">
        <f>F_Construction!D13</f>
        <v>0</v>
      </c>
      <c r="E1553" s="212">
        <f>F_Construction!E13</f>
        <v>0</v>
      </c>
      <c r="F1553" s="1187" t="str">
        <f>F_Construction!F13</f>
        <v>Residential Improvements (by construction type)</v>
      </c>
      <c r="G1553" s="1187">
        <f>F_Construction!G13</f>
        <v>0</v>
      </c>
      <c r="H1553" s="1187">
        <f>F_Construction!H13</f>
        <v>0</v>
      </c>
      <c r="I1553" s="1187">
        <f>F_Construction!I13</f>
        <v>0</v>
      </c>
      <c r="J1553" s="1187">
        <f>F_Construction!J13</f>
        <v>0</v>
      </c>
      <c r="K1553" s="1187">
        <f>F_Construction!K13</f>
        <v>0</v>
      </c>
      <c r="L1553" s="1187">
        <f>F_Construction!L13</f>
        <v>0</v>
      </c>
      <c r="M1553" s="1187">
        <f>F_Construction!M13</f>
        <v>0</v>
      </c>
      <c r="N1553" s="1187">
        <f>F_Construction!N13</f>
        <v>0</v>
      </c>
      <c r="O1553" s="1187">
        <f>F_Construction!O13</f>
        <v>0</v>
      </c>
      <c r="P1553" s="1187">
        <f>F_Construction!P13</f>
        <v>0</v>
      </c>
      <c r="Q1553" s="1187">
        <f>F_Construction!Q13</f>
        <v>0</v>
      </c>
      <c r="R1553" s="1187">
        <f>F_Construction!R13</f>
        <v>0</v>
      </c>
      <c r="S1553" s="1187">
        <f>F_Construction!S13</f>
        <v>0</v>
      </c>
      <c r="T1553" s="1187">
        <f>F_Construction!T13</f>
        <v>0</v>
      </c>
      <c r="U1553" s="1187">
        <f>F_Construction!U13</f>
        <v>0</v>
      </c>
      <c r="V1553" s="1187">
        <f>F_Construction!V13</f>
        <v>0</v>
      </c>
      <c r="W1553" s="1187">
        <f>F_Construction!W13</f>
        <v>0</v>
      </c>
      <c r="X1553" s="1187">
        <f>F_Construction!X13</f>
        <v>0</v>
      </c>
      <c r="Y1553" s="212">
        <f>F_Construction!Y13</f>
        <v>0</v>
      </c>
      <c r="Z1553" s="1187" t="str">
        <f>F_Construction!Z13</f>
        <v>Commercial Improvements</v>
      </c>
      <c r="AA1553" s="1187">
        <f>F_Construction!AA13</f>
        <v>0</v>
      </c>
      <c r="AB1553" s="1187">
        <f>F_Construction!AB13</f>
        <v>0</v>
      </c>
      <c r="AC1553" s="212">
        <f>F_Construction!AC13</f>
        <v>0</v>
      </c>
      <c r="AD1553" s="1187" t="str">
        <f>F_Construction!AD13</f>
        <v>Service Area Improvements</v>
      </c>
      <c r="AE1553" s="1187">
        <f>F_Construction!AE13</f>
        <v>0</v>
      </c>
      <c r="AF1553" s="1187">
        <f>F_Construction!AF13</f>
        <v>0</v>
      </c>
      <c r="AG1553" s="212">
        <f>F_Construction!AG13</f>
        <v>0</v>
      </c>
      <c r="AH1553" s="497" t="str">
        <f>F_Construction!AH13</f>
        <v>Off-Site Improvements</v>
      </c>
      <c r="AI1553" s="218">
        <f>F_Construction!AI13</f>
        <v>0</v>
      </c>
      <c r="AJ1553" s="1187" t="str">
        <f>F_Construction!AJ13</f>
        <v>Total Improvements</v>
      </c>
      <c r="AK1553" s="1187">
        <f>F_Construction!AK13</f>
        <v>0</v>
      </c>
      <c r="AL1553" s="1187">
        <f>F_Construction!AL13</f>
        <v>0</v>
      </c>
      <c r="AM1553" s="292">
        <f>F_Construction!AM13</f>
        <v>0</v>
      </c>
    </row>
    <row r="1554" spans="2:39" x14ac:dyDescent="0.2">
      <c r="B1554" s="212">
        <f>F_Construction!B14</f>
        <v>0</v>
      </c>
      <c r="C1554" s="212">
        <f>F_Construction!C14</f>
        <v>0</v>
      </c>
      <c r="D1554" s="212">
        <f>F_Construction!D14</f>
        <v>0</v>
      </c>
      <c r="E1554" s="212">
        <f>F_Construction!E14</f>
        <v>0</v>
      </c>
      <c r="F1554" s="292">
        <f>F_Construction!F14</f>
        <v>0</v>
      </c>
      <c r="G1554" s="292">
        <f>F_Construction!G14</f>
        <v>0</v>
      </c>
      <c r="H1554" s="292">
        <f>F_Construction!H14</f>
        <v>0</v>
      </c>
      <c r="I1554" s="292">
        <f>F_Construction!I14</f>
        <v>0</v>
      </c>
      <c r="J1554" s="292">
        <f>F_Construction!J14</f>
        <v>0</v>
      </c>
      <c r="K1554" s="292">
        <f>F_Construction!K14</f>
        <v>0</v>
      </c>
      <c r="L1554" s="292">
        <f>F_Construction!L14</f>
        <v>0</v>
      </c>
      <c r="M1554" s="292">
        <f>F_Construction!M14</f>
        <v>0</v>
      </c>
      <c r="N1554" s="292">
        <f>F_Construction!N14</f>
        <v>0</v>
      </c>
      <c r="O1554" s="292">
        <f>F_Construction!O14</f>
        <v>0</v>
      </c>
      <c r="P1554" s="292">
        <f>F_Construction!P14</f>
        <v>0</v>
      </c>
      <c r="Q1554" s="292">
        <f>F_Construction!Q14</f>
        <v>0</v>
      </c>
      <c r="R1554" s="292">
        <f>F_Construction!R14</f>
        <v>0</v>
      </c>
      <c r="S1554" s="292">
        <f>F_Construction!S14</f>
        <v>0</v>
      </c>
      <c r="T1554" s="292">
        <f>F_Construction!T14</f>
        <v>0</v>
      </c>
      <c r="U1554" s="292">
        <f>F_Construction!U14</f>
        <v>0</v>
      </c>
      <c r="V1554" s="292">
        <f>F_Construction!V14</f>
        <v>0</v>
      </c>
      <c r="W1554" s="212">
        <f>F_Construction!W14</f>
        <v>0</v>
      </c>
      <c r="X1554" s="212">
        <f>F_Construction!X14</f>
        <v>0</v>
      </c>
      <c r="Y1554" s="212">
        <f>F_Construction!Y14</f>
        <v>0</v>
      </c>
      <c r="Z1554" s="229">
        <f>F_Construction!Z14</f>
        <v>0</v>
      </c>
      <c r="AA1554" s="212">
        <f>F_Construction!AA14</f>
        <v>0</v>
      </c>
      <c r="AB1554" s="212">
        <f>F_Construction!AB14</f>
        <v>0</v>
      </c>
      <c r="AC1554" s="212">
        <f>F_Construction!AC14</f>
        <v>0</v>
      </c>
      <c r="AD1554" s="229">
        <f>F_Construction!AD14</f>
        <v>0</v>
      </c>
      <c r="AE1554" s="212">
        <f>F_Construction!AE14</f>
        <v>0</v>
      </c>
      <c r="AF1554" s="212">
        <f>F_Construction!AF14</f>
        <v>0</v>
      </c>
      <c r="AG1554" s="212">
        <f>F_Construction!AG14</f>
        <v>0</v>
      </c>
      <c r="AH1554" s="229">
        <f>F_Construction!AH14</f>
        <v>0</v>
      </c>
      <c r="AI1554" s="218">
        <f>F_Construction!AI14</f>
        <v>0</v>
      </c>
      <c r="AJ1554" s="229">
        <f>F_Construction!AJ14</f>
        <v>0</v>
      </c>
      <c r="AK1554" s="218">
        <f>F_Construction!AK14</f>
        <v>0</v>
      </c>
      <c r="AL1554" s="218">
        <f>F_Construction!AL14</f>
        <v>0</v>
      </c>
      <c r="AM1554" s="218">
        <f>F_Construction!AM14</f>
        <v>0</v>
      </c>
    </row>
    <row r="1555" spans="2:39" x14ac:dyDescent="0.2">
      <c r="B1555" s="212">
        <f>F_Construction!B15</f>
        <v>0</v>
      </c>
      <c r="C1555" s="212">
        <f>F_Construction!C15</f>
        <v>0</v>
      </c>
      <c r="D1555" s="212">
        <f>F_Construction!D15</f>
        <v>0</v>
      </c>
      <c r="E1555" s="212">
        <f>F_Construction!E15</f>
        <v>0</v>
      </c>
      <c r="F1555" s="1200" t="str">
        <f>F_Construction!F15</f>
        <v>New Construction</v>
      </c>
      <c r="G1555" s="1200">
        <f>F_Construction!G15</f>
        <v>0</v>
      </c>
      <c r="H1555" s="1200">
        <f>F_Construction!H15</f>
        <v>0</v>
      </c>
      <c r="I1555" s="481">
        <f>F_Construction!I15</f>
        <v>0</v>
      </c>
      <c r="J1555" s="1200" t="str">
        <f>F_Construction!J15</f>
        <v>Rehabilitation / Adaptive Reuse of non-residential buildings into residential buildings</v>
      </c>
      <c r="K1555" s="1200">
        <f>F_Construction!K15</f>
        <v>0</v>
      </c>
      <c r="L1555" s="1200">
        <f>F_Construction!L15</f>
        <v>0</v>
      </c>
      <c r="M1555" s="481">
        <f>F_Construction!M15</f>
        <v>0</v>
      </c>
      <c r="N1555" s="1200" t="str">
        <f>F_Construction!N15</f>
        <v>Rehabilitation of Existing Housing</v>
      </c>
      <c r="O1555" s="1200">
        <f>F_Construction!O15</f>
        <v>0</v>
      </c>
      <c r="P1555" s="1200">
        <f>F_Construction!P15</f>
        <v>0</v>
      </c>
      <c r="Q1555" s="481">
        <f>F_Construction!Q15</f>
        <v>0</v>
      </c>
      <c r="R1555" s="1200" t="str">
        <f>F_Construction!R15</f>
        <v>Rehabilitation of Abandoned and Foreclosed Single-Family Housing</v>
      </c>
      <c r="S1555" s="1200">
        <f>F_Construction!S15</f>
        <v>0</v>
      </c>
      <c r="T1555" s="1200">
        <f>F_Construction!T15</f>
        <v>0</v>
      </c>
      <c r="U1555" s="481">
        <f>F_Construction!U15</f>
        <v>0</v>
      </c>
      <c r="V1555" s="1201" t="str">
        <f>F_Construction!V15</f>
        <v xml:space="preserve">
Total Residential Improvements</v>
      </c>
      <c r="W1555" s="1201">
        <f>F_Construction!W15</f>
        <v>0</v>
      </c>
      <c r="X1555" s="1201">
        <f>F_Construction!X15</f>
        <v>0</v>
      </c>
      <c r="Y1555" s="212">
        <f>F_Construction!Y15</f>
        <v>0</v>
      </c>
      <c r="Z1555" s="229">
        <f>F_Construction!Z15</f>
        <v>0</v>
      </c>
      <c r="AA1555" s="212">
        <f>F_Construction!AA15</f>
        <v>0</v>
      </c>
      <c r="AB1555" s="212">
        <f>F_Construction!AB15</f>
        <v>0</v>
      </c>
      <c r="AC1555" s="212">
        <f>F_Construction!AC15</f>
        <v>0</v>
      </c>
      <c r="AD1555" s="229">
        <f>F_Construction!AD15</f>
        <v>0</v>
      </c>
      <c r="AE1555" s="212">
        <f>F_Construction!AE15</f>
        <v>0</v>
      </c>
      <c r="AF1555" s="212">
        <f>F_Construction!AF15</f>
        <v>0</v>
      </c>
      <c r="AG1555" s="212">
        <f>F_Construction!AG15</f>
        <v>0</v>
      </c>
      <c r="AH1555" s="229">
        <f>F_Construction!AH15</f>
        <v>0</v>
      </c>
      <c r="AI1555" s="218">
        <f>F_Construction!AI15</f>
        <v>0</v>
      </c>
      <c r="AJ1555" s="229">
        <f>F_Construction!AJ15</f>
        <v>0</v>
      </c>
      <c r="AK1555" s="218">
        <f>F_Construction!AK15</f>
        <v>0</v>
      </c>
      <c r="AL1555" s="218">
        <f>F_Construction!AL15</f>
        <v>0</v>
      </c>
      <c r="AM1555" s="218">
        <f>F_Construction!AM15</f>
        <v>0</v>
      </c>
    </row>
    <row r="1556" spans="2:39" x14ac:dyDescent="0.2">
      <c r="B1556" s="212">
        <f>F_Construction!B16</f>
        <v>0</v>
      </c>
      <c r="C1556" s="212">
        <f>F_Construction!C16</f>
        <v>0</v>
      </c>
      <c r="D1556" s="215" t="str">
        <f>F_Construction!D16</f>
        <v>Gross Square Feet:</v>
      </c>
      <c r="E1556" s="212">
        <f>F_Construction!E16</f>
        <v>0</v>
      </c>
      <c r="F1556" s="1188">
        <f>F_Construction!F16</f>
        <v>0</v>
      </c>
      <c r="G1556" s="1189">
        <f>F_Construction!G16</f>
        <v>0</v>
      </c>
      <c r="H1556" s="1190">
        <f>F_Construction!H16</f>
        <v>0</v>
      </c>
      <c r="I1556" s="212">
        <f>F_Construction!I16</f>
        <v>0</v>
      </c>
      <c r="J1556" s="1188">
        <f>F_Construction!J16</f>
        <v>0</v>
      </c>
      <c r="K1556" s="1189">
        <f>F_Construction!K16</f>
        <v>0</v>
      </c>
      <c r="L1556" s="1190">
        <f>F_Construction!L16</f>
        <v>0</v>
      </c>
      <c r="M1556" s="212">
        <f>F_Construction!M16</f>
        <v>0</v>
      </c>
      <c r="N1556" s="1188">
        <f>F_Construction!N16</f>
        <v>0</v>
      </c>
      <c r="O1556" s="1189">
        <f>F_Construction!O16</f>
        <v>0</v>
      </c>
      <c r="P1556" s="1190">
        <f>F_Construction!P16</f>
        <v>0</v>
      </c>
      <c r="Q1556" s="212">
        <f>F_Construction!Q16</f>
        <v>0</v>
      </c>
      <c r="R1556" s="1188">
        <f>F_Construction!R16</f>
        <v>0</v>
      </c>
      <c r="S1556" s="1189">
        <f>F_Construction!S16</f>
        <v>0</v>
      </c>
      <c r="T1556" s="1190">
        <f>F_Construction!T16</f>
        <v>0</v>
      </c>
      <c r="U1556" s="212">
        <f>F_Construction!U16</f>
        <v>0</v>
      </c>
      <c r="V1556" s="1191">
        <f>F_Construction!V16</f>
        <v>0</v>
      </c>
      <c r="W1556" s="1192">
        <f>F_Construction!W16</f>
        <v>0</v>
      </c>
      <c r="X1556" s="1193">
        <f>F_Construction!X16</f>
        <v>0</v>
      </c>
      <c r="Y1556" s="212">
        <f>F_Construction!Y16</f>
        <v>0</v>
      </c>
      <c r="Z1556" s="1188">
        <f>F_Construction!Z16</f>
        <v>0</v>
      </c>
      <c r="AA1556" s="1189">
        <f>F_Construction!AA16</f>
        <v>0</v>
      </c>
      <c r="AB1556" s="1190">
        <f>F_Construction!AB16</f>
        <v>0</v>
      </c>
      <c r="AC1556" s="212">
        <f>F_Construction!AC16</f>
        <v>0</v>
      </c>
      <c r="AD1556" s="1188">
        <f>F_Construction!AD16</f>
        <v>0</v>
      </c>
      <c r="AE1556" s="1189">
        <f>F_Construction!AE16</f>
        <v>0</v>
      </c>
      <c r="AF1556" s="1190">
        <f>F_Construction!AF16</f>
        <v>0</v>
      </c>
      <c r="AG1556" s="212">
        <f>F_Construction!AG16</f>
        <v>0</v>
      </c>
      <c r="AH1556" s="498">
        <f>F_Construction!AH16</f>
        <v>0</v>
      </c>
      <c r="AI1556" s="212">
        <f>F_Construction!AI16</f>
        <v>0</v>
      </c>
      <c r="AJ1556" s="1191">
        <f>F_Construction!AJ16</f>
        <v>0</v>
      </c>
      <c r="AK1556" s="1192">
        <f>F_Construction!AK16</f>
        <v>0</v>
      </c>
      <c r="AL1556" s="1193">
        <f>F_Construction!AL16</f>
        <v>0</v>
      </c>
      <c r="AM1556" s="882">
        <f>F_Construction!AM16</f>
        <v>0</v>
      </c>
    </row>
    <row r="1557" spans="2:39" x14ac:dyDescent="0.2">
      <c r="B1557" s="218">
        <f>F_Construction!B17</f>
        <v>0</v>
      </c>
      <c r="C1557" s="218">
        <f>F_Construction!C17</f>
        <v>0</v>
      </c>
      <c r="D1557" s="215" t="str">
        <f>F_Construction!D17</f>
        <v>Total Construction Costs:</v>
      </c>
      <c r="E1557" s="218">
        <f>F_Construction!E17</f>
        <v>0</v>
      </c>
      <c r="F1557" s="1194">
        <f>F_Construction!F17</f>
        <v>0</v>
      </c>
      <c r="G1557" s="1195">
        <f>F_Construction!G17</f>
        <v>0</v>
      </c>
      <c r="H1557" s="1196">
        <f>F_Construction!H17</f>
        <v>0</v>
      </c>
      <c r="I1557" s="218">
        <f>F_Construction!I17</f>
        <v>0</v>
      </c>
      <c r="J1557" s="1194">
        <f>F_Construction!J17</f>
        <v>0</v>
      </c>
      <c r="K1557" s="1195">
        <f>F_Construction!K17</f>
        <v>0</v>
      </c>
      <c r="L1557" s="1196">
        <f>F_Construction!L17</f>
        <v>0</v>
      </c>
      <c r="M1557" s="218">
        <f>F_Construction!M17</f>
        <v>0</v>
      </c>
      <c r="N1557" s="1194">
        <f>F_Construction!N17</f>
        <v>0</v>
      </c>
      <c r="O1557" s="1195">
        <f>F_Construction!O17</f>
        <v>0</v>
      </c>
      <c r="P1557" s="1196">
        <f>F_Construction!P17</f>
        <v>0</v>
      </c>
      <c r="Q1557" s="218">
        <f>F_Construction!Q17</f>
        <v>0</v>
      </c>
      <c r="R1557" s="1194">
        <f>F_Construction!R17</f>
        <v>0</v>
      </c>
      <c r="S1557" s="1195">
        <f>F_Construction!S17</f>
        <v>0</v>
      </c>
      <c r="T1557" s="1196">
        <f>F_Construction!T17</f>
        <v>0</v>
      </c>
      <c r="U1557" s="218">
        <f>F_Construction!U17</f>
        <v>0</v>
      </c>
      <c r="V1557" s="1197">
        <f>F_Construction!V17</f>
        <v>0</v>
      </c>
      <c r="W1557" s="1198">
        <f>F_Construction!W17</f>
        <v>0</v>
      </c>
      <c r="X1557" s="1199">
        <f>F_Construction!X17</f>
        <v>0</v>
      </c>
      <c r="Y1557" s="218">
        <f>F_Construction!Y17</f>
        <v>0</v>
      </c>
      <c r="Z1557" s="1194">
        <f>F_Construction!Z17</f>
        <v>0</v>
      </c>
      <c r="AA1557" s="1195">
        <f>F_Construction!AA17</f>
        <v>0</v>
      </c>
      <c r="AB1557" s="1196">
        <f>F_Construction!AB17</f>
        <v>0</v>
      </c>
      <c r="AC1557" s="218">
        <f>F_Construction!AC17</f>
        <v>0</v>
      </c>
      <c r="AD1557" s="1194">
        <f>F_Construction!AD17</f>
        <v>0</v>
      </c>
      <c r="AE1557" s="1195">
        <f>F_Construction!AE17</f>
        <v>0</v>
      </c>
      <c r="AF1557" s="1196">
        <f>F_Construction!AF17</f>
        <v>0</v>
      </c>
      <c r="AG1557" s="218">
        <f>F_Construction!AG17</f>
        <v>0</v>
      </c>
      <c r="AH1557" s="883">
        <f>F_Construction!AH17</f>
        <v>0</v>
      </c>
      <c r="AI1557" s="303">
        <f>F_Construction!AI17</f>
        <v>0</v>
      </c>
      <c r="AJ1557" s="1197">
        <f>F_Construction!AJ17</f>
        <v>0</v>
      </c>
      <c r="AK1557" s="1198">
        <f>F_Construction!AK17</f>
        <v>0</v>
      </c>
      <c r="AL1557" s="1199">
        <f>F_Construction!AL17</f>
        <v>0</v>
      </c>
      <c r="AM1557" s="884">
        <f>F_Construction!AM17</f>
        <v>0</v>
      </c>
    </row>
    <row r="1558" spans="2:39" x14ac:dyDescent="0.2">
      <c r="B1558" s="212">
        <f>F_Construction!B18</f>
        <v>0</v>
      </c>
      <c r="C1558" s="212">
        <f>F_Construction!C18</f>
        <v>0</v>
      </c>
      <c r="D1558" s="215" t="str">
        <f>F_Construction!D18</f>
        <v>Total Cost per Square Foot:</v>
      </c>
      <c r="E1558" s="212">
        <f>F_Construction!E18</f>
        <v>0</v>
      </c>
      <c r="F1558" s="1194">
        <f>F_Construction!F18</f>
        <v>0</v>
      </c>
      <c r="G1558" s="1195">
        <f>F_Construction!G18</f>
        <v>0</v>
      </c>
      <c r="H1558" s="1196">
        <f>F_Construction!H18</f>
        <v>0</v>
      </c>
      <c r="I1558" s="212">
        <f>F_Construction!I18</f>
        <v>0</v>
      </c>
      <c r="J1558" s="1194">
        <f>F_Construction!J18</f>
        <v>0</v>
      </c>
      <c r="K1558" s="1195">
        <f>F_Construction!K18</f>
        <v>0</v>
      </c>
      <c r="L1558" s="1196">
        <f>F_Construction!L18</f>
        <v>0</v>
      </c>
      <c r="M1558" s="212">
        <f>F_Construction!M18</f>
        <v>0</v>
      </c>
      <c r="N1558" s="1194">
        <f>F_Construction!N18</f>
        <v>0</v>
      </c>
      <c r="O1558" s="1195">
        <f>F_Construction!O18</f>
        <v>0</v>
      </c>
      <c r="P1558" s="1196">
        <f>F_Construction!P18</f>
        <v>0</v>
      </c>
      <c r="Q1558" s="212">
        <f>F_Construction!Q18</f>
        <v>0</v>
      </c>
      <c r="R1558" s="1194">
        <f>F_Construction!R18</f>
        <v>0</v>
      </c>
      <c r="S1558" s="1195">
        <f>F_Construction!S18</f>
        <v>0</v>
      </c>
      <c r="T1558" s="1196">
        <f>F_Construction!T18</f>
        <v>0</v>
      </c>
      <c r="U1558" s="212">
        <f>F_Construction!U18</f>
        <v>0</v>
      </c>
      <c r="V1558" s="1197">
        <f>F_Construction!V18</f>
        <v>0</v>
      </c>
      <c r="W1558" s="1198">
        <f>F_Construction!W18</f>
        <v>0</v>
      </c>
      <c r="X1558" s="1199">
        <f>F_Construction!X18</f>
        <v>0</v>
      </c>
      <c r="Y1558" s="212">
        <f>F_Construction!Y18</f>
        <v>0</v>
      </c>
      <c r="Z1558" s="1194">
        <f>F_Construction!Z18</f>
        <v>0</v>
      </c>
      <c r="AA1558" s="1195">
        <f>F_Construction!AA18</f>
        <v>0</v>
      </c>
      <c r="AB1558" s="1196">
        <f>F_Construction!AB18</f>
        <v>0</v>
      </c>
      <c r="AC1558" s="212">
        <f>F_Construction!AC18</f>
        <v>0</v>
      </c>
      <c r="AD1558" s="1194">
        <f>F_Construction!AD18</f>
        <v>0</v>
      </c>
      <c r="AE1558" s="1195">
        <f>F_Construction!AE18</f>
        <v>0</v>
      </c>
      <c r="AF1558" s="1196">
        <f>F_Construction!AF18</f>
        <v>0</v>
      </c>
      <c r="AG1558" s="212">
        <f>F_Construction!AG18</f>
        <v>0</v>
      </c>
      <c r="AH1558" s="499">
        <f>F_Construction!AH18</f>
        <v>0</v>
      </c>
      <c r="AI1558" s="297">
        <f>F_Construction!AI18</f>
        <v>0</v>
      </c>
      <c r="AJ1558" s="1197">
        <f>F_Construction!AJ18</f>
        <v>0</v>
      </c>
      <c r="AK1558" s="1198">
        <f>F_Construction!AK18</f>
        <v>0</v>
      </c>
      <c r="AL1558" s="1199">
        <f>F_Construction!AL18</f>
        <v>0</v>
      </c>
      <c r="AM1558" s="884">
        <f>F_Construction!AM18</f>
        <v>0</v>
      </c>
    </row>
    <row r="1559" spans="2:39" x14ac:dyDescent="0.2">
      <c r="B1559" s="212">
        <f>F_Construction!B19</f>
        <v>0</v>
      </c>
      <c r="C1559" s="212">
        <f>F_Construction!C19</f>
        <v>0</v>
      </c>
      <c r="D1559" s="215" t="str">
        <f>F_Construction!D19</f>
        <v>Trade Payments and Site Work:</v>
      </c>
      <c r="E1559" s="215">
        <f>F_Construction!E19</f>
        <v>0</v>
      </c>
      <c r="F1559" s="1194">
        <f>F_Construction!F19</f>
        <v>0</v>
      </c>
      <c r="G1559" s="1195">
        <f>F_Construction!G19</f>
        <v>0</v>
      </c>
      <c r="H1559" s="1196">
        <f>F_Construction!H19</f>
        <v>0</v>
      </c>
      <c r="I1559" s="212">
        <f>F_Construction!I19</f>
        <v>0</v>
      </c>
      <c r="J1559" s="1194">
        <f>F_Construction!J19</f>
        <v>0</v>
      </c>
      <c r="K1559" s="1195">
        <f>F_Construction!K19</f>
        <v>0</v>
      </c>
      <c r="L1559" s="1196">
        <f>F_Construction!L19</f>
        <v>0</v>
      </c>
      <c r="M1559" s="212">
        <f>F_Construction!M19</f>
        <v>0</v>
      </c>
      <c r="N1559" s="1194">
        <f>F_Construction!N19</f>
        <v>0</v>
      </c>
      <c r="O1559" s="1195">
        <f>F_Construction!O19</f>
        <v>0</v>
      </c>
      <c r="P1559" s="1196">
        <f>F_Construction!P19</f>
        <v>0</v>
      </c>
      <c r="Q1559" s="212">
        <f>F_Construction!Q19</f>
        <v>0</v>
      </c>
      <c r="R1559" s="1194">
        <f>F_Construction!R19</f>
        <v>0</v>
      </c>
      <c r="S1559" s="1195">
        <f>F_Construction!S19</f>
        <v>0</v>
      </c>
      <c r="T1559" s="1196">
        <f>F_Construction!T19</f>
        <v>0</v>
      </c>
      <c r="U1559" s="212">
        <f>F_Construction!U19</f>
        <v>0</v>
      </c>
      <c r="V1559" s="1197">
        <f>F_Construction!V19</f>
        <v>0</v>
      </c>
      <c r="W1559" s="1198">
        <f>F_Construction!W19</f>
        <v>0</v>
      </c>
      <c r="X1559" s="1199">
        <f>F_Construction!X19</f>
        <v>0</v>
      </c>
      <c r="Y1559" s="212">
        <f>F_Construction!Y19</f>
        <v>0</v>
      </c>
      <c r="Z1559" s="1194">
        <f>F_Construction!Z19</f>
        <v>0</v>
      </c>
      <c r="AA1559" s="1195">
        <f>F_Construction!AA19</f>
        <v>0</v>
      </c>
      <c r="AB1559" s="1196">
        <f>F_Construction!AB19</f>
        <v>0</v>
      </c>
      <c r="AC1559" s="212">
        <f>F_Construction!AC19</f>
        <v>0</v>
      </c>
      <c r="AD1559" s="1194">
        <f>F_Construction!AD19</f>
        <v>0</v>
      </c>
      <c r="AE1559" s="1195">
        <f>F_Construction!AE19</f>
        <v>0</v>
      </c>
      <c r="AF1559" s="1196">
        <f>F_Construction!AF19</f>
        <v>0</v>
      </c>
      <c r="AG1559" s="212">
        <f>F_Construction!AG19</f>
        <v>0</v>
      </c>
      <c r="AH1559" s="883">
        <f>F_Construction!AH19</f>
        <v>0</v>
      </c>
      <c r="AI1559" s="297">
        <f>F_Construction!AI19</f>
        <v>0</v>
      </c>
      <c r="AJ1559" s="1197">
        <f>F_Construction!AJ19</f>
        <v>0</v>
      </c>
      <c r="AK1559" s="1198">
        <f>F_Construction!AK19</f>
        <v>0</v>
      </c>
      <c r="AL1559" s="1199">
        <f>F_Construction!AL19</f>
        <v>0</v>
      </c>
      <c r="AM1559" s="884">
        <f>F_Construction!AM19</f>
        <v>0</v>
      </c>
    </row>
    <row r="1560" spans="2:39" x14ac:dyDescent="0.2">
      <c r="B1560" s="212">
        <f>F_Construction!B20</f>
        <v>0</v>
      </c>
      <c r="C1560" s="212">
        <f>F_Construction!C20</f>
        <v>0</v>
      </c>
      <c r="D1560" s="212">
        <f>F_Construction!D20</f>
        <v>0</v>
      </c>
      <c r="E1560" s="212">
        <f>F_Construction!E20</f>
        <v>0</v>
      </c>
      <c r="F1560" s="1089">
        <f>F_Construction!F20</f>
        <v>0</v>
      </c>
      <c r="G1560" s="1089">
        <f>F_Construction!G20</f>
        <v>0</v>
      </c>
      <c r="H1560" s="1089">
        <f>F_Construction!H20</f>
        <v>0</v>
      </c>
      <c r="I1560" s="1089">
        <f>F_Construction!I20</f>
        <v>0</v>
      </c>
      <c r="J1560" s="1089">
        <f>F_Construction!J20</f>
        <v>0</v>
      </c>
      <c r="K1560" s="1089">
        <f>F_Construction!K20</f>
        <v>0</v>
      </c>
      <c r="L1560" s="1089">
        <f>F_Construction!L20</f>
        <v>0</v>
      </c>
      <c r="M1560" s="1089">
        <f>F_Construction!M20</f>
        <v>0</v>
      </c>
      <c r="N1560" s="1089">
        <f>F_Construction!N20</f>
        <v>0</v>
      </c>
      <c r="O1560" s="1089">
        <f>F_Construction!O20</f>
        <v>0</v>
      </c>
      <c r="P1560" s="1089">
        <f>F_Construction!P20</f>
        <v>0</v>
      </c>
      <c r="Q1560" s="1089">
        <f>F_Construction!Q20</f>
        <v>0</v>
      </c>
      <c r="R1560" s="1089">
        <f>F_Construction!R20</f>
        <v>0</v>
      </c>
      <c r="S1560" s="1089">
        <f>F_Construction!S20</f>
        <v>0</v>
      </c>
      <c r="T1560" s="1089">
        <f>F_Construction!T20</f>
        <v>0</v>
      </c>
      <c r="U1560" s="1089">
        <f>F_Construction!U20</f>
        <v>0</v>
      </c>
      <c r="V1560" s="1089">
        <f>F_Construction!V20</f>
        <v>0</v>
      </c>
      <c r="W1560" s="1089">
        <f>F_Construction!W20</f>
        <v>0</v>
      </c>
      <c r="X1560" s="1089">
        <f>F_Construction!X20</f>
        <v>0</v>
      </c>
      <c r="Y1560" s="1089">
        <f>F_Construction!Y20</f>
        <v>0</v>
      </c>
      <c r="Z1560" s="1089">
        <f>F_Construction!Z20</f>
        <v>0</v>
      </c>
      <c r="AA1560" s="1089">
        <f>F_Construction!AA20</f>
        <v>0</v>
      </c>
      <c r="AB1560" s="1089">
        <f>F_Construction!AB20</f>
        <v>0</v>
      </c>
      <c r="AC1560" s="1089">
        <f>F_Construction!AC20</f>
        <v>0</v>
      </c>
      <c r="AD1560" s="1089">
        <f>F_Construction!AD20</f>
        <v>0</v>
      </c>
      <c r="AE1560" s="1089">
        <f>F_Construction!AE20</f>
        <v>0</v>
      </c>
      <c r="AF1560" s="1089">
        <f>F_Construction!AF20</f>
        <v>0</v>
      </c>
      <c r="AG1560" s="1089">
        <f>F_Construction!AG20</f>
        <v>0</v>
      </c>
      <c r="AH1560" s="1089">
        <f>F_Construction!AH20</f>
        <v>0</v>
      </c>
      <c r="AI1560" s="213">
        <f>F_Construction!AI20</f>
        <v>0</v>
      </c>
      <c r="AJ1560" s="212">
        <f>F_Construction!AJ20</f>
        <v>0</v>
      </c>
      <c r="AK1560" s="213">
        <f>F_Construction!AK20</f>
        <v>0</v>
      </c>
      <c r="AL1560" s="213">
        <f>F_Construction!AL20</f>
        <v>0</v>
      </c>
      <c r="AM1560" s="213">
        <f>F_Construction!AM20</f>
        <v>0</v>
      </c>
    </row>
    <row r="1561" spans="2:39" x14ac:dyDescent="0.2">
      <c r="B1561" s="212">
        <f>F_Construction!B21</f>
        <v>0</v>
      </c>
      <c r="C1561" s="212">
        <f>F_Construction!C21</f>
        <v>0</v>
      </c>
      <c r="D1561" s="212">
        <f>F_Construction!D21</f>
        <v>0</v>
      </c>
      <c r="E1561" s="212">
        <f>F_Construction!E21</f>
        <v>0</v>
      </c>
      <c r="F1561" s="212">
        <f>F_Construction!F21</f>
        <v>0</v>
      </c>
      <c r="G1561" s="212">
        <f>F_Construction!G21</f>
        <v>0</v>
      </c>
      <c r="H1561" s="212">
        <f>F_Construction!H21</f>
        <v>0</v>
      </c>
      <c r="I1561" s="212">
        <f>F_Construction!I21</f>
        <v>0</v>
      </c>
      <c r="J1561" s="212">
        <f>F_Construction!J21</f>
        <v>0</v>
      </c>
      <c r="K1561" s="212">
        <f>F_Construction!K21</f>
        <v>0</v>
      </c>
      <c r="L1561" s="212">
        <f>F_Construction!L21</f>
        <v>0</v>
      </c>
      <c r="M1561" s="212">
        <f>F_Construction!M21</f>
        <v>0</v>
      </c>
      <c r="N1561" s="212">
        <f>F_Construction!N21</f>
        <v>0</v>
      </c>
      <c r="O1561" s="212">
        <f>F_Construction!O21</f>
        <v>0</v>
      </c>
      <c r="P1561" s="212">
        <f>F_Construction!P21</f>
        <v>0</v>
      </c>
      <c r="Q1561" s="212">
        <f>F_Construction!Q21</f>
        <v>0</v>
      </c>
      <c r="R1561" s="212">
        <f>F_Construction!R21</f>
        <v>0</v>
      </c>
      <c r="S1561" s="212">
        <f>F_Construction!S21</f>
        <v>0</v>
      </c>
      <c r="T1561" s="212">
        <f>F_Construction!T21</f>
        <v>0</v>
      </c>
      <c r="U1561" s="212">
        <f>F_Construction!U21</f>
        <v>0</v>
      </c>
      <c r="V1561" s="212">
        <f>F_Construction!V21</f>
        <v>0</v>
      </c>
      <c r="W1561" s="212">
        <f>F_Construction!W21</f>
        <v>0</v>
      </c>
      <c r="X1561" s="212">
        <f>F_Construction!X21</f>
        <v>0</v>
      </c>
      <c r="Y1561" s="212">
        <f>F_Construction!Y21</f>
        <v>0</v>
      </c>
      <c r="Z1561" s="212">
        <f>F_Construction!Z21</f>
        <v>0</v>
      </c>
      <c r="AA1561" s="212">
        <f>F_Construction!AA21</f>
        <v>0</v>
      </c>
      <c r="AB1561" s="212">
        <f>F_Construction!AB21</f>
        <v>0</v>
      </c>
      <c r="AC1561" s="212">
        <f>F_Construction!AC21</f>
        <v>0</v>
      </c>
      <c r="AD1561" s="212">
        <f>F_Construction!AD21</f>
        <v>0</v>
      </c>
      <c r="AE1561" s="212">
        <f>F_Construction!AE21</f>
        <v>0</v>
      </c>
      <c r="AF1561" s="212">
        <f>F_Construction!AF21</f>
        <v>0</v>
      </c>
      <c r="AG1561" s="212">
        <f>F_Construction!AG21</f>
        <v>0</v>
      </c>
      <c r="AH1561" s="212">
        <f>F_Construction!AH21</f>
        <v>0</v>
      </c>
      <c r="AI1561" s="212">
        <f>F_Construction!AI21</f>
        <v>0</v>
      </c>
      <c r="AJ1561" s="212">
        <f>F_Construction!AJ21</f>
        <v>0</v>
      </c>
      <c r="AK1561" s="212">
        <f>F_Construction!AK21</f>
        <v>0</v>
      </c>
      <c r="AL1561" s="212">
        <f>F_Construction!AL21</f>
        <v>0</v>
      </c>
      <c r="AM1561" s="212">
        <f>F_Construction!AM21</f>
        <v>0</v>
      </c>
    </row>
    <row r="1562" spans="2:39" ht="153" x14ac:dyDescent="0.2">
      <c r="B1562" s="216" t="str">
        <f>F_Construction!B22</f>
        <v>Category</v>
      </c>
      <c r="C1562" s="216" t="str">
        <f>F_Construction!C22</f>
        <v>Div</v>
      </c>
      <c r="D1562" s="217" t="str">
        <f>F_Construction!D22</f>
        <v>Description</v>
      </c>
      <c r="E1562" s="218">
        <f>F_Construction!E22</f>
        <v>0</v>
      </c>
      <c r="F1562" s="295" t="str">
        <f>F_Construction!F22</f>
        <v>New Construction</v>
      </c>
      <c r="G1562" s="478" t="str">
        <f>F_Construction!G22</f>
        <v>psf</v>
      </c>
      <c r="H1562" s="478" t="str">
        <f>F_Construction!H22</f>
        <v>%</v>
      </c>
      <c r="I1562" s="477">
        <f>F_Construction!I22</f>
        <v>0</v>
      </c>
      <c r="J1562" s="295" t="str">
        <f>F_Construction!J22</f>
        <v>Rehabilitation / Adaptive Reuse of non-residential buildings into residential buildings</v>
      </c>
      <c r="K1562" s="478" t="str">
        <f>F_Construction!K22</f>
        <v>psf</v>
      </c>
      <c r="L1562" s="478" t="str">
        <f>F_Construction!L22</f>
        <v>%</v>
      </c>
      <c r="M1562" s="477">
        <f>F_Construction!M22</f>
        <v>0</v>
      </c>
      <c r="N1562" s="295" t="str">
        <f>F_Construction!N22</f>
        <v>Rehabilitation of Existing Housing</v>
      </c>
      <c r="O1562" s="478" t="str">
        <f>F_Construction!O22</f>
        <v>psf</v>
      </c>
      <c r="P1562" s="478" t="str">
        <f>F_Construction!P22</f>
        <v>%</v>
      </c>
      <c r="Q1562" s="477">
        <f>F_Construction!Q22</f>
        <v>0</v>
      </c>
      <c r="R1562" s="295" t="str">
        <f>F_Construction!R22</f>
        <v>Rehabilitation of Abandoned and Foreclosed Single-Family Housing</v>
      </c>
      <c r="S1562" s="478" t="str">
        <f>F_Construction!S22</f>
        <v>psf</v>
      </c>
      <c r="T1562" s="478" t="str">
        <f>F_Construction!T22</f>
        <v>%</v>
      </c>
      <c r="U1562" s="477">
        <f>F_Construction!U22</f>
        <v>0</v>
      </c>
      <c r="V1562" s="296" t="str">
        <f>F_Construction!V22</f>
        <v>Total Residential Improvements</v>
      </c>
      <c r="W1562" s="479" t="str">
        <f>F_Construction!W22</f>
        <v>psf</v>
      </c>
      <c r="X1562" s="479" t="str">
        <f>F_Construction!X22</f>
        <v>%</v>
      </c>
      <c r="Y1562" s="213">
        <f>F_Construction!Y22</f>
        <v>0</v>
      </c>
      <c r="Z1562" s="295" t="str">
        <f>F_Construction!Z22</f>
        <v>Commercial Improvements</v>
      </c>
      <c r="AA1562" s="478" t="str">
        <f>F_Construction!AA22</f>
        <v>psf</v>
      </c>
      <c r="AB1562" s="478" t="str">
        <f>F_Construction!AB22</f>
        <v>%</v>
      </c>
      <c r="AC1562" s="213">
        <f>F_Construction!AC22</f>
        <v>0</v>
      </c>
      <c r="AD1562" s="295" t="str">
        <f>F_Construction!AD22</f>
        <v>Service Area Improvements</v>
      </c>
      <c r="AE1562" s="478" t="str">
        <f>F_Construction!AE22</f>
        <v>psf</v>
      </c>
      <c r="AF1562" s="478" t="str">
        <f>F_Construction!AF22</f>
        <v>%</v>
      </c>
      <c r="AG1562" s="213">
        <f>F_Construction!AG22</f>
        <v>0</v>
      </c>
      <c r="AH1562" s="295" t="str">
        <f>F_Construction!AH22</f>
        <v>Off-Site Improvements</v>
      </c>
      <c r="AI1562" s="480">
        <f>F_Construction!AI22</f>
        <v>0</v>
      </c>
      <c r="AJ1562" s="296" t="str">
        <f>F_Construction!AJ22</f>
        <v>Total Improvements</v>
      </c>
      <c r="AK1562" s="479" t="str">
        <f>F_Construction!AK22</f>
        <v>psf</v>
      </c>
      <c r="AL1562" s="479" t="str">
        <f>F_Construction!AL22</f>
        <v>%</v>
      </c>
      <c r="AM1562" s="885">
        <f>F_Construction!AM22</f>
        <v>0</v>
      </c>
    </row>
    <row r="1563" spans="2:39" x14ac:dyDescent="0.2">
      <c r="B1563" s="886" t="str">
        <f>F_Construction!B23</f>
        <v>Site Work</v>
      </c>
      <c r="C1563" s="219">
        <f>F_Construction!C23</f>
        <v>2</v>
      </c>
      <c r="D1563" s="887" t="str">
        <f>F_Construction!D23</f>
        <v>Demolition</v>
      </c>
      <c r="E1563" s="218">
        <f>F_Construction!E23</f>
        <v>0</v>
      </c>
      <c r="F1563" s="494">
        <f>F_Construction!F23</f>
        <v>0</v>
      </c>
      <c r="G1563" s="501" t="str">
        <f>F_Construction!G23</f>
        <v/>
      </c>
      <c r="H1563" s="888" t="str">
        <f>F_Construction!H23</f>
        <v/>
      </c>
      <c r="I1563" s="212">
        <f>F_Construction!I23</f>
        <v>0</v>
      </c>
      <c r="J1563" s="494">
        <f>F_Construction!J23</f>
        <v>0</v>
      </c>
      <c r="K1563" s="501" t="str">
        <f>F_Construction!K23</f>
        <v/>
      </c>
      <c r="L1563" s="888" t="str">
        <f>F_Construction!L23</f>
        <v/>
      </c>
      <c r="M1563" s="212">
        <f>F_Construction!M23</f>
        <v>0</v>
      </c>
      <c r="N1563" s="494">
        <f>F_Construction!N23</f>
        <v>0</v>
      </c>
      <c r="O1563" s="501" t="str">
        <f>F_Construction!O23</f>
        <v/>
      </c>
      <c r="P1563" s="888" t="str">
        <f>F_Construction!P23</f>
        <v/>
      </c>
      <c r="Q1563" s="212">
        <f>F_Construction!Q23</f>
        <v>0</v>
      </c>
      <c r="R1563" s="494">
        <f>F_Construction!R23</f>
        <v>0</v>
      </c>
      <c r="S1563" s="501" t="str">
        <f>F_Construction!S23</f>
        <v/>
      </c>
      <c r="T1563" s="888" t="str">
        <f>F_Construction!T23</f>
        <v/>
      </c>
      <c r="U1563" s="212">
        <f>F_Construction!U23</f>
        <v>0</v>
      </c>
      <c r="V1563" s="452">
        <f>F_Construction!V23</f>
        <v>0</v>
      </c>
      <c r="W1563" s="502">
        <f>F_Construction!W23</f>
        <v>0</v>
      </c>
      <c r="X1563" s="889">
        <f>F_Construction!X23</f>
        <v>0</v>
      </c>
      <c r="Y1563" s="212">
        <f>F_Construction!Y23</f>
        <v>0</v>
      </c>
      <c r="Z1563" s="494">
        <f>F_Construction!Z23</f>
        <v>0</v>
      </c>
      <c r="AA1563" s="501" t="str">
        <f>F_Construction!AA23</f>
        <v/>
      </c>
      <c r="AB1563" s="888" t="str">
        <f>F_Construction!AB23</f>
        <v/>
      </c>
      <c r="AC1563" s="212">
        <f>F_Construction!AC23</f>
        <v>0</v>
      </c>
      <c r="AD1563" s="494">
        <f>F_Construction!AD23</f>
        <v>0</v>
      </c>
      <c r="AE1563" s="501" t="str">
        <f>F_Construction!AE23</f>
        <v/>
      </c>
      <c r="AF1563" s="888" t="str">
        <f>F_Construction!AF23</f>
        <v/>
      </c>
      <c r="AG1563" s="212">
        <f>F_Construction!AG23</f>
        <v>0</v>
      </c>
      <c r="AH1563" s="494">
        <f>F_Construction!AH23</f>
        <v>0</v>
      </c>
      <c r="AI1563" s="220">
        <f>F_Construction!AI23</f>
        <v>0</v>
      </c>
      <c r="AJ1563" s="452">
        <f>F_Construction!AJ23</f>
        <v>0</v>
      </c>
      <c r="AK1563" s="502">
        <f>F_Construction!AK23</f>
        <v>0</v>
      </c>
      <c r="AL1563" s="889">
        <f>F_Construction!AL23</f>
        <v>0</v>
      </c>
      <c r="AM1563" s="222">
        <f>F_Construction!AM23</f>
        <v>0</v>
      </c>
    </row>
    <row r="1564" spans="2:39" x14ac:dyDescent="0.2">
      <c r="B1564" s="886" t="str">
        <f>F_Construction!B24</f>
        <v>Site Work</v>
      </c>
      <c r="C1564" s="219">
        <f>F_Construction!C24</f>
        <v>2</v>
      </c>
      <c r="D1564" s="887" t="str">
        <f>F_Construction!D24</f>
        <v>Earth Work</v>
      </c>
      <c r="E1564" s="212">
        <f>F_Construction!E24</f>
        <v>0</v>
      </c>
      <c r="F1564" s="494">
        <f>F_Construction!F24</f>
        <v>0</v>
      </c>
      <c r="G1564" s="501" t="str">
        <f>F_Construction!G24</f>
        <v/>
      </c>
      <c r="H1564" s="888" t="str">
        <f>F_Construction!H24</f>
        <v/>
      </c>
      <c r="I1564" s="212">
        <f>F_Construction!I24</f>
        <v>0</v>
      </c>
      <c r="J1564" s="494">
        <f>F_Construction!J24</f>
        <v>0</v>
      </c>
      <c r="K1564" s="501" t="str">
        <f>F_Construction!K24</f>
        <v/>
      </c>
      <c r="L1564" s="888" t="str">
        <f>F_Construction!L24</f>
        <v/>
      </c>
      <c r="M1564" s="212">
        <f>F_Construction!M24</f>
        <v>0</v>
      </c>
      <c r="N1564" s="494">
        <f>F_Construction!N24</f>
        <v>0</v>
      </c>
      <c r="O1564" s="501" t="str">
        <f>F_Construction!O24</f>
        <v/>
      </c>
      <c r="P1564" s="888" t="str">
        <f>F_Construction!P24</f>
        <v/>
      </c>
      <c r="Q1564" s="212">
        <f>F_Construction!Q24</f>
        <v>0</v>
      </c>
      <c r="R1564" s="494">
        <f>F_Construction!R24</f>
        <v>0</v>
      </c>
      <c r="S1564" s="501" t="str">
        <f>F_Construction!S24</f>
        <v/>
      </c>
      <c r="T1564" s="888" t="str">
        <f>F_Construction!T24</f>
        <v/>
      </c>
      <c r="U1564" s="212">
        <f>F_Construction!U24</f>
        <v>0</v>
      </c>
      <c r="V1564" s="452">
        <f>F_Construction!V24</f>
        <v>0</v>
      </c>
      <c r="W1564" s="502">
        <f>F_Construction!W24</f>
        <v>0</v>
      </c>
      <c r="X1564" s="889">
        <f>F_Construction!X24</f>
        <v>0</v>
      </c>
      <c r="Y1564" s="212">
        <f>F_Construction!Y24</f>
        <v>0</v>
      </c>
      <c r="Z1564" s="494">
        <f>F_Construction!Z24</f>
        <v>0</v>
      </c>
      <c r="AA1564" s="501" t="str">
        <f>F_Construction!AA24</f>
        <v/>
      </c>
      <c r="AB1564" s="888" t="str">
        <f>F_Construction!AB24</f>
        <v/>
      </c>
      <c r="AC1564" s="212">
        <f>F_Construction!AC24</f>
        <v>0</v>
      </c>
      <c r="AD1564" s="494">
        <f>F_Construction!AD24</f>
        <v>0</v>
      </c>
      <c r="AE1564" s="501" t="str">
        <f>F_Construction!AE24</f>
        <v/>
      </c>
      <c r="AF1564" s="888" t="str">
        <f>F_Construction!AF24</f>
        <v/>
      </c>
      <c r="AG1564" s="212">
        <f>F_Construction!AG24</f>
        <v>0</v>
      </c>
      <c r="AH1564" s="494">
        <f>F_Construction!AH24</f>
        <v>0</v>
      </c>
      <c r="AI1564" s="221">
        <f>F_Construction!AI24</f>
        <v>0</v>
      </c>
      <c r="AJ1564" s="452">
        <f>F_Construction!AJ24</f>
        <v>0</v>
      </c>
      <c r="AK1564" s="502">
        <f>F_Construction!AK24</f>
        <v>0</v>
      </c>
      <c r="AL1564" s="889">
        <f>F_Construction!AL24</f>
        <v>0</v>
      </c>
      <c r="AM1564" s="222">
        <f>F_Construction!AM24</f>
        <v>0</v>
      </c>
    </row>
    <row r="1565" spans="2:39" x14ac:dyDescent="0.2">
      <c r="B1565" s="886" t="str">
        <f>F_Construction!B25</f>
        <v>Site Work</v>
      </c>
      <c r="C1565" s="219">
        <f>F_Construction!C25</f>
        <v>2</v>
      </c>
      <c r="D1565" s="887" t="str">
        <f>F_Construction!D25</f>
        <v>Site Utilities</v>
      </c>
      <c r="E1565" s="212">
        <f>F_Construction!E25</f>
        <v>0</v>
      </c>
      <c r="F1565" s="494">
        <f>F_Construction!F25</f>
        <v>0</v>
      </c>
      <c r="G1565" s="501" t="str">
        <f>F_Construction!G25</f>
        <v/>
      </c>
      <c r="H1565" s="888" t="str">
        <f>F_Construction!H25</f>
        <v/>
      </c>
      <c r="I1565" s="212">
        <f>F_Construction!I25</f>
        <v>0</v>
      </c>
      <c r="J1565" s="494">
        <f>F_Construction!J25</f>
        <v>0</v>
      </c>
      <c r="K1565" s="501" t="str">
        <f>F_Construction!K25</f>
        <v/>
      </c>
      <c r="L1565" s="888" t="str">
        <f>F_Construction!L25</f>
        <v/>
      </c>
      <c r="M1565" s="212">
        <f>F_Construction!M25</f>
        <v>0</v>
      </c>
      <c r="N1565" s="494">
        <f>F_Construction!N25</f>
        <v>0</v>
      </c>
      <c r="O1565" s="501" t="str">
        <f>F_Construction!O25</f>
        <v/>
      </c>
      <c r="P1565" s="888" t="str">
        <f>F_Construction!P25</f>
        <v/>
      </c>
      <c r="Q1565" s="212">
        <f>F_Construction!Q25</f>
        <v>0</v>
      </c>
      <c r="R1565" s="494">
        <f>F_Construction!R25</f>
        <v>0</v>
      </c>
      <c r="S1565" s="501" t="str">
        <f>F_Construction!S25</f>
        <v/>
      </c>
      <c r="T1565" s="888" t="str">
        <f>F_Construction!T25</f>
        <v/>
      </c>
      <c r="U1565" s="212">
        <f>F_Construction!U25</f>
        <v>0</v>
      </c>
      <c r="V1565" s="452">
        <f>F_Construction!V25</f>
        <v>0</v>
      </c>
      <c r="W1565" s="502">
        <f>F_Construction!W25</f>
        <v>0</v>
      </c>
      <c r="X1565" s="889">
        <f>F_Construction!X25</f>
        <v>0</v>
      </c>
      <c r="Y1565" s="212">
        <f>F_Construction!Y25</f>
        <v>0</v>
      </c>
      <c r="Z1565" s="494">
        <f>F_Construction!Z25</f>
        <v>0</v>
      </c>
      <c r="AA1565" s="501" t="str">
        <f>F_Construction!AA25</f>
        <v/>
      </c>
      <c r="AB1565" s="888" t="str">
        <f>F_Construction!AB25</f>
        <v/>
      </c>
      <c r="AC1565" s="212">
        <f>F_Construction!AC25</f>
        <v>0</v>
      </c>
      <c r="AD1565" s="494">
        <f>F_Construction!AD25</f>
        <v>0</v>
      </c>
      <c r="AE1565" s="501" t="str">
        <f>F_Construction!AE25</f>
        <v/>
      </c>
      <c r="AF1565" s="888" t="str">
        <f>F_Construction!AF25</f>
        <v/>
      </c>
      <c r="AG1565" s="212">
        <f>F_Construction!AG25</f>
        <v>0</v>
      </c>
      <c r="AH1565" s="494">
        <f>F_Construction!AH25</f>
        <v>0</v>
      </c>
      <c r="AI1565" s="221">
        <f>F_Construction!AI25</f>
        <v>0</v>
      </c>
      <c r="AJ1565" s="452">
        <f>F_Construction!AJ25</f>
        <v>0</v>
      </c>
      <c r="AK1565" s="502">
        <f>F_Construction!AK25</f>
        <v>0</v>
      </c>
      <c r="AL1565" s="889">
        <f>F_Construction!AL25</f>
        <v>0</v>
      </c>
      <c r="AM1565" s="222">
        <f>F_Construction!AM25</f>
        <v>0</v>
      </c>
    </row>
    <row r="1566" spans="2:39" x14ac:dyDescent="0.2">
      <c r="B1566" s="886" t="str">
        <f>F_Construction!B26</f>
        <v>Site Work</v>
      </c>
      <c r="C1566" s="219">
        <f>F_Construction!C26</f>
        <v>2</v>
      </c>
      <c r="D1566" s="887" t="str">
        <f>F_Construction!D26</f>
        <v>Roads &amp; Walks</v>
      </c>
      <c r="E1566" s="212">
        <f>F_Construction!E26</f>
        <v>0</v>
      </c>
      <c r="F1566" s="494">
        <f>F_Construction!F26</f>
        <v>0</v>
      </c>
      <c r="G1566" s="501" t="str">
        <f>F_Construction!G26</f>
        <v/>
      </c>
      <c r="H1566" s="888" t="str">
        <f>F_Construction!H26</f>
        <v/>
      </c>
      <c r="I1566" s="212">
        <f>F_Construction!I26</f>
        <v>0</v>
      </c>
      <c r="J1566" s="494">
        <f>F_Construction!J26</f>
        <v>0</v>
      </c>
      <c r="K1566" s="501" t="str">
        <f>F_Construction!K26</f>
        <v/>
      </c>
      <c r="L1566" s="888" t="str">
        <f>F_Construction!L26</f>
        <v/>
      </c>
      <c r="M1566" s="212">
        <f>F_Construction!M26</f>
        <v>0</v>
      </c>
      <c r="N1566" s="494">
        <f>F_Construction!N26</f>
        <v>0</v>
      </c>
      <c r="O1566" s="501" t="str">
        <f>F_Construction!O26</f>
        <v/>
      </c>
      <c r="P1566" s="888" t="str">
        <f>F_Construction!P26</f>
        <v/>
      </c>
      <c r="Q1566" s="212">
        <f>F_Construction!Q26</f>
        <v>0</v>
      </c>
      <c r="R1566" s="494">
        <f>F_Construction!R26</f>
        <v>0</v>
      </c>
      <c r="S1566" s="501" t="str">
        <f>F_Construction!S26</f>
        <v/>
      </c>
      <c r="T1566" s="888" t="str">
        <f>F_Construction!T26</f>
        <v/>
      </c>
      <c r="U1566" s="212">
        <f>F_Construction!U26</f>
        <v>0</v>
      </c>
      <c r="V1566" s="452">
        <f>F_Construction!V26</f>
        <v>0</v>
      </c>
      <c r="W1566" s="502">
        <f>F_Construction!W26</f>
        <v>0</v>
      </c>
      <c r="X1566" s="889">
        <f>F_Construction!X26</f>
        <v>0</v>
      </c>
      <c r="Y1566" s="212">
        <f>F_Construction!Y26</f>
        <v>0</v>
      </c>
      <c r="Z1566" s="494">
        <f>F_Construction!Z26</f>
        <v>0</v>
      </c>
      <c r="AA1566" s="501" t="str">
        <f>F_Construction!AA26</f>
        <v/>
      </c>
      <c r="AB1566" s="888" t="str">
        <f>F_Construction!AB26</f>
        <v/>
      </c>
      <c r="AC1566" s="212">
        <f>F_Construction!AC26</f>
        <v>0</v>
      </c>
      <c r="AD1566" s="494">
        <f>F_Construction!AD26</f>
        <v>0</v>
      </c>
      <c r="AE1566" s="501" t="str">
        <f>F_Construction!AE26</f>
        <v/>
      </c>
      <c r="AF1566" s="888" t="str">
        <f>F_Construction!AF26</f>
        <v/>
      </c>
      <c r="AG1566" s="212">
        <f>F_Construction!AG26</f>
        <v>0</v>
      </c>
      <c r="AH1566" s="494">
        <f>F_Construction!AH26</f>
        <v>0</v>
      </c>
      <c r="AI1566" s="221">
        <f>F_Construction!AI26</f>
        <v>0</v>
      </c>
      <c r="AJ1566" s="452">
        <f>F_Construction!AJ26</f>
        <v>0</v>
      </c>
      <c r="AK1566" s="502">
        <f>F_Construction!AK26</f>
        <v>0</v>
      </c>
      <c r="AL1566" s="889">
        <f>F_Construction!AL26</f>
        <v>0</v>
      </c>
      <c r="AM1566" s="222">
        <f>F_Construction!AM26</f>
        <v>0</v>
      </c>
    </row>
    <row r="1567" spans="2:39" ht="25.5" x14ac:dyDescent="0.2">
      <c r="B1567" s="886" t="str">
        <f>F_Construction!B27</f>
        <v>Site Work</v>
      </c>
      <c r="C1567" s="219">
        <f>F_Construction!C27</f>
        <v>2</v>
      </c>
      <c r="D1567" s="887" t="str">
        <f>F_Construction!D27</f>
        <v>Site Improvements</v>
      </c>
      <c r="E1567" s="212">
        <f>F_Construction!E27</f>
        <v>0</v>
      </c>
      <c r="F1567" s="494">
        <f>F_Construction!F27</f>
        <v>0</v>
      </c>
      <c r="G1567" s="501" t="str">
        <f>F_Construction!G27</f>
        <v/>
      </c>
      <c r="H1567" s="888" t="str">
        <f>F_Construction!H27</f>
        <v/>
      </c>
      <c r="I1567" s="212">
        <f>F_Construction!I27</f>
        <v>0</v>
      </c>
      <c r="J1567" s="494">
        <f>F_Construction!J27</f>
        <v>0</v>
      </c>
      <c r="K1567" s="501" t="str">
        <f>F_Construction!K27</f>
        <v/>
      </c>
      <c r="L1567" s="888" t="str">
        <f>F_Construction!L27</f>
        <v/>
      </c>
      <c r="M1567" s="212">
        <f>F_Construction!M27</f>
        <v>0</v>
      </c>
      <c r="N1567" s="494">
        <f>F_Construction!N27</f>
        <v>0</v>
      </c>
      <c r="O1567" s="501" t="str">
        <f>F_Construction!O27</f>
        <v/>
      </c>
      <c r="P1567" s="888" t="str">
        <f>F_Construction!P27</f>
        <v/>
      </c>
      <c r="Q1567" s="212">
        <f>F_Construction!Q27</f>
        <v>0</v>
      </c>
      <c r="R1567" s="494">
        <f>F_Construction!R27</f>
        <v>0</v>
      </c>
      <c r="S1567" s="501" t="str">
        <f>F_Construction!S27</f>
        <v/>
      </c>
      <c r="T1567" s="888" t="str">
        <f>F_Construction!T27</f>
        <v/>
      </c>
      <c r="U1567" s="212">
        <f>F_Construction!U27</f>
        <v>0</v>
      </c>
      <c r="V1567" s="452">
        <f>F_Construction!V27</f>
        <v>0</v>
      </c>
      <c r="W1567" s="502">
        <f>F_Construction!W27</f>
        <v>0</v>
      </c>
      <c r="X1567" s="889">
        <f>F_Construction!X27</f>
        <v>0</v>
      </c>
      <c r="Y1567" s="212">
        <f>F_Construction!Y27</f>
        <v>0</v>
      </c>
      <c r="Z1567" s="494">
        <f>F_Construction!Z27</f>
        <v>0</v>
      </c>
      <c r="AA1567" s="501" t="str">
        <f>F_Construction!AA27</f>
        <v/>
      </c>
      <c r="AB1567" s="888" t="str">
        <f>F_Construction!AB27</f>
        <v/>
      </c>
      <c r="AC1567" s="212">
        <f>F_Construction!AC27</f>
        <v>0</v>
      </c>
      <c r="AD1567" s="494">
        <f>F_Construction!AD27</f>
        <v>0</v>
      </c>
      <c r="AE1567" s="501" t="str">
        <f>F_Construction!AE27</f>
        <v/>
      </c>
      <c r="AF1567" s="888" t="str">
        <f>F_Construction!AF27</f>
        <v/>
      </c>
      <c r="AG1567" s="212">
        <f>F_Construction!AG27</f>
        <v>0</v>
      </c>
      <c r="AH1567" s="494">
        <f>F_Construction!AH27</f>
        <v>0</v>
      </c>
      <c r="AI1567" s="221">
        <f>F_Construction!AI27</f>
        <v>0</v>
      </c>
      <c r="AJ1567" s="452">
        <f>F_Construction!AJ27</f>
        <v>0</v>
      </c>
      <c r="AK1567" s="502">
        <f>F_Construction!AK27</f>
        <v>0</v>
      </c>
      <c r="AL1567" s="889">
        <f>F_Construction!AL27</f>
        <v>0</v>
      </c>
      <c r="AM1567" s="222">
        <f>F_Construction!AM27</f>
        <v>0</v>
      </c>
    </row>
    <row r="1568" spans="2:39" ht="51" x14ac:dyDescent="0.2">
      <c r="B1568" s="886" t="str">
        <f>F_Construction!B28</f>
        <v>Site Work</v>
      </c>
      <c r="C1568" s="219">
        <f>F_Construction!C28</f>
        <v>2</v>
      </c>
      <c r="D1568" s="887" t="str">
        <f>F_Construction!D28</f>
        <v>Lawns &amp; Plantings- 
Min. 1% Trade cost</v>
      </c>
      <c r="E1568" s="212">
        <f>F_Construction!E28</f>
        <v>0</v>
      </c>
      <c r="F1568" s="494">
        <f>F_Construction!F28</f>
        <v>0</v>
      </c>
      <c r="G1568" s="501" t="str">
        <f>F_Construction!G28</f>
        <v/>
      </c>
      <c r="H1568" s="888" t="str">
        <f>F_Construction!H28</f>
        <v/>
      </c>
      <c r="I1568" s="212">
        <f>F_Construction!I28</f>
        <v>0</v>
      </c>
      <c r="J1568" s="494">
        <f>F_Construction!J28</f>
        <v>0</v>
      </c>
      <c r="K1568" s="501" t="str">
        <f>F_Construction!K28</f>
        <v/>
      </c>
      <c r="L1568" s="888" t="str">
        <f>F_Construction!L28</f>
        <v/>
      </c>
      <c r="M1568" s="212">
        <f>F_Construction!M28</f>
        <v>0</v>
      </c>
      <c r="N1568" s="494">
        <f>F_Construction!N28</f>
        <v>0</v>
      </c>
      <c r="O1568" s="501" t="str">
        <f>F_Construction!O28</f>
        <v/>
      </c>
      <c r="P1568" s="888" t="str">
        <f>F_Construction!P28</f>
        <v/>
      </c>
      <c r="Q1568" s="212">
        <f>F_Construction!Q28</f>
        <v>0</v>
      </c>
      <c r="R1568" s="494">
        <f>F_Construction!R28</f>
        <v>0</v>
      </c>
      <c r="S1568" s="501" t="str">
        <f>F_Construction!S28</f>
        <v/>
      </c>
      <c r="T1568" s="888" t="str">
        <f>F_Construction!T28</f>
        <v/>
      </c>
      <c r="U1568" s="212">
        <f>F_Construction!U28</f>
        <v>0</v>
      </c>
      <c r="V1568" s="452">
        <f>F_Construction!V28</f>
        <v>0</v>
      </c>
      <c r="W1568" s="502">
        <f>F_Construction!W28</f>
        <v>0</v>
      </c>
      <c r="X1568" s="889">
        <f>F_Construction!X28</f>
        <v>0</v>
      </c>
      <c r="Y1568" s="212">
        <f>F_Construction!Y28</f>
        <v>0</v>
      </c>
      <c r="Z1568" s="494">
        <f>F_Construction!Z28</f>
        <v>0</v>
      </c>
      <c r="AA1568" s="501" t="str">
        <f>F_Construction!AA28</f>
        <v/>
      </c>
      <c r="AB1568" s="888" t="str">
        <f>F_Construction!AB28</f>
        <v/>
      </c>
      <c r="AC1568" s="212">
        <f>F_Construction!AC28</f>
        <v>0</v>
      </c>
      <c r="AD1568" s="494">
        <f>F_Construction!AD28</f>
        <v>0</v>
      </c>
      <c r="AE1568" s="501" t="str">
        <f>F_Construction!AE28</f>
        <v/>
      </c>
      <c r="AF1568" s="888" t="str">
        <f>F_Construction!AF28</f>
        <v/>
      </c>
      <c r="AG1568" s="212">
        <f>F_Construction!AG28</f>
        <v>0</v>
      </c>
      <c r="AH1568" s="494">
        <f>F_Construction!AH28</f>
        <v>0</v>
      </c>
      <c r="AI1568" s="221">
        <f>F_Construction!AI28</f>
        <v>0</v>
      </c>
      <c r="AJ1568" s="452">
        <f>F_Construction!AJ28</f>
        <v>0</v>
      </c>
      <c r="AK1568" s="502">
        <f>F_Construction!AK28</f>
        <v>0</v>
      </c>
      <c r="AL1568" s="889">
        <f>F_Construction!AL28</f>
        <v>0</v>
      </c>
      <c r="AM1568" s="222">
        <f>F_Construction!AM28</f>
        <v>0</v>
      </c>
    </row>
    <row r="1569" spans="2:39" ht="25.5" x14ac:dyDescent="0.2">
      <c r="B1569" s="886" t="str">
        <f>F_Construction!B29</f>
        <v>Site Work</v>
      </c>
      <c r="C1569" s="219">
        <f>F_Construction!C29</f>
        <v>2</v>
      </c>
      <c r="D1569" s="887" t="str">
        <f>F_Construction!D29</f>
        <v>Unusual Site Condition</v>
      </c>
      <c r="E1569" s="212">
        <f>F_Construction!E29</f>
        <v>0</v>
      </c>
      <c r="F1569" s="494">
        <f>F_Construction!F29</f>
        <v>0</v>
      </c>
      <c r="G1569" s="501" t="str">
        <f>F_Construction!G29</f>
        <v/>
      </c>
      <c r="H1569" s="888" t="str">
        <f>F_Construction!H29</f>
        <v/>
      </c>
      <c r="I1569" s="212">
        <f>F_Construction!I29</f>
        <v>0</v>
      </c>
      <c r="J1569" s="494">
        <f>F_Construction!J29</f>
        <v>0</v>
      </c>
      <c r="K1569" s="501" t="str">
        <f>F_Construction!K29</f>
        <v/>
      </c>
      <c r="L1569" s="888" t="str">
        <f>F_Construction!L29</f>
        <v/>
      </c>
      <c r="M1569" s="212">
        <f>F_Construction!M29</f>
        <v>0</v>
      </c>
      <c r="N1569" s="494">
        <f>F_Construction!N29</f>
        <v>0</v>
      </c>
      <c r="O1569" s="501" t="str">
        <f>F_Construction!O29</f>
        <v/>
      </c>
      <c r="P1569" s="888" t="str">
        <f>F_Construction!P29</f>
        <v/>
      </c>
      <c r="Q1569" s="212">
        <f>F_Construction!Q29</f>
        <v>0</v>
      </c>
      <c r="R1569" s="494">
        <f>F_Construction!R29</f>
        <v>0</v>
      </c>
      <c r="S1569" s="501" t="str">
        <f>F_Construction!S29</f>
        <v/>
      </c>
      <c r="T1569" s="888" t="str">
        <f>F_Construction!T29</f>
        <v/>
      </c>
      <c r="U1569" s="212">
        <f>F_Construction!U29</f>
        <v>0</v>
      </c>
      <c r="V1569" s="452">
        <f>F_Construction!V29</f>
        <v>0</v>
      </c>
      <c r="W1569" s="502">
        <f>F_Construction!W29</f>
        <v>0</v>
      </c>
      <c r="X1569" s="889">
        <f>F_Construction!X29</f>
        <v>0</v>
      </c>
      <c r="Y1569" s="212">
        <f>F_Construction!Y29</f>
        <v>0</v>
      </c>
      <c r="Z1569" s="494">
        <f>F_Construction!Z29</f>
        <v>0</v>
      </c>
      <c r="AA1569" s="501" t="str">
        <f>F_Construction!AA29</f>
        <v/>
      </c>
      <c r="AB1569" s="888" t="str">
        <f>F_Construction!AB29</f>
        <v/>
      </c>
      <c r="AC1569" s="212">
        <f>F_Construction!AC29</f>
        <v>0</v>
      </c>
      <c r="AD1569" s="494">
        <f>F_Construction!AD29</f>
        <v>0</v>
      </c>
      <c r="AE1569" s="501" t="str">
        <f>F_Construction!AE29</f>
        <v/>
      </c>
      <c r="AF1569" s="888" t="str">
        <f>F_Construction!AF29</f>
        <v/>
      </c>
      <c r="AG1569" s="212">
        <f>F_Construction!AG29</f>
        <v>0</v>
      </c>
      <c r="AH1569" s="494">
        <f>F_Construction!AH29</f>
        <v>0</v>
      </c>
      <c r="AI1569" s="221">
        <f>F_Construction!AI29</f>
        <v>0</v>
      </c>
      <c r="AJ1569" s="452">
        <f>F_Construction!AJ29</f>
        <v>0</v>
      </c>
      <c r="AK1569" s="502">
        <f>F_Construction!AK29</f>
        <v>0</v>
      </c>
      <c r="AL1569" s="889">
        <f>F_Construction!AL29</f>
        <v>0</v>
      </c>
      <c r="AM1569" s="222">
        <f>F_Construction!AM29</f>
        <v>0</v>
      </c>
    </row>
    <row r="1570" spans="2:39" ht="25.5" x14ac:dyDescent="0.2">
      <c r="B1570" s="890" t="str">
        <f>F_Construction!B30</f>
        <v>Site Work</v>
      </c>
      <c r="C1570" s="219">
        <f>F_Construction!C30</f>
        <v>0</v>
      </c>
      <c r="D1570" s="891" t="str">
        <f>F_Construction!D30</f>
        <v>Total Site Work</v>
      </c>
      <c r="E1570" s="212">
        <f>F_Construction!E30</f>
        <v>0</v>
      </c>
      <c r="F1570" s="493">
        <f>F_Construction!F30</f>
        <v>0</v>
      </c>
      <c r="G1570" s="502">
        <f>F_Construction!G30</f>
        <v>0</v>
      </c>
      <c r="H1570" s="892">
        <f>F_Construction!H30</f>
        <v>0</v>
      </c>
      <c r="I1570" s="212">
        <f>F_Construction!I30</f>
        <v>0</v>
      </c>
      <c r="J1570" s="452">
        <f>F_Construction!J30</f>
        <v>0</v>
      </c>
      <c r="K1570" s="502">
        <f>F_Construction!K30</f>
        <v>0</v>
      </c>
      <c r="L1570" s="892">
        <f>F_Construction!L30</f>
        <v>0</v>
      </c>
      <c r="M1570" s="212">
        <f>F_Construction!M30</f>
        <v>0</v>
      </c>
      <c r="N1570" s="452">
        <f>F_Construction!N30</f>
        <v>0</v>
      </c>
      <c r="O1570" s="502">
        <f>F_Construction!O30</f>
        <v>0</v>
      </c>
      <c r="P1570" s="892">
        <f>F_Construction!P30</f>
        <v>0</v>
      </c>
      <c r="Q1570" s="212">
        <f>F_Construction!Q30</f>
        <v>0</v>
      </c>
      <c r="R1570" s="452">
        <f>F_Construction!R30</f>
        <v>0</v>
      </c>
      <c r="S1570" s="502">
        <f>F_Construction!S30</f>
        <v>0</v>
      </c>
      <c r="T1570" s="892">
        <f>F_Construction!T30</f>
        <v>0</v>
      </c>
      <c r="U1570" s="212">
        <f>F_Construction!U30</f>
        <v>0</v>
      </c>
      <c r="V1570" s="452">
        <f>F_Construction!V30</f>
        <v>0</v>
      </c>
      <c r="W1570" s="502">
        <f>F_Construction!W30</f>
        <v>0</v>
      </c>
      <c r="X1570" s="892">
        <f>F_Construction!X30</f>
        <v>0</v>
      </c>
      <c r="Y1570" s="212">
        <f>F_Construction!Y30</f>
        <v>0</v>
      </c>
      <c r="Z1570" s="452">
        <f>F_Construction!Z30</f>
        <v>0</v>
      </c>
      <c r="AA1570" s="502">
        <f>F_Construction!AA30</f>
        <v>0</v>
      </c>
      <c r="AB1570" s="892">
        <f>F_Construction!AB30</f>
        <v>0</v>
      </c>
      <c r="AC1570" s="212">
        <f>F_Construction!AC30</f>
        <v>0</v>
      </c>
      <c r="AD1570" s="452">
        <f>F_Construction!AD30</f>
        <v>0</v>
      </c>
      <c r="AE1570" s="502">
        <f>F_Construction!AE30</f>
        <v>0</v>
      </c>
      <c r="AF1570" s="892">
        <f>F_Construction!AF30</f>
        <v>0</v>
      </c>
      <c r="AG1570" s="212">
        <f>F_Construction!AG30</f>
        <v>0</v>
      </c>
      <c r="AH1570" s="452">
        <f>F_Construction!AH30</f>
        <v>0</v>
      </c>
      <c r="AI1570" s="221">
        <f>F_Construction!AI30</f>
        <v>0</v>
      </c>
      <c r="AJ1570" s="452">
        <f>F_Construction!AJ30</f>
        <v>0</v>
      </c>
      <c r="AK1570" s="502">
        <f>F_Construction!AK30</f>
        <v>0</v>
      </c>
      <c r="AL1570" s="892">
        <f>F_Construction!AL30</f>
        <v>0</v>
      </c>
      <c r="AM1570" s="222">
        <f>F_Construction!AM30</f>
        <v>0</v>
      </c>
    </row>
    <row r="1571" spans="2:39" x14ac:dyDescent="0.2">
      <c r="B1571" s="893">
        <f>F_Construction!B31</f>
        <v>0</v>
      </c>
      <c r="C1571" s="223">
        <f>F_Construction!C31</f>
        <v>0</v>
      </c>
      <c r="D1571" s="224">
        <f>F_Construction!D31</f>
        <v>0</v>
      </c>
      <c r="E1571" s="212">
        <f>F_Construction!E31</f>
        <v>0</v>
      </c>
      <c r="F1571" s="221">
        <f>F_Construction!F31</f>
        <v>0</v>
      </c>
      <c r="G1571" s="212">
        <f>F_Construction!G31</f>
        <v>0</v>
      </c>
      <c r="H1571" s="212">
        <f>F_Construction!H31</f>
        <v>0</v>
      </c>
      <c r="I1571" s="212">
        <f>F_Construction!I31</f>
        <v>0</v>
      </c>
      <c r="J1571" s="221">
        <f>F_Construction!J31</f>
        <v>0</v>
      </c>
      <c r="K1571" s="212">
        <f>F_Construction!K31</f>
        <v>0</v>
      </c>
      <c r="L1571" s="212">
        <f>F_Construction!L31</f>
        <v>0</v>
      </c>
      <c r="M1571" s="212">
        <f>F_Construction!M31</f>
        <v>0</v>
      </c>
      <c r="N1571" s="221">
        <f>F_Construction!N31</f>
        <v>0</v>
      </c>
      <c r="O1571" s="212">
        <f>F_Construction!O31</f>
        <v>0</v>
      </c>
      <c r="P1571" s="212">
        <f>F_Construction!P31</f>
        <v>0</v>
      </c>
      <c r="Q1571" s="212">
        <f>F_Construction!Q31</f>
        <v>0</v>
      </c>
      <c r="R1571" s="221">
        <f>F_Construction!R31</f>
        <v>0</v>
      </c>
      <c r="S1571" s="212">
        <f>F_Construction!S31</f>
        <v>0</v>
      </c>
      <c r="T1571" s="212">
        <f>F_Construction!T31</f>
        <v>0</v>
      </c>
      <c r="U1571" s="212">
        <f>F_Construction!U31</f>
        <v>0</v>
      </c>
      <c r="V1571" s="221">
        <f>F_Construction!V31</f>
        <v>0</v>
      </c>
      <c r="W1571" s="212">
        <f>F_Construction!W31</f>
        <v>0</v>
      </c>
      <c r="X1571" s="212">
        <f>F_Construction!X31</f>
        <v>0</v>
      </c>
      <c r="Y1571" s="212">
        <f>F_Construction!Y31</f>
        <v>0</v>
      </c>
      <c r="Z1571" s="221">
        <f>F_Construction!Z31</f>
        <v>0</v>
      </c>
      <c r="AA1571" s="212">
        <f>F_Construction!AA31</f>
        <v>0</v>
      </c>
      <c r="AB1571" s="212">
        <f>F_Construction!AB31</f>
        <v>0</v>
      </c>
      <c r="AC1571" s="212">
        <f>F_Construction!AC31</f>
        <v>0</v>
      </c>
      <c r="AD1571" s="215">
        <f>F_Construction!AD31</f>
        <v>0</v>
      </c>
      <c r="AE1571" s="212">
        <f>F_Construction!AE31</f>
        <v>0</v>
      </c>
      <c r="AF1571" s="212">
        <f>F_Construction!AF31</f>
        <v>0</v>
      </c>
      <c r="AG1571" s="212">
        <f>F_Construction!AG31</f>
        <v>0</v>
      </c>
      <c r="AH1571" s="221">
        <f>F_Construction!AH31</f>
        <v>0</v>
      </c>
      <c r="AI1571" s="221">
        <f>F_Construction!AI31</f>
        <v>0</v>
      </c>
      <c r="AJ1571" s="221">
        <f>F_Construction!AJ31</f>
        <v>0</v>
      </c>
      <c r="AK1571" s="212">
        <f>F_Construction!AK31</f>
        <v>0</v>
      </c>
      <c r="AL1571" s="212">
        <f>F_Construction!AL31</f>
        <v>0</v>
      </c>
      <c r="AM1571" s="212">
        <f>F_Construction!AM31</f>
        <v>0</v>
      </c>
    </row>
    <row r="1572" spans="2:39" ht="153" x14ac:dyDescent="0.2">
      <c r="B1572" s="216" t="str">
        <f>F_Construction!B32</f>
        <v>Category</v>
      </c>
      <c r="C1572" s="216" t="str">
        <f>F_Construction!C32</f>
        <v>Div</v>
      </c>
      <c r="D1572" s="217" t="str">
        <f>F_Construction!D32</f>
        <v>Description</v>
      </c>
      <c r="E1572" s="218">
        <f>F_Construction!E32</f>
        <v>0</v>
      </c>
      <c r="F1572" s="295" t="str">
        <f>F_Construction!F32</f>
        <v>New Construction</v>
      </c>
      <c r="G1572" s="478" t="str">
        <f>F_Construction!G32</f>
        <v>psf</v>
      </c>
      <c r="H1572" s="478" t="str">
        <f>F_Construction!H32</f>
        <v>%</v>
      </c>
      <c r="I1572" s="477">
        <f>F_Construction!I32</f>
        <v>0</v>
      </c>
      <c r="J1572" s="295" t="str">
        <f>F_Construction!J32</f>
        <v>Rehabilitation /  Adaptive Reuse of non-residential buildings into residential buildings</v>
      </c>
      <c r="K1572" s="478" t="str">
        <f>F_Construction!K32</f>
        <v>psf</v>
      </c>
      <c r="L1572" s="478" t="str">
        <f>F_Construction!L32</f>
        <v>%</v>
      </c>
      <c r="M1572" s="477">
        <f>F_Construction!M32</f>
        <v>0</v>
      </c>
      <c r="N1572" s="295" t="str">
        <f>F_Construction!N32</f>
        <v>Rehabilitation of Existing Housing</v>
      </c>
      <c r="O1572" s="478" t="str">
        <f>F_Construction!O32</f>
        <v>psf</v>
      </c>
      <c r="P1572" s="478" t="str">
        <f>F_Construction!P32</f>
        <v>%</v>
      </c>
      <c r="Q1572" s="477">
        <f>F_Construction!Q32</f>
        <v>0</v>
      </c>
      <c r="R1572" s="295" t="str">
        <f>F_Construction!R32</f>
        <v>Rehabilitation of Abandoned and Foreclosed Single-Family Housing</v>
      </c>
      <c r="S1572" s="478" t="str">
        <f>F_Construction!S32</f>
        <v>psf</v>
      </c>
      <c r="T1572" s="478" t="str">
        <f>F_Construction!T32</f>
        <v>%</v>
      </c>
      <c r="U1572" s="477">
        <f>F_Construction!U32</f>
        <v>0</v>
      </c>
      <c r="V1572" s="296" t="str">
        <f>F_Construction!V32</f>
        <v>Total Residential Improvements</v>
      </c>
      <c r="W1572" s="479" t="str">
        <f>F_Construction!W32</f>
        <v>psf</v>
      </c>
      <c r="X1572" s="479" t="str">
        <f>F_Construction!X32</f>
        <v>%</v>
      </c>
      <c r="Y1572" s="213">
        <f>F_Construction!Y32</f>
        <v>0</v>
      </c>
      <c r="Z1572" s="295" t="str">
        <f>F_Construction!Z32</f>
        <v>Commercial Improvements</v>
      </c>
      <c r="AA1572" s="478" t="str">
        <f>F_Construction!AA32</f>
        <v>psf</v>
      </c>
      <c r="AB1572" s="478" t="str">
        <f>F_Construction!AB32</f>
        <v>%</v>
      </c>
      <c r="AC1572" s="213">
        <f>F_Construction!AC32</f>
        <v>0</v>
      </c>
      <c r="AD1572" s="295" t="str">
        <f>F_Construction!AD32</f>
        <v>Service Area Improvements</v>
      </c>
      <c r="AE1572" s="478" t="str">
        <f>F_Construction!AE32</f>
        <v>psf</v>
      </c>
      <c r="AF1572" s="478" t="str">
        <f>F_Construction!AF32</f>
        <v>%</v>
      </c>
      <c r="AG1572" s="213">
        <f>F_Construction!AG32</f>
        <v>0</v>
      </c>
      <c r="AH1572" s="295" t="str">
        <f>F_Construction!AH32</f>
        <v>Off-Site Improvements</v>
      </c>
      <c r="AI1572" s="480">
        <f>F_Construction!AI32</f>
        <v>0</v>
      </c>
      <c r="AJ1572" s="296" t="str">
        <f>F_Construction!AJ32</f>
        <v>Total Improvements</v>
      </c>
      <c r="AK1572" s="479" t="str">
        <f>F_Construction!AK32</f>
        <v>psf</v>
      </c>
      <c r="AL1572" s="479" t="str">
        <f>F_Construction!AL32</f>
        <v>%</v>
      </c>
      <c r="AM1572" s="885">
        <f>F_Construction!AM32</f>
        <v>0</v>
      </c>
    </row>
    <row r="1573" spans="2:39" x14ac:dyDescent="0.2">
      <c r="B1573" s="219" t="str">
        <f>F_Construction!B33</f>
        <v>Trades</v>
      </c>
      <c r="C1573" s="219">
        <f>F_Construction!C33</f>
        <v>3</v>
      </c>
      <c r="D1573" s="887" t="str">
        <f>F_Construction!D33</f>
        <v>Concrete</v>
      </c>
      <c r="E1573" s="212">
        <f>F_Construction!E33</f>
        <v>0</v>
      </c>
      <c r="F1573" s="451">
        <f>F_Construction!F33</f>
        <v>0</v>
      </c>
      <c r="G1573" s="501" t="str">
        <f>F_Construction!G33</f>
        <v/>
      </c>
      <c r="H1573" s="888" t="str">
        <f>F_Construction!H33</f>
        <v/>
      </c>
      <c r="I1573" s="212">
        <f>F_Construction!I33</f>
        <v>0</v>
      </c>
      <c r="J1573" s="451">
        <f>F_Construction!J33</f>
        <v>0</v>
      </c>
      <c r="K1573" s="501" t="str">
        <f>F_Construction!K33</f>
        <v/>
      </c>
      <c r="L1573" s="888" t="str">
        <f>F_Construction!L33</f>
        <v/>
      </c>
      <c r="M1573" s="212">
        <f>F_Construction!M33</f>
        <v>0</v>
      </c>
      <c r="N1573" s="494">
        <f>F_Construction!N33</f>
        <v>0</v>
      </c>
      <c r="O1573" s="501" t="str">
        <f>F_Construction!O33</f>
        <v/>
      </c>
      <c r="P1573" s="888" t="str">
        <f>F_Construction!P33</f>
        <v/>
      </c>
      <c r="Q1573" s="212">
        <f>F_Construction!Q33</f>
        <v>0</v>
      </c>
      <c r="R1573" s="451">
        <f>F_Construction!R33</f>
        <v>0</v>
      </c>
      <c r="S1573" s="501" t="str">
        <f>F_Construction!S33</f>
        <v/>
      </c>
      <c r="T1573" s="888" t="str">
        <f>F_Construction!T33</f>
        <v/>
      </c>
      <c r="U1573" s="212">
        <f>F_Construction!U33</f>
        <v>0</v>
      </c>
      <c r="V1573" s="452">
        <f>F_Construction!V33</f>
        <v>0</v>
      </c>
      <c r="W1573" s="502">
        <f>F_Construction!W33</f>
        <v>0</v>
      </c>
      <c r="X1573" s="889">
        <f>F_Construction!X33</f>
        <v>0</v>
      </c>
      <c r="Y1573" s="212">
        <f>F_Construction!Y33</f>
        <v>0</v>
      </c>
      <c r="Z1573" s="451">
        <f>F_Construction!Z33</f>
        <v>0</v>
      </c>
      <c r="AA1573" s="501" t="str">
        <f>F_Construction!AA33</f>
        <v/>
      </c>
      <c r="AB1573" s="888" t="str">
        <f>F_Construction!AB33</f>
        <v/>
      </c>
      <c r="AC1573" s="212">
        <f>F_Construction!AC33</f>
        <v>0</v>
      </c>
      <c r="AD1573" s="494">
        <f>F_Construction!AD33</f>
        <v>0</v>
      </c>
      <c r="AE1573" s="501" t="str">
        <f>F_Construction!AE33</f>
        <v/>
      </c>
      <c r="AF1573" s="888" t="str">
        <f>F_Construction!AF33</f>
        <v/>
      </c>
      <c r="AG1573" s="212">
        <f>F_Construction!AG33</f>
        <v>0</v>
      </c>
      <c r="AH1573" s="494">
        <f>F_Construction!AH33</f>
        <v>0</v>
      </c>
      <c r="AI1573" s="221">
        <f>F_Construction!AI33</f>
        <v>0</v>
      </c>
      <c r="AJ1573" s="452">
        <f>F_Construction!AJ33</f>
        <v>0</v>
      </c>
      <c r="AK1573" s="502">
        <f>F_Construction!AK33</f>
        <v>0</v>
      </c>
      <c r="AL1573" s="889">
        <f>F_Construction!AL33</f>
        <v>0</v>
      </c>
      <c r="AM1573" s="222">
        <f>F_Construction!AM33</f>
        <v>0</v>
      </c>
    </row>
    <row r="1574" spans="2:39" x14ac:dyDescent="0.2">
      <c r="B1574" s="219" t="str">
        <f>F_Construction!B34</f>
        <v>Trades</v>
      </c>
      <c r="C1574" s="219">
        <f>F_Construction!C34</f>
        <v>4</v>
      </c>
      <c r="D1574" s="887" t="str">
        <f>F_Construction!D34</f>
        <v>Masonry</v>
      </c>
      <c r="E1574" s="212">
        <f>F_Construction!E34</f>
        <v>0</v>
      </c>
      <c r="F1574" s="451">
        <f>F_Construction!F34</f>
        <v>0</v>
      </c>
      <c r="G1574" s="501" t="str">
        <f>F_Construction!G34</f>
        <v/>
      </c>
      <c r="H1574" s="888" t="str">
        <f>F_Construction!H34</f>
        <v/>
      </c>
      <c r="I1574" s="212">
        <f>F_Construction!I34</f>
        <v>0</v>
      </c>
      <c r="J1574" s="451">
        <f>F_Construction!J34</f>
        <v>0</v>
      </c>
      <c r="K1574" s="501" t="str">
        <f>F_Construction!K34</f>
        <v/>
      </c>
      <c r="L1574" s="888" t="str">
        <f>F_Construction!L34</f>
        <v/>
      </c>
      <c r="M1574" s="212">
        <f>F_Construction!M34</f>
        <v>0</v>
      </c>
      <c r="N1574" s="494">
        <f>F_Construction!N34</f>
        <v>0</v>
      </c>
      <c r="O1574" s="501" t="str">
        <f>F_Construction!O34</f>
        <v/>
      </c>
      <c r="P1574" s="888" t="str">
        <f>F_Construction!P34</f>
        <v/>
      </c>
      <c r="Q1574" s="212">
        <f>F_Construction!Q34</f>
        <v>0</v>
      </c>
      <c r="R1574" s="451">
        <f>F_Construction!R34</f>
        <v>0</v>
      </c>
      <c r="S1574" s="501" t="str">
        <f>F_Construction!S34</f>
        <v/>
      </c>
      <c r="T1574" s="888" t="str">
        <f>F_Construction!T34</f>
        <v/>
      </c>
      <c r="U1574" s="212">
        <f>F_Construction!U34</f>
        <v>0</v>
      </c>
      <c r="V1574" s="452">
        <f>F_Construction!V34</f>
        <v>0</v>
      </c>
      <c r="W1574" s="502">
        <f>F_Construction!W34</f>
        <v>0</v>
      </c>
      <c r="X1574" s="889">
        <f>F_Construction!X34</f>
        <v>0</v>
      </c>
      <c r="Y1574" s="212">
        <f>F_Construction!Y34</f>
        <v>0</v>
      </c>
      <c r="Z1574" s="494">
        <f>F_Construction!Z34</f>
        <v>0</v>
      </c>
      <c r="AA1574" s="501" t="str">
        <f>F_Construction!AA34</f>
        <v/>
      </c>
      <c r="AB1574" s="888" t="str">
        <f>F_Construction!AB34</f>
        <v/>
      </c>
      <c r="AC1574" s="212">
        <f>F_Construction!AC34</f>
        <v>0</v>
      </c>
      <c r="AD1574" s="494">
        <f>F_Construction!AD34</f>
        <v>0</v>
      </c>
      <c r="AE1574" s="501" t="str">
        <f>F_Construction!AE34</f>
        <v/>
      </c>
      <c r="AF1574" s="888" t="str">
        <f>F_Construction!AF34</f>
        <v/>
      </c>
      <c r="AG1574" s="212">
        <f>F_Construction!AG34</f>
        <v>0</v>
      </c>
      <c r="AH1574" s="494">
        <f>F_Construction!AH34</f>
        <v>0</v>
      </c>
      <c r="AI1574" s="221">
        <f>F_Construction!AI34</f>
        <v>0</v>
      </c>
      <c r="AJ1574" s="452">
        <f>F_Construction!AJ34</f>
        <v>0</v>
      </c>
      <c r="AK1574" s="502">
        <f>F_Construction!AK34</f>
        <v>0</v>
      </c>
      <c r="AL1574" s="889">
        <f>F_Construction!AL34</f>
        <v>0</v>
      </c>
      <c r="AM1574" s="222">
        <f>F_Construction!AM34</f>
        <v>0</v>
      </c>
    </row>
    <row r="1575" spans="2:39" x14ac:dyDescent="0.2">
      <c r="B1575" s="219" t="str">
        <f>F_Construction!B35</f>
        <v>Trades</v>
      </c>
      <c r="C1575" s="219">
        <f>F_Construction!C35</f>
        <v>5</v>
      </c>
      <c r="D1575" s="887" t="str">
        <f>F_Construction!D35</f>
        <v>Metals</v>
      </c>
      <c r="E1575" s="212">
        <f>F_Construction!E35</f>
        <v>0</v>
      </c>
      <c r="F1575" s="451">
        <f>F_Construction!F35</f>
        <v>0</v>
      </c>
      <c r="G1575" s="501" t="str">
        <f>F_Construction!G35</f>
        <v/>
      </c>
      <c r="H1575" s="888" t="str">
        <f>F_Construction!H35</f>
        <v/>
      </c>
      <c r="I1575" s="212">
        <f>F_Construction!I35</f>
        <v>0</v>
      </c>
      <c r="J1575" s="451">
        <f>F_Construction!J35</f>
        <v>0</v>
      </c>
      <c r="K1575" s="501" t="str">
        <f>F_Construction!K35</f>
        <v/>
      </c>
      <c r="L1575" s="888" t="str">
        <f>F_Construction!L35</f>
        <v/>
      </c>
      <c r="M1575" s="212">
        <f>F_Construction!M35</f>
        <v>0</v>
      </c>
      <c r="N1575" s="494">
        <f>F_Construction!N35</f>
        <v>0</v>
      </c>
      <c r="O1575" s="501" t="str">
        <f>F_Construction!O35</f>
        <v/>
      </c>
      <c r="P1575" s="888" t="str">
        <f>F_Construction!P35</f>
        <v/>
      </c>
      <c r="Q1575" s="212">
        <f>F_Construction!Q35</f>
        <v>0</v>
      </c>
      <c r="R1575" s="451">
        <f>F_Construction!R35</f>
        <v>0</v>
      </c>
      <c r="S1575" s="501" t="str">
        <f>F_Construction!S35</f>
        <v/>
      </c>
      <c r="T1575" s="888" t="str">
        <f>F_Construction!T35</f>
        <v/>
      </c>
      <c r="U1575" s="212">
        <f>F_Construction!U35</f>
        <v>0</v>
      </c>
      <c r="V1575" s="452">
        <f>F_Construction!V35</f>
        <v>0</v>
      </c>
      <c r="W1575" s="502">
        <f>F_Construction!W35</f>
        <v>0</v>
      </c>
      <c r="X1575" s="889">
        <f>F_Construction!X35</f>
        <v>0</v>
      </c>
      <c r="Y1575" s="212">
        <f>F_Construction!Y35</f>
        <v>0</v>
      </c>
      <c r="Z1575" s="494">
        <f>F_Construction!Z35</f>
        <v>0</v>
      </c>
      <c r="AA1575" s="501" t="str">
        <f>F_Construction!AA35</f>
        <v/>
      </c>
      <c r="AB1575" s="888" t="str">
        <f>F_Construction!AB35</f>
        <v/>
      </c>
      <c r="AC1575" s="212">
        <f>F_Construction!AC35</f>
        <v>0</v>
      </c>
      <c r="AD1575" s="494">
        <f>F_Construction!AD35</f>
        <v>0</v>
      </c>
      <c r="AE1575" s="501" t="str">
        <f>F_Construction!AE35</f>
        <v/>
      </c>
      <c r="AF1575" s="888" t="str">
        <f>F_Construction!AF35</f>
        <v/>
      </c>
      <c r="AG1575" s="212">
        <f>F_Construction!AG35</f>
        <v>0</v>
      </c>
      <c r="AH1575" s="494">
        <f>F_Construction!AH35</f>
        <v>0</v>
      </c>
      <c r="AI1575" s="221">
        <f>F_Construction!AI35</f>
        <v>0</v>
      </c>
      <c r="AJ1575" s="452">
        <f>F_Construction!AJ35</f>
        <v>0</v>
      </c>
      <c r="AK1575" s="502">
        <f>F_Construction!AK35</f>
        <v>0</v>
      </c>
      <c r="AL1575" s="889">
        <f>F_Construction!AL35</f>
        <v>0</v>
      </c>
      <c r="AM1575" s="222">
        <f>F_Construction!AM35</f>
        <v>0</v>
      </c>
    </row>
    <row r="1576" spans="2:39" x14ac:dyDescent="0.2">
      <c r="B1576" s="219" t="str">
        <f>F_Construction!B36</f>
        <v>Trades</v>
      </c>
      <c r="C1576" s="219">
        <f>F_Construction!C36</f>
        <v>6</v>
      </c>
      <c r="D1576" s="887" t="str">
        <f>F_Construction!D36</f>
        <v>Rough Carpentry</v>
      </c>
      <c r="E1576" s="212">
        <f>F_Construction!E36</f>
        <v>0</v>
      </c>
      <c r="F1576" s="451">
        <f>F_Construction!F36</f>
        <v>0</v>
      </c>
      <c r="G1576" s="501" t="str">
        <f>F_Construction!G36</f>
        <v/>
      </c>
      <c r="H1576" s="888" t="str">
        <f>F_Construction!H36</f>
        <v/>
      </c>
      <c r="I1576" s="212">
        <f>F_Construction!I36</f>
        <v>0</v>
      </c>
      <c r="J1576" s="451">
        <f>F_Construction!J36</f>
        <v>0</v>
      </c>
      <c r="K1576" s="501" t="str">
        <f>F_Construction!K36</f>
        <v/>
      </c>
      <c r="L1576" s="888" t="str">
        <f>F_Construction!L36</f>
        <v/>
      </c>
      <c r="M1576" s="212">
        <f>F_Construction!M36</f>
        <v>0</v>
      </c>
      <c r="N1576" s="494">
        <f>F_Construction!N36</f>
        <v>0</v>
      </c>
      <c r="O1576" s="501" t="str">
        <f>F_Construction!O36</f>
        <v/>
      </c>
      <c r="P1576" s="888" t="str">
        <f>F_Construction!P36</f>
        <v/>
      </c>
      <c r="Q1576" s="212">
        <f>F_Construction!Q36</f>
        <v>0</v>
      </c>
      <c r="R1576" s="451">
        <f>F_Construction!R36</f>
        <v>0</v>
      </c>
      <c r="S1576" s="501" t="str">
        <f>F_Construction!S36</f>
        <v/>
      </c>
      <c r="T1576" s="888" t="str">
        <f>F_Construction!T36</f>
        <v/>
      </c>
      <c r="U1576" s="212">
        <f>F_Construction!U36</f>
        <v>0</v>
      </c>
      <c r="V1576" s="452">
        <f>F_Construction!V36</f>
        <v>0</v>
      </c>
      <c r="W1576" s="502">
        <f>F_Construction!W36</f>
        <v>0</v>
      </c>
      <c r="X1576" s="889">
        <f>F_Construction!X36</f>
        <v>0</v>
      </c>
      <c r="Y1576" s="212">
        <f>F_Construction!Y36</f>
        <v>0</v>
      </c>
      <c r="Z1576" s="494">
        <f>F_Construction!Z36</f>
        <v>0</v>
      </c>
      <c r="AA1576" s="501" t="str">
        <f>F_Construction!AA36</f>
        <v/>
      </c>
      <c r="AB1576" s="888" t="str">
        <f>F_Construction!AB36</f>
        <v/>
      </c>
      <c r="AC1576" s="212">
        <f>F_Construction!AC36</f>
        <v>0</v>
      </c>
      <c r="AD1576" s="494">
        <f>F_Construction!AD36</f>
        <v>0</v>
      </c>
      <c r="AE1576" s="501" t="str">
        <f>F_Construction!AE36</f>
        <v/>
      </c>
      <c r="AF1576" s="888" t="str">
        <f>F_Construction!AF36</f>
        <v/>
      </c>
      <c r="AG1576" s="212">
        <f>F_Construction!AG36</f>
        <v>0</v>
      </c>
      <c r="AH1576" s="494">
        <f>F_Construction!AH36</f>
        <v>0</v>
      </c>
      <c r="AI1576" s="221">
        <f>F_Construction!AI36</f>
        <v>0</v>
      </c>
      <c r="AJ1576" s="452">
        <f>F_Construction!AJ36</f>
        <v>0</v>
      </c>
      <c r="AK1576" s="502">
        <f>F_Construction!AK36</f>
        <v>0</v>
      </c>
      <c r="AL1576" s="889">
        <f>F_Construction!AL36</f>
        <v>0</v>
      </c>
      <c r="AM1576" s="222">
        <f>F_Construction!AM36</f>
        <v>0</v>
      </c>
    </row>
    <row r="1577" spans="2:39" ht="25.5" x14ac:dyDescent="0.2">
      <c r="B1577" s="219" t="str">
        <f>F_Construction!B37</f>
        <v>Trades</v>
      </c>
      <c r="C1577" s="219">
        <f>F_Construction!C37</f>
        <v>8</v>
      </c>
      <c r="D1577" s="887" t="str">
        <f>F_Construction!D37</f>
        <v>Exterior Doors, Windows, Glass</v>
      </c>
      <c r="E1577" s="212">
        <f>F_Construction!E37</f>
        <v>0</v>
      </c>
      <c r="F1577" s="451">
        <f>F_Construction!F37</f>
        <v>0</v>
      </c>
      <c r="G1577" s="501" t="str">
        <f>F_Construction!G37</f>
        <v/>
      </c>
      <c r="H1577" s="888" t="str">
        <f>F_Construction!H37</f>
        <v/>
      </c>
      <c r="I1577" s="212">
        <f>F_Construction!I37</f>
        <v>0</v>
      </c>
      <c r="J1577" s="451">
        <f>F_Construction!J37</f>
        <v>0</v>
      </c>
      <c r="K1577" s="501" t="str">
        <f>F_Construction!K37</f>
        <v/>
      </c>
      <c r="L1577" s="888" t="str">
        <f>F_Construction!L37</f>
        <v/>
      </c>
      <c r="M1577" s="212">
        <f>F_Construction!M37</f>
        <v>0</v>
      </c>
      <c r="N1577" s="494">
        <f>F_Construction!N37</f>
        <v>0</v>
      </c>
      <c r="O1577" s="501" t="str">
        <f>F_Construction!O37</f>
        <v/>
      </c>
      <c r="P1577" s="888" t="str">
        <f>F_Construction!P37</f>
        <v/>
      </c>
      <c r="Q1577" s="212">
        <f>F_Construction!Q37</f>
        <v>0</v>
      </c>
      <c r="R1577" s="451">
        <f>F_Construction!R37</f>
        <v>0</v>
      </c>
      <c r="S1577" s="501" t="str">
        <f>F_Construction!S37</f>
        <v/>
      </c>
      <c r="T1577" s="888" t="str">
        <f>F_Construction!T37</f>
        <v/>
      </c>
      <c r="U1577" s="212">
        <f>F_Construction!U37</f>
        <v>0</v>
      </c>
      <c r="V1577" s="452">
        <f>F_Construction!V37</f>
        <v>0</v>
      </c>
      <c r="W1577" s="502">
        <f>F_Construction!W37</f>
        <v>0</v>
      </c>
      <c r="X1577" s="889">
        <f>F_Construction!X37</f>
        <v>0</v>
      </c>
      <c r="Y1577" s="212">
        <f>F_Construction!Y37</f>
        <v>0</v>
      </c>
      <c r="Z1577" s="494">
        <f>F_Construction!Z37</f>
        <v>0</v>
      </c>
      <c r="AA1577" s="501" t="str">
        <f>F_Construction!AA37</f>
        <v/>
      </c>
      <c r="AB1577" s="888" t="str">
        <f>F_Construction!AB37</f>
        <v/>
      </c>
      <c r="AC1577" s="212">
        <f>F_Construction!AC37</f>
        <v>0</v>
      </c>
      <c r="AD1577" s="494">
        <f>F_Construction!AD37</f>
        <v>0</v>
      </c>
      <c r="AE1577" s="501" t="str">
        <f>F_Construction!AE37</f>
        <v/>
      </c>
      <c r="AF1577" s="888" t="str">
        <f>F_Construction!AF37</f>
        <v/>
      </c>
      <c r="AG1577" s="212">
        <f>F_Construction!AG37</f>
        <v>0</v>
      </c>
      <c r="AH1577" s="494">
        <f>F_Construction!AH37</f>
        <v>0</v>
      </c>
      <c r="AI1577" s="221">
        <f>F_Construction!AI37</f>
        <v>0</v>
      </c>
      <c r="AJ1577" s="452">
        <f>F_Construction!AJ37</f>
        <v>0</v>
      </c>
      <c r="AK1577" s="502">
        <f>F_Construction!AK37</f>
        <v>0</v>
      </c>
      <c r="AL1577" s="889">
        <f>F_Construction!AL37</f>
        <v>0</v>
      </c>
      <c r="AM1577" s="222">
        <f>F_Construction!AM37</f>
        <v>0</v>
      </c>
    </row>
    <row r="1578" spans="2:39" x14ac:dyDescent="0.2">
      <c r="B1578" s="219" t="str">
        <f>F_Construction!B38</f>
        <v>Trades</v>
      </c>
      <c r="C1578" s="219">
        <f>F_Construction!C38</f>
        <v>7</v>
      </c>
      <c r="D1578" s="887" t="str">
        <f>F_Construction!D38</f>
        <v>Waterproofing</v>
      </c>
      <c r="E1578" s="212">
        <f>F_Construction!E38</f>
        <v>0</v>
      </c>
      <c r="F1578" s="451">
        <f>F_Construction!F38</f>
        <v>0</v>
      </c>
      <c r="G1578" s="501" t="str">
        <f>F_Construction!G38</f>
        <v/>
      </c>
      <c r="H1578" s="888" t="str">
        <f>F_Construction!H38</f>
        <v/>
      </c>
      <c r="I1578" s="212">
        <f>F_Construction!I38</f>
        <v>0</v>
      </c>
      <c r="J1578" s="451">
        <f>F_Construction!J38</f>
        <v>0</v>
      </c>
      <c r="K1578" s="501" t="str">
        <f>F_Construction!K38</f>
        <v/>
      </c>
      <c r="L1578" s="888" t="str">
        <f>F_Construction!L38</f>
        <v/>
      </c>
      <c r="M1578" s="212">
        <f>F_Construction!M38</f>
        <v>0</v>
      </c>
      <c r="N1578" s="494">
        <f>F_Construction!N38</f>
        <v>0</v>
      </c>
      <c r="O1578" s="501" t="str">
        <f>F_Construction!O38</f>
        <v/>
      </c>
      <c r="P1578" s="888" t="str">
        <f>F_Construction!P38</f>
        <v/>
      </c>
      <c r="Q1578" s="212">
        <f>F_Construction!Q38</f>
        <v>0</v>
      </c>
      <c r="R1578" s="451">
        <f>F_Construction!R38</f>
        <v>0</v>
      </c>
      <c r="S1578" s="501" t="str">
        <f>F_Construction!S38</f>
        <v/>
      </c>
      <c r="T1578" s="888" t="str">
        <f>F_Construction!T38</f>
        <v/>
      </c>
      <c r="U1578" s="212">
        <f>F_Construction!U38</f>
        <v>0</v>
      </c>
      <c r="V1578" s="452">
        <f>F_Construction!V38</f>
        <v>0</v>
      </c>
      <c r="W1578" s="502">
        <f>F_Construction!W38</f>
        <v>0</v>
      </c>
      <c r="X1578" s="889">
        <f>F_Construction!X38</f>
        <v>0</v>
      </c>
      <c r="Y1578" s="212">
        <f>F_Construction!Y38</f>
        <v>0</v>
      </c>
      <c r="Z1578" s="494">
        <f>F_Construction!Z38</f>
        <v>0</v>
      </c>
      <c r="AA1578" s="501" t="str">
        <f>F_Construction!AA38</f>
        <v/>
      </c>
      <c r="AB1578" s="888" t="str">
        <f>F_Construction!AB38</f>
        <v/>
      </c>
      <c r="AC1578" s="212">
        <f>F_Construction!AC38</f>
        <v>0</v>
      </c>
      <c r="AD1578" s="494">
        <f>F_Construction!AD38</f>
        <v>0</v>
      </c>
      <c r="AE1578" s="501" t="str">
        <f>F_Construction!AE38</f>
        <v/>
      </c>
      <c r="AF1578" s="888" t="str">
        <f>F_Construction!AF38</f>
        <v/>
      </c>
      <c r="AG1578" s="212">
        <f>F_Construction!AG38</f>
        <v>0</v>
      </c>
      <c r="AH1578" s="494">
        <f>F_Construction!AH38</f>
        <v>0</v>
      </c>
      <c r="AI1578" s="221">
        <f>F_Construction!AI38</f>
        <v>0</v>
      </c>
      <c r="AJ1578" s="452">
        <f>F_Construction!AJ38</f>
        <v>0</v>
      </c>
      <c r="AK1578" s="502">
        <f>F_Construction!AK38</f>
        <v>0</v>
      </c>
      <c r="AL1578" s="889">
        <f>F_Construction!AL38</f>
        <v>0</v>
      </c>
      <c r="AM1578" s="222">
        <f>F_Construction!AM38</f>
        <v>0</v>
      </c>
    </row>
    <row r="1579" spans="2:39" x14ac:dyDescent="0.2">
      <c r="B1579" s="219" t="str">
        <f>F_Construction!B39</f>
        <v>Trades</v>
      </c>
      <c r="C1579" s="219">
        <f>F_Construction!C39</f>
        <v>7</v>
      </c>
      <c r="D1579" s="887" t="str">
        <f>F_Construction!D39</f>
        <v>Insulation</v>
      </c>
      <c r="E1579" s="212">
        <f>F_Construction!E39</f>
        <v>0</v>
      </c>
      <c r="F1579" s="451">
        <f>F_Construction!F39</f>
        <v>0</v>
      </c>
      <c r="G1579" s="501" t="str">
        <f>F_Construction!G39</f>
        <v/>
      </c>
      <c r="H1579" s="888" t="str">
        <f>F_Construction!H39</f>
        <v/>
      </c>
      <c r="I1579" s="212">
        <f>F_Construction!I39</f>
        <v>0</v>
      </c>
      <c r="J1579" s="451">
        <f>F_Construction!J39</f>
        <v>0</v>
      </c>
      <c r="K1579" s="501" t="str">
        <f>F_Construction!K39</f>
        <v/>
      </c>
      <c r="L1579" s="888" t="str">
        <f>F_Construction!L39</f>
        <v/>
      </c>
      <c r="M1579" s="212">
        <f>F_Construction!M39</f>
        <v>0</v>
      </c>
      <c r="N1579" s="494">
        <f>F_Construction!N39</f>
        <v>0</v>
      </c>
      <c r="O1579" s="501" t="str">
        <f>F_Construction!O39</f>
        <v/>
      </c>
      <c r="P1579" s="888" t="str">
        <f>F_Construction!P39</f>
        <v/>
      </c>
      <c r="Q1579" s="212">
        <f>F_Construction!Q39</f>
        <v>0</v>
      </c>
      <c r="R1579" s="451">
        <f>F_Construction!R39</f>
        <v>0</v>
      </c>
      <c r="S1579" s="501" t="str">
        <f>F_Construction!S39</f>
        <v/>
      </c>
      <c r="T1579" s="888" t="str">
        <f>F_Construction!T39</f>
        <v/>
      </c>
      <c r="U1579" s="212">
        <f>F_Construction!U39</f>
        <v>0</v>
      </c>
      <c r="V1579" s="452">
        <f>F_Construction!V39</f>
        <v>0</v>
      </c>
      <c r="W1579" s="502">
        <f>F_Construction!W39</f>
        <v>0</v>
      </c>
      <c r="X1579" s="889">
        <f>F_Construction!X39</f>
        <v>0</v>
      </c>
      <c r="Y1579" s="212">
        <f>F_Construction!Y39</f>
        <v>0</v>
      </c>
      <c r="Z1579" s="494">
        <f>F_Construction!Z39</f>
        <v>0</v>
      </c>
      <c r="AA1579" s="501" t="str">
        <f>F_Construction!AA39</f>
        <v/>
      </c>
      <c r="AB1579" s="888" t="str">
        <f>F_Construction!AB39</f>
        <v/>
      </c>
      <c r="AC1579" s="212">
        <f>F_Construction!AC39</f>
        <v>0</v>
      </c>
      <c r="AD1579" s="494">
        <f>F_Construction!AD39</f>
        <v>0</v>
      </c>
      <c r="AE1579" s="501" t="str">
        <f>F_Construction!AE39</f>
        <v/>
      </c>
      <c r="AF1579" s="888" t="str">
        <f>F_Construction!AF39</f>
        <v/>
      </c>
      <c r="AG1579" s="212">
        <f>F_Construction!AG39</f>
        <v>0</v>
      </c>
      <c r="AH1579" s="494">
        <f>F_Construction!AH39</f>
        <v>0</v>
      </c>
      <c r="AI1579" s="221">
        <f>F_Construction!AI39</f>
        <v>0</v>
      </c>
      <c r="AJ1579" s="452">
        <f>F_Construction!AJ39</f>
        <v>0</v>
      </c>
      <c r="AK1579" s="502">
        <f>F_Construction!AK39</f>
        <v>0</v>
      </c>
      <c r="AL1579" s="889">
        <f>F_Construction!AL39</f>
        <v>0</v>
      </c>
      <c r="AM1579" s="222">
        <f>F_Construction!AM39</f>
        <v>0</v>
      </c>
    </row>
    <row r="1580" spans="2:39" ht="25.5" x14ac:dyDescent="0.2">
      <c r="B1580" s="219" t="str">
        <f>F_Construction!B40</f>
        <v>Trades</v>
      </c>
      <c r="C1580" s="219">
        <f>F_Construction!C40</f>
        <v>7</v>
      </c>
      <c r="D1580" s="887" t="str">
        <f>F_Construction!D40</f>
        <v>Roofing &amp; Sheet Metal</v>
      </c>
      <c r="E1580" s="212">
        <f>F_Construction!E40</f>
        <v>0</v>
      </c>
      <c r="F1580" s="451">
        <f>F_Construction!F40</f>
        <v>0</v>
      </c>
      <c r="G1580" s="501" t="str">
        <f>F_Construction!G40</f>
        <v/>
      </c>
      <c r="H1580" s="888" t="str">
        <f>F_Construction!H40</f>
        <v/>
      </c>
      <c r="I1580" s="212">
        <f>F_Construction!I40</f>
        <v>0</v>
      </c>
      <c r="J1580" s="451">
        <f>F_Construction!J40</f>
        <v>0</v>
      </c>
      <c r="K1580" s="501" t="str">
        <f>F_Construction!K40</f>
        <v/>
      </c>
      <c r="L1580" s="888" t="str">
        <f>F_Construction!L40</f>
        <v/>
      </c>
      <c r="M1580" s="212">
        <f>F_Construction!M40</f>
        <v>0</v>
      </c>
      <c r="N1580" s="451">
        <f>F_Construction!N40</f>
        <v>0</v>
      </c>
      <c r="O1580" s="501" t="str">
        <f>F_Construction!O40</f>
        <v/>
      </c>
      <c r="P1580" s="888" t="str">
        <f>F_Construction!P40</f>
        <v/>
      </c>
      <c r="Q1580" s="212">
        <f>F_Construction!Q40</f>
        <v>0</v>
      </c>
      <c r="R1580" s="451">
        <f>F_Construction!R40</f>
        <v>0</v>
      </c>
      <c r="S1580" s="501" t="str">
        <f>F_Construction!S40</f>
        <v/>
      </c>
      <c r="T1580" s="888" t="str">
        <f>F_Construction!T40</f>
        <v/>
      </c>
      <c r="U1580" s="212">
        <f>F_Construction!U40</f>
        <v>0</v>
      </c>
      <c r="V1580" s="452">
        <f>F_Construction!V40</f>
        <v>0</v>
      </c>
      <c r="W1580" s="502">
        <f>F_Construction!W40</f>
        <v>0</v>
      </c>
      <c r="X1580" s="889">
        <f>F_Construction!X40</f>
        <v>0</v>
      </c>
      <c r="Y1580" s="212">
        <f>F_Construction!Y40</f>
        <v>0</v>
      </c>
      <c r="Z1580" s="494">
        <f>F_Construction!Z40</f>
        <v>0</v>
      </c>
      <c r="AA1580" s="501" t="str">
        <f>F_Construction!AA40</f>
        <v/>
      </c>
      <c r="AB1580" s="888" t="str">
        <f>F_Construction!AB40</f>
        <v/>
      </c>
      <c r="AC1580" s="212">
        <f>F_Construction!AC40</f>
        <v>0</v>
      </c>
      <c r="AD1580" s="451">
        <f>F_Construction!AD40</f>
        <v>0</v>
      </c>
      <c r="AE1580" s="501" t="str">
        <f>F_Construction!AE40</f>
        <v/>
      </c>
      <c r="AF1580" s="888" t="str">
        <f>F_Construction!AF40</f>
        <v/>
      </c>
      <c r="AG1580" s="212">
        <f>F_Construction!AG40</f>
        <v>0</v>
      </c>
      <c r="AH1580" s="451">
        <f>F_Construction!AH40</f>
        <v>0</v>
      </c>
      <c r="AI1580" s="221">
        <f>F_Construction!AI40</f>
        <v>0</v>
      </c>
      <c r="AJ1580" s="452">
        <f>F_Construction!AJ40</f>
        <v>0</v>
      </c>
      <c r="AK1580" s="502">
        <f>F_Construction!AK40</f>
        <v>0</v>
      </c>
      <c r="AL1580" s="889">
        <f>F_Construction!AL40</f>
        <v>0</v>
      </c>
      <c r="AM1580" s="222">
        <f>F_Construction!AM40</f>
        <v>0</v>
      </c>
    </row>
    <row r="1581" spans="2:39" x14ac:dyDescent="0.2">
      <c r="B1581" s="219" t="str">
        <f>F_Construction!B41</f>
        <v>Trades</v>
      </c>
      <c r="C1581" s="219">
        <f>F_Construction!C41</f>
        <v>7</v>
      </c>
      <c r="D1581" s="887" t="str">
        <f>F_Construction!D41</f>
        <v>Siding</v>
      </c>
      <c r="E1581" s="212">
        <f>F_Construction!E41</f>
        <v>0</v>
      </c>
      <c r="F1581" s="451">
        <f>F_Construction!F41</f>
        <v>0</v>
      </c>
      <c r="G1581" s="501" t="str">
        <f>F_Construction!G41</f>
        <v/>
      </c>
      <c r="H1581" s="888" t="str">
        <f>F_Construction!H41</f>
        <v/>
      </c>
      <c r="I1581" s="212">
        <f>F_Construction!I41</f>
        <v>0</v>
      </c>
      <c r="J1581" s="451">
        <f>F_Construction!J41</f>
        <v>0</v>
      </c>
      <c r="K1581" s="501" t="str">
        <f>F_Construction!K41</f>
        <v/>
      </c>
      <c r="L1581" s="888" t="str">
        <f>F_Construction!L41</f>
        <v/>
      </c>
      <c r="M1581" s="212">
        <f>F_Construction!M41</f>
        <v>0</v>
      </c>
      <c r="N1581" s="451">
        <f>F_Construction!N41</f>
        <v>0</v>
      </c>
      <c r="O1581" s="501" t="str">
        <f>F_Construction!O41</f>
        <v/>
      </c>
      <c r="P1581" s="888" t="str">
        <f>F_Construction!P41</f>
        <v/>
      </c>
      <c r="Q1581" s="212">
        <f>F_Construction!Q41</f>
        <v>0</v>
      </c>
      <c r="R1581" s="451">
        <f>F_Construction!R41</f>
        <v>0</v>
      </c>
      <c r="S1581" s="501" t="str">
        <f>F_Construction!S41</f>
        <v/>
      </c>
      <c r="T1581" s="888" t="str">
        <f>F_Construction!T41</f>
        <v/>
      </c>
      <c r="U1581" s="212">
        <f>F_Construction!U41</f>
        <v>0</v>
      </c>
      <c r="V1581" s="452">
        <f>F_Construction!V41</f>
        <v>0</v>
      </c>
      <c r="W1581" s="502">
        <f>F_Construction!W41</f>
        <v>0</v>
      </c>
      <c r="X1581" s="889">
        <f>F_Construction!X41</f>
        <v>0</v>
      </c>
      <c r="Y1581" s="212">
        <f>F_Construction!Y41</f>
        <v>0</v>
      </c>
      <c r="Z1581" s="451">
        <f>F_Construction!Z41</f>
        <v>0</v>
      </c>
      <c r="AA1581" s="501" t="str">
        <f>F_Construction!AA41</f>
        <v/>
      </c>
      <c r="AB1581" s="888" t="str">
        <f>F_Construction!AB41</f>
        <v/>
      </c>
      <c r="AC1581" s="212">
        <f>F_Construction!AC41</f>
        <v>0</v>
      </c>
      <c r="AD1581" s="451">
        <f>F_Construction!AD41</f>
        <v>0</v>
      </c>
      <c r="AE1581" s="501" t="str">
        <f>F_Construction!AE41</f>
        <v/>
      </c>
      <c r="AF1581" s="888" t="str">
        <f>F_Construction!AF41</f>
        <v/>
      </c>
      <c r="AG1581" s="212">
        <f>F_Construction!AG41</f>
        <v>0</v>
      </c>
      <c r="AH1581" s="451">
        <f>F_Construction!AH41</f>
        <v>0</v>
      </c>
      <c r="AI1581" s="221">
        <f>F_Construction!AI41</f>
        <v>0</v>
      </c>
      <c r="AJ1581" s="452">
        <f>F_Construction!AJ41</f>
        <v>0</v>
      </c>
      <c r="AK1581" s="502">
        <f>F_Construction!AK41</f>
        <v>0</v>
      </c>
      <c r="AL1581" s="889">
        <f>F_Construction!AL41</f>
        <v>0</v>
      </c>
      <c r="AM1581" s="222">
        <f>F_Construction!AM41</f>
        <v>0</v>
      </c>
    </row>
    <row r="1582" spans="2:39" x14ac:dyDescent="0.2">
      <c r="B1582" s="219" t="str">
        <f>F_Construction!B42</f>
        <v>Trades</v>
      </c>
      <c r="C1582" s="219">
        <f>F_Construction!C42</f>
        <v>6</v>
      </c>
      <c r="D1582" s="887" t="str">
        <f>F_Construction!D42</f>
        <v>Finish Carpentry</v>
      </c>
      <c r="E1582" s="212">
        <f>F_Construction!E42</f>
        <v>0</v>
      </c>
      <c r="F1582" s="451">
        <f>F_Construction!F42</f>
        <v>0</v>
      </c>
      <c r="G1582" s="501" t="str">
        <f>F_Construction!G42</f>
        <v/>
      </c>
      <c r="H1582" s="888" t="str">
        <f>F_Construction!H42</f>
        <v/>
      </c>
      <c r="I1582" s="212">
        <f>F_Construction!I42</f>
        <v>0</v>
      </c>
      <c r="J1582" s="451">
        <f>F_Construction!J42</f>
        <v>0</v>
      </c>
      <c r="K1582" s="501" t="str">
        <f>F_Construction!K42</f>
        <v/>
      </c>
      <c r="L1582" s="888" t="str">
        <f>F_Construction!L42</f>
        <v/>
      </c>
      <c r="M1582" s="212">
        <f>F_Construction!M42</f>
        <v>0</v>
      </c>
      <c r="N1582" s="451">
        <f>F_Construction!N42</f>
        <v>0</v>
      </c>
      <c r="O1582" s="501" t="str">
        <f>F_Construction!O42</f>
        <v/>
      </c>
      <c r="P1582" s="888" t="str">
        <f>F_Construction!P42</f>
        <v/>
      </c>
      <c r="Q1582" s="212">
        <f>F_Construction!Q42</f>
        <v>0</v>
      </c>
      <c r="R1582" s="451">
        <f>F_Construction!R42</f>
        <v>0</v>
      </c>
      <c r="S1582" s="501" t="str">
        <f>F_Construction!S42</f>
        <v/>
      </c>
      <c r="T1582" s="888" t="str">
        <f>F_Construction!T42</f>
        <v/>
      </c>
      <c r="U1582" s="212">
        <f>F_Construction!U42</f>
        <v>0</v>
      </c>
      <c r="V1582" s="452">
        <f>F_Construction!V42</f>
        <v>0</v>
      </c>
      <c r="W1582" s="502">
        <f>F_Construction!W42</f>
        <v>0</v>
      </c>
      <c r="X1582" s="889">
        <f>F_Construction!X42</f>
        <v>0</v>
      </c>
      <c r="Y1582" s="212">
        <f>F_Construction!Y42</f>
        <v>0</v>
      </c>
      <c r="Z1582" s="451">
        <f>F_Construction!Z42</f>
        <v>0</v>
      </c>
      <c r="AA1582" s="501" t="str">
        <f>F_Construction!AA42</f>
        <v/>
      </c>
      <c r="AB1582" s="888" t="str">
        <f>F_Construction!AB42</f>
        <v/>
      </c>
      <c r="AC1582" s="212">
        <f>F_Construction!AC42</f>
        <v>0</v>
      </c>
      <c r="AD1582" s="451">
        <f>F_Construction!AD42</f>
        <v>0</v>
      </c>
      <c r="AE1582" s="501" t="str">
        <f>F_Construction!AE42</f>
        <v/>
      </c>
      <c r="AF1582" s="888" t="str">
        <f>F_Construction!AF42</f>
        <v/>
      </c>
      <c r="AG1582" s="212">
        <f>F_Construction!AG42</f>
        <v>0</v>
      </c>
      <c r="AH1582" s="451">
        <f>F_Construction!AH42</f>
        <v>0</v>
      </c>
      <c r="AI1582" s="221">
        <f>F_Construction!AI42</f>
        <v>0</v>
      </c>
      <c r="AJ1582" s="452">
        <f>F_Construction!AJ42</f>
        <v>0</v>
      </c>
      <c r="AK1582" s="502">
        <f>F_Construction!AK42</f>
        <v>0</v>
      </c>
      <c r="AL1582" s="889">
        <f>F_Construction!AL42</f>
        <v>0</v>
      </c>
      <c r="AM1582" s="222">
        <f>F_Construction!AM42</f>
        <v>0</v>
      </c>
    </row>
    <row r="1583" spans="2:39" ht="38.25" x14ac:dyDescent="0.2">
      <c r="B1583" s="219" t="str">
        <f>F_Construction!B43</f>
        <v>Trades</v>
      </c>
      <c r="C1583" s="219">
        <f>F_Construction!C43</f>
        <v>6</v>
      </c>
      <c r="D1583" s="887" t="str">
        <f>F_Construction!D43</f>
        <v>Cabinets, Vanities &amp; Countertops</v>
      </c>
      <c r="E1583" s="212">
        <f>F_Construction!E43</f>
        <v>0</v>
      </c>
      <c r="F1583" s="451">
        <f>F_Construction!F43</f>
        <v>0</v>
      </c>
      <c r="G1583" s="501" t="str">
        <f>F_Construction!G43</f>
        <v/>
      </c>
      <c r="H1583" s="888" t="str">
        <f>F_Construction!H43</f>
        <v/>
      </c>
      <c r="I1583" s="212">
        <f>F_Construction!I43</f>
        <v>0</v>
      </c>
      <c r="J1583" s="451">
        <f>F_Construction!J43</f>
        <v>0</v>
      </c>
      <c r="K1583" s="501" t="str">
        <f>F_Construction!K43</f>
        <v/>
      </c>
      <c r="L1583" s="888" t="str">
        <f>F_Construction!L43</f>
        <v/>
      </c>
      <c r="M1583" s="212">
        <f>F_Construction!M43</f>
        <v>0</v>
      </c>
      <c r="N1583" s="451">
        <f>F_Construction!N43</f>
        <v>0</v>
      </c>
      <c r="O1583" s="501" t="str">
        <f>F_Construction!O43</f>
        <v/>
      </c>
      <c r="P1583" s="888" t="str">
        <f>F_Construction!P43</f>
        <v/>
      </c>
      <c r="Q1583" s="212">
        <f>F_Construction!Q43</f>
        <v>0</v>
      </c>
      <c r="R1583" s="451">
        <f>F_Construction!R43</f>
        <v>0</v>
      </c>
      <c r="S1583" s="501" t="str">
        <f>F_Construction!S43</f>
        <v/>
      </c>
      <c r="T1583" s="888" t="str">
        <f>F_Construction!T43</f>
        <v/>
      </c>
      <c r="U1583" s="212">
        <f>F_Construction!U43</f>
        <v>0</v>
      </c>
      <c r="V1583" s="452">
        <f>F_Construction!V43</f>
        <v>0</v>
      </c>
      <c r="W1583" s="502">
        <f>F_Construction!W43</f>
        <v>0</v>
      </c>
      <c r="X1583" s="889">
        <f>F_Construction!X43</f>
        <v>0</v>
      </c>
      <c r="Y1583" s="212">
        <f>F_Construction!Y43</f>
        <v>0</v>
      </c>
      <c r="Z1583" s="451">
        <f>F_Construction!Z43</f>
        <v>0</v>
      </c>
      <c r="AA1583" s="501" t="str">
        <f>F_Construction!AA43</f>
        <v/>
      </c>
      <c r="AB1583" s="888" t="str">
        <f>F_Construction!AB43</f>
        <v/>
      </c>
      <c r="AC1583" s="212">
        <f>F_Construction!AC43</f>
        <v>0</v>
      </c>
      <c r="AD1583" s="451">
        <f>F_Construction!AD43</f>
        <v>0</v>
      </c>
      <c r="AE1583" s="501" t="str">
        <f>F_Construction!AE43</f>
        <v/>
      </c>
      <c r="AF1583" s="888" t="str">
        <f>F_Construction!AF43</f>
        <v/>
      </c>
      <c r="AG1583" s="212">
        <f>F_Construction!AG43</f>
        <v>0</v>
      </c>
      <c r="AH1583" s="451">
        <f>F_Construction!AH43</f>
        <v>0</v>
      </c>
      <c r="AI1583" s="221">
        <f>F_Construction!AI43</f>
        <v>0</v>
      </c>
      <c r="AJ1583" s="452">
        <f>F_Construction!AJ43</f>
        <v>0</v>
      </c>
      <c r="AK1583" s="502">
        <f>F_Construction!AK43</f>
        <v>0</v>
      </c>
      <c r="AL1583" s="889">
        <f>F_Construction!AL43</f>
        <v>0</v>
      </c>
      <c r="AM1583" s="222">
        <f>F_Construction!AM43</f>
        <v>0</v>
      </c>
    </row>
    <row r="1584" spans="2:39" ht="25.5" x14ac:dyDescent="0.2">
      <c r="B1584" s="219" t="str">
        <f>F_Construction!B44</f>
        <v>Trades</v>
      </c>
      <c r="C1584" s="219">
        <f>F_Construction!C44</f>
        <v>8</v>
      </c>
      <c r="D1584" s="887" t="str">
        <f>F_Construction!D44</f>
        <v>Interior Doors &amp; Frames</v>
      </c>
      <c r="E1584" s="212">
        <f>F_Construction!E44</f>
        <v>0</v>
      </c>
      <c r="F1584" s="451">
        <f>F_Construction!F44</f>
        <v>0</v>
      </c>
      <c r="G1584" s="501" t="str">
        <f>F_Construction!G44</f>
        <v/>
      </c>
      <c r="H1584" s="888" t="str">
        <f>F_Construction!H44</f>
        <v/>
      </c>
      <c r="I1584" s="212">
        <f>F_Construction!I44</f>
        <v>0</v>
      </c>
      <c r="J1584" s="451">
        <f>F_Construction!J44</f>
        <v>0</v>
      </c>
      <c r="K1584" s="501" t="str">
        <f>F_Construction!K44</f>
        <v/>
      </c>
      <c r="L1584" s="888" t="str">
        <f>F_Construction!L44</f>
        <v/>
      </c>
      <c r="M1584" s="212">
        <f>F_Construction!M44</f>
        <v>0</v>
      </c>
      <c r="N1584" s="451">
        <f>F_Construction!N44</f>
        <v>0</v>
      </c>
      <c r="O1584" s="501" t="str">
        <f>F_Construction!O44</f>
        <v/>
      </c>
      <c r="P1584" s="888" t="str">
        <f>F_Construction!P44</f>
        <v/>
      </c>
      <c r="Q1584" s="212">
        <f>F_Construction!Q44</f>
        <v>0</v>
      </c>
      <c r="R1584" s="451">
        <f>F_Construction!R44</f>
        <v>0</v>
      </c>
      <c r="S1584" s="501" t="str">
        <f>F_Construction!S44</f>
        <v/>
      </c>
      <c r="T1584" s="888" t="str">
        <f>F_Construction!T44</f>
        <v/>
      </c>
      <c r="U1584" s="212">
        <f>F_Construction!U44</f>
        <v>0</v>
      </c>
      <c r="V1584" s="452">
        <f>F_Construction!V44</f>
        <v>0</v>
      </c>
      <c r="W1584" s="502">
        <f>F_Construction!W44</f>
        <v>0</v>
      </c>
      <c r="X1584" s="889">
        <f>F_Construction!X44</f>
        <v>0</v>
      </c>
      <c r="Y1584" s="212">
        <f>F_Construction!Y44</f>
        <v>0</v>
      </c>
      <c r="Z1584" s="451">
        <f>F_Construction!Z44</f>
        <v>0</v>
      </c>
      <c r="AA1584" s="501" t="str">
        <f>F_Construction!AA44</f>
        <v/>
      </c>
      <c r="AB1584" s="888" t="str">
        <f>F_Construction!AB44</f>
        <v/>
      </c>
      <c r="AC1584" s="212">
        <f>F_Construction!AC44</f>
        <v>0</v>
      </c>
      <c r="AD1584" s="451">
        <f>F_Construction!AD44</f>
        <v>0</v>
      </c>
      <c r="AE1584" s="501" t="str">
        <f>F_Construction!AE44</f>
        <v/>
      </c>
      <c r="AF1584" s="888" t="str">
        <f>F_Construction!AF44</f>
        <v/>
      </c>
      <c r="AG1584" s="212">
        <f>F_Construction!AG44</f>
        <v>0</v>
      </c>
      <c r="AH1584" s="451">
        <f>F_Construction!AH44</f>
        <v>0</v>
      </c>
      <c r="AI1584" s="221">
        <f>F_Construction!AI44</f>
        <v>0</v>
      </c>
      <c r="AJ1584" s="452">
        <f>F_Construction!AJ44</f>
        <v>0</v>
      </c>
      <c r="AK1584" s="502">
        <f>F_Construction!AK44</f>
        <v>0</v>
      </c>
      <c r="AL1584" s="889">
        <f>F_Construction!AL44</f>
        <v>0</v>
      </c>
      <c r="AM1584" s="222">
        <f>F_Construction!AM44</f>
        <v>0</v>
      </c>
    </row>
    <row r="1585" spans="2:39" x14ac:dyDescent="0.2">
      <c r="B1585" s="219" t="str">
        <f>F_Construction!B45</f>
        <v>Trades</v>
      </c>
      <c r="C1585" s="219">
        <f>F_Construction!C45</f>
        <v>9</v>
      </c>
      <c r="D1585" s="887" t="str">
        <f>F_Construction!D45</f>
        <v>Lath &amp; Plaster</v>
      </c>
      <c r="E1585" s="212">
        <f>F_Construction!E45</f>
        <v>0</v>
      </c>
      <c r="F1585" s="451">
        <f>F_Construction!F45</f>
        <v>0</v>
      </c>
      <c r="G1585" s="501" t="str">
        <f>F_Construction!G45</f>
        <v/>
      </c>
      <c r="H1585" s="888" t="str">
        <f>F_Construction!H45</f>
        <v/>
      </c>
      <c r="I1585" s="212">
        <f>F_Construction!I45</f>
        <v>0</v>
      </c>
      <c r="J1585" s="451">
        <f>F_Construction!J45</f>
        <v>0</v>
      </c>
      <c r="K1585" s="501" t="str">
        <f>F_Construction!K45</f>
        <v/>
      </c>
      <c r="L1585" s="888" t="str">
        <f>F_Construction!L45</f>
        <v/>
      </c>
      <c r="M1585" s="212">
        <f>F_Construction!M45</f>
        <v>0</v>
      </c>
      <c r="N1585" s="451">
        <f>F_Construction!N45</f>
        <v>0</v>
      </c>
      <c r="O1585" s="501" t="str">
        <f>F_Construction!O45</f>
        <v/>
      </c>
      <c r="P1585" s="888" t="str">
        <f>F_Construction!P45</f>
        <v/>
      </c>
      <c r="Q1585" s="212">
        <f>F_Construction!Q45</f>
        <v>0</v>
      </c>
      <c r="R1585" s="451">
        <f>F_Construction!R45</f>
        <v>0</v>
      </c>
      <c r="S1585" s="501" t="str">
        <f>F_Construction!S45</f>
        <v/>
      </c>
      <c r="T1585" s="888" t="str">
        <f>F_Construction!T45</f>
        <v/>
      </c>
      <c r="U1585" s="212">
        <f>F_Construction!U45</f>
        <v>0</v>
      </c>
      <c r="V1585" s="452">
        <f>F_Construction!V45</f>
        <v>0</v>
      </c>
      <c r="W1585" s="502">
        <f>F_Construction!W45</f>
        <v>0</v>
      </c>
      <c r="X1585" s="889">
        <f>F_Construction!X45</f>
        <v>0</v>
      </c>
      <c r="Y1585" s="212">
        <f>F_Construction!Y45</f>
        <v>0</v>
      </c>
      <c r="Z1585" s="451">
        <f>F_Construction!Z45</f>
        <v>0</v>
      </c>
      <c r="AA1585" s="501" t="str">
        <f>F_Construction!AA45</f>
        <v/>
      </c>
      <c r="AB1585" s="888" t="str">
        <f>F_Construction!AB45</f>
        <v/>
      </c>
      <c r="AC1585" s="212">
        <f>F_Construction!AC45</f>
        <v>0</v>
      </c>
      <c r="AD1585" s="451">
        <f>F_Construction!AD45</f>
        <v>0</v>
      </c>
      <c r="AE1585" s="501" t="str">
        <f>F_Construction!AE45</f>
        <v/>
      </c>
      <c r="AF1585" s="888" t="str">
        <f>F_Construction!AF45</f>
        <v/>
      </c>
      <c r="AG1585" s="212">
        <f>F_Construction!AG45</f>
        <v>0</v>
      </c>
      <c r="AH1585" s="451">
        <f>F_Construction!AH45</f>
        <v>0</v>
      </c>
      <c r="AI1585" s="221">
        <f>F_Construction!AI45</f>
        <v>0</v>
      </c>
      <c r="AJ1585" s="452">
        <f>F_Construction!AJ45</f>
        <v>0</v>
      </c>
      <c r="AK1585" s="502">
        <f>F_Construction!AK45</f>
        <v>0</v>
      </c>
      <c r="AL1585" s="889">
        <f>F_Construction!AL45</f>
        <v>0</v>
      </c>
      <c r="AM1585" s="222">
        <f>F_Construction!AM45</f>
        <v>0</v>
      </c>
    </row>
    <row r="1586" spans="2:39" x14ac:dyDescent="0.2">
      <c r="B1586" s="219" t="str">
        <f>F_Construction!B46</f>
        <v>Trades</v>
      </c>
      <c r="C1586" s="219">
        <f>F_Construction!C46</f>
        <v>9</v>
      </c>
      <c r="D1586" s="887" t="str">
        <f>F_Construction!D46</f>
        <v>Drywall</v>
      </c>
      <c r="E1586" s="212">
        <f>F_Construction!E46</f>
        <v>0</v>
      </c>
      <c r="F1586" s="451">
        <f>F_Construction!F46</f>
        <v>0</v>
      </c>
      <c r="G1586" s="501" t="str">
        <f>F_Construction!G46</f>
        <v/>
      </c>
      <c r="H1586" s="888" t="str">
        <f>F_Construction!H46</f>
        <v/>
      </c>
      <c r="I1586" s="212">
        <f>F_Construction!I46</f>
        <v>0</v>
      </c>
      <c r="J1586" s="451">
        <f>F_Construction!J46</f>
        <v>0</v>
      </c>
      <c r="K1586" s="501" t="str">
        <f>F_Construction!K46</f>
        <v/>
      </c>
      <c r="L1586" s="888" t="str">
        <f>F_Construction!L46</f>
        <v/>
      </c>
      <c r="M1586" s="212">
        <f>F_Construction!M46</f>
        <v>0</v>
      </c>
      <c r="N1586" s="451">
        <f>F_Construction!N46</f>
        <v>0</v>
      </c>
      <c r="O1586" s="501" t="str">
        <f>F_Construction!O46</f>
        <v/>
      </c>
      <c r="P1586" s="888" t="str">
        <f>F_Construction!P46</f>
        <v/>
      </c>
      <c r="Q1586" s="212">
        <f>F_Construction!Q46</f>
        <v>0</v>
      </c>
      <c r="R1586" s="451">
        <f>F_Construction!R46</f>
        <v>0</v>
      </c>
      <c r="S1586" s="501" t="str">
        <f>F_Construction!S46</f>
        <v/>
      </c>
      <c r="T1586" s="888" t="str">
        <f>F_Construction!T46</f>
        <v/>
      </c>
      <c r="U1586" s="212">
        <f>F_Construction!U46</f>
        <v>0</v>
      </c>
      <c r="V1586" s="452">
        <f>F_Construction!V46</f>
        <v>0</v>
      </c>
      <c r="W1586" s="502">
        <f>F_Construction!W46</f>
        <v>0</v>
      </c>
      <c r="X1586" s="889">
        <f>F_Construction!X46</f>
        <v>0</v>
      </c>
      <c r="Y1586" s="212">
        <f>F_Construction!Y46</f>
        <v>0</v>
      </c>
      <c r="Z1586" s="451">
        <f>F_Construction!Z46</f>
        <v>0</v>
      </c>
      <c r="AA1586" s="501" t="str">
        <f>F_Construction!AA46</f>
        <v/>
      </c>
      <c r="AB1586" s="888" t="str">
        <f>F_Construction!AB46</f>
        <v/>
      </c>
      <c r="AC1586" s="212">
        <f>F_Construction!AC46</f>
        <v>0</v>
      </c>
      <c r="AD1586" s="451">
        <f>F_Construction!AD46</f>
        <v>0</v>
      </c>
      <c r="AE1586" s="501" t="str">
        <f>F_Construction!AE46</f>
        <v/>
      </c>
      <c r="AF1586" s="888" t="str">
        <f>F_Construction!AF46</f>
        <v/>
      </c>
      <c r="AG1586" s="212">
        <f>F_Construction!AG46</f>
        <v>0</v>
      </c>
      <c r="AH1586" s="451">
        <f>F_Construction!AH46</f>
        <v>0</v>
      </c>
      <c r="AI1586" s="221">
        <f>F_Construction!AI46</f>
        <v>0</v>
      </c>
      <c r="AJ1586" s="452">
        <f>F_Construction!AJ46</f>
        <v>0</v>
      </c>
      <c r="AK1586" s="502">
        <f>F_Construction!AK46</f>
        <v>0</v>
      </c>
      <c r="AL1586" s="889">
        <f>F_Construction!AL46</f>
        <v>0</v>
      </c>
      <c r="AM1586" s="222">
        <f>F_Construction!AM46</f>
        <v>0</v>
      </c>
    </row>
    <row r="1587" spans="2:39" x14ac:dyDescent="0.2">
      <c r="B1587" s="219" t="str">
        <f>F_Construction!B47</f>
        <v>Trades</v>
      </c>
      <c r="C1587" s="219">
        <f>F_Construction!C47</f>
        <v>9</v>
      </c>
      <c r="D1587" s="887" t="str">
        <f>F_Construction!D47</f>
        <v>Tile Work</v>
      </c>
      <c r="E1587" s="212">
        <f>F_Construction!E47</f>
        <v>0</v>
      </c>
      <c r="F1587" s="451">
        <f>F_Construction!F47</f>
        <v>0</v>
      </c>
      <c r="G1587" s="501" t="str">
        <f>F_Construction!G47</f>
        <v/>
      </c>
      <c r="H1587" s="888" t="str">
        <f>F_Construction!H47</f>
        <v/>
      </c>
      <c r="I1587" s="212">
        <f>F_Construction!I47</f>
        <v>0</v>
      </c>
      <c r="J1587" s="451">
        <f>F_Construction!J47</f>
        <v>0</v>
      </c>
      <c r="K1587" s="501" t="str">
        <f>F_Construction!K47</f>
        <v/>
      </c>
      <c r="L1587" s="888" t="str">
        <f>F_Construction!L47</f>
        <v/>
      </c>
      <c r="M1587" s="212">
        <f>F_Construction!M47</f>
        <v>0</v>
      </c>
      <c r="N1587" s="451">
        <f>F_Construction!N47</f>
        <v>0</v>
      </c>
      <c r="O1587" s="501" t="str">
        <f>F_Construction!O47</f>
        <v/>
      </c>
      <c r="P1587" s="888" t="str">
        <f>F_Construction!P47</f>
        <v/>
      </c>
      <c r="Q1587" s="212">
        <f>F_Construction!Q47</f>
        <v>0</v>
      </c>
      <c r="R1587" s="451">
        <f>F_Construction!R47</f>
        <v>0</v>
      </c>
      <c r="S1587" s="501" t="str">
        <f>F_Construction!S47</f>
        <v/>
      </c>
      <c r="T1587" s="888" t="str">
        <f>F_Construction!T47</f>
        <v/>
      </c>
      <c r="U1587" s="212">
        <f>F_Construction!U47</f>
        <v>0</v>
      </c>
      <c r="V1587" s="452">
        <f>F_Construction!V47</f>
        <v>0</v>
      </c>
      <c r="W1587" s="502">
        <f>F_Construction!W47</f>
        <v>0</v>
      </c>
      <c r="X1587" s="889">
        <f>F_Construction!X47</f>
        <v>0</v>
      </c>
      <c r="Y1587" s="212">
        <f>F_Construction!Y47</f>
        <v>0</v>
      </c>
      <c r="Z1587" s="451">
        <f>F_Construction!Z47</f>
        <v>0</v>
      </c>
      <c r="AA1587" s="501" t="str">
        <f>F_Construction!AA47</f>
        <v/>
      </c>
      <c r="AB1587" s="888" t="str">
        <f>F_Construction!AB47</f>
        <v/>
      </c>
      <c r="AC1587" s="212">
        <f>F_Construction!AC47</f>
        <v>0</v>
      </c>
      <c r="AD1587" s="451">
        <f>F_Construction!AD47</f>
        <v>0</v>
      </c>
      <c r="AE1587" s="501" t="str">
        <f>F_Construction!AE47</f>
        <v/>
      </c>
      <c r="AF1587" s="888" t="str">
        <f>F_Construction!AF47</f>
        <v/>
      </c>
      <c r="AG1587" s="212">
        <f>F_Construction!AG47</f>
        <v>0</v>
      </c>
      <c r="AH1587" s="451">
        <f>F_Construction!AH47</f>
        <v>0</v>
      </c>
      <c r="AI1587" s="221">
        <f>F_Construction!AI47</f>
        <v>0</v>
      </c>
      <c r="AJ1587" s="452">
        <f>F_Construction!AJ47</f>
        <v>0</v>
      </c>
      <c r="AK1587" s="502">
        <f>F_Construction!AK47</f>
        <v>0</v>
      </c>
      <c r="AL1587" s="889">
        <f>F_Construction!AL47</f>
        <v>0</v>
      </c>
      <c r="AM1587" s="222">
        <f>F_Construction!AM47</f>
        <v>0</v>
      </c>
    </row>
    <row r="1588" spans="2:39" x14ac:dyDescent="0.2">
      <c r="B1588" s="219" t="str">
        <f>F_Construction!B48</f>
        <v>Trades</v>
      </c>
      <c r="C1588" s="219">
        <f>F_Construction!C48</f>
        <v>9</v>
      </c>
      <c r="D1588" s="887" t="str">
        <f>F_Construction!D48</f>
        <v>Acoustical</v>
      </c>
      <c r="E1588" s="212">
        <f>F_Construction!E48</f>
        <v>0</v>
      </c>
      <c r="F1588" s="451">
        <f>F_Construction!F48</f>
        <v>0</v>
      </c>
      <c r="G1588" s="501" t="str">
        <f>F_Construction!G48</f>
        <v/>
      </c>
      <c r="H1588" s="888" t="str">
        <f>F_Construction!H48</f>
        <v/>
      </c>
      <c r="I1588" s="212">
        <f>F_Construction!I48</f>
        <v>0</v>
      </c>
      <c r="J1588" s="451">
        <f>F_Construction!J48</f>
        <v>0</v>
      </c>
      <c r="K1588" s="501" t="str">
        <f>F_Construction!K48</f>
        <v/>
      </c>
      <c r="L1588" s="888" t="str">
        <f>F_Construction!L48</f>
        <v/>
      </c>
      <c r="M1588" s="212">
        <f>F_Construction!M48</f>
        <v>0</v>
      </c>
      <c r="N1588" s="451">
        <f>F_Construction!N48</f>
        <v>0</v>
      </c>
      <c r="O1588" s="501" t="str">
        <f>F_Construction!O48</f>
        <v/>
      </c>
      <c r="P1588" s="888" t="str">
        <f>F_Construction!P48</f>
        <v/>
      </c>
      <c r="Q1588" s="212">
        <f>F_Construction!Q48</f>
        <v>0</v>
      </c>
      <c r="R1588" s="451">
        <f>F_Construction!R48</f>
        <v>0</v>
      </c>
      <c r="S1588" s="501" t="str">
        <f>F_Construction!S48</f>
        <v/>
      </c>
      <c r="T1588" s="888" t="str">
        <f>F_Construction!T48</f>
        <v/>
      </c>
      <c r="U1588" s="212">
        <f>F_Construction!U48</f>
        <v>0</v>
      </c>
      <c r="V1588" s="452">
        <f>F_Construction!V48</f>
        <v>0</v>
      </c>
      <c r="W1588" s="502">
        <f>F_Construction!W48</f>
        <v>0</v>
      </c>
      <c r="X1588" s="889">
        <f>F_Construction!X48</f>
        <v>0</v>
      </c>
      <c r="Y1588" s="212">
        <f>F_Construction!Y48</f>
        <v>0</v>
      </c>
      <c r="Z1588" s="451">
        <f>F_Construction!Z48</f>
        <v>0</v>
      </c>
      <c r="AA1588" s="501" t="str">
        <f>F_Construction!AA48</f>
        <v/>
      </c>
      <c r="AB1588" s="888" t="str">
        <f>F_Construction!AB48</f>
        <v/>
      </c>
      <c r="AC1588" s="212">
        <f>F_Construction!AC48</f>
        <v>0</v>
      </c>
      <c r="AD1588" s="451">
        <f>F_Construction!AD48</f>
        <v>0</v>
      </c>
      <c r="AE1588" s="501" t="str">
        <f>F_Construction!AE48</f>
        <v/>
      </c>
      <c r="AF1588" s="888" t="str">
        <f>F_Construction!AF48</f>
        <v/>
      </c>
      <c r="AG1588" s="212">
        <f>F_Construction!AG48</f>
        <v>0</v>
      </c>
      <c r="AH1588" s="451">
        <f>F_Construction!AH48</f>
        <v>0</v>
      </c>
      <c r="AI1588" s="221">
        <f>F_Construction!AI48</f>
        <v>0</v>
      </c>
      <c r="AJ1588" s="452">
        <f>F_Construction!AJ48</f>
        <v>0</v>
      </c>
      <c r="AK1588" s="502">
        <f>F_Construction!AK48</f>
        <v>0</v>
      </c>
      <c r="AL1588" s="889">
        <f>F_Construction!AL48</f>
        <v>0</v>
      </c>
      <c r="AM1588" s="222">
        <f>F_Construction!AM48</f>
        <v>0</v>
      </c>
    </row>
    <row r="1589" spans="2:39" x14ac:dyDescent="0.2">
      <c r="B1589" s="219" t="str">
        <f>F_Construction!B49</f>
        <v>Trades</v>
      </c>
      <c r="C1589" s="219">
        <f>F_Construction!C49</f>
        <v>9</v>
      </c>
      <c r="D1589" s="887" t="str">
        <f>F_Construction!D49</f>
        <v>Carpeting</v>
      </c>
      <c r="E1589" s="212">
        <f>F_Construction!E49</f>
        <v>0</v>
      </c>
      <c r="F1589" s="451">
        <f>F_Construction!F49</f>
        <v>0</v>
      </c>
      <c r="G1589" s="501" t="str">
        <f>F_Construction!G49</f>
        <v/>
      </c>
      <c r="H1589" s="888" t="str">
        <f>F_Construction!H49</f>
        <v/>
      </c>
      <c r="I1589" s="212">
        <f>F_Construction!I49</f>
        <v>0</v>
      </c>
      <c r="J1589" s="451">
        <f>F_Construction!J49</f>
        <v>0</v>
      </c>
      <c r="K1589" s="501" t="str">
        <f>F_Construction!K49</f>
        <v/>
      </c>
      <c r="L1589" s="888" t="str">
        <f>F_Construction!L49</f>
        <v/>
      </c>
      <c r="M1589" s="212">
        <f>F_Construction!M49</f>
        <v>0</v>
      </c>
      <c r="N1589" s="451">
        <f>F_Construction!N49</f>
        <v>0</v>
      </c>
      <c r="O1589" s="501" t="str">
        <f>F_Construction!O49</f>
        <v/>
      </c>
      <c r="P1589" s="888" t="str">
        <f>F_Construction!P49</f>
        <v/>
      </c>
      <c r="Q1589" s="212">
        <f>F_Construction!Q49</f>
        <v>0</v>
      </c>
      <c r="R1589" s="451">
        <f>F_Construction!R49</f>
        <v>0</v>
      </c>
      <c r="S1589" s="501" t="str">
        <f>F_Construction!S49</f>
        <v/>
      </c>
      <c r="T1589" s="888" t="str">
        <f>F_Construction!T49</f>
        <v/>
      </c>
      <c r="U1589" s="212">
        <f>F_Construction!U49</f>
        <v>0</v>
      </c>
      <c r="V1589" s="452">
        <f>F_Construction!V49</f>
        <v>0</v>
      </c>
      <c r="W1589" s="502">
        <f>F_Construction!W49</f>
        <v>0</v>
      </c>
      <c r="X1589" s="889">
        <f>F_Construction!X49</f>
        <v>0</v>
      </c>
      <c r="Y1589" s="212">
        <f>F_Construction!Y49</f>
        <v>0</v>
      </c>
      <c r="Z1589" s="451">
        <f>F_Construction!Z49</f>
        <v>0</v>
      </c>
      <c r="AA1589" s="501" t="str">
        <f>F_Construction!AA49</f>
        <v/>
      </c>
      <c r="AB1589" s="888" t="str">
        <f>F_Construction!AB49</f>
        <v/>
      </c>
      <c r="AC1589" s="212">
        <f>F_Construction!AC49</f>
        <v>0</v>
      </c>
      <c r="AD1589" s="451">
        <f>F_Construction!AD49</f>
        <v>0</v>
      </c>
      <c r="AE1589" s="501" t="str">
        <f>F_Construction!AE49</f>
        <v/>
      </c>
      <c r="AF1589" s="888" t="str">
        <f>F_Construction!AF49</f>
        <v/>
      </c>
      <c r="AG1589" s="212">
        <f>F_Construction!AG49</f>
        <v>0</v>
      </c>
      <c r="AH1589" s="451">
        <f>F_Construction!AH49</f>
        <v>0</v>
      </c>
      <c r="AI1589" s="221">
        <f>F_Construction!AI49</f>
        <v>0</v>
      </c>
      <c r="AJ1589" s="452">
        <f>F_Construction!AJ49</f>
        <v>0</v>
      </c>
      <c r="AK1589" s="502">
        <f>F_Construction!AK49</f>
        <v>0</v>
      </c>
      <c r="AL1589" s="889">
        <f>F_Construction!AL49</f>
        <v>0</v>
      </c>
      <c r="AM1589" s="222">
        <f>F_Construction!AM49</f>
        <v>0</v>
      </c>
    </row>
    <row r="1590" spans="2:39" x14ac:dyDescent="0.2">
      <c r="B1590" s="219" t="str">
        <f>F_Construction!B50</f>
        <v>Trades</v>
      </c>
      <c r="C1590" s="219">
        <f>F_Construction!C50</f>
        <v>9</v>
      </c>
      <c r="D1590" s="887" t="str">
        <f>F_Construction!D50</f>
        <v>Resilient Flooring</v>
      </c>
      <c r="E1590" s="212">
        <f>F_Construction!E50</f>
        <v>0</v>
      </c>
      <c r="F1590" s="451">
        <f>F_Construction!F50</f>
        <v>0</v>
      </c>
      <c r="G1590" s="501" t="str">
        <f>F_Construction!G50</f>
        <v/>
      </c>
      <c r="H1590" s="888" t="str">
        <f>F_Construction!H50</f>
        <v/>
      </c>
      <c r="I1590" s="212">
        <f>F_Construction!I50</f>
        <v>0</v>
      </c>
      <c r="J1590" s="451">
        <f>F_Construction!J50</f>
        <v>0</v>
      </c>
      <c r="K1590" s="501" t="str">
        <f>F_Construction!K50</f>
        <v/>
      </c>
      <c r="L1590" s="888" t="str">
        <f>F_Construction!L50</f>
        <v/>
      </c>
      <c r="M1590" s="212">
        <f>F_Construction!M50</f>
        <v>0</v>
      </c>
      <c r="N1590" s="451">
        <f>F_Construction!N50</f>
        <v>0</v>
      </c>
      <c r="O1590" s="501" t="str">
        <f>F_Construction!O50</f>
        <v/>
      </c>
      <c r="P1590" s="888" t="str">
        <f>F_Construction!P50</f>
        <v/>
      </c>
      <c r="Q1590" s="212">
        <f>F_Construction!Q50</f>
        <v>0</v>
      </c>
      <c r="R1590" s="451">
        <f>F_Construction!R50</f>
        <v>0</v>
      </c>
      <c r="S1590" s="501" t="str">
        <f>F_Construction!S50</f>
        <v/>
      </c>
      <c r="T1590" s="888" t="str">
        <f>F_Construction!T50</f>
        <v/>
      </c>
      <c r="U1590" s="212">
        <f>F_Construction!U50</f>
        <v>0</v>
      </c>
      <c r="V1590" s="452">
        <f>F_Construction!V50</f>
        <v>0</v>
      </c>
      <c r="W1590" s="502">
        <f>F_Construction!W50</f>
        <v>0</v>
      </c>
      <c r="X1590" s="889">
        <f>F_Construction!X50</f>
        <v>0</v>
      </c>
      <c r="Y1590" s="212">
        <f>F_Construction!Y50</f>
        <v>0</v>
      </c>
      <c r="Z1590" s="451">
        <f>F_Construction!Z50</f>
        <v>0</v>
      </c>
      <c r="AA1590" s="501" t="str">
        <f>F_Construction!AA50</f>
        <v/>
      </c>
      <c r="AB1590" s="888" t="str">
        <f>F_Construction!AB50</f>
        <v/>
      </c>
      <c r="AC1590" s="212">
        <f>F_Construction!AC50</f>
        <v>0</v>
      </c>
      <c r="AD1590" s="451">
        <f>F_Construction!AD50</f>
        <v>0</v>
      </c>
      <c r="AE1590" s="501" t="str">
        <f>F_Construction!AE50</f>
        <v/>
      </c>
      <c r="AF1590" s="888" t="str">
        <f>F_Construction!AF50</f>
        <v/>
      </c>
      <c r="AG1590" s="212">
        <f>F_Construction!AG50</f>
        <v>0</v>
      </c>
      <c r="AH1590" s="451">
        <f>F_Construction!AH50</f>
        <v>0</v>
      </c>
      <c r="AI1590" s="221">
        <f>F_Construction!AI50</f>
        <v>0</v>
      </c>
      <c r="AJ1590" s="452">
        <f>F_Construction!AJ50</f>
        <v>0</v>
      </c>
      <c r="AK1590" s="502">
        <f>F_Construction!AK50</f>
        <v>0</v>
      </c>
      <c r="AL1590" s="889">
        <f>F_Construction!AL50</f>
        <v>0</v>
      </c>
      <c r="AM1590" s="222">
        <f>F_Construction!AM50</f>
        <v>0</v>
      </c>
    </row>
    <row r="1591" spans="2:39" ht="25.5" x14ac:dyDescent="0.2">
      <c r="B1591" s="219" t="str">
        <f>F_Construction!B51</f>
        <v>Trades</v>
      </c>
      <c r="C1591" s="219">
        <f>F_Construction!C51</f>
        <v>9</v>
      </c>
      <c r="D1591" s="887" t="str">
        <f>F_Construction!D51</f>
        <v>Painting &amp; Decorating</v>
      </c>
      <c r="E1591" s="212">
        <f>F_Construction!E51</f>
        <v>0</v>
      </c>
      <c r="F1591" s="451">
        <f>F_Construction!F51</f>
        <v>0</v>
      </c>
      <c r="G1591" s="501" t="str">
        <f>F_Construction!G51</f>
        <v/>
      </c>
      <c r="H1591" s="888" t="str">
        <f>F_Construction!H51</f>
        <v/>
      </c>
      <c r="I1591" s="212">
        <f>F_Construction!I51</f>
        <v>0</v>
      </c>
      <c r="J1591" s="451">
        <f>F_Construction!J51</f>
        <v>0</v>
      </c>
      <c r="K1591" s="501" t="str">
        <f>F_Construction!K51</f>
        <v/>
      </c>
      <c r="L1591" s="888" t="str">
        <f>F_Construction!L51</f>
        <v/>
      </c>
      <c r="M1591" s="212">
        <f>F_Construction!M51</f>
        <v>0</v>
      </c>
      <c r="N1591" s="451">
        <f>F_Construction!N51</f>
        <v>0</v>
      </c>
      <c r="O1591" s="501" t="str">
        <f>F_Construction!O51</f>
        <v/>
      </c>
      <c r="P1591" s="888" t="str">
        <f>F_Construction!P51</f>
        <v/>
      </c>
      <c r="Q1591" s="212">
        <f>F_Construction!Q51</f>
        <v>0</v>
      </c>
      <c r="R1591" s="451">
        <f>F_Construction!R51</f>
        <v>0</v>
      </c>
      <c r="S1591" s="501" t="str">
        <f>F_Construction!S51</f>
        <v/>
      </c>
      <c r="T1591" s="888" t="str">
        <f>F_Construction!T51</f>
        <v/>
      </c>
      <c r="U1591" s="212">
        <f>F_Construction!U51</f>
        <v>0</v>
      </c>
      <c r="V1591" s="452">
        <f>F_Construction!V51</f>
        <v>0</v>
      </c>
      <c r="W1591" s="502">
        <f>F_Construction!W51</f>
        <v>0</v>
      </c>
      <c r="X1591" s="889">
        <f>F_Construction!X51</f>
        <v>0</v>
      </c>
      <c r="Y1591" s="212">
        <f>F_Construction!Y51</f>
        <v>0</v>
      </c>
      <c r="Z1591" s="451">
        <f>F_Construction!Z51</f>
        <v>0</v>
      </c>
      <c r="AA1591" s="501" t="str">
        <f>F_Construction!AA51</f>
        <v/>
      </c>
      <c r="AB1591" s="888" t="str">
        <f>F_Construction!AB51</f>
        <v/>
      </c>
      <c r="AC1591" s="212">
        <f>F_Construction!AC51</f>
        <v>0</v>
      </c>
      <c r="AD1591" s="451">
        <f>F_Construction!AD51</f>
        <v>0</v>
      </c>
      <c r="AE1591" s="501" t="str">
        <f>F_Construction!AE51</f>
        <v/>
      </c>
      <c r="AF1591" s="888" t="str">
        <f>F_Construction!AF51</f>
        <v/>
      </c>
      <c r="AG1591" s="212">
        <f>F_Construction!AG51</f>
        <v>0</v>
      </c>
      <c r="AH1591" s="451">
        <f>F_Construction!AH51</f>
        <v>0</v>
      </c>
      <c r="AI1591" s="221">
        <f>F_Construction!AI51</f>
        <v>0</v>
      </c>
      <c r="AJ1591" s="452">
        <f>F_Construction!AJ51</f>
        <v>0</v>
      </c>
      <c r="AK1591" s="502">
        <f>F_Construction!AK51</f>
        <v>0</v>
      </c>
      <c r="AL1591" s="889">
        <f>F_Construction!AL51</f>
        <v>0</v>
      </c>
      <c r="AM1591" s="222">
        <f>F_Construction!AM51</f>
        <v>0</v>
      </c>
    </row>
    <row r="1592" spans="2:39" x14ac:dyDescent="0.2">
      <c r="B1592" s="219" t="str">
        <f>F_Construction!B52</f>
        <v>Trades</v>
      </c>
      <c r="C1592" s="219">
        <f>F_Construction!C52</f>
        <v>10</v>
      </c>
      <c r="D1592" s="887" t="str">
        <f>F_Construction!D52</f>
        <v>Specialties</v>
      </c>
      <c r="E1592" s="212">
        <f>F_Construction!E52</f>
        <v>0</v>
      </c>
      <c r="F1592" s="451">
        <f>F_Construction!F52</f>
        <v>0</v>
      </c>
      <c r="G1592" s="501" t="str">
        <f>F_Construction!G52</f>
        <v/>
      </c>
      <c r="H1592" s="888" t="str">
        <f>F_Construction!H52</f>
        <v/>
      </c>
      <c r="I1592" s="212">
        <f>F_Construction!I52</f>
        <v>0</v>
      </c>
      <c r="J1592" s="451">
        <f>F_Construction!J52</f>
        <v>0</v>
      </c>
      <c r="K1592" s="501" t="str">
        <f>F_Construction!K52</f>
        <v/>
      </c>
      <c r="L1592" s="888" t="str">
        <f>F_Construction!L52</f>
        <v/>
      </c>
      <c r="M1592" s="212">
        <f>F_Construction!M52</f>
        <v>0</v>
      </c>
      <c r="N1592" s="451">
        <f>F_Construction!N52</f>
        <v>0</v>
      </c>
      <c r="O1592" s="501" t="str">
        <f>F_Construction!O52</f>
        <v/>
      </c>
      <c r="P1592" s="888" t="str">
        <f>F_Construction!P52</f>
        <v/>
      </c>
      <c r="Q1592" s="212">
        <f>F_Construction!Q52</f>
        <v>0</v>
      </c>
      <c r="R1592" s="451">
        <f>F_Construction!R52</f>
        <v>0</v>
      </c>
      <c r="S1592" s="501" t="str">
        <f>F_Construction!S52</f>
        <v/>
      </c>
      <c r="T1592" s="888" t="str">
        <f>F_Construction!T52</f>
        <v/>
      </c>
      <c r="U1592" s="212">
        <f>F_Construction!U52</f>
        <v>0</v>
      </c>
      <c r="V1592" s="452">
        <f>F_Construction!V52</f>
        <v>0</v>
      </c>
      <c r="W1592" s="502">
        <f>F_Construction!W52</f>
        <v>0</v>
      </c>
      <c r="X1592" s="889">
        <f>F_Construction!X52</f>
        <v>0</v>
      </c>
      <c r="Y1592" s="212">
        <f>F_Construction!Y52</f>
        <v>0</v>
      </c>
      <c r="Z1592" s="451">
        <f>F_Construction!Z52</f>
        <v>0</v>
      </c>
      <c r="AA1592" s="501" t="str">
        <f>F_Construction!AA52</f>
        <v/>
      </c>
      <c r="AB1592" s="888" t="str">
        <f>F_Construction!AB52</f>
        <v/>
      </c>
      <c r="AC1592" s="212">
        <f>F_Construction!AC52</f>
        <v>0</v>
      </c>
      <c r="AD1592" s="451">
        <f>F_Construction!AD52</f>
        <v>0</v>
      </c>
      <c r="AE1592" s="501" t="str">
        <f>F_Construction!AE52</f>
        <v/>
      </c>
      <c r="AF1592" s="888" t="str">
        <f>F_Construction!AF52</f>
        <v/>
      </c>
      <c r="AG1592" s="212">
        <f>F_Construction!AG52</f>
        <v>0</v>
      </c>
      <c r="AH1592" s="451">
        <f>F_Construction!AH52</f>
        <v>0</v>
      </c>
      <c r="AI1592" s="221">
        <f>F_Construction!AI52</f>
        <v>0</v>
      </c>
      <c r="AJ1592" s="452">
        <f>F_Construction!AJ52</f>
        <v>0</v>
      </c>
      <c r="AK1592" s="502">
        <f>F_Construction!AK52</f>
        <v>0</v>
      </c>
      <c r="AL1592" s="889">
        <f>F_Construction!AL52</f>
        <v>0</v>
      </c>
      <c r="AM1592" s="222">
        <f>F_Construction!AM52</f>
        <v>0</v>
      </c>
    </row>
    <row r="1593" spans="2:39" ht="25.5" x14ac:dyDescent="0.2">
      <c r="B1593" s="219" t="str">
        <f>F_Construction!B53</f>
        <v>Trades</v>
      </c>
      <c r="C1593" s="219">
        <f>F_Construction!C53</f>
        <v>11</v>
      </c>
      <c r="D1593" s="887" t="str">
        <f>F_Construction!D53</f>
        <v>Special Equipment</v>
      </c>
      <c r="E1593" s="212">
        <f>F_Construction!E53</f>
        <v>0</v>
      </c>
      <c r="F1593" s="451">
        <f>F_Construction!F53</f>
        <v>0</v>
      </c>
      <c r="G1593" s="501" t="str">
        <f>F_Construction!G53</f>
        <v/>
      </c>
      <c r="H1593" s="888" t="str">
        <f>F_Construction!H53</f>
        <v/>
      </c>
      <c r="I1593" s="212">
        <f>F_Construction!I53</f>
        <v>0</v>
      </c>
      <c r="J1593" s="451">
        <f>F_Construction!J53</f>
        <v>0</v>
      </c>
      <c r="K1593" s="501" t="str">
        <f>F_Construction!K53</f>
        <v/>
      </c>
      <c r="L1593" s="888" t="str">
        <f>F_Construction!L53</f>
        <v/>
      </c>
      <c r="M1593" s="212">
        <f>F_Construction!M53</f>
        <v>0</v>
      </c>
      <c r="N1593" s="451">
        <f>F_Construction!N53</f>
        <v>0</v>
      </c>
      <c r="O1593" s="501" t="str">
        <f>F_Construction!O53</f>
        <v/>
      </c>
      <c r="P1593" s="888" t="str">
        <f>F_Construction!P53</f>
        <v/>
      </c>
      <c r="Q1593" s="212">
        <f>F_Construction!Q53</f>
        <v>0</v>
      </c>
      <c r="R1593" s="451">
        <f>F_Construction!R53</f>
        <v>0</v>
      </c>
      <c r="S1593" s="501" t="str">
        <f>F_Construction!S53</f>
        <v/>
      </c>
      <c r="T1593" s="888" t="str">
        <f>F_Construction!T53</f>
        <v/>
      </c>
      <c r="U1593" s="212">
        <f>F_Construction!U53</f>
        <v>0</v>
      </c>
      <c r="V1593" s="452">
        <f>F_Construction!V53</f>
        <v>0</v>
      </c>
      <c r="W1593" s="502">
        <f>F_Construction!W53</f>
        <v>0</v>
      </c>
      <c r="X1593" s="889">
        <f>F_Construction!X53</f>
        <v>0</v>
      </c>
      <c r="Y1593" s="212">
        <f>F_Construction!Y53</f>
        <v>0</v>
      </c>
      <c r="Z1593" s="451">
        <f>F_Construction!Z53</f>
        <v>0</v>
      </c>
      <c r="AA1593" s="501" t="str">
        <f>F_Construction!AA53</f>
        <v/>
      </c>
      <c r="AB1593" s="888" t="str">
        <f>F_Construction!AB53</f>
        <v/>
      </c>
      <c r="AC1593" s="212">
        <f>F_Construction!AC53</f>
        <v>0</v>
      </c>
      <c r="AD1593" s="451">
        <f>F_Construction!AD53</f>
        <v>0</v>
      </c>
      <c r="AE1593" s="501" t="str">
        <f>F_Construction!AE53</f>
        <v/>
      </c>
      <c r="AF1593" s="888" t="str">
        <f>F_Construction!AF53</f>
        <v/>
      </c>
      <c r="AG1593" s="212">
        <f>F_Construction!AG53</f>
        <v>0</v>
      </c>
      <c r="AH1593" s="451">
        <f>F_Construction!AH53</f>
        <v>0</v>
      </c>
      <c r="AI1593" s="221">
        <f>F_Construction!AI53</f>
        <v>0</v>
      </c>
      <c r="AJ1593" s="452">
        <f>F_Construction!AJ53</f>
        <v>0</v>
      </c>
      <c r="AK1593" s="502">
        <f>F_Construction!AK53</f>
        <v>0</v>
      </c>
      <c r="AL1593" s="889">
        <f>F_Construction!AL53</f>
        <v>0</v>
      </c>
      <c r="AM1593" s="222">
        <f>F_Construction!AM53</f>
        <v>0</v>
      </c>
    </row>
    <row r="1594" spans="2:39" x14ac:dyDescent="0.2">
      <c r="B1594" s="219" t="str">
        <f>F_Construction!B54</f>
        <v>Trades</v>
      </c>
      <c r="C1594" s="219">
        <f>F_Construction!C54</f>
        <v>11</v>
      </c>
      <c r="D1594" s="887" t="str">
        <f>F_Construction!D54</f>
        <v>Appliances</v>
      </c>
      <c r="E1594" s="212">
        <f>F_Construction!E54</f>
        <v>0</v>
      </c>
      <c r="F1594" s="451">
        <f>F_Construction!F54</f>
        <v>0</v>
      </c>
      <c r="G1594" s="501" t="str">
        <f>F_Construction!G54</f>
        <v/>
      </c>
      <c r="H1594" s="888" t="str">
        <f>F_Construction!H54</f>
        <v/>
      </c>
      <c r="I1594" s="212">
        <f>F_Construction!I54</f>
        <v>0</v>
      </c>
      <c r="J1594" s="451">
        <f>F_Construction!J54</f>
        <v>0</v>
      </c>
      <c r="K1594" s="501" t="str">
        <f>F_Construction!K54</f>
        <v/>
      </c>
      <c r="L1594" s="888" t="str">
        <f>F_Construction!L54</f>
        <v/>
      </c>
      <c r="M1594" s="212">
        <f>F_Construction!M54</f>
        <v>0</v>
      </c>
      <c r="N1594" s="451">
        <f>F_Construction!N54</f>
        <v>0</v>
      </c>
      <c r="O1594" s="501" t="str">
        <f>F_Construction!O54</f>
        <v/>
      </c>
      <c r="P1594" s="888" t="str">
        <f>F_Construction!P54</f>
        <v/>
      </c>
      <c r="Q1594" s="212">
        <f>F_Construction!Q54</f>
        <v>0</v>
      </c>
      <c r="R1594" s="451">
        <f>F_Construction!R54</f>
        <v>0</v>
      </c>
      <c r="S1594" s="501" t="str">
        <f>F_Construction!S54</f>
        <v/>
      </c>
      <c r="T1594" s="888" t="str">
        <f>F_Construction!T54</f>
        <v/>
      </c>
      <c r="U1594" s="212">
        <f>F_Construction!U54</f>
        <v>0</v>
      </c>
      <c r="V1594" s="452">
        <f>F_Construction!V54</f>
        <v>0</v>
      </c>
      <c r="W1594" s="502">
        <f>F_Construction!W54</f>
        <v>0</v>
      </c>
      <c r="X1594" s="889">
        <f>F_Construction!X54</f>
        <v>0</v>
      </c>
      <c r="Y1594" s="212">
        <f>F_Construction!Y54</f>
        <v>0</v>
      </c>
      <c r="Z1594" s="451">
        <f>F_Construction!Z54</f>
        <v>0</v>
      </c>
      <c r="AA1594" s="501" t="str">
        <f>F_Construction!AA54</f>
        <v/>
      </c>
      <c r="AB1594" s="888" t="str">
        <f>F_Construction!AB54</f>
        <v/>
      </c>
      <c r="AC1594" s="212">
        <f>F_Construction!AC54</f>
        <v>0</v>
      </c>
      <c r="AD1594" s="451">
        <f>F_Construction!AD54</f>
        <v>0</v>
      </c>
      <c r="AE1594" s="501" t="str">
        <f>F_Construction!AE54</f>
        <v/>
      </c>
      <c r="AF1594" s="888" t="str">
        <f>F_Construction!AF54</f>
        <v/>
      </c>
      <c r="AG1594" s="212">
        <f>F_Construction!AG54</f>
        <v>0</v>
      </c>
      <c r="AH1594" s="451">
        <f>F_Construction!AH54</f>
        <v>0</v>
      </c>
      <c r="AI1594" s="221">
        <f>F_Construction!AI54</f>
        <v>0</v>
      </c>
      <c r="AJ1594" s="452">
        <f>F_Construction!AJ54</f>
        <v>0</v>
      </c>
      <c r="AK1594" s="502">
        <f>F_Construction!AK54</f>
        <v>0</v>
      </c>
      <c r="AL1594" s="889">
        <f>F_Construction!AL54</f>
        <v>0</v>
      </c>
      <c r="AM1594" s="222">
        <f>F_Construction!AM54</f>
        <v>0</v>
      </c>
    </row>
    <row r="1595" spans="2:39" ht="25.5" x14ac:dyDescent="0.2">
      <c r="B1595" s="219" t="str">
        <f>F_Construction!B55</f>
        <v>Trades</v>
      </c>
      <c r="C1595" s="219">
        <f>F_Construction!C55</f>
        <v>13</v>
      </c>
      <c r="D1595" s="887" t="str">
        <f>F_Construction!D55</f>
        <v>Special Construction</v>
      </c>
      <c r="E1595" s="212">
        <f>F_Construction!E55</f>
        <v>0</v>
      </c>
      <c r="F1595" s="451">
        <f>F_Construction!F55</f>
        <v>0</v>
      </c>
      <c r="G1595" s="501" t="str">
        <f>F_Construction!G55</f>
        <v/>
      </c>
      <c r="H1595" s="888" t="str">
        <f>F_Construction!H55</f>
        <v/>
      </c>
      <c r="I1595" s="212">
        <f>F_Construction!I55</f>
        <v>0</v>
      </c>
      <c r="J1595" s="451">
        <f>F_Construction!J55</f>
        <v>0</v>
      </c>
      <c r="K1595" s="501" t="str">
        <f>F_Construction!K55</f>
        <v/>
      </c>
      <c r="L1595" s="888" t="str">
        <f>F_Construction!L55</f>
        <v/>
      </c>
      <c r="M1595" s="212">
        <f>F_Construction!M55</f>
        <v>0</v>
      </c>
      <c r="N1595" s="451">
        <f>F_Construction!N55</f>
        <v>0</v>
      </c>
      <c r="O1595" s="501" t="str">
        <f>F_Construction!O55</f>
        <v/>
      </c>
      <c r="P1595" s="888" t="str">
        <f>F_Construction!P55</f>
        <v/>
      </c>
      <c r="Q1595" s="212">
        <f>F_Construction!Q55</f>
        <v>0</v>
      </c>
      <c r="R1595" s="451">
        <f>F_Construction!R55</f>
        <v>0</v>
      </c>
      <c r="S1595" s="501" t="str">
        <f>F_Construction!S55</f>
        <v/>
      </c>
      <c r="T1595" s="888" t="str">
        <f>F_Construction!T55</f>
        <v/>
      </c>
      <c r="U1595" s="212">
        <f>F_Construction!U55</f>
        <v>0</v>
      </c>
      <c r="V1595" s="452">
        <f>F_Construction!V55</f>
        <v>0</v>
      </c>
      <c r="W1595" s="502">
        <f>F_Construction!W55</f>
        <v>0</v>
      </c>
      <c r="X1595" s="889">
        <f>F_Construction!X55</f>
        <v>0</v>
      </c>
      <c r="Y1595" s="212">
        <f>F_Construction!Y55</f>
        <v>0</v>
      </c>
      <c r="Z1595" s="451">
        <f>F_Construction!Z55</f>
        <v>0</v>
      </c>
      <c r="AA1595" s="501" t="str">
        <f>F_Construction!AA55</f>
        <v/>
      </c>
      <c r="AB1595" s="888" t="str">
        <f>F_Construction!AB55</f>
        <v/>
      </c>
      <c r="AC1595" s="212">
        <f>F_Construction!AC55</f>
        <v>0</v>
      </c>
      <c r="AD1595" s="451">
        <f>F_Construction!AD55</f>
        <v>0</v>
      </c>
      <c r="AE1595" s="501" t="str">
        <f>F_Construction!AE55</f>
        <v/>
      </c>
      <c r="AF1595" s="888" t="str">
        <f>F_Construction!AF55</f>
        <v/>
      </c>
      <c r="AG1595" s="212">
        <f>F_Construction!AG55</f>
        <v>0</v>
      </c>
      <c r="AH1595" s="451">
        <f>F_Construction!AH55</f>
        <v>0</v>
      </c>
      <c r="AI1595" s="221">
        <f>F_Construction!AI55</f>
        <v>0</v>
      </c>
      <c r="AJ1595" s="452">
        <f>F_Construction!AJ55</f>
        <v>0</v>
      </c>
      <c r="AK1595" s="502">
        <f>F_Construction!AK55</f>
        <v>0</v>
      </c>
      <c r="AL1595" s="889">
        <f>F_Construction!AL55</f>
        <v>0</v>
      </c>
      <c r="AM1595" s="222">
        <f>F_Construction!AM55</f>
        <v>0</v>
      </c>
    </row>
    <row r="1596" spans="2:39" x14ac:dyDescent="0.2">
      <c r="B1596" s="219" t="str">
        <f>F_Construction!B56</f>
        <v>Trades</v>
      </c>
      <c r="C1596" s="219">
        <f>F_Construction!C56</f>
        <v>14</v>
      </c>
      <c r="D1596" s="887" t="str">
        <f>F_Construction!D56</f>
        <v>Elevators</v>
      </c>
      <c r="E1596" s="212">
        <f>F_Construction!E56</f>
        <v>0</v>
      </c>
      <c r="F1596" s="451">
        <f>F_Construction!F56</f>
        <v>0</v>
      </c>
      <c r="G1596" s="501" t="str">
        <f>F_Construction!G56</f>
        <v/>
      </c>
      <c r="H1596" s="888" t="str">
        <f>F_Construction!H56</f>
        <v/>
      </c>
      <c r="I1596" s="212">
        <f>F_Construction!I56</f>
        <v>0</v>
      </c>
      <c r="J1596" s="451">
        <f>F_Construction!J56</f>
        <v>0</v>
      </c>
      <c r="K1596" s="501" t="str">
        <f>F_Construction!K56</f>
        <v/>
      </c>
      <c r="L1596" s="888" t="str">
        <f>F_Construction!L56</f>
        <v/>
      </c>
      <c r="M1596" s="212">
        <f>F_Construction!M56</f>
        <v>0</v>
      </c>
      <c r="N1596" s="451">
        <f>F_Construction!N56</f>
        <v>0</v>
      </c>
      <c r="O1596" s="501" t="str">
        <f>F_Construction!O56</f>
        <v/>
      </c>
      <c r="P1596" s="888" t="str">
        <f>F_Construction!P56</f>
        <v/>
      </c>
      <c r="Q1596" s="212">
        <f>F_Construction!Q56</f>
        <v>0</v>
      </c>
      <c r="R1596" s="451">
        <f>F_Construction!R56</f>
        <v>0</v>
      </c>
      <c r="S1596" s="501" t="str">
        <f>F_Construction!S56</f>
        <v/>
      </c>
      <c r="T1596" s="888" t="str">
        <f>F_Construction!T56</f>
        <v/>
      </c>
      <c r="U1596" s="212">
        <f>F_Construction!U56</f>
        <v>0</v>
      </c>
      <c r="V1596" s="452">
        <f>F_Construction!V56</f>
        <v>0</v>
      </c>
      <c r="W1596" s="502">
        <f>F_Construction!W56</f>
        <v>0</v>
      </c>
      <c r="X1596" s="889">
        <f>F_Construction!X56</f>
        <v>0</v>
      </c>
      <c r="Y1596" s="212">
        <f>F_Construction!Y56</f>
        <v>0</v>
      </c>
      <c r="Z1596" s="451">
        <f>F_Construction!Z56</f>
        <v>0</v>
      </c>
      <c r="AA1596" s="501" t="str">
        <f>F_Construction!AA56</f>
        <v/>
      </c>
      <c r="AB1596" s="888" t="str">
        <f>F_Construction!AB56</f>
        <v/>
      </c>
      <c r="AC1596" s="212">
        <f>F_Construction!AC56</f>
        <v>0</v>
      </c>
      <c r="AD1596" s="451">
        <f>F_Construction!AD56</f>
        <v>0</v>
      </c>
      <c r="AE1596" s="501" t="str">
        <f>F_Construction!AE56</f>
        <v/>
      </c>
      <c r="AF1596" s="888" t="str">
        <f>F_Construction!AF56</f>
        <v/>
      </c>
      <c r="AG1596" s="212">
        <f>F_Construction!AG56</f>
        <v>0</v>
      </c>
      <c r="AH1596" s="451">
        <f>F_Construction!AH56</f>
        <v>0</v>
      </c>
      <c r="AI1596" s="221">
        <f>F_Construction!AI56</f>
        <v>0</v>
      </c>
      <c r="AJ1596" s="452">
        <f>F_Construction!AJ56</f>
        <v>0</v>
      </c>
      <c r="AK1596" s="502">
        <f>F_Construction!AK56</f>
        <v>0</v>
      </c>
      <c r="AL1596" s="889">
        <f>F_Construction!AL56</f>
        <v>0</v>
      </c>
      <c r="AM1596" s="222">
        <f>F_Construction!AM56</f>
        <v>0</v>
      </c>
    </row>
    <row r="1597" spans="2:39" x14ac:dyDescent="0.2">
      <c r="B1597" s="219" t="str">
        <f>F_Construction!B57</f>
        <v>Trades</v>
      </c>
      <c r="C1597" s="219">
        <f>F_Construction!C57</f>
        <v>15</v>
      </c>
      <c r="D1597" s="887" t="str">
        <f>F_Construction!D57</f>
        <v>Plumbing</v>
      </c>
      <c r="E1597" s="212">
        <f>F_Construction!E57</f>
        <v>0</v>
      </c>
      <c r="F1597" s="451">
        <f>F_Construction!F57</f>
        <v>0</v>
      </c>
      <c r="G1597" s="501" t="str">
        <f>F_Construction!G57</f>
        <v/>
      </c>
      <c r="H1597" s="888" t="str">
        <f>F_Construction!H57</f>
        <v/>
      </c>
      <c r="I1597" s="212">
        <f>F_Construction!I57</f>
        <v>0</v>
      </c>
      <c r="J1597" s="451">
        <f>F_Construction!J57</f>
        <v>0</v>
      </c>
      <c r="K1597" s="501" t="str">
        <f>F_Construction!K57</f>
        <v/>
      </c>
      <c r="L1597" s="888" t="str">
        <f>F_Construction!L57</f>
        <v/>
      </c>
      <c r="M1597" s="212">
        <f>F_Construction!M57</f>
        <v>0</v>
      </c>
      <c r="N1597" s="451">
        <f>F_Construction!N57</f>
        <v>0</v>
      </c>
      <c r="O1597" s="501" t="str">
        <f>F_Construction!O57</f>
        <v/>
      </c>
      <c r="P1597" s="888" t="str">
        <f>F_Construction!P57</f>
        <v/>
      </c>
      <c r="Q1597" s="212">
        <f>F_Construction!Q57</f>
        <v>0</v>
      </c>
      <c r="R1597" s="451">
        <f>F_Construction!R57</f>
        <v>0</v>
      </c>
      <c r="S1597" s="501" t="str">
        <f>F_Construction!S57</f>
        <v/>
      </c>
      <c r="T1597" s="888" t="str">
        <f>F_Construction!T57</f>
        <v/>
      </c>
      <c r="U1597" s="212">
        <f>F_Construction!U57</f>
        <v>0</v>
      </c>
      <c r="V1597" s="452">
        <f>F_Construction!V57</f>
        <v>0</v>
      </c>
      <c r="W1597" s="502">
        <f>F_Construction!W57</f>
        <v>0</v>
      </c>
      <c r="X1597" s="889">
        <f>F_Construction!X57</f>
        <v>0</v>
      </c>
      <c r="Y1597" s="212">
        <f>F_Construction!Y57</f>
        <v>0</v>
      </c>
      <c r="Z1597" s="451">
        <f>F_Construction!Z57</f>
        <v>0</v>
      </c>
      <c r="AA1597" s="501" t="str">
        <f>F_Construction!AA57</f>
        <v/>
      </c>
      <c r="AB1597" s="888" t="str">
        <f>F_Construction!AB57</f>
        <v/>
      </c>
      <c r="AC1597" s="212">
        <f>F_Construction!AC57</f>
        <v>0</v>
      </c>
      <c r="AD1597" s="451">
        <f>F_Construction!AD57</f>
        <v>0</v>
      </c>
      <c r="AE1597" s="501" t="str">
        <f>F_Construction!AE57</f>
        <v/>
      </c>
      <c r="AF1597" s="888" t="str">
        <f>F_Construction!AF57</f>
        <v/>
      </c>
      <c r="AG1597" s="212">
        <f>F_Construction!AG57</f>
        <v>0</v>
      </c>
      <c r="AH1597" s="451">
        <f>F_Construction!AH57</f>
        <v>0</v>
      </c>
      <c r="AI1597" s="221">
        <f>F_Construction!AI57</f>
        <v>0</v>
      </c>
      <c r="AJ1597" s="452">
        <f>F_Construction!AJ57</f>
        <v>0</v>
      </c>
      <c r="AK1597" s="502">
        <f>F_Construction!AK57</f>
        <v>0</v>
      </c>
      <c r="AL1597" s="889">
        <f>F_Construction!AL57</f>
        <v>0</v>
      </c>
      <c r="AM1597" s="222">
        <f>F_Construction!AM57</f>
        <v>0</v>
      </c>
    </row>
    <row r="1598" spans="2:39" ht="25.5" x14ac:dyDescent="0.2">
      <c r="B1598" s="219" t="str">
        <f>F_Construction!B58</f>
        <v>Trades</v>
      </c>
      <c r="C1598" s="219">
        <f>F_Construction!C58</f>
        <v>15</v>
      </c>
      <c r="D1598" s="887" t="str">
        <f>F_Construction!D58</f>
        <v>Heat &amp; Ventilation</v>
      </c>
      <c r="E1598" s="212">
        <f>F_Construction!E58</f>
        <v>0</v>
      </c>
      <c r="F1598" s="451">
        <f>F_Construction!F58</f>
        <v>0</v>
      </c>
      <c r="G1598" s="501" t="str">
        <f>F_Construction!G58</f>
        <v/>
      </c>
      <c r="H1598" s="888" t="str">
        <f>F_Construction!H58</f>
        <v/>
      </c>
      <c r="I1598" s="212">
        <f>F_Construction!I58</f>
        <v>0</v>
      </c>
      <c r="J1598" s="451">
        <f>F_Construction!J58</f>
        <v>0</v>
      </c>
      <c r="K1598" s="501" t="str">
        <f>F_Construction!K58</f>
        <v/>
      </c>
      <c r="L1598" s="888" t="str">
        <f>F_Construction!L58</f>
        <v/>
      </c>
      <c r="M1598" s="212">
        <f>F_Construction!M58</f>
        <v>0</v>
      </c>
      <c r="N1598" s="451">
        <f>F_Construction!N58</f>
        <v>0</v>
      </c>
      <c r="O1598" s="501" t="str">
        <f>F_Construction!O58</f>
        <v/>
      </c>
      <c r="P1598" s="888" t="str">
        <f>F_Construction!P58</f>
        <v/>
      </c>
      <c r="Q1598" s="212">
        <f>F_Construction!Q58</f>
        <v>0</v>
      </c>
      <c r="R1598" s="451">
        <f>F_Construction!R58</f>
        <v>0</v>
      </c>
      <c r="S1598" s="501" t="str">
        <f>F_Construction!S58</f>
        <v/>
      </c>
      <c r="T1598" s="888" t="str">
        <f>F_Construction!T58</f>
        <v/>
      </c>
      <c r="U1598" s="212">
        <f>F_Construction!U58</f>
        <v>0</v>
      </c>
      <c r="V1598" s="452">
        <f>F_Construction!V58</f>
        <v>0</v>
      </c>
      <c r="W1598" s="502">
        <f>F_Construction!W58</f>
        <v>0</v>
      </c>
      <c r="X1598" s="889">
        <f>F_Construction!X58</f>
        <v>0</v>
      </c>
      <c r="Y1598" s="212">
        <f>F_Construction!Y58</f>
        <v>0</v>
      </c>
      <c r="Z1598" s="451">
        <f>F_Construction!Z58</f>
        <v>0</v>
      </c>
      <c r="AA1598" s="501" t="str">
        <f>F_Construction!AA58</f>
        <v/>
      </c>
      <c r="AB1598" s="888" t="str">
        <f>F_Construction!AB58</f>
        <v/>
      </c>
      <c r="AC1598" s="212">
        <f>F_Construction!AC58</f>
        <v>0</v>
      </c>
      <c r="AD1598" s="451">
        <f>F_Construction!AD58</f>
        <v>0</v>
      </c>
      <c r="AE1598" s="501" t="str">
        <f>F_Construction!AE58</f>
        <v/>
      </c>
      <c r="AF1598" s="888" t="str">
        <f>F_Construction!AF58</f>
        <v/>
      </c>
      <c r="AG1598" s="212">
        <f>F_Construction!AG58</f>
        <v>0</v>
      </c>
      <c r="AH1598" s="451">
        <f>F_Construction!AH58</f>
        <v>0</v>
      </c>
      <c r="AI1598" s="221">
        <f>F_Construction!AI58</f>
        <v>0</v>
      </c>
      <c r="AJ1598" s="452">
        <f>F_Construction!AJ58</f>
        <v>0</v>
      </c>
      <c r="AK1598" s="502">
        <f>F_Construction!AK58</f>
        <v>0</v>
      </c>
      <c r="AL1598" s="889">
        <f>F_Construction!AL58</f>
        <v>0</v>
      </c>
      <c r="AM1598" s="222">
        <f>F_Construction!AM58</f>
        <v>0</v>
      </c>
    </row>
    <row r="1599" spans="2:39" x14ac:dyDescent="0.2">
      <c r="B1599" s="219" t="str">
        <f>F_Construction!B59</f>
        <v>Trades</v>
      </c>
      <c r="C1599" s="219">
        <f>F_Construction!C59</f>
        <v>15</v>
      </c>
      <c r="D1599" s="887" t="str">
        <f>F_Construction!D59</f>
        <v>Air Conditioning</v>
      </c>
      <c r="E1599" s="212">
        <f>F_Construction!E59</f>
        <v>0</v>
      </c>
      <c r="F1599" s="451">
        <f>F_Construction!F59</f>
        <v>0</v>
      </c>
      <c r="G1599" s="501" t="str">
        <f>F_Construction!G59</f>
        <v/>
      </c>
      <c r="H1599" s="888" t="str">
        <f>F_Construction!H59</f>
        <v/>
      </c>
      <c r="I1599" s="212">
        <f>F_Construction!I59</f>
        <v>0</v>
      </c>
      <c r="J1599" s="451">
        <f>F_Construction!J59</f>
        <v>0</v>
      </c>
      <c r="K1599" s="501" t="str">
        <f>F_Construction!K59</f>
        <v/>
      </c>
      <c r="L1599" s="888" t="str">
        <f>F_Construction!L59</f>
        <v/>
      </c>
      <c r="M1599" s="212">
        <f>F_Construction!M59</f>
        <v>0</v>
      </c>
      <c r="N1599" s="451">
        <f>F_Construction!N59</f>
        <v>0</v>
      </c>
      <c r="O1599" s="501" t="str">
        <f>F_Construction!O59</f>
        <v/>
      </c>
      <c r="P1599" s="888" t="str">
        <f>F_Construction!P59</f>
        <v/>
      </c>
      <c r="Q1599" s="212">
        <f>F_Construction!Q59</f>
        <v>0</v>
      </c>
      <c r="R1599" s="451">
        <f>F_Construction!R59</f>
        <v>0</v>
      </c>
      <c r="S1599" s="501" t="str">
        <f>F_Construction!S59</f>
        <v/>
      </c>
      <c r="T1599" s="888" t="str">
        <f>F_Construction!T59</f>
        <v/>
      </c>
      <c r="U1599" s="212">
        <f>F_Construction!U59</f>
        <v>0</v>
      </c>
      <c r="V1599" s="452">
        <f>F_Construction!V59</f>
        <v>0</v>
      </c>
      <c r="W1599" s="502">
        <f>F_Construction!W59</f>
        <v>0</v>
      </c>
      <c r="X1599" s="889">
        <f>F_Construction!X59</f>
        <v>0</v>
      </c>
      <c r="Y1599" s="212">
        <f>F_Construction!Y59</f>
        <v>0</v>
      </c>
      <c r="Z1599" s="451">
        <f>F_Construction!Z59</f>
        <v>0</v>
      </c>
      <c r="AA1599" s="501" t="str">
        <f>F_Construction!AA59</f>
        <v/>
      </c>
      <c r="AB1599" s="888" t="str">
        <f>F_Construction!AB59</f>
        <v/>
      </c>
      <c r="AC1599" s="212">
        <f>F_Construction!AC59</f>
        <v>0</v>
      </c>
      <c r="AD1599" s="451">
        <f>F_Construction!AD59</f>
        <v>0</v>
      </c>
      <c r="AE1599" s="501" t="str">
        <f>F_Construction!AE59</f>
        <v/>
      </c>
      <c r="AF1599" s="888" t="str">
        <f>F_Construction!AF59</f>
        <v/>
      </c>
      <c r="AG1599" s="212">
        <f>F_Construction!AG59</f>
        <v>0</v>
      </c>
      <c r="AH1599" s="451">
        <f>F_Construction!AH59</f>
        <v>0</v>
      </c>
      <c r="AI1599" s="221">
        <f>F_Construction!AI59</f>
        <v>0</v>
      </c>
      <c r="AJ1599" s="452">
        <f>F_Construction!AJ59</f>
        <v>0</v>
      </c>
      <c r="AK1599" s="502">
        <f>F_Construction!AK59</f>
        <v>0</v>
      </c>
      <c r="AL1599" s="889">
        <f>F_Construction!AL59</f>
        <v>0</v>
      </c>
      <c r="AM1599" s="222">
        <f>F_Construction!AM59</f>
        <v>0</v>
      </c>
    </row>
    <row r="1600" spans="2:39" x14ac:dyDescent="0.2">
      <c r="B1600" s="219" t="str">
        <f>F_Construction!B60</f>
        <v>Trades</v>
      </c>
      <c r="C1600" s="219">
        <f>F_Construction!C60</f>
        <v>15</v>
      </c>
      <c r="D1600" s="887" t="str">
        <f>F_Construction!D60</f>
        <v>Fire Protection</v>
      </c>
      <c r="E1600" s="212">
        <f>F_Construction!E60</f>
        <v>0</v>
      </c>
      <c r="F1600" s="451">
        <f>F_Construction!F60</f>
        <v>0</v>
      </c>
      <c r="G1600" s="501" t="str">
        <f>F_Construction!G60</f>
        <v/>
      </c>
      <c r="H1600" s="888" t="str">
        <f>F_Construction!H60</f>
        <v/>
      </c>
      <c r="I1600" s="212">
        <f>F_Construction!I60</f>
        <v>0</v>
      </c>
      <c r="J1600" s="451">
        <f>F_Construction!J60</f>
        <v>0</v>
      </c>
      <c r="K1600" s="501" t="str">
        <f>F_Construction!K60</f>
        <v/>
      </c>
      <c r="L1600" s="888" t="str">
        <f>F_Construction!L60</f>
        <v/>
      </c>
      <c r="M1600" s="212">
        <f>F_Construction!M60</f>
        <v>0</v>
      </c>
      <c r="N1600" s="451">
        <f>F_Construction!N60</f>
        <v>0</v>
      </c>
      <c r="O1600" s="501" t="str">
        <f>F_Construction!O60</f>
        <v/>
      </c>
      <c r="P1600" s="888" t="str">
        <f>F_Construction!P60</f>
        <v/>
      </c>
      <c r="Q1600" s="212">
        <f>F_Construction!Q60</f>
        <v>0</v>
      </c>
      <c r="R1600" s="451">
        <f>F_Construction!R60</f>
        <v>0</v>
      </c>
      <c r="S1600" s="501" t="str">
        <f>F_Construction!S60</f>
        <v/>
      </c>
      <c r="T1600" s="888" t="str">
        <f>F_Construction!T60</f>
        <v/>
      </c>
      <c r="U1600" s="212">
        <f>F_Construction!U60</f>
        <v>0</v>
      </c>
      <c r="V1600" s="452">
        <f>F_Construction!V60</f>
        <v>0</v>
      </c>
      <c r="W1600" s="502">
        <f>F_Construction!W60</f>
        <v>0</v>
      </c>
      <c r="X1600" s="889">
        <f>F_Construction!X60</f>
        <v>0</v>
      </c>
      <c r="Y1600" s="212">
        <f>F_Construction!Y60</f>
        <v>0</v>
      </c>
      <c r="Z1600" s="451">
        <f>F_Construction!Z60</f>
        <v>0</v>
      </c>
      <c r="AA1600" s="501" t="str">
        <f>F_Construction!AA60</f>
        <v/>
      </c>
      <c r="AB1600" s="888" t="str">
        <f>F_Construction!AB60</f>
        <v/>
      </c>
      <c r="AC1600" s="212">
        <f>F_Construction!AC60</f>
        <v>0</v>
      </c>
      <c r="AD1600" s="451">
        <f>F_Construction!AD60</f>
        <v>0</v>
      </c>
      <c r="AE1600" s="501" t="str">
        <f>F_Construction!AE60</f>
        <v/>
      </c>
      <c r="AF1600" s="888" t="str">
        <f>F_Construction!AF60</f>
        <v/>
      </c>
      <c r="AG1600" s="212">
        <f>F_Construction!AG60</f>
        <v>0</v>
      </c>
      <c r="AH1600" s="451">
        <f>F_Construction!AH60</f>
        <v>0</v>
      </c>
      <c r="AI1600" s="221">
        <f>F_Construction!AI60</f>
        <v>0</v>
      </c>
      <c r="AJ1600" s="452">
        <f>F_Construction!AJ60</f>
        <v>0</v>
      </c>
      <c r="AK1600" s="502">
        <f>F_Construction!AK60</f>
        <v>0</v>
      </c>
      <c r="AL1600" s="889">
        <f>F_Construction!AL60</f>
        <v>0</v>
      </c>
      <c r="AM1600" s="222">
        <f>F_Construction!AM60</f>
        <v>0</v>
      </c>
    </row>
    <row r="1601" spans="2:39" x14ac:dyDescent="0.2">
      <c r="B1601" s="219" t="str">
        <f>F_Construction!B61</f>
        <v>Trades</v>
      </c>
      <c r="C1601" s="219">
        <f>F_Construction!C61</f>
        <v>16</v>
      </c>
      <c r="D1601" s="887" t="str">
        <f>F_Construction!D61</f>
        <v>Electrical</v>
      </c>
      <c r="E1601" s="212">
        <f>F_Construction!E61</f>
        <v>0</v>
      </c>
      <c r="F1601" s="451">
        <f>F_Construction!F61</f>
        <v>0</v>
      </c>
      <c r="G1601" s="501" t="str">
        <f>F_Construction!G61</f>
        <v/>
      </c>
      <c r="H1601" s="888" t="str">
        <f>F_Construction!H61</f>
        <v/>
      </c>
      <c r="I1601" s="212">
        <f>F_Construction!I61</f>
        <v>0</v>
      </c>
      <c r="J1601" s="451">
        <f>F_Construction!J61</f>
        <v>0</v>
      </c>
      <c r="K1601" s="501" t="str">
        <f>F_Construction!K61</f>
        <v/>
      </c>
      <c r="L1601" s="888" t="str">
        <f>F_Construction!L61</f>
        <v/>
      </c>
      <c r="M1601" s="212">
        <f>F_Construction!M61</f>
        <v>0</v>
      </c>
      <c r="N1601" s="451">
        <f>F_Construction!N61</f>
        <v>0</v>
      </c>
      <c r="O1601" s="501" t="str">
        <f>F_Construction!O61</f>
        <v/>
      </c>
      <c r="P1601" s="888" t="str">
        <f>F_Construction!P61</f>
        <v/>
      </c>
      <c r="Q1601" s="212">
        <f>F_Construction!Q61</f>
        <v>0</v>
      </c>
      <c r="R1601" s="451">
        <f>F_Construction!R61</f>
        <v>0</v>
      </c>
      <c r="S1601" s="501" t="str">
        <f>F_Construction!S61</f>
        <v/>
      </c>
      <c r="T1601" s="888" t="str">
        <f>F_Construction!T61</f>
        <v/>
      </c>
      <c r="U1601" s="212">
        <f>F_Construction!U61</f>
        <v>0</v>
      </c>
      <c r="V1601" s="452">
        <f>F_Construction!V61</f>
        <v>0</v>
      </c>
      <c r="W1601" s="502">
        <f>F_Construction!W61</f>
        <v>0</v>
      </c>
      <c r="X1601" s="889">
        <f>F_Construction!X61</f>
        <v>0</v>
      </c>
      <c r="Y1601" s="212">
        <f>F_Construction!Y61</f>
        <v>0</v>
      </c>
      <c r="Z1601" s="451">
        <f>F_Construction!Z61</f>
        <v>0</v>
      </c>
      <c r="AA1601" s="501" t="str">
        <f>F_Construction!AA61</f>
        <v/>
      </c>
      <c r="AB1601" s="888" t="str">
        <f>F_Construction!AB61</f>
        <v/>
      </c>
      <c r="AC1601" s="212">
        <f>F_Construction!AC61</f>
        <v>0</v>
      </c>
      <c r="AD1601" s="451">
        <f>F_Construction!AD61</f>
        <v>0</v>
      </c>
      <c r="AE1601" s="501" t="str">
        <f>F_Construction!AE61</f>
        <v/>
      </c>
      <c r="AF1601" s="888" t="str">
        <f>F_Construction!AF61</f>
        <v/>
      </c>
      <c r="AG1601" s="212">
        <f>F_Construction!AG61</f>
        <v>0</v>
      </c>
      <c r="AH1601" s="451">
        <f>F_Construction!AH61</f>
        <v>0</v>
      </c>
      <c r="AI1601" s="221">
        <f>F_Construction!AI61</f>
        <v>0</v>
      </c>
      <c r="AJ1601" s="452">
        <f>F_Construction!AJ61</f>
        <v>0</v>
      </c>
      <c r="AK1601" s="502">
        <f>F_Construction!AK61</f>
        <v>0</v>
      </c>
      <c r="AL1601" s="889">
        <f>F_Construction!AL61</f>
        <v>0</v>
      </c>
      <c r="AM1601" s="222">
        <f>F_Construction!AM61</f>
        <v>0</v>
      </c>
    </row>
    <row r="1602" spans="2:39" x14ac:dyDescent="0.2">
      <c r="B1602" s="219" t="str">
        <f>F_Construction!B62</f>
        <v>Trades</v>
      </c>
      <c r="C1602" s="226">
        <f>F_Construction!C62</f>
        <v>0</v>
      </c>
      <c r="D1602" s="887" t="str">
        <f>F_Construction!D62</f>
        <v>Winter Conditions</v>
      </c>
      <c r="E1602" s="212">
        <f>F_Construction!E62</f>
        <v>0</v>
      </c>
      <c r="F1602" s="451">
        <f>F_Construction!F62</f>
        <v>0</v>
      </c>
      <c r="G1602" s="501" t="str">
        <f>F_Construction!G62</f>
        <v/>
      </c>
      <c r="H1602" s="888" t="str">
        <f>F_Construction!H62</f>
        <v/>
      </c>
      <c r="I1602" s="212">
        <f>F_Construction!I62</f>
        <v>0</v>
      </c>
      <c r="J1602" s="451">
        <f>F_Construction!J62</f>
        <v>0</v>
      </c>
      <c r="K1602" s="501" t="str">
        <f>F_Construction!K62</f>
        <v/>
      </c>
      <c r="L1602" s="888" t="str">
        <f>F_Construction!L62</f>
        <v/>
      </c>
      <c r="M1602" s="212">
        <f>F_Construction!M62</f>
        <v>0</v>
      </c>
      <c r="N1602" s="451">
        <f>F_Construction!N62</f>
        <v>0</v>
      </c>
      <c r="O1602" s="501" t="str">
        <f>F_Construction!O62</f>
        <v/>
      </c>
      <c r="P1602" s="888" t="str">
        <f>F_Construction!P62</f>
        <v/>
      </c>
      <c r="Q1602" s="212">
        <f>F_Construction!Q62</f>
        <v>0</v>
      </c>
      <c r="R1602" s="451">
        <f>F_Construction!R62</f>
        <v>0</v>
      </c>
      <c r="S1602" s="501" t="str">
        <f>F_Construction!S62</f>
        <v/>
      </c>
      <c r="T1602" s="888" t="str">
        <f>F_Construction!T62</f>
        <v/>
      </c>
      <c r="U1602" s="212">
        <f>F_Construction!U62</f>
        <v>0</v>
      </c>
      <c r="V1602" s="452">
        <f>F_Construction!V62</f>
        <v>0</v>
      </c>
      <c r="W1602" s="502">
        <f>F_Construction!W62</f>
        <v>0</v>
      </c>
      <c r="X1602" s="889">
        <f>F_Construction!X62</f>
        <v>0</v>
      </c>
      <c r="Y1602" s="212">
        <f>F_Construction!Y62</f>
        <v>0</v>
      </c>
      <c r="Z1602" s="451">
        <f>F_Construction!Z62</f>
        <v>0</v>
      </c>
      <c r="AA1602" s="501" t="str">
        <f>F_Construction!AA62</f>
        <v/>
      </c>
      <c r="AB1602" s="888" t="str">
        <f>F_Construction!AB62</f>
        <v/>
      </c>
      <c r="AC1602" s="212">
        <f>F_Construction!AC62</f>
        <v>0</v>
      </c>
      <c r="AD1602" s="451">
        <f>F_Construction!AD62</f>
        <v>0</v>
      </c>
      <c r="AE1602" s="501" t="str">
        <f>F_Construction!AE62</f>
        <v/>
      </c>
      <c r="AF1602" s="888" t="str">
        <f>F_Construction!AF62</f>
        <v/>
      </c>
      <c r="AG1602" s="212">
        <f>F_Construction!AG62</f>
        <v>0</v>
      </c>
      <c r="AH1602" s="451">
        <f>F_Construction!AH62</f>
        <v>0</v>
      </c>
      <c r="AI1602" s="221">
        <f>F_Construction!AI62</f>
        <v>0</v>
      </c>
      <c r="AJ1602" s="452">
        <f>F_Construction!AJ62</f>
        <v>0</v>
      </c>
      <c r="AK1602" s="502">
        <f>F_Construction!AK62</f>
        <v>0</v>
      </c>
      <c r="AL1602" s="889">
        <f>F_Construction!AL62</f>
        <v>0</v>
      </c>
      <c r="AM1602" s="222">
        <f>F_Construction!AM62</f>
        <v>0</v>
      </c>
    </row>
    <row r="1603" spans="2:39" x14ac:dyDescent="0.2">
      <c r="B1603" s="219" t="str">
        <f>F_Construction!B63</f>
        <v>Trades</v>
      </c>
      <c r="C1603" s="225">
        <f>F_Construction!C63</f>
        <v>0</v>
      </c>
      <c r="D1603" s="894">
        <f>F_Construction!D63</f>
        <v>0</v>
      </c>
      <c r="E1603" s="212">
        <f>F_Construction!E63</f>
        <v>0</v>
      </c>
      <c r="F1603" s="451">
        <f>F_Construction!F63</f>
        <v>0</v>
      </c>
      <c r="G1603" s="501" t="str">
        <f>F_Construction!G63</f>
        <v/>
      </c>
      <c r="H1603" s="888" t="str">
        <f>F_Construction!H63</f>
        <v/>
      </c>
      <c r="I1603" s="212">
        <f>F_Construction!I63</f>
        <v>0</v>
      </c>
      <c r="J1603" s="451">
        <f>F_Construction!J63</f>
        <v>0</v>
      </c>
      <c r="K1603" s="501" t="str">
        <f>F_Construction!K63</f>
        <v/>
      </c>
      <c r="L1603" s="888" t="str">
        <f>F_Construction!L63</f>
        <v/>
      </c>
      <c r="M1603" s="212">
        <f>F_Construction!M63</f>
        <v>0</v>
      </c>
      <c r="N1603" s="451">
        <f>F_Construction!N63</f>
        <v>0</v>
      </c>
      <c r="O1603" s="501" t="str">
        <f>F_Construction!O63</f>
        <v/>
      </c>
      <c r="P1603" s="888" t="str">
        <f>F_Construction!P63</f>
        <v/>
      </c>
      <c r="Q1603" s="212">
        <f>F_Construction!Q63</f>
        <v>0</v>
      </c>
      <c r="R1603" s="451">
        <f>F_Construction!R63</f>
        <v>0</v>
      </c>
      <c r="S1603" s="501" t="str">
        <f>F_Construction!S63</f>
        <v/>
      </c>
      <c r="T1603" s="888" t="str">
        <f>F_Construction!T63</f>
        <v/>
      </c>
      <c r="U1603" s="212">
        <f>F_Construction!U63</f>
        <v>0</v>
      </c>
      <c r="V1603" s="452">
        <f>F_Construction!V63</f>
        <v>0</v>
      </c>
      <c r="W1603" s="502">
        <f>F_Construction!W63</f>
        <v>0</v>
      </c>
      <c r="X1603" s="889">
        <f>F_Construction!X63</f>
        <v>0</v>
      </c>
      <c r="Y1603" s="212">
        <f>F_Construction!Y63</f>
        <v>0</v>
      </c>
      <c r="Z1603" s="451">
        <f>F_Construction!Z63</f>
        <v>0</v>
      </c>
      <c r="AA1603" s="501" t="str">
        <f>F_Construction!AA63</f>
        <v/>
      </c>
      <c r="AB1603" s="888" t="str">
        <f>F_Construction!AB63</f>
        <v/>
      </c>
      <c r="AC1603" s="212">
        <f>F_Construction!AC63</f>
        <v>0</v>
      </c>
      <c r="AD1603" s="451">
        <f>F_Construction!AD63</f>
        <v>0</v>
      </c>
      <c r="AE1603" s="501" t="str">
        <f>F_Construction!AE63</f>
        <v/>
      </c>
      <c r="AF1603" s="888" t="str">
        <f>F_Construction!AF63</f>
        <v/>
      </c>
      <c r="AG1603" s="212">
        <f>F_Construction!AG63</f>
        <v>0</v>
      </c>
      <c r="AH1603" s="451">
        <f>F_Construction!AH63</f>
        <v>0</v>
      </c>
      <c r="AI1603" s="221">
        <f>F_Construction!AI63</f>
        <v>0</v>
      </c>
      <c r="AJ1603" s="452">
        <f>F_Construction!AJ63</f>
        <v>0</v>
      </c>
      <c r="AK1603" s="502">
        <f>F_Construction!AK63</f>
        <v>0</v>
      </c>
      <c r="AL1603" s="889">
        <f>F_Construction!AL63</f>
        <v>0</v>
      </c>
      <c r="AM1603" s="222">
        <f>F_Construction!AM63</f>
        <v>0</v>
      </c>
    </row>
    <row r="1604" spans="2:39" x14ac:dyDescent="0.2">
      <c r="B1604" s="219" t="str">
        <f>F_Construction!B64</f>
        <v>Trades</v>
      </c>
      <c r="C1604" s="225">
        <f>F_Construction!C64</f>
        <v>0</v>
      </c>
      <c r="D1604" s="894">
        <f>F_Construction!D64</f>
        <v>0</v>
      </c>
      <c r="E1604" s="212">
        <f>F_Construction!E64</f>
        <v>0</v>
      </c>
      <c r="F1604" s="451">
        <f>F_Construction!F64</f>
        <v>0</v>
      </c>
      <c r="G1604" s="501" t="str">
        <f>F_Construction!G64</f>
        <v/>
      </c>
      <c r="H1604" s="888" t="str">
        <f>F_Construction!H64</f>
        <v/>
      </c>
      <c r="I1604" s="212">
        <f>F_Construction!I64</f>
        <v>0</v>
      </c>
      <c r="J1604" s="451">
        <f>F_Construction!J64</f>
        <v>0</v>
      </c>
      <c r="K1604" s="501" t="str">
        <f>F_Construction!K64</f>
        <v/>
      </c>
      <c r="L1604" s="888" t="str">
        <f>F_Construction!L64</f>
        <v/>
      </c>
      <c r="M1604" s="212">
        <f>F_Construction!M64</f>
        <v>0</v>
      </c>
      <c r="N1604" s="451">
        <f>F_Construction!N64</f>
        <v>0</v>
      </c>
      <c r="O1604" s="501" t="str">
        <f>F_Construction!O64</f>
        <v/>
      </c>
      <c r="P1604" s="888" t="str">
        <f>F_Construction!P64</f>
        <v/>
      </c>
      <c r="Q1604" s="212">
        <f>F_Construction!Q64</f>
        <v>0</v>
      </c>
      <c r="R1604" s="451">
        <f>F_Construction!R64</f>
        <v>0</v>
      </c>
      <c r="S1604" s="501" t="str">
        <f>F_Construction!S64</f>
        <v/>
      </c>
      <c r="T1604" s="888" t="str">
        <f>F_Construction!T64</f>
        <v/>
      </c>
      <c r="U1604" s="212">
        <f>F_Construction!U64</f>
        <v>0</v>
      </c>
      <c r="V1604" s="452">
        <f>F_Construction!V64</f>
        <v>0</v>
      </c>
      <c r="W1604" s="502">
        <f>F_Construction!W64</f>
        <v>0</v>
      </c>
      <c r="X1604" s="889">
        <f>F_Construction!X64</f>
        <v>0</v>
      </c>
      <c r="Y1604" s="212">
        <f>F_Construction!Y64</f>
        <v>0</v>
      </c>
      <c r="Z1604" s="451">
        <f>F_Construction!Z64</f>
        <v>0</v>
      </c>
      <c r="AA1604" s="501" t="str">
        <f>F_Construction!AA64</f>
        <v/>
      </c>
      <c r="AB1604" s="888" t="str">
        <f>F_Construction!AB64</f>
        <v/>
      </c>
      <c r="AC1604" s="212">
        <f>F_Construction!AC64</f>
        <v>0</v>
      </c>
      <c r="AD1604" s="451">
        <f>F_Construction!AD64</f>
        <v>0</v>
      </c>
      <c r="AE1604" s="501" t="str">
        <f>F_Construction!AE64</f>
        <v/>
      </c>
      <c r="AF1604" s="888" t="str">
        <f>F_Construction!AF64</f>
        <v/>
      </c>
      <c r="AG1604" s="212">
        <f>F_Construction!AG64</f>
        <v>0</v>
      </c>
      <c r="AH1604" s="451">
        <f>F_Construction!AH64</f>
        <v>0</v>
      </c>
      <c r="AI1604" s="221">
        <f>F_Construction!AI64</f>
        <v>0</v>
      </c>
      <c r="AJ1604" s="452">
        <f>F_Construction!AJ64</f>
        <v>0</v>
      </c>
      <c r="AK1604" s="502">
        <f>F_Construction!AK64</f>
        <v>0</v>
      </c>
      <c r="AL1604" s="889">
        <f>F_Construction!AL64</f>
        <v>0</v>
      </c>
      <c r="AM1604" s="222">
        <f>F_Construction!AM64</f>
        <v>0</v>
      </c>
    </row>
    <row r="1605" spans="2:39" x14ac:dyDescent="0.2">
      <c r="B1605" s="219" t="str">
        <f>F_Construction!B65</f>
        <v>Trades</v>
      </c>
      <c r="C1605" s="225">
        <f>F_Construction!C65</f>
        <v>0</v>
      </c>
      <c r="D1605" s="894">
        <f>F_Construction!D65</f>
        <v>0</v>
      </c>
      <c r="E1605" s="212">
        <f>F_Construction!E65</f>
        <v>0</v>
      </c>
      <c r="F1605" s="451">
        <f>F_Construction!F65</f>
        <v>0</v>
      </c>
      <c r="G1605" s="501" t="str">
        <f>F_Construction!G65</f>
        <v/>
      </c>
      <c r="H1605" s="888" t="str">
        <f>F_Construction!H65</f>
        <v/>
      </c>
      <c r="I1605" s="212">
        <f>F_Construction!I65</f>
        <v>0</v>
      </c>
      <c r="J1605" s="451">
        <f>F_Construction!J65</f>
        <v>0</v>
      </c>
      <c r="K1605" s="501" t="str">
        <f>F_Construction!K65</f>
        <v/>
      </c>
      <c r="L1605" s="888" t="str">
        <f>F_Construction!L65</f>
        <v/>
      </c>
      <c r="M1605" s="212">
        <f>F_Construction!M65</f>
        <v>0</v>
      </c>
      <c r="N1605" s="451">
        <f>F_Construction!N65</f>
        <v>0</v>
      </c>
      <c r="O1605" s="501" t="str">
        <f>F_Construction!O65</f>
        <v/>
      </c>
      <c r="P1605" s="888" t="str">
        <f>F_Construction!P65</f>
        <v/>
      </c>
      <c r="Q1605" s="212">
        <f>F_Construction!Q65</f>
        <v>0</v>
      </c>
      <c r="R1605" s="451">
        <f>F_Construction!R65</f>
        <v>0</v>
      </c>
      <c r="S1605" s="501" t="str">
        <f>F_Construction!S65</f>
        <v/>
      </c>
      <c r="T1605" s="888" t="str">
        <f>F_Construction!T65</f>
        <v/>
      </c>
      <c r="U1605" s="212">
        <f>F_Construction!U65</f>
        <v>0</v>
      </c>
      <c r="V1605" s="452">
        <f>F_Construction!V65</f>
        <v>0</v>
      </c>
      <c r="W1605" s="502">
        <f>F_Construction!W65</f>
        <v>0</v>
      </c>
      <c r="X1605" s="889">
        <f>F_Construction!X65</f>
        <v>0</v>
      </c>
      <c r="Y1605" s="212">
        <f>F_Construction!Y65</f>
        <v>0</v>
      </c>
      <c r="Z1605" s="451">
        <f>F_Construction!Z65</f>
        <v>0</v>
      </c>
      <c r="AA1605" s="501" t="str">
        <f>F_Construction!AA65</f>
        <v/>
      </c>
      <c r="AB1605" s="888" t="str">
        <f>F_Construction!AB65</f>
        <v/>
      </c>
      <c r="AC1605" s="212">
        <f>F_Construction!AC65</f>
        <v>0</v>
      </c>
      <c r="AD1605" s="451">
        <f>F_Construction!AD65</f>
        <v>0</v>
      </c>
      <c r="AE1605" s="501" t="str">
        <f>F_Construction!AE65</f>
        <v/>
      </c>
      <c r="AF1605" s="888" t="str">
        <f>F_Construction!AF65</f>
        <v/>
      </c>
      <c r="AG1605" s="212">
        <f>F_Construction!AG65</f>
        <v>0</v>
      </c>
      <c r="AH1605" s="451">
        <f>F_Construction!AH65</f>
        <v>0</v>
      </c>
      <c r="AI1605" s="221">
        <f>F_Construction!AI65</f>
        <v>0</v>
      </c>
      <c r="AJ1605" s="452">
        <f>F_Construction!AJ65</f>
        <v>0</v>
      </c>
      <c r="AK1605" s="502">
        <f>F_Construction!AK65</f>
        <v>0</v>
      </c>
      <c r="AL1605" s="889">
        <f>F_Construction!AL65</f>
        <v>0</v>
      </c>
      <c r="AM1605" s="222">
        <f>F_Construction!AM65</f>
        <v>0</v>
      </c>
    </row>
    <row r="1606" spans="2:39" x14ac:dyDescent="0.2">
      <c r="B1606" s="219" t="str">
        <f>F_Construction!B66</f>
        <v>Trades</v>
      </c>
      <c r="C1606" s="225">
        <f>F_Construction!C66</f>
        <v>0</v>
      </c>
      <c r="D1606" s="894">
        <f>F_Construction!D66</f>
        <v>0</v>
      </c>
      <c r="E1606" s="212">
        <f>F_Construction!E66</f>
        <v>0</v>
      </c>
      <c r="F1606" s="451">
        <f>F_Construction!F66</f>
        <v>0</v>
      </c>
      <c r="G1606" s="501" t="str">
        <f>F_Construction!G66</f>
        <v/>
      </c>
      <c r="H1606" s="888" t="str">
        <f>F_Construction!H66</f>
        <v/>
      </c>
      <c r="I1606" s="212">
        <f>F_Construction!I66</f>
        <v>0</v>
      </c>
      <c r="J1606" s="451">
        <f>F_Construction!J66</f>
        <v>0</v>
      </c>
      <c r="K1606" s="501" t="str">
        <f>F_Construction!K66</f>
        <v/>
      </c>
      <c r="L1606" s="888" t="str">
        <f>F_Construction!L66</f>
        <v/>
      </c>
      <c r="M1606" s="212">
        <f>F_Construction!M66</f>
        <v>0</v>
      </c>
      <c r="N1606" s="451">
        <f>F_Construction!N66</f>
        <v>0</v>
      </c>
      <c r="O1606" s="501" t="str">
        <f>F_Construction!O66</f>
        <v/>
      </c>
      <c r="P1606" s="888" t="str">
        <f>F_Construction!P66</f>
        <v/>
      </c>
      <c r="Q1606" s="212">
        <f>F_Construction!Q66</f>
        <v>0</v>
      </c>
      <c r="R1606" s="451">
        <f>F_Construction!R66</f>
        <v>0</v>
      </c>
      <c r="S1606" s="501" t="str">
        <f>F_Construction!S66</f>
        <v/>
      </c>
      <c r="T1606" s="888" t="str">
        <f>F_Construction!T66</f>
        <v/>
      </c>
      <c r="U1606" s="212">
        <f>F_Construction!U66</f>
        <v>0</v>
      </c>
      <c r="V1606" s="452">
        <f>F_Construction!V66</f>
        <v>0</v>
      </c>
      <c r="W1606" s="502">
        <f>F_Construction!W66</f>
        <v>0</v>
      </c>
      <c r="X1606" s="889">
        <f>F_Construction!X66</f>
        <v>0</v>
      </c>
      <c r="Y1606" s="212">
        <f>F_Construction!Y66</f>
        <v>0</v>
      </c>
      <c r="Z1606" s="451">
        <f>F_Construction!Z66</f>
        <v>0</v>
      </c>
      <c r="AA1606" s="501" t="str">
        <f>F_Construction!AA66</f>
        <v/>
      </c>
      <c r="AB1606" s="888" t="str">
        <f>F_Construction!AB66</f>
        <v/>
      </c>
      <c r="AC1606" s="212">
        <f>F_Construction!AC66</f>
        <v>0</v>
      </c>
      <c r="AD1606" s="451">
        <f>F_Construction!AD66</f>
        <v>0</v>
      </c>
      <c r="AE1606" s="501" t="str">
        <f>F_Construction!AE66</f>
        <v/>
      </c>
      <c r="AF1606" s="888" t="str">
        <f>F_Construction!AF66</f>
        <v/>
      </c>
      <c r="AG1606" s="212">
        <f>F_Construction!AG66</f>
        <v>0</v>
      </c>
      <c r="AH1606" s="451">
        <f>F_Construction!AH66</f>
        <v>0</v>
      </c>
      <c r="AI1606" s="221">
        <f>F_Construction!AI66</f>
        <v>0</v>
      </c>
      <c r="AJ1606" s="452">
        <f>F_Construction!AJ66</f>
        <v>0</v>
      </c>
      <c r="AK1606" s="502">
        <f>F_Construction!AK66</f>
        <v>0</v>
      </c>
      <c r="AL1606" s="889">
        <f>F_Construction!AL66</f>
        <v>0</v>
      </c>
      <c r="AM1606" s="222">
        <f>F_Construction!AM66</f>
        <v>0</v>
      </c>
    </row>
    <row r="1607" spans="2:39" x14ac:dyDescent="0.2">
      <c r="B1607" s="219" t="str">
        <f>F_Construction!B67</f>
        <v>Trades</v>
      </c>
      <c r="C1607" s="225">
        <f>F_Construction!C67</f>
        <v>0</v>
      </c>
      <c r="D1607" s="894">
        <f>F_Construction!D67</f>
        <v>0</v>
      </c>
      <c r="E1607" s="212">
        <f>F_Construction!E67</f>
        <v>0</v>
      </c>
      <c r="F1607" s="451">
        <f>F_Construction!F67</f>
        <v>0</v>
      </c>
      <c r="G1607" s="501" t="str">
        <f>F_Construction!G67</f>
        <v/>
      </c>
      <c r="H1607" s="888" t="str">
        <f>F_Construction!H67</f>
        <v/>
      </c>
      <c r="I1607" s="212">
        <f>F_Construction!I67</f>
        <v>0</v>
      </c>
      <c r="J1607" s="451">
        <f>F_Construction!J67</f>
        <v>0</v>
      </c>
      <c r="K1607" s="501" t="str">
        <f>F_Construction!K67</f>
        <v/>
      </c>
      <c r="L1607" s="888" t="str">
        <f>F_Construction!L67</f>
        <v/>
      </c>
      <c r="M1607" s="212">
        <f>F_Construction!M67</f>
        <v>0</v>
      </c>
      <c r="N1607" s="451">
        <f>F_Construction!N67</f>
        <v>0</v>
      </c>
      <c r="O1607" s="501" t="str">
        <f>F_Construction!O67</f>
        <v/>
      </c>
      <c r="P1607" s="888" t="str">
        <f>F_Construction!P67</f>
        <v/>
      </c>
      <c r="Q1607" s="212">
        <f>F_Construction!Q67</f>
        <v>0</v>
      </c>
      <c r="R1607" s="451">
        <f>F_Construction!R67</f>
        <v>0</v>
      </c>
      <c r="S1607" s="501" t="str">
        <f>F_Construction!S67</f>
        <v/>
      </c>
      <c r="T1607" s="888" t="str">
        <f>F_Construction!T67</f>
        <v/>
      </c>
      <c r="U1607" s="212">
        <f>F_Construction!U67</f>
        <v>0</v>
      </c>
      <c r="V1607" s="452">
        <f>F_Construction!V67</f>
        <v>0</v>
      </c>
      <c r="W1607" s="502">
        <f>F_Construction!W67</f>
        <v>0</v>
      </c>
      <c r="X1607" s="889">
        <f>F_Construction!X67</f>
        <v>0</v>
      </c>
      <c r="Y1607" s="212">
        <f>F_Construction!Y67</f>
        <v>0</v>
      </c>
      <c r="Z1607" s="451">
        <f>F_Construction!Z67</f>
        <v>0</v>
      </c>
      <c r="AA1607" s="501" t="str">
        <f>F_Construction!AA67</f>
        <v/>
      </c>
      <c r="AB1607" s="888" t="str">
        <f>F_Construction!AB67</f>
        <v/>
      </c>
      <c r="AC1607" s="212">
        <f>F_Construction!AC67</f>
        <v>0</v>
      </c>
      <c r="AD1607" s="451">
        <f>F_Construction!AD67</f>
        <v>0</v>
      </c>
      <c r="AE1607" s="501" t="str">
        <f>F_Construction!AE67</f>
        <v/>
      </c>
      <c r="AF1607" s="888" t="str">
        <f>F_Construction!AF67</f>
        <v/>
      </c>
      <c r="AG1607" s="212">
        <f>F_Construction!AG67</f>
        <v>0</v>
      </c>
      <c r="AH1607" s="451">
        <f>F_Construction!AH67</f>
        <v>0</v>
      </c>
      <c r="AI1607" s="221">
        <f>F_Construction!AI67</f>
        <v>0</v>
      </c>
      <c r="AJ1607" s="452">
        <f>F_Construction!AJ67</f>
        <v>0</v>
      </c>
      <c r="AK1607" s="502">
        <f>F_Construction!AK67</f>
        <v>0</v>
      </c>
      <c r="AL1607" s="889">
        <f>F_Construction!AL67</f>
        <v>0</v>
      </c>
      <c r="AM1607" s="222">
        <f>F_Construction!AM67</f>
        <v>0</v>
      </c>
    </row>
    <row r="1608" spans="2:39" x14ac:dyDescent="0.2">
      <c r="B1608" s="219" t="str">
        <f>F_Construction!B68</f>
        <v>Trades</v>
      </c>
      <c r="C1608" s="225">
        <f>F_Construction!C68</f>
        <v>0</v>
      </c>
      <c r="D1608" s="894">
        <f>F_Construction!D68</f>
        <v>0</v>
      </c>
      <c r="E1608" s="212">
        <f>F_Construction!E68</f>
        <v>0</v>
      </c>
      <c r="F1608" s="451">
        <f>F_Construction!F68</f>
        <v>0</v>
      </c>
      <c r="G1608" s="501" t="str">
        <f>F_Construction!G68</f>
        <v/>
      </c>
      <c r="H1608" s="888" t="str">
        <f>F_Construction!H68</f>
        <v/>
      </c>
      <c r="I1608" s="212">
        <f>F_Construction!I68</f>
        <v>0</v>
      </c>
      <c r="J1608" s="451">
        <f>F_Construction!J68</f>
        <v>0</v>
      </c>
      <c r="K1608" s="501" t="str">
        <f>F_Construction!K68</f>
        <v/>
      </c>
      <c r="L1608" s="888" t="str">
        <f>F_Construction!L68</f>
        <v/>
      </c>
      <c r="M1608" s="212">
        <f>F_Construction!M68</f>
        <v>0</v>
      </c>
      <c r="N1608" s="451">
        <f>F_Construction!N68</f>
        <v>0</v>
      </c>
      <c r="O1608" s="501" t="str">
        <f>F_Construction!O68</f>
        <v/>
      </c>
      <c r="P1608" s="888" t="str">
        <f>F_Construction!P68</f>
        <v/>
      </c>
      <c r="Q1608" s="212">
        <f>F_Construction!Q68</f>
        <v>0</v>
      </c>
      <c r="R1608" s="451">
        <f>F_Construction!R68</f>
        <v>0</v>
      </c>
      <c r="S1608" s="501" t="str">
        <f>F_Construction!S68</f>
        <v/>
      </c>
      <c r="T1608" s="888" t="str">
        <f>F_Construction!T68</f>
        <v/>
      </c>
      <c r="U1608" s="212">
        <f>F_Construction!U68</f>
        <v>0</v>
      </c>
      <c r="V1608" s="452">
        <f>F_Construction!V68</f>
        <v>0</v>
      </c>
      <c r="W1608" s="502">
        <f>F_Construction!W68</f>
        <v>0</v>
      </c>
      <c r="X1608" s="889">
        <f>F_Construction!X68</f>
        <v>0</v>
      </c>
      <c r="Y1608" s="212">
        <f>F_Construction!Y68</f>
        <v>0</v>
      </c>
      <c r="Z1608" s="451">
        <f>F_Construction!Z68</f>
        <v>0</v>
      </c>
      <c r="AA1608" s="501" t="str">
        <f>F_Construction!AA68</f>
        <v/>
      </c>
      <c r="AB1608" s="888" t="str">
        <f>F_Construction!AB68</f>
        <v/>
      </c>
      <c r="AC1608" s="212">
        <f>F_Construction!AC68</f>
        <v>0</v>
      </c>
      <c r="AD1608" s="451">
        <f>F_Construction!AD68</f>
        <v>0</v>
      </c>
      <c r="AE1608" s="501" t="str">
        <f>F_Construction!AE68</f>
        <v/>
      </c>
      <c r="AF1608" s="888" t="str">
        <f>F_Construction!AF68</f>
        <v/>
      </c>
      <c r="AG1608" s="212">
        <f>F_Construction!AG68</f>
        <v>0</v>
      </c>
      <c r="AH1608" s="451">
        <f>F_Construction!AH68</f>
        <v>0</v>
      </c>
      <c r="AI1608" s="221">
        <f>F_Construction!AI68</f>
        <v>0</v>
      </c>
      <c r="AJ1608" s="452">
        <f>F_Construction!AJ68</f>
        <v>0</v>
      </c>
      <c r="AK1608" s="502">
        <f>F_Construction!AK68</f>
        <v>0</v>
      </c>
      <c r="AL1608" s="889">
        <f>F_Construction!AL68</f>
        <v>0</v>
      </c>
      <c r="AM1608" s="222">
        <f>F_Construction!AM68</f>
        <v>0</v>
      </c>
    </row>
    <row r="1609" spans="2:39" x14ac:dyDescent="0.2">
      <c r="B1609" s="216" t="str">
        <f>F_Construction!B69</f>
        <v>Trades</v>
      </c>
      <c r="C1609" s="219">
        <f>F_Construction!C69</f>
        <v>0</v>
      </c>
      <c r="D1609" s="217" t="str">
        <f>F_Construction!D69</f>
        <v>Total Trades</v>
      </c>
      <c r="E1609" s="218">
        <f>F_Construction!E69</f>
        <v>0</v>
      </c>
      <c r="F1609" s="452">
        <f>F_Construction!F69</f>
        <v>0</v>
      </c>
      <c r="G1609" s="502">
        <f>F_Construction!G69</f>
        <v>0</v>
      </c>
      <c r="H1609" s="889">
        <f>F_Construction!H69</f>
        <v>0</v>
      </c>
      <c r="I1609" s="212">
        <f>F_Construction!I69</f>
        <v>0</v>
      </c>
      <c r="J1609" s="452">
        <f>F_Construction!J69</f>
        <v>0</v>
      </c>
      <c r="K1609" s="502">
        <f>F_Construction!K69</f>
        <v>0</v>
      </c>
      <c r="L1609" s="889">
        <f>F_Construction!L69</f>
        <v>0</v>
      </c>
      <c r="M1609" s="212">
        <f>F_Construction!M69</f>
        <v>0</v>
      </c>
      <c r="N1609" s="452">
        <f>F_Construction!N69</f>
        <v>0</v>
      </c>
      <c r="O1609" s="502">
        <f>F_Construction!O69</f>
        <v>0</v>
      </c>
      <c r="P1609" s="889">
        <f>F_Construction!P69</f>
        <v>0</v>
      </c>
      <c r="Q1609" s="212">
        <f>F_Construction!Q69</f>
        <v>0</v>
      </c>
      <c r="R1609" s="452">
        <f>F_Construction!R69</f>
        <v>0</v>
      </c>
      <c r="S1609" s="502">
        <f>F_Construction!S69</f>
        <v>0</v>
      </c>
      <c r="T1609" s="889">
        <f>F_Construction!T69</f>
        <v>0</v>
      </c>
      <c r="U1609" s="212">
        <f>F_Construction!U69</f>
        <v>0</v>
      </c>
      <c r="V1609" s="452">
        <f>F_Construction!V69</f>
        <v>0</v>
      </c>
      <c r="W1609" s="502">
        <f>F_Construction!W69</f>
        <v>0</v>
      </c>
      <c r="X1609" s="892">
        <f>F_Construction!X69</f>
        <v>0</v>
      </c>
      <c r="Y1609" s="212">
        <f>F_Construction!Y69</f>
        <v>0</v>
      </c>
      <c r="Z1609" s="452">
        <f>F_Construction!Z69</f>
        <v>0</v>
      </c>
      <c r="AA1609" s="502">
        <f>F_Construction!AA69</f>
        <v>0</v>
      </c>
      <c r="AB1609" s="889">
        <f>F_Construction!AB69</f>
        <v>0</v>
      </c>
      <c r="AC1609" s="212">
        <f>F_Construction!AC69</f>
        <v>0</v>
      </c>
      <c r="AD1609" s="452">
        <f>F_Construction!AD69</f>
        <v>0</v>
      </c>
      <c r="AE1609" s="502">
        <f>F_Construction!AE69</f>
        <v>0</v>
      </c>
      <c r="AF1609" s="892">
        <f>F_Construction!AF69</f>
        <v>0</v>
      </c>
      <c r="AG1609" s="212">
        <f>F_Construction!AG69</f>
        <v>0</v>
      </c>
      <c r="AH1609" s="452">
        <f>F_Construction!AH69</f>
        <v>0</v>
      </c>
      <c r="AI1609" s="222">
        <f>F_Construction!AI69</f>
        <v>0</v>
      </c>
      <c r="AJ1609" s="452">
        <f>F_Construction!AJ69</f>
        <v>0</v>
      </c>
      <c r="AK1609" s="502">
        <f>F_Construction!AK69</f>
        <v>0</v>
      </c>
      <c r="AL1609" s="892">
        <f>F_Construction!AL69</f>
        <v>0</v>
      </c>
      <c r="AM1609" s="222">
        <f>F_Construction!AM69</f>
        <v>0</v>
      </c>
    </row>
    <row r="1610" spans="2:39" x14ac:dyDescent="0.2">
      <c r="B1610" s="223">
        <f>F_Construction!B70</f>
        <v>0</v>
      </c>
      <c r="C1610" s="223">
        <f>F_Construction!C70</f>
        <v>0</v>
      </c>
      <c r="D1610" s="224">
        <f>F_Construction!D70</f>
        <v>0</v>
      </c>
      <c r="E1610" s="218">
        <f>F_Construction!E70</f>
        <v>0</v>
      </c>
      <c r="F1610" s="222">
        <f>F_Construction!F70</f>
        <v>0</v>
      </c>
      <c r="G1610" s="212">
        <f>F_Construction!G70</f>
        <v>0</v>
      </c>
      <c r="H1610" s="212">
        <f>F_Construction!H70</f>
        <v>0</v>
      </c>
      <c r="I1610" s="212">
        <f>F_Construction!I70</f>
        <v>0</v>
      </c>
      <c r="J1610" s="222">
        <f>F_Construction!J70</f>
        <v>0</v>
      </c>
      <c r="K1610" s="212">
        <f>F_Construction!K70</f>
        <v>0</v>
      </c>
      <c r="L1610" s="212">
        <f>F_Construction!L70</f>
        <v>0</v>
      </c>
      <c r="M1610" s="212">
        <f>F_Construction!M70</f>
        <v>0</v>
      </c>
      <c r="N1610" s="222">
        <f>F_Construction!N70</f>
        <v>0</v>
      </c>
      <c r="O1610" s="212">
        <f>F_Construction!O70</f>
        <v>0</v>
      </c>
      <c r="P1610" s="212">
        <f>F_Construction!P70</f>
        <v>0</v>
      </c>
      <c r="Q1610" s="212">
        <f>F_Construction!Q70</f>
        <v>0</v>
      </c>
      <c r="R1610" s="222">
        <f>F_Construction!R70</f>
        <v>0</v>
      </c>
      <c r="S1610" s="212">
        <f>F_Construction!S70</f>
        <v>0</v>
      </c>
      <c r="T1610" s="212">
        <f>F_Construction!T70</f>
        <v>0</v>
      </c>
      <c r="U1610" s="212">
        <f>F_Construction!U70</f>
        <v>0</v>
      </c>
      <c r="V1610" s="222">
        <f>F_Construction!V70</f>
        <v>0</v>
      </c>
      <c r="W1610" s="212">
        <f>F_Construction!W70</f>
        <v>0</v>
      </c>
      <c r="X1610" s="212">
        <f>F_Construction!X70</f>
        <v>0</v>
      </c>
      <c r="Y1610" s="212">
        <f>F_Construction!Y70</f>
        <v>0</v>
      </c>
      <c r="Z1610" s="222">
        <f>F_Construction!Z70</f>
        <v>0</v>
      </c>
      <c r="AA1610" s="212">
        <f>F_Construction!AA70</f>
        <v>0</v>
      </c>
      <c r="AB1610" s="212">
        <f>F_Construction!AB70</f>
        <v>0</v>
      </c>
      <c r="AC1610" s="212">
        <f>F_Construction!AC70</f>
        <v>0</v>
      </c>
      <c r="AD1610" s="215">
        <f>F_Construction!AD70</f>
        <v>0</v>
      </c>
      <c r="AE1610" s="212">
        <f>F_Construction!AE70</f>
        <v>0</v>
      </c>
      <c r="AF1610" s="212">
        <f>F_Construction!AF70</f>
        <v>0</v>
      </c>
      <c r="AG1610" s="212">
        <f>F_Construction!AG70</f>
        <v>0</v>
      </c>
      <c r="AH1610" s="222">
        <f>F_Construction!AH70</f>
        <v>0</v>
      </c>
      <c r="AI1610" s="222">
        <f>F_Construction!AI70</f>
        <v>0</v>
      </c>
      <c r="AJ1610" s="222">
        <f>F_Construction!AJ70</f>
        <v>0</v>
      </c>
      <c r="AK1610" s="212">
        <f>F_Construction!AK70</f>
        <v>0</v>
      </c>
      <c r="AL1610" s="212">
        <f>F_Construction!AL70</f>
        <v>0</v>
      </c>
      <c r="AM1610" s="212">
        <f>F_Construction!AM70</f>
        <v>0</v>
      </c>
    </row>
    <row r="1611" spans="2:39" ht="153" x14ac:dyDescent="0.2">
      <c r="B1611" s="216" t="str">
        <f>F_Construction!B71</f>
        <v>Category</v>
      </c>
      <c r="C1611" s="216" t="str">
        <f>F_Construction!C71</f>
        <v>Div</v>
      </c>
      <c r="D1611" s="217" t="str">
        <f>F_Construction!D71</f>
        <v>Description</v>
      </c>
      <c r="E1611" s="218">
        <f>F_Construction!E71</f>
        <v>0</v>
      </c>
      <c r="F1611" s="295" t="str">
        <f>F_Construction!F71</f>
        <v>New Construction</v>
      </c>
      <c r="G1611" s="478" t="str">
        <f>F_Construction!G71</f>
        <v>psf</v>
      </c>
      <c r="H1611" s="478" t="str">
        <f>F_Construction!H71</f>
        <v>%</v>
      </c>
      <c r="I1611" s="477">
        <f>F_Construction!I71</f>
        <v>0</v>
      </c>
      <c r="J1611" s="295" t="str">
        <f>F_Construction!J71</f>
        <v>Rehabilitation / Adaptive Reuse of non-residential buildings into residential buildings</v>
      </c>
      <c r="K1611" s="478" t="str">
        <f>F_Construction!K71</f>
        <v>psf</v>
      </c>
      <c r="L1611" s="478" t="str">
        <f>F_Construction!L71</f>
        <v>%</v>
      </c>
      <c r="M1611" s="477">
        <f>F_Construction!M71</f>
        <v>0</v>
      </c>
      <c r="N1611" s="295" t="str">
        <f>F_Construction!N71</f>
        <v>Rehabilitation of Existing Housing</v>
      </c>
      <c r="O1611" s="478" t="str">
        <f>F_Construction!O71</f>
        <v>psf</v>
      </c>
      <c r="P1611" s="478" t="str">
        <f>F_Construction!P71</f>
        <v>%</v>
      </c>
      <c r="Q1611" s="477">
        <f>F_Construction!Q71</f>
        <v>0</v>
      </c>
      <c r="R1611" s="295" t="str">
        <f>F_Construction!R71</f>
        <v>Rehabilitation of Abandoned and Foreclosed Single-Family Housing</v>
      </c>
      <c r="S1611" s="478" t="str">
        <f>F_Construction!S71</f>
        <v>psf</v>
      </c>
      <c r="T1611" s="478" t="str">
        <f>F_Construction!T71</f>
        <v>%</v>
      </c>
      <c r="U1611" s="477">
        <f>F_Construction!U71</f>
        <v>0</v>
      </c>
      <c r="V1611" s="296" t="str">
        <f>F_Construction!V71</f>
        <v>Total Residential Improvements</v>
      </c>
      <c r="W1611" s="479" t="str">
        <f>F_Construction!W71</f>
        <v>psf</v>
      </c>
      <c r="X1611" s="479" t="str">
        <f>F_Construction!X71</f>
        <v>%</v>
      </c>
      <c r="Y1611" s="213">
        <f>F_Construction!Y71</f>
        <v>0</v>
      </c>
      <c r="Z1611" s="295" t="str">
        <f>F_Construction!Z71</f>
        <v>Commercial Improvements</v>
      </c>
      <c r="AA1611" s="478" t="str">
        <f>F_Construction!AA71</f>
        <v>psf</v>
      </c>
      <c r="AB1611" s="478" t="str">
        <f>F_Construction!AB71</f>
        <v>%</v>
      </c>
      <c r="AC1611" s="213">
        <f>F_Construction!AC71</f>
        <v>0</v>
      </c>
      <c r="AD1611" s="295" t="str">
        <f>F_Construction!AD71</f>
        <v>Service Area Improvements</v>
      </c>
      <c r="AE1611" s="478" t="str">
        <f>F_Construction!AE71</f>
        <v>psf</v>
      </c>
      <c r="AF1611" s="478" t="str">
        <f>F_Construction!AF71</f>
        <v>%</v>
      </c>
      <c r="AG1611" s="213">
        <f>F_Construction!AG71</f>
        <v>0</v>
      </c>
      <c r="AH1611" s="295" t="str">
        <f>F_Construction!AH71</f>
        <v>Off-Site Improvements</v>
      </c>
      <c r="AI1611" s="480">
        <f>F_Construction!AI71</f>
        <v>0</v>
      </c>
      <c r="AJ1611" s="296" t="str">
        <f>F_Construction!AJ71</f>
        <v>Total Improvements</v>
      </c>
      <c r="AK1611" s="479" t="str">
        <f>F_Construction!AK71</f>
        <v>psf</v>
      </c>
      <c r="AL1611" s="479" t="str">
        <f>F_Construction!AL71</f>
        <v>%</v>
      </c>
      <c r="AM1611" s="895" t="str">
        <f>F_Construction!AM71</f>
        <v>% of
Trade Payments
and Site Work</v>
      </c>
    </row>
    <row r="1612" spans="2:39" ht="25.5" x14ac:dyDescent="0.2">
      <c r="B1612" s="219" t="str">
        <f>F_Construction!B72</f>
        <v>GC/OH/P</v>
      </c>
      <c r="C1612" s="226">
        <f>F_Construction!C72</f>
        <v>0</v>
      </c>
      <c r="D1612" s="887" t="str">
        <f>F_Construction!D72</f>
        <v>General Conditions</v>
      </c>
      <c r="E1612" s="212">
        <f>F_Construction!E72</f>
        <v>0</v>
      </c>
      <c r="F1612" s="451">
        <f>F_Construction!F72</f>
        <v>0</v>
      </c>
      <c r="G1612" s="501" t="str">
        <f>F_Construction!G72</f>
        <v/>
      </c>
      <c r="H1612" s="888" t="str">
        <f>F_Construction!H72</f>
        <v/>
      </c>
      <c r="I1612" s="212">
        <f>F_Construction!I72</f>
        <v>0</v>
      </c>
      <c r="J1612" s="451">
        <f>F_Construction!J72</f>
        <v>0</v>
      </c>
      <c r="K1612" s="501" t="str">
        <f>F_Construction!K72</f>
        <v/>
      </c>
      <c r="L1612" s="888" t="str">
        <f>F_Construction!L72</f>
        <v/>
      </c>
      <c r="M1612" s="212">
        <f>F_Construction!M72</f>
        <v>0</v>
      </c>
      <c r="N1612" s="451">
        <f>F_Construction!N72</f>
        <v>0</v>
      </c>
      <c r="O1612" s="501" t="str">
        <f>F_Construction!O72</f>
        <v/>
      </c>
      <c r="P1612" s="888" t="str">
        <f>F_Construction!P72</f>
        <v/>
      </c>
      <c r="Q1612" s="212">
        <f>F_Construction!Q72</f>
        <v>0</v>
      </c>
      <c r="R1612" s="451">
        <f>F_Construction!R72</f>
        <v>0</v>
      </c>
      <c r="S1612" s="501" t="str">
        <f>F_Construction!S72</f>
        <v/>
      </c>
      <c r="T1612" s="888" t="str">
        <f>F_Construction!T72</f>
        <v/>
      </c>
      <c r="U1612" s="212">
        <f>F_Construction!U72</f>
        <v>0</v>
      </c>
      <c r="V1612" s="452">
        <f>F_Construction!V72</f>
        <v>0</v>
      </c>
      <c r="W1612" s="502">
        <f>F_Construction!W72</f>
        <v>0</v>
      </c>
      <c r="X1612" s="889">
        <f>F_Construction!X72</f>
        <v>0</v>
      </c>
      <c r="Y1612" s="212">
        <f>F_Construction!Y72</f>
        <v>0</v>
      </c>
      <c r="Z1612" s="451">
        <f>F_Construction!Z72</f>
        <v>0</v>
      </c>
      <c r="AA1612" s="501" t="str">
        <f>F_Construction!AA72</f>
        <v/>
      </c>
      <c r="AB1612" s="888" t="str">
        <f>F_Construction!AB72</f>
        <v/>
      </c>
      <c r="AC1612" s="212">
        <f>F_Construction!AC72</f>
        <v>0</v>
      </c>
      <c r="AD1612" s="451">
        <f>F_Construction!AD72</f>
        <v>0</v>
      </c>
      <c r="AE1612" s="501" t="str">
        <f>F_Construction!AE72</f>
        <v/>
      </c>
      <c r="AF1612" s="888" t="str">
        <f>F_Construction!AF72</f>
        <v/>
      </c>
      <c r="AG1612" s="212">
        <f>F_Construction!AG72</f>
        <v>0</v>
      </c>
      <c r="AH1612" s="451">
        <f>F_Construction!AH72</f>
        <v>0</v>
      </c>
      <c r="AI1612" s="221">
        <f>F_Construction!AI72</f>
        <v>0</v>
      </c>
      <c r="AJ1612" s="452">
        <f>F_Construction!AJ72</f>
        <v>0</v>
      </c>
      <c r="AK1612" s="502">
        <f>F_Construction!AK72</f>
        <v>0</v>
      </c>
      <c r="AL1612" s="889">
        <f>F_Construction!AL72</f>
        <v>0</v>
      </c>
      <c r="AM1612" s="889">
        <f>F_Construction!AM72</f>
        <v>0</v>
      </c>
    </row>
    <row r="1613" spans="2:39" ht="25.5" x14ac:dyDescent="0.2">
      <c r="B1613" s="219" t="str">
        <f>F_Construction!B73</f>
        <v>GC/OH/P</v>
      </c>
      <c r="C1613" s="226">
        <f>F_Construction!C73</f>
        <v>0</v>
      </c>
      <c r="D1613" s="887" t="str">
        <f>F_Construction!D73</f>
        <v>Contractor Overhead</v>
      </c>
      <c r="E1613" s="212">
        <f>F_Construction!E73</f>
        <v>0</v>
      </c>
      <c r="F1613" s="451">
        <f>F_Construction!F73</f>
        <v>0</v>
      </c>
      <c r="G1613" s="501" t="str">
        <f>F_Construction!G73</f>
        <v/>
      </c>
      <c r="H1613" s="888" t="str">
        <f>F_Construction!H73</f>
        <v/>
      </c>
      <c r="I1613" s="212">
        <f>F_Construction!I73</f>
        <v>0</v>
      </c>
      <c r="J1613" s="451">
        <f>F_Construction!J73</f>
        <v>0</v>
      </c>
      <c r="K1613" s="501" t="str">
        <f>F_Construction!K73</f>
        <v/>
      </c>
      <c r="L1613" s="888" t="str">
        <f>F_Construction!L73</f>
        <v/>
      </c>
      <c r="M1613" s="212">
        <f>F_Construction!M73</f>
        <v>0</v>
      </c>
      <c r="N1613" s="451">
        <f>F_Construction!N73</f>
        <v>0</v>
      </c>
      <c r="O1613" s="501" t="str">
        <f>F_Construction!O73</f>
        <v/>
      </c>
      <c r="P1613" s="888" t="str">
        <f>F_Construction!P73</f>
        <v/>
      </c>
      <c r="Q1613" s="212">
        <f>F_Construction!Q73</f>
        <v>0</v>
      </c>
      <c r="R1613" s="451">
        <f>F_Construction!R73</f>
        <v>0</v>
      </c>
      <c r="S1613" s="501" t="str">
        <f>F_Construction!S73</f>
        <v/>
      </c>
      <c r="T1613" s="888" t="str">
        <f>F_Construction!T73</f>
        <v/>
      </c>
      <c r="U1613" s="212">
        <f>F_Construction!U73</f>
        <v>0</v>
      </c>
      <c r="V1613" s="452">
        <f>F_Construction!V73</f>
        <v>0</v>
      </c>
      <c r="W1613" s="502">
        <f>F_Construction!W73</f>
        <v>0</v>
      </c>
      <c r="X1613" s="889">
        <f>F_Construction!X73</f>
        <v>0</v>
      </c>
      <c r="Y1613" s="212">
        <f>F_Construction!Y73</f>
        <v>0</v>
      </c>
      <c r="Z1613" s="451">
        <f>F_Construction!Z73</f>
        <v>0</v>
      </c>
      <c r="AA1613" s="501" t="str">
        <f>F_Construction!AA73</f>
        <v/>
      </c>
      <c r="AB1613" s="888" t="str">
        <f>F_Construction!AB73</f>
        <v/>
      </c>
      <c r="AC1613" s="212">
        <f>F_Construction!AC73</f>
        <v>0</v>
      </c>
      <c r="AD1613" s="451">
        <f>F_Construction!AD73</f>
        <v>0</v>
      </c>
      <c r="AE1613" s="501" t="str">
        <f>F_Construction!AE73</f>
        <v/>
      </c>
      <c r="AF1613" s="888" t="str">
        <f>F_Construction!AF73</f>
        <v/>
      </c>
      <c r="AG1613" s="212">
        <f>F_Construction!AG73</f>
        <v>0</v>
      </c>
      <c r="AH1613" s="451">
        <f>F_Construction!AH73</f>
        <v>0</v>
      </c>
      <c r="AI1613" s="221">
        <f>F_Construction!AI73</f>
        <v>0</v>
      </c>
      <c r="AJ1613" s="452">
        <f>F_Construction!AJ73</f>
        <v>0</v>
      </c>
      <c r="AK1613" s="502">
        <f>F_Construction!AK73</f>
        <v>0</v>
      </c>
      <c r="AL1613" s="889">
        <f>F_Construction!AL73</f>
        <v>0</v>
      </c>
      <c r="AM1613" s="889">
        <f>F_Construction!AM73</f>
        <v>0</v>
      </c>
    </row>
    <row r="1614" spans="2:39" x14ac:dyDescent="0.2">
      <c r="B1614" s="219" t="str">
        <f>F_Construction!B74</f>
        <v>GC/OH/P</v>
      </c>
      <c r="C1614" s="226">
        <f>F_Construction!C74</f>
        <v>0</v>
      </c>
      <c r="D1614" s="887" t="str">
        <f>F_Construction!D74</f>
        <v>Contractor Profit</v>
      </c>
      <c r="E1614" s="212">
        <f>F_Construction!E74</f>
        <v>0</v>
      </c>
      <c r="F1614" s="451">
        <f>F_Construction!F74</f>
        <v>0</v>
      </c>
      <c r="G1614" s="501" t="str">
        <f>F_Construction!G74</f>
        <v/>
      </c>
      <c r="H1614" s="888" t="str">
        <f>F_Construction!H74</f>
        <v/>
      </c>
      <c r="I1614" s="212">
        <f>F_Construction!I74</f>
        <v>0</v>
      </c>
      <c r="J1614" s="451">
        <f>F_Construction!J74</f>
        <v>0</v>
      </c>
      <c r="K1614" s="501" t="str">
        <f>F_Construction!K74</f>
        <v/>
      </c>
      <c r="L1614" s="888" t="str">
        <f>F_Construction!L74</f>
        <v/>
      </c>
      <c r="M1614" s="212">
        <f>F_Construction!M74</f>
        <v>0</v>
      </c>
      <c r="N1614" s="451">
        <f>F_Construction!N74</f>
        <v>0</v>
      </c>
      <c r="O1614" s="501" t="str">
        <f>F_Construction!O74</f>
        <v/>
      </c>
      <c r="P1614" s="888" t="str">
        <f>F_Construction!P74</f>
        <v/>
      </c>
      <c r="Q1614" s="212">
        <f>F_Construction!Q74</f>
        <v>0</v>
      </c>
      <c r="R1614" s="451">
        <f>F_Construction!R74</f>
        <v>0</v>
      </c>
      <c r="S1614" s="501" t="str">
        <f>F_Construction!S74</f>
        <v/>
      </c>
      <c r="T1614" s="888" t="str">
        <f>F_Construction!T74</f>
        <v/>
      </c>
      <c r="U1614" s="212">
        <f>F_Construction!U74</f>
        <v>0</v>
      </c>
      <c r="V1614" s="452">
        <f>F_Construction!V74</f>
        <v>0</v>
      </c>
      <c r="W1614" s="502">
        <f>F_Construction!W74</f>
        <v>0</v>
      </c>
      <c r="X1614" s="889">
        <f>F_Construction!X74</f>
        <v>0</v>
      </c>
      <c r="Y1614" s="212">
        <f>F_Construction!Y74</f>
        <v>0</v>
      </c>
      <c r="Z1614" s="451">
        <f>F_Construction!Z74</f>
        <v>0</v>
      </c>
      <c r="AA1614" s="501" t="str">
        <f>F_Construction!AA74</f>
        <v/>
      </c>
      <c r="AB1614" s="888" t="str">
        <f>F_Construction!AB74</f>
        <v/>
      </c>
      <c r="AC1614" s="212">
        <f>F_Construction!AC74</f>
        <v>0</v>
      </c>
      <c r="AD1614" s="451">
        <f>F_Construction!AD74</f>
        <v>0</v>
      </c>
      <c r="AE1614" s="501" t="str">
        <f>F_Construction!AE74</f>
        <v/>
      </c>
      <c r="AF1614" s="888" t="str">
        <f>F_Construction!AF74</f>
        <v/>
      </c>
      <c r="AG1614" s="212">
        <f>F_Construction!AG74</f>
        <v>0</v>
      </c>
      <c r="AH1614" s="451">
        <f>F_Construction!AH74</f>
        <v>0</v>
      </c>
      <c r="AI1614" s="221">
        <f>F_Construction!AI74</f>
        <v>0</v>
      </c>
      <c r="AJ1614" s="452">
        <f>F_Construction!AJ74</f>
        <v>0</v>
      </c>
      <c r="AK1614" s="502">
        <f>F_Construction!AK74</f>
        <v>0</v>
      </c>
      <c r="AL1614" s="889">
        <f>F_Construction!AL74</f>
        <v>0</v>
      </c>
      <c r="AM1614" s="889">
        <f>F_Construction!AM74</f>
        <v>0</v>
      </c>
    </row>
    <row r="1615" spans="2:39" x14ac:dyDescent="0.2">
      <c r="B1615" s="216" t="str">
        <f>F_Construction!B75</f>
        <v>GC/OH/P</v>
      </c>
      <c r="C1615" s="227">
        <f>F_Construction!C75</f>
        <v>0</v>
      </c>
      <c r="D1615" s="217" t="str">
        <f>F_Construction!D75</f>
        <v>Total GC/OH/P</v>
      </c>
      <c r="E1615" s="212">
        <f>F_Construction!E75</f>
        <v>0</v>
      </c>
      <c r="F1615" s="452">
        <f>F_Construction!F75</f>
        <v>0</v>
      </c>
      <c r="G1615" s="502">
        <f>F_Construction!G75</f>
        <v>0</v>
      </c>
      <c r="H1615" s="892">
        <f>F_Construction!H75</f>
        <v>0</v>
      </c>
      <c r="I1615" s="212">
        <f>F_Construction!I75</f>
        <v>0</v>
      </c>
      <c r="J1615" s="452">
        <f>F_Construction!J75</f>
        <v>0</v>
      </c>
      <c r="K1615" s="502">
        <f>F_Construction!K75</f>
        <v>0</v>
      </c>
      <c r="L1615" s="892">
        <f>F_Construction!L75</f>
        <v>0</v>
      </c>
      <c r="M1615" s="212">
        <f>F_Construction!M75</f>
        <v>0</v>
      </c>
      <c r="N1615" s="452">
        <f>F_Construction!N75</f>
        <v>0</v>
      </c>
      <c r="O1615" s="502">
        <f>F_Construction!O75</f>
        <v>0</v>
      </c>
      <c r="P1615" s="892">
        <f>F_Construction!P75</f>
        <v>0</v>
      </c>
      <c r="Q1615" s="212">
        <f>F_Construction!Q75</f>
        <v>0</v>
      </c>
      <c r="R1615" s="452">
        <f>F_Construction!R75</f>
        <v>0</v>
      </c>
      <c r="S1615" s="502">
        <f>F_Construction!S75</f>
        <v>0</v>
      </c>
      <c r="T1615" s="892">
        <f>F_Construction!T75</f>
        <v>0</v>
      </c>
      <c r="U1615" s="212">
        <f>F_Construction!U75</f>
        <v>0</v>
      </c>
      <c r="V1615" s="452">
        <f>F_Construction!V75</f>
        <v>0</v>
      </c>
      <c r="W1615" s="502">
        <f>F_Construction!W75</f>
        <v>0</v>
      </c>
      <c r="X1615" s="892">
        <f>F_Construction!X75</f>
        <v>0</v>
      </c>
      <c r="Y1615" s="212">
        <f>F_Construction!Y75</f>
        <v>0</v>
      </c>
      <c r="Z1615" s="452">
        <f>F_Construction!Z75</f>
        <v>0</v>
      </c>
      <c r="AA1615" s="502">
        <f>F_Construction!AA75</f>
        <v>0</v>
      </c>
      <c r="AB1615" s="892">
        <f>F_Construction!AB75</f>
        <v>0</v>
      </c>
      <c r="AC1615" s="212">
        <f>F_Construction!AC75</f>
        <v>0</v>
      </c>
      <c r="AD1615" s="452">
        <f>F_Construction!AD75</f>
        <v>0</v>
      </c>
      <c r="AE1615" s="502">
        <f>F_Construction!AE75</f>
        <v>0</v>
      </c>
      <c r="AF1615" s="892">
        <f>F_Construction!AF75</f>
        <v>0</v>
      </c>
      <c r="AG1615" s="212">
        <f>F_Construction!AG75</f>
        <v>0</v>
      </c>
      <c r="AH1615" s="452">
        <f>F_Construction!AH75</f>
        <v>0</v>
      </c>
      <c r="AI1615" s="221">
        <f>F_Construction!AI75</f>
        <v>0</v>
      </c>
      <c r="AJ1615" s="452">
        <f>F_Construction!AJ75</f>
        <v>0</v>
      </c>
      <c r="AK1615" s="502">
        <f>F_Construction!AK75</f>
        <v>0</v>
      </c>
      <c r="AL1615" s="892">
        <f>F_Construction!AL75</f>
        <v>0</v>
      </c>
      <c r="AM1615" s="892">
        <f>F_Construction!AM75</f>
        <v>0</v>
      </c>
    </row>
    <row r="1616" spans="2:39" x14ac:dyDescent="0.2">
      <c r="B1616" s="896">
        <f>F_Construction!B76</f>
        <v>0</v>
      </c>
      <c r="C1616" s="896">
        <f>F_Construction!C76</f>
        <v>0</v>
      </c>
      <c r="D1616" s="897">
        <f>F_Construction!D76</f>
        <v>0</v>
      </c>
      <c r="E1616" s="212">
        <f>F_Construction!E76</f>
        <v>0</v>
      </c>
      <c r="F1616" s="898" t="str">
        <f>F_Construction!F76</f>
        <v/>
      </c>
      <c r="G1616" s="898">
        <f>F_Construction!G76</f>
        <v>0</v>
      </c>
      <c r="H1616" s="898">
        <f>F_Construction!H76</f>
        <v>0</v>
      </c>
      <c r="I1616" s="898">
        <f>F_Construction!I76</f>
        <v>0</v>
      </c>
      <c r="J1616" s="898">
        <f>F_Construction!J76</f>
        <v>0</v>
      </c>
      <c r="K1616" s="898">
        <f>F_Construction!K76</f>
        <v>0</v>
      </c>
      <c r="L1616" s="898">
        <f>F_Construction!L76</f>
        <v>0</v>
      </c>
      <c r="M1616" s="898">
        <f>F_Construction!M76</f>
        <v>0</v>
      </c>
      <c r="N1616" s="898">
        <f>F_Construction!N76</f>
        <v>0</v>
      </c>
      <c r="O1616" s="898">
        <f>F_Construction!O76</f>
        <v>0</v>
      </c>
      <c r="P1616" s="898">
        <f>F_Construction!P76</f>
        <v>0</v>
      </c>
      <c r="Q1616" s="898">
        <f>F_Construction!Q76</f>
        <v>0</v>
      </c>
      <c r="R1616" s="898">
        <f>F_Construction!R76</f>
        <v>0</v>
      </c>
      <c r="S1616" s="898">
        <f>F_Construction!S76</f>
        <v>0</v>
      </c>
      <c r="T1616" s="898">
        <f>F_Construction!T76</f>
        <v>0</v>
      </c>
      <c r="U1616" s="898">
        <f>F_Construction!U76</f>
        <v>0</v>
      </c>
      <c r="V1616" s="898">
        <f>F_Construction!V76</f>
        <v>0</v>
      </c>
      <c r="W1616" s="898">
        <f>F_Construction!W76</f>
        <v>0</v>
      </c>
      <c r="X1616" s="898">
        <f>F_Construction!X76</f>
        <v>0</v>
      </c>
      <c r="Y1616" s="898">
        <f>F_Construction!Y76</f>
        <v>0</v>
      </c>
      <c r="Z1616" s="898">
        <f>F_Construction!Z76</f>
        <v>0</v>
      </c>
      <c r="AA1616" s="898">
        <f>F_Construction!AA76</f>
        <v>0</v>
      </c>
      <c r="AB1616" s="898">
        <f>F_Construction!AB76</f>
        <v>0</v>
      </c>
      <c r="AC1616" s="898">
        <f>F_Construction!AC76</f>
        <v>0</v>
      </c>
      <c r="AD1616" s="898">
        <f>F_Construction!AD76</f>
        <v>0</v>
      </c>
      <c r="AE1616" s="898">
        <f>F_Construction!AE76</f>
        <v>0</v>
      </c>
      <c r="AF1616" s="898">
        <f>F_Construction!AF76</f>
        <v>0</v>
      </c>
      <c r="AG1616" s="898">
        <f>F_Construction!AG76</f>
        <v>0</v>
      </c>
      <c r="AH1616" s="898">
        <f>F_Construction!AH76</f>
        <v>0</v>
      </c>
      <c r="AI1616" s="898">
        <f>F_Construction!AI76</f>
        <v>0</v>
      </c>
      <c r="AJ1616" s="898">
        <f>F_Construction!AJ76</f>
        <v>0</v>
      </c>
      <c r="AK1616" s="898">
        <f>F_Construction!AK76</f>
        <v>0</v>
      </c>
      <c r="AL1616" s="898">
        <f>F_Construction!AL76</f>
        <v>0</v>
      </c>
      <c r="AM1616" s="898">
        <f>F_Construction!AM76</f>
        <v>0</v>
      </c>
    </row>
    <row r="1617" spans="2:39" ht="153" x14ac:dyDescent="0.2">
      <c r="B1617" s="522" t="str">
        <f>F_Construction!B77</f>
        <v>Category</v>
      </c>
      <c r="C1617" s="522" t="str">
        <f>F_Construction!C77</f>
        <v>Div</v>
      </c>
      <c r="D1617" s="523" t="str">
        <f>F_Construction!D77</f>
        <v>Description</v>
      </c>
      <c r="E1617" s="218">
        <f>F_Construction!E77</f>
        <v>0</v>
      </c>
      <c r="F1617" s="295" t="str">
        <f>F_Construction!F77</f>
        <v>New Construction</v>
      </c>
      <c r="G1617" s="500" t="str">
        <f>F_Construction!G77</f>
        <v>psf</v>
      </c>
      <c r="H1617" s="500" t="str">
        <f>F_Construction!H77</f>
        <v>%</v>
      </c>
      <c r="I1617" s="477">
        <f>F_Construction!I77</f>
        <v>0</v>
      </c>
      <c r="J1617" s="295" t="str">
        <f>F_Construction!J77</f>
        <v>Rehabilitation / Adaptive Reuse of non-residential buildings into residential buildings</v>
      </c>
      <c r="K1617" s="478" t="str">
        <f>F_Construction!K77</f>
        <v>psf</v>
      </c>
      <c r="L1617" s="500" t="str">
        <f>F_Construction!L77</f>
        <v>%</v>
      </c>
      <c r="M1617" s="477">
        <f>F_Construction!M77</f>
        <v>0</v>
      </c>
      <c r="N1617" s="295" t="str">
        <f>F_Construction!N77</f>
        <v>Rehabilitation of Existing Housing</v>
      </c>
      <c r="O1617" s="478" t="str">
        <f>F_Construction!O77</f>
        <v>psf</v>
      </c>
      <c r="P1617" s="500" t="str">
        <f>F_Construction!P77</f>
        <v>%</v>
      </c>
      <c r="Q1617" s="477">
        <f>F_Construction!Q77</f>
        <v>0</v>
      </c>
      <c r="R1617" s="295" t="str">
        <f>F_Construction!R77</f>
        <v>Rehabilitation of Abandoned and Foreclosed Single-Family Housing</v>
      </c>
      <c r="S1617" s="478" t="str">
        <f>F_Construction!S77</f>
        <v>psf</v>
      </c>
      <c r="T1617" s="500" t="str">
        <f>F_Construction!T77</f>
        <v>%</v>
      </c>
      <c r="U1617" s="477">
        <f>F_Construction!U77</f>
        <v>0</v>
      </c>
      <c r="V1617" s="296" t="str">
        <f>F_Construction!V77</f>
        <v>Total Residential Improvements</v>
      </c>
      <c r="W1617" s="479" t="str">
        <f>F_Construction!W77</f>
        <v>psf</v>
      </c>
      <c r="X1617" s="479" t="str">
        <f>F_Construction!X77</f>
        <v>%</v>
      </c>
      <c r="Y1617" s="213">
        <f>F_Construction!Y77</f>
        <v>0</v>
      </c>
      <c r="Z1617" s="295" t="str">
        <f>F_Construction!Z77</f>
        <v>Commercial Improvements</v>
      </c>
      <c r="AA1617" s="478" t="str">
        <f>F_Construction!AA77</f>
        <v>psf</v>
      </c>
      <c r="AB1617" s="500" t="str">
        <f>F_Construction!AB77</f>
        <v>%</v>
      </c>
      <c r="AC1617" s="213">
        <f>F_Construction!AC77</f>
        <v>0</v>
      </c>
      <c r="AD1617" s="295" t="str">
        <f>F_Construction!AD77</f>
        <v>Service Area Improvements</v>
      </c>
      <c r="AE1617" s="478" t="str">
        <f>F_Construction!AE77</f>
        <v>psf</v>
      </c>
      <c r="AF1617" s="500" t="str">
        <f>F_Construction!AF77</f>
        <v>%</v>
      </c>
      <c r="AG1617" s="213">
        <f>F_Construction!AG77</f>
        <v>0</v>
      </c>
      <c r="AH1617" s="295" t="str">
        <f>F_Construction!AH77</f>
        <v>Off-Site Improvements</v>
      </c>
      <c r="AI1617" s="480">
        <f>F_Construction!AI77</f>
        <v>0</v>
      </c>
      <c r="AJ1617" s="296" t="str">
        <f>F_Construction!AJ77</f>
        <v>Total Improvements</v>
      </c>
      <c r="AK1617" s="479" t="str">
        <f>F_Construction!AK77</f>
        <v>psf</v>
      </c>
      <c r="AL1617" s="479" t="str">
        <f>F_Construction!AL77</f>
        <v>%</v>
      </c>
      <c r="AM1617" s="885">
        <f>F_Construction!AM77</f>
        <v>0</v>
      </c>
    </row>
    <row r="1618" spans="2:39" x14ac:dyDescent="0.2">
      <c r="B1618" s="219" t="str">
        <f>F_Construction!B78</f>
        <v>Other</v>
      </c>
      <c r="C1618" s="226">
        <f>F_Construction!C78</f>
        <v>0</v>
      </c>
      <c r="D1618" s="887" t="str">
        <f>F_Construction!D78</f>
        <v>P&amp;P  Bond / LOC</v>
      </c>
      <c r="E1618" s="212">
        <f>F_Construction!E78</f>
        <v>0</v>
      </c>
      <c r="F1618" s="451">
        <f>F_Construction!F78</f>
        <v>0</v>
      </c>
      <c r="G1618" s="501" t="str">
        <f>F_Construction!G78</f>
        <v/>
      </c>
      <c r="H1618" s="888" t="str">
        <f>F_Construction!H78</f>
        <v/>
      </c>
      <c r="I1618" s="212">
        <f>F_Construction!I78</f>
        <v>0</v>
      </c>
      <c r="J1618" s="451">
        <f>F_Construction!J78</f>
        <v>0</v>
      </c>
      <c r="K1618" s="501" t="str">
        <f>F_Construction!K78</f>
        <v/>
      </c>
      <c r="L1618" s="888" t="str">
        <f>F_Construction!L78</f>
        <v/>
      </c>
      <c r="M1618" s="212">
        <f>F_Construction!M78</f>
        <v>0</v>
      </c>
      <c r="N1618" s="451">
        <f>F_Construction!N78</f>
        <v>0</v>
      </c>
      <c r="O1618" s="501" t="str">
        <f>F_Construction!O78</f>
        <v/>
      </c>
      <c r="P1618" s="888" t="str">
        <f>F_Construction!P78</f>
        <v/>
      </c>
      <c r="Q1618" s="212">
        <f>F_Construction!Q78</f>
        <v>0</v>
      </c>
      <c r="R1618" s="451">
        <f>F_Construction!R78</f>
        <v>0</v>
      </c>
      <c r="S1618" s="501" t="str">
        <f>F_Construction!S78</f>
        <v/>
      </c>
      <c r="T1618" s="888" t="str">
        <f>F_Construction!T78</f>
        <v/>
      </c>
      <c r="U1618" s="212">
        <f>F_Construction!U78</f>
        <v>0</v>
      </c>
      <c r="V1618" s="452">
        <f>F_Construction!V78</f>
        <v>0</v>
      </c>
      <c r="W1618" s="502">
        <f>F_Construction!W78</f>
        <v>0</v>
      </c>
      <c r="X1618" s="889">
        <f>F_Construction!X78</f>
        <v>0</v>
      </c>
      <c r="Y1618" s="212">
        <f>F_Construction!Y78</f>
        <v>0</v>
      </c>
      <c r="Z1618" s="451">
        <f>F_Construction!Z78</f>
        <v>0</v>
      </c>
      <c r="AA1618" s="501" t="str">
        <f>F_Construction!AA78</f>
        <v/>
      </c>
      <c r="AB1618" s="888" t="str">
        <f>F_Construction!AB78</f>
        <v/>
      </c>
      <c r="AC1618" s="212">
        <f>F_Construction!AC78</f>
        <v>0</v>
      </c>
      <c r="AD1618" s="451">
        <f>F_Construction!AD78</f>
        <v>0</v>
      </c>
      <c r="AE1618" s="501" t="str">
        <f>F_Construction!AE78</f>
        <v/>
      </c>
      <c r="AF1618" s="888" t="str">
        <f>F_Construction!AF78</f>
        <v/>
      </c>
      <c r="AG1618" s="212">
        <f>F_Construction!AG78</f>
        <v>0</v>
      </c>
      <c r="AH1618" s="451">
        <f>F_Construction!AH78</f>
        <v>0</v>
      </c>
      <c r="AI1618" s="221">
        <f>F_Construction!AI78</f>
        <v>0</v>
      </c>
      <c r="AJ1618" s="452">
        <f>F_Construction!AJ78</f>
        <v>0</v>
      </c>
      <c r="AK1618" s="502">
        <f>F_Construction!AK78</f>
        <v>0</v>
      </c>
      <c r="AL1618" s="889">
        <f>F_Construction!AL78</f>
        <v>0</v>
      </c>
      <c r="AM1618" s="222">
        <f>F_Construction!AM78</f>
        <v>0</v>
      </c>
    </row>
    <row r="1619" spans="2:39" x14ac:dyDescent="0.2">
      <c r="B1619" s="219" t="str">
        <f>F_Construction!B79</f>
        <v>Other</v>
      </c>
      <c r="C1619" s="226">
        <f>F_Construction!C79</f>
        <v>0</v>
      </c>
      <c r="D1619" s="887" t="str">
        <f>F_Construction!D79</f>
        <v>Permits</v>
      </c>
      <c r="E1619" s="212">
        <f>F_Construction!E79</f>
        <v>0</v>
      </c>
      <c r="F1619" s="451">
        <f>F_Construction!F79</f>
        <v>0</v>
      </c>
      <c r="G1619" s="501" t="str">
        <f>F_Construction!G79</f>
        <v/>
      </c>
      <c r="H1619" s="888" t="str">
        <f>F_Construction!H79</f>
        <v/>
      </c>
      <c r="I1619" s="212">
        <f>F_Construction!I79</f>
        <v>0</v>
      </c>
      <c r="J1619" s="451">
        <f>F_Construction!J79</f>
        <v>0</v>
      </c>
      <c r="K1619" s="501" t="str">
        <f>F_Construction!K79</f>
        <v/>
      </c>
      <c r="L1619" s="888" t="str">
        <f>F_Construction!L79</f>
        <v/>
      </c>
      <c r="M1619" s="212">
        <f>F_Construction!M79</f>
        <v>0</v>
      </c>
      <c r="N1619" s="451">
        <f>F_Construction!N79</f>
        <v>0</v>
      </c>
      <c r="O1619" s="501" t="str">
        <f>F_Construction!O79</f>
        <v/>
      </c>
      <c r="P1619" s="888" t="str">
        <f>F_Construction!P79</f>
        <v/>
      </c>
      <c r="Q1619" s="212">
        <f>F_Construction!Q79</f>
        <v>0</v>
      </c>
      <c r="R1619" s="451">
        <f>F_Construction!R79</f>
        <v>0</v>
      </c>
      <c r="S1619" s="501" t="str">
        <f>F_Construction!S79</f>
        <v/>
      </c>
      <c r="T1619" s="888" t="str">
        <f>F_Construction!T79</f>
        <v/>
      </c>
      <c r="U1619" s="212">
        <f>F_Construction!U79</f>
        <v>0</v>
      </c>
      <c r="V1619" s="452">
        <f>F_Construction!V79</f>
        <v>0</v>
      </c>
      <c r="W1619" s="502">
        <f>F_Construction!W79</f>
        <v>0</v>
      </c>
      <c r="X1619" s="889">
        <f>F_Construction!X79</f>
        <v>0</v>
      </c>
      <c r="Y1619" s="212">
        <f>F_Construction!Y79</f>
        <v>0</v>
      </c>
      <c r="Z1619" s="451">
        <f>F_Construction!Z79</f>
        <v>0</v>
      </c>
      <c r="AA1619" s="501" t="str">
        <f>F_Construction!AA79</f>
        <v/>
      </c>
      <c r="AB1619" s="888" t="str">
        <f>F_Construction!AB79</f>
        <v/>
      </c>
      <c r="AC1619" s="212">
        <f>F_Construction!AC79</f>
        <v>0</v>
      </c>
      <c r="AD1619" s="451">
        <f>F_Construction!AD79</f>
        <v>0</v>
      </c>
      <c r="AE1619" s="501" t="str">
        <f>F_Construction!AE79</f>
        <v/>
      </c>
      <c r="AF1619" s="888" t="str">
        <f>F_Construction!AF79</f>
        <v/>
      </c>
      <c r="AG1619" s="212">
        <f>F_Construction!AG79</f>
        <v>0</v>
      </c>
      <c r="AH1619" s="451">
        <f>F_Construction!AH79</f>
        <v>0</v>
      </c>
      <c r="AI1619" s="221">
        <f>F_Construction!AI79</f>
        <v>0</v>
      </c>
      <c r="AJ1619" s="452">
        <f>F_Construction!AJ79</f>
        <v>0</v>
      </c>
      <c r="AK1619" s="502">
        <f>F_Construction!AK79</f>
        <v>0</v>
      </c>
      <c r="AL1619" s="889">
        <f>F_Construction!AL79</f>
        <v>0</v>
      </c>
      <c r="AM1619" s="222">
        <f>F_Construction!AM79</f>
        <v>0</v>
      </c>
    </row>
    <row r="1620" spans="2:39" x14ac:dyDescent="0.2">
      <c r="B1620" s="219" t="str">
        <f>F_Construction!B80</f>
        <v>Other</v>
      </c>
      <c r="C1620" s="226">
        <f>F_Construction!C80</f>
        <v>0</v>
      </c>
      <c r="D1620" s="887" t="str">
        <f>F_Construction!D80</f>
        <v>Builders Risk</v>
      </c>
      <c r="E1620" s="212">
        <f>F_Construction!E80</f>
        <v>0</v>
      </c>
      <c r="F1620" s="451">
        <f>F_Construction!F80</f>
        <v>0</v>
      </c>
      <c r="G1620" s="501" t="str">
        <f>F_Construction!G80</f>
        <v/>
      </c>
      <c r="H1620" s="888" t="str">
        <f>F_Construction!H80</f>
        <v/>
      </c>
      <c r="I1620" s="212">
        <f>F_Construction!I80</f>
        <v>0</v>
      </c>
      <c r="J1620" s="451">
        <f>F_Construction!J80</f>
        <v>0</v>
      </c>
      <c r="K1620" s="501" t="str">
        <f>F_Construction!K80</f>
        <v/>
      </c>
      <c r="L1620" s="888" t="str">
        <f>F_Construction!L80</f>
        <v/>
      </c>
      <c r="M1620" s="212">
        <f>F_Construction!M80</f>
        <v>0</v>
      </c>
      <c r="N1620" s="451">
        <f>F_Construction!N80</f>
        <v>0</v>
      </c>
      <c r="O1620" s="501" t="str">
        <f>F_Construction!O80</f>
        <v/>
      </c>
      <c r="P1620" s="888" t="str">
        <f>F_Construction!P80</f>
        <v/>
      </c>
      <c r="Q1620" s="212">
        <f>F_Construction!Q80</f>
        <v>0</v>
      </c>
      <c r="R1620" s="451">
        <f>F_Construction!R80</f>
        <v>0</v>
      </c>
      <c r="S1620" s="501" t="str">
        <f>F_Construction!S80</f>
        <v/>
      </c>
      <c r="T1620" s="888" t="str">
        <f>F_Construction!T80</f>
        <v/>
      </c>
      <c r="U1620" s="212">
        <f>F_Construction!U80</f>
        <v>0</v>
      </c>
      <c r="V1620" s="452">
        <f>F_Construction!V80</f>
        <v>0</v>
      </c>
      <c r="W1620" s="502">
        <f>F_Construction!W80</f>
        <v>0</v>
      </c>
      <c r="X1620" s="889">
        <f>F_Construction!X80</f>
        <v>0</v>
      </c>
      <c r="Y1620" s="212">
        <f>F_Construction!Y80</f>
        <v>0</v>
      </c>
      <c r="Z1620" s="451">
        <f>F_Construction!Z80</f>
        <v>0</v>
      </c>
      <c r="AA1620" s="501" t="str">
        <f>F_Construction!AA80</f>
        <v/>
      </c>
      <c r="AB1620" s="888" t="str">
        <f>F_Construction!AB80</f>
        <v/>
      </c>
      <c r="AC1620" s="212">
        <f>F_Construction!AC80</f>
        <v>0</v>
      </c>
      <c r="AD1620" s="451">
        <f>F_Construction!AD80</f>
        <v>0</v>
      </c>
      <c r="AE1620" s="501" t="str">
        <f>F_Construction!AE80</f>
        <v/>
      </c>
      <c r="AF1620" s="888" t="str">
        <f>F_Construction!AF80</f>
        <v/>
      </c>
      <c r="AG1620" s="212">
        <f>F_Construction!AG80</f>
        <v>0</v>
      </c>
      <c r="AH1620" s="451">
        <f>F_Construction!AH80</f>
        <v>0</v>
      </c>
      <c r="AI1620" s="221">
        <f>F_Construction!AI80</f>
        <v>0</v>
      </c>
      <c r="AJ1620" s="452">
        <f>F_Construction!AJ80</f>
        <v>0</v>
      </c>
      <c r="AK1620" s="502">
        <f>F_Construction!AK80</f>
        <v>0</v>
      </c>
      <c r="AL1620" s="889">
        <f>F_Construction!AL80</f>
        <v>0</v>
      </c>
      <c r="AM1620" s="222">
        <f>F_Construction!AM80</f>
        <v>0</v>
      </c>
    </row>
    <row r="1621" spans="2:39" ht="38.25" x14ac:dyDescent="0.2">
      <c r="B1621" s="219" t="str">
        <f>F_Construction!B81</f>
        <v>Other</v>
      </c>
      <c r="C1621" s="226">
        <f>F_Construction!C81</f>
        <v>0</v>
      </c>
      <c r="D1621" s="887" t="str">
        <f>F_Construction!D81</f>
        <v>Furniture, Fixtures, &amp; Equipment</v>
      </c>
      <c r="E1621" s="212">
        <f>F_Construction!E81</f>
        <v>0</v>
      </c>
      <c r="F1621" s="451">
        <f>F_Construction!F81</f>
        <v>0</v>
      </c>
      <c r="G1621" s="501" t="str">
        <f>F_Construction!G81</f>
        <v/>
      </c>
      <c r="H1621" s="888" t="str">
        <f>F_Construction!H81</f>
        <v/>
      </c>
      <c r="I1621" s="212">
        <f>F_Construction!I81</f>
        <v>0</v>
      </c>
      <c r="J1621" s="451">
        <f>F_Construction!J81</f>
        <v>0</v>
      </c>
      <c r="K1621" s="501" t="str">
        <f>F_Construction!K81</f>
        <v/>
      </c>
      <c r="L1621" s="888" t="str">
        <f>F_Construction!L81</f>
        <v/>
      </c>
      <c r="M1621" s="212">
        <f>F_Construction!M81</f>
        <v>0</v>
      </c>
      <c r="N1621" s="451">
        <f>F_Construction!N81</f>
        <v>0</v>
      </c>
      <c r="O1621" s="501" t="str">
        <f>F_Construction!O81</f>
        <v/>
      </c>
      <c r="P1621" s="888" t="str">
        <f>F_Construction!P81</f>
        <v/>
      </c>
      <c r="Q1621" s="212">
        <f>F_Construction!Q81</f>
        <v>0</v>
      </c>
      <c r="R1621" s="451">
        <f>F_Construction!R81</f>
        <v>0</v>
      </c>
      <c r="S1621" s="501" t="str">
        <f>F_Construction!S81</f>
        <v/>
      </c>
      <c r="T1621" s="888" t="str">
        <f>F_Construction!T81</f>
        <v/>
      </c>
      <c r="U1621" s="212">
        <f>F_Construction!U81</f>
        <v>0</v>
      </c>
      <c r="V1621" s="452">
        <f>F_Construction!V81</f>
        <v>0</v>
      </c>
      <c r="W1621" s="502">
        <f>F_Construction!W81</f>
        <v>0</v>
      </c>
      <c r="X1621" s="889">
        <f>F_Construction!X81</f>
        <v>0</v>
      </c>
      <c r="Y1621" s="212">
        <f>F_Construction!Y81</f>
        <v>0</v>
      </c>
      <c r="Z1621" s="451">
        <f>F_Construction!Z81</f>
        <v>0</v>
      </c>
      <c r="AA1621" s="501" t="str">
        <f>F_Construction!AA81</f>
        <v/>
      </c>
      <c r="AB1621" s="888" t="str">
        <f>F_Construction!AB81</f>
        <v/>
      </c>
      <c r="AC1621" s="212">
        <f>F_Construction!AC81</f>
        <v>0</v>
      </c>
      <c r="AD1621" s="451">
        <f>F_Construction!AD81</f>
        <v>0</v>
      </c>
      <c r="AE1621" s="501" t="str">
        <f>F_Construction!AE81</f>
        <v/>
      </c>
      <c r="AF1621" s="888" t="str">
        <f>F_Construction!AF81</f>
        <v/>
      </c>
      <c r="AG1621" s="212">
        <f>F_Construction!AG81</f>
        <v>0</v>
      </c>
      <c r="AH1621" s="451">
        <f>F_Construction!AH81</f>
        <v>0</v>
      </c>
      <c r="AI1621" s="221">
        <f>F_Construction!AI81</f>
        <v>0</v>
      </c>
      <c r="AJ1621" s="452">
        <f>F_Construction!AJ81</f>
        <v>0</v>
      </c>
      <c r="AK1621" s="502">
        <f>F_Construction!AK81</f>
        <v>0</v>
      </c>
      <c r="AL1621" s="889">
        <f>F_Construction!AL81</f>
        <v>0</v>
      </c>
      <c r="AM1621" s="222">
        <f>F_Construction!AM81</f>
        <v>0</v>
      </c>
    </row>
    <row r="1622" spans="2:39" ht="25.5" x14ac:dyDescent="0.2">
      <c r="B1622" s="219" t="str">
        <f>F_Construction!B82</f>
        <v>Other</v>
      </c>
      <c r="C1622" s="226">
        <f>F_Construction!C82</f>
        <v>0</v>
      </c>
      <c r="D1622" s="887" t="str">
        <f>F_Construction!D82</f>
        <v>Environmental Remediation</v>
      </c>
      <c r="E1622" s="212">
        <f>F_Construction!E82</f>
        <v>0</v>
      </c>
      <c r="F1622" s="451">
        <f>F_Construction!F82</f>
        <v>0</v>
      </c>
      <c r="G1622" s="501" t="str">
        <f>F_Construction!G82</f>
        <v/>
      </c>
      <c r="H1622" s="888" t="str">
        <f>F_Construction!H82</f>
        <v/>
      </c>
      <c r="I1622" s="212">
        <f>F_Construction!I82</f>
        <v>0</v>
      </c>
      <c r="J1622" s="451">
        <f>F_Construction!J82</f>
        <v>0</v>
      </c>
      <c r="K1622" s="501" t="str">
        <f>F_Construction!K82</f>
        <v/>
      </c>
      <c r="L1622" s="888" t="str">
        <f>F_Construction!L82</f>
        <v/>
      </c>
      <c r="M1622" s="212">
        <f>F_Construction!M82</f>
        <v>0</v>
      </c>
      <c r="N1622" s="451">
        <f>F_Construction!N82</f>
        <v>0</v>
      </c>
      <c r="O1622" s="501" t="str">
        <f>F_Construction!O82</f>
        <v/>
      </c>
      <c r="P1622" s="888" t="str">
        <f>F_Construction!P82</f>
        <v/>
      </c>
      <c r="Q1622" s="212">
        <f>F_Construction!Q82</f>
        <v>0</v>
      </c>
      <c r="R1622" s="451">
        <f>F_Construction!R82</f>
        <v>0</v>
      </c>
      <c r="S1622" s="501" t="str">
        <f>F_Construction!S82</f>
        <v/>
      </c>
      <c r="T1622" s="888" t="str">
        <f>F_Construction!T82</f>
        <v/>
      </c>
      <c r="U1622" s="212">
        <f>F_Construction!U82</f>
        <v>0</v>
      </c>
      <c r="V1622" s="452">
        <f>F_Construction!V82</f>
        <v>0</v>
      </c>
      <c r="W1622" s="502">
        <f>F_Construction!W82</f>
        <v>0</v>
      </c>
      <c r="X1622" s="889">
        <f>F_Construction!X82</f>
        <v>0</v>
      </c>
      <c r="Y1622" s="212">
        <f>F_Construction!Y82</f>
        <v>0</v>
      </c>
      <c r="Z1622" s="451">
        <f>F_Construction!Z82</f>
        <v>0</v>
      </c>
      <c r="AA1622" s="501" t="str">
        <f>F_Construction!AA82</f>
        <v/>
      </c>
      <c r="AB1622" s="888" t="str">
        <f>F_Construction!AB82</f>
        <v/>
      </c>
      <c r="AC1622" s="212">
        <f>F_Construction!AC82</f>
        <v>0</v>
      </c>
      <c r="AD1622" s="451">
        <f>F_Construction!AD82</f>
        <v>0</v>
      </c>
      <c r="AE1622" s="501" t="str">
        <f>F_Construction!AE82</f>
        <v/>
      </c>
      <c r="AF1622" s="888" t="str">
        <f>F_Construction!AF82</f>
        <v/>
      </c>
      <c r="AG1622" s="212">
        <f>F_Construction!AG82</f>
        <v>0</v>
      </c>
      <c r="AH1622" s="451">
        <f>F_Construction!AH82</f>
        <v>0</v>
      </c>
      <c r="AI1622" s="221">
        <f>F_Construction!AI82</f>
        <v>0</v>
      </c>
      <c r="AJ1622" s="452">
        <f>F_Construction!AJ82</f>
        <v>0</v>
      </c>
      <c r="AK1622" s="502">
        <f>F_Construction!AK82</f>
        <v>0</v>
      </c>
      <c r="AL1622" s="889">
        <f>F_Construction!AL82</f>
        <v>0</v>
      </c>
      <c r="AM1622" s="222">
        <f>F_Construction!AM82</f>
        <v>0</v>
      </c>
    </row>
    <row r="1623" spans="2:39" ht="25.5" x14ac:dyDescent="0.2">
      <c r="B1623" s="219" t="str">
        <f>F_Construction!B83</f>
        <v>Other</v>
      </c>
      <c r="C1623" s="226">
        <f>F_Construction!C83</f>
        <v>0</v>
      </c>
      <c r="D1623" s="899" t="str">
        <f>F_Construction!D83</f>
        <v>Environmental Contingency</v>
      </c>
      <c r="E1623" s="212">
        <f>F_Construction!E83</f>
        <v>0</v>
      </c>
      <c r="F1623" s="451">
        <f>F_Construction!F83</f>
        <v>0</v>
      </c>
      <c r="G1623" s="501" t="str">
        <f>F_Construction!G83</f>
        <v/>
      </c>
      <c r="H1623" s="888" t="str">
        <f>F_Construction!H83</f>
        <v/>
      </c>
      <c r="I1623" s="212">
        <f>F_Construction!I83</f>
        <v>0</v>
      </c>
      <c r="J1623" s="451">
        <f>F_Construction!J83</f>
        <v>0</v>
      </c>
      <c r="K1623" s="501" t="str">
        <f>F_Construction!K83</f>
        <v/>
      </c>
      <c r="L1623" s="888" t="str">
        <f>F_Construction!L83</f>
        <v/>
      </c>
      <c r="M1623" s="212">
        <f>F_Construction!M83</f>
        <v>0</v>
      </c>
      <c r="N1623" s="451">
        <f>F_Construction!N83</f>
        <v>0</v>
      </c>
      <c r="O1623" s="501" t="str">
        <f>F_Construction!O83</f>
        <v/>
      </c>
      <c r="P1623" s="888" t="str">
        <f>F_Construction!P83</f>
        <v/>
      </c>
      <c r="Q1623" s="212">
        <f>F_Construction!Q83</f>
        <v>0</v>
      </c>
      <c r="R1623" s="451">
        <f>F_Construction!R83</f>
        <v>0</v>
      </c>
      <c r="S1623" s="501" t="str">
        <f>F_Construction!S83</f>
        <v/>
      </c>
      <c r="T1623" s="888" t="str">
        <f>F_Construction!T83</f>
        <v/>
      </c>
      <c r="U1623" s="212">
        <f>F_Construction!U83</f>
        <v>0</v>
      </c>
      <c r="V1623" s="452">
        <f>F_Construction!V83</f>
        <v>0</v>
      </c>
      <c r="W1623" s="502">
        <f>F_Construction!W83</f>
        <v>0</v>
      </c>
      <c r="X1623" s="889">
        <f>F_Construction!X83</f>
        <v>0</v>
      </c>
      <c r="Y1623" s="212">
        <f>F_Construction!Y83</f>
        <v>0</v>
      </c>
      <c r="Z1623" s="451">
        <f>F_Construction!Z83</f>
        <v>0</v>
      </c>
      <c r="AA1623" s="501" t="str">
        <f>F_Construction!AA83</f>
        <v/>
      </c>
      <c r="AB1623" s="888" t="str">
        <f>F_Construction!AB83</f>
        <v/>
      </c>
      <c r="AC1623" s="212">
        <f>F_Construction!AC83</f>
        <v>0</v>
      </c>
      <c r="AD1623" s="451">
        <f>F_Construction!AD83</f>
        <v>0</v>
      </c>
      <c r="AE1623" s="501" t="str">
        <f>F_Construction!AE83</f>
        <v/>
      </c>
      <c r="AF1623" s="888" t="str">
        <f>F_Construction!AF83</f>
        <v/>
      </c>
      <c r="AG1623" s="212">
        <f>F_Construction!AG83</f>
        <v>0</v>
      </c>
      <c r="AH1623" s="451">
        <f>F_Construction!AH83</f>
        <v>0</v>
      </c>
      <c r="AI1623" s="221">
        <f>F_Construction!AI83</f>
        <v>0</v>
      </c>
      <c r="AJ1623" s="452">
        <f>F_Construction!AJ83</f>
        <v>0</v>
      </c>
      <c r="AK1623" s="502">
        <f>F_Construction!AK83</f>
        <v>0</v>
      </c>
      <c r="AL1623" s="889">
        <f>F_Construction!AL83</f>
        <v>0</v>
      </c>
      <c r="AM1623" s="222">
        <f>F_Construction!AM83</f>
        <v>0</v>
      </c>
    </row>
    <row r="1624" spans="2:39" x14ac:dyDescent="0.2">
      <c r="B1624" s="219" t="str">
        <f>F_Construction!B84</f>
        <v>Other</v>
      </c>
      <c r="C1624" s="226">
        <f>F_Construction!C84</f>
        <v>0</v>
      </c>
      <c r="D1624" s="894">
        <f>F_Construction!D84</f>
        <v>0</v>
      </c>
      <c r="E1624" s="212">
        <f>F_Construction!E84</f>
        <v>0</v>
      </c>
      <c r="F1624" s="451">
        <f>F_Construction!F84</f>
        <v>0</v>
      </c>
      <c r="G1624" s="501" t="str">
        <f>F_Construction!G84</f>
        <v/>
      </c>
      <c r="H1624" s="888" t="str">
        <f>F_Construction!H84</f>
        <v/>
      </c>
      <c r="I1624" s="212">
        <f>F_Construction!I84</f>
        <v>0</v>
      </c>
      <c r="J1624" s="451">
        <f>F_Construction!J84</f>
        <v>0</v>
      </c>
      <c r="K1624" s="501" t="str">
        <f>F_Construction!K84</f>
        <v/>
      </c>
      <c r="L1624" s="888" t="str">
        <f>F_Construction!L84</f>
        <v/>
      </c>
      <c r="M1624" s="212">
        <f>F_Construction!M84</f>
        <v>0</v>
      </c>
      <c r="N1624" s="451">
        <f>F_Construction!N84</f>
        <v>0</v>
      </c>
      <c r="O1624" s="501" t="str">
        <f>F_Construction!O84</f>
        <v/>
      </c>
      <c r="P1624" s="888" t="str">
        <f>F_Construction!P84</f>
        <v/>
      </c>
      <c r="Q1624" s="212">
        <f>F_Construction!Q84</f>
        <v>0</v>
      </c>
      <c r="R1624" s="451">
        <f>F_Construction!R84</f>
        <v>0</v>
      </c>
      <c r="S1624" s="501" t="str">
        <f>F_Construction!S84</f>
        <v/>
      </c>
      <c r="T1624" s="888" t="str">
        <f>F_Construction!T84</f>
        <v/>
      </c>
      <c r="U1624" s="212">
        <f>F_Construction!U84</f>
        <v>0</v>
      </c>
      <c r="V1624" s="452">
        <f>F_Construction!V84</f>
        <v>0</v>
      </c>
      <c r="W1624" s="502">
        <f>F_Construction!W84</f>
        <v>0</v>
      </c>
      <c r="X1624" s="889">
        <f>F_Construction!X84</f>
        <v>0</v>
      </c>
      <c r="Y1624" s="212">
        <f>F_Construction!Y84</f>
        <v>0</v>
      </c>
      <c r="Z1624" s="451">
        <f>F_Construction!Z84</f>
        <v>0</v>
      </c>
      <c r="AA1624" s="501" t="str">
        <f>F_Construction!AA84</f>
        <v/>
      </c>
      <c r="AB1624" s="888" t="str">
        <f>F_Construction!AB84</f>
        <v/>
      </c>
      <c r="AC1624" s="212">
        <f>F_Construction!AC84</f>
        <v>0</v>
      </c>
      <c r="AD1624" s="451">
        <f>F_Construction!AD84</f>
        <v>0</v>
      </c>
      <c r="AE1624" s="501" t="str">
        <f>F_Construction!AE84</f>
        <v/>
      </c>
      <c r="AF1624" s="888" t="str">
        <f>F_Construction!AF84</f>
        <v/>
      </c>
      <c r="AG1624" s="212">
        <f>F_Construction!AG84</f>
        <v>0</v>
      </c>
      <c r="AH1624" s="451">
        <f>F_Construction!AH84</f>
        <v>0</v>
      </c>
      <c r="AI1624" s="221">
        <f>F_Construction!AI84</f>
        <v>0</v>
      </c>
      <c r="AJ1624" s="452">
        <f>F_Construction!AJ84</f>
        <v>0</v>
      </c>
      <c r="AK1624" s="502">
        <f>F_Construction!AK84</f>
        <v>0</v>
      </c>
      <c r="AL1624" s="889">
        <f>F_Construction!AL84</f>
        <v>0</v>
      </c>
      <c r="AM1624" s="222">
        <f>F_Construction!AM84</f>
        <v>0</v>
      </c>
    </row>
    <row r="1625" spans="2:39" x14ac:dyDescent="0.2">
      <c r="B1625" s="219" t="str">
        <f>F_Construction!B85</f>
        <v>Other</v>
      </c>
      <c r="C1625" s="226">
        <f>F_Construction!C85</f>
        <v>0</v>
      </c>
      <c r="D1625" s="894">
        <f>F_Construction!D85</f>
        <v>0</v>
      </c>
      <c r="E1625" s="212">
        <f>F_Construction!E85</f>
        <v>0</v>
      </c>
      <c r="F1625" s="451">
        <f>F_Construction!F85</f>
        <v>0</v>
      </c>
      <c r="G1625" s="501" t="str">
        <f>F_Construction!G85</f>
        <v/>
      </c>
      <c r="H1625" s="888" t="str">
        <f>F_Construction!H85</f>
        <v/>
      </c>
      <c r="I1625" s="212">
        <f>F_Construction!I85</f>
        <v>0</v>
      </c>
      <c r="J1625" s="451">
        <f>F_Construction!J85</f>
        <v>0</v>
      </c>
      <c r="K1625" s="501" t="str">
        <f>F_Construction!K85</f>
        <v/>
      </c>
      <c r="L1625" s="888" t="str">
        <f>F_Construction!L85</f>
        <v/>
      </c>
      <c r="M1625" s="212">
        <f>F_Construction!M85</f>
        <v>0</v>
      </c>
      <c r="N1625" s="451">
        <f>F_Construction!N85</f>
        <v>0</v>
      </c>
      <c r="O1625" s="501" t="str">
        <f>F_Construction!O85</f>
        <v/>
      </c>
      <c r="P1625" s="888" t="str">
        <f>F_Construction!P85</f>
        <v/>
      </c>
      <c r="Q1625" s="212">
        <f>F_Construction!Q85</f>
        <v>0</v>
      </c>
      <c r="R1625" s="451">
        <f>F_Construction!R85</f>
        <v>0</v>
      </c>
      <c r="S1625" s="501" t="str">
        <f>F_Construction!S85</f>
        <v/>
      </c>
      <c r="T1625" s="888" t="str">
        <f>F_Construction!T85</f>
        <v/>
      </c>
      <c r="U1625" s="212">
        <f>F_Construction!U85</f>
        <v>0</v>
      </c>
      <c r="V1625" s="452">
        <f>F_Construction!V85</f>
        <v>0</v>
      </c>
      <c r="W1625" s="502">
        <f>F_Construction!W85</f>
        <v>0</v>
      </c>
      <c r="X1625" s="889">
        <f>F_Construction!X85</f>
        <v>0</v>
      </c>
      <c r="Y1625" s="212">
        <f>F_Construction!Y85</f>
        <v>0</v>
      </c>
      <c r="Z1625" s="451">
        <f>F_Construction!Z85</f>
        <v>0</v>
      </c>
      <c r="AA1625" s="501" t="str">
        <f>F_Construction!AA85</f>
        <v/>
      </c>
      <c r="AB1625" s="888" t="str">
        <f>F_Construction!AB85</f>
        <v/>
      </c>
      <c r="AC1625" s="212">
        <f>F_Construction!AC85</f>
        <v>0</v>
      </c>
      <c r="AD1625" s="451">
        <f>F_Construction!AD85</f>
        <v>0</v>
      </c>
      <c r="AE1625" s="501" t="str">
        <f>F_Construction!AE85</f>
        <v/>
      </c>
      <c r="AF1625" s="888" t="str">
        <f>F_Construction!AF85</f>
        <v/>
      </c>
      <c r="AG1625" s="212">
        <f>F_Construction!AG85</f>
        <v>0</v>
      </c>
      <c r="AH1625" s="451">
        <f>F_Construction!AH85</f>
        <v>0</v>
      </c>
      <c r="AI1625" s="221">
        <f>F_Construction!AI85</f>
        <v>0</v>
      </c>
      <c r="AJ1625" s="452">
        <f>F_Construction!AJ85</f>
        <v>0</v>
      </c>
      <c r="AK1625" s="502">
        <f>F_Construction!AK85</f>
        <v>0</v>
      </c>
      <c r="AL1625" s="889">
        <f>F_Construction!AL85</f>
        <v>0</v>
      </c>
      <c r="AM1625" s="222">
        <f>F_Construction!AM85</f>
        <v>0</v>
      </c>
    </row>
    <row r="1626" spans="2:39" x14ac:dyDescent="0.2">
      <c r="B1626" s="219" t="str">
        <f>F_Construction!B86</f>
        <v>Other</v>
      </c>
      <c r="C1626" s="226">
        <f>F_Construction!C86</f>
        <v>0</v>
      </c>
      <c r="D1626" s="894">
        <f>F_Construction!D86</f>
        <v>0</v>
      </c>
      <c r="E1626" s="212">
        <f>F_Construction!E86</f>
        <v>0</v>
      </c>
      <c r="F1626" s="451">
        <f>F_Construction!F86</f>
        <v>0</v>
      </c>
      <c r="G1626" s="501" t="str">
        <f>F_Construction!G86</f>
        <v/>
      </c>
      <c r="H1626" s="888" t="str">
        <f>F_Construction!H86</f>
        <v/>
      </c>
      <c r="I1626" s="212">
        <f>F_Construction!I86</f>
        <v>0</v>
      </c>
      <c r="J1626" s="451">
        <f>F_Construction!J86</f>
        <v>0</v>
      </c>
      <c r="K1626" s="501" t="str">
        <f>F_Construction!K86</f>
        <v/>
      </c>
      <c r="L1626" s="888" t="str">
        <f>F_Construction!L86</f>
        <v/>
      </c>
      <c r="M1626" s="212">
        <f>F_Construction!M86</f>
        <v>0</v>
      </c>
      <c r="N1626" s="451">
        <f>F_Construction!N86</f>
        <v>0</v>
      </c>
      <c r="O1626" s="501" t="str">
        <f>F_Construction!O86</f>
        <v/>
      </c>
      <c r="P1626" s="888" t="str">
        <f>F_Construction!P86</f>
        <v/>
      </c>
      <c r="Q1626" s="212">
        <f>F_Construction!Q86</f>
        <v>0</v>
      </c>
      <c r="R1626" s="451">
        <f>F_Construction!R86</f>
        <v>0</v>
      </c>
      <c r="S1626" s="501" t="str">
        <f>F_Construction!S86</f>
        <v/>
      </c>
      <c r="T1626" s="888" t="str">
        <f>F_Construction!T86</f>
        <v/>
      </c>
      <c r="U1626" s="212">
        <f>F_Construction!U86</f>
        <v>0</v>
      </c>
      <c r="V1626" s="452">
        <f>F_Construction!V86</f>
        <v>0</v>
      </c>
      <c r="W1626" s="502">
        <f>F_Construction!W86</f>
        <v>0</v>
      </c>
      <c r="X1626" s="889">
        <f>F_Construction!X86</f>
        <v>0</v>
      </c>
      <c r="Y1626" s="212">
        <f>F_Construction!Y86</f>
        <v>0</v>
      </c>
      <c r="Z1626" s="451">
        <f>F_Construction!Z86</f>
        <v>0</v>
      </c>
      <c r="AA1626" s="501" t="str">
        <f>F_Construction!AA86</f>
        <v/>
      </c>
      <c r="AB1626" s="888" t="str">
        <f>F_Construction!AB86</f>
        <v/>
      </c>
      <c r="AC1626" s="212">
        <f>F_Construction!AC86</f>
        <v>0</v>
      </c>
      <c r="AD1626" s="451">
        <f>F_Construction!AD86</f>
        <v>0</v>
      </c>
      <c r="AE1626" s="501" t="str">
        <f>F_Construction!AE86</f>
        <v/>
      </c>
      <c r="AF1626" s="888" t="str">
        <f>F_Construction!AF86</f>
        <v/>
      </c>
      <c r="AG1626" s="212">
        <f>F_Construction!AG86</f>
        <v>0</v>
      </c>
      <c r="AH1626" s="451">
        <f>F_Construction!AH86</f>
        <v>0</v>
      </c>
      <c r="AI1626" s="221">
        <f>F_Construction!AI86</f>
        <v>0</v>
      </c>
      <c r="AJ1626" s="452">
        <f>F_Construction!AJ86</f>
        <v>0</v>
      </c>
      <c r="AK1626" s="502">
        <f>F_Construction!AK86</f>
        <v>0</v>
      </c>
      <c r="AL1626" s="889">
        <f>F_Construction!AL86</f>
        <v>0</v>
      </c>
      <c r="AM1626" s="222">
        <f>F_Construction!AM86</f>
        <v>0</v>
      </c>
    </row>
    <row r="1627" spans="2:39" x14ac:dyDescent="0.2">
      <c r="B1627" s="219" t="str">
        <f>F_Construction!B87</f>
        <v>Other</v>
      </c>
      <c r="C1627" s="226">
        <f>F_Construction!C87</f>
        <v>0</v>
      </c>
      <c r="D1627" s="894">
        <f>F_Construction!D87</f>
        <v>0</v>
      </c>
      <c r="E1627" s="212">
        <f>F_Construction!E87</f>
        <v>0</v>
      </c>
      <c r="F1627" s="451">
        <f>F_Construction!F87</f>
        <v>0</v>
      </c>
      <c r="G1627" s="501" t="str">
        <f>F_Construction!G87</f>
        <v/>
      </c>
      <c r="H1627" s="888" t="str">
        <f>F_Construction!H87</f>
        <v/>
      </c>
      <c r="I1627" s="212">
        <f>F_Construction!I87</f>
        <v>0</v>
      </c>
      <c r="J1627" s="451">
        <f>F_Construction!J87</f>
        <v>0</v>
      </c>
      <c r="K1627" s="501" t="str">
        <f>F_Construction!K87</f>
        <v/>
      </c>
      <c r="L1627" s="888" t="str">
        <f>F_Construction!L87</f>
        <v/>
      </c>
      <c r="M1627" s="212">
        <f>F_Construction!M87</f>
        <v>0</v>
      </c>
      <c r="N1627" s="451">
        <f>F_Construction!N87</f>
        <v>0</v>
      </c>
      <c r="O1627" s="501" t="str">
        <f>F_Construction!O87</f>
        <v/>
      </c>
      <c r="P1627" s="888" t="str">
        <f>F_Construction!P87</f>
        <v/>
      </c>
      <c r="Q1627" s="212">
        <f>F_Construction!Q87</f>
        <v>0</v>
      </c>
      <c r="R1627" s="451">
        <f>F_Construction!R87</f>
        <v>0</v>
      </c>
      <c r="S1627" s="501" t="str">
        <f>F_Construction!S87</f>
        <v/>
      </c>
      <c r="T1627" s="888" t="str">
        <f>F_Construction!T87</f>
        <v/>
      </c>
      <c r="U1627" s="212">
        <f>F_Construction!U87</f>
        <v>0</v>
      </c>
      <c r="V1627" s="452">
        <f>F_Construction!V87</f>
        <v>0</v>
      </c>
      <c r="W1627" s="502">
        <f>F_Construction!W87</f>
        <v>0</v>
      </c>
      <c r="X1627" s="889">
        <f>F_Construction!X87</f>
        <v>0</v>
      </c>
      <c r="Y1627" s="212">
        <f>F_Construction!Y87</f>
        <v>0</v>
      </c>
      <c r="Z1627" s="451">
        <f>F_Construction!Z87</f>
        <v>0</v>
      </c>
      <c r="AA1627" s="501" t="str">
        <f>F_Construction!AA87</f>
        <v/>
      </c>
      <c r="AB1627" s="888" t="str">
        <f>F_Construction!AB87</f>
        <v/>
      </c>
      <c r="AC1627" s="212">
        <f>F_Construction!AC87</f>
        <v>0</v>
      </c>
      <c r="AD1627" s="451">
        <f>F_Construction!AD87</f>
        <v>0</v>
      </c>
      <c r="AE1627" s="501" t="str">
        <f>F_Construction!AE87</f>
        <v/>
      </c>
      <c r="AF1627" s="888" t="str">
        <f>F_Construction!AF87</f>
        <v/>
      </c>
      <c r="AG1627" s="212">
        <f>F_Construction!AG87</f>
        <v>0</v>
      </c>
      <c r="AH1627" s="451">
        <f>F_Construction!AH87</f>
        <v>0</v>
      </c>
      <c r="AI1627" s="221">
        <f>F_Construction!AI87</f>
        <v>0</v>
      </c>
      <c r="AJ1627" s="452">
        <f>F_Construction!AJ87</f>
        <v>0</v>
      </c>
      <c r="AK1627" s="502">
        <f>F_Construction!AK87</f>
        <v>0</v>
      </c>
      <c r="AL1627" s="889">
        <f>F_Construction!AL87</f>
        <v>0</v>
      </c>
      <c r="AM1627" s="222">
        <f>F_Construction!AM87</f>
        <v>0</v>
      </c>
    </row>
    <row r="1628" spans="2:39" x14ac:dyDescent="0.2">
      <c r="B1628" s="219" t="str">
        <f>F_Construction!B88</f>
        <v>Other</v>
      </c>
      <c r="C1628" s="226">
        <f>F_Construction!C88</f>
        <v>0</v>
      </c>
      <c r="D1628" s="894">
        <f>F_Construction!D88</f>
        <v>0</v>
      </c>
      <c r="E1628" s="212">
        <f>F_Construction!E88</f>
        <v>0</v>
      </c>
      <c r="F1628" s="451">
        <f>F_Construction!F88</f>
        <v>0</v>
      </c>
      <c r="G1628" s="501" t="str">
        <f>F_Construction!G88</f>
        <v/>
      </c>
      <c r="H1628" s="888" t="str">
        <f>F_Construction!H88</f>
        <v/>
      </c>
      <c r="I1628" s="212">
        <f>F_Construction!I88</f>
        <v>0</v>
      </c>
      <c r="J1628" s="451">
        <f>F_Construction!J88</f>
        <v>0</v>
      </c>
      <c r="K1628" s="501" t="str">
        <f>F_Construction!K88</f>
        <v/>
      </c>
      <c r="L1628" s="888" t="str">
        <f>F_Construction!L88</f>
        <v/>
      </c>
      <c r="M1628" s="212">
        <f>F_Construction!M88</f>
        <v>0</v>
      </c>
      <c r="N1628" s="451">
        <f>F_Construction!N88</f>
        <v>0</v>
      </c>
      <c r="O1628" s="501" t="str">
        <f>F_Construction!O88</f>
        <v/>
      </c>
      <c r="P1628" s="888" t="str">
        <f>F_Construction!P88</f>
        <v/>
      </c>
      <c r="Q1628" s="212">
        <f>F_Construction!Q88</f>
        <v>0</v>
      </c>
      <c r="R1628" s="451">
        <f>F_Construction!R88</f>
        <v>0</v>
      </c>
      <c r="S1628" s="501" t="str">
        <f>F_Construction!S88</f>
        <v/>
      </c>
      <c r="T1628" s="888" t="str">
        <f>F_Construction!T88</f>
        <v/>
      </c>
      <c r="U1628" s="212">
        <f>F_Construction!U88</f>
        <v>0</v>
      </c>
      <c r="V1628" s="452">
        <f>F_Construction!V88</f>
        <v>0</v>
      </c>
      <c r="W1628" s="502">
        <f>F_Construction!W88</f>
        <v>0</v>
      </c>
      <c r="X1628" s="889">
        <f>F_Construction!X88</f>
        <v>0</v>
      </c>
      <c r="Y1628" s="212">
        <f>F_Construction!Y88</f>
        <v>0</v>
      </c>
      <c r="Z1628" s="451">
        <f>F_Construction!Z88</f>
        <v>0</v>
      </c>
      <c r="AA1628" s="501" t="str">
        <f>F_Construction!AA88</f>
        <v/>
      </c>
      <c r="AB1628" s="888" t="str">
        <f>F_Construction!AB88</f>
        <v/>
      </c>
      <c r="AC1628" s="212">
        <f>F_Construction!AC88</f>
        <v>0</v>
      </c>
      <c r="AD1628" s="451">
        <f>F_Construction!AD88</f>
        <v>0</v>
      </c>
      <c r="AE1628" s="501" t="str">
        <f>F_Construction!AE88</f>
        <v/>
      </c>
      <c r="AF1628" s="888" t="str">
        <f>F_Construction!AF88</f>
        <v/>
      </c>
      <c r="AG1628" s="212">
        <f>F_Construction!AG88</f>
        <v>0</v>
      </c>
      <c r="AH1628" s="451">
        <f>F_Construction!AH88</f>
        <v>0</v>
      </c>
      <c r="AI1628" s="221">
        <f>F_Construction!AI88</f>
        <v>0</v>
      </c>
      <c r="AJ1628" s="452">
        <f>F_Construction!AJ88</f>
        <v>0</v>
      </c>
      <c r="AK1628" s="502">
        <f>F_Construction!AK88</f>
        <v>0</v>
      </c>
      <c r="AL1628" s="889">
        <f>F_Construction!AL88</f>
        <v>0</v>
      </c>
      <c r="AM1628" s="222">
        <f>F_Construction!AM88</f>
        <v>0</v>
      </c>
    </row>
    <row r="1629" spans="2:39" x14ac:dyDescent="0.2">
      <c r="B1629" s="219" t="str">
        <f>F_Construction!B89</f>
        <v>Other</v>
      </c>
      <c r="C1629" s="226">
        <f>F_Construction!C89</f>
        <v>0</v>
      </c>
      <c r="D1629" s="894">
        <f>F_Construction!D89</f>
        <v>0</v>
      </c>
      <c r="E1629" s="212">
        <f>F_Construction!E89</f>
        <v>0</v>
      </c>
      <c r="F1629" s="451">
        <f>F_Construction!F89</f>
        <v>0</v>
      </c>
      <c r="G1629" s="501" t="str">
        <f>F_Construction!G89</f>
        <v/>
      </c>
      <c r="H1629" s="888" t="str">
        <f>F_Construction!H89</f>
        <v/>
      </c>
      <c r="I1629" s="212">
        <f>F_Construction!I89</f>
        <v>0</v>
      </c>
      <c r="J1629" s="451">
        <f>F_Construction!J89</f>
        <v>0</v>
      </c>
      <c r="K1629" s="501" t="str">
        <f>F_Construction!K89</f>
        <v/>
      </c>
      <c r="L1629" s="888" t="str">
        <f>F_Construction!L89</f>
        <v/>
      </c>
      <c r="M1629" s="212">
        <f>F_Construction!M89</f>
        <v>0</v>
      </c>
      <c r="N1629" s="451">
        <f>F_Construction!N89</f>
        <v>0</v>
      </c>
      <c r="O1629" s="501" t="str">
        <f>F_Construction!O89</f>
        <v/>
      </c>
      <c r="P1629" s="888" t="str">
        <f>F_Construction!P89</f>
        <v/>
      </c>
      <c r="Q1629" s="212">
        <f>F_Construction!Q89</f>
        <v>0</v>
      </c>
      <c r="R1629" s="451">
        <f>F_Construction!R89</f>
        <v>0</v>
      </c>
      <c r="S1629" s="501" t="str">
        <f>F_Construction!S89</f>
        <v/>
      </c>
      <c r="T1629" s="888" t="str">
        <f>F_Construction!T89</f>
        <v/>
      </c>
      <c r="U1629" s="212">
        <f>F_Construction!U89</f>
        <v>0</v>
      </c>
      <c r="V1629" s="452">
        <f>F_Construction!V89</f>
        <v>0</v>
      </c>
      <c r="W1629" s="502">
        <f>F_Construction!W89</f>
        <v>0</v>
      </c>
      <c r="X1629" s="889">
        <f>F_Construction!X89</f>
        <v>0</v>
      </c>
      <c r="Y1629" s="212">
        <f>F_Construction!Y89</f>
        <v>0</v>
      </c>
      <c r="Z1629" s="451">
        <f>F_Construction!Z89</f>
        <v>0</v>
      </c>
      <c r="AA1629" s="501" t="str">
        <f>F_Construction!AA89</f>
        <v/>
      </c>
      <c r="AB1629" s="888" t="str">
        <f>F_Construction!AB89</f>
        <v/>
      </c>
      <c r="AC1629" s="212">
        <f>F_Construction!AC89</f>
        <v>0</v>
      </c>
      <c r="AD1629" s="451">
        <f>F_Construction!AD89</f>
        <v>0</v>
      </c>
      <c r="AE1629" s="501" t="str">
        <f>F_Construction!AE89</f>
        <v/>
      </c>
      <c r="AF1629" s="888" t="str">
        <f>F_Construction!AF89</f>
        <v/>
      </c>
      <c r="AG1629" s="212">
        <f>F_Construction!AG89</f>
        <v>0</v>
      </c>
      <c r="AH1629" s="451">
        <f>F_Construction!AH89</f>
        <v>0</v>
      </c>
      <c r="AI1629" s="221">
        <f>F_Construction!AI89</f>
        <v>0</v>
      </c>
      <c r="AJ1629" s="452">
        <f>F_Construction!AJ89</f>
        <v>0</v>
      </c>
      <c r="AK1629" s="502">
        <f>F_Construction!AK89</f>
        <v>0</v>
      </c>
      <c r="AL1629" s="889">
        <f>F_Construction!AL89</f>
        <v>0</v>
      </c>
      <c r="AM1629" s="222">
        <f>F_Construction!AM89</f>
        <v>0</v>
      </c>
    </row>
    <row r="1630" spans="2:39" x14ac:dyDescent="0.2">
      <c r="B1630" s="219" t="str">
        <f>F_Construction!B90</f>
        <v>Other</v>
      </c>
      <c r="C1630" s="226">
        <f>F_Construction!C90</f>
        <v>0</v>
      </c>
      <c r="D1630" s="894">
        <f>F_Construction!D90</f>
        <v>0</v>
      </c>
      <c r="E1630" s="212">
        <f>F_Construction!E90</f>
        <v>0</v>
      </c>
      <c r="F1630" s="451">
        <f>F_Construction!F90</f>
        <v>0</v>
      </c>
      <c r="G1630" s="501" t="str">
        <f>F_Construction!G90</f>
        <v/>
      </c>
      <c r="H1630" s="888" t="str">
        <f>F_Construction!H90</f>
        <v/>
      </c>
      <c r="I1630" s="212">
        <f>F_Construction!I90</f>
        <v>0</v>
      </c>
      <c r="J1630" s="451">
        <f>F_Construction!J90</f>
        <v>0</v>
      </c>
      <c r="K1630" s="501" t="str">
        <f>F_Construction!K90</f>
        <v/>
      </c>
      <c r="L1630" s="888" t="str">
        <f>F_Construction!L90</f>
        <v/>
      </c>
      <c r="M1630" s="212">
        <f>F_Construction!M90</f>
        <v>0</v>
      </c>
      <c r="N1630" s="451">
        <f>F_Construction!N90</f>
        <v>0</v>
      </c>
      <c r="O1630" s="501" t="str">
        <f>F_Construction!O90</f>
        <v/>
      </c>
      <c r="P1630" s="888" t="str">
        <f>F_Construction!P90</f>
        <v/>
      </c>
      <c r="Q1630" s="212">
        <f>F_Construction!Q90</f>
        <v>0</v>
      </c>
      <c r="R1630" s="451">
        <f>F_Construction!R90</f>
        <v>0</v>
      </c>
      <c r="S1630" s="501" t="str">
        <f>F_Construction!S90</f>
        <v/>
      </c>
      <c r="T1630" s="888" t="str">
        <f>F_Construction!T90</f>
        <v/>
      </c>
      <c r="U1630" s="212">
        <f>F_Construction!U90</f>
        <v>0</v>
      </c>
      <c r="V1630" s="452">
        <f>F_Construction!V90</f>
        <v>0</v>
      </c>
      <c r="W1630" s="502">
        <f>F_Construction!W90</f>
        <v>0</v>
      </c>
      <c r="X1630" s="889">
        <f>F_Construction!X90</f>
        <v>0</v>
      </c>
      <c r="Y1630" s="212">
        <f>F_Construction!Y90</f>
        <v>0</v>
      </c>
      <c r="Z1630" s="451">
        <f>F_Construction!Z90</f>
        <v>0</v>
      </c>
      <c r="AA1630" s="501" t="str">
        <f>F_Construction!AA90</f>
        <v/>
      </c>
      <c r="AB1630" s="888" t="str">
        <f>F_Construction!AB90</f>
        <v/>
      </c>
      <c r="AC1630" s="212">
        <f>F_Construction!AC90</f>
        <v>0</v>
      </c>
      <c r="AD1630" s="451">
        <f>F_Construction!AD90</f>
        <v>0</v>
      </c>
      <c r="AE1630" s="501" t="str">
        <f>F_Construction!AE90</f>
        <v/>
      </c>
      <c r="AF1630" s="888" t="str">
        <f>F_Construction!AF90</f>
        <v/>
      </c>
      <c r="AG1630" s="212">
        <f>F_Construction!AG90</f>
        <v>0</v>
      </c>
      <c r="AH1630" s="451">
        <f>F_Construction!AH90</f>
        <v>0</v>
      </c>
      <c r="AI1630" s="221">
        <f>F_Construction!AI90</f>
        <v>0</v>
      </c>
      <c r="AJ1630" s="452">
        <f>F_Construction!AJ90</f>
        <v>0</v>
      </c>
      <c r="AK1630" s="502">
        <f>F_Construction!AK90</f>
        <v>0</v>
      </c>
      <c r="AL1630" s="889">
        <f>F_Construction!AL90</f>
        <v>0</v>
      </c>
      <c r="AM1630" s="222">
        <f>F_Construction!AM90</f>
        <v>0</v>
      </c>
    </row>
    <row r="1631" spans="2:39" x14ac:dyDescent="0.2">
      <c r="B1631" s="219" t="str">
        <f>F_Construction!B91</f>
        <v>Other</v>
      </c>
      <c r="C1631" s="226">
        <f>F_Construction!C91</f>
        <v>0</v>
      </c>
      <c r="D1631" s="894">
        <f>F_Construction!D91</f>
        <v>0</v>
      </c>
      <c r="E1631" s="212">
        <f>F_Construction!E91</f>
        <v>0</v>
      </c>
      <c r="F1631" s="451">
        <f>F_Construction!F91</f>
        <v>0</v>
      </c>
      <c r="G1631" s="501" t="str">
        <f>F_Construction!G91</f>
        <v/>
      </c>
      <c r="H1631" s="888" t="str">
        <f>F_Construction!H91</f>
        <v/>
      </c>
      <c r="I1631" s="212">
        <f>F_Construction!I91</f>
        <v>0</v>
      </c>
      <c r="J1631" s="451">
        <f>F_Construction!J91</f>
        <v>0</v>
      </c>
      <c r="K1631" s="501" t="str">
        <f>F_Construction!K91</f>
        <v/>
      </c>
      <c r="L1631" s="888" t="str">
        <f>F_Construction!L91</f>
        <v/>
      </c>
      <c r="M1631" s="212">
        <f>F_Construction!M91</f>
        <v>0</v>
      </c>
      <c r="N1631" s="451">
        <f>F_Construction!N91</f>
        <v>0</v>
      </c>
      <c r="O1631" s="501" t="str">
        <f>F_Construction!O91</f>
        <v/>
      </c>
      <c r="P1631" s="888" t="str">
        <f>F_Construction!P91</f>
        <v/>
      </c>
      <c r="Q1631" s="212">
        <f>F_Construction!Q91</f>
        <v>0</v>
      </c>
      <c r="R1631" s="451">
        <f>F_Construction!R91</f>
        <v>0</v>
      </c>
      <c r="S1631" s="501" t="str">
        <f>F_Construction!S91</f>
        <v/>
      </c>
      <c r="T1631" s="888" t="str">
        <f>F_Construction!T91</f>
        <v/>
      </c>
      <c r="U1631" s="212">
        <f>F_Construction!U91</f>
        <v>0</v>
      </c>
      <c r="V1631" s="452">
        <f>F_Construction!V91</f>
        <v>0</v>
      </c>
      <c r="W1631" s="502">
        <f>F_Construction!W91</f>
        <v>0</v>
      </c>
      <c r="X1631" s="889">
        <f>F_Construction!X91</f>
        <v>0</v>
      </c>
      <c r="Y1631" s="212">
        <f>F_Construction!Y91</f>
        <v>0</v>
      </c>
      <c r="Z1631" s="451">
        <f>F_Construction!Z91</f>
        <v>0</v>
      </c>
      <c r="AA1631" s="501" t="str">
        <f>F_Construction!AA91</f>
        <v/>
      </c>
      <c r="AB1631" s="888" t="str">
        <f>F_Construction!AB91</f>
        <v/>
      </c>
      <c r="AC1631" s="212">
        <f>F_Construction!AC91</f>
        <v>0</v>
      </c>
      <c r="AD1631" s="451">
        <f>F_Construction!AD91</f>
        <v>0</v>
      </c>
      <c r="AE1631" s="501" t="str">
        <f>F_Construction!AE91</f>
        <v/>
      </c>
      <c r="AF1631" s="888" t="str">
        <f>F_Construction!AF91</f>
        <v/>
      </c>
      <c r="AG1631" s="212">
        <f>F_Construction!AG91</f>
        <v>0</v>
      </c>
      <c r="AH1631" s="451">
        <f>F_Construction!AH91</f>
        <v>0</v>
      </c>
      <c r="AI1631" s="221">
        <f>F_Construction!AI91</f>
        <v>0</v>
      </c>
      <c r="AJ1631" s="452">
        <f>F_Construction!AJ91</f>
        <v>0</v>
      </c>
      <c r="AK1631" s="502">
        <f>F_Construction!AK91</f>
        <v>0</v>
      </c>
      <c r="AL1631" s="889">
        <f>F_Construction!AL91</f>
        <v>0</v>
      </c>
      <c r="AM1631" s="222">
        <f>F_Construction!AM91</f>
        <v>0</v>
      </c>
    </row>
    <row r="1632" spans="2:39" x14ac:dyDescent="0.2">
      <c r="B1632" s="219" t="str">
        <f>F_Construction!B92</f>
        <v>Other</v>
      </c>
      <c r="C1632" s="226">
        <f>F_Construction!C92</f>
        <v>0</v>
      </c>
      <c r="D1632" s="894">
        <f>F_Construction!D92</f>
        <v>0</v>
      </c>
      <c r="E1632" s="212">
        <f>F_Construction!E92</f>
        <v>0</v>
      </c>
      <c r="F1632" s="451">
        <f>F_Construction!F92</f>
        <v>0</v>
      </c>
      <c r="G1632" s="501" t="str">
        <f>F_Construction!G92</f>
        <v/>
      </c>
      <c r="H1632" s="888" t="str">
        <f>F_Construction!H92</f>
        <v/>
      </c>
      <c r="I1632" s="212">
        <f>F_Construction!I92</f>
        <v>0</v>
      </c>
      <c r="J1632" s="451">
        <f>F_Construction!J92</f>
        <v>0</v>
      </c>
      <c r="K1632" s="501" t="str">
        <f>F_Construction!K92</f>
        <v/>
      </c>
      <c r="L1632" s="888" t="str">
        <f>F_Construction!L92</f>
        <v/>
      </c>
      <c r="M1632" s="212">
        <f>F_Construction!M92</f>
        <v>0</v>
      </c>
      <c r="N1632" s="451">
        <f>F_Construction!N92</f>
        <v>0</v>
      </c>
      <c r="O1632" s="501" t="str">
        <f>F_Construction!O92</f>
        <v/>
      </c>
      <c r="P1632" s="888" t="str">
        <f>F_Construction!P92</f>
        <v/>
      </c>
      <c r="Q1632" s="212">
        <f>F_Construction!Q92</f>
        <v>0</v>
      </c>
      <c r="R1632" s="451">
        <f>F_Construction!R92</f>
        <v>0</v>
      </c>
      <c r="S1632" s="501" t="str">
        <f>F_Construction!S92</f>
        <v/>
      </c>
      <c r="T1632" s="888" t="str">
        <f>F_Construction!T92</f>
        <v/>
      </c>
      <c r="U1632" s="212">
        <f>F_Construction!U92</f>
        <v>0</v>
      </c>
      <c r="V1632" s="452">
        <f>F_Construction!V92</f>
        <v>0</v>
      </c>
      <c r="W1632" s="502">
        <f>F_Construction!W92</f>
        <v>0</v>
      </c>
      <c r="X1632" s="889">
        <f>F_Construction!X92</f>
        <v>0</v>
      </c>
      <c r="Y1632" s="212">
        <f>F_Construction!Y92</f>
        <v>0</v>
      </c>
      <c r="Z1632" s="451">
        <f>F_Construction!Z92</f>
        <v>0</v>
      </c>
      <c r="AA1632" s="501" t="str">
        <f>F_Construction!AA92</f>
        <v/>
      </c>
      <c r="AB1632" s="888" t="str">
        <f>F_Construction!AB92</f>
        <v/>
      </c>
      <c r="AC1632" s="212">
        <f>F_Construction!AC92</f>
        <v>0</v>
      </c>
      <c r="AD1632" s="451">
        <f>F_Construction!AD92</f>
        <v>0</v>
      </c>
      <c r="AE1632" s="501" t="str">
        <f>F_Construction!AE92</f>
        <v/>
      </c>
      <c r="AF1632" s="888" t="str">
        <f>F_Construction!AF92</f>
        <v/>
      </c>
      <c r="AG1632" s="212">
        <f>F_Construction!AG92</f>
        <v>0</v>
      </c>
      <c r="AH1632" s="451">
        <f>F_Construction!AH92</f>
        <v>0</v>
      </c>
      <c r="AI1632" s="221">
        <f>F_Construction!AI92</f>
        <v>0</v>
      </c>
      <c r="AJ1632" s="452">
        <f>F_Construction!AJ92</f>
        <v>0</v>
      </c>
      <c r="AK1632" s="502">
        <f>F_Construction!AK92</f>
        <v>0</v>
      </c>
      <c r="AL1632" s="889">
        <f>F_Construction!AL92</f>
        <v>0</v>
      </c>
      <c r="AM1632" s="222">
        <f>F_Construction!AM92</f>
        <v>0</v>
      </c>
    </row>
    <row r="1633" spans="2:39" x14ac:dyDescent="0.2">
      <c r="B1633" s="216" t="str">
        <f>F_Construction!B93</f>
        <v>Other</v>
      </c>
      <c r="C1633" s="226">
        <f>F_Construction!C93</f>
        <v>0</v>
      </c>
      <c r="D1633" s="891" t="str">
        <f>F_Construction!D93</f>
        <v>Total Other</v>
      </c>
      <c r="E1633" s="218">
        <f>F_Construction!E93</f>
        <v>0</v>
      </c>
      <c r="F1633" s="452">
        <f>F_Construction!F93</f>
        <v>0</v>
      </c>
      <c r="G1633" s="502">
        <f>F_Construction!G93</f>
        <v>0</v>
      </c>
      <c r="H1633" s="892">
        <f>F_Construction!H93</f>
        <v>0</v>
      </c>
      <c r="I1633" s="212">
        <f>F_Construction!I93</f>
        <v>0</v>
      </c>
      <c r="J1633" s="452">
        <f>F_Construction!J93</f>
        <v>0</v>
      </c>
      <c r="K1633" s="502">
        <f>F_Construction!K93</f>
        <v>0</v>
      </c>
      <c r="L1633" s="892">
        <f>F_Construction!L93</f>
        <v>0</v>
      </c>
      <c r="M1633" s="212">
        <f>F_Construction!M93</f>
        <v>0</v>
      </c>
      <c r="N1633" s="452">
        <f>F_Construction!N93</f>
        <v>0</v>
      </c>
      <c r="O1633" s="502">
        <f>F_Construction!O93</f>
        <v>0</v>
      </c>
      <c r="P1633" s="892">
        <f>F_Construction!P93</f>
        <v>0</v>
      </c>
      <c r="Q1633" s="212">
        <f>F_Construction!Q93</f>
        <v>0</v>
      </c>
      <c r="R1633" s="452">
        <f>F_Construction!R93</f>
        <v>0</v>
      </c>
      <c r="S1633" s="502">
        <f>F_Construction!S93</f>
        <v>0</v>
      </c>
      <c r="T1633" s="892">
        <f>F_Construction!T93</f>
        <v>0</v>
      </c>
      <c r="U1633" s="212">
        <f>F_Construction!U93</f>
        <v>0</v>
      </c>
      <c r="V1633" s="452">
        <f>F_Construction!V93</f>
        <v>0</v>
      </c>
      <c r="W1633" s="502">
        <f>F_Construction!W93</f>
        <v>0</v>
      </c>
      <c r="X1633" s="892">
        <f>F_Construction!X93</f>
        <v>0</v>
      </c>
      <c r="Y1633" s="212">
        <f>F_Construction!Y93</f>
        <v>0</v>
      </c>
      <c r="Z1633" s="452">
        <f>F_Construction!Z93</f>
        <v>0</v>
      </c>
      <c r="AA1633" s="502">
        <f>F_Construction!AA93</f>
        <v>0</v>
      </c>
      <c r="AB1633" s="892">
        <f>F_Construction!AB93</f>
        <v>0</v>
      </c>
      <c r="AC1633" s="212">
        <f>F_Construction!AC93</f>
        <v>0</v>
      </c>
      <c r="AD1633" s="452">
        <f>F_Construction!AD93</f>
        <v>0</v>
      </c>
      <c r="AE1633" s="502">
        <f>F_Construction!AE93</f>
        <v>0</v>
      </c>
      <c r="AF1633" s="892">
        <f>F_Construction!AF93</f>
        <v>0</v>
      </c>
      <c r="AG1633" s="212">
        <f>F_Construction!AG93</f>
        <v>0</v>
      </c>
      <c r="AH1633" s="452">
        <f>F_Construction!AH93</f>
        <v>0</v>
      </c>
      <c r="AI1633" s="222">
        <f>F_Construction!AI93</f>
        <v>0</v>
      </c>
      <c r="AJ1633" s="452">
        <f>F_Construction!AJ93</f>
        <v>0</v>
      </c>
      <c r="AK1633" s="502">
        <f>F_Construction!AK93</f>
        <v>0</v>
      </c>
      <c r="AL1633" s="892">
        <f>F_Construction!AL93</f>
        <v>0</v>
      </c>
      <c r="AM1633" s="222">
        <f>F_Construction!AM93</f>
        <v>0</v>
      </c>
    </row>
    <row r="1634" spans="2:39" x14ac:dyDescent="0.2">
      <c r="B1634" s="212">
        <f>F_Construction!B94</f>
        <v>0</v>
      </c>
      <c r="C1634" s="212">
        <f>F_Construction!C94</f>
        <v>0</v>
      </c>
      <c r="D1634" s="212">
        <f>F_Construction!D94</f>
        <v>0</v>
      </c>
      <c r="E1634" s="212">
        <f>F_Construction!E94</f>
        <v>0</v>
      </c>
      <c r="F1634" s="212">
        <f>F_Construction!F94</f>
        <v>0</v>
      </c>
      <c r="G1634" s="212">
        <f>F_Construction!G94</f>
        <v>0</v>
      </c>
      <c r="H1634" s="212">
        <f>F_Construction!H94</f>
        <v>0</v>
      </c>
      <c r="I1634" s="212">
        <f>F_Construction!I94</f>
        <v>0</v>
      </c>
      <c r="J1634" s="212">
        <f>F_Construction!J94</f>
        <v>0</v>
      </c>
      <c r="K1634" s="212">
        <f>F_Construction!K94</f>
        <v>0</v>
      </c>
      <c r="L1634" s="212">
        <f>F_Construction!L94</f>
        <v>0</v>
      </c>
      <c r="M1634" s="212">
        <f>F_Construction!M94</f>
        <v>0</v>
      </c>
      <c r="N1634" s="212">
        <f>F_Construction!N94</f>
        <v>0</v>
      </c>
      <c r="O1634" s="212">
        <f>F_Construction!O94</f>
        <v>0</v>
      </c>
      <c r="P1634" s="212">
        <f>F_Construction!P94</f>
        <v>0</v>
      </c>
      <c r="Q1634" s="212">
        <f>F_Construction!Q94</f>
        <v>0</v>
      </c>
      <c r="R1634" s="212">
        <f>F_Construction!R94</f>
        <v>0</v>
      </c>
      <c r="S1634" s="212">
        <f>F_Construction!S94</f>
        <v>0</v>
      </c>
      <c r="T1634" s="212">
        <f>F_Construction!T94</f>
        <v>0</v>
      </c>
      <c r="U1634" s="212">
        <f>F_Construction!U94</f>
        <v>0</v>
      </c>
      <c r="V1634" s="212">
        <f>F_Construction!V94</f>
        <v>0</v>
      </c>
      <c r="W1634" s="212">
        <f>F_Construction!W94</f>
        <v>0</v>
      </c>
      <c r="X1634" s="212">
        <f>F_Construction!X94</f>
        <v>0</v>
      </c>
      <c r="Y1634" s="212">
        <f>F_Construction!Y94</f>
        <v>0</v>
      </c>
      <c r="Z1634" s="212">
        <f>F_Construction!Z94</f>
        <v>0</v>
      </c>
      <c r="AA1634" s="212">
        <f>F_Construction!AA94</f>
        <v>0</v>
      </c>
      <c r="AB1634" s="212">
        <f>F_Construction!AB94</f>
        <v>0</v>
      </c>
      <c r="AC1634" s="212">
        <f>F_Construction!AC94</f>
        <v>0</v>
      </c>
      <c r="AD1634" s="212">
        <f>F_Construction!AD94</f>
        <v>0</v>
      </c>
      <c r="AE1634" s="212">
        <f>F_Construction!AE94</f>
        <v>0</v>
      </c>
      <c r="AF1634" s="212">
        <f>F_Construction!AF94</f>
        <v>0</v>
      </c>
      <c r="AG1634" s="212">
        <f>F_Construction!AG94</f>
        <v>0</v>
      </c>
      <c r="AH1634" s="212">
        <f>F_Construction!AH94</f>
        <v>0</v>
      </c>
      <c r="AI1634" s="212">
        <f>F_Construction!AI94</f>
        <v>0</v>
      </c>
      <c r="AJ1634" s="212">
        <f>F_Construction!AJ94</f>
        <v>0</v>
      </c>
      <c r="AK1634" s="212">
        <f>F_Construction!AK94</f>
        <v>0</v>
      </c>
      <c r="AL1634" s="212">
        <f>F_Construction!AL94</f>
        <v>0</v>
      </c>
      <c r="AM1634" s="212">
        <f>F_Construction!AM94</f>
        <v>0</v>
      </c>
    </row>
    <row r="1635" spans="2:39" x14ac:dyDescent="0.2">
      <c r="B1635" s="900" t="str">
        <f>F_Construction!B95</f>
        <v>Specify 'construction type, wage standard, and completed by' below</v>
      </c>
      <c r="C1635" s="212">
        <f>F_Construction!C95</f>
        <v>0</v>
      </c>
      <c r="D1635" s="212">
        <f>F_Construction!D95</f>
        <v>0</v>
      </c>
      <c r="E1635" s="212">
        <f>F_Construction!E95</f>
        <v>0</v>
      </c>
      <c r="F1635" s="212">
        <f>F_Construction!F95</f>
        <v>0</v>
      </c>
      <c r="G1635" s="212">
        <f>F_Construction!G95</f>
        <v>0</v>
      </c>
      <c r="H1635" s="212">
        <f>F_Construction!H95</f>
        <v>0</v>
      </c>
      <c r="I1635" s="212">
        <f>F_Construction!I95</f>
        <v>0</v>
      </c>
      <c r="J1635" s="212">
        <f>F_Construction!J95</f>
        <v>0</v>
      </c>
      <c r="K1635" s="212">
        <f>F_Construction!K95</f>
        <v>0</v>
      </c>
      <c r="L1635" s="212">
        <f>F_Construction!L95</f>
        <v>0</v>
      </c>
      <c r="M1635" s="212">
        <f>F_Construction!M95</f>
        <v>0</v>
      </c>
      <c r="N1635" s="900" t="str">
        <f>F_Construction!N95</f>
        <v>Form is incomplete. Correct errors noted in red prior to submission</v>
      </c>
      <c r="O1635" s="212">
        <f>F_Construction!O95</f>
        <v>0</v>
      </c>
      <c r="P1635" s="212">
        <f>F_Construction!P95</f>
        <v>0</v>
      </c>
      <c r="Q1635" s="212">
        <f>F_Construction!Q95</f>
        <v>0</v>
      </c>
      <c r="R1635" s="212">
        <f>F_Construction!R95</f>
        <v>0</v>
      </c>
      <c r="S1635" s="212">
        <f>F_Construction!S95</f>
        <v>0</v>
      </c>
      <c r="T1635" s="212">
        <f>F_Construction!T95</f>
        <v>0</v>
      </c>
      <c r="U1635" s="212">
        <f>F_Construction!U95</f>
        <v>0</v>
      </c>
      <c r="V1635" s="212">
        <f>F_Construction!V95</f>
        <v>0</v>
      </c>
      <c r="W1635" s="212">
        <f>F_Construction!W95</f>
        <v>0</v>
      </c>
      <c r="X1635" s="212">
        <f>F_Construction!X95</f>
        <v>0</v>
      </c>
      <c r="Y1635" s="212">
        <f>F_Construction!Y95</f>
        <v>0</v>
      </c>
      <c r="Z1635" s="212">
        <f>F_Construction!Z95</f>
        <v>0</v>
      </c>
      <c r="AA1635" s="212">
        <f>F_Construction!AA95</f>
        <v>0</v>
      </c>
      <c r="AB1635" s="212">
        <f>F_Construction!AB95</f>
        <v>0</v>
      </c>
      <c r="AC1635" s="212">
        <f>F_Construction!AC95</f>
        <v>0</v>
      </c>
      <c r="AD1635" s="212">
        <f>F_Construction!AD95</f>
        <v>0</v>
      </c>
      <c r="AE1635" s="212">
        <f>F_Construction!AE95</f>
        <v>0</v>
      </c>
      <c r="AF1635" s="212">
        <f>F_Construction!AF95</f>
        <v>0</v>
      </c>
      <c r="AG1635" s="212">
        <f>F_Construction!AG95</f>
        <v>0</v>
      </c>
      <c r="AH1635" s="212">
        <f>F_Construction!AH95</f>
        <v>0</v>
      </c>
      <c r="AI1635" s="212">
        <f>F_Construction!AI95</f>
        <v>0</v>
      </c>
      <c r="AJ1635" s="212">
        <f>F_Construction!AJ95</f>
        <v>0</v>
      </c>
      <c r="AK1635" s="212">
        <f>F_Construction!AK95</f>
        <v>0</v>
      </c>
      <c r="AL1635" s="212">
        <f>F_Construction!AL95</f>
        <v>0</v>
      </c>
      <c r="AM1635" s="212">
        <f>F_Construction!AM95</f>
        <v>0</v>
      </c>
    </row>
    <row r="1636" spans="2:39" x14ac:dyDescent="0.2">
      <c r="B1636" s="212">
        <f>F_Construction!B96</f>
        <v>0</v>
      </c>
      <c r="C1636" s="212">
        <f>F_Construction!C96</f>
        <v>0</v>
      </c>
      <c r="D1636" s="212">
        <f>F_Construction!D96</f>
        <v>0</v>
      </c>
      <c r="E1636" s="212">
        <f>F_Construction!E96</f>
        <v>0</v>
      </c>
      <c r="F1636" s="212">
        <f>F_Construction!F96</f>
        <v>0</v>
      </c>
      <c r="G1636" s="212">
        <f>F_Construction!G96</f>
        <v>0</v>
      </c>
      <c r="H1636" s="212">
        <f>F_Construction!H96</f>
        <v>0</v>
      </c>
      <c r="I1636" s="212">
        <f>F_Construction!I96</f>
        <v>0</v>
      </c>
      <c r="J1636" s="212">
        <f>F_Construction!J96</f>
        <v>0</v>
      </c>
      <c r="K1636" s="212">
        <f>F_Construction!K96</f>
        <v>0</v>
      </c>
      <c r="L1636" s="212">
        <f>F_Construction!L96</f>
        <v>0</v>
      </c>
      <c r="M1636" s="212">
        <f>F_Construction!M96</f>
        <v>0</v>
      </c>
      <c r="N1636" s="212">
        <f>F_Construction!N96</f>
        <v>0</v>
      </c>
      <c r="O1636" s="212">
        <f>F_Construction!O96</f>
        <v>0</v>
      </c>
      <c r="P1636" s="212">
        <f>F_Construction!P96</f>
        <v>0</v>
      </c>
      <c r="Q1636" s="212">
        <f>F_Construction!Q96</f>
        <v>0</v>
      </c>
      <c r="R1636" s="212">
        <f>F_Construction!R96</f>
        <v>0</v>
      </c>
      <c r="S1636" s="212">
        <f>F_Construction!S96</f>
        <v>0</v>
      </c>
      <c r="T1636" s="212">
        <f>F_Construction!T96</f>
        <v>0</v>
      </c>
      <c r="U1636" s="212">
        <f>F_Construction!U96</f>
        <v>0</v>
      </c>
      <c r="V1636" s="212">
        <f>F_Construction!V96</f>
        <v>0</v>
      </c>
      <c r="W1636" s="212">
        <f>F_Construction!W96</f>
        <v>0</v>
      </c>
      <c r="X1636" s="212">
        <f>F_Construction!X96</f>
        <v>0</v>
      </c>
      <c r="Y1636" s="212">
        <f>F_Construction!Y96</f>
        <v>0</v>
      </c>
      <c r="Z1636" s="212">
        <f>F_Construction!Z96</f>
        <v>0</v>
      </c>
      <c r="AA1636" s="212">
        <f>F_Construction!AA96</f>
        <v>0</v>
      </c>
      <c r="AB1636" s="212">
        <f>F_Construction!AB96</f>
        <v>0</v>
      </c>
      <c r="AC1636" s="212">
        <f>F_Construction!AC96</f>
        <v>0</v>
      </c>
      <c r="AD1636" s="212">
        <f>F_Construction!AD96</f>
        <v>0</v>
      </c>
      <c r="AE1636" s="212">
        <f>F_Construction!AE96</f>
        <v>0</v>
      </c>
      <c r="AF1636" s="212">
        <f>F_Construction!AF96</f>
        <v>0</v>
      </c>
      <c r="AG1636" s="212">
        <f>F_Construction!AG96</f>
        <v>0</v>
      </c>
      <c r="AH1636" s="212">
        <f>F_Construction!AH96</f>
        <v>0</v>
      </c>
      <c r="AI1636" s="212">
        <f>F_Construction!AI96</f>
        <v>0</v>
      </c>
      <c r="AJ1636" s="212">
        <f>F_Construction!AJ96</f>
        <v>0</v>
      </c>
      <c r="AK1636" s="212">
        <f>F_Construction!AK96</f>
        <v>0</v>
      </c>
      <c r="AL1636" s="212">
        <f>F_Construction!AL96</f>
        <v>0</v>
      </c>
      <c r="AM1636" s="212">
        <f>F_Construction!AM96</f>
        <v>0</v>
      </c>
    </row>
    <row r="1637" spans="2:39" x14ac:dyDescent="0.2">
      <c r="B1637" s="1202" t="str">
        <f>F_Construction!B97</f>
        <v>Construction Type:</v>
      </c>
      <c r="C1637" s="1202">
        <f>F_Construction!C97</f>
        <v>0</v>
      </c>
      <c r="D1637" s="901">
        <f>F_Construction!D97</f>
        <v>0</v>
      </c>
      <c r="E1637" s="212">
        <f>F_Construction!E97</f>
        <v>0</v>
      </c>
      <c r="F1637" s="220" t="str">
        <f>F_Construction!F97</f>
        <v>Company:</v>
      </c>
      <c r="G1637" s="212">
        <f>F_Construction!G97</f>
        <v>0</v>
      </c>
      <c r="H1637" s="212">
        <f>F_Construction!H97</f>
        <v>0</v>
      </c>
      <c r="I1637" s="212">
        <f>F_Construction!I97</f>
        <v>0</v>
      </c>
      <c r="J1637" s="1203">
        <f>F_Construction!J97</f>
        <v>0</v>
      </c>
      <c r="K1637" s="1203">
        <f>F_Construction!K97</f>
        <v>0</v>
      </c>
      <c r="L1637" s="1204">
        <f>F_Construction!L97</f>
        <v>0</v>
      </c>
      <c r="M1637" s="1204">
        <f>F_Construction!M97</f>
        <v>0</v>
      </c>
      <c r="N1637" s="1203">
        <f>F_Construction!N97</f>
        <v>0</v>
      </c>
      <c r="O1637" s="1203">
        <f>F_Construction!O97</f>
        <v>0</v>
      </c>
      <c r="P1637" s="1204">
        <f>F_Construction!P97</f>
        <v>0</v>
      </c>
      <c r="Q1637" s="1204">
        <f>F_Construction!Q97</f>
        <v>0</v>
      </c>
      <c r="R1637" s="1203">
        <f>F_Construction!R97</f>
        <v>0</v>
      </c>
      <c r="S1637" s="1203">
        <f>F_Construction!S97</f>
        <v>0</v>
      </c>
      <c r="T1637" s="1204">
        <f>F_Construction!T97</f>
        <v>0</v>
      </c>
      <c r="U1637" s="1204">
        <f>F_Construction!U97</f>
        <v>0</v>
      </c>
      <c r="V1637" s="1203">
        <f>F_Construction!V97</f>
        <v>0</v>
      </c>
      <c r="W1637" s="212">
        <f>F_Construction!W97</f>
        <v>0</v>
      </c>
      <c r="X1637" s="212">
        <f>F_Construction!X97</f>
        <v>0</v>
      </c>
      <c r="Y1637" s="212">
        <f>F_Construction!Y97</f>
        <v>0</v>
      </c>
      <c r="Z1637" s="212">
        <f>F_Construction!Z97</f>
        <v>0</v>
      </c>
      <c r="AA1637" s="212">
        <f>F_Construction!AA97</f>
        <v>0</v>
      </c>
      <c r="AB1637" s="212">
        <f>F_Construction!AB97</f>
        <v>0</v>
      </c>
      <c r="AC1637" s="212">
        <f>F_Construction!AC97</f>
        <v>0</v>
      </c>
      <c r="AD1637" s="212">
        <f>F_Construction!AD97</f>
        <v>0</v>
      </c>
      <c r="AE1637" s="212">
        <f>F_Construction!AE97</f>
        <v>0</v>
      </c>
      <c r="AF1637" s="212">
        <f>F_Construction!AF97</f>
        <v>0</v>
      </c>
      <c r="AG1637" s="212">
        <f>F_Construction!AG97</f>
        <v>0</v>
      </c>
      <c r="AH1637" s="212">
        <f>F_Construction!AH97</f>
        <v>0</v>
      </c>
      <c r="AI1637" s="212">
        <f>F_Construction!AI97</f>
        <v>0</v>
      </c>
      <c r="AJ1637" s="212">
        <f>F_Construction!AJ97</f>
        <v>0</v>
      </c>
      <c r="AK1637" s="213">
        <f>F_Construction!AK97</f>
        <v>0</v>
      </c>
      <c r="AL1637" s="213">
        <f>F_Construction!AL97</f>
        <v>0</v>
      </c>
      <c r="AM1637" s="213">
        <f>F_Construction!AM97</f>
        <v>0</v>
      </c>
    </row>
    <row r="1638" spans="2:39" x14ac:dyDescent="0.2">
      <c r="B1638" s="902">
        <f>F_Construction!B98</f>
        <v>0</v>
      </c>
      <c r="C1638" s="230">
        <f>F_Construction!C98</f>
        <v>0</v>
      </c>
      <c r="D1638" s="212">
        <f>F_Construction!D98</f>
        <v>0</v>
      </c>
      <c r="E1638" s="212">
        <f>F_Construction!E98</f>
        <v>0</v>
      </c>
      <c r="F1638" s="220" t="str">
        <f>F_Construction!F98</f>
        <v>By:</v>
      </c>
      <c r="G1638" s="212">
        <f>F_Construction!G98</f>
        <v>0</v>
      </c>
      <c r="H1638" s="212">
        <f>F_Construction!H98</f>
        <v>0</v>
      </c>
      <c r="I1638" s="212">
        <f>F_Construction!I98</f>
        <v>0</v>
      </c>
      <c r="J1638" s="1203">
        <f>F_Construction!J98</f>
        <v>0</v>
      </c>
      <c r="K1638" s="1203">
        <f>F_Construction!K98</f>
        <v>0</v>
      </c>
      <c r="L1638" s="1204">
        <f>F_Construction!L98</f>
        <v>0</v>
      </c>
      <c r="M1638" s="1204">
        <f>F_Construction!M98</f>
        <v>0</v>
      </c>
      <c r="N1638" s="1203">
        <f>F_Construction!N98</f>
        <v>0</v>
      </c>
      <c r="O1638" s="1203">
        <f>F_Construction!O98</f>
        <v>0</v>
      </c>
      <c r="P1638" s="1204">
        <f>F_Construction!P98</f>
        <v>0</v>
      </c>
      <c r="Q1638" s="1204">
        <f>F_Construction!Q98</f>
        <v>0</v>
      </c>
      <c r="R1638" s="1203">
        <f>F_Construction!R98</f>
        <v>0</v>
      </c>
      <c r="S1638" s="1203">
        <f>F_Construction!S98</f>
        <v>0</v>
      </c>
      <c r="T1638" s="1204">
        <f>F_Construction!T98</f>
        <v>0</v>
      </c>
      <c r="U1638" s="1204">
        <f>F_Construction!U98</f>
        <v>0</v>
      </c>
      <c r="V1638" s="1203">
        <f>F_Construction!V98</f>
        <v>0</v>
      </c>
      <c r="W1638" s="212">
        <f>F_Construction!W98</f>
        <v>0</v>
      </c>
      <c r="X1638" s="212">
        <f>F_Construction!X98</f>
        <v>0</v>
      </c>
      <c r="Y1638" s="212">
        <f>F_Construction!Y98</f>
        <v>0</v>
      </c>
      <c r="Z1638" s="212">
        <f>F_Construction!Z98</f>
        <v>0</v>
      </c>
      <c r="AA1638" s="212">
        <f>F_Construction!AA98</f>
        <v>0</v>
      </c>
      <c r="AB1638" s="212">
        <f>F_Construction!AB98</f>
        <v>0</v>
      </c>
      <c r="AC1638" s="212">
        <f>F_Construction!AC98</f>
        <v>0</v>
      </c>
      <c r="AD1638" s="212">
        <f>F_Construction!AD98</f>
        <v>0</v>
      </c>
      <c r="AE1638" s="212">
        <f>F_Construction!AE98</f>
        <v>0</v>
      </c>
      <c r="AF1638" s="212">
        <f>F_Construction!AF98</f>
        <v>0</v>
      </c>
      <c r="AG1638" s="212">
        <f>F_Construction!AG98</f>
        <v>0</v>
      </c>
      <c r="AH1638" s="212">
        <f>F_Construction!AH98</f>
        <v>0</v>
      </c>
      <c r="AI1638" s="212">
        <f>F_Construction!AI98</f>
        <v>0</v>
      </c>
      <c r="AJ1638" s="212">
        <f>F_Construction!AJ98</f>
        <v>0</v>
      </c>
      <c r="AK1638" s="213">
        <f>F_Construction!AK98</f>
        <v>0</v>
      </c>
      <c r="AL1638" s="213">
        <f>F_Construction!AL98</f>
        <v>0</v>
      </c>
      <c r="AM1638" s="213">
        <f>F_Construction!AM98</f>
        <v>0</v>
      </c>
    </row>
    <row r="1639" spans="2:39" x14ac:dyDescent="0.2">
      <c r="B1639" s="1202" t="str">
        <f>F_Construction!B99</f>
        <v>Wage Standard:</v>
      </c>
      <c r="C1639" s="1202">
        <f>F_Construction!C99</f>
        <v>0</v>
      </c>
      <c r="D1639" s="901">
        <f>F_Construction!D99</f>
        <v>0</v>
      </c>
      <c r="E1639" s="212">
        <f>F_Construction!E99</f>
        <v>0</v>
      </c>
      <c r="F1639" s="220" t="str">
        <f>F_Construction!F99</f>
        <v>Its:</v>
      </c>
      <c r="G1639" s="212">
        <f>F_Construction!G99</f>
        <v>0</v>
      </c>
      <c r="H1639" s="212">
        <f>F_Construction!H99</f>
        <v>0</v>
      </c>
      <c r="I1639" s="212">
        <f>F_Construction!I99</f>
        <v>0</v>
      </c>
      <c r="J1639" s="1203">
        <f>F_Construction!J99</f>
        <v>0</v>
      </c>
      <c r="K1639" s="1203">
        <f>F_Construction!K99</f>
        <v>0</v>
      </c>
      <c r="L1639" s="1204">
        <f>F_Construction!L99</f>
        <v>0</v>
      </c>
      <c r="M1639" s="1204">
        <f>F_Construction!M99</f>
        <v>0</v>
      </c>
      <c r="N1639" s="1203">
        <f>F_Construction!N99</f>
        <v>0</v>
      </c>
      <c r="O1639" s="1203">
        <f>F_Construction!O99</f>
        <v>0</v>
      </c>
      <c r="P1639" s="1204">
        <f>F_Construction!P99</f>
        <v>0</v>
      </c>
      <c r="Q1639" s="1204">
        <f>F_Construction!Q99</f>
        <v>0</v>
      </c>
      <c r="R1639" s="1203">
        <f>F_Construction!R99</f>
        <v>0</v>
      </c>
      <c r="S1639" s="1203">
        <f>F_Construction!S99</f>
        <v>0</v>
      </c>
      <c r="T1639" s="1204">
        <f>F_Construction!T99</f>
        <v>0</v>
      </c>
      <c r="U1639" s="1204">
        <f>F_Construction!U99</f>
        <v>0</v>
      </c>
      <c r="V1639" s="1203">
        <f>F_Construction!V99</f>
        <v>0</v>
      </c>
      <c r="W1639" s="212">
        <f>F_Construction!W99</f>
        <v>0</v>
      </c>
      <c r="X1639" s="212">
        <f>F_Construction!X99</f>
        <v>0</v>
      </c>
      <c r="Y1639" s="212">
        <f>F_Construction!Y99</f>
        <v>0</v>
      </c>
      <c r="Z1639" s="212">
        <f>F_Construction!Z99</f>
        <v>0</v>
      </c>
      <c r="AA1639" s="212">
        <f>F_Construction!AA99</f>
        <v>0</v>
      </c>
      <c r="AB1639" s="212">
        <f>F_Construction!AB99</f>
        <v>0</v>
      </c>
      <c r="AC1639" s="212">
        <f>F_Construction!AC99</f>
        <v>0</v>
      </c>
      <c r="AD1639" s="212">
        <f>F_Construction!AD99</f>
        <v>0</v>
      </c>
      <c r="AE1639" s="212">
        <f>F_Construction!AE99</f>
        <v>0</v>
      </c>
      <c r="AF1639" s="212">
        <f>F_Construction!AF99</f>
        <v>0</v>
      </c>
      <c r="AG1639" s="212">
        <f>F_Construction!AG99</f>
        <v>0</v>
      </c>
      <c r="AH1639" s="212">
        <f>F_Construction!AH99</f>
        <v>0</v>
      </c>
      <c r="AI1639" s="212">
        <f>F_Construction!AI99</f>
        <v>0</v>
      </c>
      <c r="AJ1639" s="212">
        <f>F_Construction!AJ99</f>
        <v>0</v>
      </c>
      <c r="AK1639" s="213">
        <f>F_Construction!AK99</f>
        <v>0</v>
      </c>
      <c r="AL1639" s="213">
        <f>F_Construction!AL99</f>
        <v>0</v>
      </c>
      <c r="AM1639" s="213">
        <f>F_Construction!AM99</f>
        <v>0</v>
      </c>
    </row>
    <row r="1640" spans="2:39" x14ac:dyDescent="0.2">
      <c r="B1640" s="230">
        <f>F_Construction!B100</f>
        <v>0</v>
      </c>
      <c r="C1640" s="230">
        <f>F_Construction!C100</f>
        <v>0</v>
      </c>
      <c r="D1640" s="212">
        <f>F_Construction!D100</f>
        <v>0</v>
      </c>
      <c r="E1640" s="212">
        <f>F_Construction!E100</f>
        <v>0</v>
      </c>
      <c r="F1640" s="220" t="str">
        <f>F_Construction!F100</f>
        <v>Signature:</v>
      </c>
      <c r="G1640" s="212">
        <f>F_Construction!G100</f>
        <v>0</v>
      </c>
      <c r="H1640" s="212">
        <f>F_Construction!H100</f>
        <v>0</v>
      </c>
      <c r="I1640" s="212">
        <f>F_Construction!I100</f>
        <v>0</v>
      </c>
      <c r="J1640" s="1203">
        <f>F_Construction!J100</f>
        <v>0</v>
      </c>
      <c r="K1640" s="1203">
        <f>F_Construction!K100</f>
        <v>0</v>
      </c>
      <c r="L1640" s="1204">
        <f>F_Construction!L100</f>
        <v>0</v>
      </c>
      <c r="M1640" s="1204">
        <f>F_Construction!M100</f>
        <v>0</v>
      </c>
      <c r="N1640" s="1203">
        <f>F_Construction!N100</f>
        <v>0</v>
      </c>
      <c r="O1640" s="1203">
        <f>F_Construction!O100</f>
        <v>0</v>
      </c>
      <c r="P1640" s="1204">
        <f>F_Construction!P100</f>
        <v>0</v>
      </c>
      <c r="Q1640" s="1204">
        <f>F_Construction!Q100</f>
        <v>0</v>
      </c>
      <c r="R1640" s="1203">
        <f>F_Construction!R100</f>
        <v>0</v>
      </c>
      <c r="S1640" s="1203">
        <f>F_Construction!S100</f>
        <v>0</v>
      </c>
      <c r="T1640" s="1204">
        <f>F_Construction!T100</f>
        <v>0</v>
      </c>
      <c r="U1640" s="1204">
        <f>F_Construction!U100</f>
        <v>0</v>
      </c>
      <c r="V1640" s="1203">
        <f>F_Construction!V100</f>
        <v>0</v>
      </c>
      <c r="W1640" s="212">
        <f>F_Construction!W100</f>
        <v>0</v>
      </c>
      <c r="X1640" s="212">
        <f>F_Construction!X100</f>
        <v>0</v>
      </c>
      <c r="Y1640" s="212">
        <f>F_Construction!Y100</f>
        <v>0</v>
      </c>
      <c r="Z1640" s="212">
        <f>F_Construction!Z100</f>
        <v>0</v>
      </c>
      <c r="AA1640" s="212">
        <f>F_Construction!AA100</f>
        <v>0</v>
      </c>
      <c r="AB1640" s="212">
        <f>F_Construction!AB100</f>
        <v>0</v>
      </c>
      <c r="AC1640" s="212">
        <f>F_Construction!AC100</f>
        <v>0</v>
      </c>
      <c r="AD1640" s="212">
        <f>F_Construction!AD100</f>
        <v>0</v>
      </c>
      <c r="AE1640" s="212">
        <f>F_Construction!AE100</f>
        <v>0</v>
      </c>
      <c r="AF1640" s="212">
        <f>F_Construction!AF100</f>
        <v>0</v>
      </c>
      <c r="AG1640" s="212">
        <f>F_Construction!AG100</f>
        <v>0</v>
      </c>
      <c r="AH1640" s="212">
        <f>F_Construction!AH100</f>
        <v>0</v>
      </c>
      <c r="AI1640" s="212">
        <f>F_Construction!AI100</f>
        <v>0</v>
      </c>
      <c r="AJ1640" s="212">
        <f>F_Construction!AJ100</f>
        <v>0</v>
      </c>
      <c r="AK1640" s="213">
        <f>F_Construction!AK100</f>
        <v>0</v>
      </c>
      <c r="AL1640" s="213">
        <f>F_Construction!AL100</f>
        <v>0</v>
      </c>
      <c r="AM1640" s="213">
        <f>F_Construction!AM100</f>
        <v>0</v>
      </c>
    </row>
    <row r="1641" spans="2:39" x14ac:dyDescent="0.2">
      <c r="B1641" s="1202" t="str">
        <f>F_Construction!B101</f>
        <v>Completed by:</v>
      </c>
      <c r="C1641" s="1202">
        <f>F_Construction!C101</f>
        <v>0</v>
      </c>
      <c r="D1641" s="901">
        <f>F_Construction!D101</f>
        <v>0</v>
      </c>
      <c r="E1641" s="212">
        <f>F_Construction!E101</f>
        <v>0</v>
      </c>
      <c r="F1641" s="220" t="str">
        <f>F_Construction!F101</f>
        <v>Date:</v>
      </c>
      <c r="G1641" s="212">
        <f>F_Construction!G101</f>
        <v>0</v>
      </c>
      <c r="H1641" s="212">
        <f>F_Construction!H101</f>
        <v>0</v>
      </c>
      <c r="I1641" s="212">
        <f>F_Construction!I101</f>
        <v>0</v>
      </c>
      <c r="J1641" s="1203">
        <f>F_Construction!J101</f>
        <v>0</v>
      </c>
      <c r="K1641" s="1203">
        <f>F_Construction!K101</f>
        <v>0</v>
      </c>
      <c r="L1641" s="1204">
        <f>F_Construction!L101</f>
        <v>0</v>
      </c>
      <c r="M1641" s="1204">
        <f>F_Construction!M101</f>
        <v>0</v>
      </c>
      <c r="N1641" s="1203">
        <f>F_Construction!N101</f>
        <v>0</v>
      </c>
      <c r="O1641" s="1203">
        <f>F_Construction!O101</f>
        <v>0</v>
      </c>
      <c r="P1641" s="1204">
        <f>F_Construction!P101</f>
        <v>0</v>
      </c>
      <c r="Q1641" s="1204">
        <f>F_Construction!Q101</f>
        <v>0</v>
      </c>
      <c r="R1641" s="1203">
        <f>F_Construction!R101</f>
        <v>0</v>
      </c>
      <c r="S1641" s="1203">
        <f>F_Construction!S101</f>
        <v>0</v>
      </c>
      <c r="T1641" s="1204">
        <f>F_Construction!T101</f>
        <v>0</v>
      </c>
      <c r="U1641" s="1204">
        <f>F_Construction!U101</f>
        <v>0</v>
      </c>
      <c r="V1641" s="1203">
        <f>F_Construction!V101</f>
        <v>0</v>
      </c>
      <c r="W1641" s="212">
        <f>F_Construction!W101</f>
        <v>0</v>
      </c>
      <c r="X1641" s="212">
        <f>F_Construction!X101</f>
        <v>0</v>
      </c>
      <c r="Y1641" s="212">
        <f>F_Construction!Y101</f>
        <v>0</v>
      </c>
      <c r="Z1641" s="212">
        <f>F_Construction!Z101</f>
        <v>0</v>
      </c>
      <c r="AA1641" s="212">
        <f>F_Construction!AA101</f>
        <v>0</v>
      </c>
      <c r="AB1641" s="212">
        <f>F_Construction!AB101</f>
        <v>0</v>
      </c>
      <c r="AC1641" s="212">
        <f>F_Construction!AC101</f>
        <v>0</v>
      </c>
      <c r="AD1641" s="212">
        <f>F_Construction!AD101</f>
        <v>0</v>
      </c>
      <c r="AE1641" s="212">
        <f>F_Construction!AE101</f>
        <v>0</v>
      </c>
      <c r="AF1641" s="212">
        <f>F_Construction!AF101</f>
        <v>0</v>
      </c>
      <c r="AG1641" s="212">
        <f>F_Construction!AG101</f>
        <v>0</v>
      </c>
      <c r="AH1641" s="212">
        <f>F_Construction!AH101</f>
        <v>0</v>
      </c>
      <c r="AI1641" s="212">
        <f>F_Construction!AI101</f>
        <v>0</v>
      </c>
      <c r="AJ1641" s="212">
        <f>F_Construction!AJ101</f>
        <v>0</v>
      </c>
      <c r="AK1641" s="213">
        <f>F_Construction!AK101</f>
        <v>0</v>
      </c>
      <c r="AL1641" s="213">
        <f>F_Construction!AL101</f>
        <v>0</v>
      </c>
      <c r="AM1641" s="213">
        <f>F_Construction!AM101</f>
        <v>0</v>
      </c>
    </row>
    <row r="1642" spans="2:39" x14ac:dyDescent="0.2">
      <c r="B1642" s="291">
        <f>F_Construction!B102</f>
        <v>0</v>
      </c>
      <c r="C1642" s="291">
        <f>F_Construction!C102</f>
        <v>0</v>
      </c>
      <c r="D1642" s="230">
        <f>F_Construction!D102</f>
        <v>0</v>
      </c>
      <c r="E1642" s="212">
        <f>F_Construction!E102</f>
        <v>0</v>
      </c>
      <c r="F1642" s="220">
        <f>F_Construction!F102</f>
        <v>0</v>
      </c>
      <c r="G1642" s="212">
        <f>F_Construction!G102</f>
        <v>0</v>
      </c>
      <c r="H1642" s="212">
        <f>F_Construction!H102</f>
        <v>0</v>
      </c>
      <c r="I1642" s="212">
        <f>F_Construction!I102</f>
        <v>0</v>
      </c>
      <c r="J1642" s="212">
        <f>F_Construction!J102</f>
        <v>0</v>
      </c>
      <c r="K1642" s="213">
        <f>F_Construction!K102</f>
        <v>0</v>
      </c>
      <c r="L1642" s="213">
        <f>F_Construction!L102</f>
        <v>0</v>
      </c>
      <c r="M1642" s="213">
        <f>F_Construction!M102</f>
        <v>0</v>
      </c>
      <c r="N1642" s="213">
        <f>F_Construction!N102</f>
        <v>0</v>
      </c>
      <c r="O1642" s="213">
        <f>F_Construction!O102</f>
        <v>0</v>
      </c>
      <c r="P1642" s="213">
        <f>F_Construction!P102</f>
        <v>0</v>
      </c>
      <c r="Q1642" s="213">
        <f>F_Construction!Q102</f>
        <v>0</v>
      </c>
      <c r="R1642" s="213">
        <f>F_Construction!R102</f>
        <v>0</v>
      </c>
      <c r="S1642" s="213">
        <f>F_Construction!S102</f>
        <v>0</v>
      </c>
      <c r="T1642" s="213">
        <f>F_Construction!T102</f>
        <v>0</v>
      </c>
      <c r="U1642" s="213">
        <f>F_Construction!U102</f>
        <v>0</v>
      </c>
      <c r="V1642" s="213">
        <f>F_Construction!V102</f>
        <v>0</v>
      </c>
      <c r="W1642" s="212">
        <f>F_Construction!W102</f>
        <v>0</v>
      </c>
      <c r="X1642" s="212">
        <f>F_Construction!X102</f>
        <v>0</v>
      </c>
      <c r="Y1642" s="212">
        <f>F_Construction!Y102</f>
        <v>0</v>
      </c>
      <c r="Z1642" s="212">
        <f>F_Construction!Z102</f>
        <v>0</v>
      </c>
      <c r="AA1642" s="212">
        <f>F_Construction!AA102</f>
        <v>0</v>
      </c>
      <c r="AB1642" s="212">
        <f>F_Construction!AB102</f>
        <v>0</v>
      </c>
      <c r="AC1642" s="212">
        <f>F_Construction!AC102</f>
        <v>0</v>
      </c>
      <c r="AD1642" s="212">
        <f>F_Construction!AD102</f>
        <v>0</v>
      </c>
      <c r="AE1642" s="212">
        <f>F_Construction!AE102</f>
        <v>0</v>
      </c>
      <c r="AF1642" s="212">
        <f>F_Construction!AF102</f>
        <v>0</v>
      </c>
      <c r="AG1642" s="212">
        <f>F_Construction!AG102</f>
        <v>0</v>
      </c>
      <c r="AH1642" s="212">
        <f>F_Construction!AH102</f>
        <v>0</v>
      </c>
      <c r="AI1642" s="212">
        <f>F_Construction!AI102</f>
        <v>0</v>
      </c>
      <c r="AJ1642" s="212">
        <f>F_Construction!AJ102</f>
        <v>0</v>
      </c>
      <c r="AK1642" s="213">
        <f>F_Construction!AK102</f>
        <v>0</v>
      </c>
      <c r="AL1642" s="213">
        <f>F_Construction!AL102</f>
        <v>0</v>
      </c>
      <c r="AM1642" s="213">
        <f>F_Construction!AM102</f>
        <v>0</v>
      </c>
    </row>
    <row r="1643" spans="2:39" x14ac:dyDescent="0.2">
      <c r="B1643" s="291">
        <f>F_Construction!B103</f>
        <v>0</v>
      </c>
      <c r="C1643" s="291">
        <f>F_Construction!C103</f>
        <v>0</v>
      </c>
      <c r="D1643" s="230">
        <f>F_Construction!D103</f>
        <v>0</v>
      </c>
      <c r="E1643" s="212">
        <f>F_Construction!E103</f>
        <v>0</v>
      </c>
      <c r="F1643" s="220">
        <f>F_Construction!F103</f>
        <v>0</v>
      </c>
      <c r="G1643" s="212">
        <f>F_Construction!G103</f>
        <v>0</v>
      </c>
      <c r="H1643" s="212">
        <f>F_Construction!H103</f>
        <v>0</v>
      </c>
      <c r="I1643" s="212">
        <f>F_Construction!I103</f>
        <v>0</v>
      </c>
      <c r="J1643" s="213">
        <f>F_Construction!J103</f>
        <v>0</v>
      </c>
      <c r="K1643" s="213">
        <f>F_Construction!K103</f>
        <v>0</v>
      </c>
      <c r="L1643" s="213">
        <f>F_Construction!L103</f>
        <v>0</v>
      </c>
      <c r="M1643" s="213">
        <f>F_Construction!M103</f>
        <v>0</v>
      </c>
      <c r="N1643" s="213">
        <f>F_Construction!N103</f>
        <v>0</v>
      </c>
      <c r="O1643" s="213">
        <f>F_Construction!O103</f>
        <v>0</v>
      </c>
      <c r="P1643" s="213">
        <f>F_Construction!P103</f>
        <v>0</v>
      </c>
      <c r="Q1643" s="213">
        <f>F_Construction!Q103</f>
        <v>0</v>
      </c>
      <c r="R1643" s="213">
        <f>F_Construction!R103</f>
        <v>0</v>
      </c>
      <c r="S1643" s="213">
        <f>F_Construction!S103</f>
        <v>0</v>
      </c>
      <c r="T1643" s="213">
        <f>F_Construction!T103</f>
        <v>0</v>
      </c>
      <c r="U1643" s="213">
        <f>F_Construction!U103</f>
        <v>0</v>
      </c>
      <c r="V1643" s="213">
        <f>F_Construction!V103</f>
        <v>0</v>
      </c>
      <c r="W1643" s="212">
        <f>F_Construction!W103</f>
        <v>0</v>
      </c>
      <c r="X1643" s="212">
        <f>F_Construction!X103</f>
        <v>0</v>
      </c>
      <c r="Y1643" s="212">
        <f>F_Construction!Y103</f>
        <v>0</v>
      </c>
      <c r="Z1643" s="212">
        <f>F_Construction!Z103</f>
        <v>0</v>
      </c>
      <c r="AA1643" s="212">
        <f>F_Construction!AA103</f>
        <v>0</v>
      </c>
      <c r="AB1643" s="212">
        <f>F_Construction!AB103</f>
        <v>0</v>
      </c>
      <c r="AC1643" s="212">
        <f>F_Construction!AC103</f>
        <v>0</v>
      </c>
      <c r="AD1643" s="212">
        <f>F_Construction!AD103</f>
        <v>0</v>
      </c>
      <c r="AE1643" s="212">
        <f>F_Construction!AE103</f>
        <v>0</v>
      </c>
      <c r="AF1643" s="212">
        <f>F_Construction!AF103</f>
        <v>0</v>
      </c>
      <c r="AG1643" s="212">
        <f>F_Construction!AG103</f>
        <v>0</v>
      </c>
      <c r="AH1643" s="212">
        <f>F_Construction!AH103</f>
        <v>0</v>
      </c>
      <c r="AI1643" s="212">
        <f>F_Construction!AI103</f>
        <v>0</v>
      </c>
      <c r="AJ1643" s="212">
        <f>F_Construction!AJ103</f>
        <v>0</v>
      </c>
      <c r="AK1643" s="213">
        <f>F_Construction!AK103</f>
        <v>0</v>
      </c>
      <c r="AL1643" s="213">
        <f>F_Construction!AL103</f>
        <v>0</v>
      </c>
      <c r="AM1643" s="213">
        <f>F_Construction!AM103</f>
        <v>0</v>
      </c>
    </row>
    <row r="1644" spans="2:39" ht="13.5" thickBot="1" x14ac:dyDescent="0.25">
      <c r="B1644" s="1224" t="str">
        <f>F_Construction!B104</f>
        <v>Reasonable Construction Cost Review</v>
      </c>
      <c r="C1644" s="1224">
        <f>F_Construction!C104</f>
        <v>0</v>
      </c>
      <c r="D1644" s="1224">
        <f>F_Construction!D104</f>
        <v>0</v>
      </c>
      <c r="E1644" s="1224">
        <f>F_Construction!E104</f>
        <v>0</v>
      </c>
      <c r="F1644" s="1224">
        <f>F_Construction!F104</f>
        <v>0</v>
      </c>
      <c r="G1644" s="1224">
        <f>F_Construction!G104</f>
        <v>0</v>
      </c>
      <c r="H1644" s="1224">
        <f>F_Construction!H104</f>
        <v>0</v>
      </c>
      <c r="I1644" s="1224">
        <f>F_Construction!I104</f>
        <v>0</v>
      </c>
      <c r="J1644" s="1224">
        <f>F_Construction!J104</f>
        <v>0</v>
      </c>
      <c r="K1644" s="1224">
        <f>F_Construction!K104</f>
        <v>0</v>
      </c>
      <c r="L1644" s="1224">
        <f>F_Construction!L104</f>
        <v>0</v>
      </c>
      <c r="M1644" s="1224">
        <f>F_Construction!M104</f>
        <v>0</v>
      </c>
      <c r="N1644" s="1224">
        <f>F_Construction!N104</f>
        <v>0</v>
      </c>
      <c r="O1644" s="1224">
        <f>F_Construction!O104</f>
        <v>0</v>
      </c>
      <c r="P1644" s="1224">
        <f>F_Construction!P104</f>
        <v>0</v>
      </c>
      <c r="Q1644" s="1224">
        <f>F_Construction!Q104</f>
        <v>0</v>
      </c>
      <c r="R1644" s="1224">
        <f>F_Construction!R104</f>
        <v>0</v>
      </c>
      <c r="S1644" s="1224">
        <f>F_Construction!S104</f>
        <v>0</v>
      </c>
      <c r="T1644" s="1224">
        <f>F_Construction!T104</f>
        <v>0</v>
      </c>
      <c r="U1644" s="1224">
        <f>F_Construction!U104</f>
        <v>0</v>
      </c>
      <c r="V1644" s="1224">
        <f>F_Construction!V104</f>
        <v>0</v>
      </c>
      <c r="W1644" s="1224">
        <f>F_Construction!W104</f>
        <v>0</v>
      </c>
      <c r="X1644" s="1224">
        <f>F_Construction!X104</f>
        <v>0</v>
      </c>
      <c r="Y1644" s="1224">
        <f>F_Construction!Y104</f>
        <v>0</v>
      </c>
      <c r="Z1644" s="1224">
        <f>F_Construction!Z104</f>
        <v>0</v>
      </c>
      <c r="AA1644" s="1224">
        <f>F_Construction!AA104</f>
        <v>0</v>
      </c>
      <c r="AB1644" s="1224">
        <f>F_Construction!AB104</f>
        <v>0</v>
      </c>
      <c r="AC1644" s="1224">
        <f>F_Construction!AC104</f>
        <v>0</v>
      </c>
      <c r="AD1644" s="1224">
        <f>F_Construction!AD104</f>
        <v>0</v>
      </c>
      <c r="AE1644" s="1224">
        <f>F_Construction!AE104</f>
        <v>0</v>
      </c>
      <c r="AF1644" s="1224">
        <f>F_Construction!AF104</f>
        <v>0</v>
      </c>
      <c r="AG1644" s="1224">
        <f>F_Construction!AG104</f>
        <v>0</v>
      </c>
      <c r="AH1644" s="1224">
        <f>F_Construction!AH104</f>
        <v>0</v>
      </c>
      <c r="AI1644" s="1224">
        <f>F_Construction!AI104</f>
        <v>0</v>
      </c>
      <c r="AJ1644" s="1224">
        <f>F_Construction!AJ104</f>
        <v>0</v>
      </c>
      <c r="AK1644" s="1224">
        <f>F_Construction!AK104</f>
        <v>0</v>
      </c>
      <c r="AL1644" s="1224">
        <f>F_Construction!AL104</f>
        <v>0</v>
      </c>
      <c r="AM1644" s="1224">
        <f>F_Construction!AM104</f>
        <v>0</v>
      </c>
    </row>
    <row r="1645" spans="2:39" x14ac:dyDescent="0.2">
      <c r="B1645" s="212">
        <f>F_Construction!B105</f>
        <v>0</v>
      </c>
      <c r="C1645" s="218">
        <f>F_Construction!C105</f>
        <v>0</v>
      </c>
      <c r="D1645" s="215">
        <f>F_Construction!D105</f>
        <v>0</v>
      </c>
      <c r="E1645" s="215">
        <f>F_Construction!E105</f>
        <v>0</v>
      </c>
      <c r="F1645" s="212">
        <f>F_Construction!F105</f>
        <v>0</v>
      </c>
      <c r="G1645" s="212">
        <f>F_Construction!G105</f>
        <v>0</v>
      </c>
      <c r="H1645" s="212">
        <f>F_Construction!H105</f>
        <v>0</v>
      </c>
      <c r="I1645" s="212">
        <f>F_Construction!I105</f>
        <v>0</v>
      </c>
      <c r="J1645" s="212">
        <f>F_Construction!J105</f>
        <v>0</v>
      </c>
      <c r="K1645" s="212">
        <f>F_Construction!K105</f>
        <v>0</v>
      </c>
      <c r="L1645" s="212">
        <f>F_Construction!L105</f>
        <v>0</v>
      </c>
      <c r="M1645" s="212">
        <f>F_Construction!M105</f>
        <v>0</v>
      </c>
      <c r="N1645" s="212">
        <f>F_Construction!N105</f>
        <v>0</v>
      </c>
      <c r="O1645" s="212">
        <f>F_Construction!O105</f>
        <v>0</v>
      </c>
      <c r="P1645" s="212">
        <f>F_Construction!P105</f>
        <v>0</v>
      </c>
      <c r="Q1645" s="212">
        <f>F_Construction!Q105</f>
        <v>0</v>
      </c>
      <c r="R1645" s="212">
        <f>F_Construction!R105</f>
        <v>0</v>
      </c>
      <c r="S1645" s="212">
        <f>F_Construction!S105</f>
        <v>0</v>
      </c>
      <c r="T1645" s="212">
        <f>F_Construction!T105</f>
        <v>0</v>
      </c>
      <c r="U1645" s="212">
        <f>F_Construction!U105</f>
        <v>0</v>
      </c>
      <c r="V1645" s="212">
        <f>F_Construction!V105</f>
        <v>0</v>
      </c>
      <c r="W1645" s="212">
        <f>F_Construction!W105</f>
        <v>0</v>
      </c>
      <c r="X1645" s="212">
        <f>F_Construction!X105</f>
        <v>0</v>
      </c>
      <c r="Y1645" s="212">
        <f>F_Construction!Y105</f>
        <v>0</v>
      </c>
      <c r="Z1645" s="212">
        <f>F_Construction!Z105</f>
        <v>0</v>
      </c>
      <c r="AA1645" s="212">
        <f>F_Construction!AA105</f>
        <v>0</v>
      </c>
      <c r="AB1645" s="212">
        <f>F_Construction!AB105</f>
        <v>0</v>
      </c>
      <c r="AC1645" s="212">
        <f>F_Construction!AC105</f>
        <v>0</v>
      </c>
      <c r="AD1645" s="212">
        <f>F_Construction!AD105</f>
        <v>0</v>
      </c>
      <c r="AE1645" s="212">
        <f>F_Construction!AE105</f>
        <v>0</v>
      </c>
      <c r="AF1645" s="212">
        <f>F_Construction!AF105</f>
        <v>0</v>
      </c>
      <c r="AG1645" s="212">
        <f>F_Construction!AG105</f>
        <v>0</v>
      </c>
      <c r="AH1645" s="212">
        <f>F_Construction!AH105</f>
        <v>0</v>
      </c>
      <c r="AI1645" s="218">
        <f>F_Construction!AI105</f>
        <v>0</v>
      </c>
      <c r="AJ1645" s="215">
        <f>F_Construction!AJ105</f>
        <v>0</v>
      </c>
      <c r="AK1645" s="215">
        <f>F_Construction!AK105</f>
        <v>0</v>
      </c>
      <c r="AL1645" s="212">
        <f>F_Construction!AL105</f>
        <v>0</v>
      </c>
      <c r="AM1645" s="212">
        <f>F_Construction!AM105</f>
        <v>0</v>
      </c>
    </row>
    <row r="1646" spans="2:39" x14ac:dyDescent="0.2">
      <c r="B1646" s="212">
        <f>F_Construction!B106</f>
        <v>0</v>
      </c>
      <c r="C1646" s="212">
        <f>F_Construction!C106</f>
        <v>0</v>
      </c>
      <c r="D1646" s="903">
        <f>F_Construction!D106</f>
        <v>0</v>
      </c>
      <c r="E1646" s="903">
        <f>F_Construction!E106</f>
        <v>0</v>
      </c>
      <c r="F1646" s="212">
        <f>F_Construction!F106</f>
        <v>0</v>
      </c>
      <c r="G1646" s="212">
        <f>F_Construction!G106</f>
        <v>0</v>
      </c>
      <c r="H1646" s="212">
        <f>F_Construction!H106</f>
        <v>0</v>
      </c>
      <c r="I1646" s="212">
        <f>F_Construction!I106</f>
        <v>0</v>
      </c>
      <c r="J1646" s="212">
        <f>F_Construction!J106</f>
        <v>0</v>
      </c>
      <c r="K1646" s="212">
        <f>F_Construction!K106</f>
        <v>0</v>
      </c>
      <c r="L1646" s="212">
        <f>F_Construction!L106</f>
        <v>0</v>
      </c>
      <c r="M1646" s="212">
        <f>F_Construction!M106</f>
        <v>0</v>
      </c>
      <c r="N1646" s="904">
        <f>F_Construction!N106</f>
        <v>0</v>
      </c>
      <c r="O1646" s="212">
        <f>F_Construction!O106</f>
        <v>0</v>
      </c>
      <c r="P1646" s="212">
        <f>F_Construction!P106</f>
        <v>0</v>
      </c>
      <c r="Q1646" s="212">
        <f>F_Construction!Q106</f>
        <v>0</v>
      </c>
      <c r="R1646" s="212">
        <f>F_Construction!R106</f>
        <v>0</v>
      </c>
      <c r="S1646" s="212">
        <f>F_Construction!S106</f>
        <v>0</v>
      </c>
      <c r="T1646" s="212">
        <f>F_Construction!T106</f>
        <v>0</v>
      </c>
      <c r="U1646" s="212">
        <f>F_Construction!U106</f>
        <v>0</v>
      </c>
      <c r="V1646" s="212">
        <f>F_Construction!V106</f>
        <v>0</v>
      </c>
      <c r="W1646" s="212">
        <f>F_Construction!W106</f>
        <v>0</v>
      </c>
      <c r="X1646" s="212">
        <f>F_Construction!X106</f>
        <v>0</v>
      </c>
      <c r="Y1646" s="212">
        <f>F_Construction!Y106</f>
        <v>0</v>
      </c>
      <c r="Z1646" s="212">
        <f>F_Construction!Z106</f>
        <v>0</v>
      </c>
      <c r="AA1646" s="212">
        <f>F_Construction!AA106</f>
        <v>0</v>
      </c>
      <c r="AB1646" s="212">
        <f>F_Construction!AB106</f>
        <v>0</v>
      </c>
      <c r="AC1646" s="212">
        <f>F_Construction!AC106</f>
        <v>0</v>
      </c>
      <c r="AD1646" s="212">
        <f>F_Construction!AD106</f>
        <v>0</v>
      </c>
      <c r="AE1646" s="212">
        <f>F_Construction!AE106</f>
        <v>0</v>
      </c>
      <c r="AF1646" s="212">
        <f>F_Construction!AF106</f>
        <v>0</v>
      </c>
      <c r="AG1646" s="212">
        <f>F_Construction!AG106</f>
        <v>0</v>
      </c>
      <c r="AH1646" s="212">
        <f>F_Construction!AH106</f>
        <v>0</v>
      </c>
      <c r="AI1646" s="212">
        <f>F_Construction!AI106</f>
        <v>0</v>
      </c>
      <c r="AJ1646" s="212">
        <f>F_Construction!AJ106</f>
        <v>0</v>
      </c>
      <c r="AK1646" s="212">
        <f>F_Construction!AK106</f>
        <v>0</v>
      </c>
      <c r="AL1646" s="212">
        <f>F_Construction!AL106</f>
        <v>0</v>
      </c>
      <c r="AM1646" s="212">
        <f>F_Construction!AM106</f>
        <v>0</v>
      </c>
    </row>
    <row r="1647" spans="2:39" x14ac:dyDescent="0.2">
      <c r="B1647" s="212">
        <f>F_Construction!B107</f>
        <v>0</v>
      </c>
      <c r="C1647" s="212">
        <f>F_Construction!C107</f>
        <v>0</v>
      </c>
      <c r="D1647" s="905">
        <f>F_Construction!D107</f>
        <v>0</v>
      </c>
      <c r="E1647" s="905">
        <f>F_Construction!E107</f>
        <v>0</v>
      </c>
      <c r="F1647" s="1208" t="str">
        <f>F_Construction!F107</f>
        <v>Cost Reasonableness Review</v>
      </c>
      <c r="G1647" s="1208">
        <f>F_Construction!G107</f>
        <v>0</v>
      </c>
      <c r="H1647" s="1208">
        <f>F_Construction!H107</f>
        <v>0</v>
      </c>
      <c r="I1647" s="1208">
        <f>F_Construction!I107</f>
        <v>0</v>
      </c>
      <c r="J1647" s="1208">
        <f>F_Construction!J107</f>
        <v>0</v>
      </c>
      <c r="K1647" s="212">
        <f>F_Construction!K107</f>
        <v>0</v>
      </c>
      <c r="L1647" s="212">
        <f>F_Construction!L107</f>
        <v>0</v>
      </c>
      <c r="M1647" s="212">
        <f>F_Construction!M107</f>
        <v>0</v>
      </c>
      <c r="N1647" s="212">
        <f>F_Construction!N107</f>
        <v>0</v>
      </c>
      <c r="O1647" s="212">
        <f>F_Construction!O107</f>
        <v>0</v>
      </c>
      <c r="P1647" s="212">
        <f>F_Construction!P107</f>
        <v>0</v>
      </c>
      <c r="Q1647" s="212">
        <f>F_Construction!Q107</f>
        <v>0</v>
      </c>
      <c r="R1647" s="212">
        <f>F_Construction!R107</f>
        <v>0</v>
      </c>
      <c r="S1647" s="212">
        <f>F_Construction!S107</f>
        <v>0</v>
      </c>
      <c r="T1647" s="212">
        <f>F_Construction!T107</f>
        <v>0</v>
      </c>
      <c r="U1647" s="212">
        <f>F_Construction!U107</f>
        <v>0</v>
      </c>
      <c r="V1647" s="212">
        <f>F_Construction!V107</f>
        <v>0</v>
      </c>
      <c r="W1647" s="212">
        <f>F_Construction!W107</f>
        <v>0</v>
      </c>
      <c r="X1647" s="212">
        <f>F_Construction!X107</f>
        <v>0</v>
      </c>
      <c r="Y1647" s="212">
        <f>F_Construction!Y107</f>
        <v>0</v>
      </c>
      <c r="Z1647" s="212">
        <f>F_Construction!Z107</f>
        <v>0</v>
      </c>
      <c r="AA1647" s="212">
        <f>F_Construction!AA107</f>
        <v>0</v>
      </c>
      <c r="AB1647" s="212">
        <f>F_Construction!AB107</f>
        <v>0</v>
      </c>
      <c r="AC1647" s="212">
        <f>F_Construction!AC107</f>
        <v>0</v>
      </c>
      <c r="AD1647" s="212">
        <f>F_Construction!AD107</f>
        <v>0</v>
      </c>
      <c r="AE1647" s="212">
        <f>F_Construction!AE107</f>
        <v>0</v>
      </c>
      <c r="AF1647" s="212">
        <f>F_Construction!AF107</f>
        <v>0</v>
      </c>
      <c r="AG1647" s="212">
        <f>F_Construction!AG107</f>
        <v>0</v>
      </c>
      <c r="AH1647" s="212">
        <f>F_Construction!AH107</f>
        <v>0</v>
      </c>
      <c r="AI1647" s="212">
        <f>F_Construction!AI107</f>
        <v>0</v>
      </c>
      <c r="AJ1647" s="212">
        <f>F_Construction!AJ107</f>
        <v>0</v>
      </c>
      <c r="AK1647" s="212">
        <f>F_Construction!AK107</f>
        <v>0</v>
      </c>
      <c r="AL1647" s="212">
        <f>F_Construction!AL107</f>
        <v>0</v>
      </c>
      <c r="AM1647" s="212">
        <f>F_Construction!AM107</f>
        <v>0</v>
      </c>
    </row>
    <row r="1648" spans="2:39" ht="25.5" x14ac:dyDescent="0.2">
      <c r="B1648" s="212">
        <f>F_Construction!B108</f>
        <v>0</v>
      </c>
      <c r="C1648" s="212">
        <f>F_Construction!C108</f>
        <v>0</v>
      </c>
      <c r="D1648" s="906">
        <f>F_Construction!D108</f>
        <v>0</v>
      </c>
      <c r="E1648" s="907">
        <f>F_Construction!E108</f>
        <v>0</v>
      </c>
      <c r="F1648" s="908" t="str">
        <f>F_Construction!F108</f>
        <v>Applicant</v>
      </c>
      <c r="G1648" s="1209" t="str">
        <f>F_Construction!G108</f>
        <v>Reviewer</v>
      </c>
      <c r="H1648" s="1209">
        <f>F_Construction!H108</f>
        <v>0</v>
      </c>
      <c r="I1648" s="909">
        <f>F_Construction!I108</f>
        <v>0</v>
      </c>
      <c r="J1648" s="910" t="str">
        <f>F_Construction!J108</f>
        <v>Difference</v>
      </c>
      <c r="K1648" s="911">
        <f>F_Construction!K108</f>
        <v>0</v>
      </c>
      <c r="L1648" s="1210" t="str">
        <f>F_Construction!L108</f>
        <v>These costs were compared with data from similar structures obtained from one of the following methods:</v>
      </c>
      <c r="M1648" s="1210">
        <f>F_Construction!M108</f>
        <v>0</v>
      </c>
      <c r="N1648" s="1210">
        <f>F_Construction!N108</f>
        <v>0</v>
      </c>
      <c r="O1648" s="1210">
        <f>F_Construction!O108</f>
        <v>0</v>
      </c>
      <c r="P1648" s="1210">
        <f>F_Construction!P108</f>
        <v>0</v>
      </c>
      <c r="Q1648" s="1210">
        <f>F_Construction!Q108</f>
        <v>0</v>
      </c>
      <c r="R1648" s="1210">
        <f>F_Construction!R108</f>
        <v>0</v>
      </c>
      <c r="S1648" s="212">
        <f>F_Construction!S108</f>
        <v>0</v>
      </c>
      <c r="T1648" s="912" t="str">
        <f>F_Construction!T108</f>
        <v>Reviewer Comments:</v>
      </c>
      <c r="U1648" s="212">
        <f>F_Construction!U108</f>
        <v>0</v>
      </c>
      <c r="V1648" s="212">
        <f>F_Construction!V108</f>
        <v>0</v>
      </c>
      <c r="W1648" s="212">
        <f>F_Construction!W108</f>
        <v>0</v>
      </c>
      <c r="X1648" s="212">
        <f>F_Construction!X108</f>
        <v>0</v>
      </c>
      <c r="Y1648" s="212">
        <f>F_Construction!Y108</f>
        <v>0</v>
      </c>
      <c r="Z1648" s="212">
        <f>F_Construction!Z108</f>
        <v>0</v>
      </c>
      <c r="AA1648" s="212">
        <f>F_Construction!AA108</f>
        <v>0</v>
      </c>
      <c r="AB1648" s="212">
        <f>F_Construction!AB108</f>
        <v>0</v>
      </c>
      <c r="AC1648" s="212">
        <f>F_Construction!AC108</f>
        <v>0</v>
      </c>
      <c r="AD1648" s="212">
        <f>F_Construction!AD108</f>
        <v>0</v>
      </c>
      <c r="AE1648" s="212">
        <f>F_Construction!AE108</f>
        <v>0</v>
      </c>
      <c r="AF1648" s="212">
        <f>F_Construction!AF108</f>
        <v>0</v>
      </c>
      <c r="AG1648" s="212">
        <f>F_Construction!AG108</f>
        <v>0</v>
      </c>
      <c r="AH1648" s="212">
        <f>F_Construction!AH108</f>
        <v>0</v>
      </c>
      <c r="AI1648" s="212">
        <f>F_Construction!AI108</f>
        <v>0</v>
      </c>
      <c r="AJ1648" s="212">
        <f>F_Construction!AJ108</f>
        <v>0</v>
      </c>
      <c r="AK1648" s="212">
        <f>F_Construction!AK108</f>
        <v>0</v>
      </c>
      <c r="AL1648" s="212">
        <f>F_Construction!AL108</f>
        <v>0</v>
      </c>
      <c r="AM1648" s="212">
        <f>F_Construction!AM108</f>
        <v>0</v>
      </c>
    </row>
    <row r="1649" spans="1:39" x14ac:dyDescent="0.2">
      <c r="B1649" s="212">
        <f>F_Construction!B109</f>
        <v>0</v>
      </c>
      <c r="C1649" s="212">
        <f>F_Construction!C109</f>
        <v>0</v>
      </c>
      <c r="D1649" s="215" t="str">
        <f>F_Construction!D109</f>
        <v>Total Project Units:</v>
      </c>
      <c r="E1649" s="212">
        <f>F_Construction!E109</f>
        <v>0</v>
      </c>
      <c r="F1649" s="913">
        <f>F_Construction!F109</f>
        <v>0</v>
      </c>
      <c r="G1649" s="1211">
        <f>F_Construction!G109</f>
        <v>0</v>
      </c>
      <c r="H1649" s="1212">
        <f>F_Construction!H109</f>
        <v>0</v>
      </c>
      <c r="I1649" s="212">
        <f>F_Construction!I109</f>
        <v>0</v>
      </c>
      <c r="J1649" s="913" t="str">
        <f>F_Construction!J109</f>
        <v/>
      </c>
      <c r="K1649" s="212">
        <f>F_Construction!K109</f>
        <v>0</v>
      </c>
      <c r="L1649" s="914">
        <f>F_Construction!L109</f>
        <v>0</v>
      </c>
      <c r="M1649" s="212">
        <f>F_Construction!M109</f>
        <v>0</v>
      </c>
      <c r="N1649" s="642" t="str">
        <f>F_Construction!N109</f>
        <v>Cost approach from the current appraisal</v>
      </c>
      <c r="O1649" s="212">
        <f>F_Construction!O109</f>
        <v>0</v>
      </c>
      <c r="P1649" s="212">
        <f>F_Construction!P109</f>
        <v>0</v>
      </c>
      <c r="Q1649" s="212">
        <f>F_Construction!Q109</f>
        <v>0</v>
      </c>
      <c r="R1649" s="915">
        <f>F_Construction!R109</f>
        <v>0</v>
      </c>
      <c r="S1649" s="212">
        <f>F_Construction!S109</f>
        <v>0</v>
      </c>
      <c r="T1649" s="1213">
        <f>F_Construction!T109</f>
        <v>0</v>
      </c>
      <c r="U1649" s="1214">
        <f>F_Construction!U109</f>
        <v>0</v>
      </c>
      <c r="V1649" s="1214">
        <f>F_Construction!V109</f>
        <v>0</v>
      </c>
      <c r="W1649" s="1214">
        <f>F_Construction!W109</f>
        <v>0</v>
      </c>
      <c r="X1649" s="1214">
        <f>F_Construction!X109</f>
        <v>0</v>
      </c>
      <c r="Y1649" s="1214">
        <f>F_Construction!Y109</f>
        <v>0</v>
      </c>
      <c r="Z1649" s="1214">
        <f>F_Construction!Z109</f>
        <v>0</v>
      </c>
      <c r="AA1649" s="1214">
        <f>F_Construction!AA109</f>
        <v>0</v>
      </c>
      <c r="AB1649" s="1214">
        <f>F_Construction!AB109</f>
        <v>0</v>
      </c>
      <c r="AC1649" s="1214">
        <f>F_Construction!AC109</f>
        <v>0</v>
      </c>
      <c r="AD1649" s="1214">
        <f>F_Construction!AD109</f>
        <v>0</v>
      </c>
      <c r="AE1649" s="1214">
        <f>F_Construction!AE109</f>
        <v>0</v>
      </c>
      <c r="AF1649" s="1214">
        <f>F_Construction!AF109</f>
        <v>0</v>
      </c>
      <c r="AG1649" s="1214">
        <f>F_Construction!AG109</f>
        <v>0</v>
      </c>
      <c r="AH1649" s="1214">
        <f>F_Construction!AH109</f>
        <v>0</v>
      </c>
      <c r="AI1649" s="1214">
        <f>F_Construction!AI109</f>
        <v>0</v>
      </c>
      <c r="AJ1649" s="1214">
        <f>F_Construction!AJ109</f>
        <v>0</v>
      </c>
      <c r="AK1649" s="1214">
        <f>F_Construction!AK109</f>
        <v>0</v>
      </c>
      <c r="AL1649" s="1215">
        <f>F_Construction!AL109</f>
        <v>0</v>
      </c>
      <c r="AM1649" s="212">
        <f>F_Construction!AM109</f>
        <v>0</v>
      </c>
    </row>
    <row r="1650" spans="1:39" x14ac:dyDescent="0.2">
      <c r="B1650" s="212">
        <f>F_Construction!B110</f>
        <v>0</v>
      </c>
      <c r="C1650" s="212">
        <f>F_Construction!C110</f>
        <v>0</v>
      </c>
      <c r="D1650" s="215" t="str">
        <f>F_Construction!D110</f>
        <v>Contingency:</v>
      </c>
      <c r="E1650" s="212">
        <f>F_Construction!E110</f>
        <v>0</v>
      </c>
      <c r="F1650" s="916">
        <f>F_Construction!F110</f>
        <v>0</v>
      </c>
      <c r="G1650" s="1222">
        <f>F_Construction!G110</f>
        <v>0</v>
      </c>
      <c r="H1650" s="1223">
        <f>F_Construction!H110</f>
        <v>0</v>
      </c>
      <c r="I1650" s="212">
        <f>F_Construction!I110</f>
        <v>0</v>
      </c>
      <c r="J1650" s="917" t="str">
        <f>F_Construction!J110</f>
        <v/>
      </c>
      <c r="K1650" s="212">
        <f>F_Construction!K110</f>
        <v>0</v>
      </c>
      <c r="L1650" s="914">
        <f>F_Construction!L110</f>
        <v>0</v>
      </c>
      <c r="M1650" s="212">
        <f>F_Construction!M110</f>
        <v>0</v>
      </c>
      <c r="N1650" s="642" t="str">
        <f>F_Construction!N110</f>
        <v>IHDA Construction Database</v>
      </c>
      <c r="O1650" s="212">
        <f>F_Construction!O110</f>
        <v>0</v>
      </c>
      <c r="P1650" s="212">
        <f>F_Construction!P110</f>
        <v>0</v>
      </c>
      <c r="Q1650" s="212">
        <f>F_Construction!Q110</f>
        <v>0</v>
      </c>
      <c r="R1650" s="915">
        <f>F_Construction!R110</f>
        <v>0</v>
      </c>
      <c r="S1650" s="915">
        <f>F_Construction!S110</f>
        <v>0</v>
      </c>
      <c r="T1650" s="1216">
        <f>F_Construction!T110</f>
        <v>0</v>
      </c>
      <c r="U1650" s="1217">
        <f>F_Construction!U110</f>
        <v>0</v>
      </c>
      <c r="V1650" s="1217">
        <f>F_Construction!V110</f>
        <v>0</v>
      </c>
      <c r="W1650" s="1217">
        <f>F_Construction!W110</f>
        <v>0</v>
      </c>
      <c r="X1650" s="1217">
        <f>F_Construction!X110</f>
        <v>0</v>
      </c>
      <c r="Y1650" s="1217">
        <f>F_Construction!Y110</f>
        <v>0</v>
      </c>
      <c r="Z1650" s="1217">
        <f>F_Construction!Z110</f>
        <v>0</v>
      </c>
      <c r="AA1650" s="1217">
        <f>F_Construction!AA110</f>
        <v>0</v>
      </c>
      <c r="AB1650" s="1217">
        <f>F_Construction!AB110</f>
        <v>0</v>
      </c>
      <c r="AC1650" s="1217">
        <f>F_Construction!AC110</f>
        <v>0</v>
      </c>
      <c r="AD1650" s="1217">
        <f>F_Construction!AD110</f>
        <v>0</v>
      </c>
      <c r="AE1650" s="1217">
        <f>F_Construction!AE110</f>
        <v>0</v>
      </c>
      <c r="AF1650" s="1217">
        <f>F_Construction!AF110</f>
        <v>0</v>
      </c>
      <c r="AG1650" s="1217">
        <f>F_Construction!AG110</f>
        <v>0</v>
      </c>
      <c r="AH1650" s="1217">
        <f>F_Construction!AH110</f>
        <v>0</v>
      </c>
      <c r="AI1650" s="1217">
        <f>F_Construction!AI110</f>
        <v>0</v>
      </c>
      <c r="AJ1650" s="1217">
        <f>F_Construction!AJ110</f>
        <v>0</v>
      </c>
      <c r="AK1650" s="1217">
        <f>F_Construction!AK110</f>
        <v>0</v>
      </c>
      <c r="AL1650" s="1218">
        <f>F_Construction!AL110</f>
        <v>0</v>
      </c>
      <c r="AM1650" s="212">
        <f>F_Construction!AM110</f>
        <v>0</v>
      </c>
    </row>
    <row r="1651" spans="1:39" x14ac:dyDescent="0.2">
      <c r="B1651" s="212">
        <f>F_Construction!B111</f>
        <v>0</v>
      </c>
      <c r="C1651" s="212">
        <f>F_Construction!C111</f>
        <v>0</v>
      </c>
      <c r="D1651" s="215" t="str">
        <f>F_Construction!D111</f>
        <v>Overall Cost of Construction:</v>
      </c>
      <c r="E1651" s="212">
        <f>F_Construction!E111</f>
        <v>0</v>
      </c>
      <c r="F1651" s="916">
        <f>F_Construction!F111</f>
        <v>0</v>
      </c>
      <c r="G1651" s="1222">
        <f>F_Construction!G111</f>
        <v>0</v>
      </c>
      <c r="H1651" s="1223">
        <f>F_Construction!H111</f>
        <v>0</v>
      </c>
      <c r="I1651" s="212">
        <f>F_Construction!I111</f>
        <v>0</v>
      </c>
      <c r="J1651" s="918" t="str">
        <f>F_Construction!J111</f>
        <v/>
      </c>
      <c r="K1651" s="212">
        <f>F_Construction!K111</f>
        <v>0</v>
      </c>
      <c r="L1651" s="914">
        <f>F_Construction!L111</f>
        <v>0</v>
      </c>
      <c r="M1651" s="212">
        <f>F_Construction!M111</f>
        <v>0</v>
      </c>
      <c r="N1651" s="642" t="str">
        <f>F_Construction!N111</f>
        <v>Marshall &amp; Swift Residential Cost Handbook</v>
      </c>
      <c r="O1651" s="212">
        <f>F_Construction!O111</f>
        <v>0</v>
      </c>
      <c r="P1651" s="212">
        <f>F_Construction!P111</f>
        <v>0</v>
      </c>
      <c r="Q1651" s="212">
        <f>F_Construction!Q111</f>
        <v>0</v>
      </c>
      <c r="R1651" s="915">
        <f>F_Construction!R111</f>
        <v>0</v>
      </c>
      <c r="S1651" s="915">
        <f>F_Construction!S111</f>
        <v>0</v>
      </c>
      <c r="T1651" s="1216">
        <f>F_Construction!T111</f>
        <v>0</v>
      </c>
      <c r="U1651" s="1217">
        <f>F_Construction!U111</f>
        <v>0</v>
      </c>
      <c r="V1651" s="1217">
        <f>F_Construction!V111</f>
        <v>0</v>
      </c>
      <c r="W1651" s="1217">
        <f>F_Construction!W111</f>
        <v>0</v>
      </c>
      <c r="X1651" s="1217">
        <f>F_Construction!X111</f>
        <v>0</v>
      </c>
      <c r="Y1651" s="1217">
        <f>F_Construction!Y111</f>
        <v>0</v>
      </c>
      <c r="Z1651" s="1217">
        <f>F_Construction!Z111</f>
        <v>0</v>
      </c>
      <c r="AA1651" s="1217">
        <f>F_Construction!AA111</f>
        <v>0</v>
      </c>
      <c r="AB1651" s="1217">
        <f>F_Construction!AB111</f>
        <v>0</v>
      </c>
      <c r="AC1651" s="1217">
        <f>F_Construction!AC111</f>
        <v>0</v>
      </c>
      <c r="AD1651" s="1217">
        <f>F_Construction!AD111</f>
        <v>0</v>
      </c>
      <c r="AE1651" s="1217">
        <f>F_Construction!AE111</f>
        <v>0</v>
      </c>
      <c r="AF1651" s="1217">
        <f>F_Construction!AF111</f>
        <v>0</v>
      </c>
      <c r="AG1651" s="1217">
        <f>F_Construction!AG111</f>
        <v>0</v>
      </c>
      <c r="AH1651" s="1217">
        <f>F_Construction!AH111</f>
        <v>0</v>
      </c>
      <c r="AI1651" s="1217">
        <f>F_Construction!AI111</f>
        <v>0</v>
      </c>
      <c r="AJ1651" s="1217">
        <f>F_Construction!AJ111</f>
        <v>0</v>
      </c>
      <c r="AK1651" s="1217">
        <f>F_Construction!AK111</f>
        <v>0</v>
      </c>
      <c r="AL1651" s="1218">
        <f>F_Construction!AL111</f>
        <v>0</v>
      </c>
      <c r="AM1651" s="212">
        <f>F_Construction!AM111</f>
        <v>0</v>
      </c>
    </row>
    <row r="1652" spans="1:39" x14ac:dyDescent="0.2">
      <c r="B1652" s="212">
        <f>F_Construction!B112</f>
        <v>0</v>
      </c>
      <c r="C1652" s="212">
        <f>F_Construction!C112</f>
        <v>0</v>
      </c>
      <c r="D1652" s="215" t="str">
        <f>F_Construction!D112</f>
        <v>Cost per unit:</v>
      </c>
      <c r="E1652" s="212">
        <f>F_Construction!E112</f>
        <v>0</v>
      </c>
      <c r="F1652" s="916">
        <f>F_Construction!F112</f>
        <v>0</v>
      </c>
      <c r="G1652" s="1222">
        <f>F_Construction!G112</f>
        <v>0</v>
      </c>
      <c r="H1652" s="1223">
        <f>F_Construction!H112</f>
        <v>0</v>
      </c>
      <c r="I1652" s="212">
        <f>F_Construction!I112</f>
        <v>0</v>
      </c>
      <c r="J1652" s="918" t="str">
        <f>F_Construction!J112</f>
        <v/>
      </c>
      <c r="K1652" s="212">
        <f>F_Construction!K112</f>
        <v>0</v>
      </c>
      <c r="L1652" s="919">
        <f>F_Construction!L112</f>
        <v>0</v>
      </c>
      <c r="M1652" s="212">
        <f>F_Construction!M112</f>
        <v>0</v>
      </c>
      <c r="N1652" s="212">
        <f>F_Construction!N112</f>
        <v>0</v>
      </c>
      <c r="O1652" s="214">
        <f>F_Construction!O112</f>
        <v>0</v>
      </c>
      <c r="P1652" s="212">
        <f>F_Construction!P112</f>
        <v>0</v>
      </c>
      <c r="Q1652" s="212">
        <f>F_Construction!Q112</f>
        <v>0</v>
      </c>
      <c r="R1652" s="915">
        <f>F_Construction!R112</f>
        <v>0</v>
      </c>
      <c r="S1652" s="915">
        <f>F_Construction!S112</f>
        <v>0</v>
      </c>
      <c r="T1652" s="1216">
        <f>F_Construction!T112</f>
        <v>0</v>
      </c>
      <c r="U1652" s="1217">
        <f>F_Construction!U112</f>
        <v>0</v>
      </c>
      <c r="V1652" s="1217">
        <f>F_Construction!V112</f>
        <v>0</v>
      </c>
      <c r="W1652" s="1217">
        <f>F_Construction!W112</f>
        <v>0</v>
      </c>
      <c r="X1652" s="1217">
        <f>F_Construction!X112</f>
        <v>0</v>
      </c>
      <c r="Y1652" s="1217">
        <f>F_Construction!Y112</f>
        <v>0</v>
      </c>
      <c r="Z1652" s="1217">
        <f>F_Construction!Z112</f>
        <v>0</v>
      </c>
      <c r="AA1652" s="1217">
        <f>F_Construction!AA112</f>
        <v>0</v>
      </c>
      <c r="AB1652" s="1217">
        <f>F_Construction!AB112</f>
        <v>0</v>
      </c>
      <c r="AC1652" s="1217">
        <f>F_Construction!AC112</f>
        <v>0</v>
      </c>
      <c r="AD1652" s="1217">
        <f>F_Construction!AD112</f>
        <v>0</v>
      </c>
      <c r="AE1652" s="1217">
        <f>F_Construction!AE112</f>
        <v>0</v>
      </c>
      <c r="AF1652" s="1217">
        <f>F_Construction!AF112</f>
        <v>0</v>
      </c>
      <c r="AG1652" s="1217">
        <f>F_Construction!AG112</f>
        <v>0</v>
      </c>
      <c r="AH1652" s="1217">
        <f>F_Construction!AH112</f>
        <v>0</v>
      </c>
      <c r="AI1652" s="1217">
        <f>F_Construction!AI112</f>
        <v>0</v>
      </c>
      <c r="AJ1652" s="1217">
        <f>F_Construction!AJ112</f>
        <v>0</v>
      </c>
      <c r="AK1652" s="1217">
        <f>F_Construction!AK112</f>
        <v>0</v>
      </c>
      <c r="AL1652" s="1218">
        <f>F_Construction!AL112</f>
        <v>0</v>
      </c>
      <c r="AM1652" s="212">
        <f>F_Construction!AM112</f>
        <v>0</v>
      </c>
    </row>
    <row r="1653" spans="1:39" x14ac:dyDescent="0.2">
      <c r="B1653" s="212">
        <f>F_Construction!B113</f>
        <v>0</v>
      </c>
      <c r="C1653" s="212">
        <f>F_Construction!C113</f>
        <v>0</v>
      </c>
      <c r="D1653" s="215" t="str">
        <f>F_Construction!D113</f>
        <v>Cost per square foot:</v>
      </c>
      <c r="E1653" s="212">
        <f>F_Construction!E113</f>
        <v>0</v>
      </c>
      <c r="F1653" s="916">
        <f>F_Construction!F113</f>
        <v>0</v>
      </c>
      <c r="G1653" s="1222">
        <f>F_Construction!G113</f>
        <v>0</v>
      </c>
      <c r="H1653" s="1223">
        <f>F_Construction!H113</f>
        <v>0</v>
      </c>
      <c r="I1653" s="212">
        <f>F_Construction!I113</f>
        <v>0</v>
      </c>
      <c r="J1653" s="918" t="str">
        <f>F_Construction!J113</f>
        <v/>
      </c>
      <c r="K1653" s="212">
        <f>F_Construction!K113</f>
        <v>0</v>
      </c>
      <c r="L1653" s="214">
        <f>F_Construction!L113</f>
        <v>0</v>
      </c>
      <c r="M1653" s="212">
        <f>F_Construction!M113</f>
        <v>0</v>
      </c>
      <c r="N1653" s="212">
        <f>F_Construction!N113</f>
        <v>0</v>
      </c>
      <c r="O1653" s="214">
        <f>F_Construction!O113</f>
        <v>0</v>
      </c>
      <c r="P1653" s="212">
        <f>F_Construction!P113</f>
        <v>0</v>
      </c>
      <c r="Q1653" s="212">
        <f>F_Construction!Q113</f>
        <v>0</v>
      </c>
      <c r="R1653" s="915">
        <f>F_Construction!R113</f>
        <v>0</v>
      </c>
      <c r="S1653" s="915">
        <f>F_Construction!S113</f>
        <v>0</v>
      </c>
      <c r="T1653" s="1219">
        <f>F_Construction!T113</f>
        <v>0</v>
      </c>
      <c r="U1653" s="1220">
        <f>F_Construction!U113</f>
        <v>0</v>
      </c>
      <c r="V1653" s="1220">
        <f>F_Construction!V113</f>
        <v>0</v>
      </c>
      <c r="W1653" s="1220">
        <f>F_Construction!W113</f>
        <v>0</v>
      </c>
      <c r="X1653" s="1220">
        <f>F_Construction!X113</f>
        <v>0</v>
      </c>
      <c r="Y1653" s="1220">
        <f>F_Construction!Y113</f>
        <v>0</v>
      </c>
      <c r="Z1653" s="1220">
        <f>F_Construction!Z113</f>
        <v>0</v>
      </c>
      <c r="AA1653" s="1220">
        <f>F_Construction!AA113</f>
        <v>0</v>
      </c>
      <c r="AB1653" s="1220">
        <f>F_Construction!AB113</f>
        <v>0</v>
      </c>
      <c r="AC1653" s="1220">
        <f>F_Construction!AC113</f>
        <v>0</v>
      </c>
      <c r="AD1653" s="1220">
        <f>F_Construction!AD113</f>
        <v>0</v>
      </c>
      <c r="AE1653" s="1220">
        <f>F_Construction!AE113</f>
        <v>0</v>
      </c>
      <c r="AF1653" s="1220">
        <f>F_Construction!AF113</f>
        <v>0</v>
      </c>
      <c r="AG1653" s="1220">
        <f>F_Construction!AG113</f>
        <v>0</v>
      </c>
      <c r="AH1653" s="1220">
        <f>F_Construction!AH113</f>
        <v>0</v>
      </c>
      <c r="AI1653" s="1220">
        <f>F_Construction!AI113</f>
        <v>0</v>
      </c>
      <c r="AJ1653" s="1220">
        <f>F_Construction!AJ113</f>
        <v>0</v>
      </c>
      <c r="AK1653" s="1220">
        <f>F_Construction!AK113</f>
        <v>0</v>
      </c>
      <c r="AL1653" s="1221">
        <f>F_Construction!AL113</f>
        <v>0</v>
      </c>
      <c r="AM1653" s="212">
        <f>F_Construction!AM113</f>
        <v>0</v>
      </c>
    </row>
    <row r="1654" spans="1:39" x14ac:dyDescent="0.2">
      <c r="B1654" s="212">
        <f>F_Construction!B114</f>
        <v>0</v>
      </c>
      <c r="C1654" s="212">
        <f>F_Construction!C114</f>
        <v>0</v>
      </c>
      <c r="D1654" s="212">
        <f>F_Construction!D114</f>
        <v>0</v>
      </c>
      <c r="E1654" s="212">
        <f>F_Construction!E114</f>
        <v>0</v>
      </c>
      <c r="F1654" s="212">
        <f>F_Construction!F114</f>
        <v>0</v>
      </c>
      <c r="G1654" s="212">
        <f>F_Construction!G114</f>
        <v>0</v>
      </c>
      <c r="H1654" s="212">
        <f>F_Construction!H114</f>
        <v>0</v>
      </c>
      <c r="I1654" s="212">
        <f>F_Construction!I114</f>
        <v>0</v>
      </c>
      <c r="J1654" s="212">
        <f>F_Construction!J114</f>
        <v>0</v>
      </c>
      <c r="K1654" s="212">
        <f>F_Construction!K114</f>
        <v>0</v>
      </c>
      <c r="L1654" s="212">
        <f>F_Construction!L114</f>
        <v>0</v>
      </c>
      <c r="M1654" s="212">
        <f>F_Construction!M114</f>
        <v>0</v>
      </c>
      <c r="N1654" s="212">
        <f>F_Construction!N114</f>
        <v>0</v>
      </c>
      <c r="O1654" s="212">
        <f>F_Construction!O114</f>
        <v>0</v>
      </c>
      <c r="P1654" s="212">
        <f>F_Construction!P114</f>
        <v>0</v>
      </c>
      <c r="Q1654" s="212">
        <f>F_Construction!Q114</f>
        <v>0</v>
      </c>
      <c r="R1654" s="212">
        <f>F_Construction!R114</f>
        <v>0</v>
      </c>
      <c r="S1654" s="212">
        <f>F_Construction!S114</f>
        <v>0</v>
      </c>
      <c r="T1654" s="212">
        <f>F_Construction!T114</f>
        <v>0</v>
      </c>
      <c r="U1654" s="212">
        <f>F_Construction!U114</f>
        <v>0</v>
      </c>
      <c r="V1654" s="212">
        <f>F_Construction!V114</f>
        <v>0</v>
      </c>
      <c r="W1654" s="212">
        <f>F_Construction!W114</f>
        <v>0</v>
      </c>
      <c r="X1654" s="212">
        <f>F_Construction!X114</f>
        <v>0</v>
      </c>
      <c r="Y1654" s="212">
        <f>F_Construction!Y114</f>
        <v>0</v>
      </c>
      <c r="Z1654" s="212">
        <f>F_Construction!Z114</f>
        <v>0</v>
      </c>
      <c r="AA1654" s="212">
        <f>F_Construction!AA114</f>
        <v>0</v>
      </c>
      <c r="AB1654" s="212">
        <f>F_Construction!AB114</f>
        <v>0</v>
      </c>
      <c r="AC1654" s="212">
        <f>F_Construction!AC114</f>
        <v>0</v>
      </c>
      <c r="AD1654" s="212">
        <f>F_Construction!AD114</f>
        <v>0</v>
      </c>
      <c r="AE1654" s="212">
        <f>F_Construction!AE114</f>
        <v>0</v>
      </c>
      <c r="AF1654" s="212">
        <f>F_Construction!AF114</f>
        <v>0</v>
      </c>
      <c r="AG1654" s="212">
        <f>F_Construction!AG114</f>
        <v>0</v>
      </c>
      <c r="AH1654" s="212">
        <f>F_Construction!AH114</f>
        <v>0</v>
      </c>
      <c r="AI1654" s="212">
        <f>F_Construction!AI114</f>
        <v>0</v>
      </c>
      <c r="AJ1654" s="212">
        <f>F_Construction!AJ114</f>
        <v>0</v>
      </c>
      <c r="AK1654" s="212">
        <f>F_Construction!AK114</f>
        <v>0</v>
      </c>
      <c r="AL1654" s="212">
        <f>F_Construction!AL114</f>
        <v>0</v>
      </c>
      <c r="AM1654" s="212">
        <f>F_Construction!AM114</f>
        <v>0</v>
      </c>
    </row>
    <row r="1655" spans="1:39" x14ac:dyDescent="0.2">
      <c r="B1655" s="212">
        <f>F_Construction!B115</f>
        <v>0</v>
      </c>
      <c r="C1655" s="212">
        <f>F_Construction!C115</f>
        <v>0</v>
      </c>
      <c r="D1655" s="642">
        <f>F_Construction!D115</f>
        <v>0</v>
      </c>
      <c r="E1655" s="212">
        <f>F_Construction!E115</f>
        <v>0</v>
      </c>
      <c r="F1655" s="212">
        <f>F_Construction!F115</f>
        <v>0</v>
      </c>
      <c r="G1655" s="212">
        <f>F_Construction!G115</f>
        <v>0</v>
      </c>
      <c r="H1655" s="212">
        <f>F_Construction!H115</f>
        <v>0</v>
      </c>
      <c r="I1655" s="212">
        <f>F_Construction!I115</f>
        <v>0</v>
      </c>
      <c r="J1655" s="212">
        <f>F_Construction!J115</f>
        <v>0</v>
      </c>
      <c r="K1655" s="212">
        <f>F_Construction!K115</f>
        <v>0</v>
      </c>
      <c r="L1655" s="215">
        <f>F_Construction!L115</f>
        <v>0</v>
      </c>
      <c r="M1655" s="212">
        <f>F_Construction!M115</f>
        <v>0</v>
      </c>
      <c r="N1655" s="212">
        <f>F_Construction!N115</f>
        <v>0</v>
      </c>
      <c r="O1655" s="212">
        <f>F_Construction!O115</f>
        <v>0</v>
      </c>
      <c r="P1655" s="212">
        <f>F_Construction!P115</f>
        <v>0</v>
      </c>
      <c r="Q1655" s="212">
        <f>F_Construction!Q115</f>
        <v>0</v>
      </c>
      <c r="R1655" s="215" t="str">
        <f>F_Construction!R115</f>
        <v xml:space="preserve">The Mulitifamily Architectural and Construction staff conducted a cost reasonableness review of the above project.  </v>
      </c>
      <c r="S1655" s="212">
        <f>F_Construction!S115</f>
        <v>0</v>
      </c>
      <c r="T1655" s="212">
        <f>F_Construction!T115</f>
        <v>0</v>
      </c>
      <c r="U1655" s="215">
        <f>F_Construction!U115</f>
        <v>0</v>
      </c>
      <c r="V1655" s="212">
        <f>F_Construction!V115</f>
        <v>0</v>
      </c>
      <c r="W1655" s="212">
        <f>F_Construction!W115</f>
        <v>0</v>
      </c>
      <c r="X1655" s="212">
        <f>F_Construction!X115</f>
        <v>0</v>
      </c>
      <c r="Y1655" s="212">
        <f>F_Construction!Y115</f>
        <v>0</v>
      </c>
      <c r="Z1655" s="212">
        <f>F_Construction!Z115</f>
        <v>0</v>
      </c>
      <c r="AA1655" s="212">
        <f>F_Construction!AA115</f>
        <v>0</v>
      </c>
      <c r="AB1655" s="920">
        <f>F_Construction!AB115</f>
        <v>0</v>
      </c>
      <c r="AC1655" s="212">
        <f>F_Construction!AC115</f>
        <v>0</v>
      </c>
      <c r="AD1655" s="921" t="str">
        <f>F_Construction!AD115</f>
        <v xml:space="preserve"> The construction costs were provided in the Multifamily Finance application dated</v>
      </c>
      <c r="AE1655" s="1205" t="str">
        <f>F_Construction!AE115</f>
        <v/>
      </c>
      <c r="AF1655" s="1205">
        <f>F_Construction!AF115</f>
        <v>0</v>
      </c>
      <c r="AG1655" s="1205">
        <f>F_Construction!AG115</f>
        <v>0</v>
      </c>
      <c r="AH1655" s="642" t="str">
        <f>F_Construction!AH115</f>
        <v>.</v>
      </c>
      <c r="AI1655" s="212">
        <f>F_Construction!AI115</f>
        <v>0</v>
      </c>
      <c r="AJ1655" s="212">
        <f>F_Construction!AJ115</f>
        <v>0</v>
      </c>
      <c r="AK1655" s="212">
        <f>F_Construction!AK115</f>
        <v>0</v>
      </c>
      <c r="AL1655" s="212">
        <f>F_Construction!AL115</f>
        <v>0</v>
      </c>
      <c r="AM1655" s="212">
        <f>F_Construction!AM115</f>
        <v>0</v>
      </c>
    </row>
    <row r="1656" spans="1:39" x14ac:dyDescent="0.2">
      <c r="B1656" s="212">
        <f>F_Construction!B116</f>
        <v>0</v>
      </c>
      <c r="C1656" s="212">
        <f>F_Construction!C116</f>
        <v>0</v>
      </c>
      <c r="D1656" s="212">
        <f>F_Construction!D116</f>
        <v>0</v>
      </c>
      <c r="E1656" s="212">
        <f>F_Construction!E116</f>
        <v>0</v>
      </c>
      <c r="F1656" s="212">
        <f>F_Construction!F116</f>
        <v>0</v>
      </c>
      <c r="G1656" s="215">
        <f>F_Construction!G116</f>
        <v>0</v>
      </c>
      <c r="H1656" s="212">
        <f>F_Construction!H116</f>
        <v>0</v>
      </c>
      <c r="I1656" s="212">
        <f>F_Construction!I116</f>
        <v>0</v>
      </c>
      <c r="J1656" s="212">
        <f>F_Construction!J116</f>
        <v>0</v>
      </c>
      <c r="K1656" s="215" t="str">
        <f>F_Construction!K116</f>
        <v>Based on the review the costs as indicated were deemed to be</v>
      </c>
      <c r="L1656" s="1206">
        <f>F_Construction!L116</f>
        <v>0</v>
      </c>
      <c r="M1656" s="1206">
        <f>F_Construction!M116</f>
        <v>0</v>
      </c>
      <c r="N1656" s="1206">
        <f>F_Construction!N116</f>
        <v>0</v>
      </c>
      <c r="O1656" s="212" t="str">
        <f>F_Construction!O116</f>
        <v xml:space="preserve"> for the intended use as of the date indicated above.</v>
      </c>
      <c r="P1656" s="212">
        <f>F_Construction!P116</f>
        <v>0</v>
      </c>
      <c r="Q1656" s="212">
        <f>F_Construction!Q116</f>
        <v>0</v>
      </c>
      <c r="R1656" s="212">
        <f>F_Construction!R116</f>
        <v>0</v>
      </c>
      <c r="S1656" s="212">
        <f>F_Construction!S116</f>
        <v>0</v>
      </c>
      <c r="T1656" s="212">
        <f>F_Construction!T116</f>
        <v>0</v>
      </c>
      <c r="U1656" s="212">
        <f>F_Construction!U116</f>
        <v>0</v>
      </c>
      <c r="V1656" s="212">
        <f>F_Construction!V116</f>
        <v>0</v>
      </c>
      <c r="W1656" s="212">
        <f>F_Construction!W116</f>
        <v>0</v>
      </c>
      <c r="X1656" s="212">
        <f>F_Construction!X116</f>
        <v>0</v>
      </c>
      <c r="Y1656" s="212">
        <f>F_Construction!Y116</f>
        <v>0</v>
      </c>
      <c r="Z1656" s="212">
        <f>F_Construction!Z116</f>
        <v>0</v>
      </c>
      <c r="AA1656" s="212">
        <f>F_Construction!AA116</f>
        <v>0</v>
      </c>
      <c r="AB1656" s="212">
        <f>F_Construction!AB116</f>
        <v>0</v>
      </c>
      <c r="AC1656" s="212">
        <f>F_Construction!AC116</f>
        <v>0</v>
      </c>
      <c r="AD1656" s="212">
        <f>F_Construction!AD116</f>
        <v>0</v>
      </c>
      <c r="AE1656" s="212">
        <f>F_Construction!AE116</f>
        <v>0</v>
      </c>
      <c r="AF1656" s="212">
        <f>F_Construction!AF116</f>
        <v>0</v>
      </c>
      <c r="AG1656" s="212">
        <f>F_Construction!AG116</f>
        <v>0</v>
      </c>
      <c r="AH1656" s="212">
        <f>F_Construction!AH116</f>
        <v>0</v>
      </c>
      <c r="AI1656" s="212">
        <f>F_Construction!AI116</f>
        <v>0</v>
      </c>
      <c r="AJ1656" s="212">
        <f>F_Construction!AJ116</f>
        <v>0</v>
      </c>
      <c r="AK1656" s="212">
        <f>F_Construction!AK116</f>
        <v>0</v>
      </c>
      <c r="AL1656" s="212">
        <f>F_Construction!AL116</f>
        <v>0</v>
      </c>
      <c r="AM1656" s="212">
        <f>F_Construction!AM116</f>
        <v>0</v>
      </c>
    </row>
    <row r="1657" spans="1:39" x14ac:dyDescent="0.2">
      <c r="B1657" s="212">
        <f>F_Construction!B117</f>
        <v>0</v>
      </c>
      <c r="C1657" s="212">
        <f>F_Construction!C117</f>
        <v>0</v>
      </c>
      <c r="D1657" s="212">
        <f>F_Construction!D117</f>
        <v>0</v>
      </c>
      <c r="E1657" s="212">
        <f>F_Construction!E117</f>
        <v>0</v>
      </c>
      <c r="F1657" s="212">
        <f>F_Construction!F117</f>
        <v>0</v>
      </c>
      <c r="G1657" s="212">
        <f>F_Construction!G117</f>
        <v>0</v>
      </c>
      <c r="H1657" s="212">
        <f>F_Construction!H117</f>
        <v>0</v>
      </c>
      <c r="I1657" s="212">
        <f>F_Construction!I117</f>
        <v>0</v>
      </c>
      <c r="J1657" s="212">
        <f>F_Construction!J117</f>
        <v>0</v>
      </c>
      <c r="K1657" s="212">
        <f>F_Construction!K117</f>
        <v>0</v>
      </c>
      <c r="L1657" s="212">
        <f>F_Construction!L117</f>
        <v>0</v>
      </c>
      <c r="M1657" s="212">
        <f>F_Construction!M117</f>
        <v>0</v>
      </c>
      <c r="N1657" s="212">
        <f>F_Construction!N117</f>
        <v>0</v>
      </c>
      <c r="O1657" s="212">
        <f>F_Construction!O117</f>
        <v>0</v>
      </c>
      <c r="P1657" s="212">
        <f>F_Construction!P117</f>
        <v>0</v>
      </c>
      <c r="Q1657" s="212">
        <f>F_Construction!Q117</f>
        <v>0</v>
      </c>
      <c r="R1657" s="212">
        <f>F_Construction!R117</f>
        <v>0</v>
      </c>
      <c r="S1657" s="212">
        <f>F_Construction!S117</f>
        <v>0</v>
      </c>
      <c r="T1657" s="212">
        <f>F_Construction!T117</f>
        <v>0</v>
      </c>
      <c r="U1657" s="212">
        <f>F_Construction!U117</f>
        <v>0</v>
      </c>
      <c r="V1657" s="212">
        <f>F_Construction!V117</f>
        <v>0</v>
      </c>
      <c r="W1657" s="212">
        <f>F_Construction!W117</f>
        <v>0</v>
      </c>
      <c r="X1657" s="212">
        <f>F_Construction!X117</f>
        <v>0</v>
      </c>
      <c r="Y1657" s="212">
        <f>F_Construction!Y117</f>
        <v>0</v>
      </c>
      <c r="Z1657" s="212">
        <f>F_Construction!Z117</f>
        <v>0</v>
      </c>
      <c r="AA1657" s="212">
        <f>F_Construction!AA117</f>
        <v>0</v>
      </c>
      <c r="AB1657" s="212">
        <f>F_Construction!AB117</f>
        <v>0</v>
      </c>
      <c r="AC1657" s="212">
        <f>F_Construction!AC117</f>
        <v>0</v>
      </c>
      <c r="AD1657" s="212">
        <f>F_Construction!AD117</f>
        <v>0</v>
      </c>
      <c r="AE1657" s="212">
        <f>F_Construction!AE117</f>
        <v>0</v>
      </c>
      <c r="AF1657" s="212">
        <f>F_Construction!AF117</f>
        <v>0</v>
      </c>
      <c r="AG1657" s="212">
        <f>F_Construction!AG117</f>
        <v>0</v>
      </c>
      <c r="AH1657" s="212">
        <f>F_Construction!AH117</f>
        <v>0</v>
      </c>
      <c r="AI1657" s="212">
        <f>F_Construction!AI117</f>
        <v>0</v>
      </c>
      <c r="AJ1657" s="212">
        <f>F_Construction!AJ117</f>
        <v>0</v>
      </c>
      <c r="AK1657" s="212">
        <f>F_Construction!AK117</f>
        <v>0</v>
      </c>
      <c r="AL1657" s="212">
        <f>F_Construction!AL117</f>
        <v>0</v>
      </c>
      <c r="AM1657" s="212">
        <f>F_Construction!AM117</f>
        <v>0</v>
      </c>
    </row>
    <row r="1658" spans="1:39" x14ac:dyDescent="0.2">
      <c r="B1658" s="212">
        <f>F_Construction!B118</f>
        <v>0</v>
      </c>
      <c r="C1658" s="212">
        <f>F_Construction!C118</f>
        <v>0</v>
      </c>
      <c r="D1658" s="212">
        <f>F_Construction!D118</f>
        <v>0</v>
      </c>
      <c r="E1658" s="212">
        <f>F_Construction!E118</f>
        <v>0</v>
      </c>
      <c r="F1658" s="215" t="str">
        <f>F_Construction!F118</f>
        <v>Name of Reviewer:</v>
      </c>
      <c r="G1658" s="1207">
        <f>F_Construction!G118</f>
        <v>0</v>
      </c>
      <c r="H1658" s="1207">
        <f>F_Construction!H118</f>
        <v>0</v>
      </c>
      <c r="I1658" s="1207">
        <f>F_Construction!I118</f>
        <v>0</v>
      </c>
      <c r="J1658" s="1207">
        <f>F_Construction!J118</f>
        <v>0</v>
      </c>
      <c r="K1658" s="1207">
        <f>F_Construction!K118</f>
        <v>0</v>
      </c>
      <c r="L1658" s="1207">
        <f>F_Construction!L118</f>
        <v>0</v>
      </c>
      <c r="M1658" s="1207">
        <f>F_Construction!M118</f>
        <v>0</v>
      </c>
      <c r="N1658" s="1207">
        <f>F_Construction!N118</f>
        <v>0</v>
      </c>
      <c r="O1658" s="1207">
        <f>F_Construction!O118</f>
        <v>0</v>
      </c>
      <c r="P1658" s="1207">
        <f>F_Construction!P118</f>
        <v>0</v>
      </c>
      <c r="Q1658" s="212">
        <f>F_Construction!Q118</f>
        <v>0</v>
      </c>
      <c r="R1658" s="212">
        <f>F_Construction!R118</f>
        <v>0</v>
      </c>
      <c r="S1658" s="212">
        <f>F_Construction!S118</f>
        <v>0</v>
      </c>
      <c r="T1658" s="212">
        <f>F_Construction!T118</f>
        <v>0</v>
      </c>
      <c r="U1658" s="212">
        <f>F_Construction!U118</f>
        <v>0</v>
      </c>
      <c r="V1658" s="212">
        <f>F_Construction!V118</f>
        <v>0</v>
      </c>
      <c r="W1658" s="212">
        <f>F_Construction!W118</f>
        <v>0</v>
      </c>
      <c r="X1658" s="212">
        <f>F_Construction!X118</f>
        <v>0</v>
      </c>
      <c r="Y1658" s="212">
        <f>F_Construction!Y118</f>
        <v>0</v>
      </c>
      <c r="Z1658" s="212">
        <f>F_Construction!Z118</f>
        <v>0</v>
      </c>
      <c r="AA1658" s="212">
        <f>F_Construction!AA118</f>
        <v>0</v>
      </c>
      <c r="AB1658" s="212">
        <f>F_Construction!AB118</f>
        <v>0</v>
      </c>
      <c r="AC1658" s="212">
        <f>F_Construction!AC118</f>
        <v>0</v>
      </c>
      <c r="AD1658" s="212">
        <f>F_Construction!AD118</f>
        <v>0</v>
      </c>
      <c r="AE1658" s="212">
        <f>F_Construction!AE118</f>
        <v>0</v>
      </c>
      <c r="AF1658" s="212">
        <f>F_Construction!AF118</f>
        <v>0</v>
      </c>
      <c r="AG1658" s="212">
        <f>F_Construction!AG118</f>
        <v>0</v>
      </c>
      <c r="AH1658" s="212">
        <f>F_Construction!AH118</f>
        <v>0</v>
      </c>
      <c r="AI1658" s="212">
        <f>F_Construction!AI118</f>
        <v>0</v>
      </c>
      <c r="AJ1658" s="212">
        <f>F_Construction!AJ118</f>
        <v>0</v>
      </c>
      <c r="AK1658" s="212">
        <f>F_Construction!AK118</f>
        <v>0</v>
      </c>
      <c r="AL1658" s="212">
        <f>F_Construction!AL118</f>
        <v>0</v>
      </c>
      <c r="AM1658" s="212">
        <f>F_Construction!AM118</f>
        <v>0</v>
      </c>
    </row>
    <row r="1659" spans="1:39" x14ac:dyDescent="0.2">
      <c r="B1659" s="291">
        <f>F_Construction!B119</f>
        <v>0</v>
      </c>
      <c r="C1659" s="291">
        <f>F_Construction!C119</f>
        <v>0</v>
      </c>
      <c r="D1659" s="230">
        <f>F_Construction!D119</f>
        <v>0</v>
      </c>
      <c r="E1659" s="212">
        <f>F_Construction!E119</f>
        <v>0</v>
      </c>
      <c r="F1659" s="220">
        <f>F_Construction!F119</f>
        <v>0</v>
      </c>
      <c r="G1659" s="212">
        <f>F_Construction!G119</f>
        <v>0</v>
      </c>
      <c r="H1659" s="212">
        <f>F_Construction!H119</f>
        <v>0</v>
      </c>
      <c r="I1659" s="212">
        <f>F_Construction!I119</f>
        <v>0</v>
      </c>
      <c r="J1659" s="213">
        <f>F_Construction!J119</f>
        <v>0</v>
      </c>
      <c r="K1659" s="213">
        <f>F_Construction!K119</f>
        <v>0</v>
      </c>
      <c r="L1659" s="213">
        <f>F_Construction!L119</f>
        <v>0</v>
      </c>
      <c r="M1659" s="213">
        <f>F_Construction!M119</f>
        <v>0</v>
      </c>
      <c r="N1659" s="213">
        <f>F_Construction!N119</f>
        <v>0</v>
      </c>
      <c r="O1659" s="213">
        <f>F_Construction!O119</f>
        <v>0</v>
      </c>
      <c r="P1659" s="213">
        <f>F_Construction!P119</f>
        <v>0</v>
      </c>
      <c r="Q1659" s="213">
        <f>F_Construction!Q119</f>
        <v>0</v>
      </c>
      <c r="R1659" s="213">
        <f>F_Construction!R119</f>
        <v>0</v>
      </c>
      <c r="S1659" s="213">
        <f>F_Construction!S119</f>
        <v>0</v>
      </c>
      <c r="T1659" s="213">
        <f>F_Construction!T119</f>
        <v>0</v>
      </c>
      <c r="U1659" s="213">
        <f>F_Construction!U119</f>
        <v>0</v>
      </c>
      <c r="V1659" s="213">
        <f>F_Construction!V119</f>
        <v>0</v>
      </c>
      <c r="W1659" s="212">
        <f>F_Construction!W119</f>
        <v>0</v>
      </c>
      <c r="X1659" s="212">
        <f>F_Construction!X119</f>
        <v>0</v>
      </c>
      <c r="Y1659" s="212">
        <f>F_Construction!Y119</f>
        <v>0</v>
      </c>
      <c r="Z1659" s="212">
        <f>F_Construction!Z119</f>
        <v>0</v>
      </c>
      <c r="AA1659" s="212">
        <f>F_Construction!AA119</f>
        <v>0</v>
      </c>
      <c r="AB1659" s="212">
        <f>F_Construction!AB119</f>
        <v>0</v>
      </c>
      <c r="AC1659" s="212">
        <f>F_Construction!AC119</f>
        <v>0</v>
      </c>
      <c r="AD1659" s="212">
        <f>F_Construction!AD119</f>
        <v>0</v>
      </c>
      <c r="AE1659" s="212">
        <f>F_Construction!AE119</f>
        <v>0</v>
      </c>
      <c r="AF1659" s="212">
        <f>F_Construction!AF119</f>
        <v>0</v>
      </c>
      <c r="AG1659" s="212">
        <f>F_Construction!AG119</f>
        <v>0</v>
      </c>
      <c r="AH1659" s="212">
        <f>F_Construction!AH119</f>
        <v>0</v>
      </c>
      <c r="AI1659" s="212">
        <f>F_Construction!AI119</f>
        <v>0</v>
      </c>
      <c r="AJ1659" s="212">
        <f>F_Construction!AJ119</f>
        <v>0</v>
      </c>
      <c r="AK1659" s="213">
        <f>F_Construction!AK119</f>
        <v>0</v>
      </c>
      <c r="AL1659" s="213">
        <f>F_Construction!AL119</f>
        <v>0</v>
      </c>
      <c r="AM1659" s="213">
        <f>F_Construction!AM119</f>
        <v>0</v>
      </c>
    </row>
    <row r="1660" spans="1:39" x14ac:dyDescent="0.2">
      <c r="A1660" s="863" t="s">
        <v>649</v>
      </c>
      <c r="B1660" s="212"/>
      <c r="C1660" s="218"/>
      <c r="D1660" s="215"/>
      <c r="E1660" s="215"/>
      <c r="F1660" s="212"/>
      <c r="G1660" s="212"/>
      <c r="H1660" s="212"/>
      <c r="I1660" s="212"/>
      <c r="J1660" s="212"/>
      <c r="K1660" s="212"/>
      <c r="L1660" s="212"/>
      <c r="M1660" s="212"/>
      <c r="N1660" s="212"/>
      <c r="O1660" s="212"/>
      <c r="P1660" s="212"/>
      <c r="Q1660" s="212"/>
      <c r="R1660" s="212"/>
      <c r="S1660" s="212"/>
      <c r="T1660" s="212"/>
      <c r="U1660" s="212"/>
      <c r="V1660" s="212"/>
      <c r="W1660" s="212"/>
      <c r="X1660" s="212"/>
      <c r="Y1660" s="212"/>
      <c r="Z1660" s="212"/>
      <c r="AA1660" s="212"/>
      <c r="AB1660" s="212"/>
      <c r="AC1660" s="212"/>
      <c r="AD1660" s="212"/>
      <c r="AE1660" s="212"/>
      <c r="AF1660" s="212"/>
      <c r="AG1660" s="212"/>
      <c r="AH1660" s="212"/>
      <c r="AI1660" s="212"/>
      <c r="AJ1660" s="212"/>
      <c r="AK1660" s="212"/>
      <c r="AL1660" s="212"/>
      <c r="AM1660" s="212"/>
    </row>
    <row r="1661" spans="1:39" ht="18" x14ac:dyDescent="0.25">
      <c r="B1661" s="24" t="str">
        <f>G_Uses!C1</f>
        <v>Applicant Uses</v>
      </c>
      <c r="C1661" s="24">
        <f>G_Uses!D1</f>
        <v>0</v>
      </c>
      <c r="D1661" s="24">
        <f>G_Uses!E1</f>
        <v>0</v>
      </c>
      <c r="E1661" s="24">
        <f>G_Uses!F1</f>
        <v>0</v>
      </c>
      <c r="F1661" s="24">
        <f>G_Uses!G1</f>
        <v>0</v>
      </c>
      <c r="G1661" s="39">
        <f>G_Uses!H1</f>
        <v>0</v>
      </c>
      <c r="H1661" s="24">
        <f>G_Uses!I1</f>
        <v>0</v>
      </c>
      <c r="I1661" s="39">
        <f>G_Uses!J1</f>
        <v>0</v>
      </c>
      <c r="J1661">
        <f>G_Uses!K1</f>
        <v>0</v>
      </c>
    </row>
    <row r="1662" spans="1:39" x14ac:dyDescent="0.2">
      <c r="B1662" s="25">
        <f>G_Uses!C2</f>
        <v>0</v>
      </c>
      <c r="C1662" s="135" t="str">
        <f>G_Uses!D2</f>
        <v>Check (X) here if 4% determination request:</v>
      </c>
      <c r="D1662" s="320">
        <f>G_Uses!E2</f>
        <v>0</v>
      </c>
      <c r="E1662" s="42">
        <f>G_Uses!F2</f>
        <v>0</v>
      </c>
      <c r="F1662" s="25">
        <f>G_Uses!G2</f>
        <v>0</v>
      </c>
      <c r="G1662" s="25">
        <f>G_Uses!H2</f>
        <v>0</v>
      </c>
      <c r="H1662" s="25">
        <f>G_Uses!I2</f>
        <v>0</v>
      </c>
      <c r="I1662" s="43">
        <f>G_Uses!J2</f>
        <v>0</v>
      </c>
      <c r="J1662" s="45">
        <f>G_Uses!K2</f>
        <v>0</v>
      </c>
    </row>
    <row r="1663" spans="1:39" x14ac:dyDescent="0.2">
      <c r="B1663" s="25">
        <f>G_Uses!C3</f>
        <v>0</v>
      </c>
      <c r="C1663" s="25">
        <f>G_Uses!D3</f>
        <v>0</v>
      </c>
      <c r="D1663" s="25">
        <f>G_Uses!E3</f>
        <v>0</v>
      </c>
      <c r="E1663" s="25">
        <f>G_Uses!F3</f>
        <v>0</v>
      </c>
      <c r="F1663" s="1135" t="str">
        <f>G_Uses!G3</f>
        <v>Note: If multiple costs are included in line items, please include a breakdown of individual costs in the comments section.</v>
      </c>
      <c r="G1663" s="1135">
        <f>G_Uses!H3</f>
        <v>0</v>
      </c>
      <c r="H1663" s="1135">
        <f>G_Uses!I3</f>
        <v>0</v>
      </c>
      <c r="I1663" s="1135">
        <f>G_Uses!J3</f>
        <v>0</v>
      </c>
      <c r="J1663" s="1135">
        <f>G_Uses!K3</f>
        <v>0</v>
      </c>
    </row>
    <row r="1664" spans="1:39" x14ac:dyDescent="0.2">
      <c r="B1664" s="25">
        <f>G_Uses!C4</f>
        <v>0</v>
      </c>
      <c r="C1664" s="135" t="str">
        <f>G_Uses!D4</f>
        <v>Check (X) here if identify of interest:</v>
      </c>
      <c r="D1664" s="46">
        <f>G_Uses!E4</f>
        <v>0</v>
      </c>
      <c r="E1664" s="25">
        <f>G_Uses!F4</f>
        <v>0</v>
      </c>
      <c r="F1664" s="1135">
        <f>G_Uses!G4</f>
        <v>0</v>
      </c>
      <c r="G1664" s="1135">
        <f>G_Uses!H4</f>
        <v>0</v>
      </c>
      <c r="H1664" s="1135">
        <f>G_Uses!I4</f>
        <v>0</v>
      </c>
      <c r="I1664" s="1135">
        <f>G_Uses!J4</f>
        <v>0</v>
      </c>
      <c r="J1664" s="1135">
        <f>G_Uses!K4</f>
        <v>0</v>
      </c>
    </row>
    <row r="1665" spans="2:10" x14ac:dyDescent="0.2">
      <c r="B1665" s="25">
        <f>G_Uses!C5</f>
        <v>0</v>
      </c>
      <c r="C1665" s="47" t="str">
        <f>G_Uses!D5</f>
        <v>Buyer and Seller:</v>
      </c>
      <c r="D1665" s="320">
        <f>G_Uses!E5</f>
        <v>0</v>
      </c>
      <c r="E1665" s="25">
        <f>G_Uses!F5</f>
        <v>0</v>
      </c>
      <c r="F1665" s="25">
        <f>G_Uses!G5</f>
        <v>0</v>
      </c>
      <c r="G1665" s="25">
        <f>G_Uses!H5</f>
        <v>0</v>
      </c>
      <c r="H1665" s="25">
        <f>G_Uses!I5</f>
        <v>0</v>
      </c>
      <c r="I1665" s="43">
        <f>G_Uses!J5</f>
        <v>0</v>
      </c>
      <c r="J1665" s="45">
        <f>G_Uses!K5</f>
        <v>0</v>
      </c>
    </row>
    <row r="1666" spans="2:10" x14ac:dyDescent="0.2">
      <c r="B1666" s="25">
        <f>G_Uses!C6</f>
        <v>0</v>
      </c>
      <c r="C1666" s="47" t="str">
        <f>G_Uses!D6</f>
        <v>Owner and General Contractor:</v>
      </c>
      <c r="D1666" s="320">
        <f>G_Uses!E6</f>
        <v>0</v>
      </c>
      <c r="E1666" s="25">
        <f>G_Uses!F6</f>
        <v>0</v>
      </c>
      <c r="F1666" s="44" t="str">
        <f>G_Uses!G6</f>
        <v>Units</v>
      </c>
      <c r="G1666" s="43">
        <f>G_Uses!H6</f>
        <v>0</v>
      </c>
      <c r="H1666" s="42">
        <f>G_Uses!I6</f>
        <v>0</v>
      </c>
      <c r="I1666" s="43">
        <f>G_Uses!J6</f>
        <v>0</v>
      </c>
      <c r="J1666" s="25">
        <f>G_Uses!K6</f>
        <v>0</v>
      </c>
    </row>
    <row r="1667" spans="2:10" x14ac:dyDescent="0.2">
      <c r="B1667" s="48">
        <f>G_Uses!C7</f>
        <v>0</v>
      </c>
      <c r="C1667" s="49">
        <f>G_Uses!D7</f>
        <v>0</v>
      </c>
      <c r="D1667" s="25">
        <f>G_Uses!E7</f>
        <v>0</v>
      </c>
      <c r="E1667" s="42">
        <f>G_Uses!F7</f>
        <v>0</v>
      </c>
      <c r="F1667" s="50">
        <f>G_Uses!G7</f>
        <v>0</v>
      </c>
      <c r="G1667" s="43">
        <f>G_Uses!H7</f>
        <v>0</v>
      </c>
      <c r="H1667" s="42">
        <f>G_Uses!I7</f>
        <v>0</v>
      </c>
      <c r="I1667" s="43">
        <f>G_Uses!J7</f>
        <v>0</v>
      </c>
      <c r="J1667" s="43">
        <f>G_Uses!K7</f>
        <v>0</v>
      </c>
    </row>
    <row r="1668" spans="2:10" x14ac:dyDescent="0.2">
      <c r="B1668" s="28" t="str">
        <f>G_Uses!C8</f>
        <v>Type</v>
      </c>
      <c r="C1668" s="51" t="str">
        <f>G_Uses!D8</f>
        <v>Description</v>
      </c>
      <c r="D1668" s="412" t="str">
        <f>G_Uses!E8</f>
        <v>Reference %</v>
      </c>
      <c r="E1668" s="411" t="str">
        <f>G_Uses!F8</f>
        <v>Cost</v>
      </c>
      <c r="F1668" s="53" t="str">
        <f>G_Uses!G8</f>
        <v>Per unit</v>
      </c>
      <c r="G1668" s="54">
        <f>G_Uses!H8</f>
        <v>0</v>
      </c>
      <c r="H1668" s="53" t="str">
        <f>G_Uses!I8</f>
        <v>Basis</v>
      </c>
      <c r="I1668" s="43">
        <f>G_Uses!J8</f>
        <v>0</v>
      </c>
      <c r="J1668" s="55" t="str">
        <f>G_Uses!K8</f>
        <v>Comments</v>
      </c>
    </row>
    <row r="1669" spans="2:10" x14ac:dyDescent="0.2">
      <c r="B1669" s="25">
        <f>G_Uses!C9</f>
        <v>0</v>
      </c>
      <c r="C1669" s="25">
        <f>G_Uses!D9</f>
        <v>0</v>
      </c>
      <c r="D1669" s="25">
        <f>G_Uses!E9</f>
        <v>0</v>
      </c>
      <c r="E1669" s="42">
        <f>G_Uses!F9</f>
        <v>0</v>
      </c>
      <c r="F1669" s="42">
        <f>G_Uses!G9</f>
        <v>0</v>
      </c>
      <c r="G1669" s="43">
        <f>G_Uses!H9</f>
        <v>0</v>
      </c>
      <c r="H1669" s="42">
        <f>G_Uses!I9</f>
        <v>0</v>
      </c>
      <c r="I1669" s="43">
        <f>G_Uses!J9</f>
        <v>0</v>
      </c>
      <c r="J1669" s="45">
        <f>G_Uses!K9</f>
        <v>0</v>
      </c>
    </row>
    <row r="1670" spans="2:10" x14ac:dyDescent="0.2">
      <c r="B1670" s="59" t="str">
        <f>G_Uses!C10</f>
        <v>Acquisition</v>
      </c>
      <c r="C1670" s="60" t="str">
        <f>G_Uses!D10</f>
        <v>Land</v>
      </c>
      <c r="D1670" s="61">
        <f>G_Uses!E10</f>
        <v>0</v>
      </c>
      <c r="E1670" s="92">
        <f>G_Uses!F10</f>
        <v>0</v>
      </c>
      <c r="F1670" s="62" t="str">
        <f>G_Uses!G10</f>
        <v/>
      </c>
      <c r="G1670" s="43">
        <f>G_Uses!H10</f>
        <v>0</v>
      </c>
      <c r="H1670" s="31">
        <f>G_Uses!I10</f>
        <v>0</v>
      </c>
      <c r="I1670" s="43">
        <f>G_Uses!J10</f>
        <v>0</v>
      </c>
      <c r="J1670" s="470">
        <f>G_Uses!K10</f>
        <v>0</v>
      </c>
    </row>
    <row r="1671" spans="2:10" x14ac:dyDescent="0.2">
      <c r="B1671" s="59" t="str">
        <f>G_Uses!C11</f>
        <v>Acquisition</v>
      </c>
      <c r="C1671" s="60" t="str">
        <f>G_Uses!D11</f>
        <v>Building</v>
      </c>
      <c r="D1671" s="61">
        <f>G_Uses!E11</f>
        <v>0</v>
      </c>
      <c r="E1671" s="92">
        <f>G_Uses!F11</f>
        <v>0</v>
      </c>
      <c r="F1671" s="62" t="str">
        <f>G_Uses!G11</f>
        <v/>
      </c>
      <c r="G1671" s="43">
        <f>G_Uses!H11</f>
        <v>0</v>
      </c>
      <c r="H1671" s="93">
        <f>G_Uses!I11</f>
        <v>0</v>
      </c>
      <c r="I1671" s="43">
        <f>G_Uses!J11</f>
        <v>0</v>
      </c>
      <c r="J1671" s="470">
        <f>G_Uses!K11</f>
        <v>0</v>
      </c>
    </row>
    <row r="1672" spans="2:10" x14ac:dyDescent="0.2">
      <c r="B1672" s="59" t="str">
        <f>G_Uses!C12</f>
        <v>Acquisition</v>
      </c>
      <c r="C1672" s="60" t="str">
        <f>G_Uses!D12</f>
        <v>Existing Debt</v>
      </c>
      <c r="D1672" s="61">
        <f>G_Uses!E12</f>
        <v>0</v>
      </c>
      <c r="E1672" s="92">
        <f>G_Uses!F12</f>
        <v>0</v>
      </c>
      <c r="F1672" s="62" t="str">
        <f>G_Uses!G12</f>
        <v/>
      </c>
      <c r="G1672" s="43">
        <f>G_Uses!H12</f>
        <v>0</v>
      </c>
      <c r="H1672" s="93">
        <f>G_Uses!I12</f>
        <v>0</v>
      </c>
      <c r="I1672" s="43">
        <f>G_Uses!J12</f>
        <v>0</v>
      </c>
      <c r="J1672" s="470">
        <f>G_Uses!K12</f>
        <v>0</v>
      </c>
    </row>
    <row r="1673" spans="2:10" x14ac:dyDescent="0.2">
      <c r="B1673" s="59" t="str">
        <f>G_Uses!C13</f>
        <v>Acquisition</v>
      </c>
      <c r="C1673" s="60" t="str">
        <f>G_Uses!D13</f>
        <v>Holding Costs</v>
      </c>
      <c r="D1673" s="61">
        <f>G_Uses!E13</f>
        <v>0</v>
      </c>
      <c r="E1673" s="92">
        <f>G_Uses!F13</f>
        <v>0</v>
      </c>
      <c r="F1673" s="62" t="str">
        <f>G_Uses!G13</f>
        <v/>
      </c>
      <c r="G1673" s="43">
        <f>G_Uses!H13</f>
        <v>0</v>
      </c>
      <c r="H1673" s="93">
        <f>G_Uses!I13</f>
        <v>0</v>
      </c>
      <c r="I1673" s="43">
        <f>G_Uses!J13</f>
        <v>0</v>
      </c>
      <c r="J1673" s="470">
        <f>G_Uses!K13</f>
        <v>0</v>
      </c>
    </row>
    <row r="1674" spans="2:10" x14ac:dyDescent="0.2">
      <c r="B1674" s="59" t="str">
        <f>G_Uses!C14</f>
        <v>Acquisition</v>
      </c>
      <c r="C1674" s="151">
        <f>G_Uses!D14</f>
        <v>0</v>
      </c>
      <c r="D1674" s="61">
        <f>G_Uses!E14</f>
        <v>0</v>
      </c>
      <c r="E1674" s="92">
        <f>G_Uses!F14</f>
        <v>0</v>
      </c>
      <c r="F1674" s="62" t="str">
        <f>G_Uses!G14</f>
        <v/>
      </c>
      <c r="G1674" s="43">
        <f>G_Uses!H14</f>
        <v>0</v>
      </c>
      <c r="H1674" s="93">
        <f>G_Uses!I14</f>
        <v>0</v>
      </c>
      <c r="I1674" s="43">
        <f>G_Uses!J14</f>
        <v>0</v>
      </c>
      <c r="J1674" s="470">
        <f>G_Uses!K14</f>
        <v>0</v>
      </c>
    </row>
    <row r="1675" spans="2:10" x14ac:dyDescent="0.2">
      <c r="B1675" s="59" t="str">
        <f>G_Uses!C15</f>
        <v>Acquisition</v>
      </c>
      <c r="C1675" s="151">
        <f>G_Uses!D15</f>
        <v>0</v>
      </c>
      <c r="D1675" s="61">
        <f>G_Uses!E15</f>
        <v>0</v>
      </c>
      <c r="E1675" s="92">
        <f>G_Uses!F15</f>
        <v>0</v>
      </c>
      <c r="F1675" s="62" t="str">
        <f>G_Uses!G15</f>
        <v/>
      </c>
      <c r="G1675" s="43">
        <f>G_Uses!H15</f>
        <v>0</v>
      </c>
      <c r="H1675" s="93">
        <f>G_Uses!I15</f>
        <v>0</v>
      </c>
      <c r="I1675" s="43">
        <f>G_Uses!J15</f>
        <v>0</v>
      </c>
      <c r="J1675" s="470">
        <f>G_Uses!K15</f>
        <v>0</v>
      </c>
    </row>
    <row r="1676" spans="2:10" x14ac:dyDescent="0.2">
      <c r="B1676" s="64" t="str">
        <f>G_Uses!C16</f>
        <v>Subtotal</v>
      </c>
      <c r="C1676" s="65" t="str">
        <f>G_Uses!D16</f>
        <v>Acquisition</v>
      </c>
      <c r="D1676" s="66">
        <f>G_Uses!E16</f>
        <v>0</v>
      </c>
      <c r="E1676" s="67">
        <f>G_Uses!F16</f>
        <v>0</v>
      </c>
      <c r="F1676" s="67" t="str">
        <f>G_Uses!G16</f>
        <v/>
      </c>
      <c r="G1676" s="43">
        <f>G_Uses!H16</f>
        <v>0</v>
      </c>
      <c r="H1676" s="31">
        <f>G_Uses!I16</f>
        <v>0</v>
      </c>
      <c r="I1676" s="43">
        <f>G_Uses!J16</f>
        <v>0</v>
      </c>
      <c r="J1676" s="470">
        <f>G_Uses!K16</f>
        <v>0</v>
      </c>
    </row>
    <row r="1677" spans="2:10" ht="13.5" thickBot="1" x14ac:dyDescent="0.25">
      <c r="B1677" s="675">
        <f>G_Uses!C17</f>
        <v>0</v>
      </c>
      <c r="C1677" s="527">
        <f>G_Uses!D17</f>
        <v>0</v>
      </c>
      <c r="D1677" s="527">
        <f>G_Uses!E17</f>
        <v>0</v>
      </c>
      <c r="E1677" s="528">
        <f>G_Uses!F17</f>
        <v>0</v>
      </c>
      <c r="F1677" s="528">
        <f>G_Uses!G17</f>
        <v>0</v>
      </c>
      <c r="G1677" s="43">
        <f>G_Uses!H17</f>
        <v>0</v>
      </c>
      <c r="H1677" s="529">
        <f>G_Uses!I17</f>
        <v>0</v>
      </c>
      <c r="I1677" s="43">
        <f>G_Uses!J17</f>
        <v>0</v>
      </c>
      <c r="J1677" s="73">
        <f>G_Uses!K17</f>
        <v>0</v>
      </c>
    </row>
    <row r="1678" spans="2:10" x14ac:dyDescent="0.2">
      <c r="B1678" s="679" t="str">
        <f>G_Uses!C18</f>
        <v>Hard Costs</v>
      </c>
      <c r="C1678" s="680" t="str">
        <f>G_Uses!D18</f>
        <v>Residential: New Construction</v>
      </c>
      <c r="D1678" s="681">
        <f>G_Uses!E18</f>
        <v>0</v>
      </c>
      <c r="E1678" s="682">
        <f>G_Uses!F18</f>
        <v>0</v>
      </c>
      <c r="F1678" s="683" t="str">
        <f>G_Uses!G18</f>
        <v/>
      </c>
      <c r="G1678" s="43">
        <f>G_Uses!H18</f>
        <v>0</v>
      </c>
      <c r="H1678" s="689">
        <f>G_Uses!I18</f>
        <v>0</v>
      </c>
      <c r="I1678" s="43">
        <f>G_Uses!J18</f>
        <v>0</v>
      </c>
      <c r="J1678" s="470">
        <f>G_Uses!K18</f>
        <v>0</v>
      </c>
    </row>
    <row r="1679" spans="2:10" x14ac:dyDescent="0.2">
      <c r="B1679" s="59" t="str">
        <f>G_Uses!C19</f>
        <v>Hard Costs</v>
      </c>
      <c r="C1679" s="304" t="str">
        <f>G_Uses!D19</f>
        <v>Residential: Rehabilitation</v>
      </c>
      <c r="D1679" s="310">
        <f>G_Uses!E19</f>
        <v>0</v>
      </c>
      <c r="E1679" s="305">
        <f>G_Uses!F19</f>
        <v>0</v>
      </c>
      <c r="F1679" s="62" t="str">
        <f>G_Uses!G19</f>
        <v/>
      </c>
      <c r="G1679" s="43">
        <f>G_Uses!H19</f>
        <v>0</v>
      </c>
      <c r="H1679" s="93">
        <f>G_Uses!I19</f>
        <v>0</v>
      </c>
      <c r="I1679" s="43">
        <f>G_Uses!J19</f>
        <v>0</v>
      </c>
      <c r="J1679" s="470">
        <f>G_Uses!K19</f>
        <v>0</v>
      </c>
    </row>
    <row r="1680" spans="2:10" ht="13.5" thickBot="1" x14ac:dyDescent="0.25">
      <c r="B1680" s="511" t="str">
        <f>G_Uses!C20</f>
        <v>Hard Costs</v>
      </c>
      <c r="C1680" s="684" t="str">
        <f>G_Uses!D20</f>
        <v>Other: Commercial, Service, Offsite</v>
      </c>
      <c r="D1680" s="685">
        <f>G_Uses!E20</f>
        <v>0</v>
      </c>
      <c r="E1680" s="686">
        <f>G_Uses!F20</f>
        <v>0</v>
      </c>
      <c r="F1680" s="687" t="str">
        <f>G_Uses!G20</f>
        <v/>
      </c>
      <c r="G1680" s="43">
        <f>G_Uses!H20</f>
        <v>0</v>
      </c>
      <c r="H1680" s="690">
        <f>G_Uses!I20</f>
        <v>0</v>
      </c>
      <c r="I1680" s="43">
        <f>G_Uses!J20</f>
        <v>0</v>
      </c>
      <c r="J1680" s="470">
        <f>G_Uses!K20</f>
        <v>0</v>
      </c>
    </row>
    <row r="1681" spans="2:10" x14ac:dyDescent="0.2">
      <c r="B1681" s="59" t="str">
        <f>G_Uses!C21</f>
        <v>Other Costs</v>
      </c>
      <c r="C1681" s="60" t="str">
        <f>G_Uses!D21</f>
        <v>Other GC Costs</v>
      </c>
      <c r="D1681" s="674">
        <f>G_Uses!E21</f>
        <v>0</v>
      </c>
      <c r="E1681" s="62">
        <f>G_Uses!F21</f>
        <v>0</v>
      </c>
      <c r="F1681" s="62" t="str">
        <f>G_Uses!G21</f>
        <v/>
      </c>
      <c r="G1681" s="43">
        <f>G_Uses!H21</f>
        <v>0</v>
      </c>
      <c r="H1681" s="93">
        <f>G_Uses!I21</f>
        <v>0</v>
      </c>
      <c r="I1681" s="43">
        <f>G_Uses!J21</f>
        <v>0</v>
      </c>
      <c r="J1681" s="470">
        <f>G_Uses!K21</f>
        <v>0</v>
      </c>
    </row>
    <row r="1682" spans="2:10" x14ac:dyDescent="0.2">
      <c r="B1682" s="64" t="str">
        <f>G_Uses!C22</f>
        <v>Subtotal</v>
      </c>
      <c r="C1682" s="65" t="str">
        <f>G_Uses!D22</f>
        <v>Grand Total Construction Costs</v>
      </c>
      <c r="D1682" s="66">
        <f>G_Uses!E22</f>
        <v>0</v>
      </c>
      <c r="E1682" s="67">
        <f>G_Uses!F22</f>
        <v>0</v>
      </c>
      <c r="F1682" s="67" t="str">
        <f>G_Uses!G22</f>
        <v/>
      </c>
      <c r="G1682" s="43">
        <f>G_Uses!H22</f>
        <v>0</v>
      </c>
      <c r="H1682" s="31">
        <f>G_Uses!I22</f>
        <v>0</v>
      </c>
      <c r="I1682" s="43">
        <f>G_Uses!J22</f>
        <v>0</v>
      </c>
      <c r="J1682" s="470">
        <f>G_Uses!K22</f>
        <v>0</v>
      </c>
    </row>
    <row r="1683" spans="2:10" ht="13.5" thickBot="1" x14ac:dyDescent="0.25">
      <c r="B1683" s="675">
        <f>G_Uses!C23</f>
        <v>0</v>
      </c>
      <c r="C1683" s="527">
        <f>G_Uses!D23</f>
        <v>0</v>
      </c>
      <c r="D1683" s="527">
        <f>G_Uses!E23</f>
        <v>0</v>
      </c>
      <c r="E1683" s="528">
        <f>G_Uses!F23</f>
        <v>0</v>
      </c>
      <c r="F1683" s="528">
        <f>G_Uses!G23</f>
        <v>0</v>
      </c>
      <c r="G1683" s="43">
        <f>G_Uses!H23</f>
        <v>0</v>
      </c>
      <c r="H1683" s="529">
        <f>G_Uses!I23</f>
        <v>0</v>
      </c>
      <c r="I1683" s="43">
        <f>G_Uses!J23</f>
        <v>0</v>
      </c>
      <c r="J1683" s="675">
        <f>G_Uses!K23</f>
        <v>0</v>
      </c>
    </row>
    <row r="1684" spans="2:10" x14ac:dyDescent="0.2">
      <c r="B1684" s="716" t="str">
        <f>G_Uses!C24</f>
        <v>Con. Soft costs</v>
      </c>
      <c r="C1684" s="693" t="str">
        <f>G_Uses!D24</f>
        <v>Permits</v>
      </c>
      <c r="D1684" s="694">
        <f>G_Uses!E24</f>
        <v>0</v>
      </c>
      <c r="E1684" s="717">
        <f>G_Uses!F24</f>
        <v>0</v>
      </c>
      <c r="F1684" s="695" t="str">
        <f>G_Uses!G24</f>
        <v/>
      </c>
      <c r="G1684" s="43">
        <f>G_Uses!H24</f>
        <v>0</v>
      </c>
      <c r="H1684" s="698">
        <f>G_Uses!I24</f>
        <v>0</v>
      </c>
      <c r="I1684" s="43">
        <f>G_Uses!J24</f>
        <v>0</v>
      </c>
      <c r="J1684" s="701">
        <f>G_Uses!K24</f>
        <v>0</v>
      </c>
    </row>
    <row r="1685" spans="2:10" x14ac:dyDescent="0.2">
      <c r="B1685" s="696" t="str">
        <f>G_Uses!C25</f>
        <v>Con. Soft costs</v>
      </c>
      <c r="C1685" s="60" t="str">
        <f>G_Uses!D25</f>
        <v>Impact Fees</v>
      </c>
      <c r="D1685" s="61">
        <f>G_Uses!E25</f>
        <v>0</v>
      </c>
      <c r="E1685" s="92">
        <f>G_Uses!F25</f>
        <v>0</v>
      </c>
      <c r="F1685" s="697" t="str">
        <f>G_Uses!G25</f>
        <v/>
      </c>
      <c r="G1685" s="43">
        <f>G_Uses!H25</f>
        <v>0</v>
      </c>
      <c r="H1685" s="699">
        <f>G_Uses!I25</f>
        <v>0</v>
      </c>
      <c r="I1685" s="43">
        <f>G_Uses!J25</f>
        <v>0</v>
      </c>
      <c r="J1685" s="702">
        <f>G_Uses!K25</f>
        <v>0</v>
      </c>
    </row>
    <row r="1686" spans="2:10" x14ac:dyDescent="0.2">
      <c r="B1686" s="696" t="str">
        <f>G_Uses!C26</f>
        <v>Con. Soft costs</v>
      </c>
      <c r="C1686" s="60" t="str">
        <f>G_Uses!D26</f>
        <v>Environmental Remediation</v>
      </c>
      <c r="D1686" s="61">
        <f>G_Uses!E26</f>
        <v>0</v>
      </c>
      <c r="E1686" s="92">
        <f>G_Uses!F26</f>
        <v>0</v>
      </c>
      <c r="F1686" s="697" t="str">
        <f>G_Uses!G26</f>
        <v/>
      </c>
      <c r="G1686" s="43">
        <f>G_Uses!H26</f>
        <v>0</v>
      </c>
      <c r="H1686" s="699">
        <f>G_Uses!I26</f>
        <v>0</v>
      </c>
      <c r="I1686" s="43">
        <f>G_Uses!J26</f>
        <v>0</v>
      </c>
      <c r="J1686" s="702">
        <f>G_Uses!K26</f>
        <v>0</v>
      </c>
    </row>
    <row r="1687" spans="2:10" ht="13.5" thickBot="1" x14ac:dyDescent="0.25">
      <c r="B1687" s="715" t="str">
        <f>G_Uses!C27</f>
        <v>Con. Soft costs</v>
      </c>
      <c r="C1687" s="703" t="str">
        <f>G_Uses!D27</f>
        <v>Environmental Contingency</v>
      </c>
      <c r="D1687" s="704">
        <f>G_Uses!E27</f>
        <v>0</v>
      </c>
      <c r="E1687" s="692">
        <f>G_Uses!F27</f>
        <v>0</v>
      </c>
      <c r="F1687" s="705" t="str">
        <f>G_Uses!G27</f>
        <v/>
      </c>
      <c r="G1687" s="43">
        <f>G_Uses!H27</f>
        <v>0</v>
      </c>
      <c r="H1687" s="711">
        <f>G_Uses!I27</f>
        <v>0</v>
      </c>
      <c r="I1687" s="43">
        <f>G_Uses!J27</f>
        <v>0</v>
      </c>
      <c r="J1687" s="713">
        <f>G_Uses!K27</f>
        <v>0</v>
      </c>
    </row>
    <row r="1688" spans="2:10" ht="13.5" thickBot="1" x14ac:dyDescent="0.25">
      <c r="B1688" s="706" t="str">
        <f>G_Uses!C28</f>
        <v>Contingency</v>
      </c>
      <c r="C1688" s="707" t="str">
        <f>G_Uses!D28</f>
        <v>Construction Contingency</v>
      </c>
      <c r="D1688" s="708">
        <f>G_Uses!E28</f>
        <v>0</v>
      </c>
      <c r="E1688" s="709">
        <f>G_Uses!F28</f>
        <v>0</v>
      </c>
      <c r="F1688" s="710" t="str">
        <f>G_Uses!G28</f>
        <v/>
      </c>
      <c r="G1688" s="43">
        <f>G_Uses!H28</f>
        <v>0</v>
      </c>
      <c r="H1688" s="712">
        <f>G_Uses!I28</f>
        <v>0</v>
      </c>
      <c r="I1688" s="43">
        <f>G_Uses!J28</f>
        <v>0</v>
      </c>
      <c r="J1688" s="714">
        <f>G_Uses!K28</f>
        <v>0</v>
      </c>
    </row>
    <row r="1689" spans="2:10" x14ac:dyDescent="0.2">
      <c r="B1689" s="676" t="str">
        <f>G_Uses!C29</f>
        <v>Soft costs</v>
      </c>
      <c r="C1689" s="677" t="str">
        <f>G_Uses!D29</f>
        <v>Furniture Fixtures &amp; Equipment (FF&amp;E)</v>
      </c>
      <c r="D1689" s="691">
        <f>G_Uses!E29</f>
        <v>0</v>
      </c>
      <c r="E1689" s="692">
        <f>G_Uses!F29</f>
        <v>0</v>
      </c>
      <c r="F1689" s="678" t="str">
        <f>G_Uses!G29</f>
        <v/>
      </c>
      <c r="G1689" s="43">
        <f>G_Uses!H29</f>
        <v>0</v>
      </c>
      <c r="H1689" s="688">
        <f>G_Uses!I29</f>
        <v>0</v>
      </c>
      <c r="I1689" s="43">
        <f>G_Uses!J29</f>
        <v>0</v>
      </c>
      <c r="J1689" s="700">
        <f>G_Uses!K29</f>
        <v>0</v>
      </c>
    </row>
    <row r="1690" spans="2:10" x14ac:dyDescent="0.2">
      <c r="B1690" s="59" t="str">
        <f>G_Uses!C30</f>
        <v>Soft costs</v>
      </c>
      <c r="C1690" s="60" t="str">
        <f>G_Uses!D30</f>
        <v>Architect: Design</v>
      </c>
      <c r="D1690" s="1131">
        <f>G_Uses!E30</f>
        <v>0</v>
      </c>
      <c r="E1690" s="92">
        <f>G_Uses!F30</f>
        <v>0</v>
      </c>
      <c r="F1690" s="62" t="str">
        <f>G_Uses!G30</f>
        <v/>
      </c>
      <c r="G1690" s="43">
        <f>G_Uses!H30</f>
        <v>0</v>
      </c>
      <c r="H1690" s="93">
        <f>G_Uses!I30</f>
        <v>0</v>
      </c>
      <c r="I1690" s="43">
        <f>G_Uses!J30</f>
        <v>0</v>
      </c>
      <c r="J1690" s="470">
        <f>G_Uses!K30</f>
        <v>0</v>
      </c>
    </row>
    <row r="1691" spans="2:10" x14ac:dyDescent="0.2">
      <c r="B1691" s="59" t="str">
        <f>G_Uses!C31</f>
        <v>Soft costs</v>
      </c>
      <c r="C1691" s="60" t="str">
        <f>G_Uses!D31</f>
        <v>Architect: Supervision</v>
      </c>
      <c r="D1691" s="1132">
        <f>G_Uses!E31</f>
        <v>0</v>
      </c>
      <c r="E1691" s="92">
        <f>G_Uses!F31</f>
        <v>0</v>
      </c>
      <c r="F1691" s="62" t="str">
        <f>G_Uses!G31</f>
        <v/>
      </c>
      <c r="G1691" s="43">
        <f>G_Uses!H31</f>
        <v>0</v>
      </c>
      <c r="H1691" s="93">
        <f>G_Uses!I31</f>
        <v>0</v>
      </c>
      <c r="I1691" s="43">
        <f>G_Uses!J31</f>
        <v>0</v>
      </c>
      <c r="J1691" s="470">
        <f>G_Uses!K31</f>
        <v>0</v>
      </c>
    </row>
    <row r="1692" spans="2:10" x14ac:dyDescent="0.2">
      <c r="B1692" s="59" t="str">
        <f>G_Uses!C32</f>
        <v>Soft costs</v>
      </c>
      <c r="C1692" s="60" t="str">
        <f>G_Uses!D32</f>
        <v>Civil Engineering</v>
      </c>
      <c r="D1692" s="141">
        <f>G_Uses!E32</f>
        <v>0</v>
      </c>
      <c r="E1692" s="92">
        <f>G_Uses!F32</f>
        <v>0</v>
      </c>
      <c r="F1692" s="62" t="str">
        <f>G_Uses!G32</f>
        <v/>
      </c>
      <c r="G1692" s="43">
        <f>G_Uses!H32</f>
        <v>0</v>
      </c>
      <c r="H1692" s="93">
        <f>G_Uses!I32</f>
        <v>0</v>
      </c>
      <c r="I1692" s="43">
        <f>G_Uses!J32</f>
        <v>0</v>
      </c>
      <c r="J1692" s="470">
        <f>G_Uses!K32</f>
        <v>0</v>
      </c>
    </row>
    <row r="1693" spans="2:10" x14ac:dyDescent="0.2">
      <c r="B1693" s="59" t="str">
        <f>G_Uses!C33</f>
        <v>Soft costs</v>
      </c>
      <c r="C1693" s="60" t="str">
        <f>G_Uses!D33</f>
        <v>"Green" Certification Fees</v>
      </c>
      <c r="D1693" s="61">
        <f>G_Uses!E33</f>
        <v>0</v>
      </c>
      <c r="E1693" s="92">
        <f>G_Uses!F33</f>
        <v>0</v>
      </c>
      <c r="F1693" s="62" t="str">
        <f>G_Uses!G33</f>
        <v/>
      </c>
      <c r="G1693" s="43">
        <f>G_Uses!H33</f>
        <v>0</v>
      </c>
      <c r="H1693" s="93">
        <f>G_Uses!I33</f>
        <v>0</v>
      </c>
      <c r="I1693" s="43">
        <f>G_Uses!J33</f>
        <v>0</v>
      </c>
      <c r="J1693" s="470">
        <f>G_Uses!K33</f>
        <v>0</v>
      </c>
    </row>
    <row r="1694" spans="2:10" x14ac:dyDescent="0.2">
      <c r="B1694" s="59" t="str">
        <f>G_Uses!C34</f>
        <v>Soft costs</v>
      </c>
      <c r="C1694" s="60" t="str">
        <f>G_Uses!D34</f>
        <v>Legal</v>
      </c>
      <c r="D1694" s="61">
        <f>G_Uses!E34</f>
        <v>0</v>
      </c>
      <c r="E1694" s="92">
        <f>G_Uses!F34</f>
        <v>0</v>
      </c>
      <c r="F1694" s="62" t="str">
        <f>G_Uses!G34</f>
        <v/>
      </c>
      <c r="G1694" s="43">
        <f>G_Uses!H34</f>
        <v>0</v>
      </c>
      <c r="H1694" s="93">
        <f>G_Uses!I34</f>
        <v>0</v>
      </c>
      <c r="I1694" s="43">
        <f>G_Uses!J34</f>
        <v>0</v>
      </c>
      <c r="J1694" s="470">
        <f>G_Uses!K34</f>
        <v>0</v>
      </c>
    </row>
    <row r="1695" spans="2:10" x14ac:dyDescent="0.2">
      <c r="B1695" s="59" t="str">
        <f>G_Uses!C35</f>
        <v>Soft costs</v>
      </c>
      <c r="C1695" s="60" t="str">
        <f>G_Uses!D35</f>
        <v>Accounting/Cost Certification</v>
      </c>
      <c r="D1695" s="61">
        <f>G_Uses!E35</f>
        <v>0</v>
      </c>
      <c r="E1695" s="92">
        <f>G_Uses!F35</f>
        <v>0</v>
      </c>
      <c r="F1695" s="62" t="str">
        <f>G_Uses!G35</f>
        <v/>
      </c>
      <c r="G1695" s="43">
        <f>G_Uses!H35</f>
        <v>0</v>
      </c>
      <c r="H1695" s="93">
        <f>G_Uses!I35</f>
        <v>0</v>
      </c>
      <c r="I1695" s="43">
        <f>G_Uses!J35</f>
        <v>0</v>
      </c>
      <c r="J1695" s="470">
        <f>G_Uses!K35</f>
        <v>0</v>
      </c>
    </row>
    <row r="1696" spans="2:10" x14ac:dyDescent="0.2">
      <c r="B1696" s="59" t="str">
        <f>G_Uses!C36</f>
        <v>Soft costs</v>
      </c>
      <c r="C1696" s="60" t="str">
        <f>G_Uses!D36</f>
        <v>Survey</v>
      </c>
      <c r="D1696" s="61">
        <f>G_Uses!E36</f>
        <v>0</v>
      </c>
      <c r="E1696" s="92">
        <f>G_Uses!F36</f>
        <v>0</v>
      </c>
      <c r="F1696" s="62" t="str">
        <f>G_Uses!G36</f>
        <v/>
      </c>
      <c r="G1696" s="43">
        <f>G_Uses!H36</f>
        <v>0</v>
      </c>
      <c r="H1696" s="93">
        <f>G_Uses!I36</f>
        <v>0</v>
      </c>
      <c r="I1696" s="43">
        <f>G_Uses!J36</f>
        <v>0</v>
      </c>
      <c r="J1696" s="470">
        <f>G_Uses!K36</f>
        <v>0</v>
      </c>
    </row>
    <row r="1697" spans="2:10" x14ac:dyDescent="0.2">
      <c r="B1697" s="59" t="str">
        <f>G_Uses!C37</f>
        <v>Soft costs</v>
      </c>
      <c r="C1697" s="60" t="str">
        <f>G_Uses!D37</f>
        <v>Appraisal</v>
      </c>
      <c r="D1697" s="61">
        <f>G_Uses!E37</f>
        <v>0</v>
      </c>
      <c r="E1697" s="92">
        <f>G_Uses!F37</f>
        <v>0</v>
      </c>
      <c r="F1697" s="62" t="str">
        <f>G_Uses!G37</f>
        <v/>
      </c>
      <c r="G1697" s="43">
        <f>G_Uses!H37</f>
        <v>0</v>
      </c>
      <c r="H1697" s="93">
        <f>G_Uses!I37</f>
        <v>0</v>
      </c>
      <c r="I1697" s="43">
        <f>G_Uses!J37</f>
        <v>0</v>
      </c>
      <c r="J1697" s="470">
        <f>G_Uses!K37</f>
        <v>0</v>
      </c>
    </row>
    <row r="1698" spans="2:10" x14ac:dyDescent="0.2">
      <c r="B1698" s="59" t="str">
        <f>G_Uses!C38</f>
        <v>Soft costs</v>
      </c>
      <c r="C1698" s="60" t="str">
        <f>G_Uses!D38</f>
        <v>Environmental Report</v>
      </c>
      <c r="D1698" s="61">
        <f>G_Uses!E38</f>
        <v>0</v>
      </c>
      <c r="E1698" s="92">
        <f>G_Uses!F38</f>
        <v>0</v>
      </c>
      <c r="F1698" s="62" t="str">
        <f>G_Uses!G38</f>
        <v/>
      </c>
      <c r="G1698" s="43">
        <f>G_Uses!H38</f>
        <v>0</v>
      </c>
      <c r="H1698" s="93">
        <f>G_Uses!I38</f>
        <v>0</v>
      </c>
      <c r="I1698" s="43">
        <f>G_Uses!J38</f>
        <v>0</v>
      </c>
      <c r="J1698" s="470">
        <f>G_Uses!K38</f>
        <v>0</v>
      </c>
    </row>
    <row r="1699" spans="2:10" x14ac:dyDescent="0.2">
      <c r="B1699" s="59" t="str">
        <f>G_Uses!C39</f>
        <v>Soft costs</v>
      </c>
      <c r="C1699" s="60" t="str">
        <f>G_Uses!D39</f>
        <v>Soil Tests</v>
      </c>
      <c r="D1699" s="61">
        <f>G_Uses!E39</f>
        <v>0</v>
      </c>
      <c r="E1699" s="92">
        <f>G_Uses!F39</f>
        <v>0</v>
      </c>
      <c r="F1699" s="62" t="str">
        <f>G_Uses!G39</f>
        <v/>
      </c>
      <c r="G1699" s="43">
        <f>G_Uses!H39</f>
        <v>0</v>
      </c>
      <c r="H1699" s="93">
        <f>G_Uses!I39</f>
        <v>0</v>
      </c>
      <c r="I1699" s="43">
        <f>G_Uses!J39</f>
        <v>0</v>
      </c>
      <c r="J1699" s="470">
        <f>G_Uses!K39</f>
        <v>0</v>
      </c>
    </row>
    <row r="1700" spans="2:10" x14ac:dyDescent="0.2">
      <c r="B1700" s="59" t="str">
        <f>G_Uses!C40</f>
        <v>Soft costs</v>
      </c>
      <c r="C1700" s="60" t="str">
        <f>G_Uses!D40</f>
        <v>Market Study</v>
      </c>
      <c r="D1700" s="61">
        <f>G_Uses!E40</f>
        <v>0</v>
      </c>
      <c r="E1700" s="92">
        <f>G_Uses!F40</f>
        <v>0</v>
      </c>
      <c r="F1700" s="62" t="str">
        <f>G_Uses!G40</f>
        <v/>
      </c>
      <c r="G1700" s="43">
        <f>G_Uses!H40</f>
        <v>0</v>
      </c>
      <c r="H1700" s="93">
        <f>G_Uses!I40</f>
        <v>0</v>
      </c>
      <c r="I1700" s="43">
        <f>G_Uses!J40</f>
        <v>0</v>
      </c>
      <c r="J1700" s="470">
        <f>G_Uses!K40</f>
        <v>0</v>
      </c>
    </row>
    <row r="1701" spans="2:10" x14ac:dyDescent="0.2">
      <c r="B1701" s="59" t="str">
        <f>G_Uses!C41</f>
        <v>Soft costs</v>
      </c>
      <c r="C1701" s="60" t="str">
        <f>G_Uses!D41</f>
        <v>3rd Party Cost Estimate/PNA</v>
      </c>
      <c r="D1701" s="61">
        <f>G_Uses!E41</f>
        <v>0</v>
      </c>
      <c r="E1701" s="92">
        <f>G_Uses!F41</f>
        <v>0</v>
      </c>
      <c r="F1701" s="62" t="str">
        <f>G_Uses!G41</f>
        <v/>
      </c>
      <c r="G1701" s="43">
        <f>G_Uses!H41</f>
        <v>0</v>
      </c>
      <c r="H1701" s="93">
        <f>G_Uses!I41</f>
        <v>0</v>
      </c>
      <c r="I1701" s="43">
        <f>G_Uses!J41</f>
        <v>0</v>
      </c>
      <c r="J1701" s="470">
        <f>G_Uses!K41</f>
        <v>0</v>
      </c>
    </row>
    <row r="1702" spans="2:10" ht="25.5" x14ac:dyDescent="0.2">
      <c r="B1702" s="59" t="str">
        <f>G_Uses!C42</f>
        <v>Soft costs</v>
      </c>
      <c r="C1702" s="75" t="str">
        <f>G_Uses!D42</f>
        <v>Title and Recording</v>
      </c>
      <c r="D1702" s="76">
        <f>G_Uses!E42</f>
        <v>0</v>
      </c>
      <c r="E1702" s="92">
        <f>G_Uses!F42</f>
        <v>0</v>
      </c>
      <c r="F1702" s="62" t="str">
        <f>G_Uses!G42</f>
        <v/>
      </c>
      <c r="G1702" s="43">
        <f>G_Uses!H42</f>
        <v>0</v>
      </c>
      <c r="H1702" s="93">
        <f>G_Uses!I42</f>
        <v>0</v>
      </c>
      <c r="I1702" s="43">
        <f>G_Uses!J42</f>
        <v>0</v>
      </c>
      <c r="J1702" s="470">
        <f>G_Uses!K42</f>
        <v>0</v>
      </c>
    </row>
    <row r="1703" spans="2:10" x14ac:dyDescent="0.2">
      <c r="B1703" s="59" t="str">
        <f>G_Uses!C43</f>
        <v>Soft costs</v>
      </c>
      <c r="C1703" s="60" t="str">
        <f>G_Uses!D43</f>
        <v>Relocation</v>
      </c>
      <c r="D1703" s="61">
        <f>G_Uses!E43</f>
        <v>0</v>
      </c>
      <c r="E1703" s="92">
        <f>G_Uses!F43</f>
        <v>0</v>
      </c>
      <c r="F1703" s="62" t="str">
        <f>G_Uses!G43</f>
        <v/>
      </c>
      <c r="G1703" s="43">
        <f>G_Uses!H43</f>
        <v>0</v>
      </c>
      <c r="H1703" s="93">
        <f>G_Uses!I43</f>
        <v>0</v>
      </c>
      <c r="I1703" s="43">
        <f>G_Uses!J43</f>
        <v>0</v>
      </c>
      <c r="J1703" s="470">
        <f>G_Uses!K43</f>
        <v>0</v>
      </c>
    </row>
    <row r="1704" spans="2:10" x14ac:dyDescent="0.2">
      <c r="B1704" s="59" t="str">
        <f>G_Uses!C44</f>
        <v>Soft costs</v>
      </c>
      <c r="C1704" s="60" t="str">
        <f>G_Uses!D44</f>
        <v>Marketing</v>
      </c>
      <c r="D1704" s="61">
        <f>G_Uses!E44</f>
        <v>0</v>
      </c>
      <c r="E1704" s="92">
        <f>G_Uses!F44</f>
        <v>0</v>
      </c>
      <c r="F1704" s="62" t="str">
        <f>G_Uses!G44</f>
        <v/>
      </c>
      <c r="G1704" s="43">
        <f>G_Uses!H44</f>
        <v>0</v>
      </c>
      <c r="H1704" s="31">
        <f>G_Uses!I44</f>
        <v>0</v>
      </c>
      <c r="I1704" s="43">
        <f>G_Uses!J44</f>
        <v>0</v>
      </c>
      <c r="J1704" s="470">
        <f>G_Uses!K44</f>
        <v>0</v>
      </c>
    </row>
    <row r="1705" spans="2:10" x14ac:dyDescent="0.2">
      <c r="B1705" s="59" t="str">
        <f>G_Uses!C45</f>
        <v>Soft costs</v>
      </c>
      <c r="C1705" s="60" t="str">
        <f>G_Uses!D45</f>
        <v>Initial Non-Marketing Rent Up Costs</v>
      </c>
      <c r="D1705" s="61">
        <f>G_Uses!E45</f>
        <v>0</v>
      </c>
      <c r="E1705" s="92">
        <f>G_Uses!F45</f>
        <v>0</v>
      </c>
      <c r="F1705" s="62" t="str">
        <f>G_Uses!G45</f>
        <v/>
      </c>
      <c r="G1705" s="43">
        <f>G_Uses!H45</f>
        <v>0</v>
      </c>
      <c r="H1705" s="93">
        <f>G_Uses!I45</f>
        <v>0</v>
      </c>
      <c r="I1705" s="43">
        <f>G_Uses!J45</f>
        <v>0</v>
      </c>
      <c r="J1705" s="470">
        <f>G_Uses!K45</f>
        <v>0</v>
      </c>
    </row>
    <row r="1706" spans="2:10" x14ac:dyDescent="0.2">
      <c r="B1706" s="59" t="str">
        <f>G_Uses!C46</f>
        <v>Soft costs</v>
      </c>
      <c r="C1706" s="151">
        <f>G_Uses!D46</f>
        <v>0</v>
      </c>
      <c r="D1706" s="61">
        <f>G_Uses!E46</f>
        <v>0</v>
      </c>
      <c r="E1706" s="92">
        <f>G_Uses!F46</f>
        <v>0</v>
      </c>
      <c r="F1706" s="62" t="str">
        <f>G_Uses!G46</f>
        <v/>
      </c>
      <c r="G1706" s="43">
        <f>G_Uses!H46</f>
        <v>0</v>
      </c>
      <c r="H1706" s="93">
        <f>G_Uses!I46</f>
        <v>0</v>
      </c>
      <c r="I1706" s="43">
        <f>G_Uses!J46</f>
        <v>0</v>
      </c>
      <c r="J1706" s="470">
        <f>G_Uses!K46</f>
        <v>0</v>
      </c>
    </row>
    <row r="1707" spans="2:10" x14ac:dyDescent="0.2">
      <c r="B1707" s="59" t="str">
        <f>G_Uses!C47</f>
        <v>Soft costs</v>
      </c>
      <c r="C1707" s="151">
        <f>G_Uses!D47</f>
        <v>0</v>
      </c>
      <c r="D1707" s="61">
        <f>G_Uses!E47</f>
        <v>0</v>
      </c>
      <c r="E1707" s="92">
        <f>G_Uses!F47</f>
        <v>0</v>
      </c>
      <c r="F1707" s="62" t="str">
        <f>G_Uses!G47</f>
        <v/>
      </c>
      <c r="G1707" s="43">
        <f>G_Uses!H47</f>
        <v>0</v>
      </c>
      <c r="H1707" s="93">
        <f>G_Uses!I47</f>
        <v>0</v>
      </c>
      <c r="I1707" s="43">
        <f>G_Uses!J47</f>
        <v>0</v>
      </c>
      <c r="J1707" s="470">
        <f>G_Uses!K47</f>
        <v>0</v>
      </c>
    </row>
    <row r="1708" spans="2:10" x14ac:dyDescent="0.2">
      <c r="B1708" s="59" t="str">
        <f>G_Uses!C48</f>
        <v>Soft costs</v>
      </c>
      <c r="C1708" s="151">
        <f>G_Uses!D48</f>
        <v>0</v>
      </c>
      <c r="D1708" s="61">
        <f>G_Uses!E48</f>
        <v>0</v>
      </c>
      <c r="E1708" s="92">
        <f>G_Uses!F48</f>
        <v>0</v>
      </c>
      <c r="F1708" s="62" t="str">
        <f>G_Uses!G48</f>
        <v/>
      </c>
      <c r="G1708" s="43">
        <f>G_Uses!H48</f>
        <v>0</v>
      </c>
      <c r="H1708" s="93">
        <f>G_Uses!I48</f>
        <v>0</v>
      </c>
      <c r="I1708" s="43">
        <f>G_Uses!J48</f>
        <v>0</v>
      </c>
      <c r="J1708" s="470">
        <f>G_Uses!K48</f>
        <v>0</v>
      </c>
    </row>
    <row r="1709" spans="2:10" x14ac:dyDescent="0.2">
      <c r="B1709" s="64" t="str">
        <f>G_Uses!C49</f>
        <v>Subtotal</v>
      </c>
      <c r="C1709" s="1133" t="str">
        <f>G_Uses!D49</f>
        <v>Soft Costs</v>
      </c>
      <c r="D1709" s="1134">
        <f>G_Uses!E49</f>
        <v>0</v>
      </c>
      <c r="E1709" s="67">
        <f>G_Uses!F49</f>
        <v>0</v>
      </c>
      <c r="F1709" s="67" t="str">
        <f>G_Uses!G49</f>
        <v/>
      </c>
      <c r="G1709" s="43">
        <f>G_Uses!H49</f>
        <v>0</v>
      </c>
      <c r="H1709" s="31">
        <f>G_Uses!I49</f>
        <v>0</v>
      </c>
      <c r="I1709" s="43">
        <f>G_Uses!J49</f>
        <v>0</v>
      </c>
      <c r="J1709" s="470">
        <f>G_Uses!K49</f>
        <v>0</v>
      </c>
    </row>
    <row r="1710" spans="2:10" x14ac:dyDescent="0.2">
      <c r="B1710" s="73">
        <f>G_Uses!C50</f>
        <v>0</v>
      </c>
      <c r="C1710" s="77">
        <f>G_Uses!D50</f>
        <v>0</v>
      </c>
      <c r="D1710" s="77">
        <f>G_Uses!E50</f>
        <v>0</v>
      </c>
      <c r="E1710" s="72">
        <f>G_Uses!F50</f>
        <v>0</v>
      </c>
      <c r="F1710" s="72">
        <f>G_Uses!G50</f>
        <v>0</v>
      </c>
      <c r="G1710" s="43">
        <f>G_Uses!H50</f>
        <v>0</v>
      </c>
      <c r="H1710" s="72">
        <f>G_Uses!I50</f>
        <v>0</v>
      </c>
      <c r="I1710" s="43">
        <f>G_Uses!J50</f>
        <v>0</v>
      </c>
      <c r="J1710" s="73">
        <f>G_Uses!K50</f>
        <v>0</v>
      </c>
    </row>
    <row r="1711" spans="2:10" x14ac:dyDescent="0.2">
      <c r="B1711" s="59" t="str">
        <f>G_Uses!C51</f>
        <v>Financing</v>
      </c>
      <c r="C1711" s="60" t="str">
        <f>G_Uses!D51</f>
        <v>IHDA Preliminary Project Assessment Fee &amp; Application Fee</v>
      </c>
      <c r="D1711" s="61">
        <f>G_Uses!E51</f>
        <v>0</v>
      </c>
      <c r="E1711" s="92">
        <f>G_Uses!F51</f>
        <v>0</v>
      </c>
      <c r="F1711" s="62" t="str">
        <f>G_Uses!G51</f>
        <v/>
      </c>
      <c r="G1711" s="43">
        <f>G_Uses!H51</f>
        <v>0</v>
      </c>
      <c r="H1711" s="31">
        <f>G_Uses!I51</f>
        <v>0</v>
      </c>
      <c r="I1711" s="43">
        <f>G_Uses!J51</f>
        <v>0</v>
      </c>
      <c r="J1711" s="470">
        <f>G_Uses!K51</f>
        <v>0</v>
      </c>
    </row>
    <row r="1712" spans="2:10" x14ac:dyDescent="0.2">
      <c r="B1712" s="59" t="str">
        <f>G_Uses!C52</f>
        <v>Financing</v>
      </c>
      <c r="C1712" s="60" t="str">
        <f>G_Uses!D52</f>
        <v>IAHTC Reservation Fee</v>
      </c>
      <c r="D1712" s="61">
        <f>G_Uses!E52</f>
        <v>0</v>
      </c>
      <c r="E1712" s="92">
        <f>G_Uses!F52</f>
        <v>0</v>
      </c>
      <c r="F1712" s="62" t="str">
        <f>G_Uses!G52</f>
        <v/>
      </c>
      <c r="G1712" s="43">
        <f>G_Uses!H52</f>
        <v>0</v>
      </c>
      <c r="H1712" s="31">
        <f>G_Uses!I52</f>
        <v>0</v>
      </c>
      <c r="I1712" s="43">
        <f>G_Uses!J52</f>
        <v>0</v>
      </c>
      <c r="J1712" s="470">
        <f>G_Uses!K52</f>
        <v>0</v>
      </c>
    </row>
    <row r="1713" spans="2:10" x14ac:dyDescent="0.2">
      <c r="B1713" s="59" t="str">
        <f>G_Uses!C53</f>
        <v>Financing</v>
      </c>
      <c r="C1713" s="60" t="str">
        <f>G_Uses!D53</f>
        <v>4% Determination Fee (Tax-Exempt Bonds Only)</v>
      </c>
      <c r="D1713" s="61">
        <f>G_Uses!E53</f>
        <v>0</v>
      </c>
      <c r="E1713" s="92">
        <f>G_Uses!F53</f>
        <v>0</v>
      </c>
      <c r="F1713" s="62" t="str">
        <f>G_Uses!G53</f>
        <v/>
      </c>
      <c r="G1713" s="43">
        <f>G_Uses!H53</f>
        <v>0</v>
      </c>
      <c r="H1713" s="31">
        <f>G_Uses!I53</f>
        <v>0</v>
      </c>
      <c r="I1713" s="43">
        <f>G_Uses!J53</f>
        <v>0</v>
      </c>
      <c r="J1713" s="470">
        <f>G_Uses!K53</f>
        <v>0</v>
      </c>
    </row>
    <row r="1714" spans="2:10" x14ac:dyDescent="0.2">
      <c r="B1714" s="59" t="str">
        <f>G_Uses!C54</f>
        <v>Financing</v>
      </c>
      <c r="C1714" s="60" t="str">
        <f>G_Uses!D54</f>
        <v>9% Reservation Fee</v>
      </c>
      <c r="D1714" s="61">
        <f>G_Uses!E54</f>
        <v>0</v>
      </c>
      <c r="E1714" s="92">
        <f>G_Uses!F54</f>
        <v>0</v>
      </c>
      <c r="F1714" s="62" t="str">
        <f>G_Uses!G54</f>
        <v/>
      </c>
      <c r="G1714" s="43">
        <f>G_Uses!H54</f>
        <v>0</v>
      </c>
      <c r="H1714" s="31">
        <f>G_Uses!I54</f>
        <v>0</v>
      </c>
      <c r="I1714" s="43">
        <f>G_Uses!J54</f>
        <v>0</v>
      </c>
      <c r="J1714" s="470">
        <f>G_Uses!K54</f>
        <v>0</v>
      </c>
    </row>
    <row r="1715" spans="2:10" x14ac:dyDescent="0.2">
      <c r="B1715" s="59" t="str">
        <f>G_Uses!C55</f>
        <v>Financing</v>
      </c>
      <c r="C1715" s="60" t="str">
        <f>G_Uses!D55</f>
        <v>P&amp;P Bond/ Construction /LOC /Working Capital/Latent Defects LOC Fee</v>
      </c>
      <c r="D1715" s="61">
        <f>G_Uses!E55</f>
        <v>0</v>
      </c>
      <c r="E1715" s="92">
        <f>G_Uses!F55</f>
        <v>0</v>
      </c>
      <c r="F1715" s="62" t="str">
        <f>G_Uses!G55</f>
        <v/>
      </c>
      <c r="G1715" s="43">
        <f>G_Uses!H55</f>
        <v>0</v>
      </c>
      <c r="H1715" s="31">
        <f>G_Uses!I55</f>
        <v>0</v>
      </c>
      <c r="I1715" s="43">
        <f>G_Uses!J55</f>
        <v>0</v>
      </c>
      <c r="J1715" s="470">
        <f>G_Uses!K55</f>
        <v>0</v>
      </c>
    </row>
    <row r="1716" spans="2:10" x14ac:dyDescent="0.2">
      <c r="B1716" s="59" t="str">
        <f>G_Uses!C56</f>
        <v>Financing</v>
      </c>
      <c r="C1716" s="60" t="str">
        <f>G_Uses!D56</f>
        <v>IHDA Loan Origination</v>
      </c>
      <c r="D1716" s="61">
        <f>G_Uses!E56</f>
        <v>0</v>
      </c>
      <c r="E1716" s="92">
        <f>G_Uses!F56</f>
        <v>0</v>
      </c>
      <c r="F1716" s="62" t="str">
        <f>G_Uses!G56</f>
        <v/>
      </c>
      <c r="G1716" s="43">
        <f>G_Uses!H56</f>
        <v>0</v>
      </c>
      <c r="H1716" s="93">
        <f>G_Uses!I56</f>
        <v>0</v>
      </c>
      <c r="I1716" s="43">
        <f>G_Uses!J56</f>
        <v>0</v>
      </c>
      <c r="J1716" s="470">
        <f>G_Uses!K56</f>
        <v>0</v>
      </c>
    </row>
    <row r="1717" spans="2:10" x14ac:dyDescent="0.2">
      <c r="B1717" s="59" t="str">
        <f>G_Uses!C57</f>
        <v>Financing</v>
      </c>
      <c r="C1717" s="60" t="str">
        <f>G_Uses!D57</f>
        <v>IHDA Forward Commitment Extension Fee</v>
      </c>
      <c r="D1717" s="61">
        <f>G_Uses!E57</f>
        <v>0</v>
      </c>
      <c r="E1717" s="92">
        <f>G_Uses!F57</f>
        <v>0</v>
      </c>
      <c r="F1717" s="62" t="str">
        <f>G_Uses!G57</f>
        <v/>
      </c>
      <c r="G1717" s="43">
        <f>G_Uses!H57</f>
        <v>0</v>
      </c>
      <c r="H1717" s="93">
        <f>G_Uses!I57</f>
        <v>0</v>
      </c>
      <c r="I1717" s="43">
        <f>G_Uses!J57</f>
        <v>0</v>
      </c>
      <c r="J1717" s="470">
        <f>G_Uses!K57</f>
        <v>0</v>
      </c>
    </row>
    <row r="1718" spans="2:10" x14ac:dyDescent="0.2">
      <c r="B1718" s="59" t="str">
        <f>G_Uses!C58</f>
        <v>Financing</v>
      </c>
      <c r="C1718" s="60" t="str">
        <f>G_Uses!D58</f>
        <v>IHDA Legal Fees</v>
      </c>
      <c r="D1718" s="171">
        <f>G_Uses!E58</f>
        <v>0</v>
      </c>
      <c r="E1718" s="92">
        <f>G_Uses!F58</f>
        <v>0</v>
      </c>
      <c r="F1718" s="62" t="str">
        <f>G_Uses!G58</f>
        <v/>
      </c>
      <c r="G1718" s="43">
        <f>G_Uses!H58</f>
        <v>0</v>
      </c>
      <c r="H1718" s="93">
        <f>G_Uses!I58</f>
        <v>0</v>
      </c>
      <c r="I1718" s="43">
        <f>G_Uses!J58</f>
        <v>0</v>
      </c>
      <c r="J1718" s="470">
        <f>G_Uses!K58</f>
        <v>0</v>
      </c>
    </row>
    <row r="1719" spans="2:10" x14ac:dyDescent="0.2">
      <c r="B1719" s="59" t="str">
        <f>G_Uses!C59</f>
        <v>Financing</v>
      </c>
      <c r="C1719" s="60" t="str">
        <f>G_Uses!D59</f>
        <v>IHDA Plan and Cost Review Fee</v>
      </c>
      <c r="D1719" s="772">
        <f>G_Uses!E59</f>
        <v>0</v>
      </c>
      <c r="E1719" s="92">
        <f>G_Uses!F59</f>
        <v>0</v>
      </c>
      <c r="F1719" s="62" t="str">
        <f>G_Uses!G59</f>
        <v/>
      </c>
      <c r="G1719" s="43">
        <f>G_Uses!H59</f>
        <v>0</v>
      </c>
      <c r="H1719" s="93">
        <f>G_Uses!I59</f>
        <v>0</v>
      </c>
      <c r="I1719" s="43">
        <f>G_Uses!J59</f>
        <v>0</v>
      </c>
      <c r="J1719" s="470">
        <f>G_Uses!K59</f>
        <v>0</v>
      </c>
    </row>
    <row r="1720" spans="2:10" x14ac:dyDescent="0.2">
      <c r="B1720" s="59" t="str">
        <f>G_Uses!C60</f>
        <v>Financing</v>
      </c>
      <c r="C1720" s="60" t="str">
        <f>G_Uses!D60</f>
        <v>IHDA Conversion Fee</v>
      </c>
      <c r="D1720" s="25">
        <f>G_Uses!E60</f>
        <v>0</v>
      </c>
      <c r="E1720" s="92">
        <f>G_Uses!F60</f>
        <v>0</v>
      </c>
      <c r="F1720" s="62" t="str">
        <f>G_Uses!G60</f>
        <v/>
      </c>
      <c r="G1720" s="43">
        <f>G_Uses!H60</f>
        <v>0</v>
      </c>
      <c r="H1720" s="93">
        <f>G_Uses!I60</f>
        <v>0</v>
      </c>
      <c r="I1720" s="43">
        <f>G_Uses!J60</f>
        <v>0</v>
      </c>
      <c r="J1720" s="470">
        <f>G_Uses!K60</f>
        <v>0</v>
      </c>
    </row>
    <row r="1721" spans="2:10" x14ac:dyDescent="0.2">
      <c r="B1721" s="59" t="str">
        <f>G_Uses!C61</f>
        <v>Financing</v>
      </c>
      <c r="C1721" s="60" t="str">
        <f>G_Uses!D61</f>
        <v>Other Loan Origination</v>
      </c>
      <c r="D1721" s="61">
        <f>G_Uses!E61</f>
        <v>0</v>
      </c>
      <c r="E1721" s="92">
        <f>G_Uses!F61</f>
        <v>0</v>
      </c>
      <c r="F1721" s="62" t="str">
        <f>G_Uses!G61</f>
        <v/>
      </c>
      <c r="G1721" s="43">
        <f>G_Uses!H61</f>
        <v>0</v>
      </c>
      <c r="H1721" s="93">
        <f>G_Uses!I61</f>
        <v>0</v>
      </c>
      <c r="I1721" s="43">
        <f>G_Uses!J61</f>
        <v>0</v>
      </c>
      <c r="J1721" s="470">
        <f>G_Uses!K61</f>
        <v>0</v>
      </c>
    </row>
    <row r="1722" spans="2:10" x14ac:dyDescent="0.2">
      <c r="B1722" s="59" t="str">
        <f>G_Uses!C62</f>
        <v>Financing</v>
      </c>
      <c r="C1722" s="60" t="str">
        <f>G_Uses!D62</f>
        <v>Other Lender Legal Fees</v>
      </c>
      <c r="D1722" s="61">
        <f>G_Uses!E62</f>
        <v>0</v>
      </c>
      <c r="E1722" s="92">
        <f>G_Uses!F62</f>
        <v>0</v>
      </c>
      <c r="F1722" s="62" t="str">
        <f>G_Uses!G62</f>
        <v/>
      </c>
      <c r="G1722" s="43">
        <f>G_Uses!H62</f>
        <v>0</v>
      </c>
      <c r="H1722" s="31">
        <f>G_Uses!I62</f>
        <v>0</v>
      </c>
      <c r="I1722" s="43">
        <f>G_Uses!J62</f>
        <v>0</v>
      </c>
      <c r="J1722" s="470">
        <f>G_Uses!K62</f>
        <v>0</v>
      </c>
    </row>
    <row r="1723" spans="2:10" x14ac:dyDescent="0.2">
      <c r="B1723" s="59" t="str">
        <f>G_Uses!C63</f>
        <v>Financing</v>
      </c>
      <c r="C1723" s="60" t="str">
        <f>G_Uses!D63</f>
        <v>Lender's Inspecting Architect</v>
      </c>
      <c r="D1723" s="61">
        <f>G_Uses!E63</f>
        <v>0</v>
      </c>
      <c r="E1723" s="92">
        <f>G_Uses!F63</f>
        <v>0</v>
      </c>
      <c r="F1723" s="62" t="str">
        <f>G_Uses!G63</f>
        <v/>
      </c>
      <c r="G1723" s="43">
        <f>G_Uses!H63</f>
        <v>0</v>
      </c>
      <c r="H1723" s="93">
        <f>G_Uses!I63</f>
        <v>0</v>
      </c>
      <c r="I1723" s="43">
        <f>G_Uses!J63</f>
        <v>0</v>
      </c>
      <c r="J1723" s="470">
        <f>G_Uses!K63</f>
        <v>0</v>
      </c>
    </row>
    <row r="1724" spans="2:10" x14ac:dyDescent="0.2">
      <c r="B1724" s="59" t="str">
        <f>G_Uses!C64</f>
        <v>Financing</v>
      </c>
      <c r="C1724" s="60" t="str">
        <f>G_Uses!D64</f>
        <v>Bank Escrow Fee</v>
      </c>
      <c r="D1724" s="61">
        <f>G_Uses!E64</f>
        <v>0</v>
      </c>
      <c r="E1724" s="92">
        <f>G_Uses!F64</f>
        <v>0</v>
      </c>
      <c r="F1724" s="62" t="str">
        <f>G_Uses!G64</f>
        <v/>
      </c>
      <c r="G1724" s="43">
        <f>G_Uses!H64</f>
        <v>0</v>
      </c>
      <c r="H1724" s="93">
        <f>G_Uses!I64</f>
        <v>0</v>
      </c>
      <c r="I1724" s="43">
        <f>G_Uses!J64</f>
        <v>0</v>
      </c>
      <c r="J1724" s="470">
        <f>G_Uses!K64</f>
        <v>0</v>
      </c>
    </row>
    <row r="1725" spans="2:10" x14ac:dyDescent="0.2">
      <c r="B1725" s="59" t="str">
        <f>G_Uses!C65</f>
        <v>Financing</v>
      </c>
      <c r="C1725" s="60" t="str">
        <f>G_Uses!D65</f>
        <v>Bond Issuance Fee</v>
      </c>
      <c r="D1725" s="61">
        <f>G_Uses!E65</f>
        <v>0</v>
      </c>
      <c r="E1725" s="92">
        <f>G_Uses!F65</f>
        <v>0</v>
      </c>
      <c r="F1725" s="62" t="str">
        <f>G_Uses!G65</f>
        <v/>
      </c>
      <c r="G1725" s="43">
        <f>G_Uses!H65</f>
        <v>0</v>
      </c>
      <c r="H1725" s="31">
        <f>G_Uses!I65</f>
        <v>0</v>
      </c>
      <c r="I1725" s="43">
        <f>G_Uses!J65</f>
        <v>0</v>
      </c>
      <c r="J1725" s="470">
        <f>G_Uses!K65</f>
        <v>0</v>
      </c>
    </row>
    <row r="1726" spans="2:10" x14ac:dyDescent="0.2">
      <c r="B1726" s="59" t="str">
        <f>G_Uses!C66</f>
        <v>Financing</v>
      </c>
      <c r="C1726" s="60" t="str">
        <f>G_Uses!D66</f>
        <v>Bond Inducement Fee</v>
      </c>
      <c r="D1726" s="61">
        <f>G_Uses!E66</f>
        <v>0</v>
      </c>
      <c r="E1726" s="92">
        <f>G_Uses!F66</f>
        <v>0</v>
      </c>
      <c r="F1726" s="62" t="str">
        <f>G_Uses!G66</f>
        <v/>
      </c>
      <c r="G1726" s="43">
        <f>G_Uses!H66</f>
        <v>0</v>
      </c>
      <c r="H1726" s="93">
        <f>G_Uses!I66</f>
        <v>0</v>
      </c>
      <c r="I1726" s="43">
        <f>G_Uses!J66</f>
        <v>0</v>
      </c>
      <c r="J1726" s="470">
        <f>G_Uses!K66</f>
        <v>0</v>
      </c>
    </row>
    <row r="1727" spans="2:10" x14ac:dyDescent="0.2">
      <c r="B1727" s="59" t="str">
        <f>G_Uses!C67</f>
        <v>Financing</v>
      </c>
      <c r="C1727" s="60" t="str">
        <f>G_Uses!D67</f>
        <v>Bond Counsel Fee</v>
      </c>
      <c r="D1727" s="61">
        <f>G_Uses!E67</f>
        <v>0</v>
      </c>
      <c r="E1727" s="92">
        <f>G_Uses!F67</f>
        <v>0</v>
      </c>
      <c r="F1727" s="62" t="str">
        <f>G_Uses!G67</f>
        <v/>
      </c>
      <c r="G1727" s="43">
        <f>G_Uses!H67</f>
        <v>0</v>
      </c>
      <c r="H1727" s="93">
        <f>G_Uses!I67</f>
        <v>0</v>
      </c>
      <c r="I1727" s="43">
        <f>G_Uses!J67</f>
        <v>0</v>
      </c>
      <c r="J1727" s="470">
        <f>G_Uses!K67</f>
        <v>0</v>
      </c>
    </row>
    <row r="1728" spans="2:10" x14ac:dyDescent="0.2">
      <c r="B1728" s="59" t="str">
        <f>G_Uses!C68</f>
        <v>Financing</v>
      </c>
      <c r="C1728" s="60" t="str">
        <f>G_Uses!D68</f>
        <v>Underwriter Takedown, Management, and Expenses</v>
      </c>
      <c r="D1728" s="61">
        <f>G_Uses!E68</f>
        <v>0</v>
      </c>
      <c r="E1728" s="92">
        <f>G_Uses!F68</f>
        <v>0</v>
      </c>
      <c r="F1728" s="62" t="str">
        <f>G_Uses!G68</f>
        <v/>
      </c>
      <c r="G1728" s="43">
        <f>G_Uses!H68</f>
        <v>0</v>
      </c>
      <c r="H1728" s="93">
        <f>G_Uses!I68</f>
        <v>0</v>
      </c>
      <c r="I1728" s="43">
        <f>G_Uses!J68</f>
        <v>0</v>
      </c>
      <c r="J1728" s="470">
        <f>G_Uses!K68</f>
        <v>0</v>
      </c>
    </row>
    <row r="1729" spans="2:10" x14ac:dyDescent="0.2">
      <c r="B1729" s="59" t="str">
        <f>G_Uses!C69</f>
        <v>Financing</v>
      </c>
      <c r="C1729" s="60" t="str">
        <f>G_Uses!D69</f>
        <v>Co-Bond Counsel Fee</v>
      </c>
      <c r="D1729" s="61">
        <f>G_Uses!E69</f>
        <v>0</v>
      </c>
      <c r="E1729" s="92">
        <f>G_Uses!F69</f>
        <v>0</v>
      </c>
      <c r="F1729" s="62" t="str">
        <f>G_Uses!G69</f>
        <v/>
      </c>
      <c r="G1729" s="43">
        <f>G_Uses!H69</f>
        <v>0</v>
      </c>
      <c r="H1729" s="93">
        <f>G_Uses!I69</f>
        <v>0</v>
      </c>
      <c r="I1729" s="43">
        <f>G_Uses!J69</f>
        <v>0</v>
      </c>
      <c r="J1729" s="470">
        <f>G_Uses!K69</f>
        <v>0</v>
      </c>
    </row>
    <row r="1730" spans="2:10" x14ac:dyDescent="0.2">
      <c r="B1730" s="59" t="str">
        <f>G_Uses!C70</f>
        <v>Financing</v>
      </c>
      <c r="C1730" s="60" t="str">
        <f>G_Uses!D70</f>
        <v>Issuer's Counsel Fee</v>
      </c>
      <c r="D1730" s="61">
        <f>G_Uses!E70</f>
        <v>0</v>
      </c>
      <c r="E1730" s="92">
        <f>G_Uses!F70</f>
        <v>0</v>
      </c>
      <c r="F1730" s="62" t="str">
        <f>G_Uses!G70</f>
        <v/>
      </c>
      <c r="G1730" s="43">
        <f>G_Uses!H70</f>
        <v>0</v>
      </c>
      <c r="H1730" s="93">
        <f>G_Uses!I70</f>
        <v>0</v>
      </c>
      <c r="I1730" s="43">
        <f>G_Uses!J70</f>
        <v>0</v>
      </c>
      <c r="J1730" s="470">
        <f>G_Uses!K70</f>
        <v>0</v>
      </c>
    </row>
    <row r="1731" spans="2:10" x14ac:dyDescent="0.2">
      <c r="B1731" s="59" t="str">
        <f>G_Uses!C71</f>
        <v>Financing</v>
      </c>
      <c r="C1731" s="60" t="str">
        <f>G_Uses!D71</f>
        <v>Issuer's Financial Advisor Fee</v>
      </c>
      <c r="D1731" s="61">
        <f>G_Uses!E71</f>
        <v>0</v>
      </c>
      <c r="E1731" s="92">
        <f>G_Uses!F71</f>
        <v>0</v>
      </c>
      <c r="F1731" s="62" t="str">
        <f>G_Uses!G71</f>
        <v/>
      </c>
      <c r="G1731" s="43">
        <f>G_Uses!H71</f>
        <v>0</v>
      </c>
      <c r="H1731" s="93">
        <f>G_Uses!I71</f>
        <v>0</v>
      </c>
      <c r="I1731" s="43">
        <f>G_Uses!J71</f>
        <v>0</v>
      </c>
      <c r="J1731" s="470">
        <f>G_Uses!K71</f>
        <v>0</v>
      </c>
    </row>
    <row r="1732" spans="2:10" x14ac:dyDescent="0.2">
      <c r="B1732" s="59" t="str">
        <f>G_Uses!C72</f>
        <v>Financing</v>
      </c>
      <c r="C1732" s="60" t="str">
        <f>G_Uses!D72</f>
        <v>Trustee/Custodian/Fiscal Agent Fee</v>
      </c>
      <c r="D1732" s="61">
        <f>G_Uses!E72</f>
        <v>0</v>
      </c>
      <c r="E1732" s="92">
        <f>G_Uses!F72</f>
        <v>0</v>
      </c>
      <c r="F1732" s="62" t="str">
        <f>G_Uses!G72</f>
        <v/>
      </c>
      <c r="G1732" s="43">
        <f>G_Uses!H72</f>
        <v>0</v>
      </c>
      <c r="H1732" s="93">
        <f>G_Uses!I72</f>
        <v>0</v>
      </c>
      <c r="I1732" s="43">
        <f>G_Uses!J72</f>
        <v>0</v>
      </c>
      <c r="J1732" s="470">
        <f>G_Uses!K72</f>
        <v>0</v>
      </c>
    </row>
    <row r="1733" spans="2:10" x14ac:dyDescent="0.2">
      <c r="B1733" s="59" t="str">
        <f>G_Uses!C73</f>
        <v>Financing</v>
      </c>
      <c r="C1733" s="60" t="str">
        <f>G_Uses!D73</f>
        <v>Credit Enhancement Fee</v>
      </c>
      <c r="D1733" s="61">
        <f>G_Uses!E73</f>
        <v>0</v>
      </c>
      <c r="E1733" s="92">
        <f>G_Uses!F73</f>
        <v>0</v>
      </c>
      <c r="F1733" s="62" t="str">
        <f>G_Uses!G73</f>
        <v/>
      </c>
      <c r="G1733" s="43">
        <f>G_Uses!H73</f>
        <v>0</v>
      </c>
      <c r="H1733" s="93">
        <f>G_Uses!I73</f>
        <v>0</v>
      </c>
      <c r="I1733" s="43">
        <f>G_Uses!J73</f>
        <v>0</v>
      </c>
      <c r="J1733" s="470">
        <f>G_Uses!K73</f>
        <v>0</v>
      </c>
    </row>
    <row r="1734" spans="2:10" x14ac:dyDescent="0.2">
      <c r="B1734" s="59" t="str">
        <f>G_Uses!C74</f>
        <v>Financing</v>
      </c>
      <c r="C1734" s="60" t="str">
        <f>G_Uses!D74</f>
        <v>MIP Deposit</v>
      </c>
      <c r="D1734" s="61">
        <f>G_Uses!E74</f>
        <v>0</v>
      </c>
      <c r="E1734" s="92">
        <f>G_Uses!F74</f>
        <v>0</v>
      </c>
      <c r="F1734" s="62" t="str">
        <f>G_Uses!G74</f>
        <v/>
      </c>
      <c r="G1734" s="43">
        <f>G_Uses!H74</f>
        <v>0</v>
      </c>
      <c r="H1734" s="93">
        <f>G_Uses!I74</f>
        <v>0</v>
      </c>
      <c r="I1734" s="43">
        <f>G_Uses!J74</f>
        <v>0</v>
      </c>
      <c r="J1734" s="470">
        <f>G_Uses!K74</f>
        <v>0</v>
      </c>
    </row>
    <row r="1735" spans="2:10" x14ac:dyDescent="0.2">
      <c r="B1735" s="59" t="str">
        <f>G_Uses!C75</f>
        <v>Financing</v>
      </c>
      <c r="C1735" s="60" t="str">
        <f>G_Uses!D75</f>
        <v>Bond Admin Fee</v>
      </c>
      <c r="D1735" s="61">
        <f>G_Uses!E75</f>
        <v>0</v>
      </c>
      <c r="E1735" s="92">
        <f>G_Uses!F75</f>
        <v>0</v>
      </c>
      <c r="F1735" s="62" t="str">
        <f>G_Uses!G75</f>
        <v/>
      </c>
      <c r="G1735" s="43">
        <f>G_Uses!H75</f>
        <v>0</v>
      </c>
      <c r="H1735" s="93">
        <f>G_Uses!I75</f>
        <v>0</v>
      </c>
      <c r="I1735" s="43">
        <f>G_Uses!J75</f>
        <v>0</v>
      </c>
      <c r="J1735" s="470">
        <f>G_Uses!K75</f>
        <v>0</v>
      </c>
    </row>
    <row r="1736" spans="2:10" x14ac:dyDescent="0.2">
      <c r="B1736" s="59" t="str">
        <f>G_Uses!C76</f>
        <v>Financing</v>
      </c>
      <c r="C1736" s="60" t="str">
        <f>G_Uses!D76</f>
        <v>Rating Agency Fee</v>
      </c>
      <c r="D1736" s="61">
        <f>G_Uses!E76</f>
        <v>0</v>
      </c>
      <c r="E1736" s="92">
        <f>G_Uses!F76</f>
        <v>0</v>
      </c>
      <c r="F1736" s="62" t="str">
        <f>G_Uses!G76</f>
        <v/>
      </c>
      <c r="G1736" s="43">
        <f>G_Uses!H76</f>
        <v>0</v>
      </c>
      <c r="H1736" s="93">
        <f>G_Uses!I76</f>
        <v>0</v>
      </c>
      <c r="I1736" s="43">
        <f>G_Uses!J76</f>
        <v>0</v>
      </c>
      <c r="J1736" s="470">
        <f>G_Uses!K76</f>
        <v>0</v>
      </c>
    </row>
    <row r="1737" spans="2:10" x14ac:dyDescent="0.2">
      <c r="B1737" s="59" t="str">
        <f>G_Uses!C77</f>
        <v>Financing</v>
      </c>
      <c r="C1737" s="60" t="str">
        <f>G_Uses!D77</f>
        <v>Miscellaneous Bond Fee</v>
      </c>
      <c r="D1737" s="61">
        <f>G_Uses!E77</f>
        <v>0</v>
      </c>
      <c r="E1737" s="92">
        <f>G_Uses!F77</f>
        <v>0</v>
      </c>
      <c r="F1737" s="62" t="str">
        <f>G_Uses!G77</f>
        <v/>
      </c>
      <c r="G1737" s="43">
        <f>G_Uses!H77</f>
        <v>0</v>
      </c>
      <c r="H1737" s="93">
        <f>G_Uses!I77</f>
        <v>0</v>
      </c>
      <c r="I1737" s="43">
        <f>G_Uses!J77</f>
        <v>0</v>
      </c>
      <c r="J1737" s="470">
        <f>G_Uses!K77</f>
        <v>0</v>
      </c>
    </row>
    <row r="1738" spans="2:10" x14ac:dyDescent="0.2">
      <c r="B1738" s="59" t="str">
        <f>G_Uses!C78</f>
        <v>Financing</v>
      </c>
      <c r="C1738" s="151">
        <f>G_Uses!D78</f>
        <v>0</v>
      </c>
      <c r="D1738" s="61">
        <f>G_Uses!E78</f>
        <v>0</v>
      </c>
      <c r="E1738" s="92">
        <f>G_Uses!F78</f>
        <v>0</v>
      </c>
      <c r="F1738" s="62" t="str">
        <f>G_Uses!G78</f>
        <v/>
      </c>
      <c r="G1738" s="43">
        <f>G_Uses!H78</f>
        <v>0</v>
      </c>
      <c r="H1738" s="93">
        <f>G_Uses!I78</f>
        <v>0</v>
      </c>
      <c r="I1738" s="43">
        <f>G_Uses!J78</f>
        <v>0</v>
      </c>
      <c r="J1738" s="470">
        <f>G_Uses!K78</f>
        <v>0</v>
      </c>
    </row>
    <row r="1739" spans="2:10" x14ac:dyDescent="0.2">
      <c r="B1739" s="59" t="str">
        <f>G_Uses!C79</f>
        <v>Financing</v>
      </c>
      <c r="C1739" s="151">
        <f>G_Uses!D79</f>
        <v>0</v>
      </c>
      <c r="D1739" s="61">
        <f>G_Uses!E79</f>
        <v>0</v>
      </c>
      <c r="E1739" s="92">
        <f>G_Uses!F79</f>
        <v>0</v>
      </c>
      <c r="F1739" s="62" t="str">
        <f>G_Uses!G79</f>
        <v/>
      </c>
      <c r="G1739" s="43">
        <f>G_Uses!H79</f>
        <v>0</v>
      </c>
      <c r="H1739" s="93">
        <f>G_Uses!I79</f>
        <v>0</v>
      </c>
      <c r="I1739" s="43">
        <f>G_Uses!J79</f>
        <v>0</v>
      </c>
      <c r="J1739" s="470">
        <f>G_Uses!K79</f>
        <v>0</v>
      </c>
    </row>
    <row r="1740" spans="2:10" x14ac:dyDescent="0.2">
      <c r="B1740" s="64" t="str">
        <f>G_Uses!C80</f>
        <v>Subtotal</v>
      </c>
      <c r="C1740" s="65" t="str">
        <f>G_Uses!D80</f>
        <v xml:space="preserve">Financing </v>
      </c>
      <c r="D1740" s="66">
        <f>G_Uses!E80</f>
        <v>0</v>
      </c>
      <c r="E1740" s="67">
        <f>G_Uses!F80</f>
        <v>0</v>
      </c>
      <c r="F1740" s="67" t="str">
        <f>G_Uses!G80</f>
        <v/>
      </c>
      <c r="G1740" s="43">
        <f>G_Uses!H80</f>
        <v>0</v>
      </c>
      <c r="H1740" s="31">
        <f>G_Uses!I80</f>
        <v>0</v>
      </c>
      <c r="I1740" s="43">
        <f>G_Uses!J80</f>
        <v>0</v>
      </c>
      <c r="J1740" s="470">
        <f>G_Uses!K80</f>
        <v>0</v>
      </c>
    </row>
    <row r="1741" spans="2:10" x14ac:dyDescent="0.2">
      <c r="B1741" s="73">
        <f>G_Uses!C81</f>
        <v>0</v>
      </c>
      <c r="C1741" s="70">
        <f>G_Uses!D81</f>
        <v>0</v>
      </c>
      <c r="D1741" s="70">
        <f>G_Uses!E81</f>
        <v>0</v>
      </c>
      <c r="E1741" s="71">
        <f>G_Uses!F81</f>
        <v>0</v>
      </c>
      <c r="F1741" s="71">
        <f>G_Uses!G81</f>
        <v>0</v>
      </c>
      <c r="G1741" s="43">
        <f>G_Uses!H81</f>
        <v>0</v>
      </c>
      <c r="H1741" s="72">
        <f>G_Uses!I81</f>
        <v>0</v>
      </c>
      <c r="I1741" s="43">
        <f>G_Uses!J81</f>
        <v>0</v>
      </c>
      <c r="J1741" s="73">
        <f>G_Uses!K81</f>
        <v>0</v>
      </c>
    </row>
    <row r="1742" spans="2:10" x14ac:dyDescent="0.2">
      <c r="B1742" s="59" t="str">
        <f>G_Uses!C82</f>
        <v>Interim</v>
      </c>
      <c r="C1742" s="60" t="str">
        <f>G_Uses!D82</f>
        <v>Construction / Bridge loan interest</v>
      </c>
      <c r="D1742" s="61">
        <f>G_Uses!E82</f>
        <v>0</v>
      </c>
      <c r="E1742" s="62">
        <f>G_Uses!F82</f>
        <v>0</v>
      </c>
      <c r="F1742" s="62" t="str">
        <f>G_Uses!G82</f>
        <v/>
      </c>
      <c r="G1742" s="43">
        <f>G_Uses!H82</f>
        <v>0</v>
      </c>
      <c r="H1742" s="93">
        <f>G_Uses!I82</f>
        <v>0</v>
      </c>
      <c r="I1742" s="43">
        <f>G_Uses!J82</f>
        <v>0</v>
      </c>
      <c r="J1742" s="470">
        <f>G_Uses!K82</f>
        <v>0</v>
      </c>
    </row>
    <row r="1743" spans="2:10" x14ac:dyDescent="0.2">
      <c r="B1743" s="59" t="str">
        <f>G_Uses!C83</f>
        <v>Interim</v>
      </c>
      <c r="C1743" s="60" t="str">
        <f>G_Uses!D83</f>
        <v>MIP / Credit Enhancement during construction</v>
      </c>
      <c r="D1743" s="61">
        <f>G_Uses!E83</f>
        <v>0</v>
      </c>
      <c r="E1743" s="92">
        <f>G_Uses!F83</f>
        <v>0</v>
      </c>
      <c r="F1743" s="62" t="str">
        <f>G_Uses!G83</f>
        <v/>
      </c>
      <c r="G1743" s="43">
        <f>G_Uses!H83</f>
        <v>0</v>
      </c>
      <c r="H1743" s="93">
        <f>G_Uses!I83</f>
        <v>0</v>
      </c>
      <c r="I1743" s="43">
        <f>G_Uses!J83</f>
        <v>0</v>
      </c>
      <c r="J1743" s="470">
        <f>G_Uses!K83</f>
        <v>0</v>
      </c>
    </row>
    <row r="1744" spans="2:10" x14ac:dyDescent="0.2">
      <c r="B1744" s="59" t="str">
        <f>G_Uses!C84</f>
        <v>Interim</v>
      </c>
      <c r="C1744" s="60" t="str">
        <f>G_Uses!D84</f>
        <v>Servicing fees during construction</v>
      </c>
      <c r="D1744" s="61">
        <f>G_Uses!E84</f>
        <v>0</v>
      </c>
      <c r="E1744" s="92">
        <f>G_Uses!F84</f>
        <v>0</v>
      </c>
      <c r="F1744" s="62" t="str">
        <f>G_Uses!G84</f>
        <v/>
      </c>
      <c r="G1744" s="43">
        <f>G_Uses!H84</f>
        <v>0</v>
      </c>
      <c r="H1744" s="93">
        <f>G_Uses!I84</f>
        <v>0</v>
      </c>
      <c r="I1744" s="43">
        <f>G_Uses!J84</f>
        <v>0</v>
      </c>
      <c r="J1744" s="470">
        <f>G_Uses!K84</f>
        <v>0</v>
      </c>
    </row>
    <row r="1745" spans="2:10" x14ac:dyDescent="0.2">
      <c r="B1745" s="59" t="str">
        <f>G_Uses!C85</f>
        <v>Interim</v>
      </c>
      <c r="C1745" s="60" t="str">
        <f>G_Uses!D85</f>
        <v>Real Estate Taxes During Construction</v>
      </c>
      <c r="D1745" s="61">
        <f>G_Uses!E85</f>
        <v>0</v>
      </c>
      <c r="E1745" s="92">
        <f>G_Uses!F85</f>
        <v>0</v>
      </c>
      <c r="F1745" s="62" t="str">
        <f>G_Uses!G85</f>
        <v/>
      </c>
      <c r="G1745" s="43">
        <f>G_Uses!H85</f>
        <v>0</v>
      </c>
      <c r="H1745" s="93">
        <f>G_Uses!I85</f>
        <v>0</v>
      </c>
      <c r="I1745" s="43">
        <f>G_Uses!J85</f>
        <v>0</v>
      </c>
      <c r="J1745" s="470">
        <f>G_Uses!K85</f>
        <v>0</v>
      </c>
    </row>
    <row r="1746" spans="2:10" x14ac:dyDescent="0.2">
      <c r="B1746" s="59" t="str">
        <f>G_Uses!C86</f>
        <v>Interim</v>
      </c>
      <c r="C1746" s="60" t="str">
        <f>G_Uses!D86</f>
        <v>Insurance During Construction</v>
      </c>
      <c r="D1746" s="61">
        <f>G_Uses!E86</f>
        <v>0</v>
      </c>
      <c r="E1746" s="92">
        <f>G_Uses!F86</f>
        <v>0</v>
      </c>
      <c r="F1746" s="62" t="str">
        <f>G_Uses!G86</f>
        <v/>
      </c>
      <c r="G1746" s="43">
        <f>G_Uses!H86</f>
        <v>0</v>
      </c>
      <c r="H1746" s="93">
        <f>G_Uses!I86</f>
        <v>0</v>
      </c>
      <c r="I1746" s="43">
        <f>G_Uses!J86</f>
        <v>0</v>
      </c>
      <c r="J1746" s="470">
        <f>G_Uses!K86</f>
        <v>0</v>
      </c>
    </row>
    <row r="1747" spans="2:10" x14ac:dyDescent="0.2">
      <c r="B1747" s="59" t="str">
        <f>G_Uses!C87</f>
        <v>Interim</v>
      </c>
      <c r="C1747" s="151">
        <f>G_Uses!D87</f>
        <v>0</v>
      </c>
      <c r="D1747" s="61">
        <f>G_Uses!E87</f>
        <v>0</v>
      </c>
      <c r="E1747" s="92">
        <f>G_Uses!F87</f>
        <v>0</v>
      </c>
      <c r="F1747" s="62" t="str">
        <f>G_Uses!G87</f>
        <v/>
      </c>
      <c r="G1747" s="43">
        <f>G_Uses!H87</f>
        <v>0</v>
      </c>
      <c r="H1747" s="93">
        <f>G_Uses!I87</f>
        <v>0</v>
      </c>
      <c r="I1747" s="43">
        <f>G_Uses!J87</f>
        <v>0</v>
      </c>
      <c r="J1747" s="470">
        <f>G_Uses!K87</f>
        <v>0</v>
      </c>
    </row>
    <row r="1748" spans="2:10" x14ac:dyDescent="0.2">
      <c r="B1748" s="64" t="str">
        <f>G_Uses!C88</f>
        <v>Subtotal</v>
      </c>
      <c r="C1748" s="65" t="str">
        <f>G_Uses!D88</f>
        <v>Interim</v>
      </c>
      <c r="D1748" s="66">
        <f>G_Uses!E88</f>
        <v>0</v>
      </c>
      <c r="E1748" s="67">
        <f>G_Uses!F88</f>
        <v>0</v>
      </c>
      <c r="F1748" s="67" t="str">
        <f>G_Uses!G88</f>
        <v/>
      </c>
      <c r="G1748" s="43">
        <f>G_Uses!H88</f>
        <v>0</v>
      </c>
      <c r="H1748" s="31">
        <f>G_Uses!I88</f>
        <v>0</v>
      </c>
      <c r="I1748" s="43">
        <f>G_Uses!J88</f>
        <v>0</v>
      </c>
      <c r="J1748" s="470">
        <f>G_Uses!K88</f>
        <v>0</v>
      </c>
    </row>
    <row r="1749" spans="2:10" x14ac:dyDescent="0.2">
      <c r="B1749" s="43">
        <f>G_Uses!C89</f>
        <v>0</v>
      </c>
      <c r="C1749" s="43">
        <f>G_Uses!D89</f>
        <v>0</v>
      </c>
      <c r="D1749" s="43">
        <f>G_Uses!E89</f>
        <v>0</v>
      </c>
      <c r="E1749" s="43">
        <f>G_Uses!F89</f>
        <v>0</v>
      </c>
      <c r="F1749" s="43">
        <f>G_Uses!G89</f>
        <v>0</v>
      </c>
      <c r="G1749" s="43">
        <f>G_Uses!H89</f>
        <v>0</v>
      </c>
      <c r="H1749" s="43">
        <f>G_Uses!I89</f>
        <v>0</v>
      </c>
      <c r="I1749" s="43">
        <f>G_Uses!J89</f>
        <v>0</v>
      </c>
      <c r="J1749" s="43">
        <f>G_Uses!K89</f>
        <v>0</v>
      </c>
    </row>
    <row r="1750" spans="2:10" x14ac:dyDescent="0.2">
      <c r="B1750" s="59" t="str">
        <f>G_Uses!C90</f>
        <v>Syndication</v>
      </c>
      <c r="C1750" s="60" t="str">
        <f>G_Uses!D90</f>
        <v>Syndication legal</v>
      </c>
      <c r="D1750" s="61">
        <f>G_Uses!E90</f>
        <v>0</v>
      </c>
      <c r="E1750" s="92">
        <f>G_Uses!F90</f>
        <v>0</v>
      </c>
      <c r="F1750" s="62" t="str">
        <f>G_Uses!G90</f>
        <v/>
      </c>
      <c r="G1750" s="43">
        <f>G_Uses!H90</f>
        <v>0</v>
      </c>
      <c r="H1750" s="31">
        <f>G_Uses!I90</f>
        <v>0</v>
      </c>
      <c r="I1750" s="43">
        <f>G_Uses!J90</f>
        <v>0</v>
      </c>
      <c r="J1750" s="470">
        <f>G_Uses!K90</f>
        <v>0</v>
      </c>
    </row>
    <row r="1751" spans="2:10" x14ac:dyDescent="0.2">
      <c r="B1751" s="59" t="str">
        <f>G_Uses!C91</f>
        <v>Syndication</v>
      </c>
      <c r="C1751" s="60" t="str">
        <f>G_Uses!D91</f>
        <v>Partnership organizational expense</v>
      </c>
      <c r="D1751" s="61">
        <f>G_Uses!E91</f>
        <v>0</v>
      </c>
      <c r="E1751" s="92">
        <f>G_Uses!F91</f>
        <v>0</v>
      </c>
      <c r="F1751" s="62" t="str">
        <f>G_Uses!G91</f>
        <v/>
      </c>
      <c r="G1751" s="43">
        <f>G_Uses!H91</f>
        <v>0</v>
      </c>
      <c r="H1751" s="31">
        <f>G_Uses!I91</f>
        <v>0</v>
      </c>
      <c r="I1751" s="43">
        <f>G_Uses!J91</f>
        <v>0</v>
      </c>
      <c r="J1751" s="470">
        <f>G_Uses!K91</f>
        <v>0</v>
      </c>
    </row>
    <row r="1752" spans="2:10" x14ac:dyDescent="0.2">
      <c r="B1752" s="59" t="str">
        <f>G_Uses!C92</f>
        <v>Syndication</v>
      </c>
      <c r="C1752" s="60" t="str">
        <f>G_Uses!D92</f>
        <v>Other Syndication fees</v>
      </c>
      <c r="D1752" s="61">
        <f>G_Uses!E92</f>
        <v>0</v>
      </c>
      <c r="E1752" s="92">
        <f>G_Uses!F92</f>
        <v>0</v>
      </c>
      <c r="F1752" s="62" t="str">
        <f>G_Uses!G92</f>
        <v/>
      </c>
      <c r="G1752" s="43">
        <f>G_Uses!H92</f>
        <v>0</v>
      </c>
      <c r="H1752" s="31">
        <f>G_Uses!I92</f>
        <v>0</v>
      </c>
      <c r="I1752" s="43">
        <f>G_Uses!J92</f>
        <v>0</v>
      </c>
      <c r="J1752" s="470">
        <f>G_Uses!K92</f>
        <v>0</v>
      </c>
    </row>
    <row r="1753" spans="2:10" x14ac:dyDescent="0.2">
      <c r="B1753" s="64" t="str">
        <f>G_Uses!C93</f>
        <v>Subtotal</v>
      </c>
      <c r="C1753" s="65" t="str">
        <f>G_Uses!D93</f>
        <v>Syndication</v>
      </c>
      <c r="D1753" s="66">
        <f>G_Uses!E93</f>
        <v>0</v>
      </c>
      <c r="E1753" s="67">
        <f>G_Uses!F93</f>
        <v>0</v>
      </c>
      <c r="F1753" s="67" t="str">
        <f>G_Uses!G93</f>
        <v/>
      </c>
      <c r="G1753" s="43">
        <f>G_Uses!H93</f>
        <v>0</v>
      </c>
      <c r="H1753" s="31">
        <f>G_Uses!I93</f>
        <v>0</v>
      </c>
      <c r="I1753" s="43">
        <f>G_Uses!J93</f>
        <v>0</v>
      </c>
      <c r="J1753" s="470">
        <f>G_Uses!K93</f>
        <v>0</v>
      </c>
    </row>
    <row r="1754" spans="2:10" x14ac:dyDescent="0.2">
      <c r="B1754" s="73">
        <f>G_Uses!C94</f>
        <v>0</v>
      </c>
      <c r="C1754" s="70">
        <f>G_Uses!D94</f>
        <v>0</v>
      </c>
      <c r="D1754" s="70">
        <f>G_Uses!E94</f>
        <v>0</v>
      </c>
      <c r="E1754" s="71">
        <f>G_Uses!F94</f>
        <v>0</v>
      </c>
      <c r="F1754" s="71">
        <f>G_Uses!G94</f>
        <v>0</v>
      </c>
      <c r="G1754" s="43">
        <f>G_Uses!H94</f>
        <v>0</v>
      </c>
      <c r="H1754" s="72">
        <f>G_Uses!I94</f>
        <v>0</v>
      </c>
      <c r="I1754" s="43">
        <f>G_Uses!J94</f>
        <v>0</v>
      </c>
      <c r="J1754" s="73">
        <f>G_Uses!K94</f>
        <v>0</v>
      </c>
    </row>
    <row r="1755" spans="2:10" x14ac:dyDescent="0.2">
      <c r="B1755" s="59" t="str">
        <f>G_Uses!C95</f>
        <v>Reserves</v>
      </c>
      <c r="C1755" s="60" t="str">
        <f>G_Uses!D95</f>
        <v>Real Estate Tax Reserve</v>
      </c>
      <c r="D1755" s="311">
        <f>G_Uses!E95</f>
        <v>0</v>
      </c>
      <c r="E1755" s="92">
        <f>G_Uses!F95</f>
        <v>0</v>
      </c>
      <c r="F1755" s="62" t="str">
        <f>G_Uses!G95</f>
        <v/>
      </c>
      <c r="G1755" s="43">
        <f>G_Uses!H95</f>
        <v>0</v>
      </c>
      <c r="H1755" s="31">
        <f>G_Uses!I95</f>
        <v>0</v>
      </c>
      <c r="I1755" s="43">
        <f>G_Uses!J95</f>
        <v>0</v>
      </c>
      <c r="J1755" s="470">
        <f>G_Uses!K95</f>
        <v>0</v>
      </c>
    </row>
    <row r="1756" spans="2:10" x14ac:dyDescent="0.2">
      <c r="B1756" s="59" t="str">
        <f>G_Uses!C96</f>
        <v>Reserves</v>
      </c>
      <c r="C1756" s="60" t="str">
        <f>G_Uses!D96</f>
        <v>Insurance Reserve</v>
      </c>
      <c r="D1756" s="141">
        <f>G_Uses!E96</f>
        <v>0</v>
      </c>
      <c r="E1756" s="92">
        <f>G_Uses!F96</f>
        <v>0</v>
      </c>
      <c r="F1756" s="62" t="str">
        <f>G_Uses!G96</f>
        <v/>
      </c>
      <c r="G1756" s="43">
        <f>G_Uses!H96</f>
        <v>0</v>
      </c>
      <c r="H1756" s="31">
        <f>G_Uses!I96</f>
        <v>0</v>
      </c>
      <c r="I1756" s="43">
        <f>G_Uses!J96</f>
        <v>0</v>
      </c>
      <c r="J1756" s="470">
        <f>G_Uses!K96</f>
        <v>0</v>
      </c>
    </row>
    <row r="1757" spans="2:10" x14ac:dyDescent="0.2">
      <c r="B1757" s="59" t="str">
        <f>G_Uses!C97</f>
        <v>Reserves</v>
      </c>
      <c r="C1757" s="60" t="str">
        <f>G_Uses!D97</f>
        <v>Replacement Reserve</v>
      </c>
      <c r="D1757" s="61">
        <f>G_Uses!E97</f>
        <v>0</v>
      </c>
      <c r="E1757" s="92">
        <f>G_Uses!F97</f>
        <v>0</v>
      </c>
      <c r="F1757" s="62" t="str">
        <f>G_Uses!G97</f>
        <v/>
      </c>
      <c r="G1757" s="43">
        <f>G_Uses!H97</f>
        <v>0</v>
      </c>
      <c r="H1757" s="31">
        <f>G_Uses!I97</f>
        <v>0</v>
      </c>
      <c r="I1757" s="43">
        <f>G_Uses!J97</f>
        <v>0</v>
      </c>
      <c r="J1757" s="470">
        <f>G_Uses!K97</f>
        <v>0</v>
      </c>
    </row>
    <row r="1758" spans="2:10" x14ac:dyDescent="0.2">
      <c r="B1758" s="59" t="str">
        <f>G_Uses!C98</f>
        <v>Reserves</v>
      </c>
      <c r="C1758" s="60" t="str">
        <f>G_Uses!D98</f>
        <v xml:space="preserve">Existing Reserves </v>
      </c>
      <c r="D1758" s="61">
        <f>G_Uses!E98</f>
        <v>0</v>
      </c>
      <c r="E1758" s="92">
        <f>G_Uses!F98</f>
        <v>0</v>
      </c>
      <c r="F1758" s="62" t="str">
        <f>G_Uses!G98</f>
        <v/>
      </c>
      <c r="G1758" s="43">
        <f>G_Uses!H98</f>
        <v>0</v>
      </c>
      <c r="H1758" s="31">
        <f>G_Uses!I98</f>
        <v>0</v>
      </c>
      <c r="I1758" s="43">
        <f>G_Uses!J98</f>
        <v>0</v>
      </c>
      <c r="J1758" s="470">
        <f>G_Uses!K98</f>
        <v>0</v>
      </c>
    </row>
    <row r="1759" spans="2:10" x14ac:dyDescent="0.2">
      <c r="B1759" s="59" t="str">
        <f>G_Uses!C99</f>
        <v>Reserves</v>
      </c>
      <c r="C1759" s="60" t="str">
        <f>G_Uses!D99</f>
        <v>Operating Reserve</v>
      </c>
      <c r="D1759" s="61">
        <f>G_Uses!E99</f>
        <v>0</v>
      </c>
      <c r="E1759" s="92">
        <f>G_Uses!F99</f>
        <v>0</v>
      </c>
      <c r="F1759" s="62" t="str">
        <f>G_Uses!G99</f>
        <v/>
      </c>
      <c r="G1759" s="43">
        <f>G_Uses!H99</f>
        <v>0</v>
      </c>
      <c r="H1759" s="31">
        <f>G_Uses!I99</f>
        <v>0</v>
      </c>
      <c r="I1759" s="43">
        <f>G_Uses!J99</f>
        <v>0</v>
      </c>
      <c r="J1759" s="470">
        <f>G_Uses!K99</f>
        <v>0</v>
      </c>
    </row>
    <row r="1760" spans="2:10" x14ac:dyDescent="0.2">
      <c r="B1760" s="59" t="str">
        <f>G_Uses!C100</f>
        <v>Reserves</v>
      </c>
      <c r="C1760" s="60" t="str">
        <f>G_Uses!D100</f>
        <v>Debt Service Reserve</v>
      </c>
      <c r="D1760" s="61">
        <f>G_Uses!E100</f>
        <v>0</v>
      </c>
      <c r="E1760" s="92">
        <f>G_Uses!F100</f>
        <v>0</v>
      </c>
      <c r="F1760" s="62" t="str">
        <f>G_Uses!G100</f>
        <v/>
      </c>
      <c r="G1760" s="43">
        <f>G_Uses!H100</f>
        <v>0</v>
      </c>
      <c r="H1760" s="31">
        <f>G_Uses!I100</f>
        <v>0</v>
      </c>
      <c r="I1760" s="43">
        <f>G_Uses!J100</f>
        <v>0</v>
      </c>
      <c r="J1760" s="470">
        <f>G_Uses!K100</f>
        <v>0</v>
      </c>
    </row>
    <row r="1761" spans="2:10" x14ac:dyDescent="0.2">
      <c r="B1761" s="59" t="str">
        <f>G_Uses!C101</f>
        <v>Reserves</v>
      </c>
      <c r="C1761" s="60" t="str">
        <f>G_Uses!D101</f>
        <v>Furniture, Fixtures and Equipment Reserve</v>
      </c>
      <c r="D1761" s="61">
        <f>G_Uses!E101</f>
        <v>0</v>
      </c>
      <c r="E1761" s="92">
        <f>G_Uses!F101</f>
        <v>0</v>
      </c>
      <c r="F1761" s="62" t="str">
        <f>G_Uses!G101</f>
        <v/>
      </c>
      <c r="G1761" s="43">
        <f>G_Uses!H101</f>
        <v>0</v>
      </c>
      <c r="H1761" s="31">
        <f>G_Uses!I101</f>
        <v>0</v>
      </c>
      <c r="I1761" s="43">
        <f>G_Uses!J101</f>
        <v>0</v>
      </c>
      <c r="J1761" s="470">
        <f>G_Uses!K101</f>
        <v>0</v>
      </c>
    </row>
    <row r="1762" spans="2:10" x14ac:dyDescent="0.2">
      <c r="B1762" s="59" t="str">
        <f>G_Uses!C102</f>
        <v>Reserves</v>
      </c>
      <c r="C1762" s="60" t="str">
        <f>G_Uses!D102</f>
        <v>Transition Reserve</v>
      </c>
      <c r="D1762" s="61">
        <f>G_Uses!E102</f>
        <v>0</v>
      </c>
      <c r="E1762" s="92">
        <f>G_Uses!F102</f>
        <v>0</v>
      </c>
      <c r="F1762" s="62" t="str">
        <f>G_Uses!G102</f>
        <v/>
      </c>
      <c r="G1762" s="43">
        <f>G_Uses!H102</f>
        <v>0</v>
      </c>
      <c r="H1762" s="31">
        <f>G_Uses!I102</f>
        <v>0</v>
      </c>
      <c r="I1762" s="43">
        <f>G_Uses!J102</f>
        <v>0</v>
      </c>
      <c r="J1762" s="470">
        <f>G_Uses!K102</f>
        <v>0</v>
      </c>
    </row>
    <row r="1763" spans="2:10" x14ac:dyDescent="0.2">
      <c r="B1763" s="59" t="str">
        <f>G_Uses!C103</f>
        <v>Reserves</v>
      </c>
      <c r="C1763" s="60" t="str">
        <f>G_Uses!D103</f>
        <v>Interest Reserve</v>
      </c>
      <c r="D1763" s="61">
        <f>G_Uses!E103</f>
        <v>0</v>
      </c>
      <c r="E1763" s="142">
        <f>G_Uses!F103</f>
        <v>0</v>
      </c>
      <c r="F1763" s="62" t="str">
        <f>G_Uses!G103</f>
        <v/>
      </c>
      <c r="G1763" s="43">
        <f>G_Uses!H103</f>
        <v>0</v>
      </c>
      <c r="H1763" s="31">
        <f>G_Uses!I103</f>
        <v>0</v>
      </c>
      <c r="I1763" s="43">
        <f>G_Uses!J103</f>
        <v>0</v>
      </c>
      <c r="J1763" s="470">
        <f>G_Uses!K103</f>
        <v>0</v>
      </c>
    </row>
    <row r="1764" spans="2:10" x14ac:dyDescent="0.2">
      <c r="B1764" s="59" t="str">
        <f>G_Uses!C104</f>
        <v>Reserves</v>
      </c>
      <c r="C1764" s="60" t="str">
        <f>G_Uses!D104</f>
        <v>Maximum Annual Debt Service (MADS)/Bond Reserve</v>
      </c>
      <c r="D1764" s="61">
        <f>G_Uses!E104</f>
        <v>0</v>
      </c>
      <c r="E1764" s="142">
        <f>G_Uses!F104</f>
        <v>0</v>
      </c>
      <c r="F1764" s="62" t="str">
        <f>G_Uses!G104</f>
        <v/>
      </c>
      <c r="G1764" s="43">
        <f>G_Uses!H104</f>
        <v>0</v>
      </c>
      <c r="H1764" s="31">
        <f>G_Uses!I104</f>
        <v>0</v>
      </c>
      <c r="I1764" s="43">
        <f>G_Uses!J104</f>
        <v>0</v>
      </c>
      <c r="J1764" s="470">
        <f>G_Uses!K104</f>
        <v>0</v>
      </c>
    </row>
    <row r="1765" spans="2:10" x14ac:dyDescent="0.2">
      <c r="B1765" s="59" t="str">
        <f>G_Uses!C105</f>
        <v>Reserves</v>
      </c>
      <c r="C1765" s="151">
        <f>G_Uses!D105</f>
        <v>0</v>
      </c>
      <c r="D1765" s="61">
        <f>G_Uses!E105</f>
        <v>0</v>
      </c>
      <c r="E1765" s="92">
        <f>G_Uses!F105</f>
        <v>0</v>
      </c>
      <c r="F1765" s="62" t="str">
        <f>G_Uses!G105</f>
        <v/>
      </c>
      <c r="G1765" s="43">
        <f>G_Uses!H105</f>
        <v>0</v>
      </c>
      <c r="H1765" s="31">
        <f>G_Uses!I105</f>
        <v>0</v>
      </c>
      <c r="I1765" s="43">
        <f>G_Uses!J105</f>
        <v>0</v>
      </c>
      <c r="J1765" s="470">
        <f>G_Uses!K105</f>
        <v>0</v>
      </c>
    </row>
    <row r="1766" spans="2:10" x14ac:dyDescent="0.2">
      <c r="B1766" s="59" t="str">
        <f>G_Uses!C106</f>
        <v>Reserves</v>
      </c>
      <c r="C1766" s="151">
        <f>G_Uses!D106</f>
        <v>0</v>
      </c>
      <c r="D1766" s="61">
        <f>G_Uses!E106</f>
        <v>0</v>
      </c>
      <c r="E1766" s="92">
        <f>G_Uses!F106</f>
        <v>0</v>
      </c>
      <c r="F1766" s="62" t="str">
        <f>G_Uses!G106</f>
        <v/>
      </c>
      <c r="G1766" s="43">
        <f>G_Uses!H106</f>
        <v>0</v>
      </c>
      <c r="H1766" s="31">
        <f>G_Uses!I106</f>
        <v>0</v>
      </c>
      <c r="I1766" s="43">
        <f>G_Uses!J106</f>
        <v>0</v>
      </c>
      <c r="J1766" s="470">
        <f>G_Uses!K106</f>
        <v>0</v>
      </c>
    </row>
    <row r="1767" spans="2:10" x14ac:dyDescent="0.2">
      <c r="B1767" s="64" t="str">
        <f>G_Uses!C107</f>
        <v>Subtotal</v>
      </c>
      <c r="C1767" s="65" t="str">
        <f>G_Uses!D107</f>
        <v>Reserves</v>
      </c>
      <c r="D1767" s="66">
        <f>G_Uses!E107</f>
        <v>0</v>
      </c>
      <c r="E1767" s="67">
        <f>G_Uses!F107</f>
        <v>0</v>
      </c>
      <c r="F1767" s="67" t="str">
        <f>G_Uses!G107</f>
        <v/>
      </c>
      <c r="G1767" s="43">
        <f>G_Uses!H107</f>
        <v>0</v>
      </c>
      <c r="H1767" s="31">
        <f>G_Uses!I107</f>
        <v>0</v>
      </c>
      <c r="I1767" s="43">
        <f>G_Uses!J107</f>
        <v>0</v>
      </c>
      <c r="J1767" s="470">
        <f>G_Uses!K107</f>
        <v>0</v>
      </c>
    </row>
    <row r="1768" spans="2:10" x14ac:dyDescent="0.2">
      <c r="B1768" s="73">
        <f>G_Uses!C108</f>
        <v>0</v>
      </c>
      <c r="C1768" s="70">
        <f>G_Uses!D108</f>
        <v>0</v>
      </c>
      <c r="D1768" s="70">
        <f>G_Uses!E108</f>
        <v>0</v>
      </c>
      <c r="E1768" s="71">
        <f>G_Uses!F108</f>
        <v>0</v>
      </c>
      <c r="F1768" s="71">
        <f>G_Uses!G108</f>
        <v>0</v>
      </c>
      <c r="G1768" s="43">
        <f>G_Uses!H108</f>
        <v>0</v>
      </c>
      <c r="H1768" s="72">
        <f>G_Uses!I108</f>
        <v>0</v>
      </c>
      <c r="I1768" s="43">
        <f>G_Uses!J108</f>
        <v>0</v>
      </c>
      <c r="J1768" s="73">
        <f>G_Uses!K108</f>
        <v>0</v>
      </c>
    </row>
    <row r="1769" spans="2:10" x14ac:dyDescent="0.2">
      <c r="B1769" s="59" t="str">
        <f>G_Uses!C109</f>
        <v>Developer Fee</v>
      </c>
      <c r="C1769" s="60" t="str">
        <f>G_Uses!D109</f>
        <v>Developer Fee (inclusive of consultants, managers, etc.)</v>
      </c>
      <c r="D1769" s="45">
        <f>G_Uses!E109</f>
        <v>0</v>
      </c>
      <c r="E1769" s="719">
        <f>G_Uses!F109</f>
        <v>0</v>
      </c>
      <c r="F1769" s="62" t="str">
        <f>G_Uses!G109</f>
        <v/>
      </c>
      <c r="G1769" s="43">
        <f>G_Uses!H109</f>
        <v>0</v>
      </c>
      <c r="H1769" s="31">
        <f>G_Uses!I109</f>
        <v>0</v>
      </c>
      <c r="I1769" s="43">
        <f>G_Uses!J109</f>
        <v>0</v>
      </c>
      <c r="J1769" s="470">
        <f>G_Uses!K109</f>
        <v>0</v>
      </c>
    </row>
    <row r="1770" spans="2:10" x14ac:dyDescent="0.2">
      <c r="B1770" s="59" t="str">
        <f>G_Uses!C110</f>
        <v>Developer Fee</v>
      </c>
      <c r="C1770" s="77" t="str">
        <f>G_Uses!D110</f>
        <v>Less Identity of Interest Between Buyer and Seller</v>
      </c>
      <c r="D1770" s="52">
        <f>G_Uses!E110</f>
        <v>0</v>
      </c>
      <c r="E1770" s="62">
        <f>G_Uses!F110</f>
        <v>0</v>
      </c>
      <c r="F1770" s="62" t="str">
        <f>G_Uses!G110</f>
        <v/>
      </c>
      <c r="G1770" s="43">
        <f>G_Uses!H110</f>
        <v>0</v>
      </c>
      <c r="H1770" s="31">
        <f>G_Uses!I110</f>
        <v>0</v>
      </c>
      <c r="I1770" s="43">
        <f>G_Uses!J110</f>
        <v>0</v>
      </c>
      <c r="J1770" s="470">
        <f>G_Uses!K110</f>
        <v>0</v>
      </c>
    </row>
    <row r="1771" spans="2:10" x14ac:dyDescent="0.2">
      <c r="B1771" s="59" t="str">
        <f>G_Uses!C111</f>
        <v>Developer Fee</v>
      </c>
      <c r="C1771" s="77" t="str">
        <f>G_Uses!D111</f>
        <v>Less Identity of Interest Between Owner and GC</v>
      </c>
      <c r="D1771" s="52">
        <f>G_Uses!E111</f>
        <v>0</v>
      </c>
      <c r="E1771" s="62">
        <f>G_Uses!F111</f>
        <v>0</v>
      </c>
      <c r="F1771" s="62" t="str">
        <f>G_Uses!G111</f>
        <v/>
      </c>
      <c r="G1771" s="43">
        <f>G_Uses!H111</f>
        <v>0</v>
      </c>
      <c r="H1771" s="31">
        <f>G_Uses!I111</f>
        <v>0</v>
      </c>
      <c r="I1771" s="43">
        <f>G_Uses!J111</f>
        <v>0</v>
      </c>
      <c r="J1771" s="470">
        <f>G_Uses!K111</f>
        <v>0</v>
      </c>
    </row>
    <row r="1772" spans="2:10" x14ac:dyDescent="0.2">
      <c r="B1772" s="64" t="str">
        <f>G_Uses!C112</f>
        <v>Developer Fee</v>
      </c>
      <c r="C1772" s="65" t="str">
        <f>G_Uses!D112</f>
        <v>Total Developer Fee</v>
      </c>
      <c r="D1772" s="74">
        <f>G_Uses!E112</f>
        <v>0</v>
      </c>
      <c r="E1772" s="67">
        <f>G_Uses!F112</f>
        <v>0</v>
      </c>
      <c r="F1772" s="67" t="str">
        <f>G_Uses!G112</f>
        <v/>
      </c>
      <c r="G1772" s="43">
        <f>G_Uses!H112</f>
        <v>0</v>
      </c>
      <c r="H1772" s="93">
        <f>G_Uses!I112</f>
        <v>0</v>
      </c>
      <c r="I1772" s="43">
        <f>G_Uses!J112</f>
        <v>0</v>
      </c>
      <c r="J1772" s="470">
        <f>G_Uses!K112</f>
        <v>0</v>
      </c>
    </row>
    <row r="1773" spans="2:10" x14ac:dyDescent="0.2">
      <c r="B1773" s="82">
        <f>G_Uses!C113</f>
        <v>0</v>
      </c>
      <c r="C1773" s="79">
        <f>G_Uses!D113</f>
        <v>0</v>
      </c>
      <c r="D1773" s="79">
        <f>G_Uses!E113</f>
        <v>0</v>
      </c>
      <c r="E1773" s="80">
        <f>G_Uses!F113</f>
        <v>0</v>
      </c>
      <c r="F1773" s="80">
        <f>G_Uses!G113</f>
        <v>0</v>
      </c>
      <c r="G1773" s="43">
        <f>G_Uses!H113</f>
        <v>0</v>
      </c>
      <c r="H1773" s="81">
        <f>G_Uses!I113</f>
        <v>0</v>
      </c>
      <c r="I1773" s="43">
        <f>G_Uses!J113</f>
        <v>0</v>
      </c>
      <c r="J1773" s="82">
        <f>G_Uses!K113</f>
        <v>0</v>
      </c>
    </row>
    <row r="1774" spans="2:10" x14ac:dyDescent="0.2">
      <c r="B1774" s="25">
        <f>G_Uses!C114</f>
        <v>0</v>
      </c>
      <c r="C1774" s="25">
        <f>G_Uses!D114</f>
        <v>0</v>
      </c>
      <c r="D1774" s="25">
        <f>G_Uses!E114</f>
        <v>0</v>
      </c>
      <c r="E1774" s="42">
        <f>G_Uses!F114</f>
        <v>0</v>
      </c>
      <c r="F1774" s="42">
        <f>G_Uses!G114</f>
        <v>0</v>
      </c>
      <c r="G1774" s="43">
        <f>G_Uses!H114</f>
        <v>0</v>
      </c>
      <c r="H1774" s="42">
        <f>G_Uses!I114</f>
        <v>0</v>
      </c>
      <c r="I1774" s="43">
        <f>G_Uses!J114</f>
        <v>0</v>
      </c>
      <c r="J1774" s="45">
        <f>G_Uses!K114</f>
        <v>0</v>
      </c>
    </row>
    <row r="1775" spans="2:10" x14ac:dyDescent="0.2">
      <c r="B1775" s="83" t="str">
        <f>G_Uses!C115</f>
        <v>Total</v>
      </c>
      <c r="C1775" s="65" t="str">
        <f>G_Uses!D115</f>
        <v>Grand Total</v>
      </c>
      <c r="D1775" s="66">
        <f>G_Uses!E115</f>
        <v>0</v>
      </c>
      <c r="E1775" s="67">
        <f>G_Uses!F115</f>
        <v>0</v>
      </c>
      <c r="F1775" s="67" t="str">
        <f>G_Uses!G115</f>
        <v/>
      </c>
      <c r="G1775" s="43">
        <f>G_Uses!H115</f>
        <v>0</v>
      </c>
      <c r="H1775" s="29">
        <f>G_Uses!I115</f>
        <v>0</v>
      </c>
      <c r="I1775" s="43">
        <f>G_Uses!J115</f>
        <v>0</v>
      </c>
      <c r="J1775" s="470">
        <f>G_Uses!K115</f>
        <v>0</v>
      </c>
    </row>
    <row r="1776" spans="2:10" x14ac:dyDescent="0.2">
      <c r="B1776" s="25">
        <f>G_Uses!C116</f>
        <v>0</v>
      </c>
      <c r="C1776" s="25">
        <f>G_Uses!D116</f>
        <v>0</v>
      </c>
      <c r="D1776" s="25">
        <f>G_Uses!E116</f>
        <v>0</v>
      </c>
      <c r="E1776" s="42">
        <f>G_Uses!F116</f>
        <v>0</v>
      </c>
      <c r="F1776" s="42">
        <f>G_Uses!G116</f>
        <v>0</v>
      </c>
      <c r="G1776" s="42">
        <f>G_Uses!H116</f>
        <v>0</v>
      </c>
      <c r="H1776" s="42">
        <f>G_Uses!I116</f>
        <v>0</v>
      </c>
      <c r="I1776" s="42">
        <f>G_Uses!J116</f>
        <v>0</v>
      </c>
      <c r="J1776" s="42">
        <f>G_Uses!K116</f>
        <v>0</v>
      </c>
    </row>
    <row r="1777" spans="2:10" x14ac:dyDescent="0.2">
      <c r="B1777" s="25">
        <f>G_Uses!C117</f>
        <v>0</v>
      </c>
      <c r="C1777" s="25">
        <f>G_Uses!D117</f>
        <v>0</v>
      </c>
      <c r="D1777" s="465">
        <f>G_Uses!E117</f>
        <v>0</v>
      </c>
      <c r="E1777" s="42">
        <f>G_Uses!F117</f>
        <v>0</v>
      </c>
      <c r="F1777" s="42">
        <f>G_Uses!G117</f>
        <v>0</v>
      </c>
      <c r="G1777" s="42">
        <f>G_Uses!H117</f>
        <v>0</v>
      </c>
      <c r="H1777" s="42">
        <f>G_Uses!I117</f>
        <v>0</v>
      </c>
      <c r="I1777" s="42">
        <f>G_Uses!J117</f>
        <v>0</v>
      </c>
      <c r="J1777" s="42">
        <f>G_Uses!K117</f>
        <v>0</v>
      </c>
    </row>
    <row r="1778" spans="2:10" ht="15.75" x14ac:dyDescent="0.25">
      <c r="B1778" s="26" t="str">
        <f>G_Uses!C118</f>
        <v>Tax Credit Calculation</v>
      </c>
      <c r="C1778" s="466">
        <f>G_Uses!D118</f>
        <v>0</v>
      </c>
      <c r="D1778" s="467" t="str">
        <f>G_Uses!E118</f>
        <v>4% - Acq.</v>
      </c>
      <c r="E1778" s="468">
        <f>G_Uses!F118</f>
        <v>0.04</v>
      </c>
      <c r="F1778" s="468">
        <f>G_Uses!G118</f>
        <v>0.09</v>
      </c>
      <c r="G1778" s="42">
        <f>G_Uses!H118</f>
        <v>0</v>
      </c>
      <c r="H1778" s="469" t="str">
        <f>G_Uses!I118</f>
        <v>Total</v>
      </c>
      <c r="I1778" s="85">
        <f>G_Uses!J118</f>
        <v>0</v>
      </c>
      <c r="J1778" s="42">
        <f>G_Uses!K118</f>
        <v>0</v>
      </c>
    </row>
    <row r="1779" spans="2:10" x14ac:dyDescent="0.2">
      <c r="B1779" s="25">
        <f>G_Uses!C119</f>
        <v>0</v>
      </c>
      <c r="C1779" s="460" t="str">
        <f>G_Uses!D119</f>
        <v>Eligible Basis</v>
      </c>
      <c r="D1779" s="93">
        <f>G_Uses!E119</f>
        <v>0</v>
      </c>
      <c r="E1779" s="93" t="str">
        <f>G_Uses!F119</f>
        <v/>
      </c>
      <c r="F1779" s="93">
        <f>G_Uses!G119</f>
        <v>0</v>
      </c>
      <c r="G1779" s="86">
        <f>G_Uses!H119</f>
        <v>0</v>
      </c>
      <c r="H1779" s="204">
        <f>G_Uses!I119</f>
        <v>0</v>
      </c>
      <c r="I1779" s="42">
        <f>G_Uses!J119</f>
        <v>0</v>
      </c>
      <c r="J1779" s="42">
        <f>G_Uses!K119</f>
        <v>0</v>
      </c>
    </row>
    <row r="1780" spans="2:10" x14ac:dyDescent="0.2">
      <c r="B1780" s="25">
        <f>G_Uses!C120</f>
        <v>0</v>
      </c>
      <c r="C1780" s="461" t="str">
        <f>G_Uses!D120</f>
        <v>- Historic Tax Credits</v>
      </c>
      <c r="D1780" s="92">
        <f>G_Uses!E120</f>
        <v>0</v>
      </c>
      <c r="E1780" s="92" t="str">
        <f>G_Uses!F120</f>
        <v/>
      </c>
      <c r="F1780" s="92">
        <f>G_Uses!G120</f>
        <v>0</v>
      </c>
      <c r="G1780" s="409">
        <f>G_Uses!H120</f>
        <v>0</v>
      </c>
      <c r="H1780" s="136">
        <f>G_Uses!I120</f>
        <v>0</v>
      </c>
      <c r="I1780" s="42">
        <f>G_Uses!J120</f>
        <v>0</v>
      </c>
      <c r="J1780" s="42">
        <f>G_Uses!K120</f>
        <v>0</v>
      </c>
    </row>
    <row r="1781" spans="2:10" x14ac:dyDescent="0.2">
      <c r="B1781" s="25">
        <f>G_Uses!C121</f>
        <v>0</v>
      </c>
      <c r="C1781" s="461" t="str">
        <f>G_Uses!D121</f>
        <v>- Deductions</v>
      </c>
      <c r="D1781" s="92">
        <f>G_Uses!E121</f>
        <v>0</v>
      </c>
      <c r="E1781" s="92">
        <f>G_Uses!F121</f>
        <v>0</v>
      </c>
      <c r="F1781" s="92">
        <f>G_Uses!G121</f>
        <v>0</v>
      </c>
      <c r="G1781" s="409">
        <f>G_Uses!H121</f>
        <v>0</v>
      </c>
      <c r="H1781" s="136">
        <f>G_Uses!I121</f>
        <v>0</v>
      </c>
      <c r="I1781" s="42">
        <f>G_Uses!J121</f>
        <v>0</v>
      </c>
      <c r="J1781" s="42">
        <f>G_Uses!K121</f>
        <v>0</v>
      </c>
    </row>
    <row r="1782" spans="2:10" x14ac:dyDescent="0.2">
      <c r="B1782" s="25">
        <f>G_Uses!C122</f>
        <v>0</v>
      </c>
      <c r="C1782" s="461" t="str">
        <f>G_Uses!D122</f>
        <v>X Boost  (if eligible)</v>
      </c>
      <c r="D1782" s="463">
        <f>G_Uses!E122</f>
        <v>1</v>
      </c>
      <c r="E1782" s="464">
        <f>G_Uses!F122</f>
        <v>1</v>
      </c>
      <c r="F1782" s="454">
        <f>G_Uses!G122</f>
        <v>1</v>
      </c>
      <c r="G1782" s="409">
        <f>G_Uses!H122</f>
        <v>0</v>
      </c>
      <c r="H1782" s="205">
        <f>G_Uses!I122</f>
        <v>0</v>
      </c>
      <c r="I1782" s="87">
        <f>G_Uses!J122</f>
        <v>0</v>
      </c>
      <c r="J1782" s="42">
        <f>G_Uses!K122</f>
        <v>0</v>
      </c>
    </row>
    <row r="1783" spans="2:10" x14ac:dyDescent="0.2">
      <c r="B1783" s="25">
        <f>G_Uses!C123</f>
        <v>0</v>
      </c>
      <c r="C1783" s="461" t="str">
        <f>G_Uses!D123</f>
        <v>= Eligible Basis</v>
      </c>
      <c r="D1783" s="62">
        <f>G_Uses!E123</f>
        <v>0</v>
      </c>
      <c r="E1783" s="62" t="str">
        <f>G_Uses!F123</f>
        <v/>
      </c>
      <c r="F1783" s="62">
        <f>G_Uses!G123</f>
        <v>0</v>
      </c>
      <c r="G1783" s="409">
        <f>G_Uses!H123</f>
        <v>0</v>
      </c>
      <c r="H1783" s="29">
        <f>G_Uses!I123</f>
        <v>0</v>
      </c>
      <c r="I1783" s="42">
        <f>G_Uses!J123</f>
        <v>0</v>
      </c>
      <c r="J1783" s="42">
        <f>G_Uses!K123</f>
        <v>0</v>
      </c>
    </row>
    <row r="1784" spans="2:10" x14ac:dyDescent="0.2">
      <c r="B1784" s="25">
        <f>G_Uses!C124</f>
        <v>0</v>
      </c>
      <c r="C1784" s="461" t="str">
        <f>G_Uses!D124</f>
        <v xml:space="preserve">X Applicable Fraction
</v>
      </c>
      <c r="D1784" s="463">
        <f>G_Uses!E124</f>
        <v>0</v>
      </c>
      <c r="E1784" s="463">
        <f>G_Uses!F124</f>
        <v>0</v>
      </c>
      <c r="F1784" s="454">
        <f>G_Uses!G124</f>
        <v>0</v>
      </c>
      <c r="G1784" s="410">
        <f>G_Uses!H124</f>
        <v>0</v>
      </c>
      <c r="H1784" s="205">
        <f>G_Uses!I124</f>
        <v>0</v>
      </c>
      <c r="I1784" s="87">
        <f>G_Uses!J124</f>
        <v>0</v>
      </c>
      <c r="J1784" s="42">
        <f>G_Uses!K124</f>
        <v>0</v>
      </c>
    </row>
    <row r="1785" spans="2:10" x14ac:dyDescent="0.2">
      <c r="B1785" s="25">
        <f>G_Uses!C125</f>
        <v>0</v>
      </c>
      <c r="C1785" s="461" t="str">
        <f>G_Uses!D125</f>
        <v>= Qualified Basis</v>
      </c>
      <c r="D1785" s="62">
        <f>G_Uses!E125</f>
        <v>0</v>
      </c>
      <c r="E1785" s="62" t="str">
        <f>G_Uses!F125</f>
        <v/>
      </c>
      <c r="F1785" s="62">
        <f>G_Uses!G125</f>
        <v>0</v>
      </c>
      <c r="G1785" s="409">
        <f>G_Uses!H125</f>
        <v>0</v>
      </c>
      <c r="H1785" s="29">
        <f>G_Uses!I125</f>
        <v>0</v>
      </c>
      <c r="I1785" s="42">
        <f>G_Uses!J125</f>
        <v>0</v>
      </c>
      <c r="J1785" s="42">
        <f>G_Uses!K125</f>
        <v>0</v>
      </c>
    </row>
    <row r="1786" spans="2:10" ht="51" x14ac:dyDescent="0.2">
      <c r="B1786" s="25">
        <f>G_Uses!C126</f>
        <v>0</v>
      </c>
      <c r="C1786" s="462" t="str">
        <f>G_Uses!D126</f>
        <v>X Applicable Percentage 
(IRS published monthly rate)</v>
      </c>
      <c r="D1786" s="464">
        <f>G_Uses!E126</f>
        <v>0</v>
      </c>
      <c r="E1786" s="464">
        <f>G_Uses!F126</f>
        <v>0</v>
      </c>
      <c r="F1786" s="207">
        <f>G_Uses!G126</f>
        <v>0.09</v>
      </c>
      <c r="G1786" s="410">
        <f>G_Uses!H126</f>
        <v>0</v>
      </c>
      <c r="H1786" s="205">
        <f>G_Uses!I126</f>
        <v>0</v>
      </c>
      <c r="I1786" s="88">
        <f>G_Uses!J126</f>
        <v>0</v>
      </c>
      <c r="J1786" s="42">
        <f>G_Uses!K126</f>
        <v>0</v>
      </c>
    </row>
    <row r="1787" spans="2:10" x14ac:dyDescent="0.2">
      <c r="B1787" s="25">
        <f>G_Uses!C127</f>
        <v>0</v>
      </c>
      <c r="C1787" s="461" t="str">
        <f>G_Uses!D127</f>
        <v>= Tax Credit Amount</v>
      </c>
      <c r="D1787" s="62">
        <f>G_Uses!E127</f>
        <v>0</v>
      </c>
      <c r="E1787" s="62" t="str">
        <f>G_Uses!F127</f>
        <v/>
      </c>
      <c r="F1787" s="62">
        <f>G_Uses!G127</f>
        <v>0</v>
      </c>
      <c r="G1787" s="170">
        <f>G_Uses!H127</f>
        <v>0</v>
      </c>
      <c r="H1787" s="29">
        <f>G_Uses!I127</f>
        <v>0</v>
      </c>
      <c r="I1787" s="42">
        <f>G_Uses!J127</f>
        <v>0</v>
      </c>
      <c r="J1787" s="42">
        <f>G_Uses!K127</f>
        <v>0</v>
      </c>
    </row>
    <row r="1788" spans="2:10" x14ac:dyDescent="0.2">
      <c r="B1788" s="25">
        <f>G_Uses!C128</f>
        <v>0</v>
      </c>
      <c r="C1788" s="25">
        <f>G_Uses!D128</f>
        <v>0</v>
      </c>
      <c r="D1788" s="25">
        <f>G_Uses!E128</f>
        <v>0</v>
      </c>
      <c r="E1788" s="42">
        <f>G_Uses!F128</f>
        <v>0</v>
      </c>
      <c r="F1788" s="42">
        <f>G_Uses!G128</f>
        <v>0</v>
      </c>
      <c r="G1788" s="42">
        <f>G_Uses!H128</f>
        <v>0</v>
      </c>
      <c r="H1788" s="42">
        <f>G_Uses!I128</f>
        <v>0</v>
      </c>
      <c r="I1788" s="42">
        <f>G_Uses!J128</f>
        <v>0</v>
      </c>
      <c r="J1788" s="42">
        <f>G_Uses!K128</f>
        <v>0</v>
      </c>
    </row>
    <row r="1789" spans="2:10" ht="15.75" x14ac:dyDescent="0.25">
      <c r="B1789" s="26" t="str">
        <f>G_Uses!C129</f>
        <v>Tax Credit Election</v>
      </c>
      <c r="C1789" s="25">
        <f>G_Uses!D129</f>
        <v>0</v>
      </c>
      <c r="D1789" s="25">
        <f>G_Uses!E129</f>
        <v>0</v>
      </c>
      <c r="E1789" s="42">
        <f>G_Uses!F129</f>
        <v>0</v>
      </c>
      <c r="F1789" s="42">
        <f>G_Uses!G129</f>
        <v>0</v>
      </c>
      <c r="G1789" s="42">
        <f>G_Uses!H129</f>
        <v>0</v>
      </c>
      <c r="H1789" s="42">
        <f>G_Uses!I129</f>
        <v>0</v>
      </c>
      <c r="I1789" s="42">
        <f>G_Uses!J129</f>
        <v>0</v>
      </c>
      <c r="J1789" s="42">
        <f>G_Uses!K129</f>
        <v>0</v>
      </c>
    </row>
    <row r="1790" spans="2:10" x14ac:dyDescent="0.2">
      <c r="B1790" s="25">
        <f>G_Uses!C130</f>
        <v>0</v>
      </c>
      <c r="C1790" s="286" t="str">
        <f>G_Uses!D130</f>
        <v>20% @ 50% AMI</v>
      </c>
      <c r="D1790" s="320">
        <f>G_Uses!E130</f>
        <v>0</v>
      </c>
      <c r="E1790" s="42">
        <f>G_Uses!F130</f>
        <v>0</v>
      </c>
      <c r="F1790" s="42">
        <f>G_Uses!G130</f>
        <v>0</v>
      </c>
      <c r="G1790" s="42">
        <f>G_Uses!H130</f>
        <v>0</v>
      </c>
      <c r="H1790" s="42">
        <f>G_Uses!I130</f>
        <v>0</v>
      </c>
      <c r="I1790" s="42">
        <f>G_Uses!J130</f>
        <v>0</v>
      </c>
      <c r="J1790" s="42">
        <f>G_Uses!K130</f>
        <v>0</v>
      </c>
    </row>
    <row r="1791" spans="2:10" x14ac:dyDescent="0.2">
      <c r="B1791" s="25">
        <f>G_Uses!C131</f>
        <v>0</v>
      </c>
      <c r="C1791" s="287" t="str">
        <f>G_Uses!D131</f>
        <v>40% @ 60% AMI</v>
      </c>
      <c r="D1791" s="320">
        <f>G_Uses!E131</f>
        <v>0</v>
      </c>
      <c r="E1791" s="42">
        <f>G_Uses!F131</f>
        <v>0</v>
      </c>
      <c r="F1791" s="42">
        <f>G_Uses!G131</f>
        <v>0</v>
      </c>
      <c r="G1791" s="42">
        <f>G_Uses!H131</f>
        <v>0</v>
      </c>
      <c r="H1791" s="42">
        <f>G_Uses!I131</f>
        <v>0</v>
      </c>
      <c r="I1791" s="42">
        <f>G_Uses!J131</f>
        <v>0</v>
      </c>
      <c r="J1791" s="42">
        <f>G_Uses!K131</f>
        <v>0</v>
      </c>
    </row>
    <row r="1792" spans="2:10" x14ac:dyDescent="0.2">
      <c r="B1792" s="25">
        <f>G_Uses!C132</f>
        <v>0</v>
      </c>
      <c r="C1792" s="287" t="str">
        <f>G_Uses!D132</f>
        <v>Average Income Test @ 57%</v>
      </c>
      <c r="D1792" s="320">
        <f>G_Uses!E132</f>
        <v>0</v>
      </c>
      <c r="E1792" s="42">
        <f>G_Uses!F132</f>
        <v>0</v>
      </c>
      <c r="F1792" s="42">
        <f>G_Uses!G132</f>
        <v>0</v>
      </c>
      <c r="G1792" s="42">
        <f>G_Uses!H132</f>
        <v>0</v>
      </c>
      <c r="H1792" s="42">
        <f>G_Uses!I132</f>
        <v>0</v>
      </c>
      <c r="I1792" s="42">
        <f>G_Uses!J132</f>
        <v>0</v>
      </c>
      <c r="J1792" s="42">
        <f>G_Uses!K132</f>
        <v>0</v>
      </c>
    </row>
    <row r="1793" spans="1:28" x14ac:dyDescent="0.2">
      <c r="B1793" s="25">
        <f>G_Uses!C133</f>
        <v>0</v>
      </c>
      <c r="C1793" s="322" t="str">
        <f>G_Uses!D133</f>
        <v>Select a single Tax Credit Election for the Project</v>
      </c>
      <c r="D1793" s="25">
        <f>G_Uses!E133</f>
        <v>0</v>
      </c>
      <c r="E1793" s="42">
        <f>G_Uses!F133</f>
        <v>0</v>
      </c>
      <c r="F1793" s="42">
        <f>G_Uses!G133</f>
        <v>0</v>
      </c>
      <c r="G1793" s="42">
        <f>G_Uses!H133</f>
        <v>0</v>
      </c>
      <c r="H1793" s="42">
        <f>G_Uses!I133</f>
        <v>0</v>
      </c>
      <c r="I1793" s="42">
        <f>G_Uses!J133</f>
        <v>0</v>
      </c>
      <c r="J1793" s="42">
        <f>G_Uses!K133</f>
        <v>0</v>
      </c>
    </row>
    <row r="1794" spans="1:28" x14ac:dyDescent="0.2">
      <c r="B1794" s="25">
        <f>G_Uses!C134</f>
        <v>0</v>
      </c>
      <c r="C1794" s="25">
        <f>G_Uses!D134</f>
        <v>0</v>
      </c>
      <c r="D1794" s="25">
        <f>G_Uses!E134</f>
        <v>0</v>
      </c>
      <c r="E1794" s="42">
        <f>G_Uses!F134</f>
        <v>0</v>
      </c>
      <c r="F1794" s="42">
        <f>G_Uses!G134</f>
        <v>0</v>
      </c>
      <c r="G1794" s="42">
        <f>G_Uses!H134</f>
        <v>0</v>
      </c>
      <c r="H1794" s="42">
        <f>G_Uses!I134</f>
        <v>0</v>
      </c>
      <c r="I1794" s="42">
        <f>G_Uses!J134</f>
        <v>0</v>
      </c>
      <c r="J1794" s="42">
        <f>G_Uses!K134</f>
        <v>0</v>
      </c>
    </row>
    <row r="1795" spans="1:28" x14ac:dyDescent="0.2">
      <c r="B1795" s="25">
        <f>G_Uses!C135</f>
        <v>0</v>
      </c>
      <c r="C1795" s="25">
        <f>G_Uses!D135</f>
        <v>0</v>
      </c>
      <c r="D1795" s="25">
        <f>G_Uses!E135</f>
        <v>0</v>
      </c>
      <c r="E1795" s="42">
        <f>G_Uses!F135</f>
        <v>0</v>
      </c>
      <c r="F1795" s="42">
        <f>G_Uses!G135</f>
        <v>0</v>
      </c>
      <c r="G1795" s="42">
        <f>G_Uses!H135</f>
        <v>0</v>
      </c>
      <c r="H1795" s="42">
        <f>G_Uses!I135</f>
        <v>0</v>
      </c>
      <c r="I1795" s="42">
        <f>G_Uses!J135</f>
        <v>0</v>
      </c>
      <c r="J1795" s="42">
        <f>G_Uses!K135</f>
        <v>0</v>
      </c>
    </row>
    <row r="1796" spans="1:28" x14ac:dyDescent="0.2">
      <c r="A1796" s="863" t="s">
        <v>650</v>
      </c>
    </row>
    <row r="1797" spans="1:28" ht="18.75" thickBot="1" x14ac:dyDescent="0.3">
      <c r="B1797" s="922" t="str">
        <f>H_Income!B1</f>
        <v>APPLICANT INCOME: RESIDENTIAL</v>
      </c>
      <c r="C1797" s="922">
        <f>H_Income!C1</f>
        <v>0</v>
      </c>
      <c r="D1797" s="922">
        <f>H_Income!D1</f>
        <v>0</v>
      </c>
      <c r="E1797" s="922">
        <f>H_Income!E1</f>
        <v>0</v>
      </c>
      <c r="F1797" s="922">
        <f>H_Income!F1</f>
        <v>0</v>
      </c>
      <c r="G1797" s="922">
        <f>H_Income!G1</f>
        <v>0</v>
      </c>
      <c r="H1797" s="922">
        <f>H_Income!H1</f>
        <v>0</v>
      </c>
      <c r="I1797" s="922">
        <f>H_Income!I1</f>
        <v>0</v>
      </c>
      <c r="J1797" s="922">
        <f>H_Income!J1</f>
        <v>0</v>
      </c>
      <c r="K1797" s="922">
        <f>H_Income!K1</f>
        <v>0</v>
      </c>
      <c r="L1797" s="922">
        <f>H_Income!L1</f>
        <v>0</v>
      </c>
      <c r="M1797" s="922">
        <f>H_Income!M1</f>
        <v>0</v>
      </c>
      <c r="N1797" s="922">
        <f>H_Income!N1</f>
        <v>0</v>
      </c>
      <c r="O1797" s="922">
        <f>H_Income!O1</f>
        <v>0</v>
      </c>
      <c r="P1797" s="922">
        <f>H_Income!P1</f>
        <v>0</v>
      </c>
      <c r="Q1797" s="922">
        <f>H_Income!Q1</f>
        <v>0</v>
      </c>
      <c r="R1797" s="922">
        <f>H_Income!R1</f>
        <v>0</v>
      </c>
      <c r="S1797" s="922">
        <f>H_Income!S1</f>
        <v>0</v>
      </c>
      <c r="T1797" s="922">
        <f>H_Income!T1</f>
        <v>0</v>
      </c>
      <c r="U1797" s="922">
        <f>H_Income!U1</f>
        <v>0</v>
      </c>
      <c r="V1797" s="922">
        <f>H_Income!V1</f>
        <v>0</v>
      </c>
      <c r="W1797" s="922">
        <f>H_Income!W1</f>
        <v>0</v>
      </c>
      <c r="X1797" s="922">
        <f>H_Income!X1</f>
        <v>0</v>
      </c>
      <c r="Y1797" s="922">
        <f>H_Income!Y1</f>
        <v>0</v>
      </c>
      <c r="Z1797" s="922">
        <f>H_Income!Z1</f>
        <v>0</v>
      </c>
      <c r="AA1797" s="922">
        <f>H_Income!AA1</f>
        <v>0</v>
      </c>
      <c r="AB1797" s="922">
        <f>H_Income!AB1</f>
        <v>0</v>
      </c>
    </row>
    <row r="1798" spans="1:28" ht="16.5" x14ac:dyDescent="0.3">
      <c r="B1798" s="41">
        <f>H_Income!B2</f>
        <v>0</v>
      </c>
      <c r="C1798" s="41">
        <f>H_Income!C2</f>
        <v>0</v>
      </c>
      <c r="D1798" s="41">
        <f>H_Income!D2</f>
        <v>0</v>
      </c>
      <c r="E1798" s="41">
        <f>H_Income!E2</f>
        <v>0</v>
      </c>
      <c r="F1798" s="41">
        <f>H_Income!F2</f>
        <v>0</v>
      </c>
      <c r="G1798" s="41">
        <f>H_Income!G2</f>
        <v>0</v>
      </c>
      <c r="H1798" s="41">
        <f>H_Income!H2</f>
        <v>0</v>
      </c>
      <c r="I1798" s="41">
        <f>H_Income!I2</f>
        <v>0</v>
      </c>
      <c r="J1798" s="41">
        <f>H_Income!J2</f>
        <v>0</v>
      </c>
      <c r="K1798" s="41">
        <f>H_Income!K2</f>
        <v>0</v>
      </c>
      <c r="L1798" s="41">
        <f>H_Income!L2</f>
        <v>0</v>
      </c>
      <c r="M1798" s="41">
        <f>H_Income!M2</f>
        <v>0</v>
      </c>
      <c r="N1798" s="41">
        <f>H_Income!N2</f>
        <v>0</v>
      </c>
      <c r="O1798" s="41">
        <f>H_Income!O2</f>
        <v>0</v>
      </c>
      <c r="P1798" s="232">
        <f>H_Income!P2</f>
        <v>0</v>
      </c>
      <c r="Q1798" s="252">
        <f>H_Income!Q2</f>
        <v>0</v>
      </c>
      <c r="R1798" s="252">
        <f>H_Income!R2</f>
        <v>0</v>
      </c>
      <c r="S1798" s="41">
        <f>H_Income!S2</f>
        <v>0</v>
      </c>
      <c r="T1798" s="32">
        <f>H_Income!T2</f>
        <v>0</v>
      </c>
      <c r="U1798" s="41">
        <f>H_Income!U2</f>
        <v>0</v>
      </c>
      <c r="V1798" s="252">
        <f>H_Income!V2</f>
        <v>0</v>
      </c>
      <c r="W1798" s="252">
        <f>H_Income!W2</f>
        <v>0</v>
      </c>
      <c r="X1798" s="252">
        <f>H_Income!X2</f>
        <v>0</v>
      </c>
      <c r="Y1798" s="252">
        <f>H_Income!Y2</f>
        <v>0</v>
      </c>
      <c r="Z1798" s="252">
        <f>H_Income!Z2</f>
        <v>0</v>
      </c>
      <c r="AA1798" s="252">
        <f>H_Income!AA2</f>
        <v>0</v>
      </c>
      <c r="AB1798" s="252">
        <f>H_Income!AB2</f>
        <v>0</v>
      </c>
    </row>
    <row r="1799" spans="1:28" ht="38.25" x14ac:dyDescent="0.2">
      <c r="B1799" s="473" t="str">
        <f>H_Income!B3</f>
        <v>% AMI</v>
      </c>
      <c r="C1799" s="473" t="str">
        <f>H_Income!C3</f>
        <v>Bedrooms</v>
      </c>
      <c r="D1799" s="473" t="str">
        <f>H_Income!D3</f>
        <v>Bathrooms</v>
      </c>
      <c r="E1799" s="473" t="str">
        <f>H_Income!E3</f>
        <v>Units</v>
      </c>
      <c r="F1799" s="473" t="str">
        <f>H_Income!F3</f>
        <v>Unit SF</v>
      </c>
      <c r="G1799" s="473" t="str">
        <f>H_Income!G3</f>
        <v>Monthly Rent</v>
      </c>
      <c r="H1799" s="473" t="str">
        <f>H_Income!H3</f>
        <v>Tenant Paid Utility Allowance</v>
      </c>
      <c r="I1799" s="473" t="str">
        <f>H_Income!I3</f>
        <v>Monthly Gross Unit Rent</v>
      </c>
      <c r="J1799" s="473" t="str">
        <f>H_Income!J3</f>
        <v>Monthly Rent Limit</v>
      </c>
      <c r="K1799" s="473" t="str">
        <f>H_Income!K3</f>
        <v>Gross Rent as a % of Limit</v>
      </c>
      <c r="L1799" s="473" t="str">
        <f>H_Income!L3</f>
        <v>Unit Rent in Excess of Limit</v>
      </c>
      <c r="M1799" s="473" t="str">
        <f>H_Income!M3</f>
        <v>Annual Rent in Excess of Limit</v>
      </c>
      <c r="N1799" s="473" t="str">
        <f>H_Income!N3</f>
        <v>Annual Income</v>
      </c>
      <c r="O1799" s="474">
        <f>H_Income!O3</f>
        <v>0</v>
      </c>
      <c r="P1799" s="475" t="str">
        <f>H_Income!P3</f>
        <v xml:space="preserve">HOME Assisted </v>
      </c>
      <c r="Q1799" s="476">
        <f>H_Income!Q3</f>
        <v>0</v>
      </c>
      <c r="R1799" s="1162" t="str">
        <f>H_Income!R3</f>
        <v>Supportive Housing
Sponsor Intent              State Referral</v>
      </c>
      <c r="S1799" s="1163">
        <f>H_Income!S3</f>
        <v>0</v>
      </c>
      <c r="T1799" s="1164">
        <f>H_Income!T3</f>
        <v>0</v>
      </c>
      <c r="U1799" s="474">
        <f>H_Income!U3</f>
        <v>0</v>
      </c>
      <c r="V1799" s="1083" t="str">
        <f>H_Income!V3</f>
        <v xml:space="preserve">                                                                Rental Assistance
 Assisted                     Term Remaining       Administrator                    Program</v>
      </c>
      <c r="W1799" s="1084">
        <f>H_Income!W3</f>
        <v>0</v>
      </c>
      <c r="X1799" s="1084">
        <f>H_Income!X3</f>
        <v>0</v>
      </c>
      <c r="Y1799" s="1084">
        <f>H_Income!Y3</f>
        <v>0</v>
      </c>
      <c r="Z1799" s="1084">
        <f>H_Income!Z3</f>
        <v>0</v>
      </c>
      <c r="AA1799" s="1084">
        <f>H_Income!AA3</f>
        <v>0</v>
      </c>
      <c r="AB1799" s="1085">
        <f>H_Income!AB3</f>
        <v>0</v>
      </c>
    </row>
    <row r="1800" spans="1:28" ht="16.5" x14ac:dyDescent="0.3">
      <c r="B1800" s="41">
        <f>H_Income!B4</f>
        <v>0</v>
      </c>
      <c r="C1800" s="41">
        <f>H_Income!C4</f>
        <v>0</v>
      </c>
      <c r="D1800" s="41">
        <f>H_Income!D4</f>
        <v>0</v>
      </c>
      <c r="E1800" s="41">
        <f>H_Income!E4</f>
        <v>0</v>
      </c>
      <c r="F1800" s="41">
        <f>H_Income!F4</f>
        <v>0</v>
      </c>
      <c r="G1800" s="41">
        <f>H_Income!G4</f>
        <v>0</v>
      </c>
      <c r="H1800" s="41">
        <f>H_Income!H4</f>
        <v>0</v>
      </c>
      <c r="I1800" s="41">
        <f>H_Income!I4</f>
        <v>0</v>
      </c>
      <c r="J1800" s="41">
        <f>H_Income!J4</f>
        <v>0</v>
      </c>
      <c r="K1800" s="41">
        <f>H_Income!K4</f>
        <v>0</v>
      </c>
      <c r="L1800" s="41">
        <f>H_Income!L4</f>
        <v>0</v>
      </c>
      <c r="M1800" s="41">
        <f>H_Income!M4</f>
        <v>0</v>
      </c>
      <c r="N1800" s="41">
        <f>H_Income!N4</f>
        <v>0</v>
      </c>
      <c r="O1800" s="41">
        <f>H_Income!O4</f>
        <v>0</v>
      </c>
      <c r="P1800" s="41">
        <f>H_Income!P4</f>
        <v>0</v>
      </c>
      <c r="Q1800" s="41">
        <f>H_Income!Q4</f>
        <v>0</v>
      </c>
      <c r="R1800" s="41">
        <f>H_Income!R4</f>
        <v>0</v>
      </c>
      <c r="S1800" s="41">
        <f>H_Income!S4</f>
        <v>0</v>
      </c>
      <c r="T1800" s="41">
        <f>H_Income!T4</f>
        <v>0</v>
      </c>
      <c r="U1800" s="41">
        <f>H_Income!U4</f>
        <v>0</v>
      </c>
      <c r="V1800" s="41">
        <f>H_Income!V4</f>
        <v>0</v>
      </c>
      <c r="W1800" s="41">
        <f>H_Income!W4</f>
        <v>0</v>
      </c>
      <c r="X1800" s="41">
        <f>H_Income!X4</f>
        <v>0</v>
      </c>
      <c r="Y1800" s="41">
        <f>H_Income!Y4</f>
        <v>0</v>
      </c>
      <c r="Z1800" s="41">
        <f>H_Income!Z4</f>
        <v>0</v>
      </c>
      <c r="AA1800" s="41">
        <f>H_Income!AA4</f>
        <v>0</v>
      </c>
      <c r="AB1800" s="41">
        <f>H_Income!AB4</f>
        <v>0</v>
      </c>
    </row>
    <row r="1801" spans="1:28" ht="15" x14ac:dyDescent="0.25">
      <c r="B1801" s="254">
        <f>H_Income!B5</f>
        <v>0</v>
      </c>
      <c r="C1801" s="209">
        <f>H_Income!C5</f>
        <v>0</v>
      </c>
      <c r="D1801" s="210">
        <f>H_Income!D5</f>
        <v>0</v>
      </c>
      <c r="E1801" s="142">
        <f>H_Income!E5</f>
        <v>0</v>
      </c>
      <c r="F1801" s="37">
        <f>H_Income!F5</f>
        <v>0</v>
      </c>
      <c r="G1801" s="17">
        <f>H_Income!G5</f>
        <v>0</v>
      </c>
      <c r="H1801" s="17">
        <f>H_Income!H5</f>
        <v>0</v>
      </c>
      <c r="I1801" s="18">
        <f>H_Income!I5</f>
        <v>0</v>
      </c>
      <c r="J1801" s="19">
        <f>H_Income!J5</f>
        <v>0</v>
      </c>
      <c r="K1801" s="368" t="str">
        <f>H_Income!K5</f>
        <v/>
      </c>
      <c r="L1801" s="211">
        <f>H_Income!L5</f>
        <v>0</v>
      </c>
      <c r="M1801" s="211">
        <f>H_Income!M5</f>
        <v>0</v>
      </c>
      <c r="N1801" s="96">
        <f>H_Income!N5</f>
        <v>0</v>
      </c>
      <c r="O1801" s="25">
        <f>H_Income!O5</f>
        <v>0</v>
      </c>
      <c r="P1801" s="253">
        <f>H_Income!P5</f>
        <v>0</v>
      </c>
      <c r="Q1801" s="25">
        <f>H_Income!Q5</f>
        <v>0</v>
      </c>
      <c r="R1801" s="253">
        <f>H_Income!R5</f>
        <v>0</v>
      </c>
      <c r="S1801" s="25">
        <f>H_Income!S5</f>
        <v>0</v>
      </c>
      <c r="T1801" s="430">
        <f>H_Income!T5</f>
        <v>0</v>
      </c>
      <c r="U1801" s="25">
        <f>H_Income!U5</f>
        <v>0</v>
      </c>
      <c r="V1801" s="430">
        <f>H_Income!V5</f>
        <v>0</v>
      </c>
      <c r="W1801" s="25">
        <f>H_Income!W5</f>
        <v>0</v>
      </c>
      <c r="X1801" s="210">
        <f>H_Income!X5</f>
        <v>0</v>
      </c>
      <c r="Y1801" s="25">
        <f>H_Income!Y5</f>
        <v>0</v>
      </c>
      <c r="Z1801" s="726">
        <f>H_Income!Z5</f>
        <v>0</v>
      </c>
      <c r="AA1801">
        <f>H_Income!AA5</f>
        <v>0</v>
      </c>
      <c r="AB1801" s="726">
        <f>H_Income!AB5</f>
        <v>0</v>
      </c>
    </row>
    <row r="1802" spans="1:28" ht="15" x14ac:dyDescent="0.25">
      <c r="B1802" s="254">
        <f>H_Income!B6</f>
        <v>0</v>
      </c>
      <c r="C1802" s="209">
        <f>H_Income!C6</f>
        <v>0</v>
      </c>
      <c r="D1802" s="210">
        <f>H_Income!D6</f>
        <v>0</v>
      </c>
      <c r="E1802" s="142">
        <f>H_Income!E6</f>
        <v>0</v>
      </c>
      <c r="F1802" s="37">
        <f>H_Income!F6</f>
        <v>0</v>
      </c>
      <c r="G1802" s="17">
        <f>H_Income!G6</f>
        <v>0</v>
      </c>
      <c r="H1802" s="17">
        <f>H_Income!H6</f>
        <v>0</v>
      </c>
      <c r="I1802" s="18">
        <f>H_Income!I6</f>
        <v>0</v>
      </c>
      <c r="J1802" s="19">
        <f>H_Income!J6</f>
        <v>0</v>
      </c>
      <c r="K1802" s="368" t="str">
        <f>H_Income!K6</f>
        <v/>
      </c>
      <c r="L1802" s="211">
        <f>H_Income!L6</f>
        <v>0</v>
      </c>
      <c r="M1802" s="211">
        <f>H_Income!M6</f>
        <v>0</v>
      </c>
      <c r="N1802" s="96">
        <f>H_Income!N6</f>
        <v>0</v>
      </c>
      <c r="O1802" s="25">
        <f>H_Income!O6</f>
        <v>0</v>
      </c>
      <c r="P1802" s="253">
        <f>H_Income!P6</f>
        <v>0</v>
      </c>
      <c r="Q1802" s="25">
        <f>H_Income!Q6</f>
        <v>0</v>
      </c>
      <c r="R1802" s="253">
        <f>H_Income!R6</f>
        <v>0</v>
      </c>
      <c r="S1802" s="25">
        <f>H_Income!S6</f>
        <v>0</v>
      </c>
      <c r="T1802" s="430">
        <f>H_Income!T6</f>
        <v>0</v>
      </c>
      <c r="U1802" s="25">
        <f>H_Income!U6</f>
        <v>0</v>
      </c>
      <c r="V1802" s="430">
        <f>H_Income!V6</f>
        <v>0</v>
      </c>
      <c r="W1802" s="25">
        <f>H_Income!W6</f>
        <v>0</v>
      </c>
      <c r="X1802" s="210">
        <f>H_Income!X6</f>
        <v>0</v>
      </c>
      <c r="Y1802" s="25">
        <f>H_Income!Y6</f>
        <v>0</v>
      </c>
      <c r="Z1802" s="726">
        <f>H_Income!Z6</f>
        <v>0</v>
      </c>
      <c r="AA1802">
        <f>H_Income!AA6</f>
        <v>0</v>
      </c>
      <c r="AB1802" s="726">
        <f>H_Income!AB6</f>
        <v>0</v>
      </c>
    </row>
    <row r="1803" spans="1:28" ht="15" x14ac:dyDescent="0.25">
      <c r="B1803" s="254">
        <f>H_Income!B7</f>
        <v>0</v>
      </c>
      <c r="C1803" s="209">
        <f>H_Income!C7</f>
        <v>0</v>
      </c>
      <c r="D1803" s="210">
        <f>H_Income!D7</f>
        <v>0</v>
      </c>
      <c r="E1803" s="142">
        <f>H_Income!E7</f>
        <v>0</v>
      </c>
      <c r="F1803" s="37">
        <f>H_Income!F7</f>
        <v>0</v>
      </c>
      <c r="G1803" s="17">
        <f>H_Income!G7</f>
        <v>0</v>
      </c>
      <c r="H1803" s="17">
        <f>H_Income!H7</f>
        <v>0</v>
      </c>
      <c r="I1803" s="18">
        <f>H_Income!I7</f>
        <v>0</v>
      </c>
      <c r="J1803" s="19">
        <f>H_Income!J7</f>
        <v>0</v>
      </c>
      <c r="K1803" s="368" t="str">
        <f>H_Income!K7</f>
        <v/>
      </c>
      <c r="L1803" s="211">
        <f>H_Income!L7</f>
        <v>0</v>
      </c>
      <c r="M1803" s="211">
        <f>H_Income!M7</f>
        <v>0</v>
      </c>
      <c r="N1803" s="96">
        <f>H_Income!N7</f>
        <v>0</v>
      </c>
      <c r="O1803" s="25">
        <f>H_Income!O7</f>
        <v>0</v>
      </c>
      <c r="P1803" s="253">
        <f>H_Income!P7</f>
        <v>0</v>
      </c>
      <c r="Q1803" s="25">
        <f>H_Income!Q7</f>
        <v>0</v>
      </c>
      <c r="R1803" s="253">
        <f>H_Income!R7</f>
        <v>0</v>
      </c>
      <c r="S1803" s="25">
        <f>H_Income!S7</f>
        <v>0</v>
      </c>
      <c r="T1803" s="430">
        <f>H_Income!T7</f>
        <v>0</v>
      </c>
      <c r="U1803" s="25">
        <f>H_Income!U7</f>
        <v>0</v>
      </c>
      <c r="V1803" s="430">
        <f>H_Income!V7</f>
        <v>0</v>
      </c>
      <c r="W1803" s="25">
        <f>H_Income!W7</f>
        <v>0</v>
      </c>
      <c r="X1803" s="210">
        <f>H_Income!X7</f>
        <v>0</v>
      </c>
      <c r="Y1803" s="25">
        <f>H_Income!Y7</f>
        <v>0</v>
      </c>
      <c r="Z1803" s="726">
        <f>H_Income!Z7</f>
        <v>0</v>
      </c>
      <c r="AA1803">
        <f>H_Income!AA7</f>
        <v>0</v>
      </c>
      <c r="AB1803" s="726">
        <f>H_Income!AB7</f>
        <v>0</v>
      </c>
    </row>
    <row r="1804" spans="1:28" ht="15" x14ac:dyDescent="0.25">
      <c r="B1804" s="254">
        <f>H_Income!B8</f>
        <v>0</v>
      </c>
      <c r="C1804" s="209">
        <f>H_Income!C8</f>
        <v>0</v>
      </c>
      <c r="D1804" s="210">
        <f>H_Income!D8</f>
        <v>0</v>
      </c>
      <c r="E1804" s="142">
        <f>H_Income!E8</f>
        <v>0</v>
      </c>
      <c r="F1804" s="37">
        <f>H_Income!F8</f>
        <v>0</v>
      </c>
      <c r="G1804" s="17">
        <f>H_Income!G8</f>
        <v>0</v>
      </c>
      <c r="H1804" s="17">
        <f>H_Income!H8</f>
        <v>0</v>
      </c>
      <c r="I1804" s="18">
        <f>H_Income!I8</f>
        <v>0</v>
      </c>
      <c r="J1804" s="19">
        <f>H_Income!J8</f>
        <v>0</v>
      </c>
      <c r="K1804" s="368" t="str">
        <f>H_Income!K8</f>
        <v/>
      </c>
      <c r="L1804" s="211">
        <f>H_Income!L8</f>
        <v>0</v>
      </c>
      <c r="M1804" s="211">
        <f>H_Income!M8</f>
        <v>0</v>
      </c>
      <c r="N1804" s="96">
        <f>H_Income!N8</f>
        <v>0</v>
      </c>
      <c r="O1804" s="25">
        <f>H_Income!O8</f>
        <v>0</v>
      </c>
      <c r="P1804" s="253">
        <f>H_Income!P8</f>
        <v>0</v>
      </c>
      <c r="Q1804" s="25">
        <f>H_Income!Q8</f>
        <v>0</v>
      </c>
      <c r="R1804" s="253">
        <f>H_Income!R8</f>
        <v>0</v>
      </c>
      <c r="S1804" s="25">
        <f>H_Income!S8</f>
        <v>0</v>
      </c>
      <c r="T1804" s="430">
        <f>H_Income!T8</f>
        <v>0</v>
      </c>
      <c r="U1804" s="25">
        <f>H_Income!U8</f>
        <v>0</v>
      </c>
      <c r="V1804" s="430">
        <f>H_Income!V8</f>
        <v>0</v>
      </c>
      <c r="W1804" s="25">
        <f>H_Income!W8</f>
        <v>0</v>
      </c>
      <c r="X1804" s="210">
        <f>H_Income!X8</f>
        <v>0</v>
      </c>
      <c r="Y1804" s="25">
        <f>H_Income!Y8</f>
        <v>0</v>
      </c>
      <c r="Z1804" s="726">
        <f>H_Income!Z8</f>
        <v>0</v>
      </c>
      <c r="AA1804">
        <f>H_Income!AA8</f>
        <v>0</v>
      </c>
      <c r="AB1804" s="726">
        <f>H_Income!AB8</f>
        <v>0</v>
      </c>
    </row>
    <row r="1805" spans="1:28" ht="15" x14ac:dyDescent="0.25">
      <c r="B1805" s="254">
        <f>H_Income!B9</f>
        <v>0</v>
      </c>
      <c r="C1805" s="209">
        <f>H_Income!C9</f>
        <v>0</v>
      </c>
      <c r="D1805" s="210">
        <f>H_Income!D9</f>
        <v>0</v>
      </c>
      <c r="E1805" s="142">
        <f>H_Income!E9</f>
        <v>0</v>
      </c>
      <c r="F1805" s="37">
        <f>H_Income!F9</f>
        <v>0</v>
      </c>
      <c r="G1805" s="17">
        <f>H_Income!G9</f>
        <v>0</v>
      </c>
      <c r="H1805" s="17">
        <f>H_Income!H9</f>
        <v>0</v>
      </c>
      <c r="I1805" s="18">
        <f>H_Income!I9</f>
        <v>0</v>
      </c>
      <c r="J1805" s="19">
        <f>H_Income!J9</f>
        <v>0</v>
      </c>
      <c r="K1805" s="368" t="str">
        <f>H_Income!K9</f>
        <v/>
      </c>
      <c r="L1805" s="211">
        <f>H_Income!L9</f>
        <v>0</v>
      </c>
      <c r="M1805" s="211">
        <f>H_Income!M9</f>
        <v>0</v>
      </c>
      <c r="N1805" s="96">
        <f>H_Income!N9</f>
        <v>0</v>
      </c>
      <c r="O1805" s="25">
        <f>H_Income!O9</f>
        <v>0</v>
      </c>
      <c r="P1805" s="253">
        <f>H_Income!P9</f>
        <v>0</v>
      </c>
      <c r="Q1805" s="25">
        <f>H_Income!Q9</f>
        <v>0</v>
      </c>
      <c r="R1805" s="253">
        <f>H_Income!R9</f>
        <v>0</v>
      </c>
      <c r="S1805" s="25">
        <f>H_Income!S9</f>
        <v>0</v>
      </c>
      <c r="T1805" s="430">
        <f>H_Income!T9</f>
        <v>0</v>
      </c>
      <c r="U1805" s="25">
        <f>H_Income!U9</f>
        <v>0</v>
      </c>
      <c r="V1805" s="430">
        <f>H_Income!V9</f>
        <v>0</v>
      </c>
      <c r="W1805" s="25">
        <f>H_Income!W9</f>
        <v>0</v>
      </c>
      <c r="X1805" s="210">
        <f>H_Income!X9</f>
        <v>0</v>
      </c>
      <c r="Y1805" s="25">
        <f>H_Income!Y9</f>
        <v>0</v>
      </c>
      <c r="Z1805" s="726">
        <f>H_Income!Z9</f>
        <v>0</v>
      </c>
      <c r="AA1805">
        <f>H_Income!AA9</f>
        <v>0</v>
      </c>
      <c r="AB1805" s="726">
        <f>H_Income!AB9</f>
        <v>0</v>
      </c>
    </row>
    <row r="1806" spans="1:28" ht="15" x14ac:dyDescent="0.25">
      <c r="B1806" s="254">
        <f>H_Income!B10</f>
        <v>0</v>
      </c>
      <c r="C1806" s="209">
        <f>H_Income!C10</f>
        <v>0</v>
      </c>
      <c r="D1806" s="210">
        <f>H_Income!D10</f>
        <v>0</v>
      </c>
      <c r="E1806" s="142">
        <f>H_Income!E10</f>
        <v>0</v>
      </c>
      <c r="F1806" s="37">
        <f>H_Income!F10</f>
        <v>0</v>
      </c>
      <c r="G1806" s="17">
        <f>H_Income!G10</f>
        <v>0</v>
      </c>
      <c r="H1806" s="17">
        <f>H_Income!H10</f>
        <v>0</v>
      </c>
      <c r="I1806" s="18">
        <f>H_Income!I10</f>
        <v>0</v>
      </c>
      <c r="J1806" s="19">
        <f>H_Income!J10</f>
        <v>0</v>
      </c>
      <c r="K1806" s="368" t="str">
        <f>H_Income!K10</f>
        <v/>
      </c>
      <c r="L1806" s="211">
        <f>H_Income!L10</f>
        <v>0</v>
      </c>
      <c r="M1806" s="211">
        <f>H_Income!M10</f>
        <v>0</v>
      </c>
      <c r="N1806" s="96">
        <f>H_Income!N10</f>
        <v>0</v>
      </c>
      <c r="O1806" s="25">
        <f>H_Income!O10</f>
        <v>0</v>
      </c>
      <c r="P1806" s="253">
        <f>H_Income!P10</f>
        <v>0</v>
      </c>
      <c r="Q1806" s="25">
        <f>H_Income!Q10</f>
        <v>0</v>
      </c>
      <c r="R1806" s="253">
        <f>H_Income!R10</f>
        <v>0</v>
      </c>
      <c r="S1806" s="25">
        <f>H_Income!S10</f>
        <v>0</v>
      </c>
      <c r="T1806" s="430">
        <f>H_Income!T10</f>
        <v>0</v>
      </c>
      <c r="U1806" s="25">
        <f>H_Income!U10</f>
        <v>0</v>
      </c>
      <c r="V1806" s="430">
        <f>H_Income!V10</f>
        <v>0</v>
      </c>
      <c r="W1806" s="25">
        <f>H_Income!W10</f>
        <v>0</v>
      </c>
      <c r="X1806" s="210">
        <f>H_Income!X10</f>
        <v>0</v>
      </c>
      <c r="Y1806" s="25">
        <f>H_Income!Y10</f>
        <v>0</v>
      </c>
      <c r="Z1806" s="726">
        <f>H_Income!Z10</f>
        <v>0</v>
      </c>
      <c r="AA1806">
        <f>H_Income!AA10</f>
        <v>0</v>
      </c>
      <c r="AB1806" s="726">
        <f>H_Income!AB10</f>
        <v>0</v>
      </c>
    </row>
    <row r="1807" spans="1:28" ht="15" x14ac:dyDescent="0.25">
      <c r="B1807" s="254">
        <f>H_Income!B11</f>
        <v>0</v>
      </c>
      <c r="C1807" s="209">
        <f>H_Income!C11</f>
        <v>0</v>
      </c>
      <c r="D1807" s="210">
        <f>H_Income!D11</f>
        <v>0</v>
      </c>
      <c r="E1807" s="142">
        <f>H_Income!E11</f>
        <v>0</v>
      </c>
      <c r="F1807" s="37">
        <f>H_Income!F11</f>
        <v>0</v>
      </c>
      <c r="G1807" s="17">
        <f>H_Income!G11</f>
        <v>0</v>
      </c>
      <c r="H1807" s="17">
        <f>H_Income!H11</f>
        <v>0</v>
      </c>
      <c r="I1807" s="18">
        <f>H_Income!I11</f>
        <v>0</v>
      </c>
      <c r="J1807" s="19">
        <f>H_Income!J11</f>
        <v>0</v>
      </c>
      <c r="K1807" s="368" t="str">
        <f>H_Income!K11</f>
        <v/>
      </c>
      <c r="L1807" s="211">
        <f>H_Income!L11</f>
        <v>0</v>
      </c>
      <c r="M1807" s="211">
        <f>H_Income!M11</f>
        <v>0</v>
      </c>
      <c r="N1807" s="96">
        <f>H_Income!N11</f>
        <v>0</v>
      </c>
      <c r="O1807" s="25">
        <f>H_Income!O11</f>
        <v>0</v>
      </c>
      <c r="P1807" s="253">
        <f>H_Income!P11</f>
        <v>0</v>
      </c>
      <c r="Q1807" s="25">
        <f>H_Income!Q11</f>
        <v>0</v>
      </c>
      <c r="R1807" s="253">
        <f>H_Income!R11</f>
        <v>0</v>
      </c>
      <c r="S1807" s="25">
        <f>H_Income!S11</f>
        <v>0</v>
      </c>
      <c r="T1807" s="430">
        <f>H_Income!T11</f>
        <v>0</v>
      </c>
      <c r="U1807" s="25">
        <f>H_Income!U11</f>
        <v>0</v>
      </c>
      <c r="V1807" s="430">
        <f>H_Income!V11</f>
        <v>0</v>
      </c>
      <c r="W1807" s="25">
        <f>H_Income!W11</f>
        <v>0</v>
      </c>
      <c r="X1807" s="210">
        <f>H_Income!X11</f>
        <v>0</v>
      </c>
      <c r="Y1807" s="25">
        <f>H_Income!Y11</f>
        <v>0</v>
      </c>
      <c r="Z1807" s="726">
        <f>H_Income!Z11</f>
        <v>0</v>
      </c>
      <c r="AA1807">
        <f>H_Income!AA11</f>
        <v>0</v>
      </c>
      <c r="AB1807" s="726">
        <f>H_Income!AB11</f>
        <v>0</v>
      </c>
    </row>
    <row r="1808" spans="1:28" ht="15" x14ac:dyDescent="0.25">
      <c r="B1808" s="254">
        <f>H_Income!B12</f>
        <v>0</v>
      </c>
      <c r="C1808" s="209">
        <f>H_Income!C12</f>
        <v>0</v>
      </c>
      <c r="D1808" s="210">
        <f>H_Income!D12</f>
        <v>0</v>
      </c>
      <c r="E1808" s="142">
        <f>H_Income!E12</f>
        <v>0</v>
      </c>
      <c r="F1808" s="37">
        <f>H_Income!F12</f>
        <v>0</v>
      </c>
      <c r="G1808" s="17">
        <f>H_Income!G12</f>
        <v>0</v>
      </c>
      <c r="H1808" s="17">
        <f>H_Income!H12</f>
        <v>0</v>
      </c>
      <c r="I1808" s="18">
        <f>H_Income!I12</f>
        <v>0</v>
      </c>
      <c r="J1808" s="19">
        <f>H_Income!J12</f>
        <v>0</v>
      </c>
      <c r="K1808" s="368" t="str">
        <f>H_Income!K12</f>
        <v/>
      </c>
      <c r="L1808" s="211">
        <f>H_Income!L12</f>
        <v>0</v>
      </c>
      <c r="M1808" s="211">
        <f>H_Income!M12</f>
        <v>0</v>
      </c>
      <c r="N1808" s="96">
        <f>H_Income!N12</f>
        <v>0</v>
      </c>
      <c r="O1808" s="25">
        <f>H_Income!O12</f>
        <v>0</v>
      </c>
      <c r="P1808" s="253">
        <f>H_Income!P12</f>
        <v>0</v>
      </c>
      <c r="Q1808" s="25">
        <f>H_Income!Q12</f>
        <v>0</v>
      </c>
      <c r="R1808" s="253">
        <f>H_Income!R12</f>
        <v>0</v>
      </c>
      <c r="S1808" s="25">
        <f>H_Income!S12</f>
        <v>0</v>
      </c>
      <c r="T1808" s="430">
        <f>H_Income!T12</f>
        <v>0</v>
      </c>
      <c r="U1808" s="25">
        <f>H_Income!U12</f>
        <v>0</v>
      </c>
      <c r="V1808" s="253">
        <f>H_Income!V12</f>
        <v>0</v>
      </c>
      <c r="W1808" s="25">
        <f>H_Income!W12</f>
        <v>0</v>
      </c>
      <c r="X1808" s="210">
        <f>H_Income!X12</f>
        <v>0</v>
      </c>
      <c r="Y1808" s="25">
        <f>H_Income!Y12</f>
        <v>0</v>
      </c>
      <c r="Z1808" s="726">
        <f>H_Income!Z12</f>
        <v>0</v>
      </c>
      <c r="AA1808">
        <f>H_Income!AA12</f>
        <v>0</v>
      </c>
      <c r="AB1808" s="726">
        <f>H_Income!AB12</f>
        <v>0</v>
      </c>
    </row>
    <row r="1809" spans="2:28" ht="15" x14ac:dyDescent="0.25">
      <c r="B1809" s="254">
        <f>H_Income!B13</f>
        <v>0</v>
      </c>
      <c r="C1809" s="209">
        <f>H_Income!C13</f>
        <v>0</v>
      </c>
      <c r="D1809" s="210">
        <f>H_Income!D13</f>
        <v>0</v>
      </c>
      <c r="E1809" s="142">
        <f>H_Income!E13</f>
        <v>0</v>
      </c>
      <c r="F1809" s="37">
        <f>H_Income!F13</f>
        <v>0</v>
      </c>
      <c r="G1809" s="17">
        <f>H_Income!G13</f>
        <v>0</v>
      </c>
      <c r="H1809" s="17">
        <f>H_Income!H13</f>
        <v>0</v>
      </c>
      <c r="I1809" s="18">
        <f>H_Income!I13</f>
        <v>0</v>
      </c>
      <c r="J1809" s="19">
        <f>H_Income!J13</f>
        <v>0</v>
      </c>
      <c r="K1809" s="368" t="str">
        <f>H_Income!K13</f>
        <v/>
      </c>
      <c r="L1809" s="211">
        <f>H_Income!L13</f>
        <v>0</v>
      </c>
      <c r="M1809" s="211">
        <f>H_Income!M13</f>
        <v>0</v>
      </c>
      <c r="N1809" s="96">
        <f>H_Income!N13</f>
        <v>0</v>
      </c>
      <c r="O1809" s="25">
        <f>H_Income!O13</f>
        <v>0</v>
      </c>
      <c r="P1809" s="253">
        <f>H_Income!P13</f>
        <v>0</v>
      </c>
      <c r="Q1809" s="25">
        <f>H_Income!Q13</f>
        <v>0</v>
      </c>
      <c r="R1809" s="253">
        <f>H_Income!R13</f>
        <v>0</v>
      </c>
      <c r="S1809" s="25">
        <f>H_Income!S13</f>
        <v>0</v>
      </c>
      <c r="T1809" s="430">
        <f>H_Income!T13</f>
        <v>0</v>
      </c>
      <c r="U1809" s="25">
        <f>H_Income!U13</f>
        <v>0</v>
      </c>
      <c r="V1809" s="253">
        <f>H_Income!V13</f>
        <v>0</v>
      </c>
      <c r="W1809" s="25">
        <f>H_Income!W13</f>
        <v>0</v>
      </c>
      <c r="X1809" s="210">
        <f>H_Income!X13</f>
        <v>0</v>
      </c>
      <c r="Y1809" s="25">
        <f>H_Income!Y13</f>
        <v>0</v>
      </c>
      <c r="Z1809" s="726">
        <f>H_Income!Z13</f>
        <v>0</v>
      </c>
      <c r="AA1809">
        <f>H_Income!AA13</f>
        <v>0</v>
      </c>
      <c r="AB1809" s="726">
        <f>H_Income!AB13</f>
        <v>0</v>
      </c>
    </row>
    <row r="1810" spans="2:28" ht="15" x14ac:dyDescent="0.25">
      <c r="B1810" s="254">
        <f>H_Income!B14</f>
        <v>0</v>
      </c>
      <c r="C1810" s="209">
        <f>H_Income!C14</f>
        <v>0</v>
      </c>
      <c r="D1810" s="210">
        <f>H_Income!D14</f>
        <v>0</v>
      </c>
      <c r="E1810" s="142">
        <f>H_Income!E14</f>
        <v>0</v>
      </c>
      <c r="F1810" s="37">
        <f>H_Income!F14</f>
        <v>0</v>
      </c>
      <c r="G1810" s="17">
        <f>H_Income!G14</f>
        <v>0</v>
      </c>
      <c r="H1810" s="17">
        <f>H_Income!H14</f>
        <v>0</v>
      </c>
      <c r="I1810" s="18">
        <f>H_Income!I14</f>
        <v>0</v>
      </c>
      <c r="J1810" s="19">
        <f>H_Income!J14</f>
        <v>0</v>
      </c>
      <c r="K1810" s="368" t="str">
        <f>H_Income!K14</f>
        <v/>
      </c>
      <c r="L1810" s="211">
        <f>H_Income!L14</f>
        <v>0</v>
      </c>
      <c r="M1810" s="211">
        <f>H_Income!M14</f>
        <v>0</v>
      </c>
      <c r="N1810" s="96">
        <f>H_Income!N14</f>
        <v>0</v>
      </c>
      <c r="O1810" s="25">
        <f>H_Income!O14</f>
        <v>0</v>
      </c>
      <c r="P1810" s="253">
        <f>H_Income!P14</f>
        <v>0</v>
      </c>
      <c r="Q1810" s="25">
        <f>H_Income!Q14</f>
        <v>0</v>
      </c>
      <c r="R1810" s="253">
        <f>H_Income!R14</f>
        <v>0</v>
      </c>
      <c r="S1810" s="25">
        <f>H_Income!S14</f>
        <v>0</v>
      </c>
      <c r="T1810" s="430">
        <f>H_Income!T14</f>
        <v>0</v>
      </c>
      <c r="U1810" s="25">
        <f>H_Income!U14</f>
        <v>0</v>
      </c>
      <c r="V1810" s="253">
        <f>H_Income!V14</f>
        <v>0</v>
      </c>
      <c r="W1810" s="25">
        <f>H_Income!W14</f>
        <v>0</v>
      </c>
      <c r="X1810" s="210">
        <f>H_Income!X14</f>
        <v>0</v>
      </c>
      <c r="Y1810" s="25">
        <f>H_Income!Y14</f>
        <v>0</v>
      </c>
      <c r="Z1810" s="726">
        <f>H_Income!Z14</f>
        <v>0</v>
      </c>
      <c r="AA1810">
        <f>H_Income!AA14</f>
        <v>0</v>
      </c>
      <c r="AB1810" s="726">
        <f>H_Income!AB14</f>
        <v>0</v>
      </c>
    </row>
    <row r="1811" spans="2:28" ht="15" x14ac:dyDescent="0.25">
      <c r="B1811" s="254">
        <f>H_Income!B15</f>
        <v>0</v>
      </c>
      <c r="C1811" s="209">
        <f>H_Income!C15</f>
        <v>0</v>
      </c>
      <c r="D1811" s="210">
        <f>H_Income!D15</f>
        <v>0</v>
      </c>
      <c r="E1811" s="142">
        <f>H_Income!E15</f>
        <v>0</v>
      </c>
      <c r="F1811" s="37">
        <f>H_Income!F15</f>
        <v>0</v>
      </c>
      <c r="G1811" s="17">
        <f>H_Income!G15</f>
        <v>0</v>
      </c>
      <c r="H1811" s="17">
        <f>H_Income!H15</f>
        <v>0</v>
      </c>
      <c r="I1811" s="18">
        <f>H_Income!I15</f>
        <v>0</v>
      </c>
      <c r="J1811" s="19">
        <f>H_Income!J15</f>
        <v>0</v>
      </c>
      <c r="K1811" s="368" t="str">
        <f>H_Income!K15</f>
        <v/>
      </c>
      <c r="L1811" s="211">
        <f>H_Income!L15</f>
        <v>0</v>
      </c>
      <c r="M1811" s="211">
        <f>H_Income!M15</f>
        <v>0</v>
      </c>
      <c r="N1811" s="96">
        <f>H_Income!N15</f>
        <v>0</v>
      </c>
      <c r="O1811" s="25">
        <f>H_Income!O15</f>
        <v>0</v>
      </c>
      <c r="P1811" s="253">
        <f>H_Income!P15</f>
        <v>0</v>
      </c>
      <c r="Q1811" s="25">
        <f>H_Income!Q15</f>
        <v>0</v>
      </c>
      <c r="R1811" s="253">
        <f>H_Income!R15</f>
        <v>0</v>
      </c>
      <c r="S1811" s="25">
        <f>H_Income!S15</f>
        <v>0</v>
      </c>
      <c r="T1811" s="430">
        <f>H_Income!T15</f>
        <v>0</v>
      </c>
      <c r="U1811" s="25">
        <f>H_Income!U15</f>
        <v>0</v>
      </c>
      <c r="V1811" s="253">
        <f>H_Income!V15</f>
        <v>0</v>
      </c>
      <c r="W1811" s="25">
        <f>H_Income!W15</f>
        <v>0</v>
      </c>
      <c r="X1811" s="210">
        <f>H_Income!X15</f>
        <v>0</v>
      </c>
      <c r="Y1811" s="25">
        <f>H_Income!Y15</f>
        <v>0</v>
      </c>
      <c r="Z1811" s="726">
        <f>H_Income!Z15</f>
        <v>0</v>
      </c>
      <c r="AA1811">
        <f>H_Income!AA15</f>
        <v>0</v>
      </c>
      <c r="AB1811" s="726">
        <f>H_Income!AB15</f>
        <v>0</v>
      </c>
    </row>
    <row r="1812" spans="2:28" ht="15" x14ac:dyDescent="0.25">
      <c r="B1812" s="254">
        <f>H_Income!B16</f>
        <v>0</v>
      </c>
      <c r="C1812" s="209">
        <f>H_Income!C16</f>
        <v>0</v>
      </c>
      <c r="D1812" s="210">
        <f>H_Income!D16</f>
        <v>0</v>
      </c>
      <c r="E1812" s="142">
        <f>H_Income!E16</f>
        <v>0</v>
      </c>
      <c r="F1812" s="37">
        <f>H_Income!F16</f>
        <v>0</v>
      </c>
      <c r="G1812" s="17">
        <f>H_Income!G16</f>
        <v>0</v>
      </c>
      <c r="H1812" s="17">
        <f>H_Income!H16</f>
        <v>0</v>
      </c>
      <c r="I1812" s="18">
        <f>H_Income!I16</f>
        <v>0</v>
      </c>
      <c r="J1812" s="19">
        <f>H_Income!J16</f>
        <v>0</v>
      </c>
      <c r="K1812" s="368" t="str">
        <f>H_Income!K16</f>
        <v/>
      </c>
      <c r="L1812" s="211">
        <f>H_Income!L16</f>
        <v>0</v>
      </c>
      <c r="M1812" s="211">
        <f>H_Income!M16</f>
        <v>0</v>
      </c>
      <c r="N1812" s="96">
        <f>H_Income!N16</f>
        <v>0</v>
      </c>
      <c r="O1812" s="25">
        <f>H_Income!O16</f>
        <v>0</v>
      </c>
      <c r="P1812" s="253">
        <f>H_Income!P16</f>
        <v>0</v>
      </c>
      <c r="Q1812" s="25">
        <f>H_Income!Q16</f>
        <v>0</v>
      </c>
      <c r="R1812" s="253">
        <f>H_Income!R16</f>
        <v>0</v>
      </c>
      <c r="S1812" s="25">
        <f>H_Income!S16</f>
        <v>0</v>
      </c>
      <c r="T1812" s="430">
        <f>H_Income!T16</f>
        <v>0</v>
      </c>
      <c r="U1812" s="25">
        <f>H_Income!U16</f>
        <v>0</v>
      </c>
      <c r="V1812" s="253">
        <f>H_Income!V16</f>
        <v>0</v>
      </c>
      <c r="W1812" s="25">
        <f>H_Income!W16</f>
        <v>0</v>
      </c>
      <c r="X1812" s="210">
        <f>H_Income!X16</f>
        <v>0</v>
      </c>
      <c r="Y1812" s="25">
        <f>H_Income!Y16</f>
        <v>0</v>
      </c>
      <c r="Z1812" s="726">
        <f>H_Income!Z16</f>
        <v>0</v>
      </c>
      <c r="AA1812">
        <f>H_Income!AA16</f>
        <v>0</v>
      </c>
      <c r="AB1812" s="726">
        <f>H_Income!AB16</f>
        <v>0</v>
      </c>
    </row>
    <row r="1813" spans="2:28" ht="15" x14ac:dyDescent="0.25">
      <c r="B1813" s="254">
        <f>H_Income!B17</f>
        <v>0</v>
      </c>
      <c r="C1813" s="209">
        <f>H_Income!C17</f>
        <v>0</v>
      </c>
      <c r="D1813" s="210">
        <f>H_Income!D17</f>
        <v>0</v>
      </c>
      <c r="E1813" s="142">
        <f>H_Income!E17</f>
        <v>0</v>
      </c>
      <c r="F1813" s="37">
        <f>H_Income!F17</f>
        <v>0</v>
      </c>
      <c r="G1813" s="17">
        <f>H_Income!G17</f>
        <v>0</v>
      </c>
      <c r="H1813" s="17">
        <f>H_Income!H17</f>
        <v>0</v>
      </c>
      <c r="I1813" s="18">
        <f>H_Income!I17</f>
        <v>0</v>
      </c>
      <c r="J1813" s="19">
        <f>H_Income!J17</f>
        <v>0</v>
      </c>
      <c r="K1813" s="368" t="str">
        <f>H_Income!K17</f>
        <v/>
      </c>
      <c r="L1813" s="211">
        <f>H_Income!L17</f>
        <v>0</v>
      </c>
      <c r="M1813" s="211">
        <f>H_Income!M17</f>
        <v>0</v>
      </c>
      <c r="N1813" s="96">
        <f>H_Income!N17</f>
        <v>0</v>
      </c>
      <c r="O1813" s="25">
        <f>H_Income!O17</f>
        <v>0</v>
      </c>
      <c r="P1813" s="253">
        <f>H_Income!P17</f>
        <v>0</v>
      </c>
      <c r="Q1813" s="25">
        <f>H_Income!Q17</f>
        <v>0</v>
      </c>
      <c r="R1813" s="253">
        <f>H_Income!R17</f>
        <v>0</v>
      </c>
      <c r="S1813" s="25">
        <f>H_Income!S17</f>
        <v>0</v>
      </c>
      <c r="T1813" s="430">
        <f>H_Income!T17</f>
        <v>0</v>
      </c>
      <c r="U1813" s="25">
        <f>H_Income!U17</f>
        <v>0</v>
      </c>
      <c r="V1813" s="253">
        <f>H_Income!V17</f>
        <v>0</v>
      </c>
      <c r="W1813" s="25">
        <f>H_Income!W17</f>
        <v>0</v>
      </c>
      <c r="X1813" s="210">
        <f>H_Income!X17</f>
        <v>0</v>
      </c>
      <c r="Y1813" s="25">
        <f>H_Income!Y17</f>
        <v>0</v>
      </c>
      <c r="Z1813" s="726">
        <f>H_Income!Z17</f>
        <v>0</v>
      </c>
      <c r="AA1813">
        <f>H_Income!AA17</f>
        <v>0</v>
      </c>
      <c r="AB1813" s="726">
        <f>H_Income!AB17</f>
        <v>0</v>
      </c>
    </row>
    <row r="1814" spans="2:28" ht="15" x14ac:dyDescent="0.25">
      <c r="B1814" s="254">
        <f>H_Income!B18</f>
        <v>0</v>
      </c>
      <c r="C1814" s="209">
        <f>H_Income!C18</f>
        <v>0</v>
      </c>
      <c r="D1814" s="210">
        <f>H_Income!D18</f>
        <v>0</v>
      </c>
      <c r="E1814" s="142">
        <f>H_Income!E18</f>
        <v>0</v>
      </c>
      <c r="F1814" s="37">
        <f>H_Income!F18</f>
        <v>0</v>
      </c>
      <c r="G1814" s="17">
        <f>H_Income!G18</f>
        <v>0</v>
      </c>
      <c r="H1814" s="17">
        <f>H_Income!H18</f>
        <v>0</v>
      </c>
      <c r="I1814" s="18">
        <f>H_Income!I18</f>
        <v>0</v>
      </c>
      <c r="J1814" s="19">
        <f>H_Income!J18</f>
        <v>0</v>
      </c>
      <c r="K1814" s="368" t="str">
        <f>H_Income!K18</f>
        <v/>
      </c>
      <c r="L1814" s="211">
        <f>H_Income!L18</f>
        <v>0</v>
      </c>
      <c r="M1814" s="211">
        <f>H_Income!M18</f>
        <v>0</v>
      </c>
      <c r="N1814" s="96">
        <f>H_Income!N18</f>
        <v>0</v>
      </c>
      <c r="O1814" s="25">
        <f>H_Income!O18</f>
        <v>0</v>
      </c>
      <c r="P1814" s="253">
        <f>H_Income!P18</f>
        <v>0</v>
      </c>
      <c r="Q1814" s="25">
        <f>H_Income!Q18</f>
        <v>0</v>
      </c>
      <c r="R1814" s="253">
        <f>H_Income!R18</f>
        <v>0</v>
      </c>
      <c r="S1814" s="25">
        <f>H_Income!S18</f>
        <v>0</v>
      </c>
      <c r="T1814" s="430">
        <f>H_Income!T18</f>
        <v>0</v>
      </c>
      <c r="U1814" s="25">
        <f>H_Income!U18</f>
        <v>0</v>
      </c>
      <c r="V1814" s="253">
        <f>H_Income!V18</f>
        <v>0</v>
      </c>
      <c r="W1814" s="25">
        <f>H_Income!W18</f>
        <v>0</v>
      </c>
      <c r="X1814" s="210">
        <f>H_Income!X18</f>
        <v>0</v>
      </c>
      <c r="Y1814" s="25">
        <f>H_Income!Y18</f>
        <v>0</v>
      </c>
      <c r="Z1814" s="726">
        <f>H_Income!Z18</f>
        <v>0</v>
      </c>
      <c r="AA1814">
        <f>H_Income!AA18</f>
        <v>0</v>
      </c>
      <c r="AB1814" s="726">
        <f>H_Income!AB18</f>
        <v>0</v>
      </c>
    </row>
    <row r="1815" spans="2:28" ht="15" x14ac:dyDescent="0.25">
      <c r="B1815" s="254">
        <f>H_Income!B19</f>
        <v>0</v>
      </c>
      <c r="C1815" s="209">
        <f>H_Income!C19</f>
        <v>0</v>
      </c>
      <c r="D1815" s="210">
        <f>H_Income!D19</f>
        <v>0</v>
      </c>
      <c r="E1815" s="142">
        <f>H_Income!E19</f>
        <v>0</v>
      </c>
      <c r="F1815" s="37">
        <f>H_Income!F19</f>
        <v>0</v>
      </c>
      <c r="G1815" s="17">
        <f>H_Income!G19</f>
        <v>0</v>
      </c>
      <c r="H1815" s="17">
        <f>H_Income!H19</f>
        <v>0</v>
      </c>
      <c r="I1815" s="18">
        <f>H_Income!I19</f>
        <v>0</v>
      </c>
      <c r="J1815" s="19">
        <f>H_Income!J19</f>
        <v>0</v>
      </c>
      <c r="K1815" s="368" t="str">
        <f>H_Income!K19</f>
        <v/>
      </c>
      <c r="L1815" s="211">
        <f>H_Income!L19</f>
        <v>0</v>
      </c>
      <c r="M1815" s="211">
        <f>H_Income!M19</f>
        <v>0</v>
      </c>
      <c r="N1815" s="96">
        <f>H_Income!N19</f>
        <v>0</v>
      </c>
      <c r="O1815" s="25">
        <f>H_Income!O19</f>
        <v>0</v>
      </c>
      <c r="P1815" s="253">
        <f>H_Income!P19</f>
        <v>0</v>
      </c>
      <c r="Q1815" s="25">
        <f>H_Income!Q19</f>
        <v>0</v>
      </c>
      <c r="R1815" s="253">
        <f>H_Income!R19</f>
        <v>0</v>
      </c>
      <c r="S1815" s="25">
        <f>H_Income!S19</f>
        <v>0</v>
      </c>
      <c r="T1815" s="430">
        <f>H_Income!T19</f>
        <v>0</v>
      </c>
      <c r="U1815" s="25">
        <f>H_Income!U19</f>
        <v>0</v>
      </c>
      <c r="V1815" s="253">
        <f>H_Income!V19</f>
        <v>0</v>
      </c>
      <c r="W1815" s="25">
        <f>H_Income!W19</f>
        <v>0</v>
      </c>
      <c r="X1815" s="210">
        <f>H_Income!X19</f>
        <v>0</v>
      </c>
      <c r="Y1815" s="25">
        <f>H_Income!Y19</f>
        <v>0</v>
      </c>
      <c r="Z1815" s="726">
        <f>H_Income!Z19</f>
        <v>0</v>
      </c>
      <c r="AA1815">
        <f>H_Income!AA19</f>
        <v>0</v>
      </c>
      <c r="AB1815" s="726">
        <f>H_Income!AB19</f>
        <v>0</v>
      </c>
    </row>
    <row r="1816" spans="2:28" ht="15" x14ac:dyDescent="0.25">
      <c r="B1816" s="254">
        <f>H_Income!B20</f>
        <v>0</v>
      </c>
      <c r="C1816" s="209">
        <f>H_Income!C20</f>
        <v>0</v>
      </c>
      <c r="D1816" s="210">
        <f>H_Income!D20</f>
        <v>0</v>
      </c>
      <c r="E1816" s="142">
        <f>H_Income!E20</f>
        <v>0</v>
      </c>
      <c r="F1816" s="37">
        <f>H_Income!F20</f>
        <v>0</v>
      </c>
      <c r="G1816" s="17">
        <f>H_Income!G20</f>
        <v>0</v>
      </c>
      <c r="H1816" s="17">
        <f>H_Income!H20</f>
        <v>0</v>
      </c>
      <c r="I1816" s="18">
        <f>H_Income!I20</f>
        <v>0</v>
      </c>
      <c r="J1816" s="19">
        <f>H_Income!J20</f>
        <v>0</v>
      </c>
      <c r="K1816" s="368" t="str">
        <f>H_Income!K20</f>
        <v/>
      </c>
      <c r="L1816" s="211">
        <f>H_Income!L20</f>
        <v>0</v>
      </c>
      <c r="M1816" s="211">
        <f>H_Income!M20</f>
        <v>0</v>
      </c>
      <c r="N1816" s="96">
        <f>H_Income!N20</f>
        <v>0</v>
      </c>
      <c r="O1816" s="25">
        <f>H_Income!O20</f>
        <v>0</v>
      </c>
      <c r="P1816" s="253">
        <f>H_Income!P20</f>
        <v>0</v>
      </c>
      <c r="Q1816" s="25">
        <f>H_Income!Q20</f>
        <v>0</v>
      </c>
      <c r="R1816" s="253">
        <f>H_Income!R20</f>
        <v>0</v>
      </c>
      <c r="S1816" s="25">
        <f>H_Income!S20</f>
        <v>0</v>
      </c>
      <c r="T1816" s="430">
        <f>H_Income!T20</f>
        <v>0</v>
      </c>
      <c r="U1816" s="25">
        <f>H_Income!U20</f>
        <v>0</v>
      </c>
      <c r="V1816" s="253">
        <f>H_Income!V20</f>
        <v>0</v>
      </c>
      <c r="W1816" s="25">
        <f>H_Income!W20</f>
        <v>0</v>
      </c>
      <c r="X1816" s="210">
        <f>H_Income!X20</f>
        <v>0</v>
      </c>
      <c r="Y1816" s="25">
        <f>H_Income!Y20</f>
        <v>0</v>
      </c>
      <c r="Z1816" s="726">
        <f>H_Income!Z20</f>
        <v>0</v>
      </c>
      <c r="AA1816">
        <f>H_Income!AA20</f>
        <v>0</v>
      </c>
      <c r="AB1816" s="726">
        <f>H_Income!AB20</f>
        <v>0</v>
      </c>
    </row>
    <row r="1817" spans="2:28" ht="15" x14ac:dyDescent="0.25">
      <c r="B1817" s="254">
        <f>H_Income!B21</f>
        <v>0</v>
      </c>
      <c r="C1817" s="209">
        <f>H_Income!C21</f>
        <v>0</v>
      </c>
      <c r="D1817" s="210">
        <f>H_Income!D21</f>
        <v>0</v>
      </c>
      <c r="E1817" s="142">
        <f>H_Income!E21</f>
        <v>0</v>
      </c>
      <c r="F1817" s="37">
        <f>H_Income!F21</f>
        <v>0</v>
      </c>
      <c r="G1817" s="17">
        <f>H_Income!G21</f>
        <v>0</v>
      </c>
      <c r="H1817" s="17">
        <f>H_Income!H21</f>
        <v>0</v>
      </c>
      <c r="I1817" s="18">
        <f>H_Income!I21</f>
        <v>0</v>
      </c>
      <c r="J1817" s="19">
        <f>H_Income!J21</f>
        <v>0</v>
      </c>
      <c r="K1817" s="368" t="str">
        <f>H_Income!K21</f>
        <v/>
      </c>
      <c r="L1817" s="211">
        <f>H_Income!L21</f>
        <v>0</v>
      </c>
      <c r="M1817" s="211">
        <f>H_Income!M21</f>
        <v>0</v>
      </c>
      <c r="N1817" s="96">
        <f>H_Income!N21</f>
        <v>0</v>
      </c>
      <c r="O1817" s="25">
        <f>H_Income!O21</f>
        <v>0</v>
      </c>
      <c r="P1817" s="253">
        <f>H_Income!P21</f>
        <v>0</v>
      </c>
      <c r="Q1817" s="25">
        <f>H_Income!Q21</f>
        <v>0</v>
      </c>
      <c r="R1817" s="253">
        <f>H_Income!R21</f>
        <v>0</v>
      </c>
      <c r="S1817" s="25">
        <f>H_Income!S21</f>
        <v>0</v>
      </c>
      <c r="T1817" s="430">
        <f>H_Income!T21</f>
        <v>0</v>
      </c>
      <c r="U1817" s="25">
        <f>H_Income!U21</f>
        <v>0</v>
      </c>
      <c r="V1817" s="253">
        <f>H_Income!V21</f>
        <v>0</v>
      </c>
      <c r="W1817" s="25">
        <f>H_Income!W21</f>
        <v>0</v>
      </c>
      <c r="X1817" s="210">
        <f>H_Income!X21</f>
        <v>0</v>
      </c>
      <c r="Y1817" s="25">
        <f>H_Income!Y21</f>
        <v>0</v>
      </c>
      <c r="Z1817" s="726">
        <f>H_Income!Z21</f>
        <v>0</v>
      </c>
      <c r="AA1817">
        <f>H_Income!AA21</f>
        <v>0</v>
      </c>
      <c r="AB1817" s="726">
        <f>H_Income!AB21</f>
        <v>0</v>
      </c>
    </row>
    <row r="1818" spans="2:28" ht="15" x14ac:dyDescent="0.25">
      <c r="B1818" s="254">
        <f>H_Income!B22</f>
        <v>0</v>
      </c>
      <c r="C1818" s="209">
        <f>H_Income!C22</f>
        <v>0</v>
      </c>
      <c r="D1818" s="210">
        <f>H_Income!D22</f>
        <v>0</v>
      </c>
      <c r="E1818" s="142">
        <f>H_Income!E22</f>
        <v>0</v>
      </c>
      <c r="F1818" s="37">
        <f>H_Income!F22</f>
        <v>0</v>
      </c>
      <c r="G1818" s="17">
        <f>H_Income!G22</f>
        <v>0</v>
      </c>
      <c r="H1818" s="17">
        <f>H_Income!H22</f>
        <v>0</v>
      </c>
      <c r="I1818" s="18">
        <f>H_Income!I22</f>
        <v>0</v>
      </c>
      <c r="J1818" s="19">
        <f>H_Income!J22</f>
        <v>0</v>
      </c>
      <c r="K1818" s="368" t="str">
        <f>H_Income!K22</f>
        <v/>
      </c>
      <c r="L1818" s="211">
        <f>H_Income!L22</f>
        <v>0</v>
      </c>
      <c r="M1818" s="211">
        <f>H_Income!M22</f>
        <v>0</v>
      </c>
      <c r="N1818" s="96">
        <f>H_Income!N22</f>
        <v>0</v>
      </c>
      <c r="O1818" s="25">
        <f>H_Income!O22</f>
        <v>0</v>
      </c>
      <c r="P1818" s="253">
        <f>H_Income!P22</f>
        <v>0</v>
      </c>
      <c r="Q1818" s="25">
        <f>H_Income!Q22</f>
        <v>0</v>
      </c>
      <c r="R1818" s="253">
        <f>H_Income!R22</f>
        <v>0</v>
      </c>
      <c r="S1818" s="25">
        <f>H_Income!S22</f>
        <v>0</v>
      </c>
      <c r="T1818" s="430">
        <f>H_Income!T22</f>
        <v>0</v>
      </c>
      <c r="U1818" s="25">
        <f>H_Income!U22</f>
        <v>0</v>
      </c>
      <c r="V1818" s="253">
        <f>H_Income!V22</f>
        <v>0</v>
      </c>
      <c r="W1818" s="25">
        <f>H_Income!W22</f>
        <v>0</v>
      </c>
      <c r="X1818" s="210">
        <f>H_Income!X22</f>
        <v>0</v>
      </c>
      <c r="Y1818" s="25">
        <f>H_Income!Y22</f>
        <v>0</v>
      </c>
      <c r="Z1818" s="726">
        <f>H_Income!Z22</f>
        <v>0</v>
      </c>
      <c r="AA1818">
        <f>H_Income!AA22</f>
        <v>0</v>
      </c>
      <c r="AB1818" s="726">
        <f>H_Income!AB22</f>
        <v>0</v>
      </c>
    </row>
    <row r="1819" spans="2:28" ht="15" x14ac:dyDescent="0.25">
      <c r="B1819" s="254">
        <f>H_Income!B23</f>
        <v>0</v>
      </c>
      <c r="C1819" s="209">
        <f>H_Income!C23</f>
        <v>0</v>
      </c>
      <c r="D1819" s="210">
        <f>H_Income!D23</f>
        <v>0</v>
      </c>
      <c r="E1819" s="142">
        <f>H_Income!E23</f>
        <v>0</v>
      </c>
      <c r="F1819" s="37">
        <f>H_Income!F23</f>
        <v>0</v>
      </c>
      <c r="G1819" s="17">
        <f>H_Income!G23</f>
        <v>0</v>
      </c>
      <c r="H1819" s="17">
        <f>H_Income!H23</f>
        <v>0</v>
      </c>
      <c r="I1819" s="18">
        <f>H_Income!I23</f>
        <v>0</v>
      </c>
      <c r="J1819" s="17">
        <f>H_Income!J23</f>
        <v>0</v>
      </c>
      <c r="K1819" s="368" t="str">
        <f>H_Income!K23</f>
        <v/>
      </c>
      <c r="L1819" s="211">
        <f>H_Income!L23</f>
        <v>0</v>
      </c>
      <c r="M1819" s="211">
        <f>H_Income!M23</f>
        <v>0</v>
      </c>
      <c r="N1819" s="96">
        <f>H_Income!N23</f>
        <v>0</v>
      </c>
      <c r="O1819" s="25">
        <f>H_Income!O23</f>
        <v>0</v>
      </c>
      <c r="P1819" s="253">
        <f>H_Income!P23</f>
        <v>0</v>
      </c>
      <c r="Q1819" s="25">
        <f>H_Income!Q23</f>
        <v>0</v>
      </c>
      <c r="R1819" s="253">
        <f>H_Income!R23</f>
        <v>0</v>
      </c>
      <c r="S1819" s="25">
        <f>H_Income!S23</f>
        <v>0</v>
      </c>
      <c r="T1819" s="430">
        <f>H_Income!T23</f>
        <v>0</v>
      </c>
      <c r="U1819" s="25">
        <f>H_Income!U23</f>
        <v>0</v>
      </c>
      <c r="V1819" s="253">
        <f>H_Income!V23</f>
        <v>0</v>
      </c>
      <c r="W1819" s="25">
        <f>H_Income!W23</f>
        <v>0</v>
      </c>
      <c r="X1819" s="210">
        <f>H_Income!X23</f>
        <v>0</v>
      </c>
      <c r="Y1819" s="25">
        <f>H_Income!Y23</f>
        <v>0</v>
      </c>
      <c r="Z1819" s="726">
        <f>H_Income!Z23</f>
        <v>0</v>
      </c>
      <c r="AA1819">
        <f>H_Income!AA23</f>
        <v>0</v>
      </c>
      <c r="AB1819" s="726">
        <f>H_Income!AB23</f>
        <v>0</v>
      </c>
    </row>
    <row r="1820" spans="2:28" ht="15" x14ac:dyDescent="0.25">
      <c r="B1820" s="254">
        <f>H_Income!B24</f>
        <v>0</v>
      </c>
      <c r="C1820" s="209">
        <f>H_Income!C24</f>
        <v>0</v>
      </c>
      <c r="D1820" s="210">
        <f>H_Income!D24</f>
        <v>0</v>
      </c>
      <c r="E1820" s="142">
        <f>H_Income!E24</f>
        <v>0</v>
      </c>
      <c r="F1820" s="37">
        <f>H_Income!F24</f>
        <v>0</v>
      </c>
      <c r="G1820" s="17">
        <f>H_Income!G24</f>
        <v>0</v>
      </c>
      <c r="H1820" s="17">
        <f>H_Income!H24</f>
        <v>0</v>
      </c>
      <c r="I1820" s="18">
        <f>H_Income!I24</f>
        <v>0</v>
      </c>
      <c r="J1820" s="17">
        <f>H_Income!J24</f>
        <v>0</v>
      </c>
      <c r="K1820" s="368" t="str">
        <f>H_Income!K24</f>
        <v/>
      </c>
      <c r="L1820" s="211">
        <f>H_Income!L24</f>
        <v>0</v>
      </c>
      <c r="M1820" s="211">
        <f>H_Income!M24</f>
        <v>0</v>
      </c>
      <c r="N1820" s="96">
        <f>H_Income!N24</f>
        <v>0</v>
      </c>
      <c r="O1820" s="25">
        <f>H_Income!O24</f>
        <v>0</v>
      </c>
      <c r="P1820" s="253">
        <f>H_Income!P24</f>
        <v>0</v>
      </c>
      <c r="Q1820" s="25">
        <f>H_Income!Q24</f>
        <v>0</v>
      </c>
      <c r="R1820" s="253">
        <f>H_Income!R24</f>
        <v>0</v>
      </c>
      <c r="S1820" s="25">
        <f>H_Income!S24</f>
        <v>0</v>
      </c>
      <c r="T1820" s="430">
        <f>H_Income!T24</f>
        <v>0</v>
      </c>
      <c r="U1820" s="25">
        <f>H_Income!U24</f>
        <v>0</v>
      </c>
      <c r="V1820" s="253">
        <f>H_Income!V24</f>
        <v>0</v>
      </c>
      <c r="W1820" s="25">
        <f>H_Income!W24</f>
        <v>0</v>
      </c>
      <c r="X1820" s="210">
        <f>H_Income!X24</f>
        <v>0</v>
      </c>
      <c r="Y1820" s="25">
        <f>H_Income!Y24</f>
        <v>0</v>
      </c>
      <c r="Z1820" s="726">
        <f>H_Income!Z24</f>
        <v>0</v>
      </c>
      <c r="AA1820">
        <f>H_Income!AA24</f>
        <v>0</v>
      </c>
      <c r="AB1820" s="726">
        <f>H_Income!AB24</f>
        <v>0</v>
      </c>
    </row>
    <row r="1821" spans="2:28" ht="15" x14ac:dyDescent="0.25">
      <c r="B1821" s="254">
        <f>H_Income!B25</f>
        <v>0</v>
      </c>
      <c r="C1821" s="209">
        <f>H_Income!C25</f>
        <v>0</v>
      </c>
      <c r="D1821" s="210">
        <f>H_Income!D25</f>
        <v>0</v>
      </c>
      <c r="E1821" s="142">
        <f>H_Income!E25</f>
        <v>0</v>
      </c>
      <c r="F1821" s="37">
        <f>H_Income!F25</f>
        <v>0</v>
      </c>
      <c r="G1821" s="17">
        <f>H_Income!G25</f>
        <v>0</v>
      </c>
      <c r="H1821" s="17">
        <f>H_Income!H25</f>
        <v>0</v>
      </c>
      <c r="I1821" s="18">
        <f>H_Income!I25</f>
        <v>0</v>
      </c>
      <c r="J1821" s="17">
        <f>H_Income!J25</f>
        <v>0</v>
      </c>
      <c r="K1821" s="368" t="str">
        <f>H_Income!K25</f>
        <v/>
      </c>
      <c r="L1821" s="211">
        <f>H_Income!L25</f>
        <v>0</v>
      </c>
      <c r="M1821" s="211">
        <f>H_Income!M25</f>
        <v>0</v>
      </c>
      <c r="N1821" s="96">
        <f>H_Income!N25</f>
        <v>0</v>
      </c>
      <c r="O1821" s="25">
        <f>H_Income!O25</f>
        <v>0</v>
      </c>
      <c r="P1821" s="253">
        <f>H_Income!P25</f>
        <v>0</v>
      </c>
      <c r="Q1821" s="25">
        <f>H_Income!Q25</f>
        <v>0</v>
      </c>
      <c r="R1821" s="253">
        <f>H_Income!R25</f>
        <v>0</v>
      </c>
      <c r="S1821" s="25">
        <f>H_Income!S25</f>
        <v>0</v>
      </c>
      <c r="T1821" s="430">
        <f>H_Income!T25</f>
        <v>0</v>
      </c>
      <c r="U1821" s="25">
        <f>H_Income!U25</f>
        <v>0</v>
      </c>
      <c r="V1821" s="253">
        <f>H_Income!V25</f>
        <v>0</v>
      </c>
      <c r="W1821" s="25">
        <f>H_Income!W25</f>
        <v>0</v>
      </c>
      <c r="X1821" s="210">
        <f>H_Income!X25</f>
        <v>0</v>
      </c>
      <c r="Y1821" s="25">
        <f>H_Income!Y25</f>
        <v>0</v>
      </c>
      <c r="Z1821" s="726">
        <f>H_Income!Z25</f>
        <v>0</v>
      </c>
      <c r="AA1821">
        <f>H_Income!AA25</f>
        <v>0</v>
      </c>
      <c r="AB1821" s="726">
        <f>H_Income!AB25</f>
        <v>0</v>
      </c>
    </row>
    <row r="1822" spans="2:28" ht="15" x14ac:dyDescent="0.25">
      <c r="B1822" s="254">
        <f>H_Income!B26</f>
        <v>0</v>
      </c>
      <c r="C1822" s="209">
        <f>H_Income!C26</f>
        <v>0</v>
      </c>
      <c r="D1822" s="210">
        <f>H_Income!D26</f>
        <v>0</v>
      </c>
      <c r="E1822" s="142">
        <f>H_Income!E26</f>
        <v>0</v>
      </c>
      <c r="F1822" s="37">
        <f>H_Income!F26</f>
        <v>0</v>
      </c>
      <c r="G1822" s="17">
        <f>H_Income!G26</f>
        <v>0</v>
      </c>
      <c r="H1822" s="17">
        <f>H_Income!H26</f>
        <v>0</v>
      </c>
      <c r="I1822" s="18">
        <f>H_Income!I26</f>
        <v>0</v>
      </c>
      <c r="J1822" s="17">
        <f>H_Income!J26</f>
        <v>0</v>
      </c>
      <c r="K1822" s="368" t="str">
        <f>H_Income!K26</f>
        <v/>
      </c>
      <c r="L1822" s="211">
        <f>H_Income!L26</f>
        <v>0</v>
      </c>
      <c r="M1822" s="211">
        <f>H_Income!M26</f>
        <v>0</v>
      </c>
      <c r="N1822" s="96">
        <f>H_Income!N26</f>
        <v>0</v>
      </c>
      <c r="O1822" s="25">
        <f>H_Income!O26</f>
        <v>0</v>
      </c>
      <c r="P1822" s="253">
        <f>H_Income!P26</f>
        <v>0</v>
      </c>
      <c r="Q1822" s="25">
        <f>H_Income!Q26</f>
        <v>0</v>
      </c>
      <c r="R1822" s="253">
        <f>H_Income!R26</f>
        <v>0</v>
      </c>
      <c r="S1822" s="25">
        <f>H_Income!S26</f>
        <v>0</v>
      </c>
      <c r="T1822" s="430">
        <f>H_Income!T26</f>
        <v>0</v>
      </c>
      <c r="U1822" s="25">
        <f>H_Income!U26</f>
        <v>0</v>
      </c>
      <c r="V1822" s="253">
        <f>H_Income!V26</f>
        <v>0</v>
      </c>
      <c r="W1822" s="25">
        <f>H_Income!W26</f>
        <v>0</v>
      </c>
      <c r="X1822" s="210">
        <f>H_Income!X26</f>
        <v>0</v>
      </c>
      <c r="Y1822" s="25">
        <f>H_Income!Y26</f>
        <v>0</v>
      </c>
      <c r="Z1822" s="726">
        <f>H_Income!Z26</f>
        <v>0</v>
      </c>
      <c r="AA1822">
        <f>H_Income!AA26</f>
        <v>0</v>
      </c>
      <c r="AB1822" s="726">
        <f>H_Income!AB26</f>
        <v>0</v>
      </c>
    </row>
    <row r="1823" spans="2:28" ht="15" x14ac:dyDescent="0.25">
      <c r="B1823" s="254">
        <f>H_Income!B27</f>
        <v>0</v>
      </c>
      <c r="C1823" s="209">
        <f>H_Income!C27</f>
        <v>0</v>
      </c>
      <c r="D1823" s="210">
        <f>H_Income!D27</f>
        <v>0</v>
      </c>
      <c r="E1823" s="142">
        <f>H_Income!E27</f>
        <v>0</v>
      </c>
      <c r="F1823" s="37">
        <f>H_Income!F27</f>
        <v>0</v>
      </c>
      <c r="G1823" s="17">
        <f>H_Income!G27</f>
        <v>0</v>
      </c>
      <c r="H1823" s="17">
        <f>H_Income!H27</f>
        <v>0</v>
      </c>
      <c r="I1823" s="18">
        <f>H_Income!I27</f>
        <v>0</v>
      </c>
      <c r="J1823" s="17">
        <f>H_Income!J27</f>
        <v>0</v>
      </c>
      <c r="K1823" s="368" t="str">
        <f>H_Income!K27</f>
        <v/>
      </c>
      <c r="L1823" s="211">
        <f>H_Income!L27</f>
        <v>0</v>
      </c>
      <c r="M1823" s="211">
        <f>H_Income!M27</f>
        <v>0</v>
      </c>
      <c r="N1823" s="96">
        <f>H_Income!N27</f>
        <v>0</v>
      </c>
      <c r="O1823" s="25">
        <f>H_Income!O27</f>
        <v>0</v>
      </c>
      <c r="P1823" s="253">
        <f>H_Income!P27</f>
        <v>0</v>
      </c>
      <c r="Q1823" s="25">
        <f>H_Income!Q27</f>
        <v>0</v>
      </c>
      <c r="R1823" s="253">
        <f>H_Income!R27</f>
        <v>0</v>
      </c>
      <c r="S1823" s="25">
        <f>H_Income!S27</f>
        <v>0</v>
      </c>
      <c r="T1823" s="430">
        <f>H_Income!T27</f>
        <v>0</v>
      </c>
      <c r="U1823" s="25">
        <f>H_Income!U27</f>
        <v>0</v>
      </c>
      <c r="V1823" s="253">
        <f>H_Income!V27</f>
        <v>0</v>
      </c>
      <c r="W1823" s="25">
        <f>H_Income!W27</f>
        <v>0</v>
      </c>
      <c r="X1823" s="210">
        <f>H_Income!X27</f>
        <v>0</v>
      </c>
      <c r="Y1823" s="25">
        <f>H_Income!Y27</f>
        <v>0</v>
      </c>
      <c r="Z1823" s="726">
        <f>H_Income!Z27</f>
        <v>0</v>
      </c>
      <c r="AA1823">
        <f>H_Income!AA27</f>
        <v>0</v>
      </c>
      <c r="AB1823" s="726">
        <f>H_Income!AB27</f>
        <v>0</v>
      </c>
    </row>
    <row r="1824" spans="2:28" ht="15" x14ac:dyDescent="0.25">
      <c r="B1824" s="254">
        <f>H_Income!B28</f>
        <v>0</v>
      </c>
      <c r="C1824" s="209">
        <f>H_Income!C28</f>
        <v>0</v>
      </c>
      <c r="D1824" s="210">
        <f>H_Income!D28</f>
        <v>0</v>
      </c>
      <c r="E1824" s="142">
        <f>H_Income!E28</f>
        <v>0</v>
      </c>
      <c r="F1824" s="37">
        <f>H_Income!F28</f>
        <v>0</v>
      </c>
      <c r="G1824" s="17">
        <f>H_Income!G28</f>
        <v>0</v>
      </c>
      <c r="H1824" s="17">
        <f>H_Income!H28</f>
        <v>0</v>
      </c>
      <c r="I1824" s="18">
        <f>H_Income!I28</f>
        <v>0</v>
      </c>
      <c r="J1824" s="17">
        <f>H_Income!J28</f>
        <v>0</v>
      </c>
      <c r="K1824" s="368" t="str">
        <f>H_Income!K28</f>
        <v/>
      </c>
      <c r="L1824" s="211">
        <f>H_Income!L28</f>
        <v>0</v>
      </c>
      <c r="M1824" s="211">
        <f>H_Income!M28</f>
        <v>0</v>
      </c>
      <c r="N1824" s="96">
        <f>H_Income!N28</f>
        <v>0</v>
      </c>
      <c r="O1824" s="25">
        <f>H_Income!O28</f>
        <v>0</v>
      </c>
      <c r="P1824" s="253">
        <f>H_Income!P28</f>
        <v>0</v>
      </c>
      <c r="Q1824" s="25">
        <f>H_Income!Q28</f>
        <v>0</v>
      </c>
      <c r="R1824" s="253">
        <f>H_Income!R28</f>
        <v>0</v>
      </c>
      <c r="S1824" s="25">
        <f>H_Income!S28</f>
        <v>0</v>
      </c>
      <c r="T1824" s="430">
        <f>H_Income!T28</f>
        <v>0</v>
      </c>
      <c r="U1824" s="25">
        <f>H_Income!U28</f>
        <v>0</v>
      </c>
      <c r="V1824" s="253">
        <f>H_Income!V28</f>
        <v>0</v>
      </c>
      <c r="W1824" s="25">
        <f>H_Income!W28</f>
        <v>0</v>
      </c>
      <c r="X1824" s="210">
        <f>H_Income!X28</f>
        <v>0</v>
      </c>
      <c r="Y1824" s="25">
        <f>H_Income!Y28</f>
        <v>0</v>
      </c>
      <c r="Z1824" s="726">
        <f>H_Income!Z28</f>
        <v>0</v>
      </c>
      <c r="AA1824">
        <f>H_Income!AA28</f>
        <v>0</v>
      </c>
      <c r="AB1824" s="726">
        <f>H_Income!AB28</f>
        <v>0</v>
      </c>
    </row>
    <row r="1825" spans="2:28" ht="15" x14ac:dyDescent="0.25">
      <c r="B1825" s="254">
        <f>H_Income!B29</f>
        <v>0</v>
      </c>
      <c r="C1825" s="209">
        <f>H_Income!C29</f>
        <v>0</v>
      </c>
      <c r="D1825" s="210">
        <f>H_Income!D29</f>
        <v>0</v>
      </c>
      <c r="E1825" s="142">
        <f>H_Income!E29</f>
        <v>0</v>
      </c>
      <c r="F1825" s="37">
        <f>H_Income!F29</f>
        <v>0</v>
      </c>
      <c r="G1825" s="17">
        <f>H_Income!G29</f>
        <v>0</v>
      </c>
      <c r="H1825" s="17">
        <f>H_Income!H29</f>
        <v>0</v>
      </c>
      <c r="I1825" s="18">
        <f>H_Income!I29</f>
        <v>0</v>
      </c>
      <c r="J1825" s="17">
        <f>H_Income!J29</f>
        <v>0</v>
      </c>
      <c r="K1825" s="368" t="str">
        <f>H_Income!K29</f>
        <v/>
      </c>
      <c r="L1825" s="211">
        <f>H_Income!L29</f>
        <v>0</v>
      </c>
      <c r="M1825" s="211">
        <f>H_Income!M29</f>
        <v>0</v>
      </c>
      <c r="N1825" s="96">
        <f>H_Income!N29</f>
        <v>0</v>
      </c>
      <c r="O1825" s="25">
        <f>H_Income!O29</f>
        <v>0</v>
      </c>
      <c r="P1825" s="253">
        <f>H_Income!P29</f>
        <v>0</v>
      </c>
      <c r="Q1825" s="25">
        <f>H_Income!Q29</f>
        <v>0</v>
      </c>
      <c r="R1825" s="253">
        <f>H_Income!R29</f>
        <v>0</v>
      </c>
      <c r="S1825" s="25">
        <f>H_Income!S29</f>
        <v>0</v>
      </c>
      <c r="T1825" s="430">
        <f>H_Income!T29</f>
        <v>0</v>
      </c>
      <c r="U1825" s="25">
        <f>H_Income!U29</f>
        <v>0</v>
      </c>
      <c r="V1825" s="253">
        <f>H_Income!V29</f>
        <v>0</v>
      </c>
      <c r="W1825" s="25">
        <f>H_Income!W29</f>
        <v>0</v>
      </c>
      <c r="X1825" s="210">
        <f>H_Income!X29</f>
        <v>0</v>
      </c>
      <c r="Y1825" s="25">
        <f>H_Income!Y29</f>
        <v>0</v>
      </c>
      <c r="Z1825" s="726">
        <f>H_Income!Z29</f>
        <v>0</v>
      </c>
      <c r="AA1825">
        <f>H_Income!AA29</f>
        <v>0</v>
      </c>
      <c r="AB1825" s="726">
        <f>H_Income!AB29</f>
        <v>0</v>
      </c>
    </row>
    <row r="1826" spans="2:28" ht="15" x14ac:dyDescent="0.25">
      <c r="B1826" s="254">
        <f>H_Income!B30</f>
        <v>0</v>
      </c>
      <c r="C1826" s="209">
        <f>H_Income!C30</f>
        <v>0</v>
      </c>
      <c r="D1826" s="210">
        <f>H_Income!D30</f>
        <v>0</v>
      </c>
      <c r="E1826" s="142">
        <f>H_Income!E30</f>
        <v>0</v>
      </c>
      <c r="F1826" s="37">
        <f>H_Income!F30</f>
        <v>0</v>
      </c>
      <c r="G1826" s="17">
        <f>H_Income!G30</f>
        <v>0</v>
      </c>
      <c r="H1826" s="17">
        <f>H_Income!H30</f>
        <v>0</v>
      </c>
      <c r="I1826" s="18">
        <f>H_Income!I30</f>
        <v>0</v>
      </c>
      <c r="J1826" s="17">
        <f>H_Income!J30</f>
        <v>0</v>
      </c>
      <c r="K1826" s="368" t="str">
        <f>H_Income!K30</f>
        <v/>
      </c>
      <c r="L1826" s="211">
        <f>H_Income!L30</f>
        <v>0</v>
      </c>
      <c r="M1826" s="211">
        <f>H_Income!M30</f>
        <v>0</v>
      </c>
      <c r="N1826" s="96">
        <f>H_Income!N30</f>
        <v>0</v>
      </c>
      <c r="O1826" s="25">
        <f>H_Income!O30</f>
        <v>0</v>
      </c>
      <c r="P1826" s="253">
        <f>H_Income!P30</f>
        <v>0</v>
      </c>
      <c r="Q1826" s="25">
        <f>H_Income!Q30</f>
        <v>0</v>
      </c>
      <c r="R1826" s="253">
        <f>H_Income!R30</f>
        <v>0</v>
      </c>
      <c r="S1826" s="25">
        <f>H_Income!S30</f>
        <v>0</v>
      </c>
      <c r="T1826" s="430">
        <f>H_Income!T30</f>
        <v>0</v>
      </c>
      <c r="U1826" s="25">
        <f>H_Income!U30</f>
        <v>0</v>
      </c>
      <c r="V1826" s="253">
        <f>H_Income!V30</f>
        <v>0</v>
      </c>
      <c r="W1826" s="25">
        <f>H_Income!W30</f>
        <v>0</v>
      </c>
      <c r="X1826" s="210">
        <f>H_Income!X30</f>
        <v>0</v>
      </c>
      <c r="Y1826" s="25">
        <f>H_Income!Y30</f>
        <v>0</v>
      </c>
      <c r="Z1826" s="726">
        <f>H_Income!Z30</f>
        <v>0</v>
      </c>
      <c r="AA1826">
        <f>H_Income!AA30</f>
        <v>0</v>
      </c>
      <c r="AB1826" s="726">
        <f>H_Income!AB30</f>
        <v>0</v>
      </c>
    </row>
    <row r="1827" spans="2:28" ht="15" x14ac:dyDescent="0.25">
      <c r="B1827" s="254">
        <f>H_Income!B31</f>
        <v>0</v>
      </c>
      <c r="C1827" s="209">
        <f>H_Income!C31</f>
        <v>0</v>
      </c>
      <c r="D1827" s="210">
        <f>H_Income!D31</f>
        <v>0</v>
      </c>
      <c r="E1827" s="142">
        <f>H_Income!E31</f>
        <v>0</v>
      </c>
      <c r="F1827" s="37">
        <f>H_Income!F31</f>
        <v>0</v>
      </c>
      <c r="G1827" s="17">
        <f>H_Income!G31</f>
        <v>0</v>
      </c>
      <c r="H1827" s="17">
        <f>H_Income!H31</f>
        <v>0</v>
      </c>
      <c r="I1827" s="18">
        <f>H_Income!I31</f>
        <v>0</v>
      </c>
      <c r="J1827" s="17">
        <f>H_Income!J31</f>
        <v>0</v>
      </c>
      <c r="K1827" s="368" t="str">
        <f>H_Income!K31</f>
        <v/>
      </c>
      <c r="L1827" s="211">
        <f>H_Income!L31</f>
        <v>0</v>
      </c>
      <c r="M1827" s="211">
        <f>H_Income!M31</f>
        <v>0</v>
      </c>
      <c r="N1827" s="96">
        <f>H_Income!N31</f>
        <v>0</v>
      </c>
      <c r="O1827" s="25">
        <f>H_Income!O31</f>
        <v>0</v>
      </c>
      <c r="P1827" s="253">
        <f>H_Income!P31</f>
        <v>0</v>
      </c>
      <c r="Q1827" s="25">
        <f>H_Income!Q31</f>
        <v>0</v>
      </c>
      <c r="R1827" s="253">
        <f>H_Income!R31</f>
        <v>0</v>
      </c>
      <c r="S1827" s="25">
        <f>H_Income!S31</f>
        <v>0</v>
      </c>
      <c r="T1827" s="430">
        <f>H_Income!T31</f>
        <v>0</v>
      </c>
      <c r="U1827" s="25">
        <f>H_Income!U31</f>
        <v>0</v>
      </c>
      <c r="V1827" s="253">
        <f>H_Income!V31</f>
        <v>0</v>
      </c>
      <c r="W1827" s="25">
        <f>H_Income!W31</f>
        <v>0</v>
      </c>
      <c r="X1827" s="210">
        <f>H_Income!X31</f>
        <v>0</v>
      </c>
      <c r="Y1827" s="25">
        <f>H_Income!Y31</f>
        <v>0</v>
      </c>
      <c r="Z1827" s="726">
        <f>H_Income!Z31</f>
        <v>0</v>
      </c>
      <c r="AA1827">
        <f>H_Income!AA31</f>
        <v>0</v>
      </c>
      <c r="AB1827" s="726">
        <f>H_Income!AB31</f>
        <v>0</v>
      </c>
    </row>
    <row r="1828" spans="2:28" ht="15" x14ac:dyDescent="0.25">
      <c r="B1828" s="254">
        <f>H_Income!B32</f>
        <v>0</v>
      </c>
      <c r="C1828" s="209">
        <f>H_Income!C32</f>
        <v>0</v>
      </c>
      <c r="D1828" s="210">
        <f>H_Income!D32</f>
        <v>0</v>
      </c>
      <c r="E1828" s="142">
        <f>H_Income!E32</f>
        <v>0</v>
      </c>
      <c r="F1828" s="37">
        <f>H_Income!F32</f>
        <v>0</v>
      </c>
      <c r="G1828" s="17">
        <f>H_Income!G32</f>
        <v>0</v>
      </c>
      <c r="H1828" s="17">
        <f>H_Income!H32</f>
        <v>0</v>
      </c>
      <c r="I1828" s="18">
        <f>H_Income!I32</f>
        <v>0</v>
      </c>
      <c r="J1828" s="19">
        <f>H_Income!J32</f>
        <v>0</v>
      </c>
      <c r="K1828" s="368" t="str">
        <f>H_Income!K32</f>
        <v/>
      </c>
      <c r="L1828" s="211">
        <f>H_Income!L32</f>
        <v>0</v>
      </c>
      <c r="M1828" s="211">
        <f>H_Income!M32</f>
        <v>0</v>
      </c>
      <c r="N1828" s="96">
        <f>H_Income!N32</f>
        <v>0</v>
      </c>
      <c r="O1828" s="25">
        <f>H_Income!O32</f>
        <v>0</v>
      </c>
      <c r="P1828" s="253">
        <f>H_Income!P32</f>
        <v>0</v>
      </c>
      <c r="Q1828" s="25">
        <f>H_Income!Q32</f>
        <v>0</v>
      </c>
      <c r="R1828" s="253">
        <f>H_Income!R32</f>
        <v>0</v>
      </c>
      <c r="S1828" s="25">
        <f>H_Income!S32</f>
        <v>0</v>
      </c>
      <c r="T1828" s="430">
        <f>H_Income!T32</f>
        <v>0</v>
      </c>
      <c r="U1828" s="25">
        <f>H_Income!U32</f>
        <v>0</v>
      </c>
      <c r="V1828" s="253">
        <f>H_Income!V32</f>
        <v>0</v>
      </c>
      <c r="W1828" s="25">
        <f>H_Income!W32</f>
        <v>0</v>
      </c>
      <c r="X1828" s="210">
        <f>H_Income!X32</f>
        <v>0</v>
      </c>
      <c r="Y1828" s="25">
        <f>H_Income!Y32</f>
        <v>0</v>
      </c>
      <c r="Z1828" s="726">
        <f>H_Income!Z32</f>
        <v>0</v>
      </c>
      <c r="AA1828">
        <f>H_Income!AA32</f>
        <v>0</v>
      </c>
      <c r="AB1828" s="726">
        <f>H_Income!AB32</f>
        <v>0</v>
      </c>
    </row>
    <row r="1829" spans="2:28" ht="15" x14ac:dyDescent="0.25">
      <c r="B1829" s="254">
        <f>H_Income!B33</f>
        <v>0</v>
      </c>
      <c r="C1829" s="209">
        <f>H_Income!C33</f>
        <v>0</v>
      </c>
      <c r="D1829" s="210">
        <f>H_Income!D33</f>
        <v>0</v>
      </c>
      <c r="E1829" s="142">
        <f>H_Income!E33</f>
        <v>0</v>
      </c>
      <c r="F1829" s="37">
        <f>H_Income!F33</f>
        <v>0</v>
      </c>
      <c r="G1829" s="17">
        <f>H_Income!G33</f>
        <v>0</v>
      </c>
      <c r="H1829" s="17">
        <f>H_Income!H33</f>
        <v>0</v>
      </c>
      <c r="I1829" s="18">
        <f>H_Income!I33</f>
        <v>0</v>
      </c>
      <c r="J1829" s="19">
        <f>H_Income!J33</f>
        <v>0</v>
      </c>
      <c r="K1829" s="368" t="str">
        <f>H_Income!K33</f>
        <v/>
      </c>
      <c r="L1829" s="211">
        <f>H_Income!L33</f>
        <v>0</v>
      </c>
      <c r="M1829" s="211">
        <f>H_Income!M33</f>
        <v>0</v>
      </c>
      <c r="N1829" s="96">
        <f>H_Income!N33</f>
        <v>0</v>
      </c>
      <c r="O1829" s="25">
        <f>H_Income!O33</f>
        <v>0</v>
      </c>
      <c r="P1829" s="253">
        <f>H_Income!P33</f>
        <v>0</v>
      </c>
      <c r="Q1829" s="25">
        <f>H_Income!Q33</f>
        <v>0</v>
      </c>
      <c r="R1829" s="253">
        <f>H_Income!R33</f>
        <v>0</v>
      </c>
      <c r="S1829" s="25">
        <f>H_Income!S33</f>
        <v>0</v>
      </c>
      <c r="T1829" s="430">
        <f>H_Income!T33</f>
        <v>0</v>
      </c>
      <c r="U1829" s="25">
        <f>H_Income!U33</f>
        <v>0</v>
      </c>
      <c r="V1829" s="253">
        <f>H_Income!V33</f>
        <v>0</v>
      </c>
      <c r="W1829" s="25">
        <f>H_Income!W33</f>
        <v>0</v>
      </c>
      <c r="X1829" s="210">
        <f>H_Income!X33</f>
        <v>0</v>
      </c>
      <c r="Y1829" s="25">
        <f>H_Income!Y33</f>
        <v>0</v>
      </c>
      <c r="Z1829" s="726">
        <f>H_Income!Z33</f>
        <v>0</v>
      </c>
      <c r="AA1829">
        <f>H_Income!AA33</f>
        <v>0</v>
      </c>
      <c r="AB1829" s="726">
        <f>H_Income!AB33</f>
        <v>0</v>
      </c>
    </row>
    <row r="1830" spans="2:28" ht="15" x14ac:dyDescent="0.25">
      <c r="B1830" s="254">
        <f>H_Income!B34</f>
        <v>0</v>
      </c>
      <c r="C1830" s="209">
        <f>H_Income!C34</f>
        <v>0</v>
      </c>
      <c r="D1830" s="210">
        <f>H_Income!D34</f>
        <v>0</v>
      </c>
      <c r="E1830" s="142">
        <f>H_Income!E34</f>
        <v>0</v>
      </c>
      <c r="F1830" s="37">
        <f>H_Income!F34</f>
        <v>0</v>
      </c>
      <c r="G1830" s="17">
        <f>H_Income!G34</f>
        <v>0</v>
      </c>
      <c r="H1830" s="17">
        <f>H_Income!H34</f>
        <v>0</v>
      </c>
      <c r="I1830" s="18">
        <f>H_Income!I34</f>
        <v>0</v>
      </c>
      <c r="J1830" s="17">
        <f>H_Income!J34</f>
        <v>0</v>
      </c>
      <c r="K1830" s="368" t="str">
        <f>H_Income!K34</f>
        <v/>
      </c>
      <c r="L1830" s="211">
        <f>H_Income!L34</f>
        <v>0</v>
      </c>
      <c r="M1830" s="211">
        <f>H_Income!M34</f>
        <v>0</v>
      </c>
      <c r="N1830" s="96">
        <f>H_Income!N34</f>
        <v>0</v>
      </c>
      <c r="O1830" s="25">
        <f>H_Income!O34</f>
        <v>0</v>
      </c>
      <c r="P1830" s="253">
        <f>H_Income!P34</f>
        <v>0</v>
      </c>
      <c r="Q1830" s="25">
        <f>H_Income!Q34</f>
        <v>0</v>
      </c>
      <c r="R1830" s="253">
        <f>H_Income!R34</f>
        <v>0</v>
      </c>
      <c r="S1830" s="25">
        <f>H_Income!S34</f>
        <v>0</v>
      </c>
      <c r="T1830" s="430">
        <f>H_Income!T34</f>
        <v>0</v>
      </c>
      <c r="U1830" s="25">
        <f>H_Income!U34</f>
        <v>0</v>
      </c>
      <c r="V1830" s="253">
        <f>H_Income!V34</f>
        <v>0</v>
      </c>
      <c r="W1830" s="25">
        <f>H_Income!W34</f>
        <v>0</v>
      </c>
      <c r="X1830" s="210">
        <f>H_Income!X34</f>
        <v>0</v>
      </c>
      <c r="Y1830" s="25">
        <f>H_Income!Y34</f>
        <v>0</v>
      </c>
      <c r="Z1830" s="726">
        <f>H_Income!Z34</f>
        <v>0</v>
      </c>
      <c r="AA1830">
        <f>H_Income!AA34</f>
        <v>0</v>
      </c>
      <c r="AB1830" s="726">
        <f>H_Income!AB34</f>
        <v>0</v>
      </c>
    </row>
    <row r="1831" spans="2:28" ht="15" x14ac:dyDescent="0.25">
      <c r="B1831" s="254">
        <f>H_Income!B35</f>
        <v>0</v>
      </c>
      <c r="C1831" s="209">
        <f>H_Income!C35</f>
        <v>0</v>
      </c>
      <c r="D1831" s="210">
        <f>H_Income!D35</f>
        <v>0</v>
      </c>
      <c r="E1831" s="142">
        <f>H_Income!E35</f>
        <v>0</v>
      </c>
      <c r="F1831" s="37">
        <f>H_Income!F35</f>
        <v>0</v>
      </c>
      <c r="G1831" s="17">
        <f>H_Income!G35</f>
        <v>0</v>
      </c>
      <c r="H1831" s="17">
        <f>H_Income!H35</f>
        <v>0</v>
      </c>
      <c r="I1831" s="18">
        <f>H_Income!I35</f>
        <v>0</v>
      </c>
      <c r="J1831" s="17">
        <f>H_Income!J35</f>
        <v>0</v>
      </c>
      <c r="K1831" s="368" t="str">
        <f>H_Income!K35</f>
        <v/>
      </c>
      <c r="L1831" s="211">
        <f>H_Income!L35</f>
        <v>0</v>
      </c>
      <c r="M1831" s="211">
        <f>H_Income!M35</f>
        <v>0</v>
      </c>
      <c r="N1831" s="96">
        <f>H_Income!N35</f>
        <v>0</v>
      </c>
      <c r="O1831" s="25">
        <f>H_Income!O35</f>
        <v>0</v>
      </c>
      <c r="P1831" s="253">
        <f>H_Income!P35</f>
        <v>0</v>
      </c>
      <c r="Q1831" s="25">
        <f>H_Income!Q35</f>
        <v>0</v>
      </c>
      <c r="R1831" s="253">
        <f>H_Income!R35</f>
        <v>0</v>
      </c>
      <c r="S1831" s="25">
        <f>H_Income!S35</f>
        <v>0</v>
      </c>
      <c r="T1831" s="430">
        <f>H_Income!T35</f>
        <v>0</v>
      </c>
      <c r="U1831" s="25">
        <f>H_Income!U35</f>
        <v>0</v>
      </c>
      <c r="V1831" s="253">
        <f>H_Income!V35</f>
        <v>0</v>
      </c>
      <c r="W1831" s="25">
        <f>H_Income!W35</f>
        <v>0</v>
      </c>
      <c r="X1831" s="210">
        <f>H_Income!X35</f>
        <v>0</v>
      </c>
      <c r="Y1831" s="25">
        <f>H_Income!Y35</f>
        <v>0</v>
      </c>
      <c r="Z1831" s="726">
        <f>H_Income!Z35</f>
        <v>0</v>
      </c>
      <c r="AA1831">
        <f>H_Income!AA35</f>
        <v>0</v>
      </c>
      <c r="AB1831" s="726">
        <f>H_Income!AB35</f>
        <v>0</v>
      </c>
    </row>
    <row r="1832" spans="2:28" ht="15" x14ac:dyDescent="0.25">
      <c r="B1832" s="254">
        <f>H_Income!B36</f>
        <v>0</v>
      </c>
      <c r="C1832" s="209">
        <f>H_Income!C36</f>
        <v>0</v>
      </c>
      <c r="D1832" s="210">
        <f>H_Income!D36</f>
        <v>0</v>
      </c>
      <c r="E1832" s="142">
        <f>H_Income!E36</f>
        <v>0</v>
      </c>
      <c r="F1832" s="37">
        <f>H_Income!F36</f>
        <v>0</v>
      </c>
      <c r="G1832" s="17">
        <f>H_Income!G36</f>
        <v>0</v>
      </c>
      <c r="H1832" s="17">
        <f>H_Income!H36</f>
        <v>0</v>
      </c>
      <c r="I1832" s="18">
        <f>H_Income!I36</f>
        <v>0</v>
      </c>
      <c r="J1832" s="17">
        <f>H_Income!J36</f>
        <v>0</v>
      </c>
      <c r="K1832" s="368" t="str">
        <f>H_Income!K36</f>
        <v/>
      </c>
      <c r="L1832" s="211">
        <f>H_Income!L36</f>
        <v>0</v>
      </c>
      <c r="M1832" s="211">
        <f>H_Income!M36</f>
        <v>0</v>
      </c>
      <c r="N1832" s="96">
        <f>H_Income!N36</f>
        <v>0</v>
      </c>
      <c r="O1832" s="25">
        <f>H_Income!O36</f>
        <v>0</v>
      </c>
      <c r="P1832" s="253">
        <f>H_Income!P36</f>
        <v>0</v>
      </c>
      <c r="Q1832" s="25">
        <f>H_Income!Q36</f>
        <v>0</v>
      </c>
      <c r="R1832" s="253">
        <f>H_Income!R36</f>
        <v>0</v>
      </c>
      <c r="S1832" s="25">
        <f>H_Income!S36</f>
        <v>0</v>
      </c>
      <c r="T1832" s="430">
        <f>H_Income!T36</f>
        <v>0</v>
      </c>
      <c r="U1832" s="25">
        <f>H_Income!U36</f>
        <v>0</v>
      </c>
      <c r="V1832" s="253">
        <f>H_Income!V36</f>
        <v>0</v>
      </c>
      <c r="W1832" s="25">
        <f>H_Income!W36</f>
        <v>0</v>
      </c>
      <c r="X1832" s="210">
        <f>H_Income!X36</f>
        <v>0</v>
      </c>
      <c r="Y1832" s="25">
        <f>H_Income!Y36</f>
        <v>0</v>
      </c>
      <c r="Z1832" s="726">
        <f>H_Income!Z36</f>
        <v>0</v>
      </c>
      <c r="AA1832">
        <f>H_Income!AA36</f>
        <v>0</v>
      </c>
      <c r="AB1832" s="726">
        <f>H_Income!AB36</f>
        <v>0</v>
      </c>
    </row>
    <row r="1833" spans="2:28" ht="15" x14ac:dyDescent="0.25">
      <c r="B1833" s="254">
        <f>H_Income!B37</f>
        <v>0</v>
      </c>
      <c r="C1833" s="209">
        <f>H_Income!C37</f>
        <v>0</v>
      </c>
      <c r="D1833" s="210">
        <f>H_Income!D37</f>
        <v>0</v>
      </c>
      <c r="E1833" s="142">
        <f>H_Income!E37</f>
        <v>0</v>
      </c>
      <c r="F1833" s="37">
        <f>H_Income!F37</f>
        <v>0</v>
      </c>
      <c r="G1833" s="17">
        <f>H_Income!G37</f>
        <v>0</v>
      </c>
      <c r="H1833" s="17">
        <f>H_Income!H37</f>
        <v>0</v>
      </c>
      <c r="I1833" s="18">
        <f>H_Income!I37</f>
        <v>0</v>
      </c>
      <c r="J1833" s="17">
        <f>H_Income!J37</f>
        <v>0</v>
      </c>
      <c r="K1833" s="368" t="str">
        <f>H_Income!K37</f>
        <v/>
      </c>
      <c r="L1833" s="211">
        <f>H_Income!L37</f>
        <v>0</v>
      </c>
      <c r="M1833" s="211">
        <f>H_Income!M37</f>
        <v>0</v>
      </c>
      <c r="N1833" s="96">
        <f>H_Income!N37</f>
        <v>0</v>
      </c>
      <c r="O1833" s="25">
        <f>H_Income!O37</f>
        <v>0</v>
      </c>
      <c r="P1833" s="253">
        <f>H_Income!P37</f>
        <v>0</v>
      </c>
      <c r="Q1833" s="25">
        <f>H_Income!Q37</f>
        <v>0</v>
      </c>
      <c r="R1833" s="253">
        <f>H_Income!R37</f>
        <v>0</v>
      </c>
      <c r="S1833" s="25">
        <f>H_Income!S37</f>
        <v>0</v>
      </c>
      <c r="T1833" s="430">
        <f>H_Income!T37</f>
        <v>0</v>
      </c>
      <c r="U1833" s="25">
        <f>H_Income!U37</f>
        <v>0</v>
      </c>
      <c r="V1833" s="253">
        <f>H_Income!V37</f>
        <v>0</v>
      </c>
      <c r="W1833" s="25">
        <f>H_Income!W37</f>
        <v>0</v>
      </c>
      <c r="X1833" s="210">
        <f>H_Income!X37</f>
        <v>0</v>
      </c>
      <c r="Y1833" s="25">
        <f>H_Income!Y37</f>
        <v>0</v>
      </c>
      <c r="Z1833" s="726">
        <f>H_Income!Z37</f>
        <v>0</v>
      </c>
      <c r="AA1833">
        <f>H_Income!AA37</f>
        <v>0</v>
      </c>
      <c r="AB1833" s="726">
        <f>H_Income!AB37</f>
        <v>0</v>
      </c>
    </row>
    <row r="1834" spans="2:28" ht="15" x14ac:dyDescent="0.25">
      <c r="B1834" s="254">
        <f>H_Income!B38</f>
        <v>0</v>
      </c>
      <c r="C1834" s="209">
        <f>H_Income!C38</f>
        <v>0</v>
      </c>
      <c r="D1834" s="210">
        <f>H_Income!D38</f>
        <v>0</v>
      </c>
      <c r="E1834" s="142">
        <f>H_Income!E38</f>
        <v>0</v>
      </c>
      <c r="F1834" s="37">
        <f>H_Income!F38</f>
        <v>0</v>
      </c>
      <c r="G1834" s="17">
        <f>H_Income!G38</f>
        <v>0</v>
      </c>
      <c r="H1834" s="17">
        <f>H_Income!H38</f>
        <v>0</v>
      </c>
      <c r="I1834" s="18">
        <f>H_Income!I38</f>
        <v>0</v>
      </c>
      <c r="J1834" s="17">
        <f>H_Income!J38</f>
        <v>0</v>
      </c>
      <c r="K1834" s="368" t="str">
        <f>H_Income!K38</f>
        <v/>
      </c>
      <c r="L1834" s="211">
        <f>H_Income!L38</f>
        <v>0</v>
      </c>
      <c r="M1834" s="211">
        <f>H_Income!M38</f>
        <v>0</v>
      </c>
      <c r="N1834" s="96">
        <f>H_Income!N38</f>
        <v>0</v>
      </c>
      <c r="O1834" s="25">
        <f>H_Income!O38</f>
        <v>0</v>
      </c>
      <c r="P1834" s="253">
        <f>H_Income!P38</f>
        <v>0</v>
      </c>
      <c r="Q1834" s="25">
        <f>H_Income!Q38</f>
        <v>0</v>
      </c>
      <c r="R1834" s="253">
        <f>H_Income!R38</f>
        <v>0</v>
      </c>
      <c r="S1834" s="25">
        <f>H_Income!S38</f>
        <v>0</v>
      </c>
      <c r="T1834" s="430">
        <f>H_Income!T38</f>
        <v>0</v>
      </c>
      <c r="U1834" s="25">
        <f>H_Income!U38</f>
        <v>0</v>
      </c>
      <c r="V1834" s="253">
        <f>H_Income!V38</f>
        <v>0</v>
      </c>
      <c r="W1834" s="25">
        <f>H_Income!W38</f>
        <v>0</v>
      </c>
      <c r="X1834" s="210">
        <f>H_Income!X38</f>
        <v>0</v>
      </c>
      <c r="Y1834" s="25">
        <f>H_Income!Y38</f>
        <v>0</v>
      </c>
      <c r="Z1834" s="726">
        <f>H_Income!Z38</f>
        <v>0</v>
      </c>
      <c r="AA1834">
        <f>H_Income!AA38</f>
        <v>0</v>
      </c>
      <c r="AB1834" s="726">
        <f>H_Income!AB38</f>
        <v>0</v>
      </c>
    </row>
    <row r="1835" spans="2:28" ht="15" x14ac:dyDescent="0.25">
      <c r="B1835" s="254">
        <f>H_Income!B39</f>
        <v>0</v>
      </c>
      <c r="C1835" s="209">
        <f>H_Income!C39</f>
        <v>0</v>
      </c>
      <c r="D1835" s="210">
        <f>H_Income!D39</f>
        <v>0</v>
      </c>
      <c r="E1835" s="142">
        <f>H_Income!E39</f>
        <v>0</v>
      </c>
      <c r="F1835" s="37">
        <f>H_Income!F39</f>
        <v>0</v>
      </c>
      <c r="G1835" s="17">
        <f>H_Income!G39</f>
        <v>0</v>
      </c>
      <c r="H1835" s="17">
        <f>H_Income!H39</f>
        <v>0</v>
      </c>
      <c r="I1835" s="18">
        <f>H_Income!I39</f>
        <v>0</v>
      </c>
      <c r="J1835" s="17">
        <f>H_Income!J39</f>
        <v>0</v>
      </c>
      <c r="K1835" s="368" t="str">
        <f>H_Income!K39</f>
        <v/>
      </c>
      <c r="L1835" s="211">
        <f>H_Income!L39</f>
        <v>0</v>
      </c>
      <c r="M1835" s="211">
        <f>H_Income!M39</f>
        <v>0</v>
      </c>
      <c r="N1835" s="96">
        <f>H_Income!N39</f>
        <v>0</v>
      </c>
      <c r="O1835" s="25">
        <f>H_Income!O39</f>
        <v>0</v>
      </c>
      <c r="P1835" s="253">
        <f>H_Income!P39</f>
        <v>0</v>
      </c>
      <c r="Q1835" s="25">
        <f>H_Income!Q39</f>
        <v>0</v>
      </c>
      <c r="R1835" s="253">
        <f>H_Income!R39</f>
        <v>0</v>
      </c>
      <c r="S1835" s="25">
        <f>H_Income!S39</f>
        <v>0</v>
      </c>
      <c r="T1835" s="430">
        <f>H_Income!T39</f>
        <v>0</v>
      </c>
      <c r="U1835" s="25">
        <f>H_Income!U39</f>
        <v>0</v>
      </c>
      <c r="V1835" s="253">
        <f>H_Income!V39</f>
        <v>0</v>
      </c>
      <c r="W1835" s="25">
        <f>H_Income!W39</f>
        <v>0</v>
      </c>
      <c r="X1835" s="210">
        <f>H_Income!X39</f>
        <v>0</v>
      </c>
      <c r="Y1835" s="25">
        <f>H_Income!Y39</f>
        <v>0</v>
      </c>
      <c r="Z1835" s="726">
        <f>H_Income!Z39</f>
        <v>0</v>
      </c>
      <c r="AA1835">
        <f>H_Income!AA39</f>
        <v>0</v>
      </c>
      <c r="AB1835" s="726">
        <f>H_Income!AB39</f>
        <v>0</v>
      </c>
    </row>
    <row r="1836" spans="2:28" ht="15" x14ac:dyDescent="0.25">
      <c r="B1836" s="254">
        <f>H_Income!B40</f>
        <v>0</v>
      </c>
      <c r="C1836" s="209">
        <f>H_Income!C40</f>
        <v>0</v>
      </c>
      <c r="D1836" s="210">
        <f>H_Income!D40</f>
        <v>0</v>
      </c>
      <c r="E1836" s="142">
        <f>H_Income!E40</f>
        <v>0</v>
      </c>
      <c r="F1836" s="37">
        <f>H_Income!F40</f>
        <v>0</v>
      </c>
      <c r="G1836" s="17">
        <f>H_Income!G40</f>
        <v>0</v>
      </c>
      <c r="H1836" s="17">
        <f>H_Income!H40</f>
        <v>0</v>
      </c>
      <c r="I1836" s="18">
        <f>H_Income!I40</f>
        <v>0</v>
      </c>
      <c r="J1836" s="17">
        <f>H_Income!J40</f>
        <v>0</v>
      </c>
      <c r="K1836" s="368" t="str">
        <f>H_Income!K40</f>
        <v/>
      </c>
      <c r="L1836" s="211">
        <f>H_Income!L40</f>
        <v>0</v>
      </c>
      <c r="M1836" s="211">
        <f>H_Income!M40</f>
        <v>0</v>
      </c>
      <c r="N1836" s="96">
        <f>H_Income!N40</f>
        <v>0</v>
      </c>
      <c r="O1836" s="25">
        <f>H_Income!O40</f>
        <v>0</v>
      </c>
      <c r="P1836" s="253">
        <f>H_Income!P40</f>
        <v>0</v>
      </c>
      <c r="Q1836" s="25">
        <f>H_Income!Q40</f>
        <v>0</v>
      </c>
      <c r="R1836" s="253">
        <f>H_Income!R40</f>
        <v>0</v>
      </c>
      <c r="S1836" s="25">
        <f>H_Income!S40</f>
        <v>0</v>
      </c>
      <c r="T1836" s="430">
        <f>H_Income!T40</f>
        <v>0</v>
      </c>
      <c r="U1836" s="25">
        <f>H_Income!U40</f>
        <v>0</v>
      </c>
      <c r="V1836" s="253">
        <f>H_Income!V40</f>
        <v>0</v>
      </c>
      <c r="W1836" s="25">
        <f>H_Income!W40</f>
        <v>0</v>
      </c>
      <c r="X1836" s="210">
        <f>H_Income!X40</f>
        <v>0</v>
      </c>
      <c r="Y1836" s="25">
        <f>H_Income!Y40</f>
        <v>0</v>
      </c>
      <c r="Z1836" s="726">
        <f>H_Income!Z40</f>
        <v>0</v>
      </c>
      <c r="AA1836">
        <f>H_Income!AA40</f>
        <v>0</v>
      </c>
      <c r="AB1836" s="726">
        <f>H_Income!AB40</f>
        <v>0</v>
      </c>
    </row>
    <row r="1837" spans="2:28" ht="15" x14ac:dyDescent="0.25">
      <c r="B1837" s="254">
        <f>H_Income!B41</f>
        <v>0</v>
      </c>
      <c r="C1837" s="209">
        <f>H_Income!C41</f>
        <v>0</v>
      </c>
      <c r="D1837" s="210">
        <f>H_Income!D41</f>
        <v>0</v>
      </c>
      <c r="E1837" s="142">
        <f>H_Income!E41</f>
        <v>0</v>
      </c>
      <c r="F1837" s="37">
        <f>H_Income!F41</f>
        <v>0</v>
      </c>
      <c r="G1837" s="17">
        <f>H_Income!G41</f>
        <v>0</v>
      </c>
      <c r="H1837" s="17">
        <f>H_Income!H41</f>
        <v>0</v>
      </c>
      <c r="I1837" s="18">
        <f>H_Income!I41</f>
        <v>0</v>
      </c>
      <c r="J1837" s="17">
        <f>H_Income!J41</f>
        <v>0</v>
      </c>
      <c r="K1837" s="368" t="str">
        <f>H_Income!K41</f>
        <v/>
      </c>
      <c r="L1837" s="211">
        <f>H_Income!L41</f>
        <v>0</v>
      </c>
      <c r="M1837" s="211">
        <f>H_Income!M41</f>
        <v>0</v>
      </c>
      <c r="N1837" s="96">
        <f>H_Income!N41</f>
        <v>0</v>
      </c>
      <c r="O1837" s="25">
        <f>H_Income!O41</f>
        <v>0</v>
      </c>
      <c r="P1837" s="253">
        <f>H_Income!P41</f>
        <v>0</v>
      </c>
      <c r="Q1837" s="25">
        <f>H_Income!Q41</f>
        <v>0</v>
      </c>
      <c r="R1837" s="253">
        <f>H_Income!R41</f>
        <v>0</v>
      </c>
      <c r="S1837" s="25">
        <f>H_Income!S41</f>
        <v>0</v>
      </c>
      <c r="T1837" s="430">
        <f>H_Income!T41</f>
        <v>0</v>
      </c>
      <c r="U1837" s="25">
        <f>H_Income!U41</f>
        <v>0</v>
      </c>
      <c r="V1837" s="253">
        <f>H_Income!V41</f>
        <v>0</v>
      </c>
      <c r="W1837" s="25">
        <f>H_Income!W41</f>
        <v>0</v>
      </c>
      <c r="X1837" s="210">
        <f>H_Income!X41</f>
        <v>0</v>
      </c>
      <c r="Y1837" s="25">
        <f>H_Income!Y41</f>
        <v>0</v>
      </c>
      <c r="Z1837" s="726">
        <f>H_Income!Z41</f>
        <v>0</v>
      </c>
      <c r="AA1837">
        <f>H_Income!AA41</f>
        <v>0</v>
      </c>
      <c r="AB1837" s="726">
        <f>H_Income!AB41</f>
        <v>0</v>
      </c>
    </row>
    <row r="1838" spans="2:28" ht="15" x14ac:dyDescent="0.25">
      <c r="B1838" s="254">
        <f>H_Income!B42</f>
        <v>0</v>
      </c>
      <c r="C1838" s="209">
        <f>H_Income!C42</f>
        <v>0</v>
      </c>
      <c r="D1838" s="210">
        <f>H_Income!D42</f>
        <v>0</v>
      </c>
      <c r="E1838" s="142">
        <f>H_Income!E42</f>
        <v>0</v>
      </c>
      <c r="F1838" s="37">
        <f>H_Income!F42</f>
        <v>0</v>
      </c>
      <c r="G1838" s="17">
        <f>H_Income!G42</f>
        <v>0</v>
      </c>
      <c r="H1838" s="17">
        <f>H_Income!H42</f>
        <v>0</v>
      </c>
      <c r="I1838" s="18">
        <f>H_Income!I42</f>
        <v>0</v>
      </c>
      <c r="J1838" s="17">
        <f>H_Income!J42</f>
        <v>0</v>
      </c>
      <c r="K1838" s="368" t="str">
        <f>H_Income!K42</f>
        <v/>
      </c>
      <c r="L1838" s="211">
        <f>H_Income!L42</f>
        <v>0</v>
      </c>
      <c r="M1838" s="211">
        <f>H_Income!M42</f>
        <v>0</v>
      </c>
      <c r="N1838" s="96">
        <f>H_Income!N42</f>
        <v>0</v>
      </c>
      <c r="O1838" s="25">
        <f>H_Income!O42</f>
        <v>0</v>
      </c>
      <c r="P1838" s="253">
        <f>H_Income!P42</f>
        <v>0</v>
      </c>
      <c r="Q1838" s="25">
        <f>H_Income!Q42</f>
        <v>0</v>
      </c>
      <c r="R1838" s="253">
        <f>H_Income!R42</f>
        <v>0</v>
      </c>
      <c r="S1838" s="25">
        <f>H_Income!S42</f>
        <v>0</v>
      </c>
      <c r="T1838" s="430">
        <f>H_Income!T42</f>
        <v>0</v>
      </c>
      <c r="U1838" s="25">
        <f>H_Income!U42</f>
        <v>0</v>
      </c>
      <c r="V1838" s="253">
        <f>H_Income!V42</f>
        <v>0</v>
      </c>
      <c r="W1838" s="25">
        <f>H_Income!W42</f>
        <v>0</v>
      </c>
      <c r="X1838" s="210">
        <f>H_Income!X42</f>
        <v>0</v>
      </c>
      <c r="Y1838" s="25">
        <f>H_Income!Y42</f>
        <v>0</v>
      </c>
      <c r="Z1838" s="726">
        <f>H_Income!Z42</f>
        <v>0</v>
      </c>
      <c r="AA1838">
        <f>H_Income!AA42</f>
        <v>0</v>
      </c>
      <c r="AB1838" s="726">
        <f>H_Income!AB42</f>
        <v>0</v>
      </c>
    </row>
    <row r="1839" spans="2:28" ht="15" x14ac:dyDescent="0.25">
      <c r="B1839" s="254">
        <f>H_Income!B43</f>
        <v>0</v>
      </c>
      <c r="C1839" s="209">
        <f>H_Income!C43</f>
        <v>0</v>
      </c>
      <c r="D1839" s="210">
        <f>H_Income!D43</f>
        <v>0</v>
      </c>
      <c r="E1839" s="142">
        <f>H_Income!E43</f>
        <v>0</v>
      </c>
      <c r="F1839" s="37">
        <f>H_Income!F43</f>
        <v>0</v>
      </c>
      <c r="G1839" s="17">
        <f>H_Income!G43</f>
        <v>0</v>
      </c>
      <c r="H1839" s="17">
        <f>H_Income!H43</f>
        <v>0</v>
      </c>
      <c r="I1839" s="18">
        <f>H_Income!I43</f>
        <v>0</v>
      </c>
      <c r="J1839" s="17">
        <f>H_Income!J43</f>
        <v>0</v>
      </c>
      <c r="K1839" s="368" t="str">
        <f>H_Income!K43</f>
        <v/>
      </c>
      <c r="L1839" s="211">
        <f>H_Income!L43</f>
        <v>0</v>
      </c>
      <c r="M1839" s="211">
        <f>H_Income!M43</f>
        <v>0</v>
      </c>
      <c r="N1839" s="96">
        <f>H_Income!N43</f>
        <v>0</v>
      </c>
      <c r="O1839" s="25">
        <f>H_Income!O43</f>
        <v>0</v>
      </c>
      <c r="P1839" s="253">
        <f>H_Income!P43</f>
        <v>0</v>
      </c>
      <c r="Q1839" s="25">
        <f>H_Income!Q43</f>
        <v>0</v>
      </c>
      <c r="R1839" s="253">
        <f>H_Income!R43</f>
        <v>0</v>
      </c>
      <c r="S1839" s="25">
        <f>H_Income!S43</f>
        <v>0</v>
      </c>
      <c r="T1839" s="430">
        <f>H_Income!T43</f>
        <v>0</v>
      </c>
      <c r="U1839" s="25">
        <f>H_Income!U43</f>
        <v>0</v>
      </c>
      <c r="V1839" s="253">
        <f>H_Income!V43</f>
        <v>0</v>
      </c>
      <c r="W1839" s="25">
        <f>H_Income!W43</f>
        <v>0</v>
      </c>
      <c r="X1839" s="210">
        <f>H_Income!X43</f>
        <v>0</v>
      </c>
      <c r="Y1839" s="25">
        <f>H_Income!Y43</f>
        <v>0</v>
      </c>
      <c r="Z1839" s="726">
        <f>H_Income!Z43</f>
        <v>0</v>
      </c>
      <c r="AA1839">
        <f>H_Income!AA43</f>
        <v>0</v>
      </c>
      <c r="AB1839" s="726">
        <f>H_Income!AB43</f>
        <v>0</v>
      </c>
    </row>
    <row r="1840" spans="2:28" ht="15" x14ac:dyDescent="0.25">
      <c r="B1840" s="254">
        <f>H_Income!B44</f>
        <v>0</v>
      </c>
      <c r="C1840" s="209">
        <f>H_Income!C44</f>
        <v>0</v>
      </c>
      <c r="D1840" s="210">
        <f>H_Income!D44</f>
        <v>0</v>
      </c>
      <c r="E1840" s="142">
        <f>H_Income!E44</f>
        <v>0</v>
      </c>
      <c r="F1840" s="37">
        <f>H_Income!F44</f>
        <v>0</v>
      </c>
      <c r="G1840" s="17">
        <f>H_Income!G44</f>
        <v>0</v>
      </c>
      <c r="H1840" s="17">
        <f>H_Income!H44</f>
        <v>0</v>
      </c>
      <c r="I1840" s="18">
        <f>H_Income!I44</f>
        <v>0</v>
      </c>
      <c r="J1840" s="17">
        <f>H_Income!J44</f>
        <v>0</v>
      </c>
      <c r="K1840" s="368" t="str">
        <f>H_Income!K44</f>
        <v/>
      </c>
      <c r="L1840" s="211">
        <f>H_Income!L44</f>
        <v>0</v>
      </c>
      <c r="M1840" s="211">
        <f>H_Income!M44</f>
        <v>0</v>
      </c>
      <c r="N1840" s="192">
        <f>H_Income!N44</f>
        <v>0</v>
      </c>
      <c r="O1840" s="25">
        <f>H_Income!O44</f>
        <v>0</v>
      </c>
      <c r="P1840" s="490">
        <f>H_Income!P44</f>
        <v>0</v>
      </c>
      <c r="Q1840" s="25">
        <f>H_Income!Q44</f>
        <v>0</v>
      </c>
      <c r="R1840" s="490">
        <f>H_Income!R44</f>
        <v>0</v>
      </c>
      <c r="S1840" s="25">
        <f>H_Income!S44</f>
        <v>0</v>
      </c>
      <c r="T1840" s="430">
        <f>H_Income!T44</f>
        <v>0</v>
      </c>
      <c r="U1840" s="25">
        <f>H_Income!U44</f>
        <v>0</v>
      </c>
      <c r="V1840" s="490">
        <f>H_Income!V44</f>
        <v>0</v>
      </c>
      <c r="W1840" s="25">
        <f>H_Income!W44</f>
        <v>0</v>
      </c>
      <c r="X1840" s="210">
        <f>H_Income!X44</f>
        <v>0</v>
      </c>
      <c r="Y1840" s="25">
        <f>H_Income!Y44</f>
        <v>0</v>
      </c>
      <c r="Z1840" s="726">
        <f>H_Income!Z44</f>
        <v>0</v>
      </c>
      <c r="AA1840">
        <f>H_Income!AA44</f>
        <v>0</v>
      </c>
      <c r="AB1840" s="726">
        <f>H_Income!AB44</f>
        <v>0</v>
      </c>
    </row>
    <row r="1841" spans="2:28" x14ac:dyDescent="0.2">
      <c r="B1841" s="97" t="str">
        <f>H_Income!B45</f>
        <v>Total</v>
      </c>
      <c r="C1841" s="98">
        <f>H_Income!C45</f>
        <v>0</v>
      </c>
      <c r="D1841" s="98">
        <f>H_Income!D45</f>
        <v>0</v>
      </c>
      <c r="E1841" s="99">
        <f>H_Income!E45</f>
        <v>0</v>
      </c>
      <c r="F1841" s="234">
        <f>H_Income!F45</f>
        <v>0</v>
      </c>
      <c r="G1841" s="100">
        <f>H_Income!G45</f>
        <v>0</v>
      </c>
      <c r="H1841" s="100">
        <f>H_Income!H45</f>
        <v>0</v>
      </c>
      <c r="I1841" s="100">
        <f>H_Income!I45</f>
        <v>0</v>
      </c>
      <c r="J1841" s="98">
        <f>H_Income!J45</f>
        <v>0</v>
      </c>
      <c r="K1841" s="98">
        <f>H_Income!K45</f>
        <v>0</v>
      </c>
      <c r="L1841" s="98">
        <f>H_Income!L45</f>
        <v>0</v>
      </c>
      <c r="M1841" s="201">
        <f>H_Income!M45</f>
        <v>0</v>
      </c>
      <c r="N1841" s="201">
        <f>H_Income!N45</f>
        <v>0</v>
      </c>
      <c r="O1841" s="32">
        <f>H_Income!O45</f>
        <v>0</v>
      </c>
      <c r="P1841" s="858">
        <f>H_Income!P45</f>
        <v>0</v>
      </c>
      <c r="Q1841" s="32">
        <f>H_Income!Q45</f>
        <v>0</v>
      </c>
      <c r="R1841" s="30">
        <f>H_Income!R45</f>
        <v>0</v>
      </c>
      <c r="S1841" s="32">
        <f>H_Income!S45</f>
        <v>0</v>
      </c>
      <c r="T1841" s="30">
        <f>H_Income!T45</f>
        <v>0</v>
      </c>
      <c r="U1841" s="32">
        <f>H_Income!U45</f>
        <v>0</v>
      </c>
      <c r="V1841" s="491">
        <f>H_Income!V45</f>
        <v>0</v>
      </c>
      <c r="W1841" s="32">
        <f>H_Income!W45</f>
        <v>0</v>
      </c>
      <c r="X1841" s="491">
        <f>H_Income!X45</f>
        <v>0</v>
      </c>
      <c r="Y1841" s="32">
        <f>H_Income!Y45</f>
        <v>0</v>
      </c>
      <c r="Z1841" s="233">
        <f>H_Income!Z45</f>
        <v>0</v>
      </c>
      <c r="AA1841" s="743">
        <f>H_Income!AA45</f>
        <v>0</v>
      </c>
      <c r="AB1841" s="233">
        <f>H_Income!AB45</f>
        <v>0</v>
      </c>
    </row>
    <row r="1842" spans="2:28" ht="16.5" x14ac:dyDescent="0.3">
      <c r="B1842" s="95">
        <f>H_Income!B46</f>
        <v>0</v>
      </c>
      <c r="C1842" s="41">
        <f>H_Income!C46</f>
        <v>0</v>
      </c>
      <c r="D1842" s="41">
        <f>H_Income!D46</f>
        <v>0</v>
      </c>
      <c r="E1842" s="41">
        <f>H_Income!E46</f>
        <v>0</v>
      </c>
      <c r="F1842" s="323">
        <f>H_Income!F46</f>
        <v>0</v>
      </c>
      <c r="G1842" s="41">
        <f>H_Income!G46</f>
        <v>0</v>
      </c>
      <c r="H1842" s="41">
        <f>H_Income!H46</f>
        <v>0</v>
      </c>
      <c r="I1842" s="41">
        <f>H_Income!I46</f>
        <v>0</v>
      </c>
      <c r="J1842" s="41">
        <f>H_Income!J46</f>
        <v>0</v>
      </c>
      <c r="K1842" s="41">
        <f>H_Income!K46</f>
        <v>0</v>
      </c>
      <c r="L1842" s="40">
        <f>H_Income!L46</f>
        <v>0</v>
      </c>
      <c r="M1842" s="40">
        <f>H_Income!M46</f>
        <v>0</v>
      </c>
      <c r="N1842" s="41">
        <f>H_Income!N46</f>
        <v>0</v>
      </c>
      <c r="O1842" s="41">
        <f>H_Income!O46</f>
        <v>0</v>
      </c>
      <c r="P1842" s="41">
        <f>H_Income!P46</f>
        <v>0</v>
      </c>
      <c r="Q1842" s="41">
        <f>H_Income!Q46</f>
        <v>0</v>
      </c>
      <c r="R1842" s="41">
        <f>H_Income!R46</f>
        <v>0</v>
      </c>
      <c r="S1842" s="41">
        <f>H_Income!S46</f>
        <v>0</v>
      </c>
      <c r="T1842" s="41">
        <f>H_Income!T46</f>
        <v>0</v>
      </c>
      <c r="U1842" s="41">
        <f>H_Income!U46</f>
        <v>0</v>
      </c>
      <c r="V1842" s="41">
        <f>H_Income!V46</f>
        <v>0</v>
      </c>
      <c r="W1842" s="41">
        <f>H_Income!W46</f>
        <v>0</v>
      </c>
      <c r="X1842" s="41">
        <f>H_Income!X46</f>
        <v>0</v>
      </c>
      <c r="Y1842" s="41">
        <f>H_Income!Y46</f>
        <v>0</v>
      </c>
      <c r="Z1842" s="41">
        <f>H_Income!Z46</f>
        <v>0</v>
      </c>
      <c r="AA1842" s="41">
        <f>H_Income!AA46</f>
        <v>0</v>
      </c>
      <c r="AB1842" s="41">
        <f>H_Income!AB46</f>
        <v>0</v>
      </c>
    </row>
    <row r="1843" spans="2:28" ht="19.5" thickBot="1" x14ac:dyDescent="0.35">
      <c r="B1843" s="750" t="str">
        <f>H_Income!B47</f>
        <v>TENANT PAID UTILITIES INCLUDED IN UTILITY ALLOWANCE</v>
      </c>
      <c r="C1843" s="750">
        <f>H_Income!C47</f>
        <v>0</v>
      </c>
      <c r="D1843" s="750">
        <f>H_Income!D47</f>
        <v>0</v>
      </c>
      <c r="E1843" s="750">
        <f>H_Income!E47</f>
        <v>0</v>
      </c>
      <c r="F1843" s="750">
        <f>H_Income!F47</f>
        <v>0</v>
      </c>
      <c r="G1843" s="750">
        <f>H_Income!G47</f>
        <v>0</v>
      </c>
      <c r="H1843" s="750">
        <f>H_Income!H47</f>
        <v>0</v>
      </c>
      <c r="I1843" s="750">
        <f>H_Income!I47</f>
        <v>0</v>
      </c>
      <c r="J1843" s="750">
        <f>H_Income!J47</f>
        <v>0</v>
      </c>
      <c r="K1843" s="750">
        <f>H_Income!K47</f>
        <v>0</v>
      </c>
      <c r="L1843" s="750">
        <f>H_Income!L47</f>
        <v>0</v>
      </c>
      <c r="M1843" s="750">
        <f>H_Income!M47</f>
        <v>0</v>
      </c>
      <c r="N1843" s="41">
        <f>H_Income!N47</f>
        <v>0</v>
      </c>
      <c r="O1843" s="750" t="str">
        <f>H_Income!O47</f>
        <v>APPLICABLE FRACTION</v>
      </c>
      <c r="P1843" s="750">
        <f>H_Income!P47</f>
        <v>0</v>
      </c>
      <c r="Q1843" s="750">
        <f>H_Income!Q47</f>
        <v>0</v>
      </c>
      <c r="R1843" s="750">
        <f>H_Income!R47</f>
        <v>0</v>
      </c>
      <c r="S1843" s="750">
        <f>H_Income!S47</f>
        <v>0</v>
      </c>
      <c r="T1843" s="750">
        <f>H_Income!T47</f>
        <v>0</v>
      </c>
      <c r="U1843" s="750">
        <f>H_Income!U47</f>
        <v>0</v>
      </c>
      <c r="V1843" s="750">
        <f>H_Income!V47</f>
        <v>0</v>
      </c>
      <c r="W1843" s="509">
        <f>H_Income!W47</f>
        <v>0</v>
      </c>
      <c r="X1843" s="509">
        <f>H_Income!X47</f>
        <v>0</v>
      </c>
      <c r="Y1843" s="510">
        <f>H_Income!Y47</f>
        <v>0</v>
      </c>
      <c r="Z1843" s="510">
        <f>H_Income!Z47</f>
        <v>0</v>
      </c>
      <c r="AA1843" s="404">
        <f>H_Income!AA47</f>
        <v>0</v>
      </c>
      <c r="AB1843" s="404">
        <f>H_Income!AB47</f>
        <v>0</v>
      </c>
    </row>
    <row r="1844" spans="2:28" ht="18.75" x14ac:dyDescent="0.3">
      <c r="B1844" s="41">
        <f>H_Income!B48</f>
        <v>0</v>
      </c>
      <c r="C1844" s="41">
        <f>H_Income!C48</f>
        <v>0</v>
      </c>
      <c r="D1844" s="41">
        <f>H_Income!D48</f>
        <v>0</v>
      </c>
      <c r="E1844" s="41">
        <f>H_Income!E48</f>
        <v>0</v>
      </c>
      <c r="F1844" s="41">
        <f>H_Income!F48</f>
        <v>0</v>
      </c>
      <c r="G1844" s="41">
        <f>H_Income!G48</f>
        <v>0</v>
      </c>
      <c r="H1844" s="41">
        <f>H_Income!H48</f>
        <v>0</v>
      </c>
      <c r="I1844" s="41">
        <f>H_Income!I48</f>
        <v>0</v>
      </c>
      <c r="J1844" s="41">
        <f>H_Income!J48</f>
        <v>0</v>
      </c>
      <c r="K1844" s="41">
        <f>H_Income!K48</f>
        <v>0</v>
      </c>
      <c r="L1844" s="40">
        <f>H_Income!L48</f>
        <v>0</v>
      </c>
      <c r="M1844" s="40">
        <f>H_Income!M48</f>
        <v>0</v>
      </c>
      <c r="N1844" s="41">
        <f>H_Income!N48</f>
        <v>0</v>
      </c>
      <c r="O1844" s="41">
        <f>H_Income!O48</f>
        <v>0</v>
      </c>
      <c r="P1844" s="41">
        <f>H_Income!P48</f>
        <v>0</v>
      </c>
      <c r="Q1844" s="41">
        <f>H_Income!Q48</f>
        <v>0</v>
      </c>
      <c r="R1844" s="41">
        <f>H_Income!R48</f>
        <v>0</v>
      </c>
      <c r="S1844" s="41">
        <f>H_Income!S48</f>
        <v>0</v>
      </c>
      <c r="T1844" s="41">
        <f>H_Income!T48</f>
        <v>0</v>
      </c>
      <c r="U1844" s="41">
        <f>H_Income!U48</f>
        <v>0</v>
      </c>
      <c r="V1844" s="41">
        <f>H_Income!V48</f>
        <v>0</v>
      </c>
      <c r="W1844" s="24">
        <f>H_Income!W48</f>
        <v>0</v>
      </c>
      <c r="X1844" s="24">
        <f>H_Income!X48</f>
        <v>0</v>
      </c>
      <c r="Y1844" s="41">
        <f>H_Income!Y48</f>
        <v>0</v>
      </c>
      <c r="Z1844" s="41">
        <f>H_Income!Z48</f>
        <v>0</v>
      </c>
      <c r="AA1844" s="24">
        <f>H_Income!AA48</f>
        <v>0</v>
      </c>
      <c r="AB1844" s="24">
        <f>H_Income!AB48</f>
        <v>0</v>
      </c>
    </row>
    <row r="1845" spans="2:28" ht="16.5" x14ac:dyDescent="0.3">
      <c r="B1845" s="95" t="str">
        <f>H_Income!B49</f>
        <v xml:space="preserve">Please check all utilities paid by the tenant: </v>
      </c>
      <c r="C1845" s="41">
        <f>H_Income!C49</f>
        <v>0</v>
      </c>
      <c r="D1845" s="41">
        <f>H_Income!D49</f>
        <v>0</v>
      </c>
      <c r="E1845" s="41">
        <f>H_Income!E49</f>
        <v>0</v>
      </c>
      <c r="F1845" s="41">
        <f>H_Income!F49</f>
        <v>0</v>
      </c>
      <c r="G1845" s="41">
        <f>H_Income!G49</f>
        <v>0</v>
      </c>
      <c r="H1845" s="41">
        <f>H_Income!H49</f>
        <v>0</v>
      </c>
      <c r="I1845" s="41">
        <f>H_Income!I49</f>
        <v>0</v>
      </c>
      <c r="J1845" s="41">
        <f>H_Income!J49</f>
        <v>0</v>
      </c>
      <c r="K1845" s="41">
        <f>H_Income!K49</f>
        <v>0</v>
      </c>
      <c r="L1845" s="40">
        <f>H_Income!L49</f>
        <v>0</v>
      </c>
      <c r="M1845" s="40">
        <f>H_Income!M49</f>
        <v>0</v>
      </c>
      <c r="N1845" s="41">
        <f>H_Income!N49</f>
        <v>0</v>
      </c>
      <c r="O1845" s="69" t="str">
        <f>H_Income!O49</f>
        <v>Is the manager's unit included in your calculation?</v>
      </c>
      <c r="P1845" s="492">
        <f>H_Income!P49</f>
        <v>0</v>
      </c>
      <c r="Q1845" s="492">
        <f>H_Income!Q49</f>
        <v>0</v>
      </c>
      <c r="R1845" s="492">
        <f>H_Income!R49</f>
        <v>0</v>
      </c>
      <c r="S1845" s="492">
        <f>H_Income!S49</f>
        <v>0</v>
      </c>
      <c r="T1845" s="492">
        <f>H_Income!T49</f>
        <v>0</v>
      </c>
      <c r="U1845" s="739">
        <f>H_Income!U49</f>
        <v>0</v>
      </c>
      <c r="V1845" s="530">
        <f>H_Income!V49</f>
        <v>0</v>
      </c>
      <c r="W1845" s="404">
        <f>H_Income!W49</f>
        <v>0</v>
      </c>
      <c r="X1845" s="404">
        <f>H_Income!X49</f>
        <v>0</v>
      </c>
      <c r="Y1845" s="41">
        <f>H_Income!Y49</f>
        <v>0</v>
      </c>
      <c r="Z1845" s="41">
        <f>H_Income!Z49</f>
        <v>0</v>
      </c>
      <c r="AA1845" s="404">
        <f>H_Income!AA49</f>
        <v>0</v>
      </c>
      <c r="AB1845" s="404">
        <f>H_Income!AB49</f>
        <v>0</v>
      </c>
    </row>
    <row r="1846" spans="2:28" ht="16.5" x14ac:dyDescent="0.3">
      <c r="B1846" s="41" t="str">
        <f>H_Income!B50</f>
        <v xml:space="preserve">Utilities </v>
      </c>
      <c r="C1846" s="41">
        <f>H_Income!C50</f>
        <v>0</v>
      </c>
      <c r="D1846" s="41" t="str">
        <f>H_Income!D50</f>
        <v>Energy Source</v>
      </c>
      <c r="E1846" s="41">
        <f>H_Income!E50</f>
        <v>0</v>
      </c>
      <c r="F1846" s="41" t="str">
        <f>H_Income!F50</f>
        <v xml:space="preserve">Utilities </v>
      </c>
      <c r="G1846" s="41">
        <f>H_Income!G50</f>
        <v>0</v>
      </c>
      <c r="H1846" s="41" t="str">
        <f>H_Income!H50</f>
        <v>Energy Source</v>
      </c>
      <c r="I1846" s="41">
        <f>H_Income!I50</f>
        <v>0</v>
      </c>
      <c r="J1846" s="95" t="str">
        <f>H_Income!J50</f>
        <v>Which Utility Schedule Policy did you use?</v>
      </c>
      <c r="K1846" s="41">
        <f>H_Income!K50</f>
        <v>0</v>
      </c>
      <c r="L1846" s="41">
        <f>H_Income!L50</f>
        <v>0</v>
      </c>
      <c r="M1846" s="40">
        <f>H_Income!M50</f>
        <v>0</v>
      </c>
      <c r="N1846" s="41">
        <f>H_Income!N50</f>
        <v>0</v>
      </c>
      <c r="O1846" s="69" t="str">
        <f>H_Income!O50</f>
        <v>Total project units net the manager's unit (unless included in your calculation)</v>
      </c>
      <c r="P1846" s="73">
        <f>H_Income!P50</f>
        <v>0</v>
      </c>
      <c r="Q1846" s="73">
        <f>H_Income!Q50</f>
        <v>0</v>
      </c>
      <c r="R1846" s="73">
        <f>H_Income!R50</f>
        <v>0</v>
      </c>
      <c r="S1846" s="73">
        <f>H_Income!S50</f>
        <v>0</v>
      </c>
      <c r="T1846" s="73">
        <f>H_Income!T50</f>
        <v>0</v>
      </c>
      <c r="U1846" s="740">
        <f>H_Income!U50</f>
        <v>0</v>
      </c>
      <c r="V1846" s="746">
        <f>H_Income!V50</f>
        <v>0</v>
      </c>
      <c r="W1846" s="404">
        <f>H_Income!W50</f>
        <v>0</v>
      </c>
      <c r="X1846" s="1225">
        <f>H_Income!X50</f>
        <v>0</v>
      </c>
      <c r="Y1846" s="25">
        <f>H_Income!Y50</f>
        <v>0</v>
      </c>
      <c r="Z1846" s="25">
        <f>H_Income!Z50</f>
        <v>0</v>
      </c>
      <c r="AA1846">
        <f>H_Income!AA50</f>
        <v>0</v>
      </c>
      <c r="AB1846">
        <f>H_Income!AB50</f>
        <v>0</v>
      </c>
    </row>
    <row r="1847" spans="2:28" ht="16.5" x14ac:dyDescent="0.3">
      <c r="B1847" s="530">
        <f>H_Income!B51</f>
        <v>0</v>
      </c>
      <c r="C1847" s="40" t="str">
        <f>H_Income!C51</f>
        <v>Heating</v>
      </c>
      <c r="D1847" s="771" t="str">
        <f>H_Income!D51</f>
        <v/>
      </c>
      <c r="E1847" s="41">
        <f>H_Income!E51</f>
        <v>0</v>
      </c>
      <c r="F1847" s="530">
        <f>H_Income!F51</f>
        <v>0</v>
      </c>
      <c r="G1847" s="40" t="str">
        <f>H_Income!G51</f>
        <v>Cooking</v>
      </c>
      <c r="H1847" s="771" t="str">
        <f>H_Income!H51</f>
        <v/>
      </c>
      <c r="I1847" s="41">
        <f>H_Income!I51</f>
        <v>0</v>
      </c>
      <c r="J1847" s="769" t="str">
        <f>H_Income!J51</f>
        <v>Utility Schedule Policy</v>
      </c>
      <c r="K1847" s="41">
        <f>H_Income!K51</f>
        <v>0</v>
      </c>
      <c r="L1847" s="40" t="str">
        <f>H_Income!L51</f>
        <v>Specify if "Other"</v>
      </c>
      <c r="M1847" s="41">
        <f>H_Income!M51</f>
        <v>0</v>
      </c>
      <c r="N1847" s="41">
        <f>H_Income!N51</f>
        <v>0</v>
      </c>
      <c r="O1847" s="69" t="str">
        <f>H_Income!O51</f>
        <v>Total LIHTC units net the manager's unit (unless included in your calculation)</v>
      </c>
      <c r="P1847" s="73">
        <f>H_Income!P51</f>
        <v>0</v>
      </c>
      <c r="Q1847" s="73">
        <f>H_Income!Q51</f>
        <v>0</v>
      </c>
      <c r="R1847" s="73">
        <f>H_Income!R51</f>
        <v>0</v>
      </c>
      <c r="S1847" s="73">
        <f>H_Income!S51</f>
        <v>0</v>
      </c>
      <c r="T1847" s="73">
        <f>H_Income!T51</f>
        <v>0</v>
      </c>
      <c r="U1847" s="171">
        <f>H_Income!U51</f>
        <v>0</v>
      </c>
      <c r="V1847" s="746">
        <f>H_Income!V51</f>
        <v>0</v>
      </c>
      <c r="W1847" s="25">
        <f>H_Income!W51</f>
        <v>0</v>
      </c>
      <c r="X1847" s="1226">
        <f>H_Income!X51</f>
        <v>0</v>
      </c>
      <c r="Y1847" s="25">
        <f>H_Income!Y51</f>
        <v>0</v>
      </c>
      <c r="Z1847" s="25">
        <f>H_Income!Z51</f>
        <v>0</v>
      </c>
      <c r="AA1847">
        <f>H_Income!AA51</f>
        <v>0</v>
      </c>
      <c r="AB1847">
        <f>H_Income!AB51</f>
        <v>0</v>
      </c>
    </row>
    <row r="1848" spans="2:28" ht="16.5" x14ac:dyDescent="0.3">
      <c r="B1848" s="748">
        <f>H_Income!B52</f>
        <v>0</v>
      </c>
      <c r="C1848" s="40" t="str">
        <f>H_Income!C52</f>
        <v>Cooling</v>
      </c>
      <c r="D1848" s="771" t="str">
        <f>H_Income!D52</f>
        <v/>
      </c>
      <c r="E1848" s="41">
        <f>H_Income!E52</f>
        <v>0</v>
      </c>
      <c r="F1848" s="530">
        <f>H_Income!F52</f>
        <v>0</v>
      </c>
      <c r="G1848" s="40" t="str">
        <f>H_Income!G52</f>
        <v>Lighting</v>
      </c>
      <c r="H1848" s="771" t="str">
        <f>H_Income!H52</f>
        <v/>
      </c>
      <c r="I1848" s="41">
        <f>H_Income!I52</f>
        <v>0</v>
      </c>
      <c r="J1848" s="1148">
        <f>H_Income!J52</f>
        <v>0</v>
      </c>
      <c r="K1848" s="1149">
        <f>H_Income!K52</f>
        <v>0</v>
      </c>
      <c r="L1848" s="1235">
        <f>H_Income!L52</f>
        <v>0</v>
      </c>
      <c r="M1848" s="1236">
        <f>H_Income!M52</f>
        <v>0</v>
      </c>
      <c r="N1848" s="41">
        <f>H_Income!N52</f>
        <v>0</v>
      </c>
      <c r="O1848" s="25">
        <f>H_Income!O52</f>
        <v>0</v>
      </c>
      <c r="P1848" s="25">
        <f>H_Income!P52</f>
        <v>0</v>
      </c>
      <c r="Q1848" s="25">
        <f>H_Income!Q52</f>
        <v>0</v>
      </c>
      <c r="R1848" s="25">
        <f>H_Income!R52</f>
        <v>0</v>
      </c>
      <c r="S1848" s="25">
        <f>H_Income!S52</f>
        <v>0</v>
      </c>
      <c r="T1848" s="25">
        <f>H_Income!T52</f>
        <v>0</v>
      </c>
      <c r="U1848" s="25">
        <f>H_Income!U52</f>
        <v>0</v>
      </c>
      <c r="V1848" s="465">
        <f>H_Income!V52</f>
        <v>0</v>
      </c>
      <c r="W1848" s="25">
        <f>H_Income!W52</f>
        <v>0</v>
      </c>
      <c r="X1848" s="741">
        <f>H_Income!X52</f>
        <v>0</v>
      </c>
      <c r="Y1848" s="25">
        <f>H_Income!Y52</f>
        <v>0</v>
      </c>
      <c r="Z1848" s="471">
        <f>H_Income!Z52</f>
        <v>0</v>
      </c>
      <c r="AA1848">
        <f>H_Income!AA52</f>
        <v>0</v>
      </c>
      <c r="AB1848" s="25">
        <f>H_Income!AB52</f>
        <v>0</v>
      </c>
    </row>
    <row r="1849" spans="2:28" ht="16.5" x14ac:dyDescent="0.3">
      <c r="B1849" s="749">
        <f>H_Income!B53</f>
        <v>0</v>
      </c>
      <c r="C1849" s="40" t="str">
        <f>H_Income!C53</f>
        <v>Hot Water</v>
      </c>
      <c r="D1849" s="771" t="str">
        <f>H_Income!D53</f>
        <v/>
      </c>
      <c r="E1849" s="41">
        <f>H_Income!E53</f>
        <v>0</v>
      </c>
      <c r="F1849" s="530">
        <f>H_Income!F53</f>
        <v>0</v>
      </c>
      <c r="G1849" s="40" t="str">
        <f>H_Income!G53</f>
        <v>Water/Sewer</v>
      </c>
      <c r="H1849">
        <f>H_Income!H53</f>
        <v>0</v>
      </c>
      <c r="I1849" s="41">
        <f>H_Income!I53</f>
        <v>0</v>
      </c>
      <c r="J1849" s="41">
        <f>H_Income!J53</f>
        <v>0</v>
      </c>
      <c r="K1849" s="41">
        <f>H_Income!K53</f>
        <v>0</v>
      </c>
      <c r="L1849" s="40">
        <f>H_Income!L53</f>
        <v>0</v>
      </c>
      <c r="M1849" s="40">
        <f>H_Income!M53</f>
        <v>0</v>
      </c>
      <c r="N1849" s="41">
        <f>H_Income!N53</f>
        <v>0</v>
      </c>
      <c r="O1849" s="69" t="str">
        <f>H_Income!O53</f>
        <v>Total unit area net the manager's unit (unless included in your calculation)</v>
      </c>
      <c r="P1849" s="73">
        <f>H_Income!P53</f>
        <v>0</v>
      </c>
      <c r="Q1849" s="73">
        <f>H_Income!Q53</f>
        <v>0</v>
      </c>
      <c r="R1849" s="73">
        <f>H_Income!R53</f>
        <v>0</v>
      </c>
      <c r="S1849" s="73">
        <f>H_Income!S53</f>
        <v>0</v>
      </c>
      <c r="T1849" s="73">
        <f>H_Income!T53</f>
        <v>0</v>
      </c>
      <c r="U1849" s="171">
        <f>H_Income!U53</f>
        <v>0</v>
      </c>
      <c r="V1849" s="747">
        <f>H_Income!V53</f>
        <v>0</v>
      </c>
      <c r="W1849" s="170">
        <f>H_Income!W53</f>
        <v>0</v>
      </c>
      <c r="X1849" s="1225">
        <f>H_Income!X53</f>
        <v>0</v>
      </c>
      <c r="Y1849" s="25">
        <f>H_Income!Y53</f>
        <v>0</v>
      </c>
      <c r="Z1849" s="761" t="str">
        <f>H_Income!Z53</f>
        <v/>
      </c>
      <c r="AA1849">
        <f>H_Income!AA53</f>
        <v>0</v>
      </c>
      <c r="AB1849" s="25">
        <f>H_Income!AB53</f>
        <v>0</v>
      </c>
    </row>
    <row r="1850" spans="2:28" ht="18.75" x14ac:dyDescent="0.3">
      <c r="B1850" s="41">
        <f>H_Income!B54</f>
        <v>0</v>
      </c>
      <c r="C1850" s="41">
        <f>H_Income!C54</f>
        <v>0</v>
      </c>
      <c r="D1850" s="41">
        <f>H_Income!D54</f>
        <v>0</v>
      </c>
      <c r="E1850" s="41">
        <f>H_Income!E54</f>
        <v>0</v>
      </c>
      <c r="F1850" s="41">
        <f>H_Income!F54</f>
        <v>0</v>
      </c>
      <c r="G1850" s="41">
        <f>H_Income!G54</f>
        <v>0</v>
      </c>
      <c r="H1850" s="41">
        <f>H_Income!H54</f>
        <v>0</v>
      </c>
      <c r="I1850" s="41">
        <f>H_Income!I54</f>
        <v>0</v>
      </c>
      <c r="J1850" s="41">
        <f>H_Income!J54</f>
        <v>0</v>
      </c>
      <c r="K1850" s="41">
        <f>H_Income!K54</f>
        <v>0</v>
      </c>
      <c r="L1850" s="41">
        <f>H_Income!L54</f>
        <v>0</v>
      </c>
      <c r="M1850" s="41">
        <f>H_Income!M54</f>
        <v>0</v>
      </c>
      <c r="N1850" s="103">
        <f>H_Income!N54</f>
        <v>0</v>
      </c>
      <c r="O1850" s="69" t="str">
        <f>H_Income!O54</f>
        <v>LIHTC unit area net the manager's unit (unless included in your calculation)</v>
      </c>
      <c r="P1850" s="73">
        <f>H_Income!P54</f>
        <v>0</v>
      </c>
      <c r="Q1850" s="73">
        <f>H_Income!Q54</f>
        <v>0</v>
      </c>
      <c r="R1850" s="73">
        <f>H_Income!R54</f>
        <v>0</v>
      </c>
      <c r="S1850" s="73">
        <f>H_Income!S54</f>
        <v>0</v>
      </c>
      <c r="T1850" s="73">
        <f>H_Income!T54</f>
        <v>0</v>
      </c>
      <c r="U1850" s="171">
        <f>H_Income!U54</f>
        <v>0</v>
      </c>
      <c r="V1850" s="747">
        <f>H_Income!V54</f>
        <v>0</v>
      </c>
      <c r="W1850" s="25">
        <f>H_Income!W54</f>
        <v>0</v>
      </c>
      <c r="X1850" s="1226">
        <f>H_Income!X54</f>
        <v>0</v>
      </c>
      <c r="Y1850" s="25">
        <f>H_Income!Y54</f>
        <v>0</v>
      </c>
      <c r="Z1850" s="752" t="str">
        <f>H_Income!Z54</f>
        <v/>
      </c>
      <c r="AA1850">
        <f>H_Income!AA54</f>
        <v>0</v>
      </c>
      <c r="AB1850" s="25">
        <f>H_Income!AB54</f>
        <v>0</v>
      </c>
    </row>
    <row r="1851" spans="2:28" ht="19.5" thickBot="1" x14ac:dyDescent="0.35">
      <c r="B1851" s="750" t="str">
        <f>H_Income!B55</f>
        <v>APPLICANT INCOME: OTHER RESIDENTIAL</v>
      </c>
      <c r="C1851" s="510">
        <f>H_Income!C55</f>
        <v>0</v>
      </c>
      <c r="D1851" s="510">
        <f>H_Income!D55</f>
        <v>0</v>
      </c>
      <c r="E1851" s="510">
        <f>H_Income!E55</f>
        <v>0</v>
      </c>
      <c r="F1851" s="510">
        <f>H_Income!F55</f>
        <v>0</v>
      </c>
      <c r="G1851" s="510">
        <f>H_Income!G55</f>
        <v>0</v>
      </c>
      <c r="H1851" s="510">
        <f>H_Income!H55</f>
        <v>0</v>
      </c>
      <c r="I1851" s="510">
        <f>H_Income!I55</f>
        <v>0</v>
      </c>
      <c r="J1851" s="510">
        <f>H_Income!J55</f>
        <v>0</v>
      </c>
      <c r="K1851" s="510">
        <f>H_Income!K55</f>
        <v>0</v>
      </c>
      <c r="L1851" s="510">
        <f>H_Income!L55</f>
        <v>0</v>
      </c>
      <c r="M1851" s="510">
        <f>H_Income!M55</f>
        <v>0</v>
      </c>
      <c r="N1851" s="41">
        <f>H_Income!N55</f>
        <v>0</v>
      </c>
      <c r="O1851" s="69" t="str">
        <f>H_Income!O55</f>
        <v xml:space="preserve">Has the Architect certified the square footage (SF)? </v>
      </c>
      <c r="P1851" s="73">
        <f>H_Income!P55</f>
        <v>0</v>
      </c>
      <c r="Q1851" s="73">
        <f>H_Income!Q55</f>
        <v>0</v>
      </c>
      <c r="R1851" s="73">
        <f>H_Income!R55</f>
        <v>0</v>
      </c>
      <c r="S1851" s="73">
        <f>H_Income!S55</f>
        <v>0</v>
      </c>
      <c r="T1851" s="744">
        <f>H_Income!T55</f>
        <v>0</v>
      </c>
      <c r="U1851" s="171">
        <f>H_Income!U55</f>
        <v>0</v>
      </c>
      <c r="V1851" s="530">
        <f>H_Income!V55</f>
        <v>0</v>
      </c>
      <c r="W1851" s="25">
        <f>H_Income!W55</f>
        <v>0</v>
      </c>
      <c r="X1851" s="741">
        <f>H_Income!X55</f>
        <v>0</v>
      </c>
      <c r="Y1851" s="25">
        <f>H_Income!Y55</f>
        <v>0</v>
      </c>
      <c r="Z1851" s="25">
        <f>H_Income!Z55</f>
        <v>0</v>
      </c>
      <c r="AA1851">
        <f>H_Income!AA55</f>
        <v>0</v>
      </c>
      <c r="AB1851">
        <f>H_Income!AB55</f>
        <v>0</v>
      </c>
    </row>
    <row r="1852" spans="2:28" ht="16.5" x14ac:dyDescent="0.3">
      <c r="B1852" s="25">
        <f>H_Income!B56</f>
        <v>0</v>
      </c>
      <c r="C1852" s="25">
        <f>H_Income!C56</f>
        <v>0</v>
      </c>
      <c r="D1852" s="25">
        <f>H_Income!D56</f>
        <v>0</v>
      </c>
      <c r="E1852" s="25">
        <f>H_Income!E56</f>
        <v>0</v>
      </c>
      <c r="F1852" s="25">
        <f>H_Income!F56</f>
        <v>0</v>
      </c>
      <c r="G1852" s="25">
        <f>H_Income!G56</f>
        <v>0</v>
      </c>
      <c r="H1852" s="25">
        <f>H_Income!H56</f>
        <v>0</v>
      </c>
      <c r="I1852" s="25">
        <f>H_Income!I56</f>
        <v>0</v>
      </c>
      <c r="J1852" s="25">
        <f>H_Income!J56</f>
        <v>0</v>
      </c>
      <c r="K1852" s="25">
        <f>H_Income!K56</f>
        <v>0</v>
      </c>
      <c r="L1852" s="25">
        <f>H_Income!L56</f>
        <v>0</v>
      </c>
      <c r="M1852" s="25">
        <f>H_Income!M56</f>
        <v>0</v>
      </c>
      <c r="N1852" s="32">
        <f>H_Income!N56</f>
        <v>0</v>
      </c>
      <c r="O1852" s="69" t="str">
        <f>H_Income!O56</f>
        <v>Applicable Fraction</v>
      </c>
      <c r="P1852" s="249">
        <f>H_Income!P56</f>
        <v>0</v>
      </c>
      <c r="Q1852" s="249">
        <f>H_Income!Q56</f>
        <v>0</v>
      </c>
      <c r="R1852" s="249">
        <f>H_Income!R56</f>
        <v>0</v>
      </c>
      <c r="S1852" s="249">
        <f>H_Income!S56</f>
        <v>0</v>
      </c>
      <c r="T1852" s="249">
        <f>H_Income!T56</f>
        <v>0</v>
      </c>
      <c r="U1852" s="745">
        <f>H_Income!U56</f>
        <v>0</v>
      </c>
      <c r="V1852" s="25">
        <f>H_Income!V56</f>
        <v>0</v>
      </c>
      <c r="W1852" s="41">
        <f>H_Income!W56</f>
        <v>0</v>
      </c>
      <c r="X1852" s="742">
        <f>H_Income!X56</f>
        <v>0</v>
      </c>
      <c r="Y1852" s="25">
        <f>H_Income!Y56</f>
        <v>0</v>
      </c>
      <c r="Z1852" s="25">
        <f>H_Income!Z56</f>
        <v>0</v>
      </c>
      <c r="AA1852">
        <f>H_Income!AA56</f>
        <v>0</v>
      </c>
      <c r="AB1852">
        <f>H_Income!AB56</f>
        <v>0</v>
      </c>
    </row>
    <row r="1853" spans="2:28" x14ac:dyDescent="0.2">
      <c r="B1853" s="764" t="str">
        <f>H_Income!B57</f>
        <v>Annual Income</v>
      </c>
      <c r="C1853" s="727">
        <f>H_Income!C57</f>
        <v>0</v>
      </c>
      <c r="D1853" s="86" t="str">
        <f>H_Income!D57</f>
        <v>Per Unit</v>
      </c>
      <c r="E1853" s="32">
        <f>H_Income!E57</f>
        <v>0</v>
      </c>
      <c r="F1853" s="25" t="str">
        <f>H_Income!F57</f>
        <v>Assumptions (limited to 100 characters per line)</v>
      </c>
      <c r="G1853" s="32">
        <f>H_Income!G57</f>
        <v>0</v>
      </c>
      <c r="H1853" s="32">
        <f>H_Income!H57</f>
        <v>0</v>
      </c>
      <c r="I1853" s="32">
        <f>H_Income!I57</f>
        <v>0</v>
      </c>
      <c r="J1853" s="32">
        <f>H_Income!J57</f>
        <v>0</v>
      </c>
      <c r="K1853" s="32">
        <f>H_Income!K57</f>
        <v>0</v>
      </c>
      <c r="L1853" s="32">
        <f>H_Income!L57</f>
        <v>0</v>
      </c>
      <c r="M1853" s="32">
        <f>H_Income!M57</f>
        <v>0</v>
      </c>
      <c r="N1853" s="32">
        <f>H_Income!N57</f>
        <v>0</v>
      </c>
      <c r="O1853" s="25">
        <f>H_Income!O57</f>
        <v>0</v>
      </c>
      <c r="P1853" s="25">
        <f>H_Income!P57</f>
        <v>0</v>
      </c>
      <c r="Q1853" s="25">
        <f>H_Income!Q57</f>
        <v>0</v>
      </c>
      <c r="R1853" s="25">
        <f>H_Income!R57</f>
        <v>0</v>
      </c>
      <c r="S1853" s="25">
        <f>H_Income!S57</f>
        <v>0</v>
      </c>
      <c r="T1853" s="25">
        <f>H_Income!T57</f>
        <v>0</v>
      </c>
      <c r="U1853" s="25">
        <f>H_Income!U57</f>
        <v>0</v>
      </c>
      <c r="V1853" s="25">
        <f>H_Income!V57</f>
        <v>0</v>
      </c>
      <c r="W1853" s="25">
        <f>H_Income!W57</f>
        <v>0</v>
      </c>
      <c r="X1853" s="25">
        <f>H_Income!X57</f>
        <v>0</v>
      </c>
      <c r="Y1853" s="25">
        <f>H_Income!Y57</f>
        <v>0</v>
      </c>
      <c r="Z1853" s="25">
        <f>H_Income!Z57</f>
        <v>0</v>
      </c>
      <c r="AA1853" s="25">
        <f>H_Income!AA57</f>
        <v>0</v>
      </c>
      <c r="AB1853" s="25">
        <f>H_Income!AB57</f>
        <v>0</v>
      </c>
    </row>
    <row r="1854" spans="2:28" ht="19.5" thickBot="1" x14ac:dyDescent="0.35">
      <c r="B1854" s="59" t="str">
        <f>H_Income!B58</f>
        <v>Parking</v>
      </c>
      <c r="C1854" s="20">
        <f>H_Income!C58</f>
        <v>0</v>
      </c>
      <c r="D1854" s="101" t="str">
        <f>H_Income!D58</f>
        <v/>
      </c>
      <c r="E1854" s="25">
        <f>H_Income!E58</f>
        <v>0</v>
      </c>
      <c r="F1854" s="728">
        <f>H_Income!F58</f>
        <v>0</v>
      </c>
      <c r="G1854" s="729">
        <f>H_Income!G58</f>
        <v>0</v>
      </c>
      <c r="H1854" s="729">
        <f>H_Income!H58</f>
        <v>0</v>
      </c>
      <c r="I1854" s="729">
        <f>H_Income!I58</f>
        <v>0</v>
      </c>
      <c r="J1854" s="729">
        <f>H_Income!J58</f>
        <v>0</v>
      </c>
      <c r="K1854" s="729">
        <f>H_Income!K58</f>
        <v>0</v>
      </c>
      <c r="L1854" s="729">
        <f>H_Income!L58</f>
        <v>0</v>
      </c>
      <c r="M1854" s="738">
        <f>H_Income!M58</f>
        <v>0</v>
      </c>
      <c r="N1854" s="32">
        <f>H_Income!N58</f>
        <v>0</v>
      </c>
      <c r="O1854" s="750" t="str">
        <f>H_Income!O58</f>
        <v xml:space="preserve"> TEST OF AVERAGE INCOME </v>
      </c>
      <c r="P1854" s="750">
        <f>H_Income!P58</f>
        <v>0</v>
      </c>
      <c r="Q1854" s="750">
        <f>H_Income!Q58</f>
        <v>0</v>
      </c>
      <c r="R1854" s="750">
        <f>H_Income!R58</f>
        <v>0</v>
      </c>
      <c r="S1854" s="750">
        <f>H_Income!S58</f>
        <v>0</v>
      </c>
      <c r="T1854" s="750">
        <f>H_Income!T58</f>
        <v>0</v>
      </c>
      <c r="U1854" s="750">
        <f>H_Income!U58</f>
        <v>0</v>
      </c>
      <c r="V1854" s="750">
        <f>H_Income!V58</f>
        <v>0</v>
      </c>
      <c r="W1854" s="765">
        <f>H_Income!W58</f>
        <v>0</v>
      </c>
      <c r="X1854" s="510">
        <f>H_Income!X58</f>
        <v>0</v>
      </c>
      <c r="Y1854" s="510">
        <f>H_Income!Y58</f>
        <v>0</v>
      </c>
      <c r="Z1854" s="510">
        <f>H_Income!Z58</f>
        <v>0</v>
      </c>
      <c r="AA1854" s="41">
        <f>H_Income!AA58</f>
        <v>0</v>
      </c>
      <c r="AB1854" s="41">
        <f>H_Income!AB58</f>
        <v>0</v>
      </c>
    </row>
    <row r="1855" spans="2:28" x14ac:dyDescent="0.2">
      <c r="B1855" s="59" t="str">
        <f>H_Income!B59</f>
        <v>Laundry</v>
      </c>
      <c r="C1855" s="20">
        <f>H_Income!C59</f>
        <v>0</v>
      </c>
      <c r="D1855" s="101" t="str">
        <f>H_Income!D59</f>
        <v/>
      </c>
      <c r="E1855" s="25">
        <f>H_Income!E59</f>
        <v>0</v>
      </c>
      <c r="F1855" s="728">
        <f>H_Income!F59</f>
        <v>0</v>
      </c>
      <c r="G1855" s="729">
        <f>H_Income!G59</f>
        <v>0</v>
      </c>
      <c r="H1855" s="729">
        <f>H_Income!H59</f>
        <v>0</v>
      </c>
      <c r="I1855" s="729">
        <f>H_Income!I59</f>
        <v>0</v>
      </c>
      <c r="J1855" s="729">
        <f>H_Income!J59</f>
        <v>0</v>
      </c>
      <c r="K1855" s="729">
        <f>H_Income!K59</f>
        <v>0</v>
      </c>
      <c r="L1855" s="729">
        <f>H_Income!L59</f>
        <v>0</v>
      </c>
      <c r="M1855" s="738">
        <f>H_Income!M59</f>
        <v>0</v>
      </c>
      <c r="N1855" s="32">
        <f>H_Income!N59</f>
        <v>0</v>
      </c>
      <c r="O1855" s="45">
        <f>H_Income!O59</f>
        <v>0</v>
      </c>
      <c r="P1855" s="404">
        <f>H_Income!P59</f>
        <v>0</v>
      </c>
      <c r="Q1855" s="25">
        <f>H_Income!Q59</f>
        <v>0</v>
      </c>
      <c r="R1855" s="25">
        <f>H_Income!R59</f>
        <v>0</v>
      </c>
      <c r="S1855" s="25">
        <f>H_Income!S59</f>
        <v>0</v>
      </c>
      <c r="T1855" s="25">
        <f>H_Income!T59</f>
        <v>0</v>
      </c>
      <c r="U1855" s="25">
        <f>H_Income!U59</f>
        <v>0</v>
      </c>
      <c r="V1855" s="25">
        <f>H_Income!V59</f>
        <v>0</v>
      </c>
      <c r="W1855" s="45">
        <f>H_Income!W59</f>
        <v>0</v>
      </c>
      <c r="X1855" s="25">
        <f>H_Income!X59</f>
        <v>0</v>
      </c>
      <c r="Y1855" s="25">
        <f>H_Income!Y59</f>
        <v>0</v>
      </c>
      <c r="Z1855" s="25">
        <f>H_Income!Z59</f>
        <v>0</v>
      </c>
      <c r="AA1855" s="25">
        <f>H_Income!AA59</f>
        <v>0</v>
      </c>
      <c r="AB1855" s="404">
        <f>H_Income!AB59</f>
        <v>0</v>
      </c>
    </row>
    <row r="1856" spans="2:28" ht="16.5" x14ac:dyDescent="0.3">
      <c r="B1856" s="59" t="str">
        <f>H_Income!B60</f>
        <v>Vending</v>
      </c>
      <c r="C1856" s="20">
        <f>H_Income!C60</f>
        <v>0</v>
      </c>
      <c r="D1856" s="101" t="str">
        <f>H_Income!D60</f>
        <v/>
      </c>
      <c r="E1856" s="25">
        <f>H_Income!E60</f>
        <v>0</v>
      </c>
      <c r="F1856" s="728">
        <f>H_Income!F60</f>
        <v>0</v>
      </c>
      <c r="G1856" s="729">
        <f>H_Income!G60</f>
        <v>0</v>
      </c>
      <c r="H1856" s="729">
        <f>H_Income!H60</f>
        <v>0</v>
      </c>
      <c r="I1856" s="729">
        <f>H_Income!I60</f>
        <v>0</v>
      </c>
      <c r="J1856" s="729">
        <f>H_Income!J60</f>
        <v>0</v>
      </c>
      <c r="K1856" s="729">
        <f>H_Income!K60</f>
        <v>0</v>
      </c>
      <c r="L1856" s="729">
        <f>H_Income!L60</f>
        <v>0</v>
      </c>
      <c r="M1856" s="738">
        <f>H_Income!M60</f>
        <v>0</v>
      </c>
      <c r="N1856" s="32">
        <f>H_Income!N60</f>
        <v>0</v>
      </c>
      <c r="O1856" s="69" t="str">
        <f>H_Income!O60</f>
        <v>Have you elected to use the Test of Average Income?</v>
      </c>
      <c r="P1856" s="69">
        <f>H_Income!P60</f>
        <v>0</v>
      </c>
      <c r="Q1856" s="249">
        <f>H_Income!Q60</f>
        <v>0</v>
      </c>
      <c r="R1856" s="249">
        <f>H_Income!R60</f>
        <v>0</v>
      </c>
      <c r="S1856" s="249">
        <f>H_Income!S60</f>
        <v>0</v>
      </c>
      <c r="T1856" s="249">
        <f>H_Income!T60</f>
        <v>0</v>
      </c>
      <c r="U1856" s="250">
        <f>H_Income!U60</f>
        <v>0</v>
      </c>
      <c r="V1856" s="530">
        <f>H_Income!V60</f>
        <v>0</v>
      </c>
      <c r="W1856" s="45">
        <f>H_Income!W60</f>
        <v>0</v>
      </c>
      <c r="X1856" s="753" t="str">
        <f>H_Income!X60</f>
        <v/>
      </c>
      <c r="Y1856" s="25">
        <f>H_Income!Y60</f>
        <v>0</v>
      </c>
      <c r="Z1856" s="25">
        <f>H_Income!Z60</f>
        <v>0</v>
      </c>
      <c r="AA1856" s="659">
        <f>H_Income!AA60</f>
        <v>0</v>
      </c>
      <c r="AB1856" s="404">
        <f>H_Income!AB60</f>
        <v>0</v>
      </c>
    </row>
    <row r="1857" spans="1:28" ht="16.5" x14ac:dyDescent="0.3">
      <c r="B1857" s="59" t="str">
        <f>H_Income!B61</f>
        <v>Other</v>
      </c>
      <c r="C1857" s="20">
        <f>H_Income!C61</f>
        <v>0</v>
      </c>
      <c r="D1857" s="101" t="str">
        <f>H_Income!D61</f>
        <v/>
      </c>
      <c r="E1857" s="25">
        <f>H_Income!E61</f>
        <v>0</v>
      </c>
      <c r="F1857" s="728">
        <f>H_Income!F61</f>
        <v>0</v>
      </c>
      <c r="G1857" s="729">
        <f>H_Income!G61</f>
        <v>0</v>
      </c>
      <c r="H1857" s="729">
        <f>H_Income!H61</f>
        <v>0</v>
      </c>
      <c r="I1857" s="729">
        <f>H_Income!I61</f>
        <v>0</v>
      </c>
      <c r="J1857" s="729">
        <f>H_Income!J61</f>
        <v>0</v>
      </c>
      <c r="K1857" s="729">
        <f>H_Income!K61</f>
        <v>0</v>
      </c>
      <c r="L1857" s="729">
        <f>H_Income!L61</f>
        <v>0</v>
      </c>
      <c r="M1857" s="738">
        <f>H_Income!M61</f>
        <v>0</v>
      </c>
      <c r="N1857" s="32">
        <f>H_Income!N61</f>
        <v>0</v>
      </c>
      <c r="O1857" s="69" t="str">
        <f>H_Income!O61</f>
        <v>Average Income Percentage</v>
      </c>
      <c r="P1857" s="69">
        <f>H_Income!P61</f>
        <v>0</v>
      </c>
      <c r="Q1857" s="249">
        <f>H_Income!Q61</f>
        <v>0</v>
      </c>
      <c r="R1857" s="249">
        <f>H_Income!R61</f>
        <v>0</v>
      </c>
      <c r="S1857" s="249">
        <f>H_Income!S61</f>
        <v>0</v>
      </c>
      <c r="T1857" s="249">
        <f>H_Income!T61</f>
        <v>0</v>
      </c>
      <c r="U1857" s="250">
        <f>H_Income!U61</f>
        <v>0</v>
      </c>
      <c r="V1857" s="742" t="str">
        <f>H_Income!V61</f>
        <v/>
      </c>
      <c r="W1857" s="45">
        <f>H_Income!W61</f>
        <v>0</v>
      </c>
      <c r="X1857" s="753" t="str">
        <f>H_Income!X61</f>
        <v/>
      </c>
      <c r="Y1857" s="25">
        <f>H_Income!Y61</f>
        <v>0</v>
      </c>
      <c r="Z1857" s="25">
        <f>H_Income!Z61</f>
        <v>0</v>
      </c>
      <c r="AA1857" s="659">
        <f>H_Income!AA61</f>
        <v>0</v>
      </c>
      <c r="AB1857" s="404">
        <f>H_Income!AB61</f>
        <v>0</v>
      </c>
    </row>
    <row r="1858" spans="1:28" ht="14.25" x14ac:dyDescent="0.2">
      <c r="B1858" s="28" t="str">
        <f>H_Income!B62</f>
        <v>Total</v>
      </c>
      <c r="C1858" s="102">
        <f>H_Income!C62</f>
        <v>0</v>
      </c>
      <c r="D1858" s="102">
        <f>H_Income!D62</f>
        <v>0</v>
      </c>
      <c r="E1858" s="25">
        <f>H_Income!E62</f>
        <v>0</v>
      </c>
      <c r="F1858" s="728">
        <f>H_Income!F62</f>
        <v>0</v>
      </c>
      <c r="G1858" s="729">
        <f>H_Income!G62</f>
        <v>0</v>
      </c>
      <c r="H1858" s="729">
        <f>H_Income!H62</f>
        <v>0</v>
      </c>
      <c r="I1858" s="729">
        <f>H_Income!I62</f>
        <v>0</v>
      </c>
      <c r="J1858" s="729">
        <f>H_Income!J62</f>
        <v>0</v>
      </c>
      <c r="K1858" s="729">
        <f>H_Income!K62</f>
        <v>0</v>
      </c>
      <c r="L1858" s="729">
        <f>H_Income!L62</f>
        <v>0</v>
      </c>
      <c r="M1858" s="738">
        <f>H_Income!M62</f>
        <v>0</v>
      </c>
      <c r="N1858" s="170">
        <f>H_Income!N62</f>
        <v>0</v>
      </c>
      <c r="O1858" s="69" t="str">
        <f>H_Income!O62</f>
        <v>Average Income Test</v>
      </c>
      <c r="P1858" s="492">
        <f>H_Income!P62</f>
        <v>0</v>
      </c>
      <c r="Q1858" s="73">
        <f>H_Income!Q62</f>
        <v>0</v>
      </c>
      <c r="R1858" s="73">
        <f>H_Income!R62</f>
        <v>0</v>
      </c>
      <c r="S1858" s="73">
        <f>H_Income!S62</f>
        <v>0</v>
      </c>
      <c r="T1858" s="73">
        <f>H_Income!T62</f>
        <v>0</v>
      </c>
      <c r="U1858" s="171">
        <f>H_Income!U62</f>
        <v>0</v>
      </c>
      <c r="V1858" s="742" t="str">
        <f>H_Income!V62</f>
        <v/>
      </c>
      <c r="W1858" s="25">
        <f>H_Income!W62</f>
        <v>0</v>
      </c>
      <c r="X1858" s="753" t="str">
        <f>H_Income!X62</f>
        <v/>
      </c>
      <c r="Y1858" s="25">
        <f>H_Income!Y62</f>
        <v>0</v>
      </c>
      <c r="Z1858" s="25">
        <f>H_Income!Z62</f>
        <v>0</v>
      </c>
      <c r="AA1858" s="659">
        <f>H_Income!AA62</f>
        <v>0</v>
      </c>
      <c r="AB1858" s="404">
        <f>H_Income!AB62</f>
        <v>0</v>
      </c>
    </row>
    <row r="1859" spans="1:28" ht="16.5" x14ac:dyDescent="0.3">
      <c r="B1859" s="41">
        <f>H_Income!B63</f>
        <v>0</v>
      </c>
      <c r="C1859" s="41">
        <f>H_Income!C63</f>
        <v>0</v>
      </c>
      <c r="D1859" s="41">
        <f>H_Income!D63</f>
        <v>0</v>
      </c>
      <c r="E1859" s="41">
        <f>H_Income!E63</f>
        <v>0</v>
      </c>
      <c r="F1859" s="41">
        <f>H_Income!F63</f>
        <v>0</v>
      </c>
      <c r="G1859" s="41">
        <f>H_Income!G63</f>
        <v>0</v>
      </c>
      <c r="H1859" s="41">
        <f>H_Income!H63</f>
        <v>0</v>
      </c>
      <c r="I1859" s="41">
        <f>H_Income!I63</f>
        <v>0</v>
      </c>
      <c r="J1859" s="41">
        <f>H_Income!J63</f>
        <v>0</v>
      </c>
      <c r="K1859" s="41">
        <f>H_Income!K63</f>
        <v>0</v>
      </c>
      <c r="L1859" s="41">
        <f>H_Income!L63</f>
        <v>0</v>
      </c>
      <c r="M1859" s="41">
        <f>H_Income!M63</f>
        <v>0</v>
      </c>
      <c r="N1859" s="170">
        <f>H_Income!N63</f>
        <v>0</v>
      </c>
      <c r="O1859" s="69" t="str">
        <f>H_Income!O63</f>
        <v xml:space="preserve">Did you receive approval to use the Test of Average Income at the PPA stage? </v>
      </c>
      <c r="P1859" s="492">
        <f>H_Income!P63</f>
        <v>0</v>
      </c>
      <c r="Q1859" s="73">
        <f>H_Income!Q63</f>
        <v>0</v>
      </c>
      <c r="R1859" s="73">
        <f>H_Income!R63</f>
        <v>0</v>
      </c>
      <c r="S1859" s="73">
        <f>H_Income!S63</f>
        <v>0</v>
      </c>
      <c r="T1859" s="73">
        <f>H_Income!T63</f>
        <v>0</v>
      </c>
      <c r="U1859" s="171">
        <f>H_Income!U63</f>
        <v>0</v>
      </c>
      <c r="V1859" s="530">
        <f>H_Income!V63</f>
        <v>0</v>
      </c>
      <c r="W1859" s="40">
        <f>H_Income!W63</f>
        <v>0</v>
      </c>
      <c r="X1859" s="754">
        <f>H_Income!X63</f>
        <v>0</v>
      </c>
      <c r="Y1859">
        <f>H_Income!Y63</f>
        <v>0</v>
      </c>
      <c r="Z1859">
        <f>H_Income!Z63</f>
        <v>0</v>
      </c>
      <c r="AA1859" s="404">
        <f>H_Income!AA63</f>
        <v>0</v>
      </c>
      <c r="AB1859" s="404">
        <f>H_Income!AB63</f>
        <v>0</v>
      </c>
    </row>
    <row r="1860" spans="1:28" ht="19.5" thickBot="1" x14ac:dyDescent="0.35">
      <c r="B1860" s="750" t="str">
        <f>H_Income!B64</f>
        <v>APPLICANT INCOME: COMMERCIAL</v>
      </c>
      <c r="C1860" s="750">
        <f>H_Income!C64</f>
        <v>0</v>
      </c>
      <c r="D1860" s="750">
        <f>H_Income!D64</f>
        <v>0</v>
      </c>
      <c r="E1860" s="750">
        <f>H_Income!E64</f>
        <v>0</v>
      </c>
      <c r="F1860" s="750">
        <f>H_Income!F64</f>
        <v>0</v>
      </c>
      <c r="G1860" s="750">
        <f>H_Income!G64</f>
        <v>0</v>
      </c>
      <c r="H1860" s="750">
        <f>H_Income!H64</f>
        <v>0</v>
      </c>
      <c r="I1860" s="750">
        <f>H_Income!I64</f>
        <v>0</v>
      </c>
      <c r="J1860" s="750">
        <f>H_Income!J64</f>
        <v>0</v>
      </c>
      <c r="K1860" s="750">
        <f>H_Income!K64</f>
        <v>0</v>
      </c>
      <c r="L1860" s="750">
        <f>H_Income!L64</f>
        <v>0</v>
      </c>
      <c r="M1860" s="750">
        <f>H_Income!M64</f>
        <v>0</v>
      </c>
      <c r="N1860">
        <f>H_Income!N64</f>
        <v>0</v>
      </c>
      <c r="O1860" s="25">
        <f>H_Income!O64</f>
        <v>0</v>
      </c>
      <c r="P1860" s="404">
        <f>H_Income!P64</f>
        <v>0</v>
      </c>
      <c r="Q1860" s="40">
        <f>H_Income!Q64</f>
        <v>0</v>
      </c>
      <c r="R1860" s="40">
        <f>H_Income!R64</f>
        <v>0</v>
      </c>
      <c r="S1860" s="40">
        <f>H_Income!S64</f>
        <v>0</v>
      </c>
      <c r="T1860" s="40">
        <f>H_Income!T64</f>
        <v>0</v>
      </c>
      <c r="U1860" s="40">
        <f>H_Income!U64</f>
        <v>0</v>
      </c>
      <c r="V1860" s="40">
        <f>H_Income!V64</f>
        <v>0</v>
      </c>
      <c r="W1860" s="40">
        <f>H_Income!W64</f>
        <v>0</v>
      </c>
      <c r="X1860" s="755">
        <f>H_Income!X64</f>
        <v>0</v>
      </c>
      <c r="Y1860" s="41">
        <f>H_Income!Y64</f>
        <v>0</v>
      </c>
      <c r="Z1860" s="404">
        <f>H_Income!Z64</f>
        <v>0</v>
      </c>
      <c r="AA1860" s="404">
        <f>H_Income!AA64</f>
        <v>0</v>
      </c>
      <c r="AB1860" s="404">
        <f>H_Income!AB64</f>
        <v>0</v>
      </c>
    </row>
    <row r="1861" spans="1:28" ht="19.5" thickBot="1" x14ac:dyDescent="0.35">
      <c r="B1861" s="751" t="str">
        <f>H_Income!B65</f>
        <v>Please note: Commercial Income will be underwritten with 100% vacancy unless otherwise determined by the Authority.</v>
      </c>
      <c r="C1861">
        <f>H_Income!C65</f>
        <v>0</v>
      </c>
      <c r="D1861">
        <f>H_Income!D65</f>
        <v>0</v>
      </c>
      <c r="E1861">
        <f>H_Income!E65</f>
        <v>0</v>
      </c>
      <c r="F1861">
        <f>H_Income!F65</f>
        <v>0</v>
      </c>
      <c r="G1861">
        <f>H_Income!G65</f>
        <v>0</v>
      </c>
      <c r="H1861">
        <f>H_Income!H65</f>
        <v>0</v>
      </c>
      <c r="I1861">
        <f>H_Income!I65</f>
        <v>0</v>
      </c>
      <c r="J1861">
        <f>H_Income!J65</f>
        <v>0</v>
      </c>
      <c r="K1861">
        <f>H_Income!K65</f>
        <v>0</v>
      </c>
      <c r="L1861">
        <f>H_Income!L65</f>
        <v>0</v>
      </c>
      <c r="M1861">
        <f>H_Income!M65</f>
        <v>0</v>
      </c>
      <c r="N1861" s="472">
        <f>H_Income!N65</f>
        <v>0</v>
      </c>
      <c r="O1861" s="756" t="str">
        <f>H_Income!O65</f>
        <v xml:space="preserve">JUSTIFICATION FOR USING TEST OF AVERAGE INCOME </v>
      </c>
      <c r="P1861" s="756">
        <f>H_Income!P65</f>
        <v>0</v>
      </c>
      <c r="Q1861" s="756">
        <f>H_Income!Q65</f>
        <v>0</v>
      </c>
      <c r="R1861" s="756">
        <f>H_Income!R65</f>
        <v>0</v>
      </c>
      <c r="S1861" s="756">
        <f>H_Income!S65</f>
        <v>0</v>
      </c>
      <c r="T1861" s="756">
        <f>H_Income!T65</f>
        <v>0</v>
      </c>
      <c r="U1861" s="756">
        <f>H_Income!U65</f>
        <v>0</v>
      </c>
      <c r="V1861" s="770">
        <f>H_Income!V65</f>
        <v>0</v>
      </c>
      <c r="W1861" s="757">
        <f>H_Income!W65</f>
        <v>0</v>
      </c>
      <c r="X1861" s="758">
        <f>H_Income!X65</f>
        <v>0</v>
      </c>
      <c r="Y1861" s="759">
        <f>H_Income!Y65</f>
        <v>0</v>
      </c>
      <c r="Z1861" s="760">
        <f>H_Income!Z65</f>
        <v>0</v>
      </c>
      <c r="AA1861" s="404">
        <f>H_Income!AA65</f>
        <v>0</v>
      </c>
      <c r="AB1861" s="404">
        <f>H_Income!AB65</f>
        <v>0</v>
      </c>
    </row>
    <row r="1862" spans="1:28" ht="18.75" x14ac:dyDescent="0.3">
      <c r="B1862" s="764" t="str">
        <f>H_Income!B66</f>
        <v>Annual Income</v>
      </c>
      <c r="C1862" s="727">
        <f>H_Income!C66</f>
        <v>0</v>
      </c>
      <c r="D1862" s="86" t="str">
        <f>H_Income!D66</f>
        <v>Per SF</v>
      </c>
      <c r="E1862" s="190">
        <f>H_Income!E66</f>
        <v>0</v>
      </c>
      <c r="F1862" s="25" t="str">
        <f>H_Income!F66</f>
        <v>Assumptions (limited to 100 characters per line)</v>
      </c>
      <c r="G1862" s="25">
        <f>H_Income!G66</f>
        <v>0</v>
      </c>
      <c r="H1862" s="32">
        <f>H_Income!H66</f>
        <v>0</v>
      </c>
      <c r="I1862" s="32">
        <f>H_Income!I66</f>
        <v>0</v>
      </c>
      <c r="J1862" s="41">
        <f>H_Income!J66</f>
        <v>0</v>
      </c>
      <c r="K1862" s="41">
        <f>H_Income!K66</f>
        <v>0</v>
      </c>
      <c r="L1862" s="41">
        <f>H_Income!L66</f>
        <v>0</v>
      </c>
      <c r="M1862" s="41">
        <f>H_Income!M66</f>
        <v>0</v>
      </c>
      <c r="N1862" s="25">
        <f>H_Income!N66</f>
        <v>0</v>
      </c>
      <c r="O1862" s="1227">
        <f>H_Income!O66</f>
        <v>0</v>
      </c>
      <c r="P1862" s="1228">
        <f>H_Income!P66</f>
        <v>0</v>
      </c>
      <c r="Q1862" s="1228">
        <f>H_Income!Q66</f>
        <v>0</v>
      </c>
      <c r="R1862" s="1228">
        <f>H_Income!R66</f>
        <v>0</v>
      </c>
      <c r="S1862" s="1228">
        <f>H_Income!S66</f>
        <v>0</v>
      </c>
      <c r="T1862" s="1228">
        <f>H_Income!T66</f>
        <v>0</v>
      </c>
      <c r="U1862" s="1228">
        <f>H_Income!U66</f>
        <v>0</v>
      </c>
      <c r="V1862" s="1228">
        <f>H_Income!V66</f>
        <v>0</v>
      </c>
      <c r="W1862" s="1228">
        <f>H_Income!W66</f>
        <v>0</v>
      </c>
      <c r="X1862" s="1228">
        <f>H_Income!X66</f>
        <v>0</v>
      </c>
      <c r="Y1862" s="1228">
        <f>H_Income!Y66</f>
        <v>0</v>
      </c>
      <c r="Z1862" s="1229">
        <f>H_Income!Z66</f>
        <v>0</v>
      </c>
      <c r="AA1862" s="404">
        <f>H_Income!AA66</f>
        <v>0</v>
      </c>
      <c r="AB1862" s="404">
        <f>H_Income!AB66</f>
        <v>0</v>
      </c>
    </row>
    <row r="1863" spans="1:28" x14ac:dyDescent="0.2">
      <c r="B1863" s="59" t="str">
        <f>H_Income!B67</f>
        <v>Commercial</v>
      </c>
      <c r="C1863" s="20">
        <f>H_Income!C67</f>
        <v>0</v>
      </c>
      <c r="D1863" s="191">
        <f>H_Income!D67</f>
        <v>0</v>
      </c>
      <c r="E1863" s="25">
        <f>H_Income!E67</f>
        <v>0</v>
      </c>
      <c r="F1863" s="728">
        <f>H_Income!F67</f>
        <v>0</v>
      </c>
      <c r="G1863" s="729">
        <f>H_Income!G67</f>
        <v>0</v>
      </c>
      <c r="H1863" s="729">
        <f>H_Income!H67</f>
        <v>0</v>
      </c>
      <c r="I1863" s="729">
        <f>H_Income!I67</f>
        <v>0</v>
      </c>
      <c r="J1863" s="729">
        <f>H_Income!J67</f>
        <v>0</v>
      </c>
      <c r="K1863" s="729">
        <f>H_Income!K67</f>
        <v>0</v>
      </c>
      <c r="L1863" s="729">
        <f>H_Income!L67</f>
        <v>0</v>
      </c>
      <c r="M1863" s="738">
        <f>H_Income!M67</f>
        <v>0</v>
      </c>
      <c r="N1863" s="25">
        <f>H_Income!N67</f>
        <v>0</v>
      </c>
      <c r="O1863" s="1230">
        <f>H_Income!O67</f>
        <v>0</v>
      </c>
      <c r="P1863" s="1147">
        <f>H_Income!P67</f>
        <v>0</v>
      </c>
      <c r="Q1863" s="1147">
        <f>H_Income!Q67</f>
        <v>0</v>
      </c>
      <c r="R1863" s="1147">
        <f>H_Income!R67</f>
        <v>0</v>
      </c>
      <c r="S1863" s="1147">
        <f>H_Income!S67</f>
        <v>0</v>
      </c>
      <c r="T1863" s="1147">
        <f>H_Income!T67</f>
        <v>0</v>
      </c>
      <c r="U1863" s="1147">
        <f>H_Income!U67</f>
        <v>0</v>
      </c>
      <c r="V1863" s="1147">
        <f>H_Income!V67</f>
        <v>0</v>
      </c>
      <c r="W1863" s="1147">
        <f>H_Income!W67</f>
        <v>0</v>
      </c>
      <c r="X1863" s="1147">
        <f>H_Income!X67</f>
        <v>0</v>
      </c>
      <c r="Y1863" s="1147">
        <f>H_Income!Y67</f>
        <v>0</v>
      </c>
      <c r="Z1863" s="1231">
        <f>H_Income!Z67</f>
        <v>0</v>
      </c>
      <c r="AA1863" s="404">
        <f>H_Income!AA67</f>
        <v>0</v>
      </c>
      <c r="AB1863" s="404">
        <f>H_Income!AB67</f>
        <v>0</v>
      </c>
    </row>
    <row r="1864" spans="1:28" x14ac:dyDescent="0.2">
      <c r="B1864" s="28" t="str">
        <f>H_Income!B68</f>
        <v>Total</v>
      </c>
      <c r="C1864" s="102">
        <f>H_Income!C68</f>
        <v>0</v>
      </c>
      <c r="D1864" s="191" t="str">
        <f>H_Income!D68</f>
        <v/>
      </c>
      <c r="E1864" s="25">
        <f>H_Income!E68</f>
        <v>0</v>
      </c>
      <c r="F1864" s="728">
        <f>H_Income!F68</f>
        <v>0</v>
      </c>
      <c r="G1864" s="729">
        <f>H_Income!G68</f>
        <v>0</v>
      </c>
      <c r="H1864" s="729">
        <f>H_Income!H68</f>
        <v>0</v>
      </c>
      <c r="I1864" s="729">
        <f>H_Income!I68</f>
        <v>0</v>
      </c>
      <c r="J1864" s="729">
        <f>H_Income!J68</f>
        <v>0</v>
      </c>
      <c r="K1864" s="729">
        <f>H_Income!K68</f>
        <v>0</v>
      </c>
      <c r="L1864" s="729">
        <f>H_Income!L68</f>
        <v>0</v>
      </c>
      <c r="M1864" s="738">
        <f>H_Income!M68</f>
        <v>0</v>
      </c>
      <c r="N1864" s="25">
        <f>H_Income!N68</f>
        <v>0</v>
      </c>
      <c r="O1864" s="1232">
        <f>H_Income!O68</f>
        <v>0</v>
      </c>
      <c r="P1864" s="1233">
        <f>H_Income!P68</f>
        <v>0</v>
      </c>
      <c r="Q1864" s="1233">
        <f>H_Income!Q68</f>
        <v>0</v>
      </c>
      <c r="R1864" s="1233">
        <f>H_Income!R68</f>
        <v>0</v>
      </c>
      <c r="S1864" s="1233">
        <f>H_Income!S68</f>
        <v>0</v>
      </c>
      <c r="T1864" s="1233">
        <f>H_Income!T68</f>
        <v>0</v>
      </c>
      <c r="U1864" s="1233">
        <f>H_Income!U68</f>
        <v>0</v>
      </c>
      <c r="V1864" s="1233">
        <f>H_Income!V68</f>
        <v>0</v>
      </c>
      <c r="W1864" s="1233">
        <f>H_Income!W68</f>
        <v>0</v>
      </c>
      <c r="X1864" s="1233">
        <f>H_Income!X68</f>
        <v>0</v>
      </c>
      <c r="Y1864" s="1233">
        <f>H_Income!Y68</f>
        <v>0</v>
      </c>
      <c r="Z1864" s="1234">
        <f>H_Income!Z68</f>
        <v>0</v>
      </c>
      <c r="AA1864" s="25">
        <f>H_Income!AA68</f>
        <v>0</v>
      </c>
      <c r="AB1864" s="25">
        <f>H_Income!AB68</f>
        <v>0</v>
      </c>
    </row>
    <row r="1865" spans="1:28" ht="15" x14ac:dyDescent="0.25">
      <c r="B1865" s="25">
        <f>H_Income!B69</f>
        <v>0</v>
      </c>
      <c r="C1865" s="25">
        <f>H_Income!C69</f>
        <v>0</v>
      </c>
      <c r="D1865" s="25">
        <f>H_Income!D69</f>
        <v>0</v>
      </c>
      <c r="E1865" s="25">
        <f>H_Income!E69</f>
        <v>0</v>
      </c>
      <c r="F1865" s="25">
        <f>H_Income!F69</f>
        <v>0</v>
      </c>
      <c r="G1865" s="25">
        <f>H_Income!G69</f>
        <v>0</v>
      </c>
      <c r="H1865" s="25">
        <f>H_Income!H69</f>
        <v>0</v>
      </c>
      <c r="I1865" s="25">
        <f>H_Income!I69</f>
        <v>0</v>
      </c>
      <c r="J1865" s="25">
        <f>H_Income!J69</f>
        <v>0</v>
      </c>
      <c r="K1865" s="25">
        <f>H_Income!K69</f>
        <v>0</v>
      </c>
      <c r="L1865" s="25">
        <f>H_Income!L69</f>
        <v>0</v>
      </c>
      <c r="M1865" s="25">
        <f>H_Income!M69</f>
        <v>0</v>
      </c>
      <c r="N1865" s="25">
        <f>H_Income!N69</f>
        <v>0</v>
      </c>
      <c r="O1865">
        <f>H_Income!O69</f>
        <v>0</v>
      </c>
      <c r="P1865">
        <f>H_Income!P69</f>
        <v>0</v>
      </c>
      <c r="Q1865">
        <f>H_Income!Q69</f>
        <v>0</v>
      </c>
      <c r="R1865">
        <f>H_Income!R69</f>
        <v>0</v>
      </c>
      <c r="S1865">
        <f>H_Income!S69</f>
        <v>0</v>
      </c>
      <c r="T1865">
        <f>H_Income!T69</f>
        <v>0</v>
      </c>
      <c r="U1865">
        <f>H_Income!U69</f>
        <v>0</v>
      </c>
      <c r="V1865">
        <f>H_Income!V69</f>
        <v>0</v>
      </c>
      <c r="W1865">
        <f>H_Income!W69</f>
        <v>0</v>
      </c>
      <c r="X1865">
        <f>H_Income!X69</f>
        <v>0</v>
      </c>
      <c r="Y1865">
        <f>H_Income!Y69</f>
        <v>0</v>
      </c>
      <c r="Z1865">
        <f>H_Income!Z69</f>
        <v>0</v>
      </c>
      <c r="AA1865" s="25">
        <f>H_Income!AA69</f>
        <v>0</v>
      </c>
      <c r="AB1865" s="25">
        <f>H_Income!AB69</f>
        <v>0</v>
      </c>
    </row>
    <row r="1866" spans="1:28" ht="15" x14ac:dyDescent="0.25">
      <c r="B1866" s="25">
        <f>H_Income!B70</f>
        <v>0</v>
      </c>
      <c r="C1866" s="25">
        <f>H_Income!C70</f>
        <v>0</v>
      </c>
      <c r="D1866" s="25">
        <f>H_Income!D70</f>
        <v>0</v>
      </c>
      <c r="E1866" s="25">
        <f>H_Income!E70</f>
        <v>0</v>
      </c>
      <c r="F1866" s="248">
        <f>H_Income!F70</f>
        <v>0</v>
      </c>
      <c r="G1866" s="25">
        <f>H_Income!G70</f>
        <v>0</v>
      </c>
      <c r="H1866" s="25">
        <f>H_Income!H70</f>
        <v>0</v>
      </c>
      <c r="I1866" s="25">
        <f>H_Income!I70</f>
        <v>0</v>
      </c>
      <c r="J1866" s="25">
        <f>H_Income!J70</f>
        <v>0</v>
      </c>
      <c r="K1866" s="25">
        <f>H_Income!K70</f>
        <v>0</v>
      </c>
      <c r="L1866" s="25">
        <f>H_Income!L70</f>
        <v>0</v>
      </c>
      <c r="M1866" s="25">
        <f>H_Income!M70</f>
        <v>0</v>
      </c>
      <c r="N1866" s="25">
        <f>H_Income!N70</f>
        <v>0</v>
      </c>
      <c r="O1866">
        <f>H_Income!O70</f>
        <v>0</v>
      </c>
      <c r="P1866">
        <f>H_Income!P70</f>
        <v>0</v>
      </c>
      <c r="Q1866">
        <f>H_Income!Q70</f>
        <v>0</v>
      </c>
      <c r="R1866">
        <f>H_Income!R70</f>
        <v>0</v>
      </c>
      <c r="S1866">
        <f>H_Income!S70</f>
        <v>0</v>
      </c>
      <c r="T1866">
        <f>H_Income!T70</f>
        <v>0</v>
      </c>
      <c r="U1866">
        <f>H_Income!U70</f>
        <v>0</v>
      </c>
      <c r="V1866">
        <f>H_Income!V70</f>
        <v>0</v>
      </c>
      <c r="W1866">
        <f>H_Income!W70</f>
        <v>0</v>
      </c>
      <c r="X1866">
        <f>H_Income!X70</f>
        <v>0</v>
      </c>
      <c r="Y1866">
        <f>H_Income!Y70</f>
        <v>0</v>
      </c>
      <c r="Z1866">
        <f>H_Income!Z70</f>
        <v>0</v>
      </c>
      <c r="AA1866" s="25">
        <f>H_Income!AA70</f>
        <v>0</v>
      </c>
      <c r="AB1866" s="25">
        <f>H_Income!AB70</f>
        <v>0</v>
      </c>
    </row>
    <row r="1867" spans="1:28" x14ac:dyDescent="0.2">
      <c r="A1867" s="863" t="s">
        <v>651</v>
      </c>
    </row>
    <row r="1868" spans="1:28" ht="18" x14ac:dyDescent="0.25">
      <c r="B1868" s="24" t="str">
        <f>I_Expenses!B1</f>
        <v>Applicant Expenses</v>
      </c>
      <c r="C1868" s="126">
        <f>I_Expenses!C1</f>
        <v>0</v>
      </c>
      <c r="D1868" s="154">
        <f>I_Expenses!D1</f>
        <v>0</v>
      </c>
      <c r="E1868" s="25">
        <f>I_Expenses!E1</f>
        <v>0</v>
      </c>
      <c r="F1868" s="25">
        <f>I_Expenses!F1</f>
        <v>0</v>
      </c>
      <c r="G1868" s="25">
        <f>I_Expenses!G1</f>
        <v>0</v>
      </c>
      <c r="H1868" s="25">
        <f>I_Expenses!H1</f>
        <v>0</v>
      </c>
    </row>
    <row r="1869" spans="1:28" x14ac:dyDescent="0.2">
      <c r="B1869" s="25">
        <f>I_Expenses!B2</f>
        <v>0</v>
      </c>
      <c r="C1869" s="126">
        <f>I_Expenses!C2</f>
        <v>0</v>
      </c>
      <c r="D1869" s="154">
        <f>I_Expenses!D2</f>
        <v>0</v>
      </c>
      <c r="E1869" s="25">
        <f>I_Expenses!E2</f>
        <v>0</v>
      </c>
      <c r="F1869" s="44" t="str">
        <f>I_Expenses!F2</f>
        <v>Units</v>
      </c>
      <c r="G1869" s="25">
        <f>I_Expenses!G2</f>
        <v>0</v>
      </c>
      <c r="H1869" s="25">
        <f>I_Expenses!H2</f>
        <v>0</v>
      </c>
    </row>
    <row r="1870" spans="1:28" x14ac:dyDescent="0.2">
      <c r="B1870" s="25">
        <f>I_Expenses!B3</f>
        <v>0</v>
      </c>
      <c r="C1870" s="126">
        <f>I_Expenses!C3</f>
        <v>0</v>
      </c>
      <c r="D1870" s="154">
        <f>I_Expenses!D3</f>
        <v>0</v>
      </c>
      <c r="E1870" s="25">
        <f>I_Expenses!E3</f>
        <v>0</v>
      </c>
      <c r="F1870" s="50">
        <f>I_Expenses!F3</f>
        <v>0</v>
      </c>
      <c r="G1870" s="25">
        <f>I_Expenses!G3</f>
        <v>0</v>
      </c>
      <c r="H1870" s="25">
        <f>I_Expenses!H3</f>
        <v>0</v>
      </c>
    </row>
    <row r="1871" spans="1:28" x14ac:dyDescent="0.2">
      <c r="B1871" s="28" t="str">
        <f>I_Expenses!B4</f>
        <v>Type</v>
      </c>
      <c r="C1871" s="56" t="str">
        <f>I_Expenses!C4</f>
        <v>Description</v>
      </c>
      <c r="D1871" s="155" t="str">
        <f>I_Expenses!D4</f>
        <v>% EGI</v>
      </c>
      <c r="E1871" s="33" t="str">
        <f>I_Expenses!E4</f>
        <v>Application</v>
      </c>
      <c r="F1871" s="33" t="str">
        <f>I_Expenses!F4</f>
        <v>Per Unit</v>
      </c>
      <c r="G1871" s="25">
        <f>I_Expenses!G4</f>
        <v>0</v>
      </c>
      <c r="H1871" s="104" t="str">
        <f>I_Expenses!H4</f>
        <v>Applicant Comments</v>
      </c>
    </row>
    <row r="1872" spans="1:28" x14ac:dyDescent="0.2">
      <c r="B1872" s="25">
        <f>I_Expenses!B5</f>
        <v>0</v>
      </c>
      <c r="C1872" s="25">
        <f>I_Expenses!C5</f>
        <v>0</v>
      </c>
      <c r="D1872" s="45">
        <f>I_Expenses!D5</f>
        <v>0</v>
      </c>
      <c r="E1872" s="25">
        <f>I_Expenses!E5</f>
        <v>0</v>
      </c>
      <c r="F1872" s="25">
        <f>I_Expenses!F5</f>
        <v>0</v>
      </c>
      <c r="G1872" s="25">
        <f>I_Expenses!G5</f>
        <v>0</v>
      </c>
      <c r="H1872" s="25">
        <f>I_Expenses!H5</f>
        <v>0</v>
      </c>
    </row>
    <row r="1873" spans="2:8" x14ac:dyDescent="0.2">
      <c r="B1873" s="59" t="str">
        <f>I_Expenses!B6</f>
        <v>Management</v>
      </c>
      <c r="C1873" s="56" t="str">
        <f>I_Expenses!C6</f>
        <v>Management Fee</v>
      </c>
      <c r="D1873" s="324">
        <f>I_Expenses!D6</f>
        <v>0.05</v>
      </c>
      <c r="E1873" s="128">
        <f>I_Expenses!E6</f>
        <v>0</v>
      </c>
      <c r="F1873" s="128" t="str">
        <f>I_Expenses!F6</f>
        <v/>
      </c>
      <c r="G1873" s="25">
        <f>I_Expenses!G6</f>
        <v>0</v>
      </c>
      <c r="H1873" s="531">
        <f>I_Expenses!H6</f>
        <v>0</v>
      </c>
    </row>
    <row r="1874" spans="2:8" x14ac:dyDescent="0.2">
      <c r="B1874" s="25">
        <f>I_Expenses!B7</f>
        <v>0</v>
      </c>
      <c r="C1874" s="25">
        <f>I_Expenses!C7</f>
        <v>0</v>
      </c>
      <c r="D1874" s="45">
        <f>I_Expenses!D7</f>
        <v>0</v>
      </c>
      <c r="E1874" s="25">
        <f>I_Expenses!E7</f>
        <v>0</v>
      </c>
      <c r="F1874" s="25">
        <f>I_Expenses!F7</f>
        <v>0</v>
      </c>
      <c r="G1874" s="25">
        <f>I_Expenses!G7</f>
        <v>0</v>
      </c>
      <c r="H1874" s="25">
        <f>I_Expenses!H7</f>
        <v>0</v>
      </c>
    </row>
    <row r="1875" spans="2:8" x14ac:dyDescent="0.2">
      <c r="B1875" s="59" t="str">
        <f>I_Expenses!B8</f>
        <v>Administrative</v>
      </c>
      <c r="C1875" s="56" t="str">
        <f>I_Expenses!C8</f>
        <v>Administrative Salaries</v>
      </c>
      <c r="D1875" s="161" t="str">
        <f>I_Expenses!D8</f>
        <v/>
      </c>
      <c r="E1875" s="128">
        <f>I_Expenses!E8</f>
        <v>0</v>
      </c>
      <c r="F1875" s="128" t="str">
        <f>I_Expenses!F8</f>
        <v/>
      </c>
      <c r="G1875" s="25">
        <f>I_Expenses!G8</f>
        <v>0</v>
      </c>
      <c r="H1875" s="531">
        <f>I_Expenses!H8</f>
        <v>0</v>
      </c>
    </row>
    <row r="1876" spans="2:8" x14ac:dyDescent="0.2">
      <c r="B1876" s="59" t="str">
        <f>I_Expenses!B9</f>
        <v>Administrative</v>
      </c>
      <c r="C1876" s="63" t="str">
        <f>I_Expenses!C9</f>
        <v>Office Expense</v>
      </c>
      <c r="D1876" s="158">
        <f>I_Expenses!D9</f>
        <v>0</v>
      </c>
      <c r="E1876" s="129">
        <f>I_Expenses!E9</f>
        <v>0</v>
      </c>
      <c r="F1876" s="127" t="str">
        <f>I_Expenses!F9</f>
        <v/>
      </c>
      <c r="G1876" s="25">
        <f>I_Expenses!G9</f>
        <v>0</v>
      </c>
      <c r="H1876" s="531">
        <f>I_Expenses!H9</f>
        <v>0</v>
      </c>
    </row>
    <row r="1877" spans="2:8" x14ac:dyDescent="0.2">
      <c r="B1877" s="59" t="str">
        <f>I_Expenses!B10</f>
        <v>Administrative</v>
      </c>
      <c r="C1877" s="63" t="str">
        <f>I_Expenses!C10</f>
        <v>Legal</v>
      </c>
      <c r="D1877" s="158">
        <f>I_Expenses!D10</f>
        <v>0</v>
      </c>
      <c r="E1877" s="129">
        <f>I_Expenses!E10</f>
        <v>0</v>
      </c>
      <c r="F1877" s="127" t="str">
        <f>I_Expenses!F10</f>
        <v/>
      </c>
      <c r="G1877" s="25">
        <f>I_Expenses!G10</f>
        <v>0</v>
      </c>
      <c r="H1877" s="531">
        <f>I_Expenses!H10</f>
        <v>0</v>
      </c>
    </row>
    <row r="1878" spans="2:8" x14ac:dyDescent="0.2">
      <c r="B1878" s="59" t="str">
        <f>I_Expenses!B11</f>
        <v>Administrative</v>
      </c>
      <c r="C1878" s="63" t="str">
        <f>I_Expenses!C11</f>
        <v>Accounting</v>
      </c>
      <c r="D1878" s="158">
        <f>I_Expenses!D11</f>
        <v>0</v>
      </c>
      <c r="E1878" s="129">
        <f>I_Expenses!E11</f>
        <v>0</v>
      </c>
      <c r="F1878" s="127" t="str">
        <f>I_Expenses!F11</f>
        <v/>
      </c>
      <c r="G1878" s="25">
        <f>I_Expenses!G11</f>
        <v>0</v>
      </c>
      <c r="H1878" s="531">
        <f>I_Expenses!H11</f>
        <v>0</v>
      </c>
    </row>
    <row r="1879" spans="2:8" x14ac:dyDescent="0.2">
      <c r="B1879" s="59" t="str">
        <f>I_Expenses!B12</f>
        <v>Administrative</v>
      </c>
      <c r="C1879" s="63" t="str">
        <f>I_Expenses!C12</f>
        <v>Telephone</v>
      </c>
      <c r="D1879" s="158">
        <f>I_Expenses!D12</f>
        <v>0</v>
      </c>
      <c r="E1879" s="129">
        <f>I_Expenses!E12</f>
        <v>0</v>
      </c>
      <c r="F1879" s="127" t="str">
        <f>I_Expenses!F12</f>
        <v/>
      </c>
      <c r="G1879" s="25">
        <f>I_Expenses!G12</f>
        <v>0</v>
      </c>
      <c r="H1879" s="531">
        <f>I_Expenses!H12</f>
        <v>0</v>
      </c>
    </row>
    <row r="1880" spans="2:8" x14ac:dyDescent="0.2">
      <c r="B1880" s="59" t="str">
        <f>I_Expenses!B13</f>
        <v>Administrative</v>
      </c>
      <c r="C1880" s="63" t="str">
        <f>I_Expenses!C13</f>
        <v>Monitoring Fee</v>
      </c>
      <c r="D1880" s="158">
        <f>I_Expenses!D13</f>
        <v>0</v>
      </c>
      <c r="E1880" s="129">
        <f>I_Expenses!E13</f>
        <v>0</v>
      </c>
      <c r="F1880" s="127" t="str">
        <f>I_Expenses!F13</f>
        <v/>
      </c>
      <c r="G1880" s="25">
        <f>I_Expenses!G13</f>
        <v>0</v>
      </c>
      <c r="H1880" s="531">
        <f>I_Expenses!H13</f>
        <v>0</v>
      </c>
    </row>
    <row r="1881" spans="2:8" x14ac:dyDescent="0.2">
      <c r="B1881" s="59" t="str">
        <f>I_Expenses!B14</f>
        <v>Administrative</v>
      </c>
      <c r="C1881" s="63" t="str">
        <f>I_Expenses!C14</f>
        <v>Marketing</v>
      </c>
      <c r="D1881" s="158">
        <f>I_Expenses!D14</f>
        <v>0</v>
      </c>
      <c r="E1881" s="129">
        <f>I_Expenses!E14</f>
        <v>0</v>
      </c>
      <c r="F1881" s="127" t="str">
        <f>I_Expenses!F14</f>
        <v/>
      </c>
      <c r="G1881" s="25">
        <f>I_Expenses!G14</f>
        <v>0</v>
      </c>
      <c r="H1881" s="531">
        <f>I_Expenses!H14</f>
        <v>0</v>
      </c>
    </row>
    <row r="1882" spans="2:8" x14ac:dyDescent="0.2">
      <c r="B1882" s="59" t="str">
        <f>I_Expenses!B15</f>
        <v>Administrative</v>
      </c>
      <c r="C1882" s="162">
        <f>I_Expenses!C15</f>
        <v>0</v>
      </c>
      <c r="D1882" s="158">
        <f>I_Expenses!D15</f>
        <v>0</v>
      </c>
      <c r="E1882" s="129">
        <f>I_Expenses!E15</f>
        <v>0</v>
      </c>
      <c r="F1882" s="127" t="str">
        <f>I_Expenses!F15</f>
        <v/>
      </c>
      <c r="G1882" s="25">
        <f>I_Expenses!G15</f>
        <v>0</v>
      </c>
      <c r="H1882" s="531">
        <f>I_Expenses!H15</f>
        <v>0</v>
      </c>
    </row>
    <row r="1883" spans="2:8" x14ac:dyDescent="0.2">
      <c r="B1883" s="59" t="str">
        <f>I_Expenses!B16</f>
        <v>Administrative</v>
      </c>
      <c r="C1883" s="56" t="str">
        <f>I_Expenses!C16</f>
        <v>Other Administrative</v>
      </c>
      <c r="D1883" s="161" t="str">
        <f>I_Expenses!D16</f>
        <v/>
      </c>
      <c r="E1883" s="130">
        <f>I_Expenses!E16</f>
        <v>0</v>
      </c>
      <c r="F1883" s="128" t="str">
        <f>I_Expenses!F16</f>
        <v/>
      </c>
      <c r="G1883" s="25">
        <f>I_Expenses!G16</f>
        <v>0</v>
      </c>
      <c r="H1883" s="531">
        <f>I_Expenses!H16</f>
        <v>0</v>
      </c>
    </row>
    <row r="1884" spans="2:8" x14ac:dyDescent="0.2">
      <c r="B1884" s="73">
        <f>I_Expenses!B17</f>
        <v>0</v>
      </c>
      <c r="C1884" s="77">
        <f>I_Expenses!C17</f>
        <v>0</v>
      </c>
      <c r="D1884" s="156">
        <f>I_Expenses!D17</f>
        <v>0</v>
      </c>
      <c r="E1884" s="73">
        <f>I_Expenses!E17</f>
        <v>0</v>
      </c>
      <c r="F1884" s="73">
        <f>I_Expenses!F17</f>
        <v>0</v>
      </c>
      <c r="G1884" s="25">
        <f>I_Expenses!G17</f>
        <v>0</v>
      </c>
      <c r="H1884" s="25">
        <f>I_Expenses!H17</f>
        <v>0</v>
      </c>
    </row>
    <row r="1885" spans="2:8" x14ac:dyDescent="0.2">
      <c r="B1885" s="59" t="str">
        <f>I_Expenses!B18</f>
        <v>Operating</v>
      </c>
      <c r="C1885" s="56" t="str">
        <f>I_Expenses!C18</f>
        <v>Operating Expense Salaries</v>
      </c>
      <c r="D1885" s="161" t="str">
        <f>I_Expenses!D18</f>
        <v/>
      </c>
      <c r="E1885" s="29">
        <f>I_Expenses!E18</f>
        <v>0</v>
      </c>
      <c r="F1885" s="128" t="str">
        <f>I_Expenses!F18</f>
        <v/>
      </c>
      <c r="G1885" s="25">
        <f>I_Expenses!G18</f>
        <v>0</v>
      </c>
      <c r="H1885" s="531">
        <f>I_Expenses!H18</f>
        <v>0</v>
      </c>
    </row>
    <row r="1886" spans="2:8" x14ac:dyDescent="0.2">
      <c r="B1886" s="59" t="str">
        <f>I_Expenses!B19</f>
        <v>Operating</v>
      </c>
      <c r="C1886" s="63" t="str">
        <f>I_Expenses!C19</f>
        <v>Janitorial Supplies</v>
      </c>
      <c r="D1886" s="158">
        <f>I_Expenses!D19</f>
        <v>0</v>
      </c>
      <c r="E1886" s="129">
        <f>I_Expenses!E19</f>
        <v>0</v>
      </c>
      <c r="F1886" s="127" t="str">
        <f>I_Expenses!F19</f>
        <v/>
      </c>
      <c r="G1886" s="25">
        <f>I_Expenses!G19</f>
        <v>0</v>
      </c>
      <c r="H1886" s="531">
        <f>I_Expenses!H19</f>
        <v>0</v>
      </c>
    </row>
    <row r="1887" spans="2:8" x14ac:dyDescent="0.2">
      <c r="B1887" s="59" t="str">
        <f>I_Expenses!B20</f>
        <v>Operating</v>
      </c>
      <c r="C1887" s="63" t="str">
        <f>I_Expenses!C20</f>
        <v>Exterminating</v>
      </c>
      <c r="D1887" s="158">
        <f>I_Expenses!D20</f>
        <v>0</v>
      </c>
      <c r="E1887" s="129">
        <f>I_Expenses!E20</f>
        <v>0</v>
      </c>
      <c r="F1887" s="127" t="str">
        <f>I_Expenses!F20</f>
        <v/>
      </c>
      <c r="G1887" s="25">
        <f>I_Expenses!G20</f>
        <v>0</v>
      </c>
      <c r="H1887" s="531">
        <f>I_Expenses!H20</f>
        <v>0</v>
      </c>
    </row>
    <row r="1888" spans="2:8" x14ac:dyDescent="0.2">
      <c r="B1888" s="59" t="str">
        <f>I_Expenses!B21</f>
        <v>Operating</v>
      </c>
      <c r="C1888" s="63" t="str">
        <f>I_Expenses!C21</f>
        <v>Rubbish Removal</v>
      </c>
      <c r="D1888" s="158">
        <f>I_Expenses!D21</f>
        <v>0</v>
      </c>
      <c r="E1888" s="129">
        <f>I_Expenses!E21</f>
        <v>0</v>
      </c>
      <c r="F1888" s="127" t="str">
        <f>I_Expenses!F21</f>
        <v/>
      </c>
      <c r="G1888" s="25">
        <f>I_Expenses!G21</f>
        <v>0</v>
      </c>
      <c r="H1888" s="531">
        <f>I_Expenses!H21</f>
        <v>0</v>
      </c>
    </row>
    <row r="1889" spans="2:8" x14ac:dyDescent="0.2">
      <c r="B1889" s="59" t="str">
        <f>I_Expenses!B22</f>
        <v>Operating</v>
      </c>
      <c r="C1889" s="63" t="str">
        <f>I_Expenses!C22</f>
        <v>Security Expense</v>
      </c>
      <c r="D1889" s="158">
        <f>I_Expenses!D22</f>
        <v>0</v>
      </c>
      <c r="E1889" s="129">
        <f>I_Expenses!E22</f>
        <v>0</v>
      </c>
      <c r="F1889" s="127" t="str">
        <f>I_Expenses!F22</f>
        <v/>
      </c>
      <c r="G1889" s="25">
        <f>I_Expenses!G22</f>
        <v>0</v>
      </c>
      <c r="H1889" s="531">
        <f>I_Expenses!H22</f>
        <v>0</v>
      </c>
    </row>
    <row r="1890" spans="2:8" x14ac:dyDescent="0.2">
      <c r="B1890" s="59" t="str">
        <f>I_Expenses!B23</f>
        <v>Operating</v>
      </c>
      <c r="C1890" s="63" t="str">
        <f>I_Expenses!C23</f>
        <v>Snow Removal</v>
      </c>
      <c r="D1890" s="158">
        <f>I_Expenses!D23</f>
        <v>0</v>
      </c>
      <c r="E1890" s="129">
        <f>I_Expenses!E23</f>
        <v>0</v>
      </c>
      <c r="F1890" s="127" t="str">
        <f>I_Expenses!F23</f>
        <v/>
      </c>
      <c r="G1890" s="25">
        <f>I_Expenses!G23</f>
        <v>0</v>
      </c>
      <c r="H1890" s="531">
        <f>I_Expenses!H23</f>
        <v>0</v>
      </c>
    </row>
    <row r="1891" spans="2:8" x14ac:dyDescent="0.2">
      <c r="B1891" s="59" t="str">
        <f>I_Expenses!B24</f>
        <v>Operating</v>
      </c>
      <c r="C1891" s="162">
        <f>I_Expenses!C24</f>
        <v>0</v>
      </c>
      <c r="D1891" s="158">
        <f>I_Expenses!D24</f>
        <v>0</v>
      </c>
      <c r="E1891" s="129">
        <f>I_Expenses!E24</f>
        <v>0</v>
      </c>
      <c r="F1891" s="127" t="str">
        <f>I_Expenses!F24</f>
        <v/>
      </c>
      <c r="G1891" s="25">
        <f>I_Expenses!G24</f>
        <v>0</v>
      </c>
      <c r="H1891" s="531">
        <f>I_Expenses!H24</f>
        <v>0</v>
      </c>
    </row>
    <row r="1892" spans="2:8" x14ac:dyDescent="0.2">
      <c r="B1892" s="59" t="str">
        <f>I_Expenses!B25</f>
        <v>Operating</v>
      </c>
      <c r="C1892" s="56" t="str">
        <f>I_Expenses!C25</f>
        <v>Other Operating</v>
      </c>
      <c r="D1892" s="161" t="str">
        <f>I_Expenses!D25</f>
        <v/>
      </c>
      <c r="E1892" s="131">
        <f>I_Expenses!E25</f>
        <v>0</v>
      </c>
      <c r="F1892" s="128" t="str">
        <f>I_Expenses!F25</f>
        <v/>
      </c>
      <c r="G1892" s="25">
        <f>I_Expenses!G25</f>
        <v>0</v>
      </c>
      <c r="H1892" s="531">
        <f>I_Expenses!H25</f>
        <v>0</v>
      </c>
    </row>
    <row r="1893" spans="2:8" x14ac:dyDescent="0.2">
      <c r="B1893" s="73">
        <f>I_Expenses!B26</f>
        <v>0</v>
      </c>
      <c r="C1893" s="77">
        <f>I_Expenses!C26</f>
        <v>0</v>
      </c>
      <c r="D1893" s="156">
        <f>I_Expenses!D26</f>
        <v>0</v>
      </c>
      <c r="E1893" s="73">
        <f>I_Expenses!E26</f>
        <v>0</v>
      </c>
      <c r="F1893" s="73">
        <f>I_Expenses!F26</f>
        <v>0</v>
      </c>
      <c r="G1893" s="25">
        <f>I_Expenses!G26</f>
        <v>0</v>
      </c>
      <c r="H1893" s="25">
        <f>I_Expenses!H26</f>
        <v>0</v>
      </c>
    </row>
    <row r="1894" spans="2:8" x14ac:dyDescent="0.2">
      <c r="B1894" s="59" t="str">
        <f>I_Expenses!B27</f>
        <v>Maintenance</v>
      </c>
      <c r="C1894" s="56" t="str">
        <f>I_Expenses!C27</f>
        <v>Maintenance Salaries</v>
      </c>
      <c r="D1894" s="161" t="str">
        <f>I_Expenses!D27</f>
        <v/>
      </c>
      <c r="E1894" s="29">
        <f>I_Expenses!E27</f>
        <v>0</v>
      </c>
      <c r="F1894" s="128" t="str">
        <f>I_Expenses!F27</f>
        <v/>
      </c>
      <c r="G1894" s="25">
        <f>I_Expenses!G27</f>
        <v>0</v>
      </c>
      <c r="H1894" s="531">
        <f>I_Expenses!H27</f>
        <v>0</v>
      </c>
    </row>
    <row r="1895" spans="2:8" x14ac:dyDescent="0.2">
      <c r="B1895" s="59" t="str">
        <f>I_Expenses!B28</f>
        <v>Maintenance</v>
      </c>
      <c r="C1895" s="63" t="str">
        <f>I_Expenses!C28</f>
        <v>Grounds and Pool Maintenance</v>
      </c>
      <c r="D1895" s="158">
        <f>I_Expenses!D28</f>
        <v>0</v>
      </c>
      <c r="E1895" s="129">
        <f>I_Expenses!E28</f>
        <v>0</v>
      </c>
      <c r="F1895" s="127" t="str">
        <f>I_Expenses!F28</f>
        <v/>
      </c>
      <c r="G1895" s="25">
        <f>I_Expenses!G28</f>
        <v>0</v>
      </c>
      <c r="H1895" s="531">
        <f>I_Expenses!H28</f>
        <v>0</v>
      </c>
    </row>
    <row r="1896" spans="2:8" x14ac:dyDescent="0.2">
      <c r="B1896" s="59" t="str">
        <f>I_Expenses!B29</f>
        <v>Maintenance</v>
      </c>
      <c r="C1896" s="63" t="str">
        <f>I_Expenses!C29</f>
        <v>Elevator</v>
      </c>
      <c r="D1896" s="158">
        <f>I_Expenses!D29</f>
        <v>0</v>
      </c>
      <c r="E1896" s="129">
        <f>I_Expenses!E29</f>
        <v>0</v>
      </c>
      <c r="F1896" s="127" t="str">
        <f>I_Expenses!F29</f>
        <v/>
      </c>
      <c r="G1896" s="25">
        <f>I_Expenses!G29</f>
        <v>0</v>
      </c>
      <c r="H1896" s="531">
        <f>I_Expenses!H29</f>
        <v>0</v>
      </c>
    </row>
    <row r="1897" spans="2:8" x14ac:dyDescent="0.2">
      <c r="B1897" s="59" t="str">
        <f>I_Expenses!B30</f>
        <v>Maintenance</v>
      </c>
      <c r="C1897" s="63" t="str">
        <f>I_Expenses!C30</f>
        <v>HVAC</v>
      </c>
      <c r="D1897" s="158">
        <f>I_Expenses!D30</f>
        <v>0</v>
      </c>
      <c r="E1897" s="129">
        <f>I_Expenses!E30</f>
        <v>0</v>
      </c>
      <c r="F1897" s="127" t="str">
        <f>I_Expenses!F30</f>
        <v/>
      </c>
      <c r="G1897" s="25">
        <f>I_Expenses!G30</f>
        <v>0</v>
      </c>
      <c r="H1897" s="531">
        <f>I_Expenses!H30</f>
        <v>0</v>
      </c>
    </row>
    <row r="1898" spans="2:8" x14ac:dyDescent="0.2">
      <c r="B1898" s="59" t="str">
        <f>I_Expenses!B31</f>
        <v>Maintenance</v>
      </c>
      <c r="C1898" s="63" t="str">
        <f>I_Expenses!C31</f>
        <v>Plumbing and Electrical Maintenance</v>
      </c>
      <c r="D1898" s="158">
        <f>I_Expenses!D31</f>
        <v>0</v>
      </c>
      <c r="E1898" s="129">
        <f>I_Expenses!E31</f>
        <v>0</v>
      </c>
      <c r="F1898" s="127" t="str">
        <f>I_Expenses!F31</f>
        <v/>
      </c>
      <c r="G1898" s="25">
        <f>I_Expenses!G31</f>
        <v>0</v>
      </c>
      <c r="H1898" s="531">
        <f>I_Expenses!H31</f>
        <v>0</v>
      </c>
    </row>
    <row r="1899" spans="2:8" x14ac:dyDescent="0.2">
      <c r="B1899" s="59" t="str">
        <f>I_Expenses!B32</f>
        <v>Maintenance</v>
      </c>
      <c r="C1899" s="63" t="str">
        <f>I_Expenses!C32</f>
        <v>Painting/Decorating, Carpeting</v>
      </c>
      <c r="D1899" s="158">
        <f>I_Expenses!D32</f>
        <v>0</v>
      </c>
      <c r="E1899" s="129">
        <f>I_Expenses!E32</f>
        <v>0</v>
      </c>
      <c r="F1899" s="127" t="str">
        <f>I_Expenses!F32</f>
        <v/>
      </c>
      <c r="G1899" s="25">
        <f>I_Expenses!G32</f>
        <v>0</v>
      </c>
      <c r="H1899" s="531">
        <f>I_Expenses!H32</f>
        <v>0</v>
      </c>
    </row>
    <row r="1900" spans="2:8" x14ac:dyDescent="0.2">
      <c r="B1900" s="59" t="str">
        <f>I_Expenses!B33</f>
        <v>Maintenance</v>
      </c>
      <c r="C1900" s="63" t="str">
        <f>I_Expenses!C33</f>
        <v>Miscellaneous</v>
      </c>
      <c r="D1900" s="158">
        <f>I_Expenses!D33</f>
        <v>0</v>
      </c>
      <c r="E1900" s="129">
        <f>I_Expenses!E33</f>
        <v>0</v>
      </c>
      <c r="F1900" s="127" t="str">
        <f>I_Expenses!F33</f>
        <v/>
      </c>
      <c r="G1900" s="25">
        <f>I_Expenses!G33</f>
        <v>0</v>
      </c>
      <c r="H1900" s="531">
        <f>I_Expenses!H33</f>
        <v>0</v>
      </c>
    </row>
    <row r="1901" spans="2:8" x14ac:dyDescent="0.2">
      <c r="B1901" s="59" t="str">
        <f>I_Expenses!B34</f>
        <v>Maintenance</v>
      </c>
      <c r="C1901" s="162">
        <f>I_Expenses!C34</f>
        <v>0</v>
      </c>
      <c r="D1901" s="158">
        <f>I_Expenses!D34</f>
        <v>0</v>
      </c>
      <c r="E1901" s="129">
        <f>I_Expenses!E34</f>
        <v>0</v>
      </c>
      <c r="F1901" s="127" t="str">
        <f>I_Expenses!F34</f>
        <v/>
      </c>
      <c r="G1901" s="25">
        <f>I_Expenses!G34</f>
        <v>0</v>
      </c>
      <c r="H1901" s="531">
        <f>I_Expenses!H34</f>
        <v>0</v>
      </c>
    </row>
    <row r="1902" spans="2:8" x14ac:dyDescent="0.2">
      <c r="B1902" s="59" t="str">
        <f>I_Expenses!B35</f>
        <v>Maintenance</v>
      </c>
      <c r="C1902" s="56" t="str">
        <f>I_Expenses!C35</f>
        <v>Other Maintenance</v>
      </c>
      <c r="D1902" s="161" t="str">
        <f>I_Expenses!D35</f>
        <v/>
      </c>
      <c r="E1902" s="131">
        <f>I_Expenses!E35</f>
        <v>0</v>
      </c>
      <c r="F1902" s="128" t="str">
        <f>I_Expenses!F35</f>
        <v/>
      </c>
      <c r="G1902" s="25">
        <f>I_Expenses!G35</f>
        <v>0</v>
      </c>
      <c r="H1902" s="531">
        <f>I_Expenses!H35</f>
        <v>0</v>
      </c>
    </row>
    <row r="1903" spans="2:8" x14ac:dyDescent="0.2">
      <c r="B1903" s="73">
        <f>I_Expenses!B36</f>
        <v>0</v>
      </c>
      <c r="C1903" s="77">
        <f>I_Expenses!C36</f>
        <v>0</v>
      </c>
      <c r="D1903" s="156">
        <f>I_Expenses!D36</f>
        <v>0</v>
      </c>
      <c r="E1903" s="73">
        <f>I_Expenses!E36</f>
        <v>0</v>
      </c>
      <c r="F1903" s="73">
        <f>I_Expenses!F36</f>
        <v>0</v>
      </c>
      <c r="G1903" s="25">
        <f>I_Expenses!G36</f>
        <v>0</v>
      </c>
      <c r="H1903" s="25">
        <f>I_Expenses!H36</f>
        <v>0</v>
      </c>
    </row>
    <row r="1904" spans="2:8" x14ac:dyDescent="0.2">
      <c r="B1904" s="59" t="str">
        <f>I_Expenses!B37</f>
        <v>Utilities</v>
      </c>
      <c r="C1904" s="63" t="str">
        <f>I_Expenses!C37</f>
        <v>Electricity</v>
      </c>
      <c r="D1904" s="158">
        <f>I_Expenses!D37</f>
        <v>0</v>
      </c>
      <c r="E1904" s="129">
        <f>I_Expenses!E37</f>
        <v>0</v>
      </c>
      <c r="F1904" s="127" t="str">
        <f>I_Expenses!F37</f>
        <v/>
      </c>
      <c r="G1904" s="25">
        <f>I_Expenses!G37</f>
        <v>0</v>
      </c>
      <c r="H1904" s="531">
        <f>I_Expenses!H37</f>
        <v>0</v>
      </c>
    </row>
    <row r="1905" spans="2:8" x14ac:dyDescent="0.2">
      <c r="B1905" s="59" t="str">
        <f>I_Expenses!B38</f>
        <v>Utilities</v>
      </c>
      <c r="C1905" s="63" t="str">
        <f>I_Expenses!C38</f>
        <v>Gas</v>
      </c>
      <c r="D1905" s="158">
        <f>I_Expenses!D38</f>
        <v>0</v>
      </c>
      <c r="E1905" s="129">
        <f>I_Expenses!E38</f>
        <v>0</v>
      </c>
      <c r="F1905" s="127" t="str">
        <f>I_Expenses!F38</f>
        <v/>
      </c>
      <c r="G1905" s="25">
        <f>I_Expenses!G38</f>
        <v>0</v>
      </c>
      <c r="H1905" s="531">
        <f>I_Expenses!H38</f>
        <v>0</v>
      </c>
    </row>
    <row r="1906" spans="2:8" x14ac:dyDescent="0.2">
      <c r="B1906" s="59" t="str">
        <f>I_Expenses!B39</f>
        <v>Utilities</v>
      </c>
      <c r="C1906" s="63" t="str">
        <f>I_Expenses!C39</f>
        <v>Oil</v>
      </c>
      <c r="D1906" s="158">
        <f>I_Expenses!D39</f>
        <v>0</v>
      </c>
      <c r="E1906" s="129">
        <f>I_Expenses!E39</f>
        <v>0</v>
      </c>
      <c r="F1906" s="127" t="str">
        <f>I_Expenses!F39</f>
        <v/>
      </c>
      <c r="G1906" s="25">
        <f>I_Expenses!G39</f>
        <v>0</v>
      </c>
      <c r="H1906" s="531">
        <f>I_Expenses!H39</f>
        <v>0</v>
      </c>
    </row>
    <row r="1907" spans="2:8" x14ac:dyDescent="0.2">
      <c r="B1907" s="59" t="str">
        <f>I_Expenses!B40</f>
        <v>Utilities</v>
      </c>
      <c r="C1907" s="63" t="str">
        <f>I_Expenses!C40</f>
        <v>Water &amp; Sewer</v>
      </c>
      <c r="D1907" s="158">
        <f>I_Expenses!D40</f>
        <v>0</v>
      </c>
      <c r="E1907" s="129">
        <f>I_Expenses!E40</f>
        <v>0</v>
      </c>
      <c r="F1907" s="127" t="str">
        <f>I_Expenses!F40</f>
        <v/>
      </c>
      <c r="G1907" s="25">
        <f>I_Expenses!G40</f>
        <v>0</v>
      </c>
      <c r="H1907" s="531">
        <f>I_Expenses!H40</f>
        <v>0</v>
      </c>
    </row>
    <row r="1908" spans="2:8" x14ac:dyDescent="0.2">
      <c r="B1908" s="59" t="str">
        <f>I_Expenses!B41</f>
        <v>Utilities</v>
      </c>
      <c r="C1908" s="162">
        <f>I_Expenses!C41</f>
        <v>0</v>
      </c>
      <c r="D1908" s="158">
        <f>I_Expenses!D41</f>
        <v>0</v>
      </c>
      <c r="E1908" s="129">
        <f>I_Expenses!E41</f>
        <v>0</v>
      </c>
      <c r="F1908" s="127">
        <f>I_Expenses!F41</f>
        <v>0</v>
      </c>
      <c r="G1908" s="25">
        <f>I_Expenses!G41</f>
        <v>0</v>
      </c>
      <c r="H1908" s="531">
        <f>I_Expenses!H41</f>
        <v>0</v>
      </c>
    </row>
    <row r="1909" spans="2:8" x14ac:dyDescent="0.2">
      <c r="B1909" s="59" t="str">
        <f>I_Expenses!B42</f>
        <v>Utilities</v>
      </c>
      <c r="C1909" s="56" t="str">
        <f>I_Expenses!C42</f>
        <v>Utilities</v>
      </c>
      <c r="D1909" s="161" t="str">
        <f>I_Expenses!D42</f>
        <v/>
      </c>
      <c r="E1909" s="131">
        <f>I_Expenses!E42</f>
        <v>0</v>
      </c>
      <c r="F1909" s="128" t="str">
        <f>I_Expenses!F42</f>
        <v/>
      </c>
      <c r="G1909" s="25">
        <f>I_Expenses!G42</f>
        <v>0</v>
      </c>
      <c r="H1909" s="531">
        <f>I_Expenses!H42</f>
        <v>0</v>
      </c>
    </row>
    <row r="1910" spans="2:8" x14ac:dyDescent="0.2">
      <c r="B1910" s="73">
        <f>I_Expenses!B43</f>
        <v>0</v>
      </c>
      <c r="C1910" s="77">
        <f>I_Expenses!C43</f>
        <v>0</v>
      </c>
      <c r="D1910" s="156">
        <f>I_Expenses!D43</f>
        <v>0</v>
      </c>
      <c r="E1910" s="73">
        <f>I_Expenses!E43</f>
        <v>0</v>
      </c>
      <c r="F1910" s="73">
        <f>I_Expenses!F43</f>
        <v>0</v>
      </c>
      <c r="G1910" s="25">
        <f>I_Expenses!G43</f>
        <v>0</v>
      </c>
      <c r="H1910" s="25">
        <f>I_Expenses!H43</f>
        <v>0</v>
      </c>
    </row>
    <row r="1911" spans="2:8" x14ac:dyDescent="0.2">
      <c r="B1911" s="59" t="str">
        <f>I_Expenses!B44</f>
        <v>T/I</v>
      </c>
      <c r="C1911" s="63" t="str">
        <f>I_Expenses!C44</f>
        <v>Real Estate Taxes</v>
      </c>
      <c r="D1911" s="158">
        <f>I_Expenses!D44</f>
        <v>0</v>
      </c>
      <c r="E1911" s="129">
        <f>I_Expenses!E44</f>
        <v>0</v>
      </c>
      <c r="F1911" s="127" t="str">
        <f>I_Expenses!F44</f>
        <v/>
      </c>
      <c r="G1911" s="25">
        <f>I_Expenses!G44</f>
        <v>0</v>
      </c>
      <c r="H1911" s="531">
        <f>I_Expenses!H44</f>
        <v>0</v>
      </c>
    </row>
    <row r="1912" spans="2:8" x14ac:dyDescent="0.2">
      <c r="B1912" s="59" t="str">
        <f>I_Expenses!B45</f>
        <v>T/I</v>
      </c>
      <c r="C1912" s="63" t="str">
        <f>I_Expenses!C45</f>
        <v>Other Taxes</v>
      </c>
      <c r="D1912" s="158">
        <f>I_Expenses!D45</f>
        <v>0</v>
      </c>
      <c r="E1912" s="129">
        <f>I_Expenses!E45</f>
        <v>0</v>
      </c>
      <c r="F1912" s="127" t="str">
        <f>I_Expenses!F45</f>
        <v/>
      </c>
      <c r="G1912" s="25">
        <f>I_Expenses!G45</f>
        <v>0</v>
      </c>
      <c r="H1912" s="531">
        <f>I_Expenses!H45</f>
        <v>0</v>
      </c>
    </row>
    <row r="1913" spans="2:8" x14ac:dyDescent="0.2">
      <c r="B1913" s="59" t="str">
        <f>I_Expenses!B46</f>
        <v>T/I</v>
      </c>
      <c r="C1913" s="63" t="str">
        <f>I_Expenses!C46</f>
        <v>Insurance</v>
      </c>
      <c r="D1913" s="158">
        <f>I_Expenses!D46</f>
        <v>0</v>
      </c>
      <c r="E1913" s="129">
        <f>I_Expenses!E46</f>
        <v>0</v>
      </c>
      <c r="F1913" s="127" t="str">
        <f>I_Expenses!F46</f>
        <v/>
      </c>
      <c r="G1913" s="25">
        <f>I_Expenses!G46</f>
        <v>0</v>
      </c>
      <c r="H1913" s="531">
        <f>I_Expenses!H46</f>
        <v>0</v>
      </c>
    </row>
    <row r="1914" spans="2:8" x14ac:dyDescent="0.2">
      <c r="B1914" s="59" t="str">
        <f>I_Expenses!B47</f>
        <v>T/I</v>
      </c>
      <c r="C1914" s="162">
        <f>I_Expenses!C47</f>
        <v>0</v>
      </c>
      <c r="D1914" s="158">
        <f>I_Expenses!D47</f>
        <v>0</v>
      </c>
      <c r="E1914" s="129">
        <f>I_Expenses!E47</f>
        <v>0</v>
      </c>
      <c r="F1914" s="127" t="str">
        <f>I_Expenses!F47</f>
        <v/>
      </c>
      <c r="G1914" s="25">
        <f>I_Expenses!G47</f>
        <v>0</v>
      </c>
      <c r="H1914" s="531">
        <f>I_Expenses!H47</f>
        <v>0</v>
      </c>
    </row>
    <row r="1915" spans="2:8" x14ac:dyDescent="0.2">
      <c r="B1915" s="59" t="str">
        <f>I_Expenses!B48</f>
        <v>T/I</v>
      </c>
      <c r="C1915" s="56" t="str">
        <f>I_Expenses!C48</f>
        <v>Subtotal</v>
      </c>
      <c r="D1915" s="161" t="str">
        <f>I_Expenses!D48</f>
        <v/>
      </c>
      <c r="E1915" s="131">
        <f>I_Expenses!E48</f>
        <v>0</v>
      </c>
      <c r="F1915" s="128" t="str">
        <f>I_Expenses!F48</f>
        <v/>
      </c>
      <c r="G1915" s="25">
        <f>I_Expenses!G48</f>
        <v>0</v>
      </c>
      <c r="H1915" s="531">
        <f>I_Expenses!H48</f>
        <v>0</v>
      </c>
    </row>
    <row r="1916" spans="2:8" x14ac:dyDescent="0.2">
      <c r="B1916" s="73">
        <f>I_Expenses!B49</f>
        <v>0</v>
      </c>
      <c r="C1916" s="77">
        <f>I_Expenses!C49</f>
        <v>0</v>
      </c>
      <c r="D1916" s="156">
        <f>I_Expenses!D49</f>
        <v>0</v>
      </c>
      <c r="E1916" s="73">
        <f>I_Expenses!E49</f>
        <v>0</v>
      </c>
      <c r="F1916" s="73">
        <f>I_Expenses!F49</f>
        <v>0</v>
      </c>
      <c r="G1916" s="25">
        <f>I_Expenses!G49</f>
        <v>0</v>
      </c>
      <c r="H1916" s="25">
        <f>I_Expenses!H49</f>
        <v>0</v>
      </c>
    </row>
    <row r="1917" spans="2:8" x14ac:dyDescent="0.2">
      <c r="B1917" s="59" t="str">
        <f>I_Expenses!B50</f>
        <v>Reserves</v>
      </c>
      <c r="C1917" s="63" t="str">
        <f>I_Expenses!C50</f>
        <v>Replacement</v>
      </c>
      <c r="D1917" s="158">
        <f>I_Expenses!D50</f>
        <v>0</v>
      </c>
      <c r="E1917" s="129">
        <f>I_Expenses!E50</f>
        <v>0</v>
      </c>
      <c r="F1917" s="127" t="str">
        <f>I_Expenses!F50</f>
        <v/>
      </c>
      <c r="G1917" s="25">
        <f>I_Expenses!G50</f>
        <v>0</v>
      </c>
      <c r="H1917" s="531">
        <f>I_Expenses!H50</f>
        <v>0</v>
      </c>
    </row>
    <row r="1918" spans="2:8" x14ac:dyDescent="0.2">
      <c r="B1918" s="59" t="str">
        <f>I_Expenses!B51</f>
        <v>Reserves</v>
      </c>
      <c r="C1918" s="63" t="str">
        <f>I_Expenses!C51</f>
        <v>Operating</v>
      </c>
      <c r="D1918" s="158">
        <f>I_Expenses!D51</f>
        <v>0</v>
      </c>
      <c r="E1918" s="129">
        <f>I_Expenses!E51</f>
        <v>0</v>
      </c>
      <c r="F1918" s="127" t="str">
        <f>I_Expenses!F51</f>
        <v/>
      </c>
      <c r="G1918" s="25">
        <f>I_Expenses!G51</f>
        <v>0</v>
      </c>
      <c r="H1918" s="531">
        <f>I_Expenses!H51</f>
        <v>0</v>
      </c>
    </row>
    <row r="1919" spans="2:8" x14ac:dyDescent="0.2">
      <c r="B1919" s="59" t="str">
        <f>I_Expenses!B52</f>
        <v>Reserves</v>
      </c>
      <c r="C1919" s="63" t="str">
        <f>I_Expenses!C52</f>
        <v>FF&amp;E</v>
      </c>
      <c r="D1919" s="158">
        <f>I_Expenses!D52</f>
        <v>0</v>
      </c>
      <c r="E1919" s="129">
        <f>I_Expenses!E52</f>
        <v>0</v>
      </c>
      <c r="F1919" s="127" t="str">
        <f>I_Expenses!F52</f>
        <v/>
      </c>
      <c r="G1919" s="25">
        <f>I_Expenses!G52</f>
        <v>0</v>
      </c>
      <c r="H1919" s="531">
        <f>I_Expenses!H52</f>
        <v>0</v>
      </c>
    </row>
    <row r="1920" spans="2:8" x14ac:dyDescent="0.2">
      <c r="B1920" s="59" t="str">
        <f>I_Expenses!B53</f>
        <v>Reserves</v>
      </c>
      <c r="C1920" s="63" t="str">
        <f>I_Expenses!C53</f>
        <v>Debt Service</v>
      </c>
      <c r="D1920" s="158">
        <f>I_Expenses!D53</f>
        <v>0</v>
      </c>
      <c r="E1920" s="129">
        <f>I_Expenses!E53</f>
        <v>0</v>
      </c>
      <c r="F1920" s="127" t="str">
        <f>I_Expenses!F53</f>
        <v/>
      </c>
      <c r="G1920" s="25">
        <f>I_Expenses!G53</f>
        <v>0</v>
      </c>
      <c r="H1920" s="531">
        <f>I_Expenses!H53</f>
        <v>0</v>
      </c>
    </row>
    <row r="1921" spans="2:8" x14ac:dyDescent="0.2">
      <c r="B1921" s="59" t="str">
        <f>I_Expenses!B54</f>
        <v>Reserves</v>
      </c>
      <c r="C1921" s="63" t="str">
        <f>I_Expenses!C54</f>
        <v>Transition</v>
      </c>
      <c r="D1921" s="158">
        <f>I_Expenses!D54</f>
        <v>0</v>
      </c>
      <c r="E1921" s="129">
        <f>I_Expenses!E54</f>
        <v>0</v>
      </c>
      <c r="F1921" s="127" t="str">
        <f>I_Expenses!F54</f>
        <v/>
      </c>
      <c r="G1921" s="25">
        <f>I_Expenses!G54</f>
        <v>0</v>
      </c>
      <c r="H1921" s="531">
        <f>I_Expenses!H54</f>
        <v>0</v>
      </c>
    </row>
    <row r="1922" spans="2:8" x14ac:dyDescent="0.2">
      <c r="B1922" s="59" t="str">
        <f>I_Expenses!B55</f>
        <v>Reserves</v>
      </c>
      <c r="C1922" s="63" t="str">
        <f>I_Expenses!C55</f>
        <v>Medicaid Payment Delay</v>
      </c>
      <c r="D1922" s="158">
        <f>I_Expenses!D55</f>
        <v>0</v>
      </c>
      <c r="E1922" s="129">
        <f>I_Expenses!E55</f>
        <v>0</v>
      </c>
      <c r="F1922" s="127" t="str">
        <f>I_Expenses!F55</f>
        <v/>
      </c>
      <c r="G1922" s="25">
        <f>I_Expenses!G55</f>
        <v>0</v>
      </c>
      <c r="H1922" s="531">
        <f>I_Expenses!H55</f>
        <v>0</v>
      </c>
    </row>
    <row r="1923" spans="2:8" x14ac:dyDescent="0.2">
      <c r="B1923" s="59" t="str">
        <f>I_Expenses!B56</f>
        <v>Reserves</v>
      </c>
      <c r="C1923" s="162">
        <f>I_Expenses!C56</f>
        <v>0</v>
      </c>
      <c r="D1923" s="158">
        <f>I_Expenses!D56</f>
        <v>0</v>
      </c>
      <c r="E1923" s="129">
        <f>I_Expenses!E56</f>
        <v>0</v>
      </c>
      <c r="F1923" s="127">
        <f>I_Expenses!F56</f>
        <v>0</v>
      </c>
      <c r="G1923" s="25">
        <f>I_Expenses!G56</f>
        <v>0</v>
      </c>
      <c r="H1923" s="531">
        <f>I_Expenses!H56</f>
        <v>0</v>
      </c>
    </row>
    <row r="1924" spans="2:8" x14ac:dyDescent="0.2">
      <c r="B1924" s="59" t="str">
        <f>I_Expenses!B57</f>
        <v>Reserves</v>
      </c>
      <c r="C1924" s="56" t="str">
        <f>I_Expenses!C57</f>
        <v>Reserves</v>
      </c>
      <c r="D1924" s="161" t="str">
        <f>I_Expenses!D57</f>
        <v/>
      </c>
      <c r="E1924" s="131">
        <f>I_Expenses!E57</f>
        <v>0</v>
      </c>
      <c r="F1924" s="128" t="str">
        <f>I_Expenses!F57</f>
        <v/>
      </c>
      <c r="G1924" s="25">
        <f>I_Expenses!G57</f>
        <v>0</v>
      </c>
      <c r="H1924" s="531">
        <f>I_Expenses!H57</f>
        <v>0</v>
      </c>
    </row>
    <row r="1925" spans="2:8" x14ac:dyDescent="0.2">
      <c r="B1925" s="73">
        <f>I_Expenses!B58</f>
        <v>0</v>
      </c>
      <c r="C1925" s="77">
        <f>I_Expenses!C58</f>
        <v>0</v>
      </c>
      <c r="D1925" s="156">
        <f>I_Expenses!D58</f>
        <v>0</v>
      </c>
      <c r="E1925" s="73">
        <f>I_Expenses!E58</f>
        <v>0</v>
      </c>
      <c r="F1925" s="73">
        <f>I_Expenses!F58</f>
        <v>0</v>
      </c>
      <c r="G1925" s="25">
        <f>I_Expenses!G58</f>
        <v>0</v>
      </c>
      <c r="H1925" s="25">
        <f>I_Expenses!H58</f>
        <v>0</v>
      </c>
    </row>
    <row r="1926" spans="2:8" x14ac:dyDescent="0.2">
      <c r="B1926" s="59" t="str">
        <f>I_Expenses!B59</f>
        <v>Total</v>
      </c>
      <c r="C1926" s="56" t="str">
        <f>I_Expenses!C59</f>
        <v>Total Annual Operating Expenses</v>
      </c>
      <c r="D1926" s="161" t="str">
        <f>I_Expenses!D59</f>
        <v/>
      </c>
      <c r="E1926" s="131">
        <f>I_Expenses!E59</f>
        <v>0</v>
      </c>
      <c r="F1926" s="128" t="str">
        <f>I_Expenses!F59</f>
        <v/>
      </c>
      <c r="G1926" s="25">
        <f>I_Expenses!G59</f>
        <v>0</v>
      </c>
      <c r="H1926" s="531">
        <f>I_Expenses!H59</f>
        <v>0</v>
      </c>
    </row>
    <row r="1927" spans="2:8" x14ac:dyDescent="0.2">
      <c r="B1927" s="59" t="str">
        <f>I_Expenses!B60</f>
        <v>Total</v>
      </c>
      <c r="C1927" s="152" t="str">
        <f>I_Expenses!C60</f>
        <v>Operating Expense Range</v>
      </c>
      <c r="D1927" s="159">
        <f>I_Expenses!D60</f>
        <v>0</v>
      </c>
      <c r="E1927" s="153">
        <f>I_Expenses!E60</f>
        <v>0</v>
      </c>
      <c r="F1927" s="128" t="str">
        <f>I_Expenses!F60</f>
        <v/>
      </c>
      <c r="G1927" s="25">
        <f>I_Expenses!G60</f>
        <v>0</v>
      </c>
      <c r="H1927" s="531">
        <f>I_Expenses!H60</f>
        <v>0</v>
      </c>
    </row>
    <row r="1928" spans="2:8" x14ac:dyDescent="0.2">
      <c r="B1928" s="25">
        <f>I_Expenses!B61</f>
        <v>0</v>
      </c>
      <c r="C1928" s="25">
        <f>I_Expenses!C61</f>
        <v>0</v>
      </c>
      <c r="D1928" s="45">
        <f>I_Expenses!D61</f>
        <v>0</v>
      </c>
      <c r="E1928" s="25">
        <f>I_Expenses!E61</f>
        <v>0</v>
      </c>
      <c r="F1928" s="25">
        <f>I_Expenses!F61</f>
        <v>0</v>
      </c>
      <c r="G1928" s="25">
        <f>I_Expenses!G61</f>
        <v>0</v>
      </c>
      <c r="H1928" s="25">
        <f>I_Expenses!H61</f>
        <v>0</v>
      </c>
    </row>
    <row r="1929" spans="2:8" x14ac:dyDescent="0.2">
      <c r="B1929" s="59" t="str">
        <f>I_Expenses!B62</f>
        <v>Fees</v>
      </c>
      <c r="C1929" s="63" t="str">
        <f>I_Expenses!C62</f>
        <v>Syndicator/Investor Asset Mgmt. Fee</v>
      </c>
      <c r="D1929" s="158">
        <f>I_Expenses!D62</f>
        <v>0</v>
      </c>
      <c r="E1929" s="129">
        <f>I_Expenses!E62</f>
        <v>0</v>
      </c>
      <c r="F1929" s="127" t="str">
        <f>I_Expenses!F62</f>
        <v/>
      </c>
      <c r="G1929" s="25">
        <f>I_Expenses!G62</f>
        <v>0</v>
      </c>
      <c r="H1929" s="449">
        <f>I_Expenses!H62</f>
        <v>0</v>
      </c>
    </row>
    <row r="1930" spans="2:8" x14ac:dyDescent="0.2">
      <c r="B1930" s="25">
        <f>I_Expenses!B63</f>
        <v>0</v>
      </c>
      <c r="C1930" s="25">
        <f>I_Expenses!C63</f>
        <v>0</v>
      </c>
      <c r="D1930" s="45">
        <f>I_Expenses!D63</f>
        <v>0</v>
      </c>
      <c r="E1930" s="25">
        <f>I_Expenses!E63</f>
        <v>0</v>
      </c>
      <c r="F1930" s="25">
        <f>I_Expenses!F63</f>
        <v>0</v>
      </c>
      <c r="G1930" s="25">
        <f>I_Expenses!G63</f>
        <v>0</v>
      </c>
      <c r="H1930" s="25">
        <f>I_Expenses!H63</f>
        <v>0</v>
      </c>
    </row>
    <row r="1931" spans="2:8" x14ac:dyDescent="0.2">
      <c r="B1931" s="126" t="str">
        <f>I_Expenses!B64</f>
        <v>Salaried Staff</v>
      </c>
      <c r="C1931" s="132">
        <f>I_Expenses!C64</f>
        <v>0</v>
      </c>
      <c r="D1931" s="157">
        <f>I_Expenses!D64</f>
        <v>0</v>
      </c>
      <c r="E1931" s="133">
        <f>I_Expenses!E64</f>
        <v>0</v>
      </c>
      <c r="F1931" s="133">
        <f>I_Expenses!F64</f>
        <v>0</v>
      </c>
      <c r="G1931" s="105">
        <f>I_Expenses!G64</f>
        <v>0</v>
      </c>
      <c r="H1931" s="25">
        <f>I_Expenses!H64</f>
        <v>0</v>
      </c>
    </row>
    <row r="1932" spans="2:8" x14ac:dyDescent="0.2">
      <c r="B1932" s="28" t="str">
        <f>I_Expenses!B65</f>
        <v>Type</v>
      </c>
      <c r="C1932" s="56" t="str">
        <f>I_Expenses!C65</f>
        <v>Position</v>
      </c>
      <c r="D1932" s="160">
        <f>I_Expenses!D65</f>
        <v>0</v>
      </c>
      <c r="E1932" s="33" t="str">
        <f>I_Expenses!E65</f>
        <v>Application</v>
      </c>
      <c r="F1932" s="33" t="str">
        <f>I_Expenses!F65</f>
        <v>Per Unit</v>
      </c>
      <c r="G1932" s="25">
        <f>I_Expenses!G65</f>
        <v>0</v>
      </c>
      <c r="H1932" s="134" t="str">
        <f>I_Expenses!H65</f>
        <v>Comments</v>
      </c>
    </row>
    <row r="1933" spans="2:8" x14ac:dyDescent="0.2">
      <c r="B1933" s="59" t="str">
        <f>I_Expenses!B66</f>
        <v>Administrative</v>
      </c>
      <c r="C1933" s="370">
        <f>I_Expenses!C66</f>
        <v>0</v>
      </c>
      <c r="D1933" s="158">
        <f>I_Expenses!D66</f>
        <v>0</v>
      </c>
      <c r="E1933" s="129">
        <f>I_Expenses!E66</f>
        <v>0</v>
      </c>
      <c r="F1933" s="128" t="str">
        <f>I_Expenses!F66</f>
        <v/>
      </c>
      <c r="G1933" s="25">
        <f>I_Expenses!G66</f>
        <v>0</v>
      </c>
      <c r="H1933" s="531">
        <f>I_Expenses!H66</f>
        <v>0</v>
      </c>
    </row>
    <row r="1934" spans="2:8" x14ac:dyDescent="0.2">
      <c r="B1934" s="59" t="str">
        <f>I_Expenses!B67</f>
        <v>Administrative</v>
      </c>
      <c r="C1934" s="370">
        <f>I_Expenses!C67</f>
        <v>0</v>
      </c>
      <c r="D1934" s="158">
        <f>I_Expenses!D67</f>
        <v>0</v>
      </c>
      <c r="E1934" s="129">
        <f>I_Expenses!E67</f>
        <v>0</v>
      </c>
      <c r="F1934" s="128" t="str">
        <f>I_Expenses!F67</f>
        <v/>
      </c>
      <c r="G1934" s="25">
        <f>I_Expenses!G67</f>
        <v>0</v>
      </c>
      <c r="H1934" s="531">
        <f>I_Expenses!H67</f>
        <v>0</v>
      </c>
    </row>
    <row r="1935" spans="2:8" x14ac:dyDescent="0.2">
      <c r="B1935" s="59" t="str">
        <f>I_Expenses!B68</f>
        <v>Administrative</v>
      </c>
      <c r="C1935" s="370">
        <f>I_Expenses!C68</f>
        <v>0</v>
      </c>
      <c r="D1935" s="158">
        <f>I_Expenses!D68</f>
        <v>0</v>
      </c>
      <c r="E1935" s="129">
        <f>I_Expenses!E68</f>
        <v>0</v>
      </c>
      <c r="F1935" s="128" t="str">
        <f>I_Expenses!F68</f>
        <v/>
      </c>
      <c r="G1935" s="25">
        <f>I_Expenses!G68</f>
        <v>0</v>
      </c>
      <c r="H1935" s="531">
        <f>I_Expenses!H68</f>
        <v>0</v>
      </c>
    </row>
    <row r="1936" spans="2:8" x14ac:dyDescent="0.2">
      <c r="B1936" s="59" t="str">
        <f>I_Expenses!B69</f>
        <v>Administrative</v>
      </c>
      <c r="C1936" s="370">
        <f>I_Expenses!C69</f>
        <v>0</v>
      </c>
      <c r="D1936" s="158">
        <f>I_Expenses!D69</f>
        <v>0</v>
      </c>
      <c r="E1936" s="129">
        <f>I_Expenses!E69</f>
        <v>0</v>
      </c>
      <c r="F1936" s="128" t="str">
        <f>I_Expenses!F69</f>
        <v/>
      </c>
      <c r="G1936" s="25">
        <f>I_Expenses!G69</f>
        <v>0</v>
      </c>
      <c r="H1936" s="531">
        <f>I_Expenses!H69</f>
        <v>0</v>
      </c>
    </row>
    <row r="1937" spans="1:45" x14ac:dyDescent="0.2">
      <c r="B1937" s="59" t="str">
        <f>I_Expenses!B70</f>
        <v>Administrative</v>
      </c>
      <c r="C1937" s="56" t="str">
        <f>I_Expenses!C70</f>
        <v>Administrative Salaries</v>
      </c>
      <c r="D1937" s="160">
        <f>I_Expenses!D70</f>
        <v>0</v>
      </c>
      <c r="E1937" s="130">
        <f>I_Expenses!E70</f>
        <v>0</v>
      </c>
      <c r="F1937" s="128" t="str">
        <f>I_Expenses!F70</f>
        <v/>
      </c>
      <c r="G1937" s="25">
        <f>I_Expenses!G70</f>
        <v>0</v>
      </c>
      <c r="H1937" s="531">
        <f>I_Expenses!H70</f>
        <v>0</v>
      </c>
    </row>
    <row r="1938" spans="1:45" x14ac:dyDescent="0.2">
      <c r="B1938" s="126">
        <f>I_Expenses!B71</f>
        <v>0</v>
      </c>
      <c r="C1938" s="132">
        <f>I_Expenses!C71</f>
        <v>0</v>
      </c>
      <c r="D1938" s="157">
        <f>I_Expenses!D71</f>
        <v>0</v>
      </c>
      <c r="E1938" s="126">
        <f>I_Expenses!E71</f>
        <v>0</v>
      </c>
      <c r="F1938" s="133">
        <f>I_Expenses!F71</f>
        <v>0</v>
      </c>
      <c r="G1938" s="105">
        <f>I_Expenses!G71</f>
        <v>0</v>
      </c>
      <c r="H1938" s="25">
        <f>I_Expenses!H71</f>
        <v>0</v>
      </c>
    </row>
    <row r="1939" spans="1:45" x14ac:dyDescent="0.2">
      <c r="B1939" s="59" t="str">
        <f>I_Expenses!B72</f>
        <v>Operating</v>
      </c>
      <c r="C1939" s="370">
        <f>I_Expenses!C72</f>
        <v>0</v>
      </c>
      <c r="D1939" s="158">
        <f>I_Expenses!D72</f>
        <v>0</v>
      </c>
      <c r="E1939" s="129">
        <f>I_Expenses!E72</f>
        <v>0</v>
      </c>
      <c r="F1939" s="128" t="str">
        <f>I_Expenses!F72</f>
        <v/>
      </c>
      <c r="G1939" s="25">
        <f>I_Expenses!G72</f>
        <v>0</v>
      </c>
      <c r="H1939" s="531">
        <f>I_Expenses!H72</f>
        <v>0</v>
      </c>
    </row>
    <row r="1940" spans="1:45" x14ac:dyDescent="0.2">
      <c r="B1940" s="59" t="str">
        <f>I_Expenses!B73</f>
        <v>Operating</v>
      </c>
      <c r="C1940" s="370">
        <f>I_Expenses!C73</f>
        <v>0</v>
      </c>
      <c r="D1940" s="158">
        <f>I_Expenses!D73</f>
        <v>0</v>
      </c>
      <c r="E1940" s="129">
        <f>I_Expenses!E73</f>
        <v>0</v>
      </c>
      <c r="F1940" s="128" t="str">
        <f>I_Expenses!F73</f>
        <v/>
      </c>
      <c r="G1940" s="25">
        <f>I_Expenses!G73</f>
        <v>0</v>
      </c>
      <c r="H1940" s="531">
        <f>I_Expenses!H73</f>
        <v>0</v>
      </c>
    </row>
    <row r="1941" spans="1:45" x14ac:dyDescent="0.2">
      <c r="B1941" s="59" t="str">
        <f>I_Expenses!B74</f>
        <v>Operating</v>
      </c>
      <c r="C1941" s="370">
        <f>I_Expenses!C74</f>
        <v>0</v>
      </c>
      <c r="D1941" s="158">
        <f>I_Expenses!D74</f>
        <v>0</v>
      </c>
      <c r="E1941" s="129">
        <f>I_Expenses!E74</f>
        <v>0</v>
      </c>
      <c r="F1941" s="128" t="str">
        <f>I_Expenses!F74</f>
        <v/>
      </c>
      <c r="G1941" s="25">
        <f>I_Expenses!G74</f>
        <v>0</v>
      </c>
      <c r="H1941" s="531">
        <f>I_Expenses!H74</f>
        <v>0</v>
      </c>
    </row>
    <row r="1942" spans="1:45" x14ac:dyDescent="0.2">
      <c r="B1942" s="59" t="str">
        <f>I_Expenses!B75</f>
        <v>Operating</v>
      </c>
      <c r="C1942" s="370">
        <f>I_Expenses!C75</f>
        <v>0</v>
      </c>
      <c r="D1942" s="158">
        <f>I_Expenses!D75</f>
        <v>0</v>
      </c>
      <c r="E1942" s="129">
        <f>I_Expenses!E75</f>
        <v>0</v>
      </c>
      <c r="F1942" s="128" t="str">
        <f>I_Expenses!F75</f>
        <v/>
      </c>
      <c r="G1942" s="25">
        <f>I_Expenses!G75</f>
        <v>0</v>
      </c>
      <c r="H1942" s="531">
        <f>I_Expenses!H75</f>
        <v>0</v>
      </c>
    </row>
    <row r="1943" spans="1:45" x14ac:dyDescent="0.2">
      <c r="B1943" s="59" t="str">
        <f>I_Expenses!B76</f>
        <v>Operating</v>
      </c>
      <c r="C1943" s="56" t="str">
        <f>I_Expenses!C76</f>
        <v>Operating Salaries</v>
      </c>
      <c r="D1943" s="160">
        <f>I_Expenses!D76</f>
        <v>0</v>
      </c>
      <c r="E1943" s="130">
        <f>I_Expenses!E76</f>
        <v>0</v>
      </c>
      <c r="F1943" s="128" t="str">
        <f>I_Expenses!F76</f>
        <v/>
      </c>
      <c r="G1943" s="25">
        <f>I_Expenses!G76</f>
        <v>0</v>
      </c>
      <c r="H1943" s="531">
        <f>I_Expenses!H76</f>
        <v>0</v>
      </c>
    </row>
    <row r="1944" spans="1:45" x14ac:dyDescent="0.2">
      <c r="B1944" s="126">
        <f>I_Expenses!B77</f>
        <v>0</v>
      </c>
      <c r="C1944" s="132">
        <f>I_Expenses!C77</f>
        <v>0</v>
      </c>
      <c r="D1944" s="157">
        <f>I_Expenses!D77</f>
        <v>0</v>
      </c>
      <c r="E1944" s="126">
        <f>I_Expenses!E77</f>
        <v>0</v>
      </c>
      <c r="F1944" s="133">
        <f>I_Expenses!F77</f>
        <v>0</v>
      </c>
      <c r="G1944" s="105">
        <f>I_Expenses!G77</f>
        <v>0</v>
      </c>
      <c r="H1944" s="25">
        <f>I_Expenses!H77</f>
        <v>0</v>
      </c>
    </row>
    <row r="1945" spans="1:45" x14ac:dyDescent="0.2">
      <c r="B1945" s="59" t="str">
        <f>I_Expenses!B78</f>
        <v>Maintenance</v>
      </c>
      <c r="C1945" s="370">
        <f>I_Expenses!C78</f>
        <v>0</v>
      </c>
      <c r="D1945" s="158">
        <f>I_Expenses!D78</f>
        <v>0</v>
      </c>
      <c r="E1945" s="129">
        <f>I_Expenses!E78</f>
        <v>0</v>
      </c>
      <c r="F1945" s="128" t="str">
        <f>I_Expenses!F78</f>
        <v/>
      </c>
      <c r="G1945" s="25">
        <f>I_Expenses!G78</f>
        <v>0</v>
      </c>
      <c r="H1945" s="531">
        <f>I_Expenses!H78</f>
        <v>0</v>
      </c>
    </row>
    <row r="1946" spans="1:45" x14ac:dyDescent="0.2">
      <c r="B1946" s="59" t="str">
        <f>I_Expenses!B79</f>
        <v>Maintenance</v>
      </c>
      <c r="C1946" s="370">
        <f>I_Expenses!C79</f>
        <v>0</v>
      </c>
      <c r="D1946" s="158">
        <f>I_Expenses!D79</f>
        <v>0</v>
      </c>
      <c r="E1946" s="129">
        <f>I_Expenses!E79</f>
        <v>0</v>
      </c>
      <c r="F1946" s="128" t="str">
        <f>I_Expenses!F79</f>
        <v/>
      </c>
      <c r="G1946" s="25">
        <f>I_Expenses!G79</f>
        <v>0</v>
      </c>
      <c r="H1946" s="531">
        <f>I_Expenses!H79</f>
        <v>0</v>
      </c>
    </row>
    <row r="1947" spans="1:45" x14ac:dyDescent="0.2">
      <c r="B1947" s="59" t="str">
        <f>I_Expenses!B80</f>
        <v>Maintenance</v>
      </c>
      <c r="C1947" s="370">
        <f>I_Expenses!C80</f>
        <v>0</v>
      </c>
      <c r="D1947" s="158">
        <f>I_Expenses!D80</f>
        <v>0</v>
      </c>
      <c r="E1947" s="129">
        <f>I_Expenses!E80</f>
        <v>0</v>
      </c>
      <c r="F1947" s="128" t="str">
        <f>I_Expenses!F80</f>
        <v/>
      </c>
      <c r="G1947" s="25">
        <f>I_Expenses!G80</f>
        <v>0</v>
      </c>
      <c r="H1947" s="531">
        <f>I_Expenses!H80</f>
        <v>0</v>
      </c>
    </row>
    <row r="1948" spans="1:45" x14ac:dyDescent="0.2">
      <c r="B1948" s="59" t="str">
        <f>I_Expenses!B81</f>
        <v>Maintenance</v>
      </c>
      <c r="C1948" s="370">
        <f>I_Expenses!C81</f>
        <v>0</v>
      </c>
      <c r="D1948" s="158">
        <f>I_Expenses!D81</f>
        <v>0</v>
      </c>
      <c r="E1948" s="129">
        <f>I_Expenses!E81</f>
        <v>0</v>
      </c>
      <c r="F1948" s="128" t="str">
        <f>I_Expenses!F81</f>
        <v/>
      </c>
      <c r="G1948" s="25">
        <f>I_Expenses!G81</f>
        <v>0</v>
      </c>
      <c r="H1948" s="531">
        <f>I_Expenses!H81</f>
        <v>0</v>
      </c>
    </row>
    <row r="1949" spans="1:45" x14ac:dyDescent="0.2">
      <c r="B1949" s="59" t="str">
        <f>I_Expenses!B82</f>
        <v>Maintenance</v>
      </c>
      <c r="C1949" s="56" t="str">
        <f>I_Expenses!C82</f>
        <v>Maintenance Salaries</v>
      </c>
      <c r="D1949" s="160">
        <f>I_Expenses!D82</f>
        <v>0</v>
      </c>
      <c r="E1949" s="130">
        <f>I_Expenses!E82</f>
        <v>0</v>
      </c>
      <c r="F1949" s="128" t="str">
        <f>I_Expenses!F82</f>
        <v/>
      </c>
      <c r="G1949" s="25">
        <f>I_Expenses!G82</f>
        <v>0</v>
      </c>
      <c r="H1949" s="531">
        <f>I_Expenses!H82</f>
        <v>0</v>
      </c>
    </row>
    <row r="1950" spans="1:45" x14ac:dyDescent="0.2">
      <c r="A1950" s="863" t="s">
        <v>652</v>
      </c>
    </row>
    <row r="1951" spans="1:45" ht="18" x14ac:dyDescent="0.25">
      <c r="B1951" s="24" t="str">
        <f>'J_Cash Flow'!B1</f>
        <v>Applicant Cash Flow</v>
      </c>
      <c r="C1951" s="25">
        <f>'J_Cash Flow'!C1</f>
        <v>0</v>
      </c>
      <c r="D1951" s="25">
        <f>'J_Cash Flow'!D1</f>
        <v>0</v>
      </c>
      <c r="E1951" s="25">
        <f>'J_Cash Flow'!E1</f>
        <v>0</v>
      </c>
      <c r="F1951" s="25">
        <f>'J_Cash Flow'!F1</f>
        <v>0</v>
      </c>
      <c r="G1951" s="25">
        <f>'J_Cash Flow'!G1</f>
        <v>0</v>
      </c>
      <c r="H1951" s="25">
        <f>'J_Cash Flow'!H1</f>
        <v>0</v>
      </c>
      <c r="I1951" s="25">
        <f>'J_Cash Flow'!I1</f>
        <v>0</v>
      </c>
      <c r="J1951" s="25">
        <f>'J_Cash Flow'!J1</f>
        <v>0</v>
      </c>
      <c r="K1951" s="25">
        <f>'J_Cash Flow'!K1</f>
        <v>0</v>
      </c>
      <c r="L1951" s="25">
        <f>'J_Cash Flow'!L1</f>
        <v>0</v>
      </c>
      <c r="M1951" s="25">
        <f>'J_Cash Flow'!M1</f>
        <v>0</v>
      </c>
      <c r="N1951" s="25">
        <f>'J_Cash Flow'!N1</f>
        <v>0</v>
      </c>
      <c r="O1951" s="25">
        <f>'J_Cash Flow'!O1</f>
        <v>0</v>
      </c>
      <c r="P1951" s="25">
        <f>'J_Cash Flow'!P1</f>
        <v>0</v>
      </c>
      <c r="Q1951" s="25">
        <f>'J_Cash Flow'!Q1</f>
        <v>0</v>
      </c>
      <c r="R1951" s="25">
        <f>'J_Cash Flow'!R1</f>
        <v>0</v>
      </c>
      <c r="S1951" s="25">
        <f>'J_Cash Flow'!S1</f>
        <v>0</v>
      </c>
      <c r="T1951" s="25">
        <f>'J_Cash Flow'!T1</f>
        <v>0</v>
      </c>
      <c r="U1951" s="25">
        <f>'J_Cash Flow'!U1</f>
        <v>0</v>
      </c>
      <c r="V1951" s="25">
        <f>'J_Cash Flow'!V1</f>
        <v>0</v>
      </c>
      <c r="W1951" s="25">
        <f>'J_Cash Flow'!W1</f>
        <v>0</v>
      </c>
      <c r="X1951" s="25">
        <f>'J_Cash Flow'!X1</f>
        <v>0</v>
      </c>
      <c r="Y1951" s="25">
        <f>'J_Cash Flow'!Y1</f>
        <v>0</v>
      </c>
      <c r="Z1951" s="25">
        <f>'J_Cash Flow'!Z1</f>
        <v>0</v>
      </c>
      <c r="AA1951" s="25">
        <f>'J_Cash Flow'!AA1</f>
        <v>0</v>
      </c>
      <c r="AB1951" s="25">
        <f>'J_Cash Flow'!AB1</f>
        <v>0</v>
      </c>
      <c r="AC1951" s="25">
        <f>'J_Cash Flow'!AC1</f>
        <v>0</v>
      </c>
      <c r="AD1951" s="25">
        <f>'J_Cash Flow'!AD1</f>
        <v>0</v>
      </c>
      <c r="AE1951" s="25">
        <f>'J_Cash Flow'!AE1</f>
        <v>0</v>
      </c>
      <c r="AF1951" s="25">
        <f>'J_Cash Flow'!AF1</f>
        <v>0</v>
      </c>
      <c r="AG1951" s="25">
        <f>'J_Cash Flow'!AG1</f>
        <v>0</v>
      </c>
      <c r="AH1951" s="25">
        <f>'J_Cash Flow'!AH1</f>
        <v>0</v>
      </c>
      <c r="AI1951" s="25">
        <f>'J_Cash Flow'!AI1</f>
        <v>0</v>
      </c>
      <c r="AJ1951" s="25">
        <f>'J_Cash Flow'!AJ1</f>
        <v>0</v>
      </c>
      <c r="AK1951" s="25">
        <f>'J_Cash Flow'!AK1</f>
        <v>0</v>
      </c>
      <c r="AL1951" s="25">
        <f>'J_Cash Flow'!AL1</f>
        <v>0</v>
      </c>
      <c r="AM1951" s="25">
        <f>'J_Cash Flow'!AM1</f>
        <v>0</v>
      </c>
      <c r="AN1951" s="25">
        <f>'J_Cash Flow'!AN1</f>
        <v>0</v>
      </c>
      <c r="AO1951" s="25">
        <f>'J_Cash Flow'!AO1</f>
        <v>0</v>
      </c>
      <c r="AP1951" s="25">
        <f>'J_Cash Flow'!AP1</f>
        <v>0</v>
      </c>
      <c r="AQ1951" s="25">
        <f>'J_Cash Flow'!AQ1</f>
        <v>0</v>
      </c>
      <c r="AR1951" s="25">
        <f>'J_Cash Flow'!AR1</f>
        <v>0</v>
      </c>
      <c r="AS1951" s="25">
        <f>'J_Cash Flow'!AS1</f>
        <v>0</v>
      </c>
    </row>
    <row r="1952" spans="1:45" x14ac:dyDescent="0.2">
      <c r="B1952" s="164">
        <f>'J_Cash Flow'!B2</f>
        <v>0</v>
      </c>
      <c r="C1952" s="165">
        <f>'J_Cash Flow'!C2</f>
        <v>0</v>
      </c>
      <c r="D1952" s="166">
        <f>'J_Cash Flow'!D2</f>
        <v>0</v>
      </c>
      <c r="E1952" s="167" t="str">
        <f>'J_Cash Flow'!E2</f>
        <v>Trend</v>
      </c>
      <c r="F1952" s="164">
        <f>'J_Cash Flow'!F2</f>
        <v>1</v>
      </c>
      <c r="G1952" s="164">
        <f>'J_Cash Flow'!G2</f>
        <v>2</v>
      </c>
      <c r="H1952" s="164">
        <f>'J_Cash Flow'!H2</f>
        <v>3</v>
      </c>
      <c r="I1952" s="164">
        <f>'J_Cash Flow'!I2</f>
        <v>4</v>
      </c>
      <c r="J1952" s="164">
        <f>'J_Cash Flow'!J2</f>
        <v>5</v>
      </c>
      <c r="K1952" s="164">
        <f>'J_Cash Flow'!K2</f>
        <v>6</v>
      </c>
      <c r="L1952" s="164">
        <f>'J_Cash Flow'!L2</f>
        <v>7</v>
      </c>
      <c r="M1952" s="164">
        <f>'J_Cash Flow'!M2</f>
        <v>8</v>
      </c>
      <c r="N1952" s="164">
        <f>'J_Cash Flow'!N2</f>
        <v>9</v>
      </c>
      <c r="O1952" s="164">
        <f>'J_Cash Flow'!O2</f>
        <v>10</v>
      </c>
      <c r="P1952" s="164">
        <f>'J_Cash Flow'!P2</f>
        <v>11</v>
      </c>
      <c r="Q1952" s="164">
        <f>'J_Cash Flow'!Q2</f>
        <v>12</v>
      </c>
      <c r="R1952" s="164">
        <f>'J_Cash Flow'!R2</f>
        <v>13</v>
      </c>
      <c r="S1952" s="164">
        <f>'J_Cash Flow'!S2</f>
        <v>14</v>
      </c>
      <c r="T1952" s="164">
        <f>'J_Cash Flow'!T2</f>
        <v>15</v>
      </c>
      <c r="U1952" s="164">
        <f>'J_Cash Flow'!U2</f>
        <v>16</v>
      </c>
      <c r="V1952" s="164">
        <f>'J_Cash Flow'!V2</f>
        <v>17</v>
      </c>
      <c r="W1952" s="164">
        <f>'J_Cash Flow'!W2</f>
        <v>18</v>
      </c>
      <c r="X1952" s="164">
        <f>'J_Cash Flow'!X2</f>
        <v>19</v>
      </c>
      <c r="Y1952" s="164">
        <f>'J_Cash Flow'!Y2</f>
        <v>20</v>
      </c>
      <c r="Z1952" s="164">
        <f>'J_Cash Flow'!Z2</f>
        <v>21</v>
      </c>
      <c r="AA1952" s="164">
        <f>'J_Cash Flow'!AA2</f>
        <v>22</v>
      </c>
      <c r="AB1952" s="164">
        <f>'J_Cash Flow'!AB2</f>
        <v>23</v>
      </c>
      <c r="AC1952" s="164">
        <f>'J_Cash Flow'!AC2</f>
        <v>24</v>
      </c>
      <c r="AD1952" s="164">
        <f>'J_Cash Flow'!AD2</f>
        <v>25</v>
      </c>
      <c r="AE1952" s="164">
        <f>'J_Cash Flow'!AE2</f>
        <v>26</v>
      </c>
      <c r="AF1952" s="164">
        <f>'J_Cash Flow'!AF2</f>
        <v>27</v>
      </c>
      <c r="AG1952" s="164">
        <f>'J_Cash Flow'!AG2</f>
        <v>28</v>
      </c>
      <c r="AH1952" s="164">
        <f>'J_Cash Flow'!AH2</f>
        <v>29</v>
      </c>
      <c r="AI1952" s="164">
        <f>'J_Cash Flow'!AI2</f>
        <v>30</v>
      </c>
      <c r="AJ1952" s="164">
        <f>'J_Cash Flow'!AJ2</f>
        <v>31</v>
      </c>
      <c r="AK1952" s="164">
        <f>'J_Cash Flow'!AK2</f>
        <v>32</v>
      </c>
      <c r="AL1952" s="164">
        <f>'J_Cash Flow'!AL2</f>
        <v>33</v>
      </c>
      <c r="AM1952" s="164">
        <f>'J_Cash Flow'!AM2</f>
        <v>34</v>
      </c>
      <c r="AN1952" s="164">
        <f>'J_Cash Flow'!AN2</f>
        <v>35</v>
      </c>
      <c r="AO1952" s="164">
        <f>'J_Cash Flow'!AO2</f>
        <v>36</v>
      </c>
      <c r="AP1952" s="164">
        <f>'J_Cash Flow'!AP2</f>
        <v>37</v>
      </c>
      <c r="AQ1952" s="164">
        <f>'J_Cash Flow'!AQ2</f>
        <v>38</v>
      </c>
      <c r="AR1952" s="164">
        <f>'J_Cash Flow'!AR2</f>
        <v>39</v>
      </c>
      <c r="AS1952" s="164">
        <f>'J_Cash Flow'!AS2</f>
        <v>40</v>
      </c>
    </row>
    <row r="1953" spans="2:45" x14ac:dyDescent="0.2">
      <c r="B1953" s="59" t="str">
        <f>'J_Cash Flow'!B3</f>
        <v>Income</v>
      </c>
      <c r="C1953" s="168">
        <f>'J_Cash Flow'!C3</f>
        <v>0</v>
      </c>
      <c r="D1953" s="63" t="str">
        <f>'J_Cash Flow'!D3</f>
        <v>Rent</v>
      </c>
      <c r="E1953" s="123">
        <f>'J_Cash Flow'!E3</f>
        <v>0.02</v>
      </c>
      <c r="F1953" s="186">
        <f>'J_Cash Flow'!F3</f>
        <v>0</v>
      </c>
      <c r="G1953" s="124">
        <f>'J_Cash Flow'!G3</f>
        <v>0</v>
      </c>
      <c r="H1953" s="124">
        <f>'J_Cash Flow'!H3</f>
        <v>0</v>
      </c>
      <c r="I1953" s="124">
        <f>'J_Cash Flow'!I3</f>
        <v>0</v>
      </c>
      <c r="J1953" s="124">
        <f>'J_Cash Flow'!J3</f>
        <v>0</v>
      </c>
      <c r="K1953" s="124">
        <f>'J_Cash Flow'!K3</f>
        <v>0</v>
      </c>
      <c r="L1953" s="124">
        <f>'J_Cash Flow'!L3</f>
        <v>0</v>
      </c>
      <c r="M1953" s="124">
        <f>'J_Cash Flow'!M3</f>
        <v>0</v>
      </c>
      <c r="N1953" s="124">
        <f>'J_Cash Flow'!N3</f>
        <v>0</v>
      </c>
      <c r="O1953" s="124">
        <f>'J_Cash Flow'!O3</f>
        <v>0</v>
      </c>
      <c r="P1953" s="124">
        <f>'J_Cash Flow'!P3</f>
        <v>0</v>
      </c>
      <c r="Q1953" s="124">
        <f>'J_Cash Flow'!Q3</f>
        <v>0</v>
      </c>
      <c r="R1953" s="124">
        <f>'J_Cash Flow'!R3</f>
        <v>0</v>
      </c>
      <c r="S1953" s="124">
        <f>'J_Cash Flow'!S3</f>
        <v>0</v>
      </c>
      <c r="T1953" s="124">
        <f>'J_Cash Flow'!T3</f>
        <v>0</v>
      </c>
      <c r="U1953" s="124">
        <f>'J_Cash Flow'!U3</f>
        <v>0</v>
      </c>
      <c r="V1953" s="124">
        <f>'J_Cash Flow'!V3</f>
        <v>0</v>
      </c>
      <c r="W1953" s="124">
        <f>'J_Cash Flow'!W3</f>
        <v>0</v>
      </c>
      <c r="X1953" s="124">
        <f>'J_Cash Flow'!X3</f>
        <v>0</v>
      </c>
      <c r="Y1953" s="124">
        <f>'J_Cash Flow'!Y3</f>
        <v>0</v>
      </c>
      <c r="Z1953" s="124">
        <f>'J_Cash Flow'!Z3</f>
        <v>0</v>
      </c>
      <c r="AA1953" s="124">
        <f>'J_Cash Flow'!AA3</f>
        <v>0</v>
      </c>
      <c r="AB1953" s="124">
        <f>'J_Cash Flow'!AB3</f>
        <v>0</v>
      </c>
      <c r="AC1953" s="124">
        <f>'J_Cash Flow'!AC3</f>
        <v>0</v>
      </c>
      <c r="AD1953" s="124">
        <f>'J_Cash Flow'!AD3</f>
        <v>0</v>
      </c>
      <c r="AE1953" s="124">
        <f>'J_Cash Flow'!AE3</f>
        <v>0</v>
      </c>
      <c r="AF1953" s="124">
        <f>'J_Cash Flow'!AF3</f>
        <v>0</v>
      </c>
      <c r="AG1953" s="124">
        <f>'J_Cash Flow'!AG3</f>
        <v>0</v>
      </c>
      <c r="AH1953" s="124">
        <f>'J_Cash Flow'!AH3</f>
        <v>0</v>
      </c>
      <c r="AI1953" s="124">
        <f>'J_Cash Flow'!AI3</f>
        <v>0</v>
      </c>
      <c r="AJ1953" s="124">
        <f>'J_Cash Flow'!AJ3</f>
        <v>0</v>
      </c>
      <c r="AK1953" s="124">
        <f>'J_Cash Flow'!AK3</f>
        <v>0</v>
      </c>
      <c r="AL1953" s="124">
        <f>'J_Cash Flow'!AL3</f>
        <v>0</v>
      </c>
      <c r="AM1953" s="124">
        <f>'J_Cash Flow'!AM3</f>
        <v>0</v>
      </c>
      <c r="AN1953" s="124">
        <f>'J_Cash Flow'!AN3</f>
        <v>0</v>
      </c>
      <c r="AO1953" s="124">
        <f>'J_Cash Flow'!AO3</f>
        <v>0</v>
      </c>
      <c r="AP1953" s="124">
        <f>'J_Cash Flow'!AP3</f>
        <v>0</v>
      </c>
      <c r="AQ1953" s="124">
        <f>'J_Cash Flow'!AQ3</f>
        <v>0</v>
      </c>
      <c r="AR1953" s="124">
        <f>'J_Cash Flow'!AR3</f>
        <v>0</v>
      </c>
      <c r="AS1953" s="125">
        <f>'J_Cash Flow'!AS3</f>
        <v>0</v>
      </c>
    </row>
    <row r="1954" spans="2:45" x14ac:dyDescent="0.2">
      <c r="B1954" s="59" t="str">
        <f>'J_Cash Flow'!B4</f>
        <v>Income</v>
      </c>
      <c r="C1954" s="168">
        <f>'J_Cash Flow'!C4</f>
        <v>0</v>
      </c>
      <c r="D1954" s="63" t="str">
        <f>'J_Cash Flow'!D4</f>
        <v>Rent in Excess of Limits</v>
      </c>
      <c r="E1954" s="123">
        <f>'J_Cash Flow'!E4</f>
        <v>0.02</v>
      </c>
      <c r="F1954" s="186">
        <f>'J_Cash Flow'!F4</f>
        <v>0</v>
      </c>
      <c r="G1954" s="124">
        <f>'J_Cash Flow'!G4</f>
        <v>0</v>
      </c>
      <c r="H1954" s="124">
        <f>'J_Cash Flow'!H4</f>
        <v>0</v>
      </c>
      <c r="I1954" s="124">
        <f>'J_Cash Flow'!I4</f>
        <v>0</v>
      </c>
      <c r="J1954" s="124">
        <f>'J_Cash Flow'!J4</f>
        <v>0</v>
      </c>
      <c r="K1954" s="124">
        <f>'J_Cash Flow'!K4</f>
        <v>0</v>
      </c>
      <c r="L1954" s="124">
        <f>'J_Cash Flow'!L4</f>
        <v>0</v>
      </c>
      <c r="M1954" s="124">
        <f>'J_Cash Flow'!M4</f>
        <v>0</v>
      </c>
      <c r="N1954" s="124">
        <f>'J_Cash Flow'!N4</f>
        <v>0</v>
      </c>
      <c r="O1954" s="124">
        <f>'J_Cash Flow'!O4</f>
        <v>0</v>
      </c>
      <c r="P1954" s="124">
        <f>'J_Cash Flow'!P4</f>
        <v>0</v>
      </c>
      <c r="Q1954" s="124">
        <f>'J_Cash Flow'!Q4</f>
        <v>0</v>
      </c>
      <c r="R1954" s="124">
        <f>'J_Cash Flow'!R4</f>
        <v>0</v>
      </c>
      <c r="S1954" s="124">
        <f>'J_Cash Flow'!S4</f>
        <v>0</v>
      </c>
      <c r="T1954" s="124">
        <f>'J_Cash Flow'!T4</f>
        <v>0</v>
      </c>
      <c r="U1954" s="124">
        <f>'J_Cash Flow'!U4</f>
        <v>0</v>
      </c>
      <c r="V1954" s="124">
        <f>'J_Cash Flow'!V4</f>
        <v>0</v>
      </c>
      <c r="W1954" s="124">
        <f>'J_Cash Flow'!W4</f>
        <v>0</v>
      </c>
      <c r="X1954" s="124">
        <f>'J_Cash Flow'!X4</f>
        <v>0</v>
      </c>
      <c r="Y1954" s="124">
        <f>'J_Cash Flow'!Y4</f>
        <v>0</v>
      </c>
      <c r="Z1954" s="124">
        <f>'J_Cash Flow'!Z4</f>
        <v>0</v>
      </c>
      <c r="AA1954" s="124">
        <f>'J_Cash Flow'!AA4</f>
        <v>0</v>
      </c>
      <c r="AB1954" s="124">
        <f>'J_Cash Flow'!AB4</f>
        <v>0</v>
      </c>
      <c r="AC1954" s="124">
        <f>'J_Cash Flow'!AC4</f>
        <v>0</v>
      </c>
      <c r="AD1954" s="124">
        <f>'J_Cash Flow'!AD4</f>
        <v>0</v>
      </c>
      <c r="AE1954" s="124">
        <f>'J_Cash Flow'!AE4</f>
        <v>0</v>
      </c>
      <c r="AF1954" s="124">
        <f>'J_Cash Flow'!AF4</f>
        <v>0</v>
      </c>
      <c r="AG1954" s="124">
        <f>'J_Cash Flow'!AG4</f>
        <v>0</v>
      </c>
      <c r="AH1954" s="124">
        <f>'J_Cash Flow'!AH4</f>
        <v>0</v>
      </c>
      <c r="AI1954" s="124">
        <f>'J_Cash Flow'!AI4</f>
        <v>0</v>
      </c>
      <c r="AJ1954" s="124">
        <f>'J_Cash Flow'!AJ4</f>
        <v>0</v>
      </c>
      <c r="AK1954" s="124">
        <f>'J_Cash Flow'!AK4</f>
        <v>0</v>
      </c>
      <c r="AL1954" s="124">
        <f>'J_Cash Flow'!AL4</f>
        <v>0</v>
      </c>
      <c r="AM1954" s="124">
        <f>'J_Cash Flow'!AM4</f>
        <v>0</v>
      </c>
      <c r="AN1954" s="124">
        <f>'J_Cash Flow'!AN4</f>
        <v>0</v>
      </c>
      <c r="AO1954" s="124">
        <f>'J_Cash Flow'!AO4</f>
        <v>0</v>
      </c>
      <c r="AP1954" s="124">
        <f>'J_Cash Flow'!AP4</f>
        <v>0</v>
      </c>
      <c r="AQ1954" s="124">
        <f>'J_Cash Flow'!AQ4</f>
        <v>0</v>
      </c>
      <c r="AR1954" s="124">
        <f>'J_Cash Flow'!AR4</f>
        <v>0</v>
      </c>
      <c r="AS1954" s="143">
        <f>'J_Cash Flow'!AS4</f>
        <v>0</v>
      </c>
    </row>
    <row r="1955" spans="2:45" x14ac:dyDescent="0.2">
      <c r="B1955" s="59" t="str">
        <f>'J_Cash Flow'!B5</f>
        <v>Income</v>
      </c>
      <c r="C1955" s="168">
        <f>'J_Cash Flow'!C5</f>
        <v>0</v>
      </c>
      <c r="D1955" s="63" t="str">
        <f>'J_Cash Flow'!D5</f>
        <v>Parking</v>
      </c>
      <c r="E1955" s="123">
        <f>'J_Cash Flow'!E5</f>
        <v>0.02</v>
      </c>
      <c r="F1955" s="186">
        <f>'J_Cash Flow'!F5</f>
        <v>0</v>
      </c>
      <c r="G1955" s="124">
        <f>'J_Cash Flow'!G5</f>
        <v>0</v>
      </c>
      <c r="H1955" s="124">
        <f>'J_Cash Flow'!H5</f>
        <v>0</v>
      </c>
      <c r="I1955" s="124">
        <f>'J_Cash Flow'!I5</f>
        <v>0</v>
      </c>
      <c r="J1955" s="124">
        <f>'J_Cash Flow'!J5</f>
        <v>0</v>
      </c>
      <c r="K1955" s="124">
        <f>'J_Cash Flow'!K5</f>
        <v>0</v>
      </c>
      <c r="L1955" s="124">
        <f>'J_Cash Flow'!L5</f>
        <v>0</v>
      </c>
      <c r="M1955" s="124">
        <f>'J_Cash Flow'!M5</f>
        <v>0</v>
      </c>
      <c r="N1955" s="124">
        <f>'J_Cash Flow'!N5</f>
        <v>0</v>
      </c>
      <c r="O1955" s="124">
        <f>'J_Cash Flow'!O5</f>
        <v>0</v>
      </c>
      <c r="P1955" s="124">
        <f>'J_Cash Flow'!P5</f>
        <v>0</v>
      </c>
      <c r="Q1955" s="124">
        <f>'J_Cash Flow'!Q5</f>
        <v>0</v>
      </c>
      <c r="R1955" s="124">
        <f>'J_Cash Flow'!R5</f>
        <v>0</v>
      </c>
      <c r="S1955" s="124">
        <f>'J_Cash Flow'!S5</f>
        <v>0</v>
      </c>
      <c r="T1955" s="124">
        <f>'J_Cash Flow'!T5</f>
        <v>0</v>
      </c>
      <c r="U1955" s="124">
        <f>'J_Cash Flow'!U5</f>
        <v>0</v>
      </c>
      <c r="V1955" s="124">
        <f>'J_Cash Flow'!V5</f>
        <v>0</v>
      </c>
      <c r="W1955" s="124">
        <f>'J_Cash Flow'!W5</f>
        <v>0</v>
      </c>
      <c r="X1955" s="124">
        <f>'J_Cash Flow'!X5</f>
        <v>0</v>
      </c>
      <c r="Y1955" s="124">
        <f>'J_Cash Flow'!Y5</f>
        <v>0</v>
      </c>
      <c r="Z1955" s="124">
        <f>'J_Cash Flow'!Z5</f>
        <v>0</v>
      </c>
      <c r="AA1955" s="124">
        <f>'J_Cash Flow'!AA5</f>
        <v>0</v>
      </c>
      <c r="AB1955" s="124">
        <f>'J_Cash Flow'!AB5</f>
        <v>0</v>
      </c>
      <c r="AC1955" s="124">
        <f>'J_Cash Flow'!AC5</f>
        <v>0</v>
      </c>
      <c r="AD1955" s="124">
        <f>'J_Cash Flow'!AD5</f>
        <v>0</v>
      </c>
      <c r="AE1955" s="124">
        <f>'J_Cash Flow'!AE5</f>
        <v>0</v>
      </c>
      <c r="AF1955" s="124">
        <f>'J_Cash Flow'!AF5</f>
        <v>0</v>
      </c>
      <c r="AG1955" s="124">
        <f>'J_Cash Flow'!AG5</f>
        <v>0</v>
      </c>
      <c r="AH1955" s="124">
        <f>'J_Cash Flow'!AH5</f>
        <v>0</v>
      </c>
      <c r="AI1955" s="124">
        <f>'J_Cash Flow'!AI5</f>
        <v>0</v>
      </c>
      <c r="AJ1955" s="124">
        <f>'J_Cash Flow'!AJ5</f>
        <v>0</v>
      </c>
      <c r="AK1955" s="124">
        <f>'J_Cash Flow'!AK5</f>
        <v>0</v>
      </c>
      <c r="AL1955" s="124">
        <f>'J_Cash Flow'!AL5</f>
        <v>0</v>
      </c>
      <c r="AM1955" s="124">
        <f>'J_Cash Flow'!AM5</f>
        <v>0</v>
      </c>
      <c r="AN1955" s="124">
        <f>'J_Cash Flow'!AN5</f>
        <v>0</v>
      </c>
      <c r="AO1955" s="124">
        <f>'J_Cash Flow'!AO5</f>
        <v>0</v>
      </c>
      <c r="AP1955" s="124">
        <f>'J_Cash Flow'!AP5</f>
        <v>0</v>
      </c>
      <c r="AQ1955" s="124">
        <f>'J_Cash Flow'!AQ5</f>
        <v>0</v>
      </c>
      <c r="AR1955" s="124">
        <f>'J_Cash Flow'!AR5</f>
        <v>0</v>
      </c>
      <c r="AS1955" s="125">
        <f>'J_Cash Flow'!AS5</f>
        <v>0</v>
      </c>
    </row>
    <row r="1956" spans="2:45" x14ac:dyDescent="0.2">
      <c r="B1956" s="59" t="str">
        <f>'J_Cash Flow'!B6</f>
        <v>Income</v>
      </c>
      <c r="C1956" s="168">
        <f>'J_Cash Flow'!C6</f>
        <v>0</v>
      </c>
      <c r="D1956" s="63" t="str">
        <f>'J_Cash Flow'!D6</f>
        <v>Laundry</v>
      </c>
      <c r="E1956" s="123">
        <f>'J_Cash Flow'!E6</f>
        <v>0.02</v>
      </c>
      <c r="F1956" s="186">
        <f>'J_Cash Flow'!F6</f>
        <v>0</v>
      </c>
      <c r="G1956" s="124">
        <f>'J_Cash Flow'!G6</f>
        <v>0</v>
      </c>
      <c r="H1956" s="124">
        <f>'J_Cash Flow'!H6</f>
        <v>0</v>
      </c>
      <c r="I1956" s="124">
        <f>'J_Cash Flow'!I6</f>
        <v>0</v>
      </c>
      <c r="J1956" s="124">
        <f>'J_Cash Flow'!J6</f>
        <v>0</v>
      </c>
      <c r="K1956" s="124">
        <f>'J_Cash Flow'!K6</f>
        <v>0</v>
      </c>
      <c r="L1956" s="124">
        <f>'J_Cash Flow'!L6</f>
        <v>0</v>
      </c>
      <c r="M1956" s="124">
        <f>'J_Cash Flow'!M6</f>
        <v>0</v>
      </c>
      <c r="N1956" s="124">
        <f>'J_Cash Flow'!N6</f>
        <v>0</v>
      </c>
      <c r="O1956" s="124">
        <f>'J_Cash Flow'!O6</f>
        <v>0</v>
      </c>
      <c r="P1956" s="124">
        <f>'J_Cash Flow'!P6</f>
        <v>0</v>
      </c>
      <c r="Q1956" s="124">
        <f>'J_Cash Flow'!Q6</f>
        <v>0</v>
      </c>
      <c r="R1956" s="124">
        <f>'J_Cash Flow'!R6</f>
        <v>0</v>
      </c>
      <c r="S1956" s="124">
        <f>'J_Cash Flow'!S6</f>
        <v>0</v>
      </c>
      <c r="T1956" s="124">
        <f>'J_Cash Flow'!T6</f>
        <v>0</v>
      </c>
      <c r="U1956" s="124">
        <f>'J_Cash Flow'!U6</f>
        <v>0</v>
      </c>
      <c r="V1956" s="124">
        <f>'J_Cash Flow'!V6</f>
        <v>0</v>
      </c>
      <c r="W1956" s="124">
        <f>'J_Cash Flow'!W6</f>
        <v>0</v>
      </c>
      <c r="X1956" s="124">
        <f>'J_Cash Flow'!X6</f>
        <v>0</v>
      </c>
      <c r="Y1956" s="124">
        <f>'J_Cash Flow'!Y6</f>
        <v>0</v>
      </c>
      <c r="Z1956" s="124">
        <f>'J_Cash Flow'!Z6</f>
        <v>0</v>
      </c>
      <c r="AA1956" s="124">
        <f>'J_Cash Flow'!AA6</f>
        <v>0</v>
      </c>
      <c r="AB1956" s="124">
        <f>'J_Cash Flow'!AB6</f>
        <v>0</v>
      </c>
      <c r="AC1956" s="124">
        <f>'J_Cash Flow'!AC6</f>
        <v>0</v>
      </c>
      <c r="AD1956" s="124">
        <f>'J_Cash Flow'!AD6</f>
        <v>0</v>
      </c>
      <c r="AE1956" s="124">
        <f>'J_Cash Flow'!AE6</f>
        <v>0</v>
      </c>
      <c r="AF1956" s="124">
        <f>'J_Cash Flow'!AF6</f>
        <v>0</v>
      </c>
      <c r="AG1956" s="124">
        <f>'J_Cash Flow'!AG6</f>
        <v>0</v>
      </c>
      <c r="AH1956" s="124">
        <f>'J_Cash Flow'!AH6</f>
        <v>0</v>
      </c>
      <c r="AI1956" s="124">
        <f>'J_Cash Flow'!AI6</f>
        <v>0</v>
      </c>
      <c r="AJ1956" s="124">
        <f>'J_Cash Flow'!AJ6</f>
        <v>0</v>
      </c>
      <c r="AK1956" s="124">
        <f>'J_Cash Flow'!AK6</f>
        <v>0</v>
      </c>
      <c r="AL1956" s="124">
        <f>'J_Cash Flow'!AL6</f>
        <v>0</v>
      </c>
      <c r="AM1956" s="124">
        <f>'J_Cash Flow'!AM6</f>
        <v>0</v>
      </c>
      <c r="AN1956" s="124">
        <f>'J_Cash Flow'!AN6</f>
        <v>0</v>
      </c>
      <c r="AO1956" s="124">
        <f>'J_Cash Flow'!AO6</f>
        <v>0</v>
      </c>
      <c r="AP1956" s="124">
        <f>'J_Cash Flow'!AP6</f>
        <v>0</v>
      </c>
      <c r="AQ1956" s="124">
        <f>'J_Cash Flow'!AQ6</f>
        <v>0</v>
      </c>
      <c r="AR1956" s="124">
        <f>'J_Cash Flow'!AR6</f>
        <v>0</v>
      </c>
      <c r="AS1956" s="125">
        <f>'J_Cash Flow'!AS6</f>
        <v>0</v>
      </c>
    </row>
    <row r="1957" spans="2:45" x14ac:dyDescent="0.2">
      <c r="B1957" s="59" t="str">
        <f>'J_Cash Flow'!B7</f>
        <v>Income</v>
      </c>
      <c r="C1957" s="168">
        <f>'J_Cash Flow'!C7</f>
        <v>0</v>
      </c>
      <c r="D1957" s="63" t="str">
        <f>'J_Cash Flow'!D7</f>
        <v>Vending</v>
      </c>
      <c r="E1957" s="123">
        <f>'J_Cash Flow'!E7</f>
        <v>0.02</v>
      </c>
      <c r="F1957" s="186">
        <f>'J_Cash Flow'!F7</f>
        <v>0</v>
      </c>
      <c r="G1957" s="124">
        <f>'J_Cash Flow'!G7</f>
        <v>0</v>
      </c>
      <c r="H1957" s="124">
        <f>'J_Cash Flow'!H7</f>
        <v>0</v>
      </c>
      <c r="I1957" s="124">
        <f>'J_Cash Flow'!I7</f>
        <v>0</v>
      </c>
      <c r="J1957" s="124">
        <f>'J_Cash Flow'!J7</f>
        <v>0</v>
      </c>
      <c r="K1957" s="124">
        <f>'J_Cash Flow'!K7</f>
        <v>0</v>
      </c>
      <c r="L1957" s="124">
        <f>'J_Cash Flow'!L7</f>
        <v>0</v>
      </c>
      <c r="M1957" s="124">
        <f>'J_Cash Flow'!M7</f>
        <v>0</v>
      </c>
      <c r="N1957" s="124">
        <f>'J_Cash Flow'!N7</f>
        <v>0</v>
      </c>
      <c r="O1957" s="124">
        <f>'J_Cash Flow'!O7</f>
        <v>0</v>
      </c>
      <c r="P1957" s="124">
        <f>'J_Cash Flow'!P7</f>
        <v>0</v>
      </c>
      <c r="Q1957" s="124">
        <f>'J_Cash Flow'!Q7</f>
        <v>0</v>
      </c>
      <c r="R1957" s="124">
        <f>'J_Cash Flow'!R7</f>
        <v>0</v>
      </c>
      <c r="S1957" s="124">
        <f>'J_Cash Flow'!S7</f>
        <v>0</v>
      </c>
      <c r="T1957" s="124">
        <f>'J_Cash Flow'!T7</f>
        <v>0</v>
      </c>
      <c r="U1957" s="124">
        <f>'J_Cash Flow'!U7</f>
        <v>0</v>
      </c>
      <c r="V1957" s="124">
        <f>'J_Cash Flow'!V7</f>
        <v>0</v>
      </c>
      <c r="W1957" s="124">
        <f>'J_Cash Flow'!W7</f>
        <v>0</v>
      </c>
      <c r="X1957" s="124">
        <f>'J_Cash Flow'!X7</f>
        <v>0</v>
      </c>
      <c r="Y1957" s="124">
        <f>'J_Cash Flow'!Y7</f>
        <v>0</v>
      </c>
      <c r="Z1957" s="124">
        <f>'J_Cash Flow'!Z7</f>
        <v>0</v>
      </c>
      <c r="AA1957" s="124">
        <f>'J_Cash Flow'!AA7</f>
        <v>0</v>
      </c>
      <c r="AB1957" s="124">
        <f>'J_Cash Flow'!AB7</f>
        <v>0</v>
      </c>
      <c r="AC1957" s="124">
        <f>'J_Cash Flow'!AC7</f>
        <v>0</v>
      </c>
      <c r="AD1957" s="124">
        <f>'J_Cash Flow'!AD7</f>
        <v>0</v>
      </c>
      <c r="AE1957" s="124">
        <f>'J_Cash Flow'!AE7</f>
        <v>0</v>
      </c>
      <c r="AF1957" s="124">
        <f>'J_Cash Flow'!AF7</f>
        <v>0</v>
      </c>
      <c r="AG1957" s="124">
        <f>'J_Cash Flow'!AG7</f>
        <v>0</v>
      </c>
      <c r="AH1957" s="124">
        <f>'J_Cash Flow'!AH7</f>
        <v>0</v>
      </c>
      <c r="AI1957" s="124">
        <f>'J_Cash Flow'!AI7</f>
        <v>0</v>
      </c>
      <c r="AJ1957" s="124">
        <f>'J_Cash Flow'!AJ7</f>
        <v>0</v>
      </c>
      <c r="AK1957" s="124">
        <f>'J_Cash Flow'!AK7</f>
        <v>0</v>
      </c>
      <c r="AL1957" s="124">
        <f>'J_Cash Flow'!AL7</f>
        <v>0</v>
      </c>
      <c r="AM1957" s="124">
        <f>'J_Cash Flow'!AM7</f>
        <v>0</v>
      </c>
      <c r="AN1957" s="124">
        <f>'J_Cash Flow'!AN7</f>
        <v>0</v>
      </c>
      <c r="AO1957" s="124">
        <f>'J_Cash Flow'!AO7</f>
        <v>0</v>
      </c>
      <c r="AP1957" s="124">
        <f>'J_Cash Flow'!AP7</f>
        <v>0</v>
      </c>
      <c r="AQ1957" s="124">
        <f>'J_Cash Flow'!AQ7</f>
        <v>0</v>
      </c>
      <c r="AR1957" s="124">
        <f>'J_Cash Flow'!AR7</f>
        <v>0</v>
      </c>
      <c r="AS1957" s="125">
        <f>'J_Cash Flow'!AS7</f>
        <v>0</v>
      </c>
    </row>
    <row r="1958" spans="2:45" x14ac:dyDescent="0.2">
      <c r="B1958" s="59" t="str">
        <f>'J_Cash Flow'!B8</f>
        <v>Income</v>
      </c>
      <c r="C1958" s="168">
        <f>'J_Cash Flow'!C8</f>
        <v>0</v>
      </c>
      <c r="D1958" s="63" t="str">
        <f>'J_Cash Flow'!D8</f>
        <v xml:space="preserve">Other </v>
      </c>
      <c r="E1958" s="123">
        <f>'J_Cash Flow'!E8</f>
        <v>0.02</v>
      </c>
      <c r="F1958" s="186">
        <f>'J_Cash Flow'!F8</f>
        <v>0</v>
      </c>
      <c r="G1958" s="124">
        <f>'J_Cash Flow'!G8</f>
        <v>0</v>
      </c>
      <c r="H1958" s="124">
        <f>'J_Cash Flow'!H8</f>
        <v>0</v>
      </c>
      <c r="I1958" s="124">
        <f>'J_Cash Flow'!I8</f>
        <v>0</v>
      </c>
      <c r="J1958" s="124">
        <f>'J_Cash Flow'!J8</f>
        <v>0</v>
      </c>
      <c r="K1958" s="124">
        <f>'J_Cash Flow'!K8</f>
        <v>0</v>
      </c>
      <c r="L1958" s="124">
        <f>'J_Cash Flow'!L8</f>
        <v>0</v>
      </c>
      <c r="M1958" s="124">
        <f>'J_Cash Flow'!M8</f>
        <v>0</v>
      </c>
      <c r="N1958" s="124">
        <f>'J_Cash Flow'!N8</f>
        <v>0</v>
      </c>
      <c r="O1958" s="124">
        <f>'J_Cash Flow'!O8</f>
        <v>0</v>
      </c>
      <c r="P1958" s="124">
        <f>'J_Cash Flow'!P8</f>
        <v>0</v>
      </c>
      <c r="Q1958" s="124">
        <f>'J_Cash Flow'!Q8</f>
        <v>0</v>
      </c>
      <c r="R1958" s="124">
        <f>'J_Cash Flow'!R8</f>
        <v>0</v>
      </c>
      <c r="S1958" s="124">
        <f>'J_Cash Flow'!S8</f>
        <v>0</v>
      </c>
      <c r="T1958" s="124">
        <f>'J_Cash Flow'!T8</f>
        <v>0</v>
      </c>
      <c r="U1958" s="124">
        <f>'J_Cash Flow'!U8</f>
        <v>0</v>
      </c>
      <c r="V1958" s="124">
        <f>'J_Cash Flow'!V8</f>
        <v>0</v>
      </c>
      <c r="W1958" s="124">
        <f>'J_Cash Flow'!W8</f>
        <v>0</v>
      </c>
      <c r="X1958" s="124">
        <f>'J_Cash Flow'!X8</f>
        <v>0</v>
      </c>
      <c r="Y1958" s="124">
        <f>'J_Cash Flow'!Y8</f>
        <v>0</v>
      </c>
      <c r="Z1958" s="124">
        <f>'J_Cash Flow'!Z8</f>
        <v>0</v>
      </c>
      <c r="AA1958" s="124">
        <f>'J_Cash Flow'!AA8</f>
        <v>0</v>
      </c>
      <c r="AB1958" s="124">
        <f>'J_Cash Flow'!AB8</f>
        <v>0</v>
      </c>
      <c r="AC1958" s="124">
        <f>'J_Cash Flow'!AC8</f>
        <v>0</v>
      </c>
      <c r="AD1958" s="124">
        <f>'J_Cash Flow'!AD8</f>
        <v>0</v>
      </c>
      <c r="AE1958" s="124">
        <f>'J_Cash Flow'!AE8</f>
        <v>0</v>
      </c>
      <c r="AF1958" s="124">
        <f>'J_Cash Flow'!AF8</f>
        <v>0</v>
      </c>
      <c r="AG1958" s="124">
        <f>'J_Cash Flow'!AG8</f>
        <v>0</v>
      </c>
      <c r="AH1958" s="124">
        <f>'J_Cash Flow'!AH8</f>
        <v>0</v>
      </c>
      <c r="AI1958" s="124">
        <f>'J_Cash Flow'!AI8</f>
        <v>0</v>
      </c>
      <c r="AJ1958" s="124">
        <f>'J_Cash Flow'!AJ8</f>
        <v>0</v>
      </c>
      <c r="AK1958" s="124">
        <f>'J_Cash Flow'!AK8</f>
        <v>0</v>
      </c>
      <c r="AL1958" s="124">
        <f>'J_Cash Flow'!AL8</f>
        <v>0</v>
      </c>
      <c r="AM1958" s="124">
        <f>'J_Cash Flow'!AM8</f>
        <v>0</v>
      </c>
      <c r="AN1958" s="124">
        <f>'J_Cash Flow'!AN8</f>
        <v>0</v>
      </c>
      <c r="AO1958" s="124">
        <f>'J_Cash Flow'!AO8</f>
        <v>0</v>
      </c>
      <c r="AP1958" s="124">
        <f>'J_Cash Flow'!AP8</f>
        <v>0</v>
      </c>
      <c r="AQ1958" s="124">
        <f>'J_Cash Flow'!AQ8</f>
        <v>0</v>
      </c>
      <c r="AR1958" s="124">
        <f>'J_Cash Flow'!AR8</f>
        <v>0</v>
      </c>
      <c r="AS1958" s="125">
        <f>'J_Cash Flow'!AS8</f>
        <v>0</v>
      </c>
    </row>
    <row r="1959" spans="2:45" x14ac:dyDescent="0.2">
      <c r="B1959" s="59" t="str">
        <f>'J_Cash Flow'!B9</f>
        <v>Income</v>
      </c>
      <c r="C1959" s="168">
        <f>'J_Cash Flow'!C9</f>
        <v>0</v>
      </c>
      <c r="D1959" s="63" t="str">
        <f>'J_Cash Flow'!D9</f>
        <v>Gross Residential</v>
      </c>
      <c r="E1959" s="169">
        <f>'J_Cash Flow'!E9</f>
        <v>0</v>
      </c>
      <c r="F1959" s="186">
        <f>'J_Cash Flow'!F9</f>
        <v>0</v>
      </c>
      <c r="G1959" s="186">
        <f>'J_Cash Flow'!G9</f>
        <v>0</v>
      </c>
      <c r="H1959" s="186">
        <f>'J_Cash Flow'!H9</f>
        <v>0</v>
      </c>
      <c r="I1959" s="186">
        <f>'J_Cash Flow'!I9</f>
        <v>0</v>
      </c>
      <c r="J1959" s="186">
        <f>'J_Cash Flow'!J9</f>
        <v>0</v>
      </c>
      <c r="K1959" s="186">
        <f>'J_Cash Flow'!K9</f>
        <v>0</v>
      </c>
      <c r="L1959" s="186">
        <f>'J_Cash Flow'!L9</f>
        <v>0</v>
      </c>
      <c r="M1959" s="186">
        <f>'J_Cash Flow'!M9</f>
        <v>0</v>
      </c>
      <c r="N1959" s="186">
        <f>'J_Cash Flow'!N9</f>
        <v>0</v>
      </c>
      <c r="O1959" s="186">
        <f>'J_Cash Flow'!O9</f>
        <v>0</v>
      </c>
      <c r="P1959" s="186">
        <f>'J_Cash Flow'!P9</f>
        <v>0</v>
      </c>
      <c r="Q1959" s="186">
        <f>'J_Cash Flow'!Q9</f>
        <v>0</v>
      </c>
      <c r="R1959" s="186">
        <f>'J_Cash Flow'!R9</f>
        <v>0</v>
      </c>
      <c r="S1959" s="186">
        <f>'J_Cash Flow'!S9</f>
        <v>0</v>
      </c>
      <c r="T1959" s="186">
        <f>'J_Cash Flow'!T9</f>
        <v>0</v>
      </c>
      <c r="U1959" s="186">
        <f>'J_Cash Flow'!U9</f>
        <v>0</v>
      </c>
      <c r="V1959" s="186">
        <f>'J_Cash Flow'!V9</f>
        <v>0</v>
      </c>
      <c r="W1959" s="186">
        <f>'J_Cash Flow'!W9</f>
        <v>0</v>
      </c>
      <c r="X1959" s="186">
        <f>'J_Cash Flow'!X9</f>
        <v>0</v>
      </c>
      <c r="Y1959" s="186">
        <f>'J_Cash Flow'!Y9</f>
        <v>0</v>
      </c>
      <c r="Z1959" s="186">
        <f>'J_Cash Flow'!Z9</f>
        <v>0</v>
      </c>
      <c r="AA1959" s="186">
        <f>'J_Cash Flow'!AA9</f>
        <v>0</v>
      </c>
      <c r="AB1959" s="186">
        <f>'J_Cash Flow'!AB9</f>
        <v>0</v>
      </c>
      <c r="AC1959" s="186">
        <f>'J_Cash Flow'!AC9</f>
        <v>0</v>
      </c>
      <c r="AD1959" s="186">
        <f>'J_Cash Flow'!AD9</f>
        <v>0</v>
      </c>
      <c r="AE1959" s="186">
        <f>'J_Cash Flow'!AE9</f>
        <v>0</v>
      </c>
      <c r="AF1959" s="186">
        <f>'J_Cash Flow'!AF9</f>
        <v>0</v>
      </c>
      <c r="AG1959" s="186">
        <f>'J_Cash Flow'!AG9</f>
        <v>0</v>
      </c>
      <c r="AH1959" s="186">
        <f>'J_Cash Flow'!AH9</f>
        <v>0</v>
      </c>
      <c r="AI1959" s="186">
        <f>'J_Cash Flow'!AI9</f>
        <v>0</v>
      </c>
      <c r="AJ1959" s="186">
        <f>'J_Cash Flow'!AJ9</f>
        <v>0</v>
      </c>
      <c r="AK1959" s="186">
        <f>'J_Cash Flow'!AK9</f>
        <v>0</v>
      </c>
      <c r="AL1959" s="186">
        <f>'J_Cash Flow'!AL9</f>
        <v>0</v>
      </c>
      <c r="AM1959" s="186">
        <f>'J_Cash Flow'!AM9</f>
        <v>0</v>
      </c>
      <c r="AN1959" s="186">
        <f>'J_Cash Flow'!AN9</f>
        <v>0</v>
      </c>
      <c r="AO1959" s="186">
        <f>'J_Cash Flow'!AO9</f>
        <v>0</v>
      </c>
      <c r="AP1959" s="186">
        <f>'J_Cash Flow'!AP9</f>
        <v>0</v>
      </c>
      <c r="AQ1959" s="186">
        <f>'J_Cash Flow'!AQ9</f>
        <v>0</v>
      </c>
      <c r="AR1959" s="186">
        <f>'J_Cash Flow'!AR9</f>
        <v>0</v>
      </c>
      <c r="AS1959" s="187">
        <f>'J_Cash Flow'!AS9</f>
        <v>0</v>
      </c>
    </row>
    <row r="1960" spans="2:45" x14ac:dyDescent="0.2">
      <c r="B1960" s="524" t="str">
        <f>'J_Cash Flow'!B10</f>
        <v>Vacancy</v>
      </c>
      <c r="C1960" s="15">
        <f>'J_Cash Flow'!C10</f>
        <v>0.1</v>
      </c>
      <c r="D1960" s="77" t="str">
        <f>'J_Cash Flow'!D10</f>
        <v>Residential Vacancy</v>
      </c>
      <c r="E1960" s="172">
        <f>'J_Cash Flow'!E10</f>
        <v>0</v>
      </c>
      <c r="F1960" s="186">
        <f>'J_Cash Flow'!F10</f>
        <v>0</v>
      </c>
      <c r="G1960" s="124">
        <f>'J_Cash Flow'!G10</f>
        <v>0</v>
      </c>
      <c r="H1960" s="124">
        <f>'J_Cash Flow'!H10</f>
        <v>0</v>
      </c>
      <c r="I1960" s="124">
        <f>'J_Cash Flow'!I10</f>
        <v>0</v>
      </c>
      <c r="J1960" s="124">
        <f>'J_Cash Flow'!J10</f>
        <v>0</v>
      </c>
      <c r="K1960" s="124">
        <f>'J_Cash Flow'!K10</f>
        <v>0</v>
      </c>
      <c r="L1960" s="124">
        <f>'J_Cash Flow'!L10</f>
        <v>0</v>
      </c>
      <c r="M1960" s="124">
        <f>'J_Cash Flow'!M10</f>
        <v>0</v>
      </c>
      <c r="N1960" s="124">
        <f>'J_Cash Flow'!N10</f>
        <v>0</v>
      </c>
      <c r="O1960" s="124">
        <f>'J_Cash Flow'!O10</f>
        <v>0</v>
      </c>
      <c r="P1960" s="124">
        <f>'J_Cash Flow'!P10</f>
        <v>0</v>
      </c>
      <c r="Q1960" s="124">
        <f>'J_Cash Flow'!Q10</f>
        <v>0</v>
      </c>
      <c r="R1960" s="124">
        <f>'J_Cash Flow'!R10</f>
        <v>0</v>
      </c>
      <c r="S1960" s="124">
        <f>'J_Cash Flow'!S10</f>
        <v>0</v>
      </c>
      <c r="T1960" s="124">
        <f>'J_Cash Flow'!T10</f>
        <v>0</v>
      </c>
      <c r="U1960" s="124">
        <f>'J_Cash Flow'!U10</f>
        <v>0</v>
      </c>
      <c r="V1960" s="124">
        <f>'J_Cash Flow'!V10</f>
        <v>0</v>
      </c>
      <c r="W1960" s="124">
        <f>'J_Cash Flow'!W10</f>
        <v>0</v>
      </c>
      <c r="X1960" s="124">
        <f>'J_Cash Flow'!X10</f>
        <v>0</v>
      </c>
      <c r="Y1960" s="124">
        <f>'J_Cash Flow'!Y10</f>
        <v>0</v>
      </c>
      <c r="Z1960" s="124">
        <f>'J_Cash Flow'!Z10</f>
        <v>0</v>
      </c>
      <c r="AA1960" s="124">
        <f>'J_Cash Flow'!AA10</f>
        <v>0</v>
      </c>
      <c r="AB1960" s="124">
        <f>'J_Cash Flow'!AB10</f>
        <v>0</v>
      </c>
      <c r="AC1960" s="124">
        <f>'J_Cash Flow'!AC10</f>
        <v>0</v>
      </c>
      <c r="AD1960" s="124">
        <f>'J_Cash Flow'!AD10</f>
        <v>0</v>
      </c>
      <c r="AE1960" s="124">
        <f>'J_Cash Flow'!AE10</f>
        <v>0</v>
      </c>
      <c r="AF1960" s="124">
        <f>'J_Cash Flow'!AF10</f>
        <v>0</v>
      </c>
      <c r="AG1960" s="124">
        <f>'J_Cash Flow'!AG10</f>
        <v>0</v>
      </c>
      <c r="AH1960" s="124">
        <f>'J_Cash Flow'!AH10</f>
        <v>0</v>
      </c>
      <c r="AI1960" s="124">
        <f>'J_Cash Flow'!AI10</f>
        <v>0</v>
      </c>
      <c r="AJ1960" s="124">
        <f>'J_Cash Flow'!AJ10</f>
        <v>0</v>
      </c>
      <c r="AK1960" s="124">
        <f>'J_Cash Flow'!AK10</f>
        <v>0</v>
      </c>
      <c r="AL1960" s="124">
        <f>'J_Cash Flow'!AL10</f>
        <v>0</v>
      </c>
      <c r="AM1960" s="124">
        <f>'J_Cash Flow'!AM10</f>
        <v>0</v>
      </c>
      <c r="AN1960" s="124">
        <f>'J_Cash Flow'!AN10</f>
        <v>0</v>
      </c>
      <c r="AO1960" s="124">
        <f>'J_Cash Flow'!AO10</f>
        <v>0</v>
      </c>
      <c r="AP1960" s="124">
        <f>'J_Cash Flow'!AP10</f>
        <v>0</v>
      </c>
      <c r="AQ1960" s="124">
        <f>'J_Cash Flow'!AQ10</f>
        <v>0</v>
      </c>
      <c r="AR1960" s="124">
        <f>'J_Cash Flow'!AR10</f>
        <v>0</v>
      </c>
      <c r="AS1960" s="125">
        <f>'J_Cash Flow'!AS10</f>
        <v>0</v>
      </c>
    </row>
    <row r="1961" spans="2:45" x14ac:dyDescent="0.2">
      <c r="B1961" s="524" t="str">
        <f>'J_Cash Flow'!B11</f>
        <v>Income</v>
      </c>
      <c r="C1961" s="173">
        <f>'J_Cash Flow'!C11</f>
        <v>0</v>
      </c>
      <c r="D1961" s="70" t="str">
        <f>'J_Cash Flow'!D11</f>
        <v>Residential EGI</v>
      </c>
      <c r="E1961" s="174">
        <f>'J_Cash Flow'!E11</f>
        <v>0</v>
      </c>
      <c r="F1961" s="180">
        <f>'J_Cash Flow'!F11</f>
        <v>0</v>
      </c>
      <c r="G1961" s="180">
        <f>'J_Cash Flow'!G11</f>
        <v>0</v>
      </c>
      <c r="H1961" s="180">
        <f>'J_Cash Flow'!H11</f>
        <v>0</v>
      </c>
      <c r="I1961" s="180">
        <f>'J_Cash Flow'!I11</f>
        <v>0</v>
      </c>
      <c r="J1961" s="180">
        <f>'J_Cash Flow'!J11</f>
        <v>0</v>
      </c>
      <c r="K1961" s="180">
        <f>'J_Cash Flow'!K11</f>
        <v>0</v>
      </c>
      <c r="L1961" s="180">
        <f>'J_Cash Flow'!L11</f>
        <v>0</v>
      </c>
      <c r="M1961" s="180">
        <f>'J_Cash Flow'!M11</f>
        <v>0</v>
      </c>
      <c r="N1961" s="180">
        <f>'J_Cash Flow'!N11</f>
        <v>0</v>
      </c>
      <c r="O1961" s="180">
        <f>'J_Cash Flow'!O11</f>
        <v>0</v>
      </c>
      <c r="P1961" s="180">
        <f>'J_Cash Flow'!P11</f>
        <v>0</v>
      </c>
      <c r="Q1961" s="180">
        <f>'J_Cash Flow'!Q11</f>
        <v>0</v>
      </c>
      <c r="R1961" s="180">
        <f>'J_Cash Flow'!R11</f>
        <v>0</v>
      </c>
      <c r="S1961" s="180">
        <f>'J_Cash Flow'!S11</f>
        <v>0</v>
      </c>
      <c r="T1961" s="180">
        <f>'J_Cash Flow'!T11</f>
        <v>0</v>
      </c>
      <c r="U1961" s="180">
        <f>'J_Cash Flow'!U11</f>
        <v>0</v>
      </c>
      <c r="V1961" s="180">
        <f>'J_Cash Flow'!V11</f>
        <v>0</v>
      </c>
      <c r="W1961" s="180">
        <f>'J_Cash Flow'!W11</f>
        <v>0</v>
      </c>
      <c r="X1961" s="180">
        <f>'J_Cash Flow'!X11</f>
        <v>0</v>
      </c>
      <c r="Y1961" s="180">
        <f>'J_Cash Flow'!Y11</f>
        <v>0</v>
      </c>
      <c r="Z1961" s="180">
        <f>'J_Cash Flow'!Z11</f>
        <v>0</v>
      </c>
      <c r="AA1961" s="180">
        <f>'J_Cash Flow'!AA11</f>
        <v>0</v>
      </c>
      <c r="AB1961" s="180">
        <f>'J_Cash Flow'!AB11</f>
        <v>0</v>
      </c>
      <c r="AC1961" s="180">
        <f>'J_Cash Flow'!AC11</f>
        <v>0</v>
      </c>
      <c r="AD1961" s="180">
        <f>'J_Cash Flow'!AD11</f>
        <v>0</v>
      </c>
      <c r="AE1961" s="180">
        <f>'J_Cash Flow'!AE11</f>
        <v>0</v>
      </c>
      <c r="AF1961" s="180">
        <f>'J_Cash Flow'!AF11</f>
        <v>0</v>
      </c>
      <c r="AG1961" s="180">
        <f>'J_Cash Flow'!AG11</f>
        <v>0</v>
      </c>
      <c r="AH1961" s="180">
        <f>'J_Cash Flow'!AH11</f>
        <v>0</v>
      </c>
      <c r="AI1961" s="180">
        <f>'J_Cash Flow'!AI11</f>
        <v>0</v>
      </c>
      <c r="AJ1961" s="180">
        <f>'J_Cash Flow'!AJ11</f>
        <v>0</v>
      </c>
      <c r="AK1961" s="180">
        <f>'J_Cash Flow'!AK11</f>
        <v>0</v>
      </c>
      <c r="AL1961" s="180">
        <f>'J_Cash Flow'!AL11</f>
        <v>0</v>
      </c>
      <c r="AM1961" s="180">
        <f>'J_Cash Flow'!AM11</f>
        <v>0</v>
      </c>
      <c r="AN1961" s="180">
        <f>'J_Cash Flow'!AN11</f>
        <v>0</v>
      </c>
      <c r="AO1961" s="180">
        <f>'J_Cash Flow'!AO11</f>
        <v>0</v>
      </c>
      <c r="AP1961" s="180">
        <f>'J_Cash Flow'!AP11</f>
        <v>0</v>
      </c>
      <c r="AQ1961" s="180">
        <f>'J_Cash Flow'!AQ11</f>
        <v>0</v>
      </c>
      <c r="AR1961" s="180">
        <f>'J_Cash Flow'!AR11</f>
        <v>0</v>
      </c>
      <c r="AS1961" s="181">
        <f>'J_Cash Flow'!AS11</f>
        <v>0</v>
      </c>
    </row>
    <row r="1962" spans="2:45" x14ac:dyDescent="0.2">
      <c r="B1962" s="73">
        <f>'J_Cash Flow'!B12</f>
        <v>0</v>
      </c>
      <c r="C1962" s="175">
        <f>'J_Cash Flow'!C12</f>
        <v>0</v>
      </c>
      <c r="D1962" s="70">
        <f>'J_Cash Flow'!D12</f>
        <v>0</v>
      </c>
      <c r="E1962" s="176">
        <f>'J_Cash Flow'!E12</f>
        <v>0</v>
      </c>
      <c r="F1962" s="72">
        <f>'J_Cash Flow'!F12</f>
        <v>0</v>
      </c>
      <c r="G1962" s="72">
        <f>'J_Cash Flow'!G12</f>
        <v>0</v>
      </c>
      <c r="H1962" s="72">
        <f>'J_Cash Flow'!H12</f>
        <v>0</v>
      </c>
      <c r="I1962" s="72">
        <f>'J_Cash Flow'!I12</f>
        <v>0</v>
      </c>
      <c r="J1962" s="72">
        <f>'J_Cash Flow'!J12</f>
        <v>0</v>
      </c>
      <c r="K1962" s="72">
        <f>'J_Cash Flow'!K12</f>
        <v>0</v>
      </c>
      <c r="L1962" s="72">
        <f>'J_Cash Flow'!L12</f>
        <v>0</v>
      </c>
      <c r="M1962" s="72">
        <f>'J_Cash Flow'!M12</f>
        <v>0</v>
      </c>
      <c r="N1962" s="72">
        <f>'J_Cash Flow'!N12</f>
        <v>0</v>
      </c>
      <c r="O1962" s="72">
        <f>'J_Cash Flow'!O12</f>
        <v>0</v>
      </c>
      <c r="P1962" s="72">
        <f>'J_Cash Flow'!P12</f>
        <v>0</v>
      </c>
      <c r="Q1962" s="72">
        <f>'J_Cash Flow'!Q12</f>
        <v>0</v>
      </c>
      <c r="R1962" s="72">
        <f>'J_Cash Flow'!R12</f>
        <v>0</v>
      </c>
      <c r="S1962" s="72">
        <f>'J_Cash Flow'!S12</f>
        <v>0</v>
      </c>
      <c r="T1962" s="72">
        <f>'J_Cash Flow'!T12</f>
        <v>0</v>
      </c>
      <c r="U1962" s="72">
        <f>'J_Cash Flow'!U12</f>
        <v>0</v>
      </c>
      <c r="V1962" s="72">
        <f>'J_Cash Flow'!V12</f>
        <v>0</v>
      </c>
      <c r="W1962" s="72">
        <f>'J_Cash Flow'!W12</f>
        <v>0</v>
      </c>
      <c r="X1962" s="72">
        <f>'J_Cash Flow'!X12</f>
        <v>0</v>
      </c>
      <c r="Y1962" s="72">
        <f>'J_Cash Flow'!Y12</f>
        <v>0</v>
      </c>
      <c r="Z1962" s="72">
        <f>'J_Cash Flow'!Z12</f>
        <v>0</v>
      </c>
      <c r="AA1962" s="72">
        <f>'J_Cash Flow'!AA12</f>
        <v>0</v>
      </c>
      <c r="AB1962" s="72">
        <f>'J_Cash Flow'!AB12</f>
        <v>0</v>
      </c>
      <c r="AC1962" s="72">
        <f>'J_Cash Flow'!AC12</f>
        <v>0</v>
      </c>
      <c r="AD1962" s="72">
        <f>'J_Cash Flow'!AD12</f>
        <v>0</v>
      </c>
      <c r="AE1962" s="72">
        <f>'J_Cash Flow'!AE12</f>
        <v>0</v>
      </c>
      <c r="AF1962" s="72">
        <f>'J_Cash Flow'!AF12</f>
        <v>0</v>
      </c>
      <c r="AG1962" s="72">
        <f>'J_Cash Flow'!AG12</f>
        <v>0</v>
      </c>
      <c r="AH1962" s="72">
        <f>'J_Cash Flow'!AH12</f>
        <v>0</v>
      </c>
      <c r="AI1962" s="72">
        <f>'J_Cash Flow'!AI12</f>
        <v>0</v>
      </c>
      <c r="AJ1962" s="72">
        <f>'J_Cash Flow'!AJ12</f>
        <v>0</v>
      </c>
      <c r="AK1962" s="72">
        <f>'J_Cash Flow'!AK12</f>
        <v>0</v>
      </c>
      <c r="AL1962" s="72">
        <f>'J_Cash Flow'!AL12</f>
        <v>0</v>
      </c>
      <c r="AM1962" s="72">
        <f>'J_Cash Flow'!AM12</f>
        <v>0</v>
      </c>
      <c r="AN1962" s="72">
        <f>'J_Cash Flow'!AN12</f>
        <v>0</v>
      </c>
      <c r="AO1962" s="72">
        <f>'J_Cash Flow'!AO12</f>
        <v>0</v>
      </c>
      <c r="AP1962" s="72">
        <f>'J_Cash Flow'!AP12</f>
        <v>0</v>
      </c>
      <c r="AQ1962" s="72">
        <f>'J_Cash Flow'!AQ12</f>
        <v>0</v>
      </c>
      <c r="AR1962" s="72">
        <f>'J_Cash Flow'!AR12</f>
        <v>0</v>
      </c>
      <c r="AS1962" s="72">
        <f>'J_Cash Flow'!AS12</f>
        <v>0</v>
      </c>
    </row>
    <row r="1963" spans="2:45" x14ac:dyDescent="0.2">
      <c r="B1963" s="59" t="str">
        <f>'J_Cash Flow'!B13</f>
        <v>Income</v>
      </c>
      <c r="C1963" s="168">
        <f>'J_Cash Flow'!C13</f>
        <v>0</v>
      </c>
      <c r="D1963" s="63" t="str">
        <f>'J_Cash Flow'!D13</f>
        <v>Commercial</v>
      </c>
      <c r="E1963" s="123">
        <f>'J_Cash Flow'!E13</f>
        <v>0.02</v>
      </c>
      <c r="F1963" s="186">
        <f>'J_Cash Flow'!F13</f>
        <v>0</v>
      </c>
      <c r="G1963" s="124">
        <f>'J_Cash Flow'!G13</f>
        <v>0</v>
      </c>
      <c r="H1963" s="124">
        <f>'J_Cash Flow'!H13</f>
        <v>0</v>
      </c>
      <c r="I1963" s="124">
        <f>'J_Cash Flow'!I13</f>
        <v>0</v>
      </c>
      <c r="J1963" s="124">
        <f>'J_Cash Flow'!J13</f>
        <v>0</v>
      </c>
      <c r="K1963" s="124">
        <f>'J_Cash Flow'!K13</f>
        <v>0</v>
      </c>
      <c r="L1963" s="124">
        <f>'J_Cash Flow'!L13</f>
        <v>0</v>
      </c>
      <c r="M1963" s="124">
        <f>'J_Cash Flow'!M13</f>
        <v>0</v>
      </c>
      <c r="N1963" s="124">
        <f>'J_Cash Flow'!N13</f>
        <v>0</v>
      </c>
      <c r="O1963" s="124">
        <f>'J_Cash Flow'!O13</f>
        <v>0</v>
      </c>
      <c r="P1963" s="124">
        <f>'J_Cash Flow'!P13</f>
        <v>0</v>
      </c>
      <c r="Q1963" s="124">
        <f>'J_Cash Flow'!Q13</f>
        <v>0</v>
      </c>
      <c r="R1963" s="124">
        <f>'J_Cash Flow'!R13</f>
        <v>0</v>
      </c>
      <c r="S1963" s="124">
        <f>'J_Cash Flow'!S13</f>
        <v>0</v>
      </c>
      <c r="T1963" s="124">
        <f>'J_Cash Flow'!T13</f>
        <v>0</v>
      </c>
      <c r="U1963" s="124">
        <f>'J_Cash Flow'!U13</f>
        <v>0</v>
      </c>
      <c r="V1963" s="124">
        <f>'J_Cash Flow'!V13</f>
        <v>0</v>
      </c>
      <c r="W1963" s="124">
        <f>'J_Cash Flow'!W13</f>
        <v>0</v>
      </c>
      <c r="X1963" s="124">
        <f>'J_Cash Flow'!X13</f>
        <v>0</v>
      </c>
      <c r="Y1963" s="124">
        <f>'J_Cash Flow'!Y13</f>
        <v>0</v>
      </c>
      <c r="Z1963" s="124">
        <f>'J_Cash Flow'!Z13</f>
        <v>0</v>
      </c>
      <c r="AA1963" s="124">
        <f>'J_Cash Flow'!AA13</f>
        <v>0</v>
      </c>
      <c r="AB1963" s="124">
        <f>'J_Cash Flow'!AB13</f>
        <v>0</v>
      </c>
      <c r="AC1963" s="124">
        <f>'J_Cash Flow'!AC13</f>
        <v>0</v>
      </c>
      <c r="AD1963" s="124">
        <f>'J_Cash Flow'!AD13</f>
        <v>0</v>
      </c>
      <c r="AE1963" s="124">
        <f>'J_Cash Flow'!AE13</f>
        <v>0</v>
      </c>
      <c r="AF1963" s="124">
        <f>'J_Cash Flow'!AF13</f>
        <v>0</v>
      </c>
      <c r="AG1963" s="124">
        <f>'J_Cash Flow'!AG13</f>
        <v>0</v>
      </c>
      <c r="AH1963" s="124">
        <f>'J_Cash Flow'!AH13</f>
        <v>0</v>
      </c>
      <c r="AI1963" s="124">
        <f>'J_Cash Flow'!AI13</f>
        <v>0</v>
      </c>
      <c r="AJ1963" s="124">
        <f>'J_Cash Flow'!AJ13</f>
        <v>0</v>
      </c>
      <c r="AK1963" s="124">
        <f>'J_Cash Flow'!AK13</f>
        <v>0</v>
      </c>
      <c r="AL1963" s="124">
        <f>'J_Cash Flow'!AL13</f>
        <v>0</v>
      </c>
      <c r="AM1963" s="124">
        <f>'J_Cash Flow'!AM13</f>
        <v>0</v>
      </c>
      <c r="AN1963" s="124">
        <f>'J_Cash Flow'!AN13</f>
        <v>0</v>
      </c>
      <c r="AO1963" s="124">
        <f>'J_Cash Flow'!AO13</f>
        <v>0</v>
      </c>
      <c r="AP1963" s="124">
        <f>'J_Cash Flow'!AP13</f>
        <v>0</v>
      </c>
      <c r="AQ1963" s="124">
        <f>'J_Cash Flow'!AQ13</f>
        <v>0</v>
      </c>
      <c r="AR1963" s="124">
        <f>'J_Cash Flow'!AR13</f>
        <v>0</v>
      </c>
      <c r="AS1963" s="125">
        <f>'J_Cash Flow'!AS13</f>
        <v>0</v>
      </c>
    </row>
    <row r="1964" spans="2:45" x14ac:dyDescent="0.2">
      <c r="B1964" s="59" t="str">
        <f>'J_Cash Flow'!B14</f>
        <v>Vacancy</v>
      </c>
      <c r="C1964" s="163">
        <f>'J_Cash Flow'!C14</f>
        <v>0.5</v>
      </c>
      <c r="D1964" s="63" t="str">
        <f>'J_Cash Flow'!D14</f>
        <v>Commercial Vacancy</v>
      </c>
      <c r="E1964" s="169">
        <f>'J_Cash Flow'!E14</f>
        <v>0</v>
      </c>
      <c r="F1964" s="186">
        <f>'J_Cash Flow'!F14</f>
        <v>0</v>
      </c>
      <c r="G1964" s="124">
        <f>'J_Cash Flow'!G14</f>
        <v>0</v>
      </c>
      <c r="H1964" s="124">
        <f>'J_Cash Flow'!H14</f>
        <v>0</v>
      </c>
      <c r="I1964" s="124">
        <f>'J_Cash Flow'!I14</f>
        <v>0</v>
      </c>
      <c r="J1964" s="124">
        <f>'J_Cash Flow'!J14</f>
        <v>0</v>
      </c>
      <c r="K1964" s="124">
        <f>'J_Cash Flow'!K14</f>
        <v>0</v>
      </c>
      <c r="L1964" s="124">
        <f>'J_Cash Flow'!L14</f>
        <v>0</v>
      </c>
      <c r="M1964" s="124">
        <f>'J_Cash Flow'!M14</f>
        <v>0</v>
      </c>
      <c r="N1964" s="124">
        <f>'J_Cash Flow'!N14</f>
        <v>0</v>
      </c>
      <c r="O1964" s="124">
        <f>'J_Cash Flow'!O14</f>
        <v>0</v>
      </c>
      <c r="P1964" s="124">
        <f>'J_Cash Flow'!P14</f>
        <v>0</v>
      </c>
      <c r="Q1964" s="124">
        <f>'J_Cash Flow'!Q14</f>
        <v>0</v>
      </c>
      <c r="R1964" s="124">
        <f>'J_Cash Flow'!R14</f>
        <v>0</v>
      </c>
      <c r="S1964" s="124">
        <f>'J_Cash Flow'!S14</f>
        <v>0</v>
      </c>
      <c r="T1964" s="124">
        <f>'J_Cash Flow'!T14</f>
        <v>0</v>
      </c>
      <c r="U1964" s="124">
        <f>'J_Cash Flow'!U14</f>
        <v>0</v>
      </c>
      <c r="V1964" s="124">
        <f>'J_Cash Flow'!V14</f>
        <v>0</v>
      </c>
      <c r="W1964" s="124">
        <f>'J_Cash Flow'!W14</f>
        <v>0</v>
      </c>
      <c r="X1964" s="124">
        <f>'J_Cash Flow'!X14</f>
        <v>0</v>
      </c>
      <c r="Y1964" s="124">
        <f>'J_Cash Flow'!Y14</f>
        <v>0</v>
      </c>
      <c r="Z1964" s="124">
        <f>'J_Cash Flow'!Z14</f>
        <v>0</v>
      </c>
      <c r="AA1964" s="124">
        <f>'J_Cash Flow'!AA14</f>
        <v>0</v>
      </c>
      <c r="AB1964" s="124">
        <f>'J_Cash Flow'!AB14</f>
        <v>0</v>
      </c>
      <c r="AC1964" s="124">
        <f>'J_Cash Flow'!AC14</f>
        <v>0</v>
      </c>
      <c r="AD1964" s="124">
        <f>'J_Cash Flow'!AD14</f>
        <v>0</v>
      </c>
      <c r="AE1964" s="124">
        <f>'J_Cash Flow'!AE14</f>
        <v>0</v>
      </c>
      <c r="AF1964" s="124">
        <f>'J_Cash Flow'!AF14</f>
        <v>0</v>
      </c>
      <c r="AG1964" s="124">
        <f>'J_Cash Flow'!AG14</f>
        <v>0</v>
      </c>
      <c r="AH1964" s="124">
        <f>'J_Cash Flow'!AH14</f>
        <v>0</v>
      </c>
      <c r="AI1964" s="124">
        <f>'J_Cash Flow'!AI14</f>
        <v>0</v>
      </c>
      <c r="AJ1964" s="124">
        <f>'J_Cash Flow'!AJ14</f>
        <v>0</v>
      </c>
      <c r="AK1964" s="124">
        <f>'J_Cash Flow'!AK14</f>
        <v>0</v>
      </c>
      <c r="AL1964" s="124">
        <f>'J_Cash Flow'!AL14</f>
        <v>0</v>
      </c>
      <c r="AM1964" s="124">
        <f>'J_Cash Flow'!AM14</f>
        <v>0</v>
      </c>
      <c r="AN1964" s="124">
        <f>'J_Cash Flow'!AN14</f>
        <v>0</v>
      </c>
      <c r="AO1964" s="124">
        <f>'J_Cash Flow'!AO14</f>
        <v>0</v>
      </c>
      <c r="AP1964" s="124">
        <f>'J_Cash Flow'!AP14</f>
        <v>0</v>
      </c>
      <c r="AQ1964" s="124">
        <f>'J_Cash Flow'!AQ14</f>
        <v>0</v>
      </c>
      <c r="AR1964" s="124">
        <f>'J_Cash Flow'!AR14</f>
        <v>0</v>
      </c>
      <c r="AS1964" s="143">
        <f>'J_Cash Flow'!AS14</f>
        <v>0</v>
      </c>
    </row>
    <row r="1965" spans="2:45" x14ac:dyDescent="0.2">
      <c r="B1965" s="59" t="str">
        <f>'J_Cash Flow'!B15</f>
        <v>Income</v>
      </c>
      <c r="C1965" s="177">
        <f>'J_Cash Flow'!C15</f>
        <v>0</v>
      </c>
      <c r="D1965" s="56" t="str">
        <f>'J_Cash Flow'!D15</f>
        <v>Commercial EGI</v>
      </c>
      <c r="E1965" s="178">
        <f>'J_Cash Flow'!E15</f>
        <v>0</v>
      </c>
      <c r="F1965" s="180">
        <f>'J_Cash Flow'!F15</f>
        <v>0</v>
      </c>
      <c r="G1965" s="180">
        <f>'J_Cash Flow'!G15</f>
        <v>0</v>
      </c>
      <c r="H1965" s="180">
        <f>'J_Cash Flow'!H15</f>
        <v>0</v>
      </c>
      <c r="I1965" s="180">
        <f>'J_Cash Flow'!I15</f>
        <v>0</v>
      </c>
      <c r="J1965" s="180">
        <f>'J_Cash Flow'!J15</f>
        <v>0</v>
      </c>
      <c r="K1965" s="180">
        <f>'J_Cash Flow'!K15</f>
        <v>0</v>
      </c>
      <c r="L1965" s="180">
        <f>'J_Cash Flow'!L15</f>
        <v>0</v>
      </c>
      <c r="M1965" s="180">
        <f>'J_Cash Flow'!M15</f>
        <v>0</v>
      </c>
      <c r="N1965" s="180">
        <f>'J_Cash Flow'!N15</f>
        <v>0</v>
      </c>
      <c r="O1965" s="180">
        <f>'J_Cash Flow'!O15</f>
        <v>0</v>
      </c>
      <c r="P1965" s="180">
        <f>'J_Cash Flow'!P15</f>
        <v>0</v>
      </c>
      <c r="Q1965" s="180">
        <f>'J_Cash Flow'!Q15</f>
        <v>0</v>
      </c>
      <c r="R1965" s="180">
        <f>'J_Cash Flow'!R15</f>
        <v>0</v>
      </c>
      <c r="S1965" s="180">
        <f>'J_Cash Flow'!S15</f>
        <v>0</v>
      </c>
      <c r="T1965" s="180">
        <f>'J_Cash Flow'!T15</f>
        <v>0</v>
      </c>
      <c r="U1965" s="180">
        <f>'J_Cash Flow'!U15</f>
        <v>0</v>
      </c>
      <c r="V1965" s="180">
        <f>'J_Cash Flow'!V15</f>
        <v>0</v>
      </c>
      <c r="W1965" s="180">
        <f>'J_Cash Flow'!W15</f>
        <v>0</v>
      </c>
      <c r="X1965" s="180">
        <f>'J_Cash Flow'!X15</f>
        <v>0</v>
      </c>
      <c r="Y1965" s="180">
        <f>'J_Cash Flow'!Y15</f>
        <v>0</v>
      </c>
      <c r="Z1965" s="180">
        <f>'J_Cash Flow'!Z15</f>
        <v>0</v>
      </c>
      <c r="AA1965" s="180">
        <f>'J_Cash Flow'!AA15</f>
        <v>0</v>
      </c>
      <c r="AB1965" s="180">
        <f>'J_Cash Flow'!AB15</f>
        <v>0</v>
      </c>
      <c r="AC1965" s="180">
        <f>'J_Cash Flow'!AC15</f>
        <v>0</v>
      </c>
      <c r="AD1965" s="180">
        <f>'J_Cash Flow'!AD15</f>
        <v>0</v>
      </c>
      <c r="AE1965" s="180">
        <f>'J_Cash Flow'!AE15</f>
        <v>0</v>
      </c>
      <c r="AF1965" s="180">
        <f>'J_Cash Flow'!AF15</f>
        <v>0</v>
      </c>
      <c r="AG1965" s="180">
        <f>'J_Cash Flow'!AG15</f>
        <v>0</v>
      </c>
      <c r="AH1965" s="180">
        <f>'J_Cash Flow'!AH15</f>
        <v>0</v>
      </c>
      <c r="AI1965" s="180">
        <f>'J_Cash Flow'!AI15</f>
        <v>0</v>
      </c>
      <c r="AJ1965" s="180">
        <f>'J_Cash Flow'!AJ15</f>
        <v>0</v>
      </c>
      <c r="AK1965" s="180">
        <f>'J_Cash Flow'!AK15</f>
        <v>0</v>
      </c>
      <c r="AL1965" s="180">
        <f>'J_Cash Flow'!AL15</f>
        <v>0</v>
      </c>
      <c r="AM1965" s="180">
        <f>'J_Cash Flow'!AM15</f>
        <v>0</v>
      </c>
      <c r="AN1965" s="180">
        <f>'J_Cash Flow'!AN15</f>
        <v>0</v>
      </c>
      <c r="AO1965" s="180">
        <f>'J_Cash Flow'!AO15</f>
        <v>0</v>
      </c>
      <c r="AP1965" s="180">
        <f>'J_Cash Flow'!AP15</f>
        <v>0</v>
      </c>
      <c r="AQ1965" s="180">
        <f>'J_Cash Flow'!AQ15</f>
        <v>0</v>
      </c>
      <c r="AR1965" s="180">
        <f>'J_Cash Flow'!AR15</f>
        <v>0</v>
      </c>
      <c r="AS1965" s="181">
        <f>'J_Cash Flow'!AS15</f>
        <v>0</v>
      </c>
    </row>
    <row r="1966" spans="2:45" x14ac:dyDescent="0.2">
      <c r="B1966" s="25">
        <f>'J_Cash Flow'!B16</f>
        <v>0</v>
      </c>
      <c r="C1966" s="105">
        <f>'J_Cash Flow'!C16</f>
        <v>0</v>
      </c>
      <c r="D1966" s="126">
        <f>'J_Cash Flow'!D16</f>
        <v>0</v>
      </c>
      <c r="E1966" s="25">
        <f>'J_Cash Flow'!E16</f>
        <v>0</v>
      </c>
      <c r="F1966" s="42">
        <f>'J_Cash Flow'!F16</f>
        <v>0</v>
      </c>
      <c r="G1966" s="42">
        <f>'J_Cash Flow'!G16</f>
        <v>0</v>
      </c>
      <c r="H1966" s="42">
        <f>'J_Cash Flow'!H16</f>
        <v>0</v>
      </c>
      <c r="I1966" s="42">
        <f>'J_Cash Flow'!I16</f>
        <v>0</v>
      </c>
      <c r="J1966" s="42">
        <f>'J_Cash Flow'!J16</f>
        <v>0</v>
      </c>
      <c r="K1966" s="42">
        <f>'J_Cash Flow'!K16</f>
        <v>0</v>
      </c>
      <c r="L1966" s="42">
        <f>'J_Cash Flow'!L16</f>
        <v>0</v>
      </c>
      <c r="M1966" s="42">
        <f>'J_Cash Flow'!M16</f>
        <v>0</v>
      </c>
      <c r="N1966" s="42">
        <f>'J_Cash Flow'!N16</f>
        <v>0</v>
      </c>
      <c r="O1966" s="42">
        <f>'J_Cash Flow'!O16</f>
        <v>0</v>
      </c>
      <c r="P1966" s="42">
        <f>'J_Cash Flow'!P16</f>
        <v>0</v>
      </c>
      <c r="Q1966" s="42">
        <f>'J_Cash Flow'!Q16</f>
        <v>0</v>
      </c>
      <c r="R1966" s="42">
        <f>'J_Cash Flow'!R16</f>
        <v>0</v>
      </c>
      <c r="S1966" s="42">
        <f>'J_Cash Flow'!S16</f>
        <v>0</v>
      </c>
      <c r="T1966" s="42">
        <f>'J_Cash Flow'!T16</f>
        <v>0</v>
      </c>
      <c r="U1966" s="42">
        <f>'J_Cash Flow'!U16</f>
        <v>0</v>
      </c>
      <c r="V1966" s="42">
        <f>'J_Cash Flow'!V16</f>
        <v>0</v>
      </c>
      <c r="W1966" s="42">
        <f>'J_Cash Flow'!W16</f>
        <v>0</v>
      </c>
      <c r="X1966" s="42">
        <f>'J_Cash Flow'!X16</f>
        <v>0</v>
      </c>
      <c r="Y1966" s="42">
        <f>'J_Cash Flow'!Y16</f>
        <v>0</v>
      </c>
      <c r="Z1966" s="42">
        <f>'J_Cash Flow'!Z16</f>
        <v>0</v>
      </c>
      <c r="AA1966" s="42">
        <f>'J_Cash Flow'!AA16</f>
        <v>0</v>
      </c>
      <c r="AB1966" s="42">
        <f>'J_Cash Flow'!AB16</f>
        <v>0</v>
      </c>
      <c r="AC1966" s="42">
        <f>'J_Cash Flow'!AC16</f>
        <v>0</v>
      </c>
      <c r="AD1966" s="42">
        <f>'J_Cash Flow'!AD16</f>
        <v>0</v>
      </c>
      <c r="AE1966" s="42">
        <f>'J_Cash Flow'!AE16</f>
        <v>0</v>
      </c>
      <c r="AF1966" s="42">
        <f>'J_Cash Flow'!AF16</f>
        <v>0</v>
      </c>
      <c r="AG1966" s="42">
        <f>'J_Cash Flow'!AG16</f>
        <v>0</v>
      </c>
      <c r="AH1966" s="42">
        <f>'J_Cash Flow'!AH16</f>
        <v>0</v>
      </c>
      <c r="AI1966" s="42">
        <f>'J_Cash Flow'!AI16</f>
        <v>0</v>
      </c>
      <c r="AJ1966" s="42">
        <f>'J_Cash Flow'!AJ16</f>
        <v>0</v>
      </c>
      <c r="AK1966" s="42">
        <f>'J_Cash Flow'!AK16</f>
        <v>0</v>
      </c>
      <c r="AL1966" s="42">
        <f>'J_Cash Flow'!AL16</f>
        <v>0</v>
      </c>
      <c r="AM1966" s="42">
        <f>'J_Cash Flow'!AM16</f>
        <v>0</v>
      </c>
      <c r="AN1966" s="42">
        <f>'J_Cash Flow'!AN16</f>
        <v>0</v>
      </c>
      <c r="AO1966" s="42">
        <f>'J_Cash Flow'!AO16</f>
        <v>0</v>
      </c>
      <c r="AP1966" s="42">
        <f>'J_Cash Flow'!AP16</f>
        <v>0</v>
      </c>
      <c r="AQ1966" s="42">
        <f>'J_Cash Flow'!AQ16</f>
        <v>0</v>
      </c>
      <c r="AR1966" s="42">
        <f>'J_Cash Flow'!AR16</f>
        <v>0</v>
      </c>
      <c r="AS1966" s="42">
        <f>'J_Cash Flow'!AS16</f>
        <v>0</v>
      </c>
    </row>
    <row r="1967" spans="2:45" x14ac:dyDescent="0.2">
      <c r="B1967" s="59" t="str">
        <f>'J_Cash Flow'!B17</f>
        <v>Management</v>
      </c>
      <c r="C1967" s="325">
        <f>'J_Cash Flow'!C17</f>
        <v>0.05</v>
      </c>
      <c r="D1967" s="63" t="str">
        <f>'J_Cash Flow'!D17</f>
        <v>Management Fee</v>
      </c>
      <c r="E1967" s="169">
        <f>'J_Cash Flow'!E17</f>
        <v>0</v>
      </c>
      <c r="F1967" s="186">
        <f>'J_Cash Flow'!F17</f>
        <v>0</v>
      </c>
      <c r="G1967" s="124">
        <f>'J_Cash Flow'!G17</f>
        <v>0</v>
      </c>
      <c r="H1967" s="124">
        <f>'J_Cash Flow'!H17</f>
        <v>0</v>
      </c>
      <c r="I1967" s="124">
        <f>'J_Cash Flow'!I17</f>
        <v>0</v>
      </c>
      <c r="J1967" s="124">
        <f>'J_Cash Flow'!J17</f>
        <v>0</v>
      </c>
      <c r="K1967" s="124">
        <f>'J_Cash Flow'!K17</f>
        <v>0</v>
      </c>
      <c r="L1967" s="124">
        <f>'J_Cash Flow'!L17</f>
        <v>0</v>
      </c>
      <c r="M1967" s="124">
        <f>'J_Cash Flow'!M17</f>
        <v>0</v>
      </c>
      <c r="N1967" s="124">
        <f>'J_Cash Flow'!N17</f>
        <v>0</v>
      </c>
      <c r="O1967" s="124">
        <f>'J_Cash Flow'!O17</f>
        <v>0</v>
      </c>
      <c r="P1967" s="124">
        <f>'J_Cash Flow'!P17</f>
        <v>0</v>
      </c>
      <c r="Q1967" s="124">
        <f>'J_Cash Flow'!Q17</f>
        <v>0</v>
      </c>
      <c r="R1967" s="124">
        <f>'J_Cash Flow'!R17</f>
        <v>0</v>
      </c>
      <c r="S1967" s="124">
        <f>'J_Cash Flow'!S17</f>
        <v>0</v>
      </c>
      <c r="T1967" s="124">
        <f>'J_Cash Flow'!T17</f>
        <v>0</v>
      </c>
      <c r="U1967" s="124">
        <f>'J_Cash Flow'!U17</f>
        <v>0</v>
      </c>
      <c r="V1967" s="124">
        <f>'J_Cash Flow'!V17</f>
        <v>0</v>
      </c>
      <c r="W1967" s="124">
        <f>'J_Cash Flow'!W17</f>
        <v>0</v>
      </c>
      <c r="X1967" s="124">
        <f>'J_Cash Flow'!X17</f>
        <v>0</v>
      </c>
      <c r="Y1967" s="124">
        <f>'J_Cash Flow'!Y17</f>
        <v>0</v>
      </c>
      <c r="Z1967" s="124">
        <f>'J_Cash Flow'!Z17</f>
        <v>0</v>
      </c>
      <c r="AA1967" s="124">
        <f>'J_Cash Flow'!AA17</f>
        <v>0</v>
      </c>
      <c r="AB1967" s="124">
        <f>'J_Cash Flow'!AB17</f>
        <v>0</v>
      </c>
      <c r="AC1967" s="124">
        <f>'J_Cash Flow'!AC17</f>
        <v>0</v>
      </c>
      <c r="AD1967" s="124">
        <f>'J_Cash Flow'!AD17</f>
        <v>0</v>
      </c>
      <c r="AE1967" s="124">
        <f>'J_Cash Flow'!AE17</f>
        <v>0</v>
      </c>
      <c r="AF1967" s="124">
        <f>'J_Cash Flow'!AF17</f>
        <v>0</v>
      </c>
      <c r="AG1967" s="124">
        <f>'J_Cash Flow'!AG17</f>
        <v>0</v>
      </c>
      <c r="AH1967" s="124">
        <f>'J_Cash Flow'!AH17</f>
        <v>0</v>
      </c>
      <c r="AI1967" s="124">
        <f>'J_Cash Flow'!AI17</f>
        <v>0</v>
      </c>
      <c r="AJ1967" s="124">
        <f>'J_Cash Flow'!AJ17</f>
        <v>0</v>
      </c>
      <c r="AK1967" s="124">
        <f>'J_Cash Flow'!AK17</f>
        <v>0</v>
      </c>
      <c r="AL1967" s="124">
        <f>'J_Cash Flow'!AL17</f>
        <v>0</v>
      </c>
      <c r="AM1967" s="124">
        <f>'J_Cash Flow'!AM17</f>
        <v>0</v>
      </c>
      <c r="AN1967" s="124">
        <f>'J_Cash Flow'!AN17</f>
        <v>0</v>
      </c>
      <c r="AO1967" s="124">
        <f>'J_Cash Flow'!AO17</f>
        <v>0</v>
      </c>
      <c r="AP1967" s="124">
        <f>'J_Cash Flow'!AP17</f>
        <v>0</v>
      </c>
      <c r="AQ1967" s="124">
        <f>'J_Cash Flow'!AQ17</f>
        <v>0</v>
      </c>
      <c r="AR1967" s="124">
        <f>'J_Cash Flow'!AR17</f>
        <v>0</v>
      </c>
      <c r="AS1967" s="125">
        <f>'J_Cash Flow'!AS17</f>
        <v>0</v>
      </c>
    </row>
    <row r="1968" spans="2:45" ht="15" x14ac:dyDescent="0.25">
      <c r="B1968">
        <f>'J_Cash Flow'!B18</f>
        <v>0</v>
      </c>
      <c r="C1968">
        <f>'J_Cash Flow'!C18</f>
        <v>0</v>
      </c>
      <c r="D1968">
        <f>'J_Cash Flow'!D18</f>
        <v>0</v>
      </c>
      <c r="E1968">
        <f>'J_Cash Flow'!E18</f>
        <v>0</v>
      </c>
      <c r="F1968">
        <f>'J_Cash Flow'!F18</f>
        <v>0</v>
      </c>
      <c r="G1968">
        <f>'J_Cash Flow'!G18</f>
        <v>0</v>
      </c>
      <c r="H1968">
        <f>'J_Cash Flow'!H18</f>
        <v>0</v>
      </c>
      <c r="I1968">
        <f>'J_Cash Flow'!I18</f>
        <v>0</v>
      </c>
      <c r="J1968">
        <f>'J_Cash Flow'!J18</f>
        <v>0</v>
      </c>
      <c r="K1968">
        <f>'J_Cash Flow'!K18</f>
        <v>0</v>
      </c>
      <c r="L1968">
        <f>'J_Cash Flow'!L18</f>
        <v>0</v>
      </c>
      <c r="M1968">
        <f>'J_Cash Flow'!M18</f>
        <v>0</v>
      </c>
      <c r="N1968">
        <f>'J_Cash Flow'!N18</f>
        <v>0</v>
      </c>
      <c r="O1968">
        <f>'J_Cash Flow'!O18</f>
        <v>0</v>
      </c>
      <c r="P1968">
        <f>'J_Cash Flow'!P18</f>
        <v>0</v>
      </c>
      <c r="Q1968">
        <f>'J_Cash Flow'!Q18</f>
        <v>0</v>
      </c>
      <c r="R1968">
        <f>'J_Cash Flow'!R18</f>
        <v>0</v>
      </c>
      <c r="S1968">
        <f>'J_Cash Flow'!S18</f>
        <v>0</v>
      </c>
      <c r="T1968">
        <f>'J_Cash Flow'!T18</f>
        <v>0</v>
      </c>
      <c r="U1968">
        <f>'J_Cash Flow'!U18</f>
        <v>0</v>
      </c>
      <c r="V1968">
        <f>'J_Cash Flow'!V18</f>
        <v>0</v>
      </c>
      <c r="W1968">
        <f>'J_Cash Flow'!W18</f>
        <v>0</v>
      </c>
      <c r="X1968">
        <f>'J_Cash Flow'!X18</f>
        <v>0</v>
      </c>
      <c r="Y1968">
        <f>'J_Cash Flow'!Y18</f>
        <v>0</v>
      </c>
      <c r="Z1968">
        <f>'J_Cash Flow'!Z18</f>
        <v>0</v>
      </c>
      <c r="AA1968">
        <f>'J_Cash Flow'!AA18</f>
        <v>0</v>
      </c>
      <c r="AB1968">
        <f>'J_Cash Flow'!AB18</f>
        <v>0</v>
      </c>
      <c r="AC1968">
        <f>'J_Cash Flow'!AC18</f>
        <v>0</v>
      </c>
      <c r="AD1968">
        <f>'J_Cash Flow'!AD18</f>
        <v>0</v>
      </c>
      <c r="AE1968">
        <f>'J_Cash Flow'!AE18</f>
        <v>0</v>
      </c>
      <c r="AF1968">
        <f>'J_Cash Flow'!AF18</f>
        <v>0</v>
      </c>
      <c r="AG1968">
        <f>'J_Cash Flow'!AG18</f>
        <v>0</v>
      </c>
      <c r="AH1968">
        <f>'J_Cash Flow'!AH18</f>
        <v>0</v>
      </c>
      <c r="AI1968">
        <f>'J_Cash Flow'!AI18</f>
        <v>0</v>
      </c>
      <c r="AJ1968">
        <f>'J_Cash Flow'!AJ18</f>
        <v>0</v>
      </c>
      <c r="AK1968">
        <f>'J_Cash Flow'!AK18</f>
        <v>0</v>
      </c>
      <c r="AL1968">
        <f>'J_Cash Flow'!AL18</f>
        <v>0</v>
      </c>
      <c r="AM1968">
        <f>'J_Cash Flow'!AM18</f>
        <v>0</v>
      </c>
      <c r="AN1968">
        <f>'J_Cash Flow'!AN18</f>
        <v>0</v>
      </c>
      <c r="AO1968">
        <f>'J_Cash Flow'!AO18</f>
        <v>0</v>
      </c>
      <c r="AP1968">
        <f>'J_Cash Flow'!AP18</f>
        <v>0</v>
      </c>
      <c r="AQ1968">
        <f>'J_Cash Flow'!AQ18</f>
        <v>0</v>
      </c>
      <c r="AR1968">
        <f>'J_Cash Flow'!AR18</f>
        <v>0</v>
      </c>
      <c r="AS1968">
        <f>'J_Cash Flow'!AS18</f>
        <v>0</v>
      </c>
    </row>
    <row r="1969" spans="2:45" x14ac:dyDescent="0.2">
      <c r="B1969" s="59" t="str">
        <f>'J_Cash Flow'!B19</f>
        <v>Administrative</v>
      </c>
      <c r="C1969" s="168">
        <f>'J_Cash Flow'!C19</f>
        <v>0</v>
      </c>
      <c r="D1969" s="63" t="str">
        <f>'J_Cash Flow'!D19</f>
        <v>Administrative Salaries</v>
      </c>
      <c r="E1969" s="123">
        <f>'J_Cash Flow'!E19</f>
        <v>0.03</v>
      </c>
      <c r="F1969" s="186">
        <f>'J_Cash Flow'!F19</f>
        <v>0</v>
      </c>
      <c r="G1969" s="124">
        <f>'J_Cash Flow'!G19</f>
        <v>0</v>
      </c>
      <c r="H1969" s="124">
        <f>'J_Cash Flow'!H19</f>
        <v>0</v>
      </c>
      <c r="I1969" s="124">
        <f>'J_Cash Flow'!I19</f>
        <v>0</v>
      </c>
      <c r="J1969" s="124">
        <f>'J_Cash Flow'!J19</f>
        <v>0</v>
      </c>
      <c r="K1969" s="124">
        <f>'J_Cash Flow'!K19</f>
        <v>0</v>
      </c>
      <c r="L1969" s="124">
        <f>'J_Cash Flow'!L19</f>
        <v>0</v>
      </c>
      <c r="M1969" s="124">
        <f>'J_Cash Flow'!M19</f>
        <v>0</v>
      </c>
      <c r="N1969" s="124">
        <f>'J_Cash Flow'!N19</f>
        <v>0</v>
      </c>
      <c r="O1969" s="124">
        <f>'J_Cash Flow'!O19</f>
        <v>0</v>
      </c>
      <c r="P1969" s="124">
        <f>'J_Cash Flow'!P19</f>
        <v>0</v>
      </c>
      <c r="Q1969" s="124">
        <f>'J_Cash Flow'!Q19</f>
        <v>0</v>
      </c>
      <c r="R1969" s="124">
        <f>'J_Cash Flow'!R19</f>
        <v>0</v>
      </c>
      <c r="S1969" s="124">
        <f>'J_Cash Flow'!S19</f>
        <v>0</v>
      </c>
      <c r="T1969" s="124">
        <f>'J_Cash Flow'!T19</f>
        <v>0</v>
      </c>
      <c r="U1969" s="124">
        <f>'J_Cash Flow'!U19</f>
        <v>0</v>
      </c>
      <c r="V1969" s="124">
        <f>'J_Cash Flow'!V19</f>
        <v>0</v>
      </c>
      <c r="W1969" s="124">
        <f>'J_Cash Flow'!W19</f>
        <v>0</v>
      </c>
      <c r="X1969" s="124">
        <f>'J_Cash Flow'!X19</f>
        <v>0</v>
      </c>
      <c r="Y1969" s="124">
        <f>'J_Cash Flow'!Y19</f>
        <v>0</v>
      </c>
      <c r="Z1969" s="124">
        <f>'J_Cash Flow'!Z19</f>
        <v>0</v>
      </c>
      <c r="AA1969" s="124">
        <f>'J_Cash Flow'!AA19</f>
        <v>0</v>
      </c>
      <c r="AB1969" s="124">
        <f>'J_Cash Flow'!AB19</f>
        <v>0</v>
      </c>
      <c r="AC1969" s="124">
        <f>'J_Cash Flow'!AC19</f>
        <v>0</v>
      </c>
      <c r="AD1969" s="124">
        <f>'J_Cash Flow'!AD19</f>
        <v>0</v>
      </c>
      <c r="AE1969" s="124">
        <f>'J_Cash Flow'!AE19</f>
        <v>0</v>
      </c>
      <c r="AF1969" s="124">
        <f>'J_Cash Flow'!AF19</f>
        <v>0</v>
      </c>
      <c r="AG1969" s="124">
        <f>'J_Cash Flow'!AG19</f>
        <v>0</v>
      </c>
      <c r="AH1969" s="124">
        <f>'J_Cash Flow'!AH19</f>
        <v>0</v>
      </c>
      <c r="AI1969" s="124">
        <f>'J_Cash Flow'!AI19</f>
        <v>0</v>
      </c>
      <c r="AJ1969" s="124">
        <f>'J_Cash Flow'!AJ19</f>
        <v>0</v>
      </c>
      <c r="AK1969" s="124">
        <f>'J_Cash Flow'!AK19</f>
        <v>0</v>
      </c>
      <c r="AL1969" s="124">
        <f>'J_Cash Flow'!AL19</f>
        <v>0</v>
      </c>
      <c r="AM1969" s="124">
        <f>'J_Cash Flow'!AM19</f>
        <v>0</v>
      </c>
      <c r="AN1969" s="124">
        <f>'J_Cash Flow'!AN19</f>
        <v>0</v>
      </c>
      <c r="AO1969" s="124">
        <f>'J_Cash Flow'!AO19</f>
        <v>0</v>
      </c>
      <c r="AP1969" s="124">
        <f>'J_Cash Flow'!AP19</f>
        <v>0</v>
      </c>
      <c r="AQ1969" s="124">
        <f>'J_Cash Flow'!AQ19</f>
        <v>0</v>
      </c>
      <c r="AR1969" s="124">
        <f>'J_Cash Flow'!AR19</f>
        <v>0</v>
      </c>
      <c r="AS1969" s="125">
        <f>'J_Cash Flow'!AS19</f>
        <v>0</v>
      </c>
    </row>
    <row r="1970" spans="2:45" x14ac:dyDescent="0.2">
      <c r="B1970" s="59" t="str">
        <f>'J_Cash Flow'!B20</f>
        <v>Administrative</v>
      </c>
      <c r="C1970" s="177">
        <f>'J_Cash Flow'!C20</f>
        <v>0</v>
      </c>
      <c r="D1970" s="63" t="str">
        <f>'J_Cash Flow'!D20</f>
        <v xml:space="preserve">Other Administrative  </v>
      </c>
      <c r="E1970" s="123">
        <f>'J_Cash Flow'!E20</f>
        <v>0.03</v>
      </c>
      <c r="F1970" s="188">
        <f>'J_Cash Flow'!F20</f>
        <v>0</v>
      </c>
      <c r="G1970" s="124">
        <f>'J_Cash Flow'!G20</f>
        <v>0</v>
      </c>
      <c r="H1970" s="124">
        <f>'J_Cash Flow'!H20</f>
        <v>0</v>
      </c>
      <c r="I1970" s="124">
        <f>'J_Cash Flow'!I20</f>
        <v>0</v>
      </c>
      <c r="J1970" s="124">
        <f>'J_Cash Flow'!J20</f>
        <v>0</v>
      </c>
      <c r="K1970" s="124">
        <f>'J_Cash Flow'!K20</f>
        <v>0</v>
      </c>
      <c r="L1970" s="124">
        <f>'J_Cash Flow'!L20</f>
        <v>0</v>
      </c>
      <c r="M1970" s="124">
        <f>'J_Cash Flow'!M20</f>
        <v>0</v>
      </c>
      <c r="N1970" s="124">
        <f>'J_Cash Flow'!N20</f>
        <v>0</v>
      </c>
      <c r="O1970" s="124">
        <f>'J_Cash Flow'!O20</f>
        <v>0</v>
      </c>
      <c r="P1970" s="124">
        <f>'J_Cash Flow'!P20</f>
        <v>0</v>
      </c>
      <c r="Q1970" s="124">
        <f>'J_Cash Flow'!Q20</f>
        <v>0</v>
      </c>
      <c r="R1970" s="124">
        <f>'J_Cash Flow'!R20</f>
        <v>0</v>
      </c>
      <c r="S1970" s="124">
        <f>'J_Cash Flow'!S20</f>
        <v>0</v>
      </c>
      <c r="T1970" s="124">
        <f>'J_Cash Flow'!T20</f>
        <v>0</v>
      </c>
      <c r="U1970" s="124">
        <f>'J_Cash Flow'!U20</f>
        <v>0</v>
      </c>
      <c r="V1970" s="124">
        <f>'J_Cash Flow'!V20</f>
        <v>0</v>
      </c>
      <c r="W1970" s="124">
        <f>'J_Cash Flow'!W20</f>
        <v>0</v>
      </c>
      <c r="X1970" s="124">
        <f>'J_Cash Flow'!X20</f>
        <v>0</v>
      </c>
      <c r="Y1970" s="124">
        <f>'J_Cash Flow'!Y20</f>
        <v>0</v>
      </c>
      <c r="Z1970" s="124">
        <f>'J_Cash Flow'!Z20</f>
        <v>0</v>
      </c>
      <c r="AA1970" s="124">
        <f>'J_Cash Flow'!AA20</f>
        <v>0</v>
      </c>
      <c r="AB1970" s="124">
        <f>'J_Cash Flow'!AB20</f>
        <v>0</v>
      </c>
      <c r="AC1970" s="124">
        <f>'J_Cash Flow'!AC20</f>
        <v>0</v>
      </c>
      <c r="AD1970" s="124">
        <f>'J_Cash Flow'!AD20</f>
        <v>0</v>
      </c>
      <c r="AE1970" s="124">
        <f>'J_Cash Flow'!AE20</f>
        <v>0</v>
      </c>
      <c r="AF1970" s="124">
        <f>'J_Cash Flow'!AF20</f>
        <v>0</v>
      </c>
      <c r="AG1970" s="124">
        <f>'J_Cash Flow'!AG20</f>
        <v>0</v>
      </c>
      <c r="AH1970" s="124">
        <f>'J_Cash Flow'!AH20</f>
        <v>0</v>
      </c>
      <c r="AI1970" s="124">
        <f>'J_Cash Flow'!AI20</f>
        <v>0</v>
      </c>
      <c r="AJ1970" s="124">
        <f>'J_Cash Flow'!AJ20</f>
        <v>0</v>
      </c>
      <c r="AK1970" s="124">
        <f>'J_Cash Flow'!AK20</f>
        <v>0</v>
      </c>
      <c r="AL1970" s="124">
        <f>'J_Cash Flow'!AL20</f>
        <v>0</v>
      </c>
      <c r="AM1970" s="124">
        <f>'J_Cash Flow'!AM20</f>
        <v>0</v>
      </c>
      <c r="AN1970" s="124">
        <f>'J_Cash Flow'!AN20</f>
        <v>0</v>
      </c>
      <c r="AO1970" s="124">
        <f>'J_Cash Flow'!AO20</f>
        <v>0</v>
      </c>
      <c r="AP1970" s="124">
        <f>'J_Cash Flow'!AP20</f>
        <v>0</v>
      </c>
      <c r="AQ1970" s="124">
        <f>'J_Cash Flow'!AQ20</f>
        <v>0</v>
      </c>
      <c r="AR1970" s="124">
        <f>'J_Cash Flow'!AR20</f>
        <v>0</v>
      </c>
      <c r="AS1970" s="125">
        <f>'J_Cash Flow'!AS20</f>
        <v>0</v>
      </c>
    </row>
    <row r="1971" spans="2:45" x14ac:dyDescent="0.2">
      <c r="B1971" s="73">
        <f>'J_Cash Flow'!B21</f>
        <v>0</v>
      </c>
      <c r="C1971" s="175">
        <f>'J_Cash Flow'!C21</f>
        <v>0</v>
      </c>
      <c r="D1971" s="77">
        <f>'J_Cash Flow'!D21</f>
        <v>0</v>
      </c>
      <c r="E1971" s="25">
        <f>'J_Cash Flow'!E21</f>
        <v>0</v>
      </c>
      <c r="F1971" s="42">
        <f>'J_Cash Flow'!F21</f>
        <v>0</v>
      </c>
      <c r="G1971" s="42">
        <f>'J_Cash Flow'!G21</f>
        <v>0</v>
      </c>
      <c r="H1971" s="42">
        <f>'J_Cash Flow'!H21</f>
        <v>0</v>
      </c>
      <c r="I1971" s="42">
        <f>'J_Cash Flow'!I21</f>
        <v>0</v>
      </c>
      <c r="J1971" s="42">
        <f>'J_Cash Flow'!J21</f>
        <v>0</v>
      </c>
      <c r="K1971" s="42">
        <f>'J_Cash Flow'!K21</f>
        <v>0</v>
      </c>
      <c r="L1971" s="42">
        <f>'J_Cash Flow'!L21</f>
        <v>0</v>
      </c>
      <c r="M1971" s="42">
        <f>'J_Cash Flow'!M21</f>
        <v>0</v>
      </c>
      <c r="N1971" s="42">
        <f>'J_Cash Flow'!N21</f>
        <v>0</v>
      </c>
      <c r="O1971" s="42">
        <f>'J_Cash Flow'!O21</f>
        <v>0</v>
      </c>
      <c r="P1971" s="42">
        <f>'J_Cash Flow'!P21</f>
        <v>0</v>
      </c>
      <c r="Q1971" s="42">
        <f>'J_Cash Flow'!Q21</f>
        <v>0</v>
      </c>
      <c r="R1971" s="42">
        <f>'J_Cash Flow'!R21</f>
        <v>0</v>
      </c>
      <c r="S1971" s="42">
        <f>'J_Cash Flow'!S21</f>
        <v>0</v>
      </c>
      <c r="T1971" s="42">
        <f>'J_Cash Flow'!T21</f>
        <v>0</v>
      </c>
      <c r="U1971" s="42">
        <f>'J_Cash Flow'!U21</f>
        <v>0</v>
      </c>
      <c r="V1971" s="42">
        <f>'J_Cash Flow'!V21</f>
        <v>0</v>
      </c>
      <c r="W1971" s="42">
        <f>'J_Cash Flow'!W21</f>
        <v>0</v>
      </c>
      <c r="X1971" s="42">
        <f>'J_Cash Flow'!X21</f>
        <v>0</v>
      </c>
      <c r="Y1971" s="42">
        <f>'J_Cash Flow'!Y21</f>
        <v>0</v>
      </c>
      <c r="Z1971" s="42">
        <f>'J_Cash Flow'!Z21</f>
        <v>0</v>
      </c>
      <c r="AA1971" s="42">
        <f>'J_Cash Flow'!AA21</f>
        <v>0</v>
      </c>
      <c r="AB1971" s="42">
        <f>'J_Cash Flow'!AB21</f>
        <v>0</v>
      </c>
      <c r="AC1971" s="42">
        <f>'J_Cash Flow'!AC21</f>
        <v>0</v>
      </c>
      <c r="AD1971" s="42">
        <f>'J_Cash Flow'!AD21</f>
        <v>0</v>
      </c>
      <c r="AE1971" s="42">
        <f>'J_Cash Flow'!AE21</f>
        <v>0</v>
      </c>
      <c r="AF1971" s="42">
        <f>'J_Cash Flow'!AF21</f>
        <v>0</v>
      </c>
      <c r="AG1971" s="42">
        <f>'J_Cash Flow'!AG21</f>
        <v>0</v>
      </c>
      <c r="AH1971" s="42">
        <f>'J_Cash Flow'!AH21</f>
        <v>0</v>
      </c>
      <c r="AI1971" s="42">
        <f>'J_Cash Flow'!AI21</f>
        <v>0</v>
      </c>
      <c r="AJ1971" s="42">
        <f>'J_Cash Flow'!AJ21</f>
        <v>0</v>
      </c>
      <c r="AK1971" s="42">
        <f>'J_Cash Flow'!AK21</f>
        <v>0</v>
      </c>
      <c r="AL1971" s="42">
        <f>'J_Cash Flow'!AL21</f>
        <v>0</v>
      </c>
      <c r="AM1971" s="42">
        <f>'J_Cash Flow'!AM21</f>
        <v>0</v>
      </c>
      <c r="AN1971" s="42">
        <f>'J_Cash Flow'!AN21</f>
        <v>0</v>
      </c>
      <c r="AO1971" s="42">
        <f>'J_Cash Flow'!AO21</f>
        <v>0</v>
      </c>
      <c r="AP1971" s="42">
        <f>'J_Cash Flow'!AP21</f>
        <v>0</v>
      </c>
      <c r="AQ1971" s="42">
        <f>'J_Cash Flow'!AQ21</f>
        <v>0</v>
      </c>
      <c r="AR1971" s="42">
        <f>'J_Cash Flow'!AR21</f>
        <v>0</v>
      </c>
      <c r="AS1971" s="42">
        <f>'J_Cash Flow'!AS21</f>
        <v>0</v>
      </c>
    </row>
    <row r="1972" spans="2:45" x14ac:dyDescent="0.2">
      <c r="B1972" s="59" t="str">
        <f>'J_Cash Flow'!B22</f>
        <v>Operating</v>
      </c>
      <c r="C1972" s="177">
        <f>'J_Cash Flow'!C22</f>
        <v>0</v>
      </c>
      <c r="D1972" s="63" t="str">
        <f>'J_Cash Flow'!D22</f>
        <v>Operating Expense Salaries</v>
      </c>
      <c r="E1972" s="123">
        <f>'J_Cash Flow'!E22</f>
        <v>0.03</v>
      </c>
      <c r="F1972" s="186">
        <f>'J_Cash Flow'!F22</f>
        <v>0</v>
      </c>
      <c r="G1972" s="124">
        <f>'J_Cash Flow'!G22</f>
        <v>0</v>
      </c>
      <c r="H1972" s="124">
        <f>'J_Cash Flow'!H22</f>
        <v>0</v>
      </c>
      <c r="I1972" s="124">
        <f>'J_Cash Flow'!I22</f>
        <v>0</v>
      </c>
      <c r="J1972" s="124">
        <f>'J_Cash Flow'!J22</f>
        <v>0</v>
      </c>
      <c r="K1972" s="124">
        <f>'J_Cash Flow'!K22</f>
        <v>0</v>
      </c>
      <c r="L1972" s="124">
        <f>'J_Cash Flow'!L22</f>
        <v>0</v>
      </c>
      <c r="M1972" s="124">
        <f>'J_Cash Flow'!M22</f>
        <v>0</v>
      </c>
      <c r="N1972" s="124">
        <f>'J_Cash Flow'!N22</f>
        <v>0</v>
      </c>
      <c r="O1972" s="124">
        <f>'J_Cash Flow'!O22</f>
        <v>0</v>
      </c>
      <c r="P1972" s="124">
        <f>'J_Cash Flow'!P22</f>
        <v>0</v>
      </c>
      <c r="Q1972" s="124">
        <f>'J_Cash Flow'!Q22</f>
        <v>0</v>
      </c>
      <c r="R1972" s="124">
        <f>'J_Cash Flow'!R22</f>
        <v>0</v>
      </c>
      <c r="S1972" s="124">
        <f>'J_Cash Flow'!S22</f>
        <v>0</v>
      </c>
      <c r="T1972" s="124">
        <f>'J_Cash Flow'!T22</f>
        <v>0</v>
      </c>
      <c r="U1972" s="124">
        <f>'J_Cash Flow'!U22</f>
        <v>0</v>
      </c>
      <c r="V1972" s="124">
        <f>'J_Cash Flow'!V22</f>
        <v>0</v>
      </c>
      <c r="W1972" s="124">
        <f>'J_Cash Flow'!W22</f>
        <v>0</v>
      </c>
      <c r="X1972" s="124">
        <f>'J_Cash Flow'!X22</f>
        <v>0</v>
      </c>
      <c r="Y1972" s="124">
        <f>'J_Cash Flow'!Y22</f>
        <v>0</v>
      </c>
      <c r="Z1972" s="124">
        <f>'J_Cash Flow'!Z22</f>
        <v>0</v>
      </c>
      <c r="AA1972" s="124">
        <f>'J_Cash Flow'!AA22</f>
        <v>0</v>
      </c>
      <c r="AB1972" s="124">
        <f>'J_Cash Flow'!AB22</f>
        <v>0</v>
      </c>
      <c r="AC1972" s="124">
        <f>'J_Cash Flow'!AC22</f>
        <v>0</v>
      </c>
      <c r="AD1972" s="124">
        <f>'J_Cash Flow'!AD22</f>
        <v>0</v>
      </c>
      <c r="AE1972" s="124">
        <f>'J_Cash Flow'!AE22</f>
        <v>0</v>
      </c>
      <c r="AF1972" s="124">
        <f>'J_Cash Flow'!AF22</f>
        <v>0</v>
      </c>
      <c r="AG1972" s="124">
        <f>'J_Cash Flow'!AG22</f>
        <v>0</v>
      </c>
      <c r="AH1972" s="124">
        <f>'J_Cash Flow'!AH22</f>
        <v>0</v>
      </c>
      <c r="AI1972" s="124">
        <f>'J_Cash Flow'!AI22</f>
        <v>0</v>
      </c>
      <c r="AJ1972" s="124">
        <f>'J_Cash Flow'!AJ22</f>
        <v>0</v>
      </c>
      <c r="AK1972" s="124">
        <f>'J_Cash Flow'!AK22</f>
        <v>0</v>
      </c>
      <c r="AL1972" s="124">
        <f>'J_Cash Flow'!AL22</f>
        <v>0</v>
      </c>
      <c r="AM1972" s="124">
        <f>'J_Cash Flow'!AM22</f>
        <v>0</v>
      </c>
      <c r="AN1972" s="124">
        <f>'J_Cash Flow'!AN22</f>
        <v>0</v>
      </c>
      <c r="AO1972" s="124">
        <f>'J_Cash Flow'!AO22</f>
        <v>0</v>
      </c>
      <c r="AP1972" s="124">
        <f>'J_Cash Flow'!AP22</f>
        <v>0</v>
      </c>
      <c r="AQ1972" s="124">
        <f>'J_Cash Flow'!AQ22</f>
        <v>0</v>
      </c>
      <c r="AR1972" s="124">
        <f>'J_Cash Flow'!AR22</f>
        <v>0</v>
      </c>
      <c r="AS1972" s="125">
        <f>'J_Cash Flow'!AS22</f>
        <v>0</v>
      </c>
    </row>
    <row r="1973" spans="2:45" x14ac:dyDescent="0.2">
      <c r="B1973" s="59" t="str">
        <f>'J_Cash Flow'!B23</f>
        <v>Operating</v>
      </c>
      <c r="C1973" s="177">
        <f>'J_Cash Flow'!C23</f>
        <v>0</v>
      </c>
      <c r="D1973" s="63" t="str">
        <f>'J_Cash Flow'!D23</f>
        <v>Other Operating</v>
      </c>
      <c r="E1973" s="123">
        <f>'J_Cash Flow'!E23</f>
        <v>0.03</v>
      </c>
      <c r="F1973" s="186">
        <f>'J_Cash Flow'!F23</f>
        <v>0</v>
      </c>
      <c r="G1973" s="124">
        <f>'J_Cash Flow'!G23</f>
        <v>0</v>
      </c>
      <c r="H1973" s="124">
        <f>'J_Cash Flow'!H23</f>
        <v>0</v>
      </c>
      <c r="I1973" s="124">
        <f>'J_Cash Flow'!I23</f>
        <v>0</v>
      </c>
      <c r="J1973" s="124">
        <f>'J_Cash Flow'!J23</f>
        <v>0</v>
      </c>
      <c r="K1973" s="124">
        <f>'J_Cash Flow'!K23</f>
        <v>0</v>
      </c>
      <c r="L1973" s="124">
        <f>'J_Cash Flow'!L23</f>
        <v>0</v>
      </c>
      <c r="M1973" s="124">
        <f>'J_Cash Flow'!M23</f>
        <v>0</v>
      </c>
      <c r="N1973" s="124">
        <f>'J_Cash Flow'!N23</f>
        <v>0</v>
      </c>
      <c r="O1973" s="124">
        <f>'J_Cash Flow'!O23</f>
        <v>0</v>
      </c>
      <c r="P1973" s="124">
        <f>'J_Cash Flow'!P23</f>
        <v>0</v>
      </c>
      <c r="Q1973" s="124">
        <f>'J_Cash Flow'!Q23</f>
        <v>0</v>
      </c>
      <c r="R1973" s="124">
        <f>'J_Cash Flow'!R23</f>
        <v>0</v>
      </c>
      <c r="S1973" s="124">
        <f>'J_Cash Flow'!S23</f>
        <v>0</v>
      </c>
      <c r="T1973" s="124">
        <f>'J_Cash Flow'!T23</f>
        <v>0</v>
      </c>
      <c r="U1973" s="124">
        <f>'J_Cash Flow'!U23</f>
        <v>0</v>
      </c>
      <c r="V1973" s="124">
        <f>'J_Cash Flow'!V23</f>
        <v>0</v>
      </c>
      <c r="W1973" s="124">
        <f>'J_Cash Flow'!W23</f>
        <v>0</v>
      </c>
      <c r="X1973" s="124">
        <f>'J_Cash Flow'!X23</f>
        <v>0</v>
      </c>
      <c r="Y1973" s="124">
        <f>'J_Cash Flow'!Y23</f>
        <v>0</v>
      </c>
      <c r="Z1973" s="124">
        <f>'J_Cash Flow'!Z23</f>
        <v>0</v>
      </c>
      <c r="AA1973" s="124">
        <f>'J_Cash Flow'!AA23</f>
        <v>0</v>
      </c>
      <c r="AB1973" s="124">
        <f>'J_Cash Flow'!AB23</f>
        <v>0</v>
      </c>
      <c r="AC1973" s="124">
        <f>'J_Cash Flow'!AC23</f>
        <v>0</v>
      </c>
      <c r="AD1973" s="124">
        <f>'J_Cash Flow'!AD23</f>
        <v>0</v>
      </c>
      <c r="AE1973" s="124">
        <f>'J_Cash Flow'!AE23</f>
        <v>0</v>
      </c>
      <c r="AF1973" s="124">
        <f>'J_Cash Flow'!AF23</f>
        <v>0</v>
      </c>
      <c r="AG1973" s="124">
        <f>'J_Cash Flow'!AG23</f>
        <v>0</v>
      </c>
      <c r="AH1973" s="124">
        <f>'J_Cash Flow'!AH23</f>
        <v>0</v>
      </c>
      <c r="AI1973" s="124">
        <f>'J_Cash Flow'!AI23</f>
        <v>0</v>
      </c>
      <c r="AJ1973" s="124">
        <f>'J_Cash Flow'!AJ23</f>
        <v>0</v>
      </c>
      <c r="AK1973" s="124">
        <f>'J_Cash Flow'!AK23</f>
        <v>0</v>
      </c>
      <c r="AL1973" s="124">
        <f>'J_Cash Flow'!AL23</f>
        <v>0</v>
      </c>
      <c r="AM1973" s="124">
        <f>'J_Cash Flow'!AM23</f>
        <v>0</v>
      </c>
      <c r="AN1973" s="124">
        <f>'J_Cash Flow'!AN23</f>
        <v>0</v>
      </c>
      <c r="AO1973" s="124">
        <f>'J_Cash Flow'!AO23</f>
        <v>0</v>
      </c>
      <c r="AP1973" s="124">
        <f>'J_Cash Flow'!AP23</f>
        <v>0</v>
      </c>
      <c r="AQ1973" s="124">
        <f>'J_Cash Flow'!AQ23</f>
        <v>0</v>
      </c>
      <c r="AR1973" s="124">
        <f>'J_Cash Flow'!AR23</f>
        <v>0</v>
      </c>
      <c r="AS1973" s="125">
        <f>'J_Cash Flow'!AS23</f>
        <v>0</v>
      </c>
    </row>
    <row r="1974" spans="2:45" x14ac:dyDescent="0.2">
      <c r="B1974" s="73">
        <f>'J_Cash Flow'!B24</f>
        <v>0</v>
      </c>
      <c r="C1974" s="175">
        <f>'J_Cash Flow'!C24</f>
        <v>0</v>
      </c>
      <c r="D1974" s="77">
        <f>'J_Cash Flow'!D24</f>
        <v>0</v>
      </c>
      <c r="E1974" s="25">
        <f>'J_Cash Flow'!E24</f>
        <v>0</v>
      </c>
      <c r="F1974" s="42">
        <f>'J_Cash Flow'!F24</f>
        <v>0</v>
      </c>
      <c r="G1974" s="42">
        <f>'J_Cash Flow'!G24</f>
        <v>0</v>
      </c>
      <c r="H1974" s="42">
        <f>'J_Cash Flow'!H24</f>
        <v>0</v>
      </c>
      <c r="I1974" s="42">
        <f>'J_Cash Flow'!I24</f>
        <v>0</v>
      </c>
      <c r="J1974" s="42">
        <f>'J_Cash Flow'!J24</f>
        <v>0</v>
      </c>
      <c r="K1974" s="42">
        <f>'J_Cash Flow'!K24</f>
        <v>0</v>
      </c>
      <c r="L1974" s="42">
        <f>'J_Cash Flow'!L24</f>
        <v>0</v>
      </c>
      <c r="M1974" s="42">
        <f>'J_Cash Flow'!M24</f>
        <v>0</v>
      </c>
      <c r="N1974" s="42">
        <f>'J_Cash Flow'!N24</f>
        <v>0</v>
      </c>
      <c r="O1974" s="42">
        <f>'J_Cash Flow'!O24</f>
        <v>0</v>
      </c>
      <c r="P1974" s="42">
        <f>'J_Cash Flow'!P24</f>
        <v>0</v>
      </c>
      <c r="Q1974" s="42">
        <f>'J_Cash Flow'!Q24</f>
        <v>0</v>
      </c>
      <c r="R1974" s="42">
        <f>'J_Cash Flow'!R24</f>
        <v>0</v>
      </c>
      <c r="S1974" s="42">
        <f>'J_Cash Flow'!S24</f>
        <v>0</v>
      </c>
      <c r="T1974" s="42">
        <f>'J_Cash Flow'!T24</f>
        <v>0</v>
      </c>
      <c r="U1974" s="42">
        <f>'J_Cash Flow'!U24</f>
        <v>0</v>
      </c>
      <c r="V1974" s="42">
        <f>'J_Cash Flow'!V24</f>
        <v>0</v>
      </c>
      <c r="W1974" s="42">
        <f>'J_Cash Flow'!W24</f>
        <v>0</v>
      </c>
      <c r="X1974" s="42">
        <f>'J_Cash Flow'!X24</f>
        <v>0</v>
      </c>
      <c r="Y1974" s="42">
        <f>'J_Cash Flow'!Y24</f>
        <v>0</v>
      </c>
      <c r="Z1974" s="42">
        <f>'J_Cash Flow'!Z24</f>
        <v>0</v>
      </c>
      <c r="AA1974" s="42">
        <f>'J_Cash Flow'!AA24</f>
        <v>0</v>
      </c>
      <c r="AB1974" s="42">
        <f>'J_Cash Flow'!AB24</f>
        <v>0</v>
      </c>
      <c r="AC1974" s="42">
        <f>'J_Cash Flow'!AC24</f>
        <v>0</v>
      </c>
      <c r="AD1974" s="42">
        <f>'J_Cash Flow'!AD24</f>
        <v>0</v>
      </c>
      <c r="AE1974" s="42">
        <f>'J_Cash Flow'!AE24</f>
        <v>0</v>
      </c>
      <c r="AF1974" s="42">
        <f>'J_Cash Flow'!AF24</f>
        <v>0</v>
      </c>
      <c r="AG1974" s="42">
        <f>'J_Cash Flow'!AG24</f>
        <v>0</v>
      </c>
      <c r="AH1974" s="42">
        <f>'J_Cash Flow'!AH24</f>
        <v>0</v>
      </c>
      <c r="AI1974" s="42">
        <f>'J_Cash Flow'!AI24</f>
        <v>0</v>
      </c>
      <c r="AJ1974" s="42">
        <f>'J_Cash Flow'!AJ24</f>
        <v>0</v>
      </c>
      <c r="AK1974" s="42">
        <f>'J_Cash Flow'!AK24</f>
        <v>0</v>
      </c>
      <c r="AL1974" s="42">
        <f>'J_Cash Flow'!AL24</f>
        <v>0</v>
      </c>
      <c r="AM1974" s="42">
        <f>'J_Cash Flow'!AM24</f>
        <v>0</v>
      </c>
      <c r="AN1974" s="42">
        <f>'J_Cash Flow'!AN24</f>
        <v>0</v>
      </c>
      <c r="AO1974" s="42">
        <f>'J_Cash Flow'!AO24</f>
        <v>0</v>
      </c>
      <c r="AP1974" s="42">
        <f>'J_Cash Flow'!AP24</f>
        <v>0</v>
      </c>
      <c r="AQ1974" s="42">
        <f>'J_Cash Flow'!AQ24</f>
        <v>0</v>
      </c>
      <c r="AR1974" s="42">
        <f>'J_Cash Flow'!AR24</f>
        <v>0</v>
      </c>
      <c r="AS1974" s="42">
        <f>'J_Cash Flow'!AS24</f>
        <v>0</v>
      </c>
    </row>
    <row r="1975" spans="2:45" x14ac:dyDescent="0.2">
      <c r="B1975" s="59" t="str">
        <f>'J_Cash Flow'!B25</f>
        <v>Maintenance</v>
      </c>
      <c r="C1975" s="168">
        <f>'J_Cash Flow'!C25</f>
        <v>0</v>
      </c>
      <c r="D1975" s="63" t="str">
        <f>'J_Cash Flow'!D25</f>
        <v>Maintenance Salaries</v>
      </c>
      <c r="E1975" s="123">
        <f>'J_Cash Flow'!E25</f>
        <v>0.03</v>
      </c>
      <c r="F1975" s="186">
        <f>'J_Cash Flow'!F25</f>
        <v>0</v>
      </c>
      <c r="G1975" s="124">
        <f>'J_Cash Flow'!G25</f>
        <v>0</v>
      </c>
      <c r="H1975" s="124">
        <f>'J_Cash Flow'!H25</f>
        <v>0</v>
      </c>
      <c r="I1975" s="124">
        <f>'J_Cash Flow'!I25</f>
        <v>0</v>
      </c>
      <c r="J1975" s="124">
        <f>'J_Cash Flow'!J25</f>
        <v>0</v>
      </c>
      <c r="K1975" s="124">
        <f>'J_Cash Flow'!K25</f>
        <v>0</v>
      </c>
      <c r="L1975" s="124">
        <f>'J_Cash Flow'!L25</f>
        <v>0</v>
      </c>
      <c r="M1975" s="124">
        <f>'J_Cash Flow'!M25</f>
        <v>0</v>
      </c>
      <c r="N1975" s="124">
        <f>'J_Cash Flow'!N25</f>
        <v>0</v>
      </c>
      <c r="O1975" s="124">
        <f>'J_Cash Flow'!O25</f>
        <v>0</v>
      </c>
      <c r="P1975" s="124">
        <f>'J_Cash Flow'!P25</f>
        <v>0</v>
      </c>
      <c r="Q1975" s="124">
        <f>'J_Cash Flow'!Q25</f>
        <v>0</v>
      </c>
      <c r="R1975" s="124">
        <f>'J_Cash Flow'!R25</f>
        <v>0</v>
      </c>
      <c r="S1975" s="124">
        <f>'J_Cash Flow'!S25</f>
        <v>0</v>
      </c>
      <c r="T1975" s="124">
        <f>'J_Cash Flow'!T25</f>
        <v>0</v>
      </c>
      <c r="U1975" s="124">
        <f>'J_Cash Flow'!U25</f>
        <v>0</v>
      </c>
      <c r="V1975" s="124">
        <f>'J_Cash Flow'!V25</f>
        <v>0</v>
      </c>
      <c r="W1975" s="124">
        <f>'J_Cash Flow'!W25</f>
        <v>0</v>
      </c>
      <c r="X1975" s="124">
        <f>'J_Cash Flow'!X25</f>
        <v>0</v>
      </c>
      <c r="Y1975" s="124">
        <f>'J_Cash Flow'!Y25</f>
        <v>0</v>
      </c>
      <c r="Z1975" s="124">
        <f>'J_Cash Flow'!Z25</f>
        <v>0</v>
      </c>
      <c r="AA1975" s="124">
        <f>'J_Cash Flow'!AA25</f>
        <v>0</v>
      </c>
      <c r="AB1975" s="124">
        <f>'J_Cash Flow'!AB25</f>
        <v>0</v>
      </c>
      <c r="AC1975" s="124">
        <f>'J_Cash Flow'!AC25</f>
        <v>0</v>
      </c>
      <c r="AD1975" s="124">
        <f>'J_Cash Flow'!AD25</f>
        <v>0</v>
      </c>
      <c r="AE1975" s="124">
        <f>'J_Cash Flow'!AE25</f>
        <v>0</v>
      </c>
      <c r="AF1975" s="124">
        <f>'J_Cash Flow'!AF25</f>
        <v>0</v>
      </c>
      <c r="AG1975" s="124">
        <f>'J_Cash Flow'!AG25</f>
        <v>0</v>
      </c>
      <c r="AH1975" s="124">
        <f>'J_Cash Flow'!AH25</f>
        <v>0</v>
      </c>
      <c r="AI1975" s="124">
        <f>'J_Cash Flow'!AI25</f>
        <v>0</v>
      </c>
      <c r="AJ1975" s="124">
        <f>'J_Cash Flow'!AJ25</f>
        <v>0</v>
      </c>
      <c r="AK1975" s="124">
        <f>'J_Cash Flow'!AK25</f>
        <v>0</v>
      </c>
      <c r="AL1975" s="124">
        <f>'J_Cash Flow'!AL25</f>
        <v>0</v>
      </c>
      <c r="AM1975" s="124">
        <f>'J_Cash Flow'!AM25</f>
        <v>0</v>
      </c>
      <c r="AN1975" s="124">
        <f>'J_Cash Flow'!AN25</f>
        <v>0</v>
      </c>
      <c r="AO1975" s="124">
        <f>'J_Cash Flow'!AO25</f>
        <v>0</v>
      </c>
      <c r="AP1975" s="124">
        <f>'J_Cash Flow'!AP25</f>
        <v>0</v>
      </c>
      <c r="AQ1975" s="124">
        <f>'J_Cash Flow'!AQ25</f>
        <v>0</v>
      </c>
      <c r="AR1975" s="124">
        <f>'J_Cash Flow'!AR25</f>
        <v>0</v>
      </c>
      <c r="AS1975" s="125">
        <f>'J_Cash Flow'!AS25</f>
        <v>0</v>
      </c>
    </row>
    <row r="1976" spans="2:45" x14ac:dyDescent="0.2">
      <c r="B1976" s="59" t="str">
        <f>'J_Cash Flow'!B26</f>
        <v>Maintenance</v>
      </c>
      <c r="C1976" s="168">
        <f>'J_Cash Flow'!C26</f>
        <v>0</v>
      </c>
      <c r="D1976" s="63" t="str">
        <f>'J_Cash Flow'!D26</f>
        <v xml:space="preserve">Other Maintenance  </v>
      </c>
      <c r="E1976" s="123">
        <f>'J_Cash Flow'!E26</f>
        <v>0.03</v>
      </c>
      <c r="F1976" s="186">
        <f>'J_Cash Flow'!F26</f>
        <v>0</v>
      </c>
      <c r="G1976" s="124">
        <f>'J_Cash Flow'!G26</f>
        <v>0</v>
      </c>
      <c r="H1976" s="124">
        <f>'J_Cash Flow'!H26</f>
        <v>0</v>
      </c>
      <c r="I1976" s="124">
        <f>'J_Cash Flow'!I26</f>
        <v>0</v>
      </c>
      <c r="J1976" s="124">
        <f>'J_Cash Flow'!J26</f>
        <v>0</v>
      </c>
      <c r="K1976" s="124">
        <f>'J_Cash Flow'!K26</f>
        <v>0</v>
      </c>
      <c r="L1976" s="124">
        <f>'J_Cash Flow'!L26</f>
        <v>0</v>
      </c>
      <c r="M1976" s="124">
        <f>'J_Cash Flow'!M26</f>
        <v>0</v>
      </c>
      <c r="N1976" s="124">
        <f>'J_Cash Flow'!N26</f>
        <v>0</v>
      </c>
      <c r="O1976" s="124">
        <f>'J_Cash Flow'!O26</f>
        <v>0</v>
      </c>
      <c r="P1976" s="124">
        <f>'J_Cash Flow'!P26</f>
        <v>0</v>
      </c>
      <c r="Q1976" s="124">
        <f>'J_Cash Flow'!Q26</f>
        <v>0</v>
      </c>
      <c r="R1976" s="124">
        <f>'J_Cash Flow'!R26</f>
        <v>0</v>
      </c>
      <c r="S1976" s="124">
        <f>'J_Cash Flow'!S26</f>
        <v>0</v>
      </c>
      <c r="T1976" s="124">
        <f>'J_Cash Flow'!T26</f>
        <v>0</v>
      </c>
      <c r="U1976" s="124">
        <f>'J_Cash Flow'!U26</f>
        <v>0</v>
      </c>
      <c r="V1976" s="124">
        <f>'J_Cash Flow'!V26</f>
        <v>0</v>
      </c>
      <c r="W1976" s="124">
        <f>'J_Cash Flow'!W26</f>
        <v>0</v>
      </c>
      <c r="X1976" s="124">
        <f>'J_Cash Flow'!X26</f>
        <v>0</v>
      </c>
      <c r="Y1976" s="124">
        <f>'J_Cash Flow'!Y26</f>
        <v>0</v>
      </c>
      <c r="Z1976" s="124">
        <f>'J_Cash Flow'!Z26</f>
        <v>0</v>
      </c>
      <c r="AA1976" s="124">
        <f>'J_Cash Flow'!AA26</f>
        <v>0</v>
      </c>
      <c r="AB1976" s="124">
        <f>'J_Cash Flow'!AB26</f>
        <v>0</v>
      </c>
      <c r="AC1976" s="124">
        <f>'J_Cash Flow'!AC26</f>
        <v>0</v>
      </c>
      <c r="AD1976" s="124">
        <f>'J_Cash Flow'!AD26</f>
        <v>0</v>
      </c>
      <c r="AE1976" s="124">
        <f>'J_Cash Flow'!AE26</f>
        <v>0</v>
      </c>
      <c r="AF1976" s="124">
        <f>'J_Cash Flow'!AF26</f>
        <v>0</v>
      </c>
      <c r="AG1976" s="124">
        <f>'J_Cash Flow'!AG26</f>
        <v>0</v>
      </c>
      <c r="AH1976" s="124">
        <f>'J_Cash Flow'!AH26</f>
        <v>0</v>
      </c>
      <c r="AI1976" s="124">
        <f>'J_Cash Flow'!AI26</f>
        <v>0</v>
      </c>
      <c r="AJ1976" s="124">
        <f>'J_Cash Flow'!AJ26</f>
        <v>0</v>
      </c>
      <c r="AK1976" s="124">
        <f>'J_Cash Flow'!AK26</f>
        <v>0</v>
      </c>
      <c r="AL1976" s="124">
        <f>'J_Cash Flow'!AL26</f>
        <v>0</v>
      </c>
      <c r="AM1976" s="124">
        <f>'J_Cash Flow'!AM26</f>
        <v>0</v>
      </c>
      <c r="AN1976" s="124">
        <f>'J_Cash Flow'!AN26</f>
        <v>0</v>
      </c>
      <c r="AO1976" s="124">
        <f>'J_Cash Flow'!AO26</f>
        <v>0</v>
      </c>
      <c r="AP1976" s="124">
        <f>'J_Cash Flow'!AP26</f>
        <v>0</v>
      </c>
      <c r="AQ1976" s="124">
        <f>'J_Cash Flow'!AQ26</f>
        <v>0</v>
      </c>
      <c r="AR1976" s="124">
        <f>'J_Cash Flow'!AR26</f>
        <v>0</v>
      </c>
      <c r="AS1976" s="125">
        <f>'J_Cash Flow'!AS26</f>
        <v>0</v>
      </c>
    </row>
    <row r="1977" spans="2:45" x14ac:dyDescent="0.2">
      <c r="B1977" s="73">
        <f>'J_Cash Flow'!B27</f>
        <v>0</v>
      </c>
      <c r="C1977" s="175">
        <f>'J_Cash Flow'!C27</f>
        <v>0</v>
      </c>
      <c r="D1977" s="77">
        <f>'J_Cash Flow'!D27</f>
        <v>0</v>
      </c>
      <c r="E1977" s="25">
        <f>'J_Cash Flow'!E27</f>
        <v>0</v>
      </c>
      <c r="F1977" s="42">
        <f>'J_Cash Flow'!F27</f>
        <v>0</v>
      </c>
      <c r="G1977" s="42">
        <f>'J_Cash Flow'!G27</f>
        <v>0</v>
      </c>
      <c r="H1977" s="42">
        <f>'J_Cash Flow'!H27</f>
        <v>0</v>
      </c>
      <c r="I1977" s="42">
        <f>'J_Cash Flow'!I27</f>
        <v>0</v>
      </c>
      <c r="J1977" s="42">
        <f>'J_Cash Flow'!J27</f>
        <v>0</v>
      </c>
      <c r="K1977" s="42">
        <f>'J_Cash Flow'!K27</f>
        <v>0</v>
      </c>
      <c r="L1977" s="42">
        <f>'J_Cash Flow'!L27</f>
        <v>0</v>
      </c>
      <c r="M1977" s="42">
        <f>'J_Cash Flow'!M27</f>
        <v>0</v>
      </c>
      <c r="N1977" s="42">
        <f>'J_Cash Flow'!N27</f>
        <v>0</v>
      </c>
      <c r="O1977" s="42">
        <f>'J_Cash Flow'!O27</f>
        <v>0</v>
      </c>
      <c r="P1977" s="42">
        <f>'J_Cash Flow'!P27</f>
        <v>0</v>
      </c>
      <c r="Q1977" s="42">
        <f>'J_Cash Flow'!Q27</f>
        <v>0</v>
      </c>
      <c r="R1977" s="42">
        <f>'J_Cash Flow'!R27</f>
        <v>0</v>
      </c>
      <c r="S1977" s="42">
        <f>'J_Cash Flow'!S27</f>
        <v>0</v>
      </c>
      <c r="T1977" s="42">
        <f>'J_Cash Flow'!T27</f>
        <v>0</v>
      </c>
      <c r="U1977" s="42">
        <f>'J_Cash Flow'!U27</f>
        <v>0</v>
      </c>
      <c r="V1977" s="42">
        <f>'J_Cash Flow'!V27</f>
        <v>0</v>
      </c>
      <c r="W1977" s="42">
        <f>'J_Cash Flow'!W27</f>
        <v>0</v>
      </c>
      <c r="X1977" s="42">
        <f>'J_Cash Flow'!X27</f>
        <v>0</v>
      </c>
      <c r="Y1977" s="42">
        <f>'J_Cash Flow'!Y27</f>
        <v>0</v>
      </c>
      <c r="Z1977" s="42">
        <f>'J_Cash Flow'!Z27</f>
        <v>0</v>
      </c>
      <c r="AA1977" s="42">
        <f>'J_Cash Flow'!AA27</f>
        <v>0</v>
      </c>
      <c r="AB1977" s="42">
        <f>'J_Cash Flow'!AB27</f>
        <v>0</v>
      </c>
      <c r="AC1977" s="42">
        <f>'J_Cash Flow'!AC27</f>
        <v>0</v>
      </c>
      <c r="AD1977" s="42">
        <f>'J_Cash Flow'!AD27</f>
        <v>0</v>
      </c>
      <c r="AE1977" s="42">
        <f>'J_Cash Flow'!AE27</f>
        <v>0</v>
      </c>
      <c r="AF1977" s="42">
        <f>'J_Cash Flow'!AF27</f>
        <v>0</v>
      </c>
      <c r="AG1977" s="42">
        <f>'J_Cash Flow'!AG27</f>
        <v>0</v>
      </c>
      <c r="AH1977" s="42">
        <f>'J_Cash Flow'!AH27</f>
        <v>0</v>
      </c>
      <c r="AI1977" s="42">
        <f>'J_Cash Flow'!AI27</f>
        <v>0</v>
      </c>
      <c r="AJ1977" s="42">
        <f>'J_Cash Flow'!AJ27</f>
        <v>0</v>
      </c>
      <c r="AK1977" s="42">
        <f>'J_Cash Flow'!AK27</f>
        <v>0</v>
      </c>
      <c r="AL1977" s="42">
        <f>'J_Cash Flow'!AL27</f>
        <v>0</v>
      </c>
      <c r="AM1977" s="42">
        <f>'J_Cash Flow'!AM27</f>
        <v>0</v>
      </c>
      <c r="AN1977" s="42">
        <f>'J_Cash Flow'!AN27</f>
        <v>0</v>
      </c>
      <c r="AO1977" s="42">
        <f>'J_Cash Flow'!AO27</f>
        <v>0</v>
      </c>
      <c r="AP1977" s="42">
        <f>'J_Cash Flow'!AP27</f>
        <v>0</v>
      </c>
      <c r="AQ1977" s="42">
        <f>'J_Cash Flow'!AQ27</f>
        <v>0</v>
      </c>
      <c r="AR1977" s="42">
        <f>'J_Cash Flow'!AR27</f>
        <v>0</v>
      </c>
      <c r="AS1977" s="42">
        <f>'J_Cash Flow'!AS27</f>
        <v>0</v>
      </c>
    </row>
    <row r="1978" spans="2:45" x14ac:dyDescent="0.2">
      <c r="B1978" s="59" t="str">
        <f>'J_Cash Flow'!B28</f>
        <v>Utilities</v>
      </c>
      <c r="C1978" s="168">
        <f>'J_Cash Flow'!C28</f>
        <v>0</v>
      </c>
      <c r="D1978" s="63" t="str">
        <f>'J_Cash Flow'!D28</f>
        <v>Electricity</v>
      </c>
      <c r="E1978" s="123">
        <f>'J_Cash Flow'!E28</f>
        <v>0.03</v>
      </c>
      <c r="F1978" s="186">
        <f>'J_Cash Flow'!F28</f>
        <v>0</v>
      </c>
      <c r="G1978" s="124">
        <f>'J_Cash Flow'!G28</f>
        <v>0</v>
      </c>
      <c r="H1978" s="124">
        <f>'J_Cash Flow'!H28</f>
        <v>0</v>
      </c>
      <c r="I1978" s="124">
        <f>'J_Cash Flow'!I28</f>
        <v>0</v>
      </c>
      <c r="J1978" s="124">
        <f>'J_Cash Flow'!J28</f>
        <v>0</v>
      </c>
      <c r="K1978" s="124">
        <f>'J_Cash Flow'!K28</f>
        <v>0</v>
      </c>
      <c r="L1978" s="124">
        <f>'J_Cash Flow'!L28</f>
        <v>0</v>
      </c>
      <c r="M1978" s="124">
        <f>'J_Cash Flow'!M28</f>
        <v>0</v>
      </c>
      <c r="N1978" s="124">
        <f>'J_Cash Flow'!N28</f>
        <v>0</v>
      </c>
      <c r="O1978" s="124">
        <f>'J_Cash Flow'!O28</f>
        <v>0</v>
      </c>
      <c r="P1978" s="124">
        <f>'J_Cash Flow'!P28</f>
        <v>0</v>
      </c>
      <c r="Q1978" s="124">
        <f>'J_Cash Flow'!Q28</f>
        <v>0</v>
      </c>
      <c r="R1978" s="124">
        <f>'J_Cash Flow'!R28</f>
        <v>0</v>
      </c>
      <c r="S1978" s="124">
        <f>'J_Cash Flow'!S28</f>
        <v>0</v>
      </c>
      <c r="T1978" s="124">
        <f>'J_Cash Flow'!T28</f>
        <v>0</v>
      </c>
      <c r="U1978" s="124">
        <f>'J_Cash Flow'!U28</f>
        <v>0</v>
      </c>
      <c r="V1978" s="124">
        <f>'J_Cash Flow'!V28</f>
        <v>0</v>
      </c>
      <c r="W1978" s="124">
        <f>'J_Cash Flow'!W28</f>
        <v>0</v>
      </c>
      <c r="X1978" s="124">
        <f>'J_Cash Flow'!X28</f>
        <v>0</v>
      </c>
      <c r="Y1978" s="124">
        <f>'J_Cash Flow'!Y28</f>
        <v>0</v>
      </c>
      <c r="Z1978" s="124">
        <f>'J_Cash Flow'!Z28</f>
        <v>0</v>
      </c>
      <c r="AA1978" s="124">
        <f>'J_Cash Flow'!AA28</f>
        <v>0</v>
      </c>
      <c r="AB1978" s="124">
        <f>'J_Cash Flow'!AB28</f>
        <v>0</v>
      </c>
      <c r="AC1978" s="124">
        <f>'J_Cash Flow'!AC28</f>
        <v>0</v>
      </c>
      <c r="AD1978" s="124">
        <f>'J_Cash Flow'!AD28</f>
        <v>0</v>
      </c>
      <c r="AE1978" s="124">
        <f>'J_Cash Flow'!AE28</f>
        <v>0</v>
      </c>
      <c r="AF1978" s="124">
        <f>'J_Cash Flow'!AF28</f>
        <v>0</v>
      </c>
      <c r="AG1978" s="124">
        <f>'J_Cash Flow'!AG28</f>
        <v>0</v>
      </c>
      <c r="AH1978" s="124">
        <f>'J_Cash Flow'!AH28</f>
        <v>0</v>
      </c>
      <c r="AI1978" s="124">
        <f>'J_Cash Flow'!AI28</f>
        <v>0</v>
      </c>
      <c r="AJ1978" s="124">
        <f>'J_Cash Flow'!AJ28</f>
        <v>0</v>
      </c>
      <c r="AK1978" s="124">
        <f>'J_Cash Flow'!AK28</f>
        <v>0</v>
      </c>
      <c r="AL1978" s="124">
        <f>'J_Cash Flow'!AL28</f>
        <v>0</v>
      </c>
      <c r="AM1978" s="124">
        <f>'J_Cash Flow'!AM28</f>
        <v>0</v>
      </c>
      <c r="AN1978" s="124">
        <f>'J_Cash Flow'!AN28</f>
        <v>0</v>
      </c>
      <c r="AO1978" s="124">
        <f>'J_Cash Flow'!AO28</f>
        <v>0</v>
      </c>
      <c r="AP1978" s="124">
        <f>'J_Cash Flow'!AP28</f>
        <v>0</v>
      </c>
      <c r="AQ1978" s="124">
        <f>'J_Cash Flow'!AQ28</f>
        <v>0</v>
      </c>
      <c r="AR1978" s="124">
        <f>'J_Cash Flow'!AR28</f>
        <v>0</v>
      </c>
      <c r="AS1978" s="125">
        <f>'J_Cash Flow'!AS28</f>
        <v>0</v>
      </c>
    </row>
    <row r="1979" spans="2:45" x14ac:dyDescent="0.2">
      <c r="B1979" s="59" t="str">
        <f>'J_Cash Flow'!B29</f>
        <v>Utilities</v>
      </c>
      <c r="C1979" s="168">
        <f>'J_Cash Flow'!C29</f>
        <v>0</v>
      </c>
      <c r="D1979" s="63" t="str">
        <f>'J_Cash Flow'!D29</f>
        <v>Gas</v>
      </c>
      <c r="E1979" s="123">
        <f>'J_Cash Flow'!E29</f>
        <v>0.03</v>
      </c>
      <c r="F1979" s="186">
        <f>'J_Cash Flow'!F29</f>
        <v>0</v>
      </c>
      <c r="G1979" s="124">
        <f>'J_Cash Flow'!G29</f>
        <v>0</v>
      </c>
      <c r="H1979" s="124">
        <f>'J_Cash Flow'!H29</f>
        <v>0</v>
      </c>
      <c r="I1979" s="124">
        <f>'J_Cash Flow'!I29</f>
        <v>0</v>
      </c>
      <c r="J1979" s="124">
        <f>'J_Cash Flow'!J29</f>
        <v>0</v>
      </c>
      <c r="K1979" s="124">
        <f>'J_Cash Flow'!K29</f>
        <v>0</v>
      </c>
      <c r="L1979" s="124">
        <f>'J_Cash Flow'!L29</f>
        <v>0</v>
      </c>
      <c r="M1979" s="124">
        <f>'J_Cash Flow'!M29</f>
        <v>0</v>
      </c>
      <c r="N1979" s="124">
        <f>'J_Cash Flow'!N29</f>
        <v>0</v>
      </c>
      <c r="O1979" s="124">
        <f>'J_Cash Flow'!O29</f>
        <v>0</v>
      </c>
      <c r="P1979" s="124">
        <f>'J_Cash Flow'!P29</f>
        <v>0</v>
      </c>
      <c r="Q1979" s="124">
        <f>'J_Cash Flow'!Q29</f>
        <v>0</v>
      </c>
      <c r="R1979" s="124">
        <f>'J_Cash Flow'!R29</f>
        <v>0</v>
      </c>
      <c r="S1979" s="124">
        <f>'J_Cash Flow'!S29</f>
        <v>0</v>
      </c>
      <c r="T1979" s="124">
        <f>'J_Cash Flow'!T29</f>
        <v>0</v>
      </c>
      <c r="U1979" s="124">
        <f>'J_Cash Flow'!U29</f>
        <v>0</v>
      </c>
      <c r="V1979" s="124">
        <f>'J_Cash Flow'!V29</f>
        <v>0</v>
      </c>
      <c r="W1979" s="124">
        <f>'J_Cash Flow'!W29</f>
        <v>0</v>
      </c>
      <c r="X1979" s="124">
        <f>'J_Cash Flow'!X29</f>
        <v>0</v>
      </c>
      <c r="Y1979" s="124">
        <f>'J_Cash Flow'!Y29</f>
        <v>0</v>
      </c>
      <c r="Z1979" s="124">
        <f>'J_Cash Flow'!Z29</f>
        <v>0</v>
      </c>
      <c r="AA1979" s="124">
        <f>'J_Cash Flow'!AA29</f>
        <v>0</v>
      </c>
      <c r="AB1979" s="124">
        <f>'J_Cash Flow'!AB29</f>
        <v>0</v>
      </c>
      <c r="AC1979" s="124">
        <f>'J_Cash Flow'!AC29</f>
        <v>0</v>
      </c>
      <c r="AD1979" s="124">
        <f>'J_Cash Flow'!AD29</f>
        <v>0</v>
      </c>
      <c r="AE1979" s="124">
        <f>'J_Cash Flow'!AE29</f>
        <v>0</v>
      </c>
      <c r="AF1979" s="124">
        <f>'J_Cash Flow'!AF29</f>
        <v>0</v>
      </c>
      <c r="AG1979" s="124">
        <f>'J_Cash Flow'!AG29</f>
        <v>0</v>
      </c>
      <c r="AH1979" s="124">
        <f>'J_Cash Flow'!AH29</f>
        <v>0</v>
      </c>
      <c r="AI1979" s="124">
        <f>'J_Cash Flow'!AI29</f>
        <v>0</v>
      </c>
      <c r="AJ1979" s="124">
        <f>'J_Cash Flow'!AJ29</f>
        <v>0</v>
      </c>
      <c r="AK1979" s="124">
        <f>'J_Cash Flow'!AK29</f>
        <v>0</v>
      </c>
      <c r="AL1979" s="124">
        <f>'J_Cash Flow'!AL29</f>
        <v>0</v>
      </c>
      <c r="AM1979" s="124">
        <f>'J_Cash Flow'!AM29</f>
        <v>0</v>
      </c>
      <c r="AN1979" s="124">
        <f>'J_Cash Flow'!AN29</f>
        <v>0</v>
      </c>
      <c r="AO1979" s="124">
        <f>'J_Cash Flow'!AO29</f>
        <v>0</v>
      </c>
      <c r="AP1979" s="124">
        <f>'J_Cash Flow'!AP29</f>
        <v>0</v>
      </c>
      <c r="AQ1979" s="124">
        <f>'J_Cash Flow'!AQ29</f>
        <v>0</v>
      </c>
      <c r="AR1979" s="124">
        <f>'J_Cash Flow'!AR29</f>
        <v>0</v>
      </c>
      <c r="AS1979" s="125">
        <f>'J_Cash Flow'!AS29</f>
        <v>0</v>
      </c>
    </row>
    <row r="1980" spans="2:45" x14ac:dyDescent="0.2">
      <c r="B1980" s="59" t="str">
        <f>'J_Cash Flow'!B30</f>
        <v>Utilities</v>
      </c>
      <c r="C1980" s="168">
        <f>'J_Cash Flow'!C30</f>
        <v>0</v>
      </c>
      <c r="D1980" s="63" t="str">
        <f>'J_Cash Flow'!D30</f>
        <v>Oil</v>
      </c>
      <c r="E1980" s="123">
        <f>'J_Cash Flow'!E30</f>
        <v>0.03</v>
      </c>
      <c r="F1980" s="186">
        <f>'J_Cash Flow'!F30</f>
        <v>0</v>
      </c>
      <c r="G1980" s="124">
        <f>'J_Cash Flow'!G30</f>
        <v>0</v>
      </c>
      <c r="H1980" s="124">
        <f>'J_Cash Flow'!H30</f>
        <v>0</v>
      </c>
      <c r="I1980" s="124">
        <f>'J_Cash Flow'!I30</f>
        <v>0</v>
      </c>
      <c r="J1980" s="124">
        <f>'J_Cash Flow'!J30</f>
        <v>0</v>
      </c>
      <c r="K1980" s="124">
        <f>'J_Cash Flow'!K30</f>
        <v>0</v>
      </c>
      <c r="L1980" s="124">
        <f>'J_Cash Flow'!L30</f>
        <v>0</v>
      </c>
      <c r="M1980" s="124">
        <f>'J_Cash Flow'!M30</f>
        <v>0</v>
      </c>
      <c r="N1980" s="124">
        <f>'J_Cash Flow'!N30</f>
        <v>0</v>
      </c>
      <c r="O1980" s="124">
        <f>'J_Cash Flow'!O30</f>
        <v>0</v>
      </c>
      <c r="P1980" s="124">
        <f>'J_Cash Flow'!P30</f>
        <v>0</v>
      </c>
      <c r="Q1980" s="124">
        <f>'J_Cash Flow'!Q30</f>
        <v>0</v>
      </c>
      <c r="R1980" s="124">
        <f>'J_Cash Flow'!R30</f>
        <v>0</v>
      </c>
      <c r="S1980" s="124">
        <f>'J_Cash Flow'!S30</f>
        <v>0</v>
      </c>
      <c r="T1980" s="124">
        <f>'J_Cash Flow'!T30</f>
        <v>0</v>
      </c>
      <c r="U1980" s="124">
        <f>'J_Cash Flow'!U30</f>
        <v>0</v>
      </c>
      <c r="V1980" s="124">
        <f>'J_Cash Flow'!V30</f>
        <v>0</v>
      </c>
      <c r="W1980" s="124">
        <f>'J_Cash Flow'!W30</f>
        <v>0</v>
      </c>
      <c r="X1980" s="124">
        <f>'J_Cash Flow'!X30</f>
        <v>0</v>
      </c>
      <c r="Y1980" s="124">
        <f>'J_Cash Flow'!Y30</f>
        <v>0</v>
      </c>
      <c r="Z1980" s="124">
        <f>'J_Cash Flow'!Z30</f>
        <v>0</v>
      </c>
      <c r="AA1980" s="124">
        <f>'J_Cash Flow'!AA30</f>
        <v>0</v>
      </c>
      <c r="AB1980" s="124">
        <f>'J_Cash Flow'!AB30</f>
        <v>0</v>
      </c>
      <c r="AC1980" s="124">
        <f>'J_Cash Flow'!AC30</f>
        <v>0</v>
      </c>
      <c r="AD1980" s="124">
        <f>'J_Cash Flow'!AD30</f>
        <v>0</v>
      </c>
      <c r="AE1980" s="124">
        <f>'J_Cash Flow'!AE30</f>
        <v>0</v>
      </c>
      <c r="AF1980" s="124">
        <f>'J_Cash Flow'!AF30</f>
        <v>0</v>
      </c>
      <c r="AG1980" s="124">
        <f>'J_Cash Flow'!AG30</f>
        <v>0</v>
      </c>
      <c r="AH1980" s="124">
        <f>'J_Cash Flow'!AH30</f>
        <v>0</v>
      </c>
      <c r="AI1980" s="124">
        <f>'J_Cash Flow'!AI30</f>
        <v>0</v>
      </c>
      <c r="AJ1980" s="124">
        <f>'J_Cash Flow'!AJ30</f>
        <v>0</v>
      </c>
      <c r="AK1980" s="124">
        <f>'J_Cash Flow'!AK30</f>
        <v>0</v>
      </c>
      <c r="AL1980" s="124">
        <f>'J_Cash Flow'!AL30</f>
        <v>0</v>
      </c>
      <c r="AM1980" s="124">
        <f>'J_Cash Flow'!AM30</f>
        <v>0</v>
      </c>
      <c r="AN1980" s="124">
        <f>'J_Cash Flow'!AN30</f>
        <v>0</v>
      </c>
      <c r="AO1980" s="124">
        <f>'J_Cash Flow'!AO30</f>
        <v>0</v>
      </c>
      <c r="AP1980" s="124">
        <f>'J_Cash Flow'!AP30</f>
        <v>0</v>
      </c>
      <c r="AQ1980" s="124">
        <f>'J_Cash Flow'!AQ30</f>
        <v>0</v>
      </c>
      <c r="AR1980" s="124">
        <f>'J_Cash Flow'!AR30</f>
        <v>0</v>
      </c>
      <c r="AS1980" s="125">
        <f>'J_Cash Flow'!AS30</f>
        <v>0</v>
      </c>
    </row>
    <row r="1981" spans="2:45" x14ac:dyDescent="0.2">
      <c r="B1981" s="59" t="str">
        <f>'J_Cash Flow'!B31</f>
        <v>Utilities</v>
      </c>
      <c r="C1981" s="168">
        <f>'J_Cash Flow'!C31</f>
        <v>0</v>
      </c>
      <c r="D1981" s="63" t="str">
        <f>'J_Cash Flow'!D31</f>
        <v>Water &amp; Sewer</v>
      </c>
      <c r="E1981" s="123">
        <f>'J_Cash Flow'!E31</f>
        <v>0.03</v>
      </c>
      <c r="F1981" s="186">
        <f>'J_Cash Flow'!F31</f>
        <v>0</v>
      </c>
      <c r="G1981" s="124">
        <f>'J_Cash Flow'!G31</f>
        <v>0</v>
      </c>
      <c r="H1981" s="124">
        <f>'J_Cash Flow'!H31</f>
        <v>0</v>
      </c>
      <c r="I1981" s="124">
        <f>'J_Cash Flow'!I31</f>
        <v>0</v>
      </c>
      <c r="J1981" s="124">
        <f>'J_Cash Flow'!J31</f>
        <v>0</v>
      </c>
      <c r="K1981" s="124">
        <f>'J_Cash Flow'!K31</f>
        <v>0</v>
      </c>
      <c r="L1981" s="124">
        <f>'J_Cash Flow'!L31</f>
        <v>0</v>
      </c>
      <c r="M1981" s="124">
        <f>'J_Cash Flow'!M31</f>
        <v>0</v>
      </c>
      <c r="N1981" s="124">
        <f>'J_Cash Flow'!N31</f>
        <v>0</v>
      </c>
      <c r="O1981" s="124">
        <f>'J_Cash Flow'!O31</f>
        <v>0</v>
      </c>
      <c r="P1981" s="124">
        <f>'J_Cash Flow'!P31</f>
        <v>0</v>
      </c>
      <c r="Q1981" s="124">
        <f>'J_Cash Flow'!Q31</f>
        <v>0</v>
      </c>
      <c r="R1981" s="124">
        <f>'J_Cash Flow'!R31</f>
        <v>0</v>
      </c>
      <c r="S1981" s="124">
        <f>'J_Cash Flow'!S31</f>
        <v>0</v>
      </c>
      <c r="T1981" s="124">
        <f>'J_Cash Flow'!T31</f>
        <v>0</v>
      </c>
      <c r="U1981" s="124">
        <f>'J_Cash Flow'!U31</f>
        <v>0</v>
      </c>
      <c r="V1981" s="124">
        <f>'J_Cash Flow'!V31</f>
        <v>0</v>
      </c>
      <c r="W1981" s="124">
        <f>'J_Cash Flow'!W31</f>
        <v>0</v>
      </c>
      <c r="X1981" s="124">
        <f>'J_Cash Flow'!X31</f>
        <v>0</v>
      </c>
      <c r="Y1981" s="124">
        <f>'J_Cash Flow'!Y31</f>
        <v>0</v>
      </c>
      <c r="Z1981" s="124">
        <f>'J_Cash Flow'!Z31</f>
        <v>0</v>
      </c>
      <c r="AA1981" s="124">
        <f>'J_Cash Flow'!AA31</f>
        <v>0</v>
      </c>
      <c r="AB1981" s="124">
        <f>'J_Cash Flow'!AB31</f>
        <v>0</v>
      </c>
      <c r="AC1981" s="124">
        <f>'J_Cash Flow'!AC31</f>
        <v>0</v>
      </c>
      <c r="AD1981" s="124">
        <f>'J_Cash Flow'!AD31</f>
        <v>0</v>
      </c>
      <c r="AE1981" s="124">
        <f>'J_Cash Flow'!AE31</f>
        <v>0</v>
      </c>
      <c r="AF1981" s="124">
        <f>'J_Cash Flow'!AF31</f>
        <v>0</v>
      </c>
      <c r="AG1981" s="124">
        <f>'J_Cash Flow'!AG31</f>
        <v>0</v>
      </c>
      <c r="AH1981" s="124">
        <f>'J_Cash Flow'!AH31</f>
        <v>0</v>
      </c>
      <c r="AI1981" s="124">
        <f>'J_Cash Flow'!AI31</f>
        <v>0</v>
      </c>
      <c r="AJ1981" s="124">
        <f>'J_Cash Flow'!AJ31</f>
        <v>0</v>
      </c>
      <c r="AK1981" s="124">
        <f>'J_Cash Flow'!AK31</f>
        <v>0</v>
      </c>
      <c r="AL1981" s="124">
        <f>'J_Cash Flow'!AL31</f>
        <v>0</v>
      </c>
      <c r="AM1981" s="124">
        <f>'J_Cash Flow'!AM31</f>
        <v>0</v>
      </c>
      <c r="AN1981" s="124">
        <f>'J_Cash Flow'!AN31</f>
        <v>0</v>
      </c>
      <c r="AO1981" s="124">
        <f>'J_Cash Flow'!AO31</f>
        <v>0</v>
      </c>
      <c r="AP1981" s="124">
        <f>'J_Cash Flow'!AP31</f>
        <v>0</v>
      </c>
      <c r="AQ1981" s="124">
        <f>'J_Cash Flow'!AQ31</f>
        <v>0</v>
      </c>
      <c r="AR1981" s="124">
        <f>'J_Cash Flow'!AR31</f>
        <v>0</v>
      </c>
      <c r="AS1981" s="125">
        <f>'J_Cash Flow'!AS31</f>
        <v>0</v>
      </c>
    </row>
    <row r="1982" spans="2:45" x14ac:dyDescent="0.2">
      <c r="B1982" s="59" t="str">
        <f>'J_Cash Flow'!B32</f>
        <v>Utilities</v>
      </c>
      <c r="C1982" s="168">
        <f>'J_Cash Flow'!C32</f>
        <v>0</v>
      </c>
      <c r="D1982" s="63" t="str">
        <f>'J_Cash Flow'!D32</f>
        <v/>
      </c>
      <c r="E1982" s="123">
        <f>'J_Cash Flow'!E32</f>
        <v>0.03</v>
      </c>
      <c r="F1982" s="186">
        <f>'J_Cash Flow'!F32</f>
        <v>0</v>
      </c>
      <c r="G1982" s="124">
        <f>'J_Cash Flow'!G32</f>
        <v>0</v>
      </c>
      <c r="H1982" s="124">
        <f>'J_Cash Flow'!H32</f>
        <v>0</v>
      </c>
      <c r="I1982" s="124">
        <f>'J_Cash Flow'!I32</f>
        <v>0</v>
      </c>
      <c r="J1982" s="124">
        <f>'J_Cash Flow'!J32</f>
        <v>0</v>
      </c>
      <c r="K1982" s="124">
        <f>'J_Cash Flow'!K32</f>
        <v>0</v>
      </c>
      <c r="L1982" s="124">
        <f>'J_Cash Flow'!L32</f>
        <v>0</v>
      </c>
      <c r="M1982" s="124">
        <f>'J_Cash Flow'!M32</f>
        <v>0</v>
      </c>
      <c r="N1982" s="124">
        <f>'J_Cash Flow'!N32</f>
        <v>0</v>
      </c>
      <c r="O1982" s="124">
        <f>'J_Cash Flow'!O32</f>
        <v>0</v>
      </c>
      <c r="P1982" s="124">
        <f>'J_Cash Flow'!P32</f>
        <v>0</v>
      </c>
      <c r="Q1982" s="124">
        <f>'J_Cash Flow'!Q32</f>
        <v>0</v>
      </c>
      <c r="R1982" s="124">
        <f>'J_Cash Flow'!R32</f>
        <v>0</v>
      </c>
      <c r="S1982" s="124">
        <f>'J_Cash Flow'!S32</f>
        <v>0</v>
      </c>
      <c r="T1982" s="124">
        <f>'J_Cash Flow'!T32</f>
        <v>0</v>
      </c>
      <c r="U1982" s="124">
        <f>'J_Cash Flow'!U32</f>
        <v>0</v>
      </c>
      <c r="V1982" s="124">
        <f>'J_Cash Flow'!V32</f>
        <v>0</v>
      </c>
      <c r="W1982" s="124">
        <f>'J_Cash Flow'!W32</f>
        <v>0</v>
      </c>
      <c r="X1982" s="124">
        <f>'J_Cash Flow'!X32</f>
        <v>0</v>
      </c>
      <c r="Y1982" s="124">
        <f>'J_Cash Flow'!Y32</f>
        <v>0</v>
      </c>
      <c r="Z1982" s="124">
        <f>'J_Cash Flow'!Z32</f>
        <v>0</v>
      </c>
      <c r="AA1982" s="124">
        <f>'J_Cash Flow'!AA32</f>
        <v>0</v>
      </c>
      <c r="AB1982" s="124">
        <f>'J_Cash Flow'!AB32</f>
        <v>0</v>
      </c>
      <c r="AC1982" s="124">
        <f>'J_Cash Flow'!AC32</f>
        <v>0</v>
      </c>
      <c r="AD1982" s="124">
        <f>'J_Cash Flow'!AD32</f>
        <v>0</v>
      </c>
      <c r="AE1982" s="124">
        <f>'J_Cash Flow'!AE32</f>
        <v>0</v>
      </c>
      <c r="AF1982" s="124">
        <f>'J_Cash Flow'!AF32</f>
        <v>0</v>
      </c>
      <c r="AG1982" s="124">
        <f>'J_Cash Flow'!AG32</f>
        <v>0</v>
      </c>
      <c r="AH1982" s="124">
        <f>'J_Cash Flow'!AH32</f>
        <v>0</v>
      </c>
      <c r="AI1982" s="124">
        <f>'J_Cash Flow'!AI32</f>
        <v>0</v>
      </c>
      <c r="AJ1982" s="124">
        <f>'J_Cash Flow'!AJ32</f>
        <v>0</v>
      </c>
      <c r="AK1982" s="124">
        <f>'J_Cash Flow'!AK32</f>
        <v>0</v>
      </c>
      <c r="AL1982" s="124">
        <f>'J_Cash Flow'!AL32</f>
        <v>0</v>
      </c>
      <c r="AM1982" s="124">
        <f>'J_Cash Flow'!AM32</f>
        <v>0</v>
      </c>
      <c r="AN1982" s="124">
        <f>'J_Cash Flow'!AN32</f>
        <v>0</v>
      </c>
      <c r="AO1982" s="124">
        <f>'J_Cash Flow'!AO32</f>
        <v>0</v>
      </c>
      <c r="AP1982" s="124">
        <f>'J_Cash Flow'!AP32</f>
        <v>0</v>
      </c>
      <c r="AQ1982" s="124">
        <f>'J_Cash Flow'!AQ32</f>
        <v>0</v>
      </c>
      <c r="AR1982" s="124">
        <f>'J_Cash Flow'!AR32</f>
        <v>0</v>
      </c>
      <c r="AS1982" s="125">
        <f>'J_Cash Flow'!AS32</f>
        <v>0</v>
      </c>
    </row>
    <row r="1983" spans="2:45" x14ac:dyDescent="0.2">
      <c r="B1983" s="59" t="str">
        <f>'J_Cash Flow'!B33</f>
        <v>Utilities</v>
      </c>
      <c r="C1983" s="168">
        <f>'J_Cash Flow'!C33</f>
        <v>0</v>
      </c>
      <c r="D1983" s="56" t="str">
        <f>'J_Cash Flow'!D33</f>
        <v>Subtotal: Utilities</v>
      </c>
      <c r="E1983" s="178">
        <f>'J_Cash Flow'!E33</f>
        <v>0</v>
      </c>
      <c r="F1983" s="180">
        <f>'J_Cash Flow'!F33</f>
        <v>0</v>
      </c>
      <c r="G1983" s="180">
        <f>'J_Cash Flow'!G33</f>
        <v>0</v>
      </c>
      <c r="H1983" s="180">
        <f>'J_Cash Flow'!H33</f>
        <v>0</v>
      </c>
      <c r="I1983" s="180">
        <f>'J_Cash Flow'!I33</f>
        <v>0</v>
      </c>
      <c r="J1983" s="180">
        <f>'J_Cash Flow'!J33</f>
        <v>0</v>
      </c>
      <c r="K1983" s="180">
        <f>'J_Cash Flow'!K33</f>
        <v>0</v>
      </c>
      <c r="L1983" s="180">
        <f>'J_Cash Flow'!L33</f>
        <v>0</v>
      </c>
      <c r="M1983" s="180">
        <f>'J_Cash Flow'!M33</f>
        <v>0</v>
      </c>
      <c r="N1983" s="180">
        <f>'J_Cash Flow'!N33</f>
        <v>0</v>
      </c>
      <c r="O1983" s="180">
        <f>'J_Cash Flow'!O33</f>
        <v>0</v>
      </c>
      <c r="P1983" s="180">
        <f>'J_Cash Flow'!P33</f>
        <v>0</v>
      </c>
      <c r="Q1983" s="180">
        <f>'J_Cash Flow'!Q33</f>
        <v>0</v>
      </c>
      <c r="R1983" s="180">
        <f>'J_Cash Flow'!R33</f>
        <v>0</v>
      </c>
      <c r="S1983" s="180">
        <f>'J_Cash Flow'!S33</f>
        <v>0</v>
      </c>
      <c r="T1983" s="180">
        <f>'J_Cash Flow'!T33</f>
        <v>0</v>
      </c>
      <c r="U1983" s="180">
        <f>'J_Cash Flow'!U33</f>
        <v>0</v>
      </c>
      <c r="V1983" s="180">
        <f>'J_Cash Flow'!V33</f>
        <v>0</v>
      </c>
      <c r="W1983" s="180">
        <f>'J_Cash Flow'!W33</f>
        <v>0</v>
      </c>
      <c r="X1983" s="180">
        <f>'J_Cash Flow'!X33</f>
        <v>0</v>
      </c>
      <c r="Y1983" s="180">
        <f>'J_Cash Flow'!Y33</f>
        <v>0</v>
      </c>
      <c r="Z1983" s="180">
        <f>'J_Cash Flow'!Z33</f>
        <v>0</v>
      </c>
      <c r="AA1983" s="180">
        <f>'J_Cash Flow'!AA33</f>
        <v>0</v>
      </c>
      <c r="AB1983" s="180">
        <f>'J_Cash Flow'!AB33</f>
        <v>0</v>
      </c>
      <c r="AC1983" s="180">
        <f>'J_Cash Flow'!AC33</f>
        <v>0</v>
      </c>
      <c r="AD1983" s="180">
        <f>'J_Cash Flow'!AD33</f>
        <v>0</v>
      </c>
      <c r="AE1983" s="180">
        <f>'J_Cash Flow'!AE33</f>
        <v>0</v>
      </c>
      <c r="AF1983" s="180">
        <f>'J_Cash Flow'!AF33</f>
        <v>0</v>
      </c>
      <c r="AG1983" s="180">
        <f>'J_Cash Flow'!AG33</f>
        <v>0</v>
      </c>
      <c r="AH1983" s="180">
        <f>'J_Cash Flow'!AH33</f>
        <v>0</v>
      </c>
      <c r="AI1983" s="180">
        <f>'J_Cash Flow'!AI33</f>
        <v>0</v>
      </c>
      <c r="AJ1983" s="180">
        <f>'J_Cash Flow'!AJ33</f>
        <v>0</v>
      </c>
      <c r="AK1983" s="180">
        <f>'J_Cash Flow'!AK33</f>
        <v>0</v>
      </c>
      <c r="AL1983" s="180">
        <f>'J_Cash Flow'!AL33</f>
        <v>0</v>
      </c>
      <c r="AM1983" s="180">
        <f>'J_Cash Flow'!AM33</f>
        <v>0</v>
      </c>
      <c r="AN1983" s="180">
        <f>'J_Cash Flow'!AN33</f>
        <v>0</v>
      </c>
      <c r="AO1983" s="180">
        <f>'J_Cash Flow'!AO33</f>
        <v>0</v>
      </c>
      <c r="AP1983" s="180">
        <f>'J_Cash Flow'!AP33</f>
        <v>0</v>
      </c>
      <c r="AQ1983" s="180">
        <f>'J_Cash Flow'!AQ33</f>
        <v>0</v>
      </c>
      <c r="AR1983" s="180">
        <f>'J_Cash Flow'!AR33</f>
        <v>0</v>
      </c>
      <c r="AS1983" s="181">
        <f>'J_Cash Flow'!AS33</f>
        <v>0</v>
      </c>
    </row>
    <row r="1984" spans="2:45" x14ac:dyDescent="0.2">
      <c r="B1984" s="73">
        <f>'J_Cash Flow'!B34</f>
        <v>0</v>
      </c>
      <c r="C1984" s="175">
        <f>'J_Cash Flow'!C34</f>
        <v>0</v>
      </c>
      <c r="D1984" s="77">
        <f>'J_Cash Flow'!D34</f>
        <v>0</v>
      </c>
      <c r="E1984" s="25">
        <f>'J_Cash Flow'!E34</f>
        <v>0</v>
      </c>
      <c r="F1984" s="42">
        <f>'J_Cash Flow'!F34</f>
        <v>0</v>
      </c>
      <c r="G1984" s="42">
        <f>'J_Cash Flow'!G34</f>
        <v>0</v>
      </c>
      <c r="H1984" s="42">
        <f>'J_Cash Flow'!H34</f>
        <v>0</v>
      </c>
      <c r="I1984" s="42">
        <f>'J_Cash Flow'!I34</f>
        <v>0</v>
      </c>
      <c r="J1984" s="42">
        <f>'J_Cash Flow'!J34</f>
        <v>0</v>
      </c>
      <c r="K1984" s="42">
        <f>'J_Cash Flow'!K34</f>
        <v>0</v>
      </c>
      <c r="L1984" s="42">
        <f>'J_Cash Flow'!L34</f>
        <v>0</v>
      </c>
      <c r="M1984" s="42">
        <f>'J_Cash Flow'!M34</f>
        <v>0</v>
      </c>
      <c r="N1984" s="42">
        <f>'J_Cash Flow'!N34</f>
        <v>0</v>
      </c>
      <c r="O1984" s="42">
        <f>'J_Cash Flow'!O34</f>
        <v>0</v>
      </c>
      <c r="P1984" s="42">
        <f>'J_Cash Flow'!P34</f>
        <v>0</v>
      </c>
      <c r="Q1984" s="42">
        <f>'J_Cash Flow'!Q34</f>
        <v>0</v>
      </c>
      <c r="R1984" s="42">
        <f>'J_Cash Flow'!R34</f>
        <v>0</v>
      </c>
      <c r="S1984" s="42">
        <f>'J_Cash Flow'!S34</f>
        <v>0</v>
      </c>
      <c r="T1984" s="42">
        <f>'J_Cash Flow'!T34</f>
        <v>0</v>
      </c>
      <c r="U1984" s="42">
        <f>'J_Cash Flow'!U34</f>
        <v>0</v>
      </c>
      <c r="V1984" s="42">
        <f>'J_Cash Flow'!V34</f>
        <v>0</v>
      </c>
      <c r="W1984" s="42">
        <f>'J_Cash Flow'!W34</f>
        <v>0</v>
      </c>
      <c r="X1984" s="42">
        <f>'J_Cash Flow'!X34</f>
        <v>0</v>
      </c>
      <c r="Y1984" s="42">
        <f>'J_Cash Flow'!Y34</f>
        <v>0</v>
      </c>
      <c r="Z1984" s="42">
        <f>'J_Cash Flow'!Z34</f>
        <v>0</v>
      </c>
      <c r="AA1984" s="42">
        <f>'J_Cash Flow'!AA34</f>
        <v>0</v>
      </c>
      <c r="AB1984" s="42">
        <f>'J_Cash Flow'!AB34</f>
        <v>0</v>
      </c>
      <c r="AC1984" s="42">
        <f>'J_Cash Flow'!AC34</f>
        <v>0</v>
      </c>
      <c r="AD1984" s="42">
        <f>'J_Cash Flow'!AD34</f>
        <v>0</v>
      </c>
      <c r="AE1984" s="42">
        <f>'J_Cash Flow'!AE34</f>
        <v>0</v>
      </c>
      <c r="AF1984" s="42">
        <f>'J_Cash Flow'!AF34</f>
        <v>0</v>
      </c>
      <c r="AG1984" s="42">
        <f>'J_Cash Flow'!AG34</f>
        <v>0</v>
      </c>
      <c r="AH1984" s="42">
        <f>'J_Cash Flow'!AH34</f>
        <v>0</v>
      </c>
      <c r="AI1984" s="42">
        <f>'J_Cash Flow'!AI34</f>
        <v>0</v>
      </c>
      <c r="AJ1984" s="42">
        <f>'J_Cash Flow'!AJ34</f>
        <v>0</v>
      </c>
      <c r="AK1984" s="42">
        <f>'J_Cash Flow'!AK34</f>
        <v>0</v>
      </c>
      <c r="AL1984" s="42">
        <f>'J_Cash Flow'!AL34</f>
        <v>0</v>
      </c>
      <c r="AM1984" s="42">
        <f>'J_Cash Flow'!AM34</f>
        <v>0</v>
      </c>
      <c r="AN1984" s="42">
        <f>'J_Cash Flow'!AN34</f>
        <v>0</v>
      </c>
      <c r="AO1984" s="42">
        <f>'J_Cash Flow'!AO34</f>
        <v>0</v>
      </c>
      <c r="AP1984" s="42">
        <f>'J_Cash Flow'!AP34</f>
        <v>0</v>
      </c>
      <c r="AQ1984" s="42">
        <f>'J_Cash Flow'!AQ34</f>
        <v>0</v>
      </c>
      <c r="AR1984" s="42">
        <f>'J_Cash Flow'!AR34</f>
        <v>0</v>
      </c>
      <c r="AS1984" s="42">
        <f>'J_Cash Flow'!AS34</f>
        <v>0</v>
      </c>
    </row>
    <row r="1985" spans="2:45" x14ac:dyDescent="0.2">
      <c r="B1985" s="59" t="str">
        <f>'J_Cash Flow'!B35</f>
        <v>T/I</v>
      </c>
      <c r="C1985" s="168">
        <f>'J_Cash Flow'!C35</f>
        <v>0</v>
      </c>
      <c r="D1985" s="63" t="str">
        <f>'J_Cash Flow'!D35</f>
        <v>Real Estate Taxes</v>
      </c>
      <c r="E1985" s="123">
        <f>'J_Cash Flow'!E35</f>
        <v>0.04</v>
      </c>
      <c r="F1985" s="186">
        <f>'J_Cash Flow'!F35</f>
        <v>0</v>
      </c>
      <c r="G1985" s="124">
        <f>'J_Cash Flow'!G35</f>
        <v>0</v>
      </c>
      <c r="H1985" s="124">
        <f>'J_Cash Flow'!H35</f>
        <v>0</v>
      </c>
      <c r="I1985" s="124">
        <f>'J_Cash Flow'!I35</f>
        <v>0</v>
      </c>
      <c r="J1985" s="124">
        <f>'J_Cash Flow'!J35</f>
        <v>0</v>
      </c>
      <c r="K1985" s="124">
        <f>'J_Cash Flow'!K35</f>
        <v>0</v>
      </c>
      <c r="L1985" s="124">
        <f>'J_Cash Flow'!L35</f>
        <v>0</v>
      </c>
      <c r="M1985" s="124">
        <f>'J_Cash Flow'!M35</f>
        <v>0</v>
      </c>
      <c r="N1985" s="124">
        <f>'J_Cash Flow'!N35</f>
        <v>0</v>
      </c>
      <c r="O1985" s="124">
        <f>'J_Cash Flow'!O35</f>
        <v>0</v>
      </c>
      <c r="P1985" s="124">
        <f>'J_Cash Flow'!P35</f>
        <v>0</v>
      </c>
      <c r="Q1985" s="124">
        <f>'J_Cash Flow'!Q35</f>
        <v>0</v>
      </c>
      <c r="R1985" s="124">
        <f>'J_Cash Flow'!R35</f>
        <v>0</v>
      </c>
      <c r="S1985" s="124">
        <f>'J_Cash Flow'!S35</f>
        <v>0</v>
      </c>
      <c r="T1985" s="124">
        <f>'J_Cash Flow'!T35</f>
        <v>0</v>
      </c>
      <c r="U1985" s="124">
        <f>'J_Cash Flow'!U35</f>
        <v>0</v>
      </c>
      <c r="V1985" s="124">
        <f>'J_Cash Flow'!V35</f>
        <v>0</v>
      </c>
      <c r="W1985" s="124">
        <f>'J_Cash Flow'!W35</f>
        <v>0</v>
      </c>
      <c r="X1985" s="124">
        <f>'J_Cash Flow'!X35</f>
        <v>0</v>
      </c>
      <c r="Y1985" s="124">
        <f>'J_Cash Flow'!Y35</f>
        <v>0</v>
      </c>
      <c r="Z1985" s="124">
        <f>'J_Cash Flow'!Z35</f>
        <v>0</v>
      </c>
      <c r="AA1985" s="124">
        <f>'J_Cash Flow'!AA35</f>
        <v>0</v>
      </c>
      <c r="AB1985" s="124">
        <f>'J_Cash Flow'!AB35</f>
        <v>0</v>
      </c>
      <c r="AC1985" s="124">
        <f>'J_Cash Flow'!AC35</f>
        <v>0</v>
      </c>
      <c r="AD1985" s="124">
        <f>'J_Cash Flow'!AD35</f>
        <v>0</v>
      </c>
      <c r="AE1985" s="124">
        <f>'J_Cash Flow'!AE35</f>
        <v>0</v>
      </c>
      <c r="AF1985" s="124">
        <f>'J_Cash Flow'!AF35</f>
        <v>0</v>
      </c>
      <c r="AG1985" s="124">
        <f>'J_Cash Flow'!AG35</f>
        <v>0</v>
      </c>
      <c r="AH1985" s="124">
        <f>'J_Cash Flow'!AH35</f>
        <v>0</v>
      </c>
      <c r="AI1985" s="124">
        <f>'J_Cash Flow'!AI35</f>
        <v>0</v>
      </c>
      <c r="AJ1985" s="124">
        <f>'J_Cash Flow'!AJ35</f>
        <v>0</v>
      </c>
      <c r="AK1985" s="124">
        <f>'J_Cash Flow'!AK35</f>
        <v>0</v>
      </c>
      <c r="AL1985" s="124">
        <f>'J_Cash Flow'!AL35</f>
        <v>0</v>
      </c>
      <c r="AM1985" s="124">
        <f>'J_Cash Flow'!AM35</f>
        <v>0</v>
      </c>
      <c r="AN1985" s="124">
        <f>'J_Cash Flow'!AN35</f>
        <v>0</v>
      </c>
      <c r="AO1985" s="124">
        <f>'J_Cash Flow'!AO35</f>
        <v>0</v>
      </c>
      <c r="AP1985" s="124">
        <f>'J_Cash Flow'!AP35</f>
        <v>0</v>
      </c>
      <c r="AQ1985" s="124">
        <f>'J_Cash Flow'!AQ35</f>
        <v>0</v>
      </c>
      <c r="AR1985" s="124">
        <f>'J_Cash Flow'!AR35</f>
        <v>0</v>
      </c>
      <c r="AS1985" s="125">
        <f>'J_Cash Flow'!AS35</f>
        <v>0</v>
      </c>
    </row>
    <row r="1986" spans="2:45" x14ac:dyDescent="0.2">
      <c r="B1986" s="59" t="str">
        <f>'J_Cash Flow'!B36</f>
        <v>T/I</v>
      </c>
      <c r="C1986" s="168">
        <f>'J_Cash Flow'!C36</f>
        <v>0</v>
      </c>
      <c r="D1986" s="63" t="str">
        <f>'J_Cash Flow'!D36</f>
        <v>Other Taxes</v>
      </c>
      <c r="E1986" s="123">
        <f>'J_Cash Flow'!E36</f>
        <v>0.03</v>
      </c>
      <c r="F1986" s="186">
        <f>'J_Cash Flow'!F36</f>
        <v>0</v>
      </c>
      <c r="G1986" s="124">
        <f>'J_Cash Flow'!G36</f>
        <v>0</v>
      </c>
      <c r="H1986" s="124">
        <f>'J_Cash Flow'!H36</f>
        <v>0</v>
      </c>
      <c r="I1986" s="124">
        <f>'J_Cash Flow'!I36</f>
        <v>0</v>
      </c>
      <c r="J1986" s="124">
        <f>'J_Cash Flow'!J36</f>
        <v>0</v>
      </c>
      <c r="K1986" s="124">
        <f>'J_Cash Flow'!K36</f>
        <v>0</v>
      </c>
      <c r="L1986" s="124">
        <f>'J_Cash Flow'!L36</f>
        <v>0</v>
      </c>
      <c r="M1986" s="124">
        <f>'J_Cash Flow'!M36</f>
        <v>0</v>
      </c>
      <c r="N1986" s="124">
        <f>'J_Cash Flow'!N36</f>
        <v>0</v>
      </c>
      <c r="O1986" s="124">
        <f>'J_Cash Flow'!O36</f>
        <v>0</v>
      </c>
      <c r="P1986" s="124">
        <f>'J_Cash Flow'!P36</f>
        <v>0</v>
      </c>
      <c r="Q1986" s="124">
        <f>'J_Cash Flow'!Q36</f>
        <v>0</v>
      </c>
      <c r="R1986" s="124">
        <f>'J_Cash Flow'!R36</f>
        <v>0</v>
      </c>
      <c r="S1986" s="124">
        <f>'J_Cash Flow'!S36</f>
        <v>0</v>
      </c>
      <c r="T1986" s="124">
        <f>'J_Cash Flow'!T36</f>
        <v>0</v>
      </c>
      <c r="U1986" s="124">
        <f>'J_Cash Flow'!U36</f>
        <v>0</v>
      </c>
      <c r="V1986" s="124">
        <f>'J_Cash Flow'!V36</f>
        <v>0</v>
      </c>
      <c r="W1986" s="124">
        <f>'J_Cash Flow'!W36</f>
        <v>0</v>
      </c>
      <c r="X1986" s="124">
        <f>'J_Cash Flow'!X36</f>
        <v>0</v>
      </c>
      <c r="Y1986" s="124">
        <f>'J_Cash Flow'!Y36</f>
        <v>0</v>
      </c>
      <c r="Z1986" s="124">
        <f>'J_Cash Flow'!Z36</f>
        <v>0</v>
      </c>
      <c r="AA1986" s="124">
        <f>'J_Cash Flow'!AA36</f>
        <v>0</v>
      </c>
      <c r="AB1986" s="124">
        <f>'J_Cash Flow'!AB36</f>
        <v>0</v>
      </c>
      <c r="AC1986" s="124">
        <f>'J_Cash Flow'!AC36</f>
        <v>0</v>
      </c>
      <c r="AD1986" s="124">
        <f>'J_Cash Flow'!AD36</f>
        <v>0</v>
      </c>
      <c r="AE1986" s="124">
        <f>'J_Cash Flow'!AE36</f>
        <v>0</v>
      </c>
      <c r="AF1986" s="124">
        <f>'J_Cash Flow'!AF36</f>
        <v>0</v>
      </c>
      <c r="AG1986" s="124">
        <f>'J_Cash Flow'!AG36</f>
        <v>0</v>
      </c>
      <c r="AH1986" s="124">
        <f>'J_Cash Flow'!AH36</f>
        <v>0</v>
      </c>
      <c r="AI1986" s="124">
        <f>'J_Cash Flow'!AI36</f>
        <v>0</v>
      </c>
      <c r="AJ1986" s="124">
        <f>'J_Cash Flow'!AJ36</f>
        <v>0</v>
      </c>
      <c r="AK1986" s="124">
        <f>'J_Cash Flow'!AK36</f>
        <v>0</v>
      </c>
      <c r="AL1986" s="124">
        <f>'J_Cash Flow'!AL36</f>
        <v>0</v>
      </c>
      <c r="AM1986" s="124">
        <f>'J_Cash Flow'!AM36</f>
        <v>0</v>
      </c>
      <c r="AN1986" s="124">
        <f>'J_Cash Flow'!AN36</f>
        <v>0</v>
      </c>
      <c r="AO1986" s="124">
        <f>'J_Cash Flow'!AO36</f>
        <v>0</v>
      </c>
      <c r="AP1986" s="124">
        <f>'J_Cash Flow'!AP36</f>
        <v>0</v>
      </c>
      <c r="AQ1986" s="124">
        <f>'J_Cash Flow'!AQ36</f>
        <v>0</v>
      </c>
      <c r="AR1986" s="124">
        <f>'J_Cash Flow'!AR36</f>
        <v>0</v>
      </c>
      <c r="AS1986" s="125">
        <f>'J_Cash Flow'!AS36</f>
        <v>0</v>
      </c>
    </row>
    <row r="1987" spans="2:45" x14ac:dyDescent="0.2">
      <c r="B1987" s="59" t="str">
        <f>'J_Cash Flow'!B37</f>
        <v>T/I</v>
      </c>
      <c r="C1987" s="168">
        <f>'J_Cash Flow'!C37</f>
        <v>0</v>
      </c>
      <c r="D1987" s="63" t="str">
        <f>'J_Cash Flow'!D37</f>
        <v>Insurance</v>
      </c>
      <c r="E1987" s="123">
        <f>'J_Cash Flow'!E37</f>
        <v>0.03</v>
      </c>
      <c r="F1987" s="186">
        <f>'J_Cash Flow'!F37</f>
        <v>0</v>
      </c>
      <c r="G1987" s="124">
        <f>'J_Cash Flow'!G37</f>
        <v>0</v>
      </c>
      <c r="H1987" s="124">
        <f>'J_Cash Flow'!H37</f>
        <v>0</v>
      </c>
      <c r="I1987" s="124">
        <f>'J_Cash Flow'!I37</f>
        <v>0</v>
      </c>
      <c r="J1987" s="124">
        <f>'J_Cash Flow'!J37</f>
        <v>0</v>
      </c>
      <c r="K1987" s="124">
        <f>'J_Cash Flow'!K37</f>
        <v>0</v>
      </c>
      <c r="L1987" s="124">
        <f>'J_Cash Flow'!L37</f>
        <v>0</v>
      </c>
      <c r="M1987" s="124">
        <f>'J_Cash Flow'!M37</f>
        <v>0</v>
      </c>
      <c r="N1987" s="124">
        <f>'J_Cash Flow'!N37</f>
        <v>0</v>
      </c>
      <c r="O1987" s="124">
        <f>'J_Cash Flow'!O37</f>
        <v>0</v>
      </c>
      <c r="P1987" s="124">
        <f>'J_Cash Flow'!P37</f>
        <v>0</v>
      </c>
      <c r="Q1987" s="124">
        <f>'J_Cash Flow'!Q37</f>
        <v>0</v>
      </c>
      <c r="R1987" s="124">
        <f>'J_Cash Flow'!R37</f>
        <v>0</v>
      </c>
      <c r="S1987" s="124">
        <f>'J_Cash Flow'!S37</f>
        <v>0</v>
      </c>
      <c r="T1987" s="124">
        <f>'J_Cash Flow'!T37</f>
        <v>0</v>
      </c>
      <c r="U1987" s="124">
        <f>'J_Cash Flow'!U37</f>
        <v>0</v>
      </c>
      <c r="V1987" s="124">
        <f>'J_Cash Flow'!V37</f>
        <v>0</v>
      </c>
      <c r="W1987" s="124">
        <f>'J_Cash Flow'!W37</f>
        <v>0</v>
      </c>
      <c r="X1987" s="124">
        <f>'J_Cash Flow'!X37</f>
        <v>0</v>
      </c>
      <c r="Y1987" s="124">
        <f>'J_Cash Flow'!Y37</f>
        <v>0</v>
      </c>
      <c r="Z1987" s="124">
        <f>'J_Cash Flow'!Z37</f>
        <v>0</v>
      </c>
      <c r="AA1987" s="124">
        <f>'J_Cash Flow'!AA37</f>
        <v>0</v>
      </c>
      <c r="AB1987" s="124">
        <f>'J_Cash Flow'!AB37</f>
        <v>0</v>
      </c>
      <c r="AC1987" s="124">
        <f>'J_Cash Flow'!AC37</f>
        <v>0</v>
      </c>
      <c r="AD1987" s="124">
        <f>'J_Cash Flow'!AD37</f>
        <v>0</v>
      </c>
      <c r="AE1987" s="124">
        <f>'J_Cash Flow'!AE37</f>
        <v>0</v>
      </c>
      <c r="AF1987" s="124">
        <f>'J_Cash Flow'!AF37</f>
        <v>0</v>
      </c>
      <c r="AG1987" s="124">
        <f>'J_Cash Flow'!AG37</f>
        <v>0</v>
      </c>
      <c r="AH1987" s="124">
        <f>'J_Cash Flow'!AH37</f>
        <v>0</v>
      </c>
      <c r="AI1987" s="124">
        <f>'J_Cash Flow'!AI37</f>
        <v>0</v>
      </c>
      <c r="AJ1987" s="124">
        <f>'J_Cash Flow'!AJ37</f>
        <v>0</v>
      </c>
      <c r="AK1987" s="124">
        <f>'J_Cash Flow'!AK37</f>
        <v>0</v>
      </c>
      <c r="AL1987" s="124">
        <f>'J_Cash Flow'!AL37</f>
        <v>0</v>
      </c>
      <c r="AM1987" s="124">
        <f>'J_Cash Flow'!AM37</f>
        <v>0</v>
      </c>
      <c r="AN1987" s="124">
        <f>'J_Cash Flow'!AN37</f>
        <v>0</v>
      </c>
      <c r="AO1987" s="124">
        <f>'J_Cash Flow'!AO37</f>
        <v>0</v>
      </c>
      <c r="AP1987" s="124">
        <f>'J_Cash Flow'!AP37</f>
        <v>0</v>
      </c>
      <c r="AQ1987" s="124">
        <f>'J_Cash Flow'!AQ37</f>
        <v>0</v>
      </c>
      <c r="AR1987" s="124">
        <f>'J_Cash Flow'!AR37</f>
        <v>0</v>
      </c>
      <c r="AS1987" s="125">
        <f>'J_Cash Flow'!AS37</f>
        <v>0</v>
      </c>
    </row>
    <row r="1988" spans="2:45" x14ac:dyDescent="0.2">
      <c r="B1988" s="59" t="str">
        <f>'J_Cash Flow'!B38</f>
        <v>T/I</v>
      </c>
      <c r="C1988" s="168">
        <f>'J_Cash Flow'!C38</f>
        <v>0</v>
      </c>
      <c r="D1988" s="63" t="str">
        <f>'J_Cash Flow'!D38</f>
        <v/>
      </c>
      <c r="E1988" s="123">
        <f>'J_Cash Flow'!E38</f>
        <v>0.03</v>
      </c>
      <c r="F1988" s="186">
        <f>'J_Cash Flow'!F38</f>
        <v>0</v>
      </c>
      <c r="G1988" s="124">
        <f>'J_Cash Flow'!G38</f>
        <v>0</v>
      </c>
      <c r="H1988" s="124">
        <f>'J_Cash Flow'!H38</f>
        <v>0</v>
      </c>
      <c r="I1988" s="124">
        <f>'J_Cash Flow'!I38</f>
        <v>0</v>
      </c>
      <c r="J1988" s="124">
        <f>'J_Cash Flow'!J38</f>
        <v>0</v>
      </c>
      <c r="K1988" s="124">
        <f>'J_Cash Flow'!K38</f>
        <v>0</v>
      </c>
      <c r="L1988" s="124">
        <f>'J_Cash Flow'!L38</f>
        <v>0</v>
      </c>
      <c r="M1988" s="124">
        <f>'J_Cash Flow'!M38</f>
        <v>0</v>
      </c>
      <c r="N1988" s="124">
        <f>'J_Cash Flow'!N38</f>
        <v>0</v>
      </c>
      <c r="O1988" s="124">
        <f>'J_Cash Flow'!O38</f>
        <v>0</v>
      </c>
      <c r="P1988" s="124">
        <f>'J_Cash Flow'!P38</f>
        <v>0</v>
      </c>
      <c r="Q1988" s="124">
        <f>'J_Cash Flow'!Q38</f>
        <v>0</v>
      </c>
      <c r="R1988" s="124">
        <f>'J_Cash Flow'!R38</f>
        <v>0</v>
      </c>
      <c r="S1988" s="124">
        <f>'J_Cash Flow'!S38</f>
        <v>0</v>
      </c>
      <c r="T1988" s="124">
        <f>'J_Cash Flow'!T38</f>
        <v>0</v>
      </c>
      <c r="U1988" s="124">
        <f>'J_Cash Flow'!U38</f>
        <v>0</v>
      </c>
      <c r="V1988" s="124">
        <f>'J_Cash Flow'!V38</f>
        <v>0</v>
      </c>
      <c r="W1988" s="124">
        <f>'J_Cash Flow'!W38</f>
        <v>0</v>
      </c>
      <c r="X1988" s="124">
        <f>'J_Cash Flow'!X38</f>
        <v>0</v>
      </c>
      <c r="Y1988" s="124">
        <f>'J_Cash Flow'!Y38</f>
        <v>0</v>
      </c>
      <c r="Z1988" s="124">
        <f>'J_Cash Flow'!Z38</f>
        <v>0</v>
      </c>
      <c r="AA1988" s="124">
        <f>'J_Cash Flow'!AA38</f>
        <v>0</v>
      </c>
      <c r="AB1988" s="124">
        <f>'J_Cash Flow'!AB38</f>
        <v>0</v>
      </c>
      <c r="AC1988" s="124">
        <f>'J_Cash Flow'!AC38</f>
        <v>0</v>
      </c>
      <c r="AD1988" s="124">
        <f>'J_Cash Flow'!AD38</f>
        <v>0</v>
      </c>
      <c r="AE1988" s="124">
        <f>'J_Cash Flow'!AE38</f>
        <v>0</v>
      </c>
      <c r="AF1988" s="124">
        <f>'J_Cash Flow'!AF38</f>
        <v>0</v>
      </c>
      <c r="AG1988" s="124">
        <f>'J_Cash Flow'!AG38</f>
        <v>0</v>
      </c>
      <c r="AH1988" s="124">
        <f>'J_Cash Flow'!AH38</f>
        <v>0</v>
      </c>
      <c r="AI1988" s="124">
        <f>'J_Cash Flow'!AI38</f>
        <v>0</v>
      </c>
      <c r="AJ1988" s="124">
        <f>'J_Cash Flow'!AJ38</f>
        <v>0</v>
      </c>
      <c r="AK1988" s="124">
        <f>'J_Cash Flow'!AK38</f>
        <v>0</v>
      </c>
      <c r="AL1988" s="124">
        <f>'J_Cash Flow'!AL38</f>
        <v>0</v>
      </c>
      <c r="AM1988" s="124">
        <f>'J_Cash Flow'!AM38</f>
        <v>0</v>
      </c>
      <c r="AN1988" s="124">
        <f>'J_Cash Flow'!AN38</f>
        <v>0</v>
      </c>
      <c r="AO1988" s="124">
        <f>'J_Cash Flow'!AO38</f>
        <v>0</v>
      </c>
      <c r="AP1988" s="124">
        <f>'J_Cash Flow'!AP38</f>
        <v>0</v>
      </c>
      <c r="AQ1988" s="124">
        <f>'J_Cash Flow'!AQ38</f>
        <v>0</v>
      </c>
      <c r="AR1988" s="124">
        <f>'J_Cash Flow'!AR38</f>
        <v>0</v>
      </c>
      <c r="AS1988" s="125">
        <f>'J_Cash Flow'!AS38</f>
        <v>0</v>
      </c>
    </row>
    <row r="1989" spans="2:45" x14ac:dyDescent="0.2">
      <c r="B1989" s="59" t="str">
        <f>'J_Cash Flow'!B39</f>
        <v>T/I</v>
      </c>
      <c r="C1989" s="168">
        <f>'J_Cash Flow'!C39</f>
        <v>0</v>
      </c>
      <c r="D1989" s="56" t="str">
        <f>'J_Cash Flow'!D39</f>
        <v>Subtotal: Taxes and Insurance</v>
      </c>
      <c r="E1989" s="178">
        <f>'J_Cash Flow'!E39</f>
        <v>0</v>
      </c>
      <c r="F1989" s="180">
        <f>'J_Cash Flow'!F39</f>
        <v>0</v>
      </c>
      <c r="G1989" s="180">
        <f>'J_Cash Flow'!G39</f>
        <v>0</v>
      </c>
      <c r="H1989" s="180">
        <f>'J_Cash Flow'!H39</f>
        <v>0</v>
      </c>
      <c r="I1989" s="180">
        <f>'J_Cash Flow'!I39</f>
        <v>0</v>
      </c>
      <c r="J1989" s="180">
        <f>'J_Cash Flow'!J39</f>
        <v>0</v>
      </c>
      <c r="K1989" s="180">
        <f>'J_Cash Flow'!K39</f>
        <v>0</v>
      </c>
      <c r="L1989" s="180">
        <f>'J_Cash Flow'!L39</f>
        <v>0</v>
      </c>
      <c r="M1989" s="180">
        <f>'J_Cash Flow'!M39</f>
        <v>0</v>
      </c>
      <c r="N1989" s="180">
        <f>'J_Cash Flow'!N39</f>
        <v>0</v>
      </c>
      <c r="O1989" s="180">
        <f>'J_Cash Flow'!O39</f>
        <v>0</v>
      </c>
      <c r="P1989" s="180">
        <f>'J_Cash Flow'!P39</f>
        <v>0</v>
      </c>
      <c r="Q1989" s="180">
        <f>'J_Cash Flow'!Q39</f>
        <v>0</v>
      </c>
      <c r="R1989" s="180">
        <f>'J_Cash Flow'!R39</f>
        <v>0</v>
      </c>
      <c r="S1989" s="180">
        <f>'J_Cash Flow'!S39</f>
        <v>0</v>
      </c>
      <c r="T1989" s="180">
        <f>'J_Cash Flow'!T39</f>
        <v>0</v>
      </c>
      <c r="U1989" s="180">
        <f>'J_Cash Flow'!U39</f>
        <v>0</v>
      </c>
      <c r="V1989" s="180">
        <f>'J_Cash Flow'!V39</f>
        <v>0</v>
      </c>
      <c r="W1989" s="180">
        <f>'J_Cash Flow'!W39</f>
        <v>0</v>
      </c>
      <c r="X1989" s="180">
        <f>'J_Cash Flow'!X39</f>
        <v>0</v>
      </c>
      <c r="Y1989" s="180">
        <f>'J_Cash Flow'!Y39</f>
        <v>0</v>
      </c>
      <c r="Z1989" s="180">
        <f>'J_Cash Flow'!Z39</f>
        <v>0</v>
      </c>
      <c r="AA1989" s="180">
        <f>'J_Cash Flow'!AA39</f>
        <v>0</v>
      </c>
      <c r="AB1989" s="180">
        <f>'J_Cash Flow'!AB39</f>
        <v>0</v>
      </c>
      <c r="AC1989" s="180">
        <f>'J_Cash Flow'!AC39</f>
        <v>0</v>
      </c>
      <c r="AD1989" s="180">
        <f>'J_Cash Flow'!AD39</f>
        <v>0</v>
      </c>
      <c r="AE1989" s="180">
        <f>'J_Cash Flow'!AE39</f>
        <v>0</v>
      </c>
      <c r="AF1989" s="180">
        <f>'J_Cash Flow'!AF39</f>
        <v>0</v>
      </c>
      <c r="AG1989" s="180">
        <f>'J_Cash Flow'!AG39</f>
        <v>0</v>
      </c>
      <c r="AH1989" s="180">
        <f>'J_Cash Flow'!AH39</f>
        <v>0</v>
      </c>
      <c r="AI1989" s="180">
        <f>'J_Cash Flow'!AI39</f>
        <v>0</v>
      </c>
      <c r="AJ1989" s="180">
        <f>'J_Cash Flow'!AJ39</f>
        <v>0</v>
      </c>
      <c r="AK1989" s="180">
        <f>'J_Cash Flow'!AK39</f>
        <v>0</v>
      </c>
      <c r="AL1989" s="180">
        <f>'J_Cash Flow'!AL39</f>
        <v>0</v>
      </c>
      <c r="AM1989" s="180">
        <f>'J_Cash Flow'!AM39</f>
        <v>0</v>
      </c>
      <c r="AN1989" s="180">
        <f>'J_Cash Flow'!AN39</f>
        <v>0</v>
      </c>
      <c r="AO1989" s="180">
        <f>'J_Cash Flow'!AO39</f>
        <v>0</v>
      </c>
      <c r="AP1989" s="180">
        <f>'J_Cash Flow'!AP39</f>
        <v>0</v>
      </c>
      <c r="AQ1989" s="180">
        <f>'J_Cash Flow'!AQ39</f>
        <v>0</v>
      </c>
      <c r="AR1989" s="180">
        <f>'J_Cash Flow'!AR39</f>
        <v>0</v>
      </c>
      <c r="AS1989" s="181">
        <f>'J_Cash Flow'!AS39</f>
        <v>0</v>
      </c>
    </row>
    <row r="1990" spans="2:45" x14ac:dyDescent="0.2">
      <c r="B1990" s="73">
        <f>'J_Cash Flow'!B40</f>
        <v>0</v>
      </c>
      <c r="C1990" s="175">
        <f>'J_Cash Flow'!C40</f>
        <v>0</v>
      </c>
      <c r="D1990" s="77">
        <f>'J_Cash Flow'!D40</f>
        <v>0</v>
      </c>
      <c r="E1990" s="25">
        <f>'J_Cash Flow'!E40</f>
        <v>0</v>
      </c>
      <c r="F1990" s="42">
        <f>'J_Cash Flow'!F40</f>
        <v>0</v>
      </c>
      <c r="G1990" s="42">
        <f>'J_Cash Flow'!G40</f>
        <v>0</v>
      </c>
      <c r="H1990" s="42">
        <f>'J_Cash Flow'!H40</f>
        <v>0</v>
      </c>
      <c r="I1990" s="42">
        <f>'J_Cash Flow'!I40</f>
        <v>0</v>
      </c>
      <c r="J1990" s="42">
        <f>'J_Cash Flow'!J40</f>
        <v>0</v>
      </c>
      <c r="K1990" s="42">
        <f>'J_Cash Flow'!K40</f>
        <v>0</v>
      </c>
      <c r="L1990" s="42">
        <f>'J_Cash Flow'!L40</f>
        <v>0</v>
      </c>
      <c r="M1990" s="42">
        <f>'J_Cash Flow'!M40</f>
        <v>0</v>
      </c>
      <c r="N1990" s="42">
        <f>'J_Cash Flow'!N40</f>
        <v>0</v>
      </c>
      <c r="O1990" s="42">
        <f>'J_Cash Flow'!O40</f>
        <v>0</v>
      </c>
      <c r="P1990" s="42">
        <f>'J_Cash Flow'!P40</f>
        <v>0</v>
      </c>
      <c r="Q1990" s="42">
        <f>'J_Cash Flow'!Q40</f>
        <v>0</v>
      </c>
      <c r="R1990" s="42">
        <f>'J_Cash Flow'!R40</f>
        <v>0</v>
      </c>
      <c r="S1990" s="42">
        <f>'J_Cash Flow'!S40</f>
        <v>0</v>
      </c>
      <c r="T1990" s="42">
        <f>'J_Cash Flow'!T40</f>
        <v>0</v>
      </c>
      <c r="U1990" s="42">
        <f>'J_Cash Flow'!U40</f>
        <v>0</v>
      </c>
      <c r="V1990" s="42">
        <f>'J_Cash Flow'!V40</f>
        <v>0</v>
      </c>
      <c r="W1990" s="42">
        <f>'J_Cash Flow'!W40</f>
        <v>0</v>
      </c>
      <c r="X1990" s="42">
        <f>'J_Cash Flow'!X40</f>
        <v>0</v>
      </c>
      <c r="Y1990" s="42">
        <f>'J_Cash Flow'!Y40</f>
        <v>0</v>
      </c>
      <c r="Z1990" s="42">
        <f>'J_Cash Flow'!Z40</f>
        <v>0</v>
      </c>
      <c r="AA1990" s="42">
        <f>'J_Cash Flow'!AA40</f>
        <v>0</v>
      </c>
      <c r="AB1990" s="42">
        <f>'J_Cash Flow'!AB40</f>
        <v>0</v>
      </c>
      <c r="AC1990" s="42">
        <f>'J_Cash Flow'!AC40</f>
        <v>0</v>
      </c>
      <c r="AD1990" s="42">
        <f>'J_Cash Flow'!AD40</f>
        <v>0</v>
      </c>
      <c r="AE1990" s="42">
        <f>'J_Cash Flow'!AE40</f>
        <v>0</v>
      </c>
      <c r="AF1990" s="42">
        <f>'J_Cash Flow'!AF40</f>
        <v>0</v>
      </c>
      <c r="AG1990" s="42">
        <f>'J_Cash Flow'!AG40</f>
        <v>0</v>
      </c>
      <c r="AH1990" s="42">
        <f>'J_Cash Flow'!AH40</f>
        <v>0</v>
      </c>
      <c r="AI1990" s="42">
        <f>'J_Cash Flow'!AI40</f>
        <v>0</v>
      </c>
      <c r="AJ1990" s="42">
        <f>'J_Cash Flow'!AJ40</f>
        <v>0</v>
      </c>
      <c r="AK1990" s="42">
        <f>'J_Cash Flow'!AK40</f>
        <v>0</v>
      </c>
      <c r="AL1990" s="42">
        <f>'J_Cash Flow'!AL40</f>
        <v>0</v>
      </c>
      <c r="AM1990" s="42">
        <f>'J_Cash Flow'!AM40</f>
        <v>0</v>
      </c>
      <c r="AN1990" s="42">
        <f>'J_Cash Flow'!AN40</f>
        <v>0</v>
      </c>
      <c r="AO1990" s="42">
        <f>'J_Cash Flow'!AO40</f>
        <v>0</v>
      </c>
      <c r="AP1990" s="42">
        <f>'J_Cash Flow'!AP40</f>
        <v>0</v>
      </c>
      <c r="AQ1990" s="42">
        <f>'J_Cash Flow'!AQ40</f>
        <v>0</v>
      </c>
      <c r="AR1990" s="42">
        <f>'J_Cash Flow'!AR40</f>
        <v>0</v>
      </c>
      <c r="AS1990" s="42">
        <f>'J_Cash Flow'!AS40</f>
        <v>0</v>
      </c>
    </row>
    <row r="1991" spans="2:45" x14ac:dyDescent="0.2">
      <c r="B1991" s="59" t="str">
        <f>'J_Cash Flow'!B41</f>
        <v>Reserves</v>
      </c>
      <c r="C1991" s="168">
        <f>'J_Cash Flow'!C41</f>
        <v>0</v>
      </c>
      <c r="D1991" s="63" t="str">
        <f>'J_Cash Flow'!D41</f>
        <v>Replacement</v>
      </c>
      <c r="E1991" s="123">
        <f>'J_Cash Flow'!E41</f>
        <v>0.03</v>
      </c>
      <c r="F1991" s="186">
        <f>'J_Cash Flow'!F41</f>
        <v>0</v>
      </c>
      <c r="G1991" s="124">
        <f>'J_Cash Flow'!G41</f>
        <v>0</v>
      </c>
      <c r="H1991" s="124">
        <f>'J_Cash Flow'!H41</f>
        <v>0</v>
      </c>
      <c r="I1991" s="124">
        <f>'J_Cash Flow'!I41</f>
        <v>0</v>
      </c>
      <c r="J1991" s="124">
        <f>'J_Cash Flow'!J41</f>
        <v>0</v>
      </c>
      <c r="K1991" s="124">
        <f>'J_Cash Flow'!K41</f>
        <v>0</v>
      </c>
      <c r="L1991" s="124">
        <f>'J_Cash Flow'!L41</f>
        <v>0</v>
      </c>
      <c r="M1991" s="124">
        <f>'J_Cash Flow'!M41</f>
        <v>0</v>
      </c>
      <c r="N1991" s="124">
        <f>'J_Cash Flow'!N41</f>
        <v>0</v>
      </c>
      <c r="O1991" s="124">
        <f>'J_Cash Flow'!O41</f>
        <v>0</v>
      </c>
      <c r="P1991" s="124">
        <f>'J_Cash Flow'!P41</f>
        <v>0</v>
      </c>
      <c r="Q1991" s="124">
        <f>'J_Cash Flow'!Q41</f>
        <v>0</v>
      </c>
      <c r="R1991" s="124">
        <f>'J_Cash Flow'!R41</f>
        <v>0</v>
      </c>
      <c r="S1991" s="124">
        <f>'J_Cash Flow'!S41</f>
        <v>0</v>
      </c>
      <c r="T1991" s="124">
        <f>'J_Cash Flow'!T41</f>
        <v>0</v>
      </c>
      <c r="U1991" s="124">
        <f>'J_Cash Flow'!U41</f>
        <v>0</v>
      </c>
      <c r="V1991" s="124">
        <f>'J_Cash Flow'!V41</f>
        <v>0</v>
      </c>
      <c r="W1991" s="124">
        <f>'J_Cash Flow'!W41</f>
        <v>0</v>
      </c>
      <c r="X1991" s="124">
        <f>'J_Cash Flow'!X41</f>
        <v>0</v>
      </c>
      <c r="Y1991" s="124">
        <f>'J_Cash Flow'!Y41</f>
        <v>0</v>
      </c>
      <c r="Z1991" s="124">
        <f>'J_Cash Flow'!Z41</f>
        <v>0</v>
      </c>
      <c r="AA1991" s="124">
        <f>'J_Cash Flow'!AA41</f>
        <v>0</v>
      </c>
      <c r="AB1991" s="124">
        <f>'J_Cash Flow'!AB41</f>
        <v>0</v>
      </c>
      <c r="AC1991" s="124">
        <f>'J_Cash Flow'!AC41</f>
        <v>0</v>
      </c>
      <c r="AD1991" s="124">
        <f>'J_Cash Flow'!AD41</f>
        <v>0</v>
      </c>
      <c r="AE1991" s="124">
        <f>'J_Cash Flow'!AE41</f>
        <v>0</v>
      </c>
      <c r="AF1991" s="124">
        <f>'J_Cash Flow'!AF41</f>
        <v>0</v>
      </c>
      <c r="AG1991" s="124">
        <f>'J_Cash Flow'!AG41</f>
        <v>0</v>
      </c>
      <c r="AH1991" s="124">
        <f>'J_Cash Flow'!AH41</f>
        <v>0</v>
      </c>
      <c r="AI1991" s="124">
        <f>'J_Cash Flow'!AI41</f>
        <v>0</v>
      </c>
      <c r="AJ1991" s="124">
        <f>'J_Cash Flow'!AJ41</f>
        <v>0</v>
      </c>
      <c r="AK1991" s="124">
        <f>'J_Cash Flow'!AK41</f>
        <v>0</v>
      </c>
      <c r="AL1991" s="124">
        <f>'J_Cash Flow'!AL41</f>
        <v>0</v>
      </c>
      <c r="AM1991" s="124">
        <f>'J_Cash Flow'!AM41</f>
        <v>0</v>
      </c>
      <c r="AN1991" s="124">
        <f>'J_Cash Flow'!AN41</f>
        <v>0</v>
      </c>
      <c r="AO1991" s="124">
        <f>'J_Cash Flow'!AO41</f>
        <v>0</v>
      </c>
      <c r="AP1991" s="124">
        <f>'J_Cash Flow'!AP41</f>
        <v>0</v>
      </c>
      <c r="AQ1991" s="124">
        <f>'J_Cash Flow'!AQ41</f>
        <v>0</v>
      </c>
      <c r="AR1991" s="124">
        <f>'J_Cash Flow'!AR41</f>
        <v>0</v>
      </c>
      <c r="AS1991" s="125">
        <f>'J_Cash Flow'!AS41</f>
        <v>0</v>
      </c>
    </row>
    <row r="1992" spans="2:45" x14ac:dyDescent="0.2">
      <c r="B1992" s="59" t="str">
        <f>'J_Cash Flow'!B42</f>
        <v>Reserves</v>
      </c>
      <c r="C1992" s="168">
        <f>'J_Cash Flow'!C42</f>
        <v>0</v>
      </c>
      <c r="D1992" s="63" t="str">
        <f>'J_Cash Flow'!D42</f>
        <v>Operating</v>
      </c>
      <c r="E1992" s="123">
        <f>'J_Cash Flow'!E42</f>
        <v>0</v>
      </c>
      <c r="F1992" s="186">
        <f>'J_Cash Flow'!F42</f>
        <v>0</v>
      </c>
      <c r="G1992" s="124">
        <f>'J_Cash Flow'!G42</f>
        <v>0</v>
      </c>
      <c r="H1992" s="124">
        <f>'J_Cash Flow'!H42</f>
        <v>0</v>
      </c>
      <c r="I1992" s="124">
        <f>'J_Cash Flow'!I42</f>
        <v>0</v>
      </c>
      <c r="J1992" s="124">
        <f>'J_Cash Flow'!J42</f>
        <v>0</v>
      </c>
      <c r="K1992" s="124">
        <f>'J_Cash Flow'!K42</f>
        <v>0</v>
      </c>
      <c r="L1992" s="124">
        <f>'J_Cash Flow'!L42</f>
        <v>0</v>
      </c>
      <c r="M1992" s="124">
        <f>'J_Cash Flow'!M42</f>
        <v>0</v>
      </c>
      <c r="N1992" s="124">
        <f>'J_Cash Flow'!N42</f>
        <v>0</v>
      </c>
      <c r="O1992" s="124">
        <f>'J_Cash Flow'!O42</f>
        <v>0</v>
      </c>
      <c r="P1992" s="124">
        <f>'J_Cash Flow'!P42</f>
        <v>0</v>
      </c>
      <c r="Q1992" s="124">
        <f>'J_Cash Flow'!Q42</f>
        <v>0</v>
      </c>
      <c r="R1992" s="124">
        <f>'J_Cash Flow'!R42</f>
        <v>0</v>
      </c>
      <c r="S1992" s="124">
        <f>'J_Cash Flow'!S42</f>
        <v>0</v>
      </c>
      <c r="T1992" s="124">
        <f>'J_Cash Flow'!T42</f>
        <v>0</v>
      </c>
      <c r="U1992" s="124">
        <f>'J_Cash Flow'!U42</f>
        <v>0</v>
      </c>
      <c r="V1992" s="124">
        <f>'J_Cash Flow'!V42</f>
        <v>0</v>
      </c>
      <c r="W1992" s="124">
        <f>'J_Cash Flow'!W42</f>
        <v>0</v>
      </c>
      <c r="X1992" s="124">
        <f>'J_Cash Flow'!X42</f>
        <v>0</v>
      </c>
      <c r="Y1992" s="124">
        <f>'J_Cash Flow'!Y42</f>
        <v>0</v>
      </c>
      <c r="Z1992" s="124">
        <f>'J_Cash Flow'!Z42</f>
        <v>0</v>
      </c>
      <c r="AA1992" s="124">
        <f>'J_Cash Flow'!AA42</f>
        <v>0</v>
      </c>
      <c r="AB1992" s="124">
        <f>'J_Cash Flow'!AB42</f>
        <v>0</v>
      </c>
      <c r="AC1992" s="124">
        <f>'J_Cash Flow'!AC42</f>
        <v>0</v>
      </c>
      <c r="AD1992" s="124">
        <f>'J_Cash Flow'!AD42</f>
        <v>0</v>
      </c>
      <c r="AE1992" s="124">
        <f>'J_Cash Flow'!AE42</f>
        <v>0</v>
      </c>
      <c r="AF1992" s="124">
        <f>'J_Cash Flow'!AF42</f>
        <v>0</v>
      </c>
      <c r="AG1992" s="124">
        <f>'J_Cash Flow'!AG42</f>
        <v>0</v>
      </c>
      <c r="AH1992" s="124">
        <f>'J_Cash Flow'!AH42</f>
        <v>0</v>
      </c>
      <c r="AI1992" s="124">
        <f>'J_Cash Flow'!AI42</f>
        <v>0</v>
      </c>
      <c r="AJ1992" s="124">
        <f>'J_Cash Flow'!AJ42</f>
        <v>0</v>
      </c>
      <c r="AK1992" s="124">
        <f>'J_Cash Flow'!AK42</f>
        <v>0</v>
      </c>
      <c r="AL1992" s="124">
        <f>'J_Cash Flow'!AL42</f>
        <v>0</v>
      </c>
      <c r="AM1992" s="124">
        <f>'J_Cash Flow'!AM42</f>
        <v>0</v>
      </c>
      <c r="AN1992" s="124">
        <f>'J_Cash Flow'!AN42</f>
        <v>0</v>
      </c>
      <c r="AO1992" s="124">
        <f>'J_Cash Flow'!AO42</f>
        <v>0</v>
      </c>
      <c r="AP1992" s="124">
        <f>'J_Cash Flow'!AP42</f>
        <v>0</v>
      </c>
      <c r="AQ1992" s="124">
        <f>'J_Cash Flow'!AQ42</f>
        <v>0</v>
      </c>
      <c r="AR1992" s="124">
        <f>'J_Cash Flow'!AR42</f>
        <v>0</v>
      </c>
      <c r="AS1992" s="125">
        <f>'J_Cash Flow'!AS42</f>
        <v>0</v>
      </c>
    </row>
    <row r="1993" spans="2:45" x14ac:dyDescent="0.2">
      <c r="B1993" s="59" t="str">
        <f>'J_Cash Flow'!B43</f>
        <v>Reserves</v>
      </c>
      <c r="C1993" s="168">
        <f>'J_Cash Flow'!C43</f>
        <v>0</v>
      </c>
      <c r="D1993" s="63" t="str">
        <f>'J_Cash Flow'!D43</f>
        <v>FF&amp;E</v>
      </c>
      <c r="E1993" s="123">
        <f>'J_Cash Flow'!E43</f>
        <v>0</v>
      </c>
      <c r="F1993" s="186">
        <f>'J_Cash Flow'!F43</f>
        <v>0</v>
      </c>
      <c r="G1993" s="124">
        <f>'J_Cash Flow'!G43</f>
        <v>0</v>
      </c>
      <c r="H1993" s="124">
        <f>'J_Cash Flow'!H43</f>
        <v>0</v>
      </c>
      <c r="I1993" s="124">
        <f>'J_Cash Flow'!I43</f>
        <v>0</v>
      </c>
      <c r="J1993" s="124">
        <f>'J_Cash Flow'!J43</f>
        <v>0</v>
      </c>
      <c r="K1993" s="124">
        <f>'J_Cash Flow'!K43</f>
        <v>0</v>
      </c>
      <c r="L1993" s="124">
        <f>'J_Cash Flow'!L43</f>
        <v>0</v>
      </c>
      <c r="M1993" s="124">
        <f>'J_Cash Flow'!M43</f>
        <v>0</v>
      </c>
      <c r="N1993" s="124">
        <f>'J_Cash Flow'!N43</f>
        <v>0</v>
      </c>
      <c r="O1993" s="124">
        <f>'J_Cash Flow'!O43</f>
        <v>0</v>
      </c>
      <c r="P1993" s="124">
        <f>'J_Cash Flow'!P43</f>
        <v>0</v>
      </c>
      <c r="Q1993" s="124">
        <f>'J_Cash Flow'!Q43</f>
        <v>0</v>
      </c>
      <c r="R1993" s="124">
        <f>'J_Cash Flow'!R43</f>
        <v>0</v>
      </c>
      <c r="S1993" s="124">
        <f>'J_Cash Flow'!S43</f>
        <v>0</v>
      </c>
      <c r="T1993" s="124">
        <f>'J_Cash Flow'!T43</f>
        <v>0</v>
      </c>
      <c r="U1993" s="124">
        <f>'J_Cash Flow'!U43</f>
        <v>0</v>
      </c>
      <c r="V1993" s="124">
        <f>'J_Cash Flow'!V43</f>
        <v>0</v>
      </c>
      <c r="W1993" s="124">
        <f>'J_Cash Flow'!W43</f>
        <v>0</v>
      </c>
      <c r="X1993" s="124">
        <f>'J_Cash Flow'!X43</f>
        <v>0</v>
      </c>
      <c r="Y1993" s="124">
        <f>'J_Cash Flow'!Y43</f>
        <v>0</v>
      </c>
      <c r="Z1993" s="124">
        <f>'J_Cash Flow'!Z43</f>
        <v>0</v>
      </c>
      <c r="AA1993" s="124">
        <f>'J_Cash Flow'!AA43</f>
        <v>0</v>
      </c>
      <c r="AB1993" s="124">
        <f>'J_Cash Flow'!AB43</f>
        <v>0</v>
      </c>
      <c r="AC1993" s="124">
        <f>'J_Cash Flow'!AC43</f>
        <v>0</v>
      </c>
      <c r="AD1993" s="124">
        <f>'J_Cash Flow'!AD43</f>
        <v>0</v>
      </c>
      <c r="AE1993" s="124">
        <f>'J_Cash Flow'!AE43</f>
        <v>0</v>
      </c>
      <c r="AF1993" s="124">
        <f>'J_Cash Flow'!AF43</f>
        <v>0</v>
      </c>
      <c r="AG1993" s="124">
        <f>'J_Cash Flow'!AG43</f>
        <v>0</v>
      </c>
      <c r="AH1993" s="124">
        <f>'J_Cash Flow'!AH43</f>
        <v>0</v>
      </c>
      <c r="AI1993" s="124">
        <f>'J_Cash Flow'!AI43</f>
        <v>0</v>
      </c>
      <c r="AJ1993" s="124">
        <f>'J_Cash Flow'!AJ43</f>
        <v>0</v>
      </c>
      <c r="AK1993" s="124">
        <f>'J_Cash Flow'!AK43</f>
        <v>0</v>
      </c>
      <c r="AL1993" s="124">
        <f>'J_Cash Flow'!AL43</f>
        <v>0</v>
      </c>
      <c r="AM1993" s="124">
        <f>'J_Cash Flow'!AM43</f>
        <v>0</v>
      </c>
      <c r="AN1993" s="124">
        <f>'J_Cash Flow'!AN43</f>
        <v>0</v>
      </c>
      <c r="AO1993" s="124">
        <f>'J_Cash Flow'!AO43</f>
        <v>0</v>
      </c>
      <c r="AP1993" s="124">
        <f>'J_Cash Flow'!AP43</f>
        <v>0</v>
      </c>
      <c r="AQ1993" s="124">
        <f>'J_Cash Flow'!AQ43</f>
        <v>0</v>
      </c>
      <c r="AR1993" s="124">
        <f>'J_Cash Flow'!AR43</f>
        <v>0</v>
      </c>
      <c r="AS1993" s="125">
        <f>'J_Cash Flow'!AS43</f>
        <v>0</v>
      </c>
    </row>
    <row r="1994" spans="2:45" x14ac:dyDescent="0.2">
      <c r="B1994" s="59" t="str">
        <f>'J_Cash Flow'!B44</f>
        <v>Reserves</v>
      </c>
      <c r="C1994" s="168">
        <f>'J_Cash Flow'!C44</f>
        <v>0</v>
      </c>
      <c r="D1994" s="63" t="str">
        <f>'J_Cash Flow'!D44</f>
        <v>Debt Service</v>
      </c>
      <c r="E1994" s="123">
        <f>'J_Cash Flow'!E44</f>
        <v>0</v>
      </c>
      <c r="F1994" s="186">
        <f>'J_Cash Flow'!F44</f>
        <v>0</v>
      </c>
      <c r="G1994" s="124">
        <f>'J_Cash Flow'!G44</f>
        <v>0</v>
      </c>
      <c r="H1994" s="124">
        <f>'J_Cash Flow'!H44</f>
        <v>0</v>
      </c>
      <c r="I1994" s="124">
        <f>'J_Cash Flow'!I44</f>
        <v>0</v>
      </c>
      <c r="J1994" s="124">
        <f>'J_Cash Flow'!J44</f>
        <v>0</v>
      </c>
      <c r="K1994" s="124">
        <f>'J_Cash Flow'!K44</f>
        <v>0</v>
      </c>
      <c r="L1994" s="124">
        <f>'J_Cash Flow'!L44</f>
        <v>0</v>
      </c>
      <c r="M1994" s="124">
        <f>'J_Cash Flow'!M44</f>
        <v>0</v>
      </c>
      <c r="N1994" s="124">
        <f>'J_Cash Flow'!N44</f>
        <v>0</v>
      </c>
      <c r="O1994" s="124">
        <f>'J_Cash Flow'!O44</f>
        <v>0</v>
      </c>
      <c r="P1994" s="124">
        <f>'J_Cash Flow'!P44</f>
        <v>0</v>
      </c>
      <c r="Q1994" s="124">
        <f>'J_Cash Flow'!Q44</f>
        <v>0</v>
      </c>
      <c r="R1994" s="124">
        <f>'J_Cash Flow'!R44</f>
        <v>0</v>
      </c>
      <c r="S1994" s="124">
        <f>'J_Cash Flow'!S44</f>
        <v>0</v>
      </c>
      <c r="T1994" s="124">
        <f>'J_Cash Flow'!T44</f>
        <v>0</v>
      </c>
      <c r="U1994" s="124">
        <f>'J_Cash Flow'!U44</f>
        <v>0</v>
      </c>
      <c r="V1994" s="124">
        <f>'J_Cash Flow'!V44</f>
        <v>0</v>
      </c>
      <c r="W1994" s="124">
        <f>'J_Cash Flow'!W44</f>
        <v>0</v>
      </c>
      <c r="X1994" s="124">
        <f>'J_Cash Flow'!X44</f>
        <v>0</v>
      </c>
      <c r="Y1994" s="124">
        <f>'J_Cash Flow'!Y44</f>
        <v>0</v>
      </c>
      <c r="Z1994" s="124">
        <f>'J_Cash Flow'!Z44</f>
        <v>0</v>
      </c>
      <c r="AA1994" s="124">
        <f>'J_Cash Flow'!AA44</f>
        <v>0</v>
      </c>
      <c r="AB1994" s="124">
        <f>'J_Cash Flow'!AB44</f>
        <v>0</v>
      </c>
      <c r="AC1994" s="124">
        <f>'J_Cash Flow'!AC44</f>
        <v>0</v>
      </c>
      <c r="AD1994" s="124">
        <f>'J_Cash Flow'!AD44</f>
        <v>0</v>
      </c>
      <c r="AE1994" s="124">
        <f>'J_Cash Flow'!AE44</f>
        <v>0</v>
      </c>
      <c r="AF1994" s="124">
        <f>'J_Cash Flow'!AF44</f>
        <v>0</v>
      </c>
      <c r="AG1994" s="124">
        <f>'J_Cash Flow'!AG44</f>
        <v>0</v>
      </c>
      <c r="AH1994" s="124">
        <f>'J_Cash Flow'!AH44</f>
        <v>0</v>
      </c>
      <c r="AI1994" s="124">
        <f>'J_Cash Flow'!AI44</f>
        <v>0</v>
      </c>
      <c r="AJ1994" s="124">
        <f>'J_Cash Flow'!AJ44</f>
        <v>0</v>
      </c>
      <c r="AK1994" s="124">
        <f>'J_Cash Flow'!AK44</f>
        <v>0</v>
      </c>
      <c r="AL1994" s="124">
        <f>'J_Cash Flow'!AL44</f>
        <v>0</v>
      </c>
      <c r="AM1994" s="124">
        <f>'J_Cash Flow'!AM44</f>
        <v>0</v>
      </c>
      <c r="AN1994" s="124">
        <f>'J_Cash Flow'!AN44</f>
        <v>0</v>
      </c>
      <c r="AO1994" s="124">
        <f>'J_Cash Flow'!AO44</f>
        <v>0</v>
      </c>
      <c r="AP1994" s="124">
        <f>'J_Cash Flow'!AP44</f>
        <v>0</v>
      </c>
      <c r="AQ1994" s="124">
        <f>'J_Cash Flow'!AQ44</f>
        <v>0</v>
      </c>
      <c r="AR1994" s="124">
        <f>'J_Cash Flow'!AR44</f>
        <v>0</v>
      </c>
      <c r="AS1994" s="125">
        <f>'J_Cash Flow'!AS44</f>
        <v>0</v>
      </c>
    </row>
    <row r="1995" spans="2:45" x14ac:dyDescent="0.2">
      <c r="B1995" s="59" t="str">
        <f>'J_Cash Flow'!B45</f>
        <v>Reserves</v>
      </c>
      <c r="C1995" s="168">
        <f>'J_Cash Flow'!C45</f>
        <v>0</v>
      </c>
      <c r="D1995" s="63" t="str">
        <f>'J_Cash Flow'!D45</f>
        <v>Transition</v>
      </c>
      <c r="E1995" s="123">
        <f>'J_Cash Flow'!E45</f>
        <v>0</v>
      </c>
      <c r="F1995" s="186">
        <f>'J_Cash Flow'!F45</f>
        <v>0</v>
      </c>
      <c r="G1995" s="124">
        <f>'J_Cash Flow'!G45</f>
        <v>0</v>
      </c>
      <c r="H1995" s="124">
        <f>'J_Cash Flow'!H45</f>
        <v>0</v>
      </c>
      <c r="I1995" s="124">
        <f>'J_Cash Flow'!I45</f>
        <v>0</v>
      </c>
      <c r="J1995" s="124">
        <f>'J_Cash Flow'!J45</f>
        <v>0</v>
      </c>
      <c r="K1995" s="124">
        <f>'J_Cash Flow'!K45</f>
        <v>0</v>
      </c>
      <c r="L1995" s="124">
        <f>'J_Cash Flow'!L45</f>
        <v>0</v>
      </c>
      <c r="M1995" s="124">
        <f>'J_Cash Flow'!M45</f>
        <v>0</v>
      </c>
      <c r="N1995" s="124">
        <f>'J_Cash Flow'!N45</f>
        <v>0</v>
      </c>
      <c r="O1995" s="124">
        <f>'J_Cash Flow'!O45</f>
        <v>0</v>
      </c>
      <c r="P1995" s="124">
        <f>'J_Cash Flow'!P45</f>
        <v>0</v>
      </c>
      <c r="Q1995" s="124">
        <f>'J_Cash Flow'!Q45</f>
        <v>0</v>
      </c>
      <c r="R1995" s="124">
        <f>'J_Cash Flow'!R45</f>
        <v>0</v>
      </c>
      <c r="S1995" s="124">
        <f>'J_Cash Flow'!S45</f>
        <v>0</v>
      </c>
      <c r="T1995" s="124">
        <f>'J_Cash Flow'!T45</f>
        <v>0</v>
      </c>
      <c r="U1995" s="124">
        <f>'J_Cash Flow'!U45</f>
        <v>0</v>
      </c>
      <c r="V1995" s="124">
        <f>'J_Cash Flow'!V45</f>
        <v>0</v>
      </c>
      <c r="W1995" s="124">
        <f>'J_Cash Flow'!W45</f>
        <v>0</v>
      </c>
      <c r="X1995" s="124">
        <f>'J_Cash Flow'!X45</f>
        <v>0</v>
      </c>
      <c r="Y1995" s="124">
        <f>'J_Cash Flow'!Y45</f>
        <v>0</v>
      </c>
      <c r="Z1995" s="124">
        <f>'J_Cash Flow'!Z45</f>
        <v>0</v>
      </c>
      <c r="AA1995" s="124">
        <f>'J_Cash Flow'!AA45</f>
        <v>0</v>
      </c>
      <c r="AB1995" s="124">
        <f>'J_Cash Flow'!AB45</f>
        <v>0</v>
      </c>
      <c r="AC1995" s="124">
        <f>'J_Cash Flow'!AC45</f>
        <v>0</v>
      </c>
      <c r="AD1995" s="124">
        <f>'J_Cash Flow'!AD45</f>
        <v>0</v>
      </c>
      <c r="AE1995" s="124">
        <f>'J_Cash Flow'!AE45</f>
        <v>0</v>
      </c>
      <c r="AF1995" s="124">
        <f>'J_Cash Flow'!AF45</f>
        <v>0</v>
      </c>
      <c r="AG1995" s="124">
        <f>'J_Cash Flow'!AG45</f>
        <v>0</v>
      </c>
      <c r="AH1995" s="124">
        <f>'J_Cash Flow'!AH45</f>
        <v>0</v>
      </c>
      <c r="AI1995" s="124">
        <f>'J_Cash Flow'!AI45</f>
        <v>0</v>
      </c>
      <c r="AJ1995" s="124">
        <f>'J_Cash Flow'!AJ45</f>
        <v>0</v>
      </c>
      <c r="AK1995" s="124">
        <f>'J_Cash Flow'!AK45</f>
        <v>0</v>
      </c>
      <c r="AL1995" s="124">
        <f>'J_Cash Flow'!AL45</f>
        <v>0</v>
      </c>
      <c r="AM1995" s="124">
        <f>'J_Cash Flow'!AM45</f>
        <v>0</v>
      </c>
      <c r="AN1995" s="124">
        <f>'J_Cash Flow'!AN45</f>
        <v>0</v>
      </c>
      <c r="AO1995" s="124">
        <f>'J_Cash Flow'!AO45</f>
        <v>0</v>
      </c>
      <c r="AP1995" s="124">
        <f>'J_Cash Flow'!AP45</f>
        <v>0</v>
      </c>
      <c r="AQ1995" s="124">
        <f>'J_Cash Flow'!AQ45</f>
        <v>0</v>
      </c>
      <c r="AR1995" s="124">
        <f>'J_Cash Flow'!AR45</f>
        <v>0</v>
      </c>
      <c r="AS1995" s="125">
        <f>'J_Cash Flow'!AS45</f>
        <v>0</v>
      </c>
    </row>
    <row r="1996" spans="2:45" x14ac:dyDescent="0.2">
      <c r="B1996" s="59" t="str">
        <f>'J_Cash Flow'!B46</f>
        <v>Reserves</v>
      </c>
      <c r="C1996" s="168">
        <f>'J_Cash Flow'!C46</f>
        <v>0</v>
      </c>
      <c r="D1996" s="63" t="str">
        <f>'J_Cash Flow'!D46</f>
        <v>Medicaid Payment Delay</v>
      </c>
      <c r="E1996" s="123">
        <f>'J_Cash Flow'!E46</f>
        <v>0</v>
      </c>
      <c r="F1996" s="186">
        <f>'J_Cash Flow'!F46</f>
        <v>0</v>
      </c>
      <c r="G1996" s="124">
        <f>'J_Cash Flow'!G46</f>
        <v>0</v>
      </c>
      <c r="H1996" s="124">
        <f>'J_Cash Flow'!H46</f>
        <v>0</v>
      </c>
      <c r="I1996" s="124">
        <f>'J_Cash Flow'!I46</f>
        <v>0</v>
      </c>
      <c r="J1996" s="124">
        <f>'J_Cash Flow'!J46</f>
        <v>0</v>
      </c>
      <c r="K1996" s="124">
        <f>'J_Cash Flow'!K46</f>
        <v>0</v>
      </c>
      <c r="L1996" s="124">
        <f>'J_Cash Flow'!L46</f>
        <v>0</v>
      </c>
      <c r="M1996" s="124">
        <f>'J_Cash Flow'!M46</f>
        <v>0</v>
      </c>
      <c r="N1996" s="124">
        <f>'J_Cash Flow'!N46</f>
        <v>0</v>
      </c>
      <c r="O1996" s="124">
        <f>'J_Cash Flow'!O46</f>
        <v>0</v>
      </c>
      <c r="P1996" s="124">
        <f>'J_Cash Flow'!P46</f>
        <v>0</v>
      </c>
      <c r="Q1996" s="124">
        <f>'J_Cash Flow'!Q46</f>
        <v>0</v>
      </c>
      <c r="R1996" s="124">
        <f>'J_Cash Flow'!R46</f>
        <v>0</v>
      </c>
      <c r="S1996" s="124">
        <f>'J_Cash Flow'!S46</f>
        <v>0</v>
      </c>
      <c r="T1996" s="124">
        <f>'J_Cash Flow'!T46</f>
        <v>0</v>
      </c>
      <c r="U1996" s="124">
        <f>'J_Cash Flow'!U46</f>
        <v>0</v>
      </c>
      <c r="V1996" s="124">
        <f>'J_Cash Flow'!V46</f>
        <v>0</v>
      </c>
      <c r="W1996" s="124">
        <f>'J_Cash Flow'!W46</f>
        <v>0</v>
      </c>
      <c r="X1996" s="124">
        <f>'J_Cash Flow'!X46</f>
        <v>0</v>
      </c>
      <c r="Y1996" s="124">
        <f>'J_Cash Flow'!Y46</f>
        <v>0</v>
      </c>
      <c r="Z1996" s="124">
        <f>'J_Cash Flow'!Z46</f>
        <v>0</v>
      </c>
      <c r="AA1996" s="124">
        <f>'J_Cash Flow'!AA46</f>
        <v>0</v>
      </c>
      <c r="AB1996" s="124">
        <f>'J_Cash Flow'!AB46</f>
        <v>0</v>
      </c>
      <c r="AC1996" s="124">
        <f>'J_Cash Flow'!AC46</f>
        <v>0</v>
      </c>
      <c r="AD1996" s="124">
        <f>'J_Cash Flow'!AD46</f>
        <v>0</v>
      </c>
      <c r="AE1996" s="124">
        <f>'J_Cash Flow'!AE46</f>
        <v>0</v>
      </c>
      <c r="AF1996" s="124">
        <f>'J_Cash Flow'!AF46</f>
        <v>0</v>
      </c>
      <c r="AG1996" s="124">
        <f>'J_Cash Flow'!AG46</f>
        <v>0</v>
      </c>
      <c r="AH1996" s="124">
        <f>'J_Cash Flow'!AH46</f>
        <v>0</v>
      </c>
      <c r="AI1996" s="124">
        <f>'J_Cash Flow'!AI46</f>
        <v>0</v>
      </c>
      <c r="AJ1996" s="124">
        <f>'J_Cash Flow'!AJ46</f>
        <v>0</v>
      </c>
      <c r="AK1996" s="124">
        <f>'J_Cash Flow'!AK46</f>
        <v>0</v>
      </c>
      <c r="AL1996" s="124">
        <f>'J_Cash Flow'!AL46</f>
        <v>0</v>
      </c>
      <c r="AM1996" s="124">
        <f>'J_Cash Flow'!AM46</f>
        <v>0</v>
      </c>
      <c r="AN1996" s="124">
        <f>'J_Cash Flow'!AN46</f>
        <v>0</v>
      </c>
      <c r="AO1996" s="124">
        <f>'J_Cash Flow'!AO46</f>
        <v>0</v>
      </c>
      <c r="AP1996" s="124">
        <f>'J_Cash Flow'!AP46</f>
        <v>0</v>
      </c>
      <c r="AQ1996" s="124">
        <f>'J_Cash Flow'!AQ46</f>
        <v>0</v>
      </c>
      <c r="AR1996" s="124">
        <f>'J_Cash Flow'!AR46</f>
        <v>0</v>
      </c>
      <c r="AS1996" s="125">
        <f>'J_Cash Flow'!AS46</f>
        <v>0</v>
      </c>
    </row>
    <row r="1997" spans="2:45" x14ac:dyDescent="0.2">
      <c r="B1997" s="59" t="str">
        <f>'J_Cash Flow'!B47</f>
        <v>Reserves</v>
      </c>
      <c r="C1997" s="168">
        <f>'J_Cash Flow'!C47</f>
        <v>0</v>
      </c>
      <c r="D1997" s="63" t="str">
        <f>'J_Cash Flow'!D47</f>
        <v/>
      </c>
      <c r="E1997" s="123">
        <f>'J_Cash Flow'!E47</f>
        <v>0</v>
      </c>
      <c r="F1997" s="186">
        <f>'J_Cash Flow'!F47</f>
        <v>0</v>
      </c>
      <c r="G1997" s="124">
        <f>'J_Cash Flow'!G47</f>
        <v>0</v>
      </c>
      <c r="H1997" s="124">
        <f>'J_Cash Flow'!H47</f>
        <v>0</v>
      </c>
      <c r="I1997" s="124">
        <f>'J_Cash Flow'!I47</f>
        <v>0</v>
      </c>
      <c r="J1997" s="124">
        <f>'J_Cash Flow'!J47</f>
        <v>0</v>
      </c>
      <c r="K1997" s="124">
        <f>'J_Cash Flow'!K47</f>
        <v>0</v>
      </c>
      <c r="L1997" s="124">
        <f>'J_Cash Flow'!L47</f>
        <v>0</v>
      </c>
      <c r="M1997" s="124">
        <f>'J_Cash Flow'!M47</f>
        <v>0</v>
      </c>
      <c r="N1997" s="124">
        <f>'J_Cash Flow'!N47</f>
        <v>0</v>
      </c>
      <c r="O1997" s="124">
        <f>'J_Cash Flow'!O47</f>
        <v>0</v>
      </c>
      <c r="P1997" s="124">
        <f>'J_Cash Flow'!P47</f>
        <v>0</v>
      </c>
      <c r="Q1997" s="124">
        <f>'J_Cash Flow'!Q47</f>
        <v>0</v>
      </c>
      <c r="R1997" s="124">
        <f>'J_Cash Flow'!R47</f>
        <v>0</v>
      </c>
      <c r="S1997" s="124">
        <f>'J_Cash Flow'!S47</f>
        <v>0</v>
      </c>
      <c r="T1997" s="124">
        <f>'J_Cash Flow'!T47</f>
        <v>0</v>
      </c>
      <c r="U1997" s="124">
        <f>'J_Cash Flow'!U47</f>
        <v>0</v>
      </c>
      <c r="V1997" s="124">
        <f>'J_Cash Flow'!V47</f>
        <v>0</v>
      </c>
      <c r="W1997" s="124">
        <f>'J_Cash Flow'!W47</f>
        <v>0</v>
      </c>
      <c r="X1997" s="124">
        <f>'J_Cash Flow'!X47</f>
        <v>0</v>
      </c>
      <c r="Y1997" s="124">
        <f>'J_Cash Flow'!Y47</f>
        <v>0</v>
      </c>
      <c r="Z1997" s="124">
        <f>'J_Cash Flow'!Z47</f>
        <v>0</v>
      </c>
      <c r="AA1997" s="124">
        <f>'J_Cash Flow'!AA47</f>
        <v>0</v>
      </c>
      <c r="AB1997" s="124">
        <f>'J_Cash Flow'!AB47</f>
        <v>0</v>
      </c>
      <c r="AC1997" s="124">
        <f>'J_Cash Flow'!AC47</f>
        <v>0</v>
      </c>
      <c r="AD1997" s="124">
        <f>'J_Cash Flow'!AD47</f>
        <v>0</v>
      </c>
      <c r="AE1997" s="124">
        <f>'J_Cash Flow'!AE47</f>
        <v>0</v>
      </c>
      <c r="AF1997" s="124">
        <f>'J_Cash Flow'!AF47</f>
        <v>0</v>
      </c>
      <c r="AG1997" s="124">
        <f>'J_Cash Flow'!AG47</f>
        <v>0</v>
      </c>
      <c r="AH1997" s="124">
        <f>'J_Cash Flow'!AH47</f>
        <v>0</v>
      </c>
      <c r="AI1997" s="124">
        <f>'J_Cash Flow'!AI47</f>
        <v>0</v>
      </c>
      <c r="AJ1997" s="124">
        <f>'J_Cash Flow'!AJ47</f>
        <v>0</v>
      </c>
      <c r="AK1997" s="124">
        <f>'J_Cash Flow'!AK47</f>
        <v>0</v>
      </c>
      <c r="AL1997" s="124">
        <f>'J_Cash Flow'!AL47</f>
        <v>0</v>
      </c>
      <c r="AM1997" s="124">
        <f>'J_Cash Flow'!AM47</f>
        <v>0</v>
      </c>
      <c r="AN1997" s="124">
        <f>'J_Cash Flow'!AN47</f>
        <v>0</v>
      </c>
      <c r="AO1997" s="124">
        <f>'J_Cash Flow'!AO47</f>
        <v>0</v>
      </c>
      <c r="AP1997" s="124">
        <f>'J_Cash Flow'!AP47</f>
        <v>0</v>
      </c>
      <c r="AQ1997" s="124">
        <f>'J_Cash Flow'!AQ47</f>
        <v>0</v>
      </c>
      <c r="AR1997" s="124">
        <f>'J_Cash Flow'!AR47</f>
        <v>0</v>
      </c>
      <c r="AS1997" s="125">
        <f>'J_Cash Flow'!AS47</f>
        <v>0</v>
      </c>
    </row>
    <row r="1998" spans="2:45" x14ac:dyDescent="0.2">
      <c r="B1998" s="59" t="str">
        <f>'J_Cash Flow'!B48</f>
        <v>Reserves</v>
      </c>
      <c r="C1998" s="168">
        <f>'J_Cash Flow'!C48</f>
        <v>0</v>
      </c>
      <c r="D1998" s="56" t="str">
        <f>'J_Cash Flow'!D48</f>
        <v>Subtotal: Reserves</v>
      </c>
      <c r="E1998" s="178">
        <f>'J_Cash Flow'!E48</f>
        <v>0</v>
      </c>
      <c r="F1998" s="180">
        <f>'J_Cash Flow'!F48</f>
        <v>0</v>
      </c>
      <c r="G1998" s="180">
        <f>'J_Cash Flow'!G48</f>
        <v>0</v>
      </c>
      <c r="H1998" s="180">
        <f>'J_Cash Flow'!H48</f>
        <v>0</v>
      </c>
      <c r="I1998" s="180">
        <f>'J_Cash Flow'!I48</f>
        <v>0</v>
      </c>
      <c r="J1998" s="180">
        <f>'J_Cash Flow'!J48</f>
        <v>0</v>
      </c>
      <c r="K1998" s="180">
        <f>'J_Cash Flow'!K48</f>
        <v>0</v>
      </c>
      <c r="L1998" s="180">
        <f>'J_Cash Flow'!L48</f>
        <v>0</v>
      </c>
      <c r="M1998" s="180">
        <f>'J_Cash Flow'!M48</f>
        <v>0</v>
      </c>
      <c r="N1998" s="180">
        <f>'J_Cash Flow'!N48</f>
        <v>0</v>
      </c>
      <c r="O1998" s="180">
        <f>'J_Cash Flow'!O48</f>
        <v>0</v>
      </c>
      <c r="P1998" s="180">
        <f>'J_Cash Flow'!P48</f>
        <v>0</v>
      </c>
      <c r="Q1998" s="180">
        <f>'J_Cash Flow'!Q48</f>
        <v>0</v>
      </c>
      <c r="R1998" s="180">
        <f>'J_Cash Flow'!R48</f>
        <v>0</v>
      </c>
      <c r="S1998" s="180">
        <f>'J_Cash Flow'!S48</f>
        <v>0</v>
      </c>
      <c r="T1998" s="180">
        <f>'J_Cash Flow'!T48</f>
        <v>0</v>
      </c>
      <c r="U1998" s="180">
        <f>'J_Cash Flow'!U48</f>
        <v>0</v>
      </c>
      <c r="V1998" s="180">
        <f>'J_Cash Flow'!V48</f>
        <v>0</v>
      </c>
      <c r="W1998" s="180">
        <f>'J_Cash Flow'!W48</f>
        <v>0</v>
      </c>
      <c r="X1998" s="180">
        <f>'J_Cash Flow'!X48</f>
        <v>0</v>
      </c>
      <c r="Y1998" s="180">
        <f>'J_Cash Flow'!Y48</f>
        <v>0</v>
      </c>
      <c r="Z1998" s="180">
        <f>'J_Cash Flow'!Z48</f>
        <v>0</v>
      </c>
      <c r="AA1998" s="180">
        <f>'J_Cash Flow'!AA48</f>
        <v>0</v>
      </c>
      <c r="AB1998" s="180">
        <f>'J_Cash Flow'!AB48</f>
        <v>0</v>
      </c>
      <c r="AC1998" s="180">
        <f>'J_Cash Flow'!AC48</f>
        <v>0</v>
      </c>
      <c r="AD1998" s="180">
        <f>'J_Cash Flow'!AD48</f>
        <v>0</v>
      </c>
      <c r="AE1998" s="180">
        <f>'J_Cash Flow'!AE48</f>
        <v>0</v>
      </c>
      <c r="AF1998" s="180">
        <f>'J_Cash Flow'!AF48</f>
        <v>0</v>
      </c>
      <c r="AG1998" s="180">
        <f>'J_Cash Flow'!AG48</f>
        <v>0</v>
      </c>
      <c r="AH1998" s="180">
        <f>'J_Cash Flow'!AH48</f>
        <v>0</v>
      </c>
      <c r="AI1998" s="180">
        <f>'J_Cash Flow'!AI48</f>
        <v>0</v>
      </c>
      <c r="AJ1998" s="180">
        <f>'J_Cash Flow'!AJ48</f>
        <v>0</v>
      </c>
      <c r="AK1998" s="180">
        <f>'J_Cash Flow'!AK48</f>
        <v>0</v>
      </c>
      <c r="AL1998" s="180">
        <f>'J_Cash Flow'!AL48</f>
        <v>0</v>
      </c>
      <c r="AM1998" s="180">
        <f>'J_Cash Flow'!AM48</f>
        <v>0</v>
      </c>
      <c r="AN1998" s="180">
        <f>'J_Cash Flow'!AN48</f>
        <v>0</v>
      </c>
      <c r="AO1998" s="180">
        <f>'J_Cash Flow'!AO48</f>
        <v>0</v>
      </c>
      <c r="AP1998" s="180">
        <f>'J_Cash Flow'!AP48</f>
        <v>0</v>
      </c>
      <c r="AQ1998" s="180">
        <f>'J_Cash Flow'!AQ48</f>
        <v>0</v>
      </c>
      <c r="AR1998" s="180">
        <f>'J_Cash Flow'!AR48</f>
        <v>0</v>
      </c>
      <c r="AS1998" s="181">
        <f>'J_Cash Flow'!AS48</f>
        <v>0</v>
      </c>
    </row>
    <row r="1999" spans="2:45" x14ac:dyDescent="0.2">
      <c r="B1999" s="73">
        <f>'J_Cash Flow'!B49</f>
        <v>0</v>
      </c>
      <c r="C1999" s="175">
        <f>'J_Cash Flow'!C49</f>
        <v>0</v>
      </c>
      <c r="D1999" s="77">
        <f>'J_Cash Flow'!D49</f>
        <v>0</v>
      </c>
      <c r="E1999" s="25">
        <f>'J_Cash Flow'!E49</f>
        <v>0</v>
      </c>
      <c r="F1999" s="42">
        <f>'J_Cash Flow'!F49</f>
        <v>0</v>
      </c>
      <c r="G1999" s="42">
        <f>'J_Cash Flow'!G49</f>
        <v>0</v>
      </c>
      <c r="H1999" s="42">
        <f>'J_Cash Flow'!H49</f>
        <v>0</v>
      </c>
      <c r="I1999" s="42">
        <f>'J_Cash Flow'!I49</f>
        <v>0</v>
      </c>
      <c r="J1999" s="42">
        <f>'J_Cash Flow'!J49</f>
        <v>0</v>
      </c>
      <c r="K1999" s="42">
        <f>'J_Cash Flow'!K49</f>
        <v>0</v>
      </c>
      <c r="L1999" s="42">
        <f>'J_Cash Flow'!L49</f>
        <v>0</v>
      </c>
      <c r="M1999" s="42">
        <f>'J_Cash Flow'!M49</f>
        <v>0</v>
      </c>
      <c r="N1999" s="42">
        <f>'J_Cash Flow'!N49</f>
        <v>0</v>
      </c>
      <c r="O1999" s="42">
        <f>'J_Cash Flow'!O49</f>
        <v>0</v>
      </c>
      <c r="P1999" s="42">
        <f>'J_Cash Flow'!P49</f>
        <v>0</v>
      </c>
      <c r="Q1999" s="42">
        <f>'J_Cash Flow'!Q49</f>
        <v>0</v>
      </c>
      <c r="R1999" s="42">
        <f>'J_Cash Flow'!R49</f>
        <v>0</v>
      </c>
      <c r="S1999" s="42">
        <f>'J_Cash Flow'!S49</f>
        <v>0</v>
      </c>
      <c r="T1999" s="42">
        <f>'J_Cash Flow'!T49</f>
        <v>0</v>
      </c>
      <c r="U1999" s="42">
        <f>'J_Cash Flow'!U49</f>
        <v>0</v>
      </c>
      <c r="V1999" s="42">
        <f>'J_Cash Flow'!V49</f>
        <v>0</v>
      </c>
      <c r="W1999" s="42">
        <f>'J_Cash Flow'!W49</f>
        <v>0</v>
      </c>
      <c r="X1999" s="42">
        <f>'J_Cash Flow'!X49</f>
        <v>0</v>
      </c>
      <c r="Y1999" s="42">
        <f>'J_Cash Flow'!Y49</f>
        <v>0</v>
      </c>
      <c r="Z1999" s="42">
        <f>'J_Cash Flow'!Z49</f>
        <v>0</v>
      </c>
      <c r="AA1999" s="42">
        <f>'J_Cash Flow'!AA49</f>
        <v>0</v>
      </c>
      <c r="AB1999" s="42">
        <f>'J_Cash Flow'!AB49</f>
        <v>0</v>
      </c>
      <c r="AC1999" s="42">
        <f>'J_Cash Flow'!AC49</f>
        <v>0</v>
      </c>
      <c r="AD1999" s="42">
        <f>'J_Cash Flow'!AD49</f>
        <v>0</v>
      </c>
      <c r="AE1999" s="42">
        <f>'J_Cash Flow'!AE49</f>
        <v>0</v>
      </c>
      <c r="AF1999" s="42">
        <f>'J_Cash Flow'!AF49</f>
        <v>0</v>
      </c>
      <c r="AG1999" s="42">
        <f>'J_Cash Flow'!AG49</f>
        <v>0</v>
      </c>
      <c r="AH1999" s="42">
        <f>'J_Cash Flow'!AH49</f>
        <v>0</v>
      </c>
      <c r="AI1999" s="42">
        <f>'J_Cash Flow'!AI49</f>
        <v>0</v>
      </c>
      <c r="AJ1999" s="42">
        <f>'J_Cash Flow'!AJ49</f>
        <v>0</v>
      </c>
      <c r="AK1999" s="42">
        <f>'J_Cash Flow'!AK49</f>
        <v>0</v>
      </c>
      <c r="AL1999" s="42">
        <f>'J_Cash Flow'!AL49</f>
        <v>0</v>
      </c>
      <c r="AM1999" s="42">
        <f>'J_Cash Flow'!AM49</f>
        <v>0</v>
      </c>
      <c r="AN1999" s="42">
        <f>'J_Cash Flow'!AN49</f>
        <v>0</v>
      </c>
      <c r="AO1999" s="42">
        <f>'J_Cash Flow'!AO49</f>
        <v>0</v>
      </c>
      <c r="AP1999" s="42">
        <f>'J_Cash Flow'!AP49</f>
        <v>0</v>
      </c>
      <c r="AQ1999" s="42">
        <f>'J_Cash Flow'!AQ49</f>
        <v>0</v>
      </c>
      <c r="AR1999" s="42">
        <f>'J_Cash Flow'!AR49</f>
        <v>0</v>
      </c>
      <c r="AS1999" s="42">
        <f>'J_Cash Flow'!AS49</f>
        <v>0</v>
      </c>
    </row>
    <row r="2000" spans="2:45" x14ac:dyDescent="0.2">
      <c r="B2000" s="59" t="str">
        <f>'J_Cash Flow'!B50</f>
        <v>EGI</v>
      </c>
      <c r="C2000" s="168">
        <f>'J_Cash Flow'!C50</f>
        <v>0</v>
      </c>
      <c r="D2000" s="56" t="str">
        <f>'J_Cash Flow'!D50</f>
        <v>Effective Gross Income</v>
      </c>
      <c r="E2000" s="178">
        <f>'J_Cash Flow'!E50</f>
        <v>0</v>
      </c>
      <c r="F2000" s="180">
        <f>'J_Cash Flow'!F50</f>
        <v>0</v>
      </c>
      <c r="G2000" s="180">
        <f>'J_Cash Flow'!G50</f>
        <v>0</v>
      </c>
      <c r="H2000" s="180">
        <f>'J_Cash Flow'!H50</f>
        <v>0</v>
      </c>
      <c r="I2000" s="180">
        <f>'J_Cash Flow'!I50</f>
        <v>0</v>
      </c>
      <c r="J2000" s="180">
        <f>'J_Cash Flow'!J50</f>
        <v>0</v>
      </c>
      <c r="K2000" s="180">
        <f>'J_Cash Flow'!K50</f>
        <v>0</v>
      </c>
      <c r="L2000" s="180">
        <f>'J_Cash Flow'!L50</f>
        <v>0</v>
      </c>
      <c r="M2000" s="180">
        <f>'J_Cash Flow'!M50</f>
        <v>0</v>
      </c>
      <c r="N2000" s="180">
        <f>'J_Cash Flow'!N50</f>
        <v>0</v>
      </c>
      <c r="O2000" s="180">
        <f>'J_Cash Flow'!O50</f>
        <v>0</v>
      </c>
      <c r="P2000" s="180">
        <f>'J_Cash Flow'!P50</f>
        <v>0</v>
      </c>
      <c r="Q2000" s="180">
        <f>'J_Cash Flow'!Q50</f>
        <v>0</v>
      </c>
      <c r="R2000" s="180">
        <f>'J_Cash Flow'!R50</f>
        <v>0</v>
      </c>
      <c r="S2000" s="180">
        <f>'J_Cash Flow'!S50</f>
        <v>0</v>
      </c>
      <c r="T2000" s="180">
        <f>'J_Cash Flow'!T50</f>
        <v>0</v>
      </c>
      <c r="U2000" s="180">
        <f>'J_Cash Flow'!U50</f>
        <v>0</v>
      </c>
      <c r="V2000" s="180">
        <f>'J_Cash Flow'!V50</f>
        <v>0</v>
      </c>
      <c r="W2000" s="180">
        <f>'J_Cash Flow'!W50</f>
        <v>0</v>
      </c>
      <c r="X2000" s="180">
        <f>'J_Cash Flow'!X50</f>
        <v>0</v>
      </c>
      <c r="Y2000" s="180">
        <f>'J_Cash Flow'!Y50</f>
        <v>0</v>
      </c>
      <c r="Z2000" s="180">
        <f>'J_Cash Flow'!Z50</f>
        <v>0</v>
      </c>
      <c r="AA2000" s="180">
        <f>'J_Cash Flow'!AA50</f>
        <v>0</v>
      </c>
      <c r="AB2000" s="180">
        <f>'J_Cash Flow'!AB50</f>
        <v>0</v>
      </c>
      <c r="AC2000" s="180">
        <f>'J_Cash Flow'!AC50</f>
        <v>0</v>
      </c>
      <c r="AD2000" s="180">
        <f>'J_Cash Flow'!AD50</f>
        <v>0</v>
      </c>
      <c r="AE2000" s="180">
        <f>'J_Cash Flow'!AE50</f>
        <v>0</v>
      </c>
      <c r="AF2000" s="180">
        <f>'J_Cash Flow'!AF50</f>
        <v>0</v>
      </c>
      <c r="AG2000" s="180">
        <f>'J_Cash Flow'!AG50</f>
        <v>0</v>
      </c>
      <c r="AH2000" s="180">
        <f>'J_Cash Flow'!AH50</f>
        <v>0</v>
      </c>
      <c r="AI2000" s="180">
        <f>'J_Cash Flow'!AI50</f>
        <v>0</v>
      </c>
      <c r="AJ2000" s="180">
        <f>'J_Cash Flow'!AJ50</f>
        <v>0</v>
      </c>
      <c r="AK2000" s="180">
        <f>'J_Cash Flow'!AK50</f>
        <v>0</v>
      </c>
      <c r="AL2000" s="180">
        <f>'J_Cash Flow'!AL50</f>
        <v>0</v>
      </c>
      <c r="AM2000" s="180">
        <f>'J_Cash Flow'!AM50</f>
        <v>0</v>
      </c>
      <c r="AN2000" s="180">
        <f>'J_Cash Flow'!AN50</f>
        <v>0</v>
      </c>
      <c r="AO2000" s="180">
        <f>'J_Cash Flow'!AO50</f>
        <v>0</v>
      </c>
      <c r="AP2000" s="180">
        <f>'J_Cash Flow'!AP50</f>
        <v>0</v>
      </c>
      <c r="AQ2000" s="180">
        <f>'J_Cash Flow'!AQ50</f>
        <v>0</v>
      </c>
      <c r="AR2000" s="180">
        <f>'J_Cash Flow'!AR50</f>
        <v>0</v>
      </c>
      <c r="AS2000" s="181">
        <f>'J_Cash Flow'!AS50</f>
        <v>0</v>
      </c>
    </row>
    <row r="2001" spans="2:45" x14ac:dyDescent="0.2">
      <c r="B2001" s="59" t="str">
        <f>'J_Cash Flow'!B51</f>
        <v>Expenses</v>
      </c>
      <c r="C2001" s="168">
        <f>'J_Cash Flow'!C51</f>
        <v>0</v>
      </c>
      <c r="D2001" s="56" t="str">
        <f>'J_Cash Flow'!D51</f>
        <v>Total Annual Expenses</v>
      </c>
      <c r="E2001" s="178">
        <f>'J_Cash Flow'!E51</f>
        <v>0</v>
      </c>
      <c r="F2001" s="180">
        <f>'J_Cash Flow'!F51</f>
        <v>0</v>
      </c>
      <c r="G2001" s="180">
        <f>'J_Cash Flow'!G51</f>
        <v>0</v>
      </c>
      <c r="H2001" s="180">
        <f>'J_Cash Flow'!H51</f>
        <v>0</v>
      </c>
      <c r="I2001" s="180">
        <f>'J_Cash Flow'!I51</f>
        <v>0</v>
      </c>
      <c r="J2001" s="180">
        <f>'J_Cash Flow'!J51</f>
        <v>0</v>
      </c>
      <c r="K2001" s="180">
        <f>'J_Cash Flow'!K51</f>
        <v>0</v>
      </c>
      <c r="L2001" s="180">
        <f>'J_Cash Flow'!L51</f>
        <v>0</v>
      </c>
      <c r="M2001" s="180">
        <f>'J_Cash Flow'!M51</f>
        <v>0</v>
      </c>
      <c r="N2001" s="180">
        <f>'J_Cash Flow'!N51</f>
        <v>0</v>
      </c>
      <c r="O2001" s="180">
        <f>'J_Cash Flow'!O51</f>
        <v>0</v>
      </c>
      <c r="P2001" s="180">
        <f>'J_Cash Flow'!P51</f>
        <v>0</v>
      </c>
      <c r="Q2001" s="180">
        <f>'J_Cash Flow'!Q51</f>
        <v>0</v>
      </c>
      <c r="R2001" s="180">
        <f>'J_Cash Flow'!R51</f>
        <v>0</v>
      </c>
      <c r="S2001" s="180">
        <f>'J_Cash Flow'!S51</f>
        <v>0</v>
      </c>
      <c r="T2001" s="180">
        <f>'J_Cash Flow'!T51</f>
        <v>0</v>
      </c>
      <c r="U2001" s="180">
        <f>'J_Cash Flow'!U51</f>
        <v>0</v>
      </c>
      <c r="V2001" s="180">
        <f>'J_Cash Flow'!V51</f>
        <v>0</v>
      </c>
      <c r="W2001" s="180">
        <f>'J_Cash Flow'!W51</f>
        <v>0</v>
      </c>
      <c r="X2001" s="180">
        <f>'J_Cash Flow'!X51</f>
        <v>0</v>
      </c>
      <c r="Y2001" s="180">
        <f>'J_Cash Flow'!Y51</f>
        <v>0</v>
      </c>
      <c r="Z2001" s="180">
        <f>'J_Cash Flow'!Z51</f>
        <v>0</v>
      </c>
      <c r="AA2001" s="180">
        <f>'J_Cash Flow'!AA51</f>
        <v>0</v>
      </c>
      <c r="AB2001" s="180">
        <f>'J_Cash Flow'!AB51</f>
        <v>0</v>
      </c>
      <c r="AC2001" s="180">
        <f>'J_Cash Flow'!AC51</f>
        <v>0</v>
      </c>
      <c r="AD2001" s="180">
        <f>'J_Cash Flow'!AD51</f>
        <v>0</v>
      </c>
      <c r="AE2001" s="180">
        <f>'J_Cash Flow'!AE51</f>
        <v>0</v>
      </c>
      <c r="AF2001" s="180">
        <f>'J_Cash Flow'!AF51</f>
        <v>0</v>
      </c>
      <c r="AG2001" s="180">
        <f>'J_Cash Flow'!AG51</f>
        <v>0</v>
      </c>
      <c r="AH2001" s="180">
        <f>'J_Cash Flow'!AH51</f>
        <v>0</v>
      </c>
      <c r="AI2001" s="180">
        <f>'J_Cash Flow'!AI51</f>
        <v>0</v>
      </c>
      <c r="AJ2001" s="180">
        <f>'J_Cash Flow'!AJ51</f>
        <v>0</v>
      </c>
      <c r="AK2001" s="180">
        <f>'J_Cash Flow'!AK51</f>
        <v>0</v>
      </c>
      <c r="AL2001" s="180">
        <f>'J_Cash Flow'!AL51</f>
        <v>0</v>
      </c>
      <c r="AM2001" s="180">
        <f>'J_Cash Flow'!AM51</f>
        <v>0</v>
      </c>
      <c r="AN2001" s="180">
        <f>'J_Cash Flow'!AN51</f>
        <v>0</v>
      </c>
      <c r="AO2001" s="180">
        <f>'J_Cash Flow'!AO51</f>
        <v>0</v>
      </c>
      <c r="AP2001" s="180">
        <f>'J_Cash Flow'!AP51</f>
        <v>0</v>
      </c>
      <c r="AQ2001" s="180">
        <f>'J_Cash Flow'!AQ51</f>
        <v>0</v>
      </c>
      <c r="AR2001" s="180">
        <f>'J_Cash Flow'!AR51</f>
        <v>0</v>
      </c>
      <c r="AS2001" s="185">
        <f>'J_Cash Flow'!AS51</f>
        <v>0</v>
      </c>
    </row>
    <row r="2002" spans="2:45" x14ac:dyDescent="0.2">
      <c r="B2002" s="59" t="str">
        <f>'J_Cash Flow'!B52</f>
        <v>NOI</v>
      </c>
      <c r="C2002" s="168">
        <f>'J_Cash Flow'!C52</f>
        <v>0</v>
      </c>
      <c r="D2002" s="56" t="str">
        <f>'J_Cash Flow'!D52</f>
        <v>Net Operating Income</v>
      </c>
      <c r="E2002" s="178">
        <f>'J_Cash Flow'!E52</f>
        <v>0</v>
      </c>
      <c r="F2002" s="180">
        <f>'J_Cash Flow'!F52</f>
        <v>0</v>
      </c>
      <c r="G2002" s="180">
        <f>'J_Cash Flow'!G52</f>
        <v>0</v>
      </c>
      <c r="H2002" s="180">
        <f>'J_Cash Flow'!H52</f>
        <v>0</v>
      </c>
      <c r="I2002" s="180">
        <f>'J_Cash Flow'!I52</f>
        <v>0</v>
      </c>
      <c r="J2002" s="180">
        <f>'J_Cash Flow'!J52</f>
        <v>0</v>
      </c>
      <c r="K2002" s="180">
        <f>'J_Cash Flow'!K52</f>
        <v>0</v>
      </c>
      <c r="L2002" s="180">
        <f>'J_Cash Flow'!L52</f>
        <v>0</v>
      </c>
      <c r="M2002" s="180">
        <f>'J_Cash Flow'!M52</f>
        <v>0</v>
      </c>
      <c r="N2002" s="180">
        <f>'J_Cash Flow'!N52</f>
        <v>0</v>
      </c>
      <c r="O2002" s="180">
        <f>'J_Cash Flow'!O52</f>
        <v>0</v>
      </c>
      <c r="P2002" s="180">
        <f>'J_Cash Flow'!P52</f>
        <v>0</v>
      </c>
      <c r="Q2002" s="180">
        <f>'J_Cash Flow'!Q52</f>
        <v>0</v>
      </c>
      <c r="R2002" s="180">
        <f>'J_Cash Flow'!R52</f>
        <v>0</v>
      </c>
      <c r="S2002" s="180">
        <f>'J_Cash Flow'!S52</f>
        <v>0</v>
      </c>
      <c r="T2002" s="180">
        <f>'J_Cash Flow'!T52</f>
        <v>0</v>
      </c>
      <c r="U2002" s="180">
        <f>'J_Cash Flow'!U52</f>
        <v>0</v>
      </c>
      <c r="V2002" s="180">
        <f>'J_Cash Flow'!V52</f>
        <v>0</v>
      </c>
      <c r="W2002" s="180">
        <f>'J_Cash Flow'!W52</f>
        <v>0</v>
      </c>
      <c r="X2002" s="180">
        <f>'J_Cash Flow'!X52</f>
        <v>0</v>
      </c>
      <c r="Y2002" s="180">
        <f>'J_Cash Flow'!Y52</f>
        <v>0</v>
      </c>
      <c r="Z2002" s="180">
        <f>'J_Cash Flow'!Z52</f>
        <v>0</v>
      </c>
      <c r="AA2002" s="180">
        <f>'J_Cash Flow'!AA52</f>
        <v>0</v>
      </c>
      <c r="AB2002" s="180">
        <f>'J_Cash Flow'!AB52</f>
        <v>0</v>
      </c>
      <c r="AC2002" s="180">
        <f>'J_Cash Flow'!AC52</f>
        <v>0</v>
      </c>
      <c r="AD2002" s="180">
        <f>'J_Cash Flow'!AD52</f>
        <v>0</v>
      </c>
      <c r="AE2002" s="180">
        <f>'J_Cash Flow'!AE52</f>
        <v>0</v>
      </c>
      <c r="AF2002" s="180">
        <f>'J_Cash Flow'!AF52</f>
        <v>0</v>
      </c>
      <c r="AG2002" s="180">
        <f>'J_Cash Flow'!AG52</f>
        <v>0</v>
      </c>
      <c r="AH2002" s="180">
        <f>'J_Cash Flow'!AH52</f>
        <v>0</v>
      </c>
      <c r="AI2002" s="180">
        <f>'J_Cash Flow'!AI52</f>
        <v>0</v>
      </c>
      <c r="AJ2002" s="180">
        <f>'J_Cash Flow'!AJ52</f>
        <v>0</v>
      </c>
      <c r="AK2002" s="180">
        <f>'J_Cash Flow'!AK52</f>
        <v>0</v>
      </c>
      <c r="AL2002" s="180">
        <f>'J_Cash Flow'!AL52</f>
        <v>0</v>
      </c>
      <c r="AM2002" s="180">
        <f>'J_Cash Flow'!AM52</f>
        <v>0</v>
      </c>
      <c r="AN2002" s="180">
        <f>'J_Cash Flow'!AN52</f>
        <v>0</v>
      </c>
      <c r="AO2002" s="180">
        <f>'J_Cash Flow'!AO52</f>
        <v>0</v>
      </c>
      <c r="AP2002" s="180">
        <f>'J_Cash Flow'!AP52</f>
        <v>0</v>
      </c>
      <c r="AQ2002" s="180">
        <f>'J_Cash Flow'!AQ52</f>
        <v>0</v>
      </c>
      <c r="AR2002" s="180">
        <f>'J_Cash Flow'!AR52</f>
        <v>0</v>
      </c>
      <c r="AS2002" s="181">
        <f>'J_Cash Flow'!AS52</f>
        <v>0</v>
      </c>
    </row>
    <row r="2003" spans="2:45" x14ac:dyDescent="0.2">
      <c r="B2003" s="25">
        <f>'J_Cash Flow'!B53</f>
        <v>0</v>
      </c>
      <c r="C2003" s="25">
        <f>'J_Cash Flow'!C53</f>
        <v>0</v>
      </c>
      <c r="D2003" s="25">
        <f>'J_Cash Flow'!D53</f>
        <v>0</v>
      </c>
      <c r="E2003" s="25">
        <f>'J_Cash Flow'!E53</f>
        <v>0</v>
      </c>
      <c r="F2003" s="25">
        <f>'J_Cash Flow'!F53</f>
        <v>0</v>
      </c>
      <c r="G2003" s="25">
        <f>'J_Cash Flow'!G53</f>
        <v>0</v>
      </c>
      <c r="H2003" s="25">
        <f>'J_Cash Flow'!H53</f>
        <v>0</v>
      </c>
      <c r="I2003" s="25">
        <f>'J_Cash Flow'!I53</f>
        <v>0</v>
      </c>
      <c r="J2003" s="25">
        <f>'J_Cash Flow'!J53</f>
        <v>0</v>
      </c>
      <c r="K2003" s="25">
        <f>'J_Cash Flow'!K53</f>
        <v>0</v>
      </c>
      <c r="L2003" s="25">
        <f>'J_Cash Flow'!L53</f>
        <v>0</v>
      </c>
      <c r="M2003" s="25">
        <f>'J_Cash Flow'!M53</f>
        <v>0</v>
      </c>
      <c r="N2003" s="25">
        <f>'J_Cash Flow'!N53</f>
        <v>0</v>
      </c>
      <c r="O2003" s="25">
        <f>'J_Cash Flow'!O53</f>
        <v>0</v>
      </c>
      <c r="P2003" s="25">
        <f>'J_Cash Flow'!P53</f>
        <v>0</v>
      </c>
      <c r="Q2003" s="25">
        <f>'J_Cash Flow'!Q53</f>
        <v>0</v>
      </c>
      <c r="R2003" s="25">
        <f>'J_Cash Flow'!R53</f>
        <v>0</v>
      </c>
      <c r="S2003" s="25">
        <f>'J_Cash Flow'!S53</f>
        <v>0</v>
      </c>
      <c r="T2003" s="25">
        <f>'J_Cash Flow'!T53</f>
        <v>0</v>
      </c>
      <c r="U2003" s="25">
        <f>'J_Cash Flow'!U53</f>
        <v>0</v>
      </c>
      <c r="V2003" s="25">
        <f>'J_Cash Flow'!V53</f>
        <v>0</v>
      </c>
      <c r="W2003" s="25">
        <f>'J_Cash Flow'!W53</f>
        <v>0</v>
      </c>
      <c r="X2003" s="25">
        <f>'J_Cash Flow'!X53</f>
        <v>0</v>
      </c>
      <c r="Y2003" s="25">
        <f>'J_Cash Flow'!Y53</f>
        <v>0</v>
      </c>
      <c r="Z2003" s="25">
        <f>'J_Cash Flow'!Z53</f>
        <v>0</v>
      </c>
      <c r="AA2003" s="25">
        <f>'J_Cash Flow'!AA53</f>
        <v>0</v>
      </c>
      <c r="AB2003" s="25">
        <f>'J_Cash Flow'!AB53</f>
        <v>0</v>
      </c>
      <c r="AC2003" s="25">
        <f>'J_Cash Flow'!AC53</f>
        <v>0</v>
      </c>
      <c r="AD2003" s="25">
        <f>'J_Cash Flow'!AD53</f>
        <v>0</v>
      </c>
      <c r="AE2003" s="25">
        <f>'J_Cash Flow'!AE53</f>
        <v>0</v>
      </c>
      <c r="AF2003" s="25">
        <f>'J_Cash Flow'!AF53</f>
        <v>0</v>
      </c>
      <c r="AG2003" s="25">
        <f>'J_Cash Flow'!AG53</f>
        <v>0</v>
      </c>
      <c r="AH2003" s="25">
        <f>'J_Cash Flow'!AH53</f>
        <v>0</v>
      </c>
      <c r="AI2003" s="25">
        <f>'J_Cash Flow'!AI53</f>
        <v>0</v>
      </c>
      <c r="AJ2003" s="25">
        <f>'J_Cash Flow'!AJ53</f>
        <v>0</v>
      </c>
      <c r="AK2003" s="25">
        <f>'J_Cash Flow'!AK53</f>
        <v>0</v>
      </c>
      <c r="AL2003" s="25">
        <f>'J_Cash Flow'!AL53</f>
        <v>0</v>
      </c>
      <c r="AM2003" s="25">
        <f>'J_Cash Flow'!AM53</f>
        <v>0</v>
      </c>
      <c r="AN2003" s="25">
        <f>'J_Cash Flow'!AN53</f>
        <v>0</v>
      </c>
      <c r="AO2003" s="25">
        <f>'J_Cash Flow'!AO53</f>
        <v>0</v>
      </c>
      <c r="AP2003" s="25">
        <f>'J_Cash Flow'!AP53</f>
        <v>0</v>
      </c>
      <c r="AQ2003" s="25">
        <f>'J_Cash Flow'!AQ53</f>
        <v>0</v>
      </c>
      <c r="AR2003" s="25">
        <f>'J_Cash Flow'!AR53</f>
        <v>0</v>
      </c>
      <c r="AS2003" s="25">
        <f>'J_Cash Flow'!AS53</f>
        <v>0</v>
      </c>
    </row>
    <row r="2004" spans="2:45" x14ac:dyDescent="0.2">
      <c r="B2004" s="59" t="str">
        <f>'J_Cash Flow'!B54</f>
        <v>Debt Service</v>
      </c>
      <c r="C2004" s="168">
        <f>'J_Cash Flow'!C54</f>
        <v>0</v>
      </c>
      <c r="D2004" s="179" t="str">
        <f>'J_Cash Flow'!D54</f>
        <v/>
      </c>
      <c r="E2004" s="178">
        <f>'J_Cash Flow'!E54</f>
        <v>0</v>
      </c>
      <c r="F2004" s="186">
        <f>'J_Cash Flow'!F54</f>
        <v>0</v>
      </c>
      <c r="G2004" s="124">
        <f>'J_Cash Flow'!G54</f>
        <v>0</v>
      </c>
      <c r="H2004" s="124">
        <f>'J_Cash Flow'!H54</f>
        <v>0</v>
      </c>
      <c r="I2004" s="124">
        <f>'J_Cash Flow'!I54</f>
        <v>0</v>
      </c>
      <c r="J2004" s="124">
        <f>'J_Cash Flow'!J54</f>
        <v>0</v>
      </c>
      <c r="K2004" s="124">
        <f>'J_Cash Flow'!K54</f>
        <v>0</v>
      </c>
      <c r="L2004" s="124">
        <f>'J_Cash Flow'!L54</f>
        <v>0</v>
      </c>
      <c r="M2004" s="124">
        <f>'J_Cash Flow'!M54</f>
        <v>0</v>
      </c>
      <c r="N2004" s="124">
        <f>'J_Cash Flow'!N54</f>
        <v>0</v>
      </c>
      <c r="O2004" s="124">
        <f>'J_Cash Flow'!O54</f>
        <v>0</v>
      </c>
      <c r="P2004" s="124">
        <f>'J_Cash Flow'!P54</f>
        <v>0</v>
      </c>
      <c r="Q2004" s="124">
        <f>'J_Cash Flow'!Q54</f>
        <v>0</v>
      </c>
      <c r="R2004" s="124">
        <f>'J_Cash Flow'!R54</f>
        <v>0</v>
      </c>
      <c r="S2004" s="124">
        <f>'J_Cash Flow'!S54</f>
        <v>0</v>
      </c>
      <c r="T2004" s="124">
        <f>'J_Cash Flow'!T54</f>
        <v>0</v>
      </c>
      <c r="U2004" s="124">
        <f>'J_Cash Flow'!U54</f>
        <v>0</v>
      </c>
      <c r="V2004" s="124">
        <f>'J_Cash Flow'!V54</f>
        <v>0</v>
      </c>
      <c r="W2004" s="124">
        <f>'J_Cash Flow'!W54</f>
        <v>0</v>
      </c>
      <c r="X2004" s="124">
        <f>'J_Cash Flow'!X54</f>
        <v>0</v>
      </c>
      <c r="Y2004" s="124">
        <f>'J_Cash Flow'!Y54</f>
        <v>0</v>
      </c>
      <c r="Z2004" s="124">
        <f>'J_Cash Flow'!Z54</f>
        <v>0</v>
      </c>
      <c r="AA2004" s="124">
        <f>'J_Cash Flow'!AA54</f>
        <v>0</v>
      </c>
      <c r="AB2004" s="124">
        <f>'J_Cash Flow'!AB54</f>
        <v>0</v>
      </c>
      <c r="AC2004" s="124">
        <f>'J_Cash Flow'!AC54</f>
        <v>0</v>
      </c>
      <c r="AD2004" s="124">
        <f>'J_Cash Flow'!AD54</f>
        <v>0</v>
      </c>
      <c r="AE2004" s="124">
        <f>'J_Cash Flow'!AE54</f>
        <v>0</v>
      </c>
      <c r="AF2004" s="124">
        <f>'J_Cash Flow'!AF54</f>
        <v>0</v>
      </c>
      <c r="AG2004" s="124">
        <f>'J_Cash Flow'!AG54</f>
        <v>0</v>
      </c>
      <c r="AH2004" s="124">
        <f>'J_Cash Flow'!AH54</f>
        <v>0</v>
      </c>
      <c r="AI2004" s="124">
        <f>'J_Cash Flow'!AI54</f>
        <v>0</v>
      </c>
      <c r="AJ2004" s="124">
        <f>'J_Cash Flow'!AJ54</f>
        <v>0</v>
      </c>
      <c r="AK2004" s="124">
        <f>'J_Cash Flow'!AK54</f>
        <v>0</v>
      </c>
      <c r="AL2004" s="124">
        <f>'J_Cash Flow'!AL54</f>
        <v>0</v>
      </c>
      <c r="AM2004" s="124">
        <f>'J_Cash Flow'!AM54</f>
        <v>0</v>
      </c>
      <c r="AN2004" s="124">
        <f>'J_Cash Flow'!AN54</f>
        <v>0</v>
      </c>
      <c r="AO2004" s="124">
        <f>'J_Cash Flow'!AO54</f>
        <v>0</v>
      </c>
      <c r="AP2004" s="124">
        <f>'J_Cash Flow'!AP54</f>
        <v>0</v>
      </c>
      <c r="AQ2004" s="124">
        <f>'J_Cash Flow'!AQ54</f>
        <v>0</v>
      </c>
      <c r="AR2004" s="124">
        <f>'J_Cash Flow'!AR54</f>
        <v>0</v>
      </c>
      <c r="AS2004" s="124">
        <f>'J_Cash Flow'!AS54</f>
        <v>0</v>
      </c>
    </row>
    <row r="2005" spans="2:45" x14ac:dyDescent="0.2">
      <c r="B2005" s="59" t="str">
        <f>'J_Cash Flow'!B55</f>
        <v>Debt Service</v>
      </c>
      <c r="C2005" s="168">
        <f>'J_Cash Flow'!C55</f>
        <v>0</v>
      </c>
      <c r="D2005" s="179" t="str">
        <f>'J_Cash Flow'!D55</f>
        <v/>
      </c>
      <c r="E2005" s="178">
        <f>'J_Cash Flow'!E55</f>
        <v>0</v>
      </c>
      <c r="F2005" s="186">
        <f>'J_Cash Flow'!F55</f>
        <v>0</v>
      </c>
      <c r="G2005" s="124">
        <f>'J_Cash Flow'!G55</f>
        <v>0</v>
      </c>
      <c r="H2005" s="124">
        <f>'J_Cash Flow'!H55</f>
        <v>0</v>
      </c>
      <c r="I2005" s="124">
        <f>'J_Cash Flow'!I55</f>
        <v>0</v>
      </c>
      <c r="J2005" s="124">
        <f>'J_Cash Flow'!J55</f>
        <v>0</v>
      </c>
      <c r="K2005" s="124">
        <f>'J_Cash Flow'!K55</f>
        <v>0</v>
      </c>
      <c r="L2005" s="124">
        <f>'J_Cash Flow'!L55</f>
        <v>0</v>
      </c>
      <c r="M2005" s="124">
        <f>'J_Cash Flow'!M55</f>
        <v>0</v>
      </c>
      <c r="N2005" s="124">
        <f>'J_Cash Flow'!N55</f>
        <v>0</v>
      </c>
      <c r="O2005" s="124">
        <f>'J_Cash Flow'!O55</f>
        <v>0</v>
      </c>
      <c r="P2005" s="124">
        <f>'J_Cash Flow'!P55</f>
        <v>0</v>
      </c>
      <c r="Q2005" s="124">
        <f>'J_Cash Flow'!Q55</f>
        <v>0</v>
      </c>
      <c r="R2005" s="124">
        <f>'J_Cash Flow'!R55</f>
        <v>0</v>
      </c>
      <c r="S2005" s="124">
        <f>'J_Cash Flow'!S55</f>
        <v>0</v>
      </c>
      <c r="T2005" s="124">
        <f>'J_Cash Flow'!T55</f>
        <v>0</v>
      </c>
      <c r="U2005" s="124">
        <f>'J_Cash Flow'!U55</f>
        <v>0</v>
      </c>
      <c r="V2005" s="124">
        <f>'J_Cash Flow'!V55</f>
        <v>0</v>
      </c>
      <c r="W2005" s="124">
        <f>'J_Cash Flow'!W55</f>
        <v>0</v>
      </c>
      <c r="X2005" s="124">
        <f>'J_Cash Flow'!X55</f>
        <v>0</v>
      </c>
      <c r="Y2005" s="124">
        <f>'J_Cash Flow'!Y55</f>
        <v>0</v>
      </c>
      <c r="Z2005" s="124">
        <f>'J_Cash Flow'!Z55</f>
        <v>0</v>
      </c>
      <c r="AA2005" s="124">
        <f>'J_Cash Flow'!AA55</f>
        <v>0</v>
      </c>
      <c r="AB2005" s="124">
        <f>'J_Cash Flow'!AB55</f>
        <v>0</v>
      </c>
      <c r="AC2005" s="124">
        <f>'J_Cash Flow'!AC55</f>
        <v>0</v>
      </c>
      <c r="AD2005" s="124">
        <f>'J_Cash Flow'!AD55</f>
        <v>0</v>
      </c>
      <c r="AE2005" s="124">
        <f>'J_Cash Flow'!AE55</f>
        <v>0</v>
      </c>
      <c r="AF2005" s="124">
        <f>'J_Cash Flow'!AF55</f>
        <v>0</v>
      </c>
      <c r="AG2005" s="124">
        <f>'J_Cash Flow'!AG55</f>
        <v>0</v>
      </c>
      <c r="AH2005" s="124">
        <f>'J_Cash Flow'!AH55</f>
        <v>0</v>
      </c>
      <c r="AI2005" s="124">
        <f>'J_Cash Flow'!AI55</f>
        <v>0</v>
      </c>
      <c r="AJ2005" s="124">
        <f>'J_Cash Flow'!AJ55</f>
        <v>0</v>
      </c>
      <c r="AK2005" s="124">
        <f>'J_Cash Flow'!AK55</f>
        <v>0</v>
      </c>
      <c r="AL2005" s="124">
        <f>'J_Cash Flow'!AL55</f>
        <v>0</v>
      </c>
      <c r="AM2005" s="124">
        <f>'J_Cash Flow'!AM55</f>
        <v>0</v>
      </c>
      <c r="AN2005" s="124">
        <f>'J_Cash Flow'!AN55</f>
        <v>0</v>
      </c>
      <c r="AO2005" s="124">
        <f>'J_Cash Flow'!AO55</f>
        <v>0</v>
      </c>
      <c r="AP2005" s="124">
        <f>'J_Cash Flow'!AP55</f>
        <v>0</v>
      </c>
      <c r="AQ2005" s="124">
        <f>'J_Cash Flow'!AQ55</f>
        <v>0</v>
      </c>
      <c r="AR2005" s="124">
        <f>'J_Cash Flow'!AR55</f>
        <v>0</v>
      </c>
      <c r="AS2005" s="124">
        <f>'J_Cash Flow'!AS55</f>
        <v>0</v>
      </c>
    </row>
    <row r="2006" spans="2:45" x14ac:dyDescent="0.2">
      <c r="B2006" s="59" t="str">
        <f>'J_Cash Flow'!B56</f>
        <v>Debt Service</v>
      </c>
      <c r="C2006" s="168">
        <f>'J_Cash Flow'!C56</f>
        <v>0</v>
      </c>
      <c r="D2006" s="179" t="str">
        <f>'J_Cash Flow'!D56</f>
        <v/>
      </c>
      <c r="E2006" s="178">
        <f>'J_Cash Flow'!E56</f>
        <v>0</v>
      </c>
      <c r="F2006" s="186">
        <f>'J_Cash Flow'!F56</f>
        <v>0</v>
      </c>
      <c r="G2006" s="124">
        <f>'J_Cash Flow'!G56</f>
        <v>0</v>
      </c>
      <c r="H2006" s="124">
        <f>'J_Cash Flow'!H56</f>
        <v>0</v>
      </c>
      <c r="I2006" s="124">
        <f>'J_Cash Flow'!I56</f>
        <v>0</v>
      </c>
      <c r="J2006" s="124">
        <f>'J_Cash Flow'!J56</f>
        <v>0</v>
      </c>
      <c r="K2006" s="124">
        <f>'J_Cash Flow'!K56</f>
        <v>0</v>
      </c>
      <c r="L2006" s="124">
        <f>'J_Cash Flow'!L56</f>
        <v>0</v>
      </c>
      <c r="M2006" s="124">
        <f>'J_Cash Flow'!M56</f>
        <v>0</v>
      </c>
      <c r="N2006" s="124">
        <f>'J_Cash Flow'!N56</f>
        <v>0</v>
      </c>
      <c r="O2006" s="124">
        <f>'J_Cash Flow'!O56</f>
        <v>0</v>
      </c>
      <c r="P2006" s="124">
        <f>'J_Cash Flow'!P56</f>
        <v>0</v>
      </c>
      <c r="Q2006" s="124">
        <f>'J_Cash Flow'!Q56</f>
        <v>0</v>
      </c>
      <c r="R2006" s="124">
        <f>'J_Cash Flow'!R56</f>
        <v>0</v>
      </c>
      <c r="S2006" s="124">
        <f>'J_Cash Flow'!S56</f>
        <v>0</v>
      </c>
      <c r="T2006" s="124">
        <f>'J_Cash Flow'!T56</f>
        <v>0</v>
      </c>
      <c r="U2006" s="124">
        <f>'J_Cash Flow'!U56</f>
        <v>0</v>
      </c>
      <c r="V2006" s="124">
        <f>'J_Cash Flow'!V56</f>
        <v>0</v>
      </c>
      <c r="W2006" s="124">
        <f>'J_Cash Flow'!W56</f>
        <v>0</v>
      </c>
      <c r="X2006" s="124">
        <f>'J_Cash Flow'!X56</f>
        <v>0</v>
      </c>
      <c r="Y2006" s="124">
        <f>'J_Cash Flow'!Y56</f>
        <v>0</v>
      </c>
      <c r="Z2006" s="124">
        <f>'J_Cash Flow'!Z56</f>
        <v>0</v>
      </c>
      <c r="AA2006" s="124">
        <f>'J_Cash Flow'!AA56</f>
        <v>0</v>
      </c>
      <c r="AB2006" s="124">
        <f>'J_Cash Flow'!AB56</f>
        <v>0</v>
      </c>
      <c r="AC2006" s="124">
        <f>'J_Cash Flow'!AC56</f>
        <v>0</v>
      </c>
      <c r="AD2006" s="124">
        <f>'J_Cash Flow'!AD56</f>
        <v>0</v>
      </c>
      <c r="AE2006" s="124">
        <f>'J_Cash Flow'!AE56</f>
        <v>0</v>
      </c>
      <c r="AF2006" s="124">
        <f>'J_Cash Flow'!AF56</f>
        <v>0</v>
      </c>
      <c r="AG2006" s="124">
        <f>'J_Cash Flow'!AG56</f>
        <v>0</v>
      </c>
      <c r="AH2006" s="124">
        <f>'J_Cash Flow'!AH56</f>
        <v>0</v>
      </c>
      <c r="AI2006" s="124">
        <f>'J_Cash Flow'!AI56</f>
        <v>0</v>
      </c>
      <c r="AJ2006" s="124">
        <f>'J_Cash Flow'!AJ56</f>
        <v>0</v>
      </c>
      <c r="AK2006" s="124">
        <f>'J_Cash Flow'!AK56</f>
        <v>0</v>
      </c>
      <c r="AL2006" s="124">
        <f>'J_Cash Flow'!AL56</f>
        <v>0</v>
      </c>
      <c r="AM2006" s="124">
        <f>'J_Cash Flow'!AM56</f>
        <v>0</v>
      </c>
      <c r="AN2006" s="124">
        <f>'J_Cash Flow'!AN56</f>
        <v>0</v>
      </c>
      <c r="AO2006" s="124">
        <f>'J_Cash Flow'!AO56</f>
        <v>0</v>
      </c>
      <c r="AP2006" s="124">
        <f>'J_Cash Flow'!AP56</f>
        <v>0</v>
      </c>
      <c r="AQ2006" s="124">
        <f>'J_Cash Flow'!AQ56</f>
        <v>0</v>
      </c>
      <c r="AR2006" s="124">
        <f>'J_Cash Flow'!AR56</f>
        <v>0</v>
      </c>
      <c r="AS2006" s="124">
        <f>'J_Cash Flow'!AS56</f>
        <v>0</v>
      </c>
    </row>
    <row r="2007" spans="2:45" x14ac:dyDescent="0.2">
      <c r="B2007" s="59" t="str">
        <f>'J_Cash Flow'!B57</f>
        <v>Debt Service</v>
      </c>
      <c r="C2007" s="168">
        <f>'J_Cash Flow'!C57</f>
        <v>0</v>
      </c>
      <c r="D2007" s="179" t="str">
        <f>'J_Cash Flow'!D57</f>
        <v/>
      </c>
      <c r="E2007" s="178">
        <f>'J_Cash Flow'!E57</f>
        <v>0</v>
      </c>
      <c r="F2007" s="186">
        <f>'J_Cash Flow'!F57</f>
        <v>0</v>
      </c>
      <c r="G2007" s="124">
        <f>'J_Cash Flow'!G57</f>
        <v>0</v>
      </c>
      <c r="H2007" s="124">
        <f>'J_Cash Flow'!H57</f>
        <v>0</v>
      </c>
      <c r="I2007" s="124">
        <f>'J_Cash Flow'!I57</f>
        <v>0</v>
      </c>
      <c r="J2007" s="124">
        <f>'J_Cash Flow'!J57</f>
        <v>0</v>
      </c>
      <c r="K2007" s="124">
        <f>'J_Cash Flow'!K57</f>
        <v>0</v>
      </c>
      <c r="L2007" s="124">
        <f>'J_Cash Flow'!L57</f>
        <v>0</v>
      </c>
      <c r="M2007" s="124">
        <f>'J_Cash Flow'!M57</f>
        <v>0</v>
      </c>
      <c r="N2007" s="124">
        <f>'J_Cash Flow'!N57</f>
        <v>0</v>
      </c>
      <c r="O2007" s="124">
        <f>'J_Cash Flow'!O57</f>
        <v>0</v>
      </c>
      <c r="P2007" s="124">
        <f>'J_Cash Flow'!P57</f>
        <v>0</v>
      </c>
      <c r="Q2007" s="124">
        <f>'J_Cash Flow'!Q57</f>
        <v>0</v>
      </c>
      <c r="R2007" s="124">
        <f>'J_Cash Flow'!R57</f>
        <v>0</v>
      </c>
      <c r="S2007" s="124">
        <f>'J_Cash Flow'!S57</f>
        <v>0</v>
      </c>
      <c r="T2007" s="124">
        <f>'J_Cash Flow'!T57</f>
        <v>0</v>
      </c>
      <c r="U2007" s="124">
        <f>'J_Cash Flow'!U57</f>
        <v>0</v>
      </c>
      <c r="V2007" s="124">
        <f>'J_Cash Flow'!V57</f>
        <v>0</v>
      </c>
      <c r="W2007" s="124">
        <f>'J_Cash Flow'!W57</f>
        <v>0</v>
      </c>
      <c r="X2007" s="124">
        <f>'J_Cash Flow'!X57</f>
        <v>0</v>
      </c>
      <c r="Y2007" s="124">
        <f>'J_Cash Flow'!Y57</f>
        <v>0</v>
      </c>
      <c r="Z2007" s="124">
        <f>'J_Cash Flow'!Z57</f>
        <v>0</v>
      </c>
      <c r="AA2007" s="124">
        <f>'J_Cash Flow'!AA57</f>
        <v>0</v>
      </c>
      <c r="AB2007" s="124">
        <f>'J_Cash Flow'!AB57</f>
        <v>0</v>
      </c>
      <c r="AC2007" s="124">
        <f>'J_Cash Flow'!AC57</f>
        <v>0</v>
      </c>
      <c r="AD2007" s="124">
        <f>'J_Cash Flow'!AD57</f>
        <v>0</v>
      </c>
      <c r="AE2007" s="124">
        <f>'J_Cash Flow'!AE57</f>
        <v>0</v>
      </c>
      <c r="AF2007" s="124">
        <f>'J_Cash Flow'!AF57</f>
        <v>0</v>
      </c>
      <c r="AG2007" s="124">
        <f>'J_Cash Flow'!AG57</f>
        <v>0</v>
      </c>
      <c r="AH2007" s="124">
        <f>'J_Cash Flow'!AH57</f>
        <v>0</v>
      </c>
      <c r="AI2007" s="124">
        <f>'J_Cash Flow'!AI57</f>
        <v>0</v>
      </c>
      <c r="AJ2007" s="124">
        <f>'J_Cash Flow'!AJ57</f>
        <v>0</v>
      </c>
      <c r="AK2007" s="124">
        <f>'J_Cash Flow'!AK57</f>
        <v>0</v>
      </c>
      <c r="AL2007" s="124">
        <f>'J_Cash Flow'!AL57</f>
        <v>0</v>
      </c>
      <c r="AM2007" s="124">
        <f>'J_Cash Flow'!AM57</f>
        <v>0</v>
      </c>
      <c r="AN2007" s="124">
        <f>'J_Cash Flow'!AN57</f>
        <v>0</v>
      </c>
      <c r="AO2007" s="124">
        <f>'J_Cash Flow'!AO57</f>
        <v>0</v>
      </c>
      <c r="AP2007" s="124">
        <f>'J_Cash Flow'!AP57</f>
        <v>0</v>
      </c>
      <c r="AQ2007" s="124">
        <f>'J_Cash Flow'!AQ57</f>
        <v>0</v>
      </c>
      <c r="AR2007" s="124">
        <f>'J_Cash Flow'!AR57</f>
        <v>0</v>
      </c>
      <c r="AS2007" s="124">
        <f>'J_Cash Flow'!AS57</f>
        <v>0</v>
      </c>
    </row>
    <row r="2008" spans="2:45" x14ac:dyDescent="0.2">
      <c r="B2008" s="59" t="str">
        <f>'J_Cash Flow'!B58</f>
        <v>Debt Service</v>
      </c>
      <c r="C2008" s="168">
        <f>'J_Cash Flow'!C58</f>
        <v>0</v>
      </c>
      <c r="D2008" s="179" t="str">
        <f>'J_Cash Flow'!D58</f>
        <v/>
      </c>
      <c r="E2008" s="178">
        <f>'J_Cash Flow'!E58</f>
        <v>0</v>
      </c>
      <c r="F2008" s="186">
        <f>'J_Cash Flow'!F58</f>
        <v>0</v>
      </c>
      <c r="G2008" s="124">
        <f>'J_Cash Flow'!G58</f>
        <v>0</v>
      </c>
      <c r="H2008" s="124">
        <f>'J_Cash Flow'!H58</f>
        <v>0</v>
      </c>
      <c r="I2008" s="124">
        <f>'J_Cash Flow'!I58</f>
        <v>0</v>
      </c>
      <c r="J2008" s="124">
        <f>'J_Cash Flow'!J58</f>
        <v>0</v>
      </c>
      <c r="K2008" s="124">
        <f>'J_Cash Flow'!K58</f>
        <v>0</v>
      </c>
      <c r="L2008" s="124">
        <f>'J_Cash Flow'!L58</f>
        <v>0</v>
      </c>
      <c r="M2008" s="124">
        <f>'J_Cash Flow'!M58</f>
        <v>0</v>
      </c>
      <c r="N2008" s="124">
        <f>'J_Cash Flow'!N58</f>
        <v>0</v>
      </c>
      <c r="O2008" s="124">
        <f>'J_Cash Flow'!O58</f>
        <v>0</v>
      </c>
      <c r="P2008" s="124">
        <f>'J_Cash Flow'!P58</f>
        <v>0</v>
      </c>
      <c r="Q2008" s="124">
        <f>'J_Cash Flow'!Q58</f>
        <v>0</v>
      </c>
      <c r="R2008" s="124">
        <f>'J_Cash Flow'!R58</f>
        <v>0</v>
      </c>
      <c r="S2008" s="124">
        <f>'J_Cash Flow'!S58</f>
        <v>0</v>
      </c>
      <c r="T2008" s="124">
        <f>'J_Cash Flow'!T58</f>
        <v>0</v>
      </c>
      <c r="U2008" s="124">
        <f>'J_Cash Flow'!U58</f>
        <v>0</v>
      </c>
      <c r="V2008" s="124">
        <f>'J_Cash Flow'!V58</f>
        <v>0</v>
      </c>
      <c r="W2008" s="124">
        <f>'J_Cash Flow'!W58</f>
        <v>0</v>
      </c>
      <c r="X2008" s="124">
        <f>'J_Cash Flow'!X58</f>
        <v>0</v>
      </c>
      <c r="Y2008" s="124">
        <f>'J_Cash Flow'!Y58</f>
        <v>0</v>
      </c>
      <c r="Z2008" s="124">
        <f>'J_Cash Flow'!Z58</f>
        <v>0</v>
      </c>
      <c r="AA2008" s="124">
        <f>'J_Cash Flow'!AA58</f>
        <v>0</v>
      </c>
      <c r="AB2008" s="124">
        <f>'J_Cash Flow'!AB58</f>
        <v>0</v>
      </c>
      <c r="AC2008" s="124">
        <f>'J_Cash Flow'!AC58</f>
        <v>0</v>
      </c>
      <c r="AD2008" s="124">
        <f>'J_Cash Flow'!AD58</f>
        <v>0</v>
      </c>
      <c r="AE2008" s="124">
        <f>'J_Cash Flow'!AE58</f>
        <v>0</v>
      </c>
      <c r="AF2008" s="124">
        <f>'J_Cash Flow'!AF58</f>
        <v>0</v>
      </c>
      <c r="AG2008" s="124">
        <f>'J_Cash Flow'!AG58</f>
        <v>0</v>
      </c>
      <c r="AH2008" s="124">
        <f>'J_Cash Flow'!AH58</f>
        <v>0</v>
      </c>
      <c r="AI2008" s="124">
        <f>'J_Cash Flow'!AI58</f>
        <v>0</v>
      </c>
      <c r="AJ2008" s="124">
        <f>'J_Cash Flow'!AJ58</f>
        <v>0</v>
      </c>
      <c r="AK2008" s="124">
        <f>'J_Cash Flow'!AK58</f>
        <v>0</v>
      </c>
      <c r="AL2008" s="124">
        <f>'J_Cash Flow'!AL58</f>
        <v>0</v>
      </c>
      <c r="AM2008" s="124">
        <f>'J_Cash Flow'!AM58</f>
        <v>0</v>
      </c>
      <c r="AN2008" s="124">
        <f>'J_Cash Flow'!AN58</f>
        <v>0</v>
      </c>
      <c r="AO2008" s="124">
        <f>'J_Cash Flow'!AO58</f>
        <v>0</v>
      </c>
      <c r="AP2008" s="124">
        <f>'J_Cash Flow'!AP58</f>
        <v>0</v>
      </c>
      <c r="AQ2008" s="124">
        <f>'J_Cash Flow'!AQ58</f>
        <v>0</v>
      </c>
      <c r="AR2008" s="124">
        <f>'J_Cash Flow'!AR58</f>
        <v>0</v>
      </c>
      <c r="AS2008" s="124">
        <f>'J_Cash Flow'!AS58</f>
        <v>0</v>
      </c>
    </row>
    <row r="2009" spans="2:45" x14ac:dyDescent="0.2">
      <c r="B2009" s="59" t="str">
        <f>'J_Cash Flow'!B59</f>
        <v>Debt Service</v>
      </c>
      <c r="C2009" s="168">
        <f>'J_Cash Flow'!C59</f>
        <v>0</v>
      </c>
      <c r="D2009" s="179" t="str">
        <f>'J_Cash Flow'!D59</f>
        <v/>
      </c>
      <c r="E2009" s="178">
        <f>'J_Cash Flow'!E59</f>
        <v>0</v>
      </c>
      <c r="F2009" s="186">
        <f>'J_Cash Flow'!F59</f>
        <v>0</v>
      </c>
      <c r="G2009" s="124">
        <f>'J_Cash Flow'!G59</f>
        <v>0</v>
      </c>
      <c r="H2009" s="124">
        <f>'J_Cash Flow'!H59</f>
        <v>0</v>
      </c>
      <c r="I2009" s="124">
        <f>'J_Cash Flow'!I59</f>
        <v>0</v>
      </c>
      <c r="J2009" s="124">
        <f>'J_Cash Flow'!J59</f>
        <v>0</v>
      </c>
      <c r="K2009" s="124">
        <f>'J_Cash Flow'!K59</f>
        <v>0</v>
      </c>
      <c r="L2009" s="124">
        <f>'J_Cash Flow'!L59</f>
        <v>0</v>
      </c>
      <c r="M2009" s="124">
        <f>'J_Cash Flow'!M59</f>
        <v>0</v>
      </c>
      <c r="N2009" s="124">
        <f>'J_Cash Flow'!N59</f>
        <v>0</v>
      </c>
      <c r="O2009" s="124">
        <f>'J_Cash Flow'!O59</f>
        <v>0</v>
      </c>
      <c r="P2009" s="124">
        <f>'J_Cash Flow'!P59</f>
        <v>0</v>
      </c>
      <c r="Q2009" s="124">
        <f>'J_Cash Flow'!Q59</f>
        <v>0</v>
      </c>
      <c r="R2009" s="124">
        <f>'J_Cash Flow'!R59</f>
        <v>0</v>
      </c>
      <c r="S2009" s="124">
        <f>'J_Cash Flow'!S59</f>
        <v>0</v>
      </c>
      <c r="T2009" s="124">
        <f>'J_Cash Flow'!T59</f>
        <v>0</v>
      </c>
      <c r="U2009" s="124">
        <f>'J_Cash Flow'!U59</f>
        <v>0</v>
      </c>
      <c r="V2009" s="124">
        <f>'J_Cash Flow'!V59</f>
        <v>0</v>
      </c>
      <c r="W2009" s="124">
        <f>'J_Cash Flow'!W59</f>
        <v>0</v>
      </c>
      <c r="X2009" s="124">
        <f>'J_Cash Flow'!X59</f>
        <v>0</v>
      </c>
      <c r="Y2009" s="124">
        <f>'J_Cash Flow'!Y59</f>
        <v>0</v>
      </c>
      <c r="Z2009" s="124">
        <f>'J_Cash Flow'!Z59</f>
        <v>0</v>
      </c>
      <c r="AA2009" s="124">
        <f>'J_Cash Flow'!AA59</f>
        <v>0</v>
      </c>
      <c r="AB2009" s="124">
        <f>'J_Cash Flow'!AB59</f>
        <v>0</v>
      </c>
      <c r="AC2009" s="124">
        <f>'J_Cash Flow'!AC59</f>
        <v>0</v>
      </c>
      <c r="AD2009" s="124">
        <f>'J_Cash Flow'!AD59</f>
        <v>0</v>
      </c>
      <c r="AE2009" s="124">
        <f>'J_Cash Flow'!AE59</f>
        <v>0</v>
      </c>
      <c r="AF2009" s="124">
        <f>'J_Cash Flow'!AF59</f>
        <v>0</v>
      </c>
      <c r="AG2009" s="124">
        <f>'J_Cash Flow'!AG59</f>
        <v>0</v>
      </c>
      <c r="AH2009" s="124">
        <f>'J_Cash Flow'!AH59</f>
        <v>0</v>
      </c>
      <c r="AI2009" s="124">
        <f>'J_Cash Flow'!AI59</f>
        <v>0</v>
      </c>
      <c r="AJ2009" s="124">
        <f>'J_Cash Flow'!AJ59</f>
        <v>0</v>
      </c>
      <c r="AK2009" s="124">
        <f>'J_Cash Flow'!AK59</f>
        <v>0</v>
      </c>
      <c r="AL2009" s="124">
        <f>'J_Cash Flow'!AL59</f>
        <v>0</v>
      </c>
      <c r="AM2009" s="124">
        <f>'J_Cash Flow'!AM59</f>
        <v>0</v>
      </c>
      <c r="AN2009" s="124">
        <f>'J_Cash Flow'!AN59</f>
        <v>0</v>
      </c>
      <c r="AO2009" s="124">
        <f>'J_Cash Flow'!AO59</f>
        <v>0</v>
      </c>
      <c r="AP2009" s="124">
        <f>'J_Cash Flow'!AP59</f>
        <v>0</v>
      </c>
      <c r="AQ2009" s="124">
        <f>'J_Cash Flow'!AQ59</f>
        <v>0</v>
      </c>
      <c r="AR2009" s="124">
        <f>'J_Cash Flow'!AR59</f>
        <v>0</v>
      </c>
      <c r="AS2009" s="124">
        <f>'J_Cash Flow'!AS59</f>
        <v>0</v>
      </c>
    </row>
    <row r="2010" spans="2:45" x14ac:dyDescent="0.2">
      <c r="B2010" s="59" t="str">
        <f>'J_Cash Flow'!B60</f>
        <v>Debt Service</v>
      </c>
      <c r="C2010" s="168">
        <f>'J_Cash Flow'!C60</f>
        <v>0</v>
      </c>
      <c r="D2010" s="179" t="str">
        <f>'J_Cash Flow'!D60</f>
        <v/>
      </c>
      <c r="E2010" s="178">
        <f>'J_Cash Flow'!E60</f>
        <v>0</v>
      </c>
      <c r="F2010" s="186">
        <f>'J_Cash Flow'!F60</f>
        <v>0</v>
      </c>
      <c r="G2010" s="124">
        <f>'J_Cash Flow'!G60</f>
        <v>0</v>
      </c>
      <c r="H2010" s="124">
        <f>'J_Cash Flow'!H60</f>
        <v>0</v>
      </c>
      <c r="I2010" s="124">
        <f>'J_Cash Flow'!I60</f>
        <v>0</v>
      </c>
      <c r="J2010" s="124">
        <f>'J_Cash Flow'!J60</f>
        <v>0</v>
      </c>
      <c r="K2010" s="124">
        <f>'J_Cash Flow'!K60</f>
        <v>0</v>
      </c>
      <c r="L2010" s="124">
        <f>'J_Cash Flow'!L60</f>
        <v>0</v>
      </c>
      <c r="M2010" s="124">
        <f>'J_Cash Flow'!M60</f>
        <v>0</v>
      </c>
      <c r="N2010" s="124">
        <f>'J_Cash Flow'!N60</f>
        <v>0</v>
      </c>
      <c r="O2010" s="124">
        <f>'J_Cash Flow'!O60</f>
        <v>0</v>
      </c>
      <c r="P2010" s="124">
        <f>'J_Cash Flow'!P60</f>
        <v>0</v>
      </c>
      <c r="Q2010" s="124">
        <f>'J_Cash Flow'!Q60</f>
        <v>0</v>
      </c>
      <c r="R2010" s="124">
        <f>'J_Cash Flow'!R60</f>
        <v>0</v>
      </c>
      <c r="S2010" s="124">
        <f>'J_Cash Flow'!S60</f>
        <v>0</v>
      </c>
      <c r="T2010" s="124">
        <f>'J_Cash Flow'!T60</f>
        <v>0</v>
      </c>
      <c r="U2010" s="124">
        <f>'J_Cash Flow'!U60</f>
        <v>0</v>
      </c>
      <c r="V2010" s="124">
        <f>'J_Cash Flow'!V60</f>
        <v>0</v>
      </c>
      <c r="W2010" s="124">
        <f>'J_Cash Flow'!W60</f>
        <v>0</v>
      </c>
      <c r="X2010" s="124">
        <f>'J_Cash Flow'!X60</f>
        <v>0</v>
      </c>
      <c r="Y2010" s="124">
        <f>'J_Cash Flow'!Y60</f>
        <v>0</v>
      </c>
      <c r="Z2010" s="124">
        <f>'J_Cash Flow'!Z60</f>
        <v>0</v>
      </c>
      <c r="AA2010" s="124">
        <f>'J_Cash Flow'!AA60</f>
        <v>0</v>
      </c>
      <c r="AB2010" s="124">
        <f>'J_Cash Flow'!AB60</f>
        <v>0</v>
      </c>
      <c r="AC2010" s="124">
        <f>'J_Cash Flow'!AC60</f>
        <v>0</v>
      </c>
      <c r="AD2010" s="124">
        <f>'J_Cash Flow'!AD60</f>
        <v>0</v>
      </c>
      <c r="AE2010" s="124">
        <f>'J_Cash Flow'!AE60</f>
        <v>0</v>
      </c>
      <c r="AF2010" s="124">
        <f>'J_Cash Flow'!AF60</f>
        <v>0</v>
      </c>
      <c r="AG2010" s="124">
        <f>'J_Cash Flow'!AG60</f>
        <v>0</v>
      </c>
      <c r="AH2010" s="124">
        <f>'J_Cash Flow'!AH60</f>
        <v>0</v>
      </c>
      <c r="AI2010" s="124">
        <f>'J_Cash Flow'!AI60</f>
        <v>0</v>
      </c>
      <c r="AJ2010" s="124">
        <f>'J_Cash Flow'!AJ60</f>
        <v>0</v>
      </c>
      <c r="AK2010" s="124">
        <f>'J_Cash Flow'!AK60</f>
        <v>0</v>
      </c>
      <c r="AL2010" s="124">
        <f>'J_Cash Flow'!AL60</f>
        <v>0</v>
      </c>
      <c r="AM2010" s="124">
        <f>'J_Cash Flow'!AM60</f>
        <v>0</v>
      </c>
      <c r="AN2010" s="124">
        <f>'J_Cash Flow'!AN60</f>
        <v>0</v>
      </c>
      <c r="AO2010" s="124">
        <f>'J_Cash Flow'!AO60</f>
        <v>0</v>
      </c>
      <c r="AP2010" s="124">
        <f>'J_Cash Flow'!AP60</f>
        <v>0</v>
      </c>
      <c r="AQ2010" s="124">
        <f>'J_Cash Flow'!AQ60</f>
        <v>0</v>
      </c>
      <c r="AR2010" s="124">
        <f>'J_Cash Flow'!AR60</f>
        <v>0</v>
      </c>
      <c r="AS2010" s="124">
        <f>'J_Cash Flow'!AS60</f>
        <v>0</v>
      </c>
    </row>
    <row r="2011" spans="2:45" x14ac:dyDescent="0.2">
      <c r="B2011" s="59" t="str">
        <f>'J_Cash Flow'!B61</f>
        <v>Debt Service</v>
      </c>
      <c r="C2011" s="168">
        <f>'J_Cash Flow'!C61</f>
        <v>0</v>
      </c>
      <c r="D2011" s="56" t="str">
        <f>'J_Cash Flow'!D61</f>
        <v>Subtotal: Debt Service</v>
      </c>
      <c r="E2011" s="178">
        <f>'J_Cash Flow'!E61</f>
        <v>0</v>
      </c>
      <c r="F2011" s="180">
        <f>'J_Cash Flow'!F61</f>
        <v>0</v>
      </c>
      <c r="G2011" s="180">
        <f>'J_Cash Flow'!G61</f>
        <v>0</v>
      </c>
      <c r="H2011" s="180">
        <f>'J_Cash Flow'!H61</f>
        <v>0</v>
      </c>
      <c r="I2011" s="180">
        <f>'J_Cash Flow'!I61</f>
        <v>0</v>
      </c>
      <c r="J2011" s="180">
        <f>'J_Cash Flow'!J61</f>
        <v>0</v>
      </c>
      <c r="K2011" s="180">
        <f>'J_Cash Flow'!K61</f>
        <v>0</v>
      </c>
      <c r="L2011" s="180">
        <f>'J_Cash Flow'!L61</f>
        <v>0</v>
      </c>
      <c r="M2011" s="180">
        <f>'J_Cash Flow'!M61</f>
        <v>0</v>
      </c>
      <c r="N2011" s="180">
        <f>'J_Cash Flow'!N61</f>
        <v>0</v>
      </c>
      <c r="O2011" s="180">
        <f>'J_Cash Flow'!O61</f>
        <v>0</v>
      </c>
      <c r="P2011" s="180">
        <f>'J_Cash Flow'!P61</f>
        <v>0</v>
      </c>
      <c r="Q2011" s="180">
        <f>'J_Cash Flow'!Q61</f>
        <v>0</v>
      </c>
      <c r="R2011" s="180">
        <f>'J_Cash Flow'!R61</f>
        <v>0</v>
      </c>
      <c r="S2011" s="180">
        <f>'J_Cash Flow'!S61</f>
        <v>0</v>
      </c>
      <c r="T2011" s="180">
        <f>'J_Cash Flow'!T61</f>
        <v>0</v>
      </c>
      <c r="U2011" s="180">
        <f>'J_Cash Flow'!U61</f>
        <v>0</v>
      </c>
      <c r="V2011" s="180">
        <f>'J_Cash Flow'!V61</f>
        <v>0</v>
      </c>
      <c r="W2011" s="180">
        <f>'J_Cash Flow'!W61</f>
        <v>0</v>
      </c>
      <c r="X2011" s="180">
        <f>'J_Cash Flow'!X61</f>
        <v>0</v>
      </c>
      <c r="Y2011" s="180">
        <f>'J_Cash Flow'!Y61</f>
        <v>0</v>
      </c>
      <c r="Z2011" s="180">
        <f>'J_Cash Flow'!Z61</f>
        <v>0</v>
      </c>
      <c r="AA2011" s="180">
        <f>'J_Cash Flow'!AA61</f>
        <v>0</v>
      </c>
      <c r="AB2011" s="180">
        <f>'J_Cash Flow'!AB61</f>
        <v>0</v>
      </c>
      <c r="AC2011" s="180">
        <f>'J_Cash Flow'!AC61</f>
        <v>0</v>
      </c>
      <c r="AD2011" s="180">
        <f>'J_Cash Flow'!AD61</f>
        <v>0</v>
      </c>
      <c r="AE2011" s="180">
        <f>'J_Cash Flow'!AE61</f>
        <v>0</v>
      </c>
      <c r="AF2011" s="180">
        <f>'J_Cash Flow'!AF61</f>
        <v>0</v>
      </c>
      <c r="AG2011" s="180">
        <f>'J_Cash Flow'!AG61</f>
        <v>0</v>
      </c>
      <c r="AH2011" s="180">
        <f>'J_Cash Flow'!AH61</f>
        <v>0</v>
      </c>
      <c r="AI2011" s="180">
        <f>'J_Cash Flow'!AI61</f>
        <v>0</v>
      </c>
      <c r="AJ2011" s="180">
        <f>'J_Cash Flow'!AJ61</f>
        <v>0</v>
      </c>
      <c r="AK2011" s="180">
        <f>'J_Cash Flow'!AK61</f>
        <v>0</v>
      </c>
      <c r="AL2011" s="180">
        <f>'J_Cash Flow'!AL61</f>
        <v>0</v>
      </c>
      <c r="AM2011" s="180">
        <f>'J_Cash Flow'!AM61</f>
        <v>0</v>
      </c>
      <c r="AN2011" s="180">
        <f>'J_Cash Flow'!AN61</f>
        <v>0</v>
      </c>
      <c r="AO2011" s="180">
        <f>'J_Cash Flow'!AO61</f>
        <v>0</v>
      </c>
      <c r="AP2011" s="180">
        <f>'J_Cash Flow'!AP61</f>
        <v>0</v>
      </c>
      <c r="AQ2011" s="180">
        <f>'J_Cash Flow'!AQ61</f>
        <v>0</v>
      </c>
      <c r="AR2011" s="180">
        <f>'J_Cash Flow'!AR61</f>
        <v>0</v>
      </c>
      <c r="AS2011" s="181">
        <f>'J_Cash Flow'!AS61</f>
        <v>0</v>
      </c>
    </row>
    <row r="2012" spans="2:45" x14ac:dyDescent="0.2">
      <c r="B2012" s="25">
        <f>'J_Cash Flow'!B62</f>
        <v>0</v>
      </c>
      <c r="C2012" s="25">
        <f>'J_Cash Flow'!C62</f>
        <v>0</v>
      </c>
      <c r="D2012" s="25">
        <f>'J_Cash Flow'!D62</f>
        <v>0</v>
      </c>
      <c r="E2012" s="25">
        <f>'J_Cash Flow'!E62</f>
        <v>0</v>
      </c>
      <c r="F2012" s="25">
        <f>'J_Cash Flow'!F62</f>
        <v>0</v>
      </c>
      <c r="G2012" s="25">
        <f>'J_Cash Flow'!G62</f>
        <v>0</v>
      </c>
      <c r="H2012" s="25">
        <f>'J_Cash Flow'!H62</f>
        <v>0</v>
      </c>
      <c r="I2012" s="25">
        <f>'J_Cash Flow'!I62</f>
        <v>0</v>
      </c>
      <c r="J2012" s="25">
        <f>'J_Cash Flow'!J62</f>
        <v>0</v>
      </c>
      <c r="K2012" s="25">
        <f>'J_Cash Flow'!K62</f>
        <v>0</v>
      </c>
      <c r="L2012" s="25">
        <f>'J_Cash Flow'!L62</f>
        <v>0</v>
      </c>
      <c r="M2012" s="25">
        <f>'J_Cash Flow'!M62</f>
        <v>0</v>
      </c>
      <c r="N2012" s="25">
        <f>'J_Cash Flow'!N62</f>
        <v>0</v>
      </c>
      <c r="O2012" s="25">
        <f>'J_Cash Flow'!O62</f>
        <v>0</v>
      </c>
      <c r="P2012" s="25">
        <f>'J_Cash Flow'!P62</f>
        <v>0</v>
      </c>
      <c r="Q2012" s="25">
        <f>'J_Cash Flow'!Q62</f>
        <v>0</v>
      </c>
      <c r="R2012" s="25">
        <f>'J_Cash Flow'!R62</f>
        <v>0</v>
      </c>
      <c r="S2012" s="25">
        <f>'J_Cash Flow'!S62</f>
        <v>0</v>
      </c>
      <c r="T2012" s="25">
        <f>'J_Cash Flow'!T62</f>
        <v>0</v>
      </c>
      <c r="U2012" s="25">
        <f>'J_Cash Flow'!U62</f>
        <v>0</v>
      </c>
      <c r="V2012" s="25">
        <f>'J_Cash Flow'!V62</f>
        <v>0</v>
      </c>
      <c r="W2012" s="25">
        <f>'J_Cash Flow'!W62</f>
        <v>0</v>
      </c>
      <c r="X2012" s="25">
        <f>'J_Cash Flow'!X62</f>
        <v>0</v>
      </c>
      <c r="Y2012" s="25">
        <f>'J_Cash Flow'!Y62</f>
        <v>0</v>
      </c>
      <c r="Z2012" s="25">
        <f>'J_Cash Flow'!Z62</f>
        <v>0</v>
      </c>
      <c r="AA2012" s="25">
        <f>'J_Cash Flow'!AA62</f>
        <v>0</v>
      </c>
      <c r="AB2012" s="25">
        <f>'J_Cash Flow'!AB62</f>
        <v>0</v>
      </c>
      <c r="AC2012" s="25">
        <f>'J_Cash Flow'!AC62</f>
        <v>0</v>
      </c>
      <c r="AD2012" s="25">
        <f>'J_Cash Flow'!AD62</f>
        <v>0</v>
      </c>
      <c r="AE2012" s="25">
        <f>'J_Cash Flow'!AE62</f>
        <v>0</v>
      </c>
      <c r="AF2012" s="25">
        <f>'J_Cash Flow'!AF62</f>
        <v>0</v>
      </c>
      <c r="AG2012" s="25">
        <f>'J_Cash Flow'!AG62</f>
        <v>0</v>
      </c>
      <c r="AH2012" s="25">
        <f>'J_Cash Flow'!AH62</f>
        <v>0</v>
      </c>
      <c r="AI2012" s="25">
        <f>'J_Cash Flow'!AI62</f>
        <v>0</v>
      </c>
      <c r="AJ2012" s="25">
        <f>'J_Cash Flow'!AJ62</f>
        <v>0</v>
      </c>
      <c r="AK2012" s="25">
        <f>'J_Cash Flow'!AK62</f>
        <v>0</v>
      </c>
      <c r="AL2012" s="25">
        <f>'J_Cash Flow'!AL62</f>
        <v>0</v>
      </c>
      <c r="AM2012" s="25">
        <f>'J_Cash Flow'!AM62</f>
        <v>0</v>
      </c>
      <c r="AN2012" s="25">
        <f>'J_Cash Flow'!AN62</f>
        <v>0</v>
      </c>
      <c r="AO2012" s="25">
        <f>'J_Cash Flow'!AO62</f>
        <v>0</v>
      </c>
      <c r="AP2012" s="25">
        <f>'J_Cash Flow'!AP62</f>
        <v>0</v>
      </c>
      <c r="AQ2012" s="25">
        <f>'J_Cash Flow'!AQ62</f>
        <v>0</v>
      </c>
      <c r="AR2012" s="25">
        <f>'J_Cash Flow'!AR62</f>
        <v>0</v>
      </c>
      <c r="AS2012" s="25">
        <f>'J_Cash Flow'!AS62</f>
        <v>0</v>
      </c>
    </row>
    <row r="2013" spans="2:45" x14ac:dyDescent="0.2">
      <c r="B2013" s="59" t="str">
        <f>'J_Cash Flow'!B63</f>
        <v>Cash Flow</v>
      </c>
      <c r="C2013" s="168">
        <f>'J_Cash Flow'!C63</f>
        <v>0</v>
      </c>
      <c r="D2013" s="56" t="str">
        <f>'J_Cash Flow'!D63</f>
        <v>Cash Flow After Debt Service</v>
      </c>
      <c r="E2013" s="178">
        <f>'J_Cash Flow'!E63</f>
        <v>0</v>
      </c>
      <c r="F2013" s="180">
        <f>'J_Cash Flow'!F63</f>
        <v>0</v>
      </c>
      <c r="G2013" s="180">
        <f>'J_Cash Flow'!G63</f>
        <v>0</v>
      </c>
      <c r="H2013" s="180">
        <f>'J_Cash Flow'!H63</f>
        <v>0</v>
      </c>
      <c r="I2013" s="180">
        <f>'J_Cash Flow'!I63</f>
        <v>0</v>
      </c>
      <c r="J2013" s="180">
        <f>'J_Cash Flow'!J63</f>
        <v>0</v>
      </c>
      <c r="K2013" s="180">
        <f>'J_Cash Flow'!K63</f>
        <v>0</v>
      </c>
      <c r="L2013" s="180">
        <f>'J_Cash Flow'!L63</f>
        <v>0</v>
      </c>
      <c r="M2013" s="180">
        <f>'J_Cash Flow'!M63</f>
        <v>0</v>
      </c>
      <c r="N2013" s="180">
        <f>'J_Cash Flow'!N63</f>
        <v>0</v>
      </c>
      <c r="O2013" s="180">
        <f>'J_Cash Flow'!O63</f>
        <v>0</v>
      </c>
      <c r="P2013" s="180">
        <f>'J_Cash Flow'!P63</f>
        <v>0</v>
      </c>
      <c r="Q2013" s="180">
        <f>'J_Cash Flow'!Q63</f>
        <v>0</v>
      </c>
      <c r="R2013" s="180">
        <f>'J_Cash Flow'!R63</f>
        <v>0</v>
      </c>
      <c r="S2013" s="180">
        <f>'J_Cash Flow'!S63</f>
        <v>0</v>
      </c>
      <c r="T2013" s="180">
        <f>'J_Cash Flow'!T63</f>
        <v>0</v>
      </c>
      <c r="U2013" s="180">
        <f>'J_Cash Flow'!U63</f>
        <v>0</v>
      </c>
      <c r="V2013" s="180">
        <f>'J_Cash Flow'!V63</f>
        <v>0</v>
      </c>
      <c r="W2013" s="180">
        <f>'J_Cash Flow'!W63</f>
        <v>0</v>
      </c>
      <c r="X2013" s="180">
        <f>'J_Cash Flow'!X63</f>
        <v>0</v>
      </c>
      <c r="Y2013" s="180">
        <f>'J_Cash Flow'!Y63</f>
        <v>0</v>
      </c>
      <c r="Z2013" s="180">
        <f>'J_Cash Flow'!Z63</f>
        <v>0</v>
      </c>
      <c r="AA2013" s="180">
        <f>'J_Cash Flow'!AA63</f>
        <v>0</v>
      </c>
      <c r="AB2013" s="180">
        <f>'J_Cash Flow'!AB63</f>
        <v>0</v>
      </c>
      <c r="AC2013" s="180">
        <f>'J_Cash Flow'!AC63</f>
        <v>0</v>
      </c>
      <c r="AD2013" s="180">
        <f>'J_Cash Flow'!AD63</f>
        <v>0</v>
      </c>
      <c r="AE2013" s="180">
        <f>'J_Cash Flow'!AE63</f>
        <v>0</v>
      </c>
      <c r="AF2013" s="180">
        <f>'J_Cash Flow'!AF63</f>
        <v>0</v>
      </c>
      <c r="AG2013" s="180">
        <f>'J_Cash Flow'!AG63</f>
        <v>0</v>
      </c>
      <c r="AH2013" s="180">
        <f>'J_Cash Flow'!AH63</f>
        <v>0</v>
      </c>
      <c r="AI2013" s="180">
        <f>'J_Cash Flow'!AI63</f>
        <v>0</v>
      </c>
      <c r="AJ2013" s="180">
        <f>'J_Cash Flow'!AJ63</f>
        <v>0</v>
      </c>
      <c r="AK2013" s="180">
        <f>'J_Cash Flow'!AK63</f>
        <v>0</v>
      </c>
      <c r="AL2013" s="180">
        <f>'J_Cash Flow'!AL63</f>
        <v>0</v>
      </c>
      <c r="AM2013" s="180">
        <f>'J_Cash Flow'!AM63</f>
        <v>0</v>
      </c>
      <c r="AN2013" s="180">
        <f>'J_Cash Flow'!AN63</f>
        <v>0</v>
      </c>
      <c r="AO2013" s="180">
        <f>'J_Cash Flow'!AO63</f>
        <v>0</v>
      </c>
      <c r="AP2013" s="180">
        <f>'J_Cash Flow'!AP63</f>
        <v>0</v>
      </c>
      <c r="AQ2013" s="180">
        <f>'J_Cash Flow'!AQ63</f>
        <v>0</v>
      </c>
      <c r="AR2013" s="180">
        <f>'J_Cash Flow'!AR63</f>
        <v>0</v>
      </c>
      <c r="AS2013" s="181">
        <f>'J_Cash Flow'!AS63</f>
        <v>0</v>
      </c>
    </row>
    <row r="2014" spans="2:45" x14ac:dyDescent="0.2">
      <c r="B2014" s="59" t="str">
        <f>'J_Cash Flow'!B64</f>
        <v>Cash Flow</v>
      </c>
      <c r="C2014" s="168">
        <f>'J_Cash Flow'!C64</f>
        <v>0</v>
      </c>
      <c r="D2014" s="56" t="str">
        <f>'J_Cash Flow'!D64</f>
        <v>Cash Flow Per Unit</v>
      </c>
      <c r="E2014" s="178">
        <f>'J_Cash Flow'!E64</f>
        <v>0</v>
      </c>
      <c r="F2014" s="180" t="str">
        <f>'J_Cash Flow'!F64</f>
        <v/>
      </c>
      <c r="G2014" s="180" t="str">
        <f>'J_Cash Flow'!G64</f>
        <v/>
      </c>
      <c r="H2014" s="180" t="str">
        <f>'J_Cash Flow'!H64</f>
        <v/>
      </c>
      <c r="I2014" s="180" t="str">
        <f>'J_Cash Flow'!I64</f>
        <v/>
      </c>
      <c r="J2014" s="180" t="str">
        <f>'J_Cash Flow'!J64</f>
        <v/>
      </c>
      <c r="K2014" s="180" t="str">
        <f>'J_Cash Flow'!K64</f>
        <v/>
      </c>
      <c r="L2014" s="180" t="str">
        <f>'J_Cash Flow'!L64</f>
        <v/>
      </c>
      <c r="M2014" s="180" t="str">
        <f>'J_Cash Flow'!M64</f>
        <v/>
      </c>
      <c r="N2014" s="180" t="str">
        <f>'J_Cash Flow'!N64</f>
        <v/>
      </c>
      <c r="O2014" s="180" t="str">
        <f>'J_Cash Flow'!O64</f>
        <v/>
      </c>
      <c r="P2014" s="180" t="str">
        <f>'J_Cash Flow'!P64</f>
        <v/>
      </c>
      <c r="Q2014" s="180" t="str">
        <f>'J_Cash Flow'!Q64</f>
        <v/>
      </c>
      <c r="R2014" s="180" t="str">
        <f>'J_Cash Flow'!R64</f>
        <v/>
      </c>
      <c r="S2014" s="180" t="str">
        <f>'J_Cash Flow'!S64</f>
        <v/>
      </c>
      <c r="T2014" s="180" t="str">
        <f>'J_Cash Flow'!T64</f>
        <v/>
      </c>
      <c r="U2014" s="180" t="str">
        <f>'J_Cash Flow'!U64</f>
        <v/>
      </c>
      <c r="V2014" s="180" t="str">
        <f>'J_Cash Flow'!V64</f>
        <v/>
      </c>
      <c r="W2014" s="180" t="str">
        <f>'J_Cash Flow'!W64</f>
        <v/>
      </c>
      <c r="X2014" s="180" t="str">
        <f>'J_Cash Flow'!X64</f>
        <v/>
      </c>
      <c r="Y2014" s="180" t="str">
        <f>'J_Cash Flow'!Y64</f>
        <v/>
      </c>
      <c r="Z2014" s="180" t="str">
        <f>'J_Cash Flow'!Z64</f>
        <v/>
      </c>
      <c r="AA2014" s="180" t="str">
        <f>'J_Cash Flow'!AA64</f>
        <v/>
      </c>
      <c r="AB2014" s="180" t="str">
        <f>'J_Cash Flow'!AB64</f>
        <v/>
      </c>
      <c r="AC2014" s="180" t="str">
        <f>'J_Cash Flow'!AC64</f>
        <v/>
      </c>
      <c r="AD2014" s="180" t="str">
        <f>'J_Cash Flow'!AD64</f>
        <v/>
      </c>
      <c r="AE2014" s="180" t="str">
        <f>'J_Cash Flow'!AE64</f>
        <v/>
      </c>
      <c r="AF2014" s="180" t="str">
        <f>'J_Cash Flow'!AF64</f>
        <v/>
      </c>
      <c r="AG2014" s="180" t="str">
        <f>'J_Cash Flow'!AG64</f>
        <v/>
      </c>
      <c r="AH2014" s="180" t="str">
        <f>'J_Cash Flow'!AH64</f>
        <v/>
      </c>
      <c r="AI2014" s="180" t="str">
        <f>'J_Cash Flow'!AI64</f>
        <v/>
      </c>
      <c r="AJ2014" s="180" t="str">
        <f>'J_Cash Flow'!AJ64</f>
        <v/>
      </c>
      <c r="AK2014" s="180" t="str">
        <f>'J_Cash Flow'!AK64</f>
        <v/>
      </c>
      <c r="AL2014" s="180" t="str">
        <f>'J_Cash Flow'!AL64</f>
        <v/>
      </c>
      <c r="AM2014" s="180" t="str">
        <f>'J_Cash Flow'!AM64</f>
        <v/>
      </c>
      <c r="AN2014" s="180" t="str">
        <f>'J_Cash Flow'!AN64</f>
        <v/>
      </c>
      <c r="AO2014" s="180" t="str">
        <f>'J_Cash Flow'!AO64</f>
        <v/>
      </c>
      <c r="AP2014" s="180" t="str">
        <f>'J_Cash Flow'!AP64</f>
        <v/>
      </c>
      <c r="AQ2014" s="180" t="str">
        <f>'J_Cash Flow'!AQ64</f>
        <v/>
      </c>
      <c r="AR2014" s="180" t="str">
        <f>'J_Cash Flow'!AR64</f>
        <v/>
      </c>
      <c r="AS2014" s="181" t="str">
        <f>'J_Cash Flow'!AS64</f>
        <v/>
      </c>
    </row>
    <row r="2015" spans="2:45" x14ac:dyDescent="0.2">
      <c r="B2015" s="25">
        <f>'J_Cash Flow'!B65</f>
        <v>0</v>
      </c>
      <c r="C2015" s="25">
        <f>'J_Cash Flow'!C65</f>
        <v>0</v>
      </c>
      <c r="D2015" s="25">
        <f>'J_Cash Flow'!D65</f>
        <v>0</v>
      </c>
      <c r="E2015" s="25">
        <f>'J_Cash Flow'!E65</f>
        <v>0</v>
      </c>
      <c r="F2015" s="25">
        <f>'J_Cash Flow'!F65</f>
        <v>0</v>
      </c>
      <c r="G2015" s="25">
        <f>'J_Cash Flow'!G65</f>
        <v>0</v>
      </c>
      <c r="H2015" s="25">
        <f>'J_Cash Flow'!H65</f>
        <v>0</v>
      </c>
      <c r="I2015" s="25">
        <f>'J_Cash Flow'!I65</f>
        <v>0</v>
      </c>
      <c r="J2015" s="25">
        <f>'J_Cash Flow'!J65</f>
        <v>0</v>
      </c>
      <c r="K2015" s="25">
        <f>'J_Cash Flow'!K65</f>
        <v>0</v>
      </c>
      <c r="L2015" s="25">
        <f>'J_Cash Flow'!L65</f>
        <v>0</v>
      </c>
      <c r="M2015" s="25">
        <f>'J_Cash Flow'!M65</f>
        <v>0</v>
      </c>
      <c r="N2015" s="25">
        <f>'J_Cash Flow'!N65</f>
        <v>0</v>
      </c>
      <c r="O2015" s="25">
        <f>'J_Cash Flow'!O65</f>
        <v>0</v>
      </c>
      <c r="P2015" s="25">
        <f>'J_Cash Flow'!P65</f>
        <v>0</v>
      </c>
      <c r="Q2015" s="25">
        <f>'J_Cash Flow'!Q65</f>
        <v>0</v>
      </c>
      <c r="R2015" s="25">
        <f>'J_Cash Flow'!R65</f>
        <v>0</v>
      </c>
      <c r="S2015" s="25">
        <f>'J_Cash Flow'!S65</f>
        <v>0</v>
      </c>
      <c r="T2015" s="25">
        <f>'J_Cash Flow'!T65</f>
        <v>0</v>
      </c>
      <c r="U2015" s="25">
        <f>'J_Cash Flow'!U65</f>
        <v>0</v>
      </c>
      <c r="V2015" s="25">
        <f>'J_Cash Flow'!V65</f>
        <v>0</v>
      </c>
      <c r="W2015" s="25">
        <f>'J_Cash Flow'!W65</f>
        <v>0</v>
      </c>
      <c r="X2015" s="25">
        <f>'J_Cash Flow'!X65</f>
        <v>0</v>
      </c>
      <c r="Y2015" s="25">
        <f>'J_Cash Flow'!Y65</f>
        <v>0</v>
      </c>
      <c r="Z2015" s="25">
        <f>'J_Cash Flow'!Z65</f>
        <v>0</v>
      </c>
      <c r="AA2015" s="25">
        <f>'J_Cash Flow'!AA65</f>
        <v>0</v>
      </c>
      <c r="AB2015" s="25">
        <f>'J_Cash Flow'!AB65</f>
        <v>0</v>
      </c>
      <c r="AC2015" s="25">
        <f>'J_Cash Flow'!AC65</f>
        <v>0</v>
      </c>
      <c r="AD2015" s="25">
        <f>'J_Cash Flow'!AD65</f>
        <v>0</v>
      </c>
      <c r="AE2015" s="25">
        <f>'J_Cash Flow'!AE65</f>
        <v>0</v>
      </c>
      <c r="AF2015" s="25">
        <f>'J_Cash Flow'!AF65</f>
        <v>0</v>
      </c>
      <c r="AG2015" s="25">
        <f>'J_Cash Flow'!AG65</f>
        <v>0</v>
      </c>
      <c r="AH2015" s="25">
        <f>'J_Cash Flow'!AH65</f>
        <v>0</v>
      </c>
      <c r="AI2015" s="25">
        <f>'J_Cash Flow'!AI65</f>
        <v>0</v>
      </c>
      <c r="AJ2015" s="25">
        <f>'J_Cash Flow'!AJ65</f>
        <v>0</v>
      </c>
      <c r="AK2015" s="25">
        <f>'J_Cash Flow'!AK65</f>
        <v>0</v>
      </c>
      <c r="AL2015" s="25">
        <f>'J_Cash Flow'!AL65</f>
        <v>0</v>
      </c>
      <c r="AM2015" s="25">
        <f>'J_Cash Flow'!AM65</f>
        <v>0</v>
      </c>
      <c r="AN2015" s="25">
        <f>'J_Cash Flow'!AN65</f>
        <v>0</v>
      </c>
      <c r="AO2015" s="25">
        <f>'J_Cash Flow'!AO65</f>
        <v>0</v>
      </c>
      <c r="AP2015" s="25">
        <f>'J_Cash Flow'!AP65</f>
        <v>0</v>
      </c>
      <c r="AQ2015" s="25">
        <f>'J_Cash Flow'!AQ65</f>
        <v>0</v>
      </c>
      <c r="AR2015" s="25">
        <f>'J_Cash Flow'!AR65</f>
        <v>0</v>
      </c>
      <c r="AS2015" s="25">
        <f>'J_Cash Flow'!AS65</f>
        <v>0</v>
      </c>
    </row>
    <row r="2016" spans="2:45" x14ac:dyDescent="0.2">
      <c r="B2016" s="59" t="str">
        <f>'J_Cash Flow'!B66</f>
        <v>Cash Flow</v>
      </c>
      <c r="C2016" s="182">
        <f>'J_Cash Flow'!C66</f>
        <v>1</v>
      </c>
      <c r="D2016" s="56" t="str">
        <f>'J_Cash Flow'!D66</f>
        <v>Cumulative Cash Flow</v>
      </c>
      <c r="E2016" s="178">
        <f>'J_Cash Flow'!E66</f>
        <v>0</v>
      </c>
      <c r="F2016" s="180">
        <f>'J_Cash Flow'!F66</f>
        <v>0</v>
      </c>
      <c r="G2016" s="180">
        <f>'J_Cash Flow'!G66</f>
        <v>0</v>
      </c>
      <c r="H2016" s="180">
        <f>'J_Cash Flow'!H66</f>
        <v>0</v>
      </c>
      <c r="I2016" s="180">
        <f>'J_Cash Flow'!I66</f>
        <v>0</v>
      </c>
      <c r="J2016" s="180">
        <f>'J_Cash Flow'!J66</f>
        <v>0</v>
      </c>
      <c r="K2016" s="180">
        <f>'J_Cash Flow'!K66</f>
        <v>0</v>
      </c>
      <c r="L2016" s="180">
        <f>'J_Cash Flow'!L66</f>
        <v>0</v>
      </c>
      <c r="M2016" s="180">
        <f>'J_Cash Flow'!M66</f>
        <v>0</v>
      </c>
      <c r="N2016" s="180">
        <f>'J_Cash Flow'!N66</f>
        <v>0</v>
      </c>
      <c r="O2016" s="180">
        <f>'J_Cash Flow'!O66</f>
        <v>0</v>
      </c>
      <c r="P2016" s="180">
        <f>'J_Cash Flow'!P66</f>
        <v>0</v>
      </c>
      <c r="Q2016" s="180">
        <f>'J_Cash Flow'!Q66</f>
        <v>0</v>
      </c>
      <c r="R2016" s="180">
        <f>'J_Cash Flow'!R66</f>
        <v>0</v>
      </c>
      <c r="S2016" s="180">
        <f>'J_Cash Flow'!S66</f>
        <v>0</v>
      </c>
      <c r="T2016" s="180">
        <f>'J_Cash Flow'!T66</f>
        <v>0</v>
      </c>
      <c r="U2016" s="180">
        <f>'J_Cash Flow'!U66</f>
        <v>0</v>
      </c>
      <c r="V2016" s="180">
        <f>'J_Cash Flow'!V66</f>
        <v>0</v>
      </c>
      <c r="W2016" s="180">
        <f>'J_Cash Flow'!W66</f>
        <v>0</v>
      </c>
      <c r="X2016" s="180">
        <f>'J_Cash Flow'!X66</f>
        <v>0</v>
      </c>
      <c r="Y2016" s="180">
        <f>'J_Cash Flow'!Y66</f>
        <v>0</v>
      </c>
      <c r="Z2016" s="180">
        <f>'J_Cash Flow'!Z66</f>
        <v>0</v>
      </c>
      <c r="AA2016" s="180">
        <f>'J_Cash Flow'!AA66</f>
        <v>0</v>
      </c>
      <c r="AB2016" s="180">
        <f>'J_Cash Flow'!AB66</f>
        <v>0</v>
      </c>
      <c r="AC2016" s="180">
        <f>'J_Cash Flow'!AC66</f>
        <v>0</v>
      </c>
      <c r="AD2016" s="180">
        <f>'J_Cash Flow'!AD66</f>
        <v>0</v>
      </c>
      <c r="AE2016" s="180">
        <f>'J_Cash Flow'!AE66</f>
        <v>0</v>
      </c>
      <c r="AF2016" s="180">
        <f>'J_Cash Flow'!AF66</f>
        <v>0</v>
      </c>
      <c r="AG2016" s="180">
        <f>'J_Cash Flow'!AG66</f>
        <v>0</v>
      </c>
      <c r="AH2016" s="180">
        <f>'J_Cash Flow'!AH66</f>
        <v>0</v>
      </c>
      <c r="AI2016" s="180">
        <f>'J_Cash Flow'!AI66</f>
        <v>0</v>
      </c>
      <c r="AJ2016" s="180">
        <f>'J_Cash Flow'!AJ66</f>
        <v>0</v>
      </c>
      <c r="AK2016" s="180">
        <f>'J_Cash Flow'!AK66</f>
        <v>0</v>
      </c>
      <c r="AL2016" s="180">
        <f>'J_Cash Flow'!AL66</f>
        <v>0</v>
      </c>
      <c r="AM2016" s="180">
        <f>'J_Cash Flow'!AM66</f>
        <v>0</v>
      </c>
      <c r="AN2016" s="180">
        <f>'J_Cash Flow'!AN66</f>
        <v>0</v>
      </c>
      <c r="AO2016" s="180">
        <f>'J_Cash Flow'!AO66</f>
        <v>0</v>
      </c>
      <c r="AP2016" s="180">
        <f>'J_Cash Flow'!AP66</f>
        <v>0</v>
      </c>
      <c r="AQ2016" s="180">
        <f>'J_Cash Flow'!AQ66</f>
        <v>0</v>
      </c>
      <c r="AR2016" s="180">
        <f>'J_Cash Flow'!AR66</f>
        <v>0</v>
      </c>
      <c r="AS2016" s="181">
        <f>'J_Cash Flow'!AS66</f>
        <v>0</v>
      </c>
    </row>
    <row r="2017" spans="2:45" x14ac:dyDescent="0.2">
      <c r="B2017" s="59" t="str">
        <f>'J_Cash Flow'!B67</f>
        <v>Cash Flow</v>
      </c>
      <c r="C2017" s="386">
        <f>'J_Cash Flow'!C67</f>
        <v>0.75</v>
      </c>
      <c r="D2017" s="56" t="str">
        <f>'J_Cash Flow'!D67</f>
        <v>Cumulative Cash Flow</v>
      </c>
      <c r="E2017" s="178">
        <f>'J_Cash Flow'!E67</f>
        <v>0</v>
      </c>
      <c r="F2017" s="180">
        <f>'J_Cash Flow'!F67</f>
        <v>0</v>
      </c>
      <c r="G2017" s="180">
        <f>'J_Cash Flow'!G67</f>
        <v>0</v>
      </c>
      <c r="H2017" s="180">
        <f>'J_Cash Flow'!H67</f>
        <v>0</v>
      </c>
      <c r="I2017" s="180">
        <f>'J_Cash Flow'!I67</f>
        <v>0</v>
      </c>
      <c r="J2017" s="180">
        <f>'J_Cash Flow'!J67</f>
        <v>0</v>
      </c>
      <c r="K2017" s="180">
        <f>'J_Cash Flow'!K67</f>
        <v>0</v>
      </c>
      <c r="L2017" s="180">
        <f>'J_Cash Flow'!L67</f>
        <v>0</v>
      </c>
      <c r="M2017" s="180">
        <f>'J_Cash Flow'!M67</f>
        <v>0</v>
      </c>
      <c r="N2017" s="180">
        <f>'J_Cash Flow'!N67</f>
        <v>0</v>
      </c>
      <c r="O2017" s="180">
        <f>'J_Cash Flow'!O67</f>
        <v>0</v>
      </c>
      <c r="P2017" s="180">
        <f>'J_Cash Flow'!P67</f>
        <v>0</v>
      </c>
      <c r="Q2017" s="180">
        <f>'J_Cash Flow'!Q67</f>
        <v>0</v>
      </c>
      <c r="R2017" s="180">
        <f>'J_Cash Flow'!R67</f>
        <v>0</v>
      </c>
      <c r="S2017" s="180">
        <f>'J_Cash Flow'!S67</f>
        <v>0</v>
      </c>
      <c r="T2017" s="180">
        <f>'J_Cash Flow'!T67</f>
        <v>0</v>
      </c>
      <c r="U2017" s="180">
        <f>'J_Cash Flow'!U67</f>
        <v>0</v>
      </c>
      <c r="V2017" s="180">
        <f>'J_Cash Flow'!V67</f>
        <v>0</v>
      </c>
      <c r="W2017" s="180">
        <f>'J_Cash Flow'!W67</f>
        <v>0</v>
      </c>
      <c r="X2017" s="180">
        <f>'J_Cash Flow'!X67</f>
        <v>0</v>
      </c>
      <c r="Y2017" s="180">
        <f>'J_Cash Flow'!Y67</f>
        <v>0</v>
      </c>
      <c r="Z2017" s="180">
        <f>'J_Cash Flow'!Z67</f>
        <v>0</v>
      </c>
      <c r="AA2017" s="180">
        <f>'J_Cash Flow'!AA67</f>
        <v>0</v>
      </c>
      <c r="AB2017" s="180">
        <f>'J_Cash Flow'!AB67</f>
        <v>0</v>
      </c>
      <c r="AC2017" s="180">
        <f>'J_Cash Flow'!AC67</f>
        <v>0</v>
      </c>
      <c r="AD2017" s="180">
        <f>'J_Cash Flow'!AD67</f>
        <v>0</v>
      </c>
      <c r="AE2017" s="180">
        <f>'J_Cash Flow'!AE67</f>
        <v>0</v>
      </c>
      <c r="AF2017" s="180">
        <f>'J_Cash Flow'!AF67</f>
        <v>0</v>
      </c>
      <c r="AG2017" s="180">
        <f>'J_Cash Flow'!AG67</f>
        <v>0</v>
      </c>
      <c r="AH2017" s="180">
        <f>'J_Cash Flow'!AH67</f>
        <v>0</v>
      </c>
      <c r="AI2017" s="180">
        <f>'J_Cash Flow'!AI67</f>
        <v>0</v>
      </c>
      <c r="AJ2017" s="180">
        <f>'J_Cash Flow'!AJ67</f>
        <v>0</v>
      </c>
      <c r="AK2017" s="180">
        <f>'J_Cash Flow'!AK67</f>
        <v>0</v>
      </c>
      <c r="AL2017" s="180">
        <f>'J_Cash Flow'!AL67</f>
        <v>0</v>
      </c>
      <c r="AM2017" s="180">
        <f>'J_Cash Flow'!AM67</f>
        <v>0</v>
      </c>
      <c r="AN2017" s="180">
        <f>'J_Cash Flow'!AN67</f>
        <v>0</v>
      </c>
      <c r="AO2017" s="180">
        <f>'J_Cash Flow'!AO67</f>
        <v>0</v>
      </c>
      <c r="AP2017" s="180">
        <f>'J_Cash Flow'!AP67</f>
        <v>0</v>
      </c>
      <c r="AQ2017" s="180">
        <f>'J_Cash Flow'!AQ67</f>
        <v>0</v>
      </c>
      <c r="AR2017" s="180">
        <f>'J_Cash Flow'!AR67</f>
        <v>0</v>
      </c>
      <c r="AS2017" s="181">
        <f>'J_Cash Flow'!AS67</f>
        <v>0</v>
      </c>
    </row>
    <row r="2018" spans="2:45" x14ac:dyDescent="0.2">
      <c r="B2018" s="25">
        <f>'J_Cash Flow'!B68</f>
        <v>0</v>
      </c>
      <c r="C2018" s="25">
        <f>'J_Cash Flow'!C68</f>
        <v>0</v>
      </c>
      <c r="D2018" s="25">
        <f>'J_Cash Flow'!D68</f>
        <v>0</v>
      </c>
      <c r="E2018" s="25">
        <f>'J_Cash Flow'!E68</f>
        <v>0</v>
      </c>
      <c r="F2018" s="25">
        <f>'J_Cash Flow'!F68</f>
        <v>0</v>
      </c>
      <c r="G2018" s="25">
        <f>'J_Cash Flow'!G68</f>
        <v>0</v>
      </c>
      <c r="H2018" s="25">
        <f>'J_Cash Flow'!H68</f>
        <v>0</v>
      </c>
      <c r="I2018" s="25">
        <f>'J_Cash Flow'!I68</f>
        <v>0</v>
      </c>
      <c r="J2018" s="25">
        <f>'J_Cash Flow'!J68</f>
        <v>0</v>
      </c>
      <c r="K2018" s="25">
        <f>'J_Cash Flow'!K68</f>
        <v>0</v>
      </c>
      <c r="L2018" s="25">
        <f>'J_Cash Flow'!L68</f>
        <v>0</v>
      </c>
      <c r="M2018" s="25">
        <f>'J_Cash Flow'!M68</f>
        <v>0</v>
      </c>
      <c r="N2018" s="25">
        <f>'J_Cash Flow'!N68</f>
        <v>0</v>
      </c>
      <c r="O2018" s="25">
        <f>'J_Cash Flow'!O68</f>
        <v>0</v>
      </c>
      <c r="P2018" s="25">
        <f>'J_Cash Flow'!P68</f>
        <v>0</v>
      </c>
      <c r="Q2018" s="25">
        <f>'J_Cash Flow'!Q68</f>
        <v>0</v>
      </c>
      <c r="R2018" s="25">
        <f>'J_Cash Flow'!R68</f>
        <v>0</v>
      </c>
      <c r="S2018" s="25">
        <f>'J_Cash Flow'!S68</f>
        <v>0</v>
      </c>
      <c r="T2018" s="25">
        <f>'J_Cash Flow'!T68</f>
        <v>0</v>
      </c>
      <c r="U2018" s="25">
        <f>'J_Cash Flow'!U68</f>
        <v>0</v>
      </c>
      <c r="V2018" s="25">
        <f>'J_Cash Flow'!V68</f>
        <v>0</v>
      </c>
      <c r="W2018" s="25">
        <f>'J_Cash Flow'!W68</f>
        <v>0</v>
      </c>
      <c r="X2018" s="25">
        <f>'J_Cash Flow'!X68</f>
        <v>0</v>
      </c>
      <c r="Y2018" s="25">
        <f>'J_Cash Flow'!Y68</f>
        <v>0</v>
      </c>
      <c r="Z2018" s="25">
        <f>'J_Cash Flow'!Z68</f>
        <v>0</v>
      </c>
      <c r="AA2018" s="25">
        <f>'J_Cash Flow'!AA68</f>
        <v>0</v>
      </c>
      <c r="AB2018" s="25">
        <f>'J_Cash Flow'!AB68</f>
        <v>0</v>
      </c>
      <c r="AC2018" s="25">
        <f>'J_Cash Flow'!AC68</f>
        <v>0</v>
      </c>
      <c r="AD2018" s="25">
        <f>'J_Cash Flow'!AD68</f>
        <v>0</v>
      </c>
      <c r="AE2018" s="25">
        <f>'J_Cash Flow'!AE68</f>
        <v>0</v>
      </c>
      <c r="AF2018" s="25">
        <f>'J_Cash Flow'!AF68</f>
        <v>0</v>
      </c>
      <c r="AG2018" s="25">
        <f>'J_Cash Flow'!AG68</f>
        <v>0</v>
      </c>
      <c r="AH2018" s="25">
        <f>'J_Cash Flow'!AH68</f>
        <v>0</v>
      </c>
      <c r="AI2018" s="25">
        <f>'J_Cash Flow'!AI68</f>
        <v>0</v>
      </c>
      <c r="AJ2018" s="25">
        <f>'J_Cash Flow'!AJ68</f>
        <v>0</v>
      </c>
      <c r="AK2018" s="25">
        <f>'J_Cash Flow'!AK68</f>
        <v>0</v>
      </c>
      <c r="AL2018" s="25">
        <f>'J_Cash Flow'!AL68</f>
        <v>0</v>
      </c>
      <c r="AM2018" s="25">
        <f>'J_Cash Flow'!AM68</f>
        <v>0</v>
      </c>
      <c r="AN2018" s="25">
        <f>'J_Cash Flow'!AN68</f>
        <v>0</v>
      </c>
      <c r="AO2018" s="25">
        <f>'J_Cash Flow'!AO68</f>
        <v>0</v>
      </c>
      <c r="AP2018" s="25">
        <f>'J_Cash Flow'!AP68</f>
        <v>0</v>
      </c>
      <c r="AQ2018" s="25">
        <f>'J_Cash Flow'!AQ68</f>
        <v>0</v>
      </c>
      <c r="AR2018" s="25">
        <f>'J_Cash Flow'!AR68</f>
        <v>0</v>
      </c>
      <c r="AS2018" s="25">
        <f>'J_Cash Flow'!AS68</f>
        <v>0</v>
      </c>
    </row>
    <row r="2019" spans="2:45" x14ac:dyDescent="0.2">
      <c r="B2019" s="59" t="str">
        <f>'J_Cash Flow'!B69</f>
        <v>Cash Flow</v>
      </c>
      <c r="C2019" s="168">
        <f>'J_Cash Flow'!C69</f>
        <v>0</v>
      </c>
      <c r="D2019" s="56" t="str">
        <f>'J_Cash Flow'!D69</f>
        <v>Negative Cash Flow</v>
      </c>
      <c r="E2019" s="178">
        <f>'J_Cash Flow'!E69</f>
        <v>0</v>
      </c>
      <c r="F2019" s="180">
        <f>'J_Cash Flow'!F69</f>
        <v>0</v>
      </c>
      <c r="G2019" s="180">
        <f>'J_Cash Flow'!G69</f>
        <v>0</v>
      </c>
      <c r="H2019" s="180">
        <f>'J_Cash Flow'!H69</f>
        <v>0</v>
      </c>
      <c r="I2019" s="180">
        <f>'J_Cash Flow'!I69</f>
        <v>0</v>
      </c>
      <c r="J2019" s="180">
        <f>'J_Cash Flow'!J69</f>
        <v>0</v>
      </c>
      <c r="K2019" s="180">
        <f>'J_Cash Flow'!K69</f>
        <v>0</v>
      </c>
      <c r="L2019" s="180">
        <f>'J_Cash Flow'!L69</f>
        <v>0</v>
      </c>
      <c r="M2019" s="180">
        <f>'J_Cash Flow'!M69</f>
        <v>0</v>
      </c>
      <c r="N2019" s="180">
        <f>'J_Cash Flow'!N69</f>
        <v>0</v>
      </c>
      <c r="O2019" s="180">
        <f>'J_Cash Flow'!O69</f>
        <v>0</v>
      </c>
      <c r="P2019" s="180">
        <f>'J_Cash Flow'!P69</f>
        <v>0</v>
      </c>
      <c r="Q2019" s="180">
        <f>'J_Cash Flow'!Q69</f>
        <v>0</v>
      </c>
      <c r="R2019" s="180">
        <f>'J_Cash Flow'!R69</f>
        <v>0</v>
      </c>
      <c r="S2019" s="180">
        <f>'J_Cash Flow'!S69</f>
        <v>0</v>
      </c>
      <c r="T2019" s="180">
        <f>'J_Cash Flow'!T69</f>
        <v>0</v>
      </c>
      <c r="U2019" s="180">
        <f>'J_Cash Flow'!U69</f>
        <v>0</v>
      </c>
      <c r="V2019" s="180">
        <f>'J_Cash Flow'!V69</f>
        <v>0</v>
      </c>
      <c r="W2019" s="180">
        <f>'J_Cash Flow'!W69</f>
        <v>0</v>
      </c>
      <c r="X2019" s="180">
        <f>'J_Cash Flow'!X69</f>
        <v>0</v>
      </c>
      <c r="Y2019" s="180">
        <f>'J_Cash Flow'!Y69</f>
        <v>0</v>
      </c>
      <c r="Z2019" s="180">
        <f>'J_Cash Flow'!Z69</f>
        <v>0</v>
      </c>
      <c r="AA2019" s="180">
        <f>'J_Cash Flow'!AA69</f>
        <v>0</v>
      </c>
      <c r="AB2019" s="180">
        <f>'J_Cash Flow'!AB69</f>
        <v>0</v>
      </c>
      <c r="AC2019" s="180">
        <f>'J_Cash Flow'!AC69</f>
        <v>0</v>
      </c>
      <c r="AD2019" s="180">
        <f>'J_Cash Flow'!AD69</f>
        <v>0</v>
      </c>
      <c r="AE2019" s="180">
        <f>'J_Cash Flow'!AE69</f>
        <v>0</v>
      </c>
      <c r="AF2019" s="180">
        <f>'J_Cash Flow'!AF69</f>
        <v>0</v>
      </c>
      <c r="AG2019" s="180">
        <f>'J_Cash Flow'!AG69</f>
        <v>0</v>
      </c>
      <c r="AH2019" s="180">
        <f>'J_Cash Flow'!AH69</f>
        <v>0</v>
      </c>
      <c r="AI2019" s="180">
        <f>'J_Cash Flow'!AI69</f>
        <v>0</v>
      </c>
      <c r="AJ2019" s="180">
        <f>'J_Cash Flow'!AJ69</f>
        <v>0</v>
      </c>
      <c r="AK2019" s="180">
        <f>'J_Cash Flow'!AK69</f>
        <v>0</v>
      </c>
      <c r="AL2019" s="180">
        <f>'J_Cash Flow'!AL69</f>
        <v>0</v>
      </c>
      <c r="AM2019" s="180">
        <f>'J_Cash Flow'!AM69</f>
        <v>0</v>
      </c>
      <c r="AN2019" s="180">
        <f>'J_Cash Flow'!AN69</f>
        <v>0</v>
      </c>
      <c r="AO2019" s="180">
        <f>'J_Cash Flow'!AO69</f>
        <v>0</v>
      </c>
      <c r="AP2019" s="180">
        <f>'J_Cash Flow'!AP69</f>
        <v>0</v>
      </c>
      <c r="AQ2019" s="180">
        <f>'J_Cash Flow'!AQ69</f>
        <v>0</v>
      </c>
      <c r="AR2019" s="180">
        <f>'J_Cash Flow'!AR69</f>
        <v>0</v>
      </c>
      <c r="AS2019" s="181">
        <f>'J_Cash Flow'!AS69</f>
        <v>0</v>
      </c>
    </row>
    <row r="2020" spans="2:45" x14ac:dyDescent="0.2">
      <c r="B2020" s="59" t="str">
        <f>'J_Cash Flow'!B70</f>
        <v>Cash Flow</v>
      </c>
      <c r="C2020" s="168">
        <f>'J_Cash Flow'!C70</f>
        <v>0</v>
      </c>
      <c r="D2020" s="56" t="str">
        <f>'J_Cash Flow'!D70</f>
        <v>Cumulative Negative Cash Flow</v>
      </c>
      <c r="E2020" s="178">
        <f>'J_Cash Flow'!E70</f>
        <v>0</v>
      </c>
      <c r="F2020" s="180">
        <f>'J_Cash Flow'!F70</f>
        <v>0</v>
      </c>
      <c r="G2020" s="180">
        <f>'J_Cash Flow'!G70</f>
        <v>0</v>
      </c>
      <c r="H2020" s="180">
        <f>'J_Cash Flow'!H70</f>
        <v>0</v>
      </c>
      <c r="I2020" s="180">
        <f>'J_Cash Flow'!I70</f>
        <v>0</v>
      </c>
      <c r="J2020" s="180">
        <f>'J_Cash Flow'!J70</f>
        <v>0</v>
      </c>
      <c r="K2020" s="180">
        <f>'J_Cash Flow'!K70</f>
        <v>0</v>
      </c>
      <c r="L2020" s="180">
        <f>'J_Cash Flow'!L70</f>
        <v>0</v>
      </c>
      <c r="M2020" s="180">
        <f>'J_Cash Flow'!M70</f>
        <v>0</v>
      </c>
      <c r="N2020" s="180">
        <f>'J_Cash Flow'!N70</f>
        <v>0</v>
      </c>
      <c r="O2020" s="180">
        <f>'J_Cash Flow'!O70</f>
        <v>0</v>
      </c>
      <c r="P2020" s="180">
        <f>'J_Cash Flow'!P70</f>
        <v>0</v>
      </c>
      <c r="Q2020" s="180">
        <f>'J_Cash Flow'!Q70</f>
        <v>0</v>
      </c>
      <c r="R2020" s="180">
        <f>'J_Cash Flow'!R70</f>
        <v>0</v>
      </c>
      <c r="S2020" s="180">
        <f>'J_Cash Flow'!S70</f>
        <v>0</v>
      </c>
      <c r="T2020" s="180">
        <f>'J_Cash Flow'!T70</f>
        <v>0</v>
      </c>
      <c r="U2020" s="180">
        <f>'J_Cash Flow'!U70</f>
        <v>0</v>
      </c>
      <c r="V2020" s="180">
        <f>'J_Cash Flow'!V70</f>
        <v>0</v>
      </c>
      <c r="W2020" s="180">
        <f>'J_Cash Flow'!W70</f>
        <v>0</v>
      </c>
      <c r="X2020" s="180">
        <f>'J_Cash Flow'!X70</f>
        <v>0</v>
      </c>
      <c r="Y2020" s="180">
        <f>'J_Cash Flow'!Y70</f>
        <v>0</v>
      </c>
      <c r="Z2020" s="180">
        <f>'J_Cash Flow'!Z70</f>
        <v>0</v>
      </c>
      <c r="AA2020" s="180">
        <f>'J_Cash Flow'!AA70</f>
        <v>0</v>
      </c>
      <c r="AB2020" s="180">
        <f>'J_Cash Flow'!AB70</f>
        <v>0</v>
      </c>
      <c r="AC2020" s="180">
        <f>'J_Cash Flow'!AC70</f>
        <v>0</v>
      </c>
      <c r="AD2020" s="180">
        <f>'J_Cash Flow'!AD70</f>
        <v>0</v>
      </c>
      <c r="AE2020" s="180">
        <f>'J_Cash Flow'!AE70</f>
        <v>0</v>
      </c>
      <c r="AF2020" s="180">
        <f>'J_Cash Flow'!AF70</f>
        <v>0</v>
      </c>
      <c r="AG2020" s="180">
        <f>'J_Cash Flow'!AG70</f>
        <v>0</v>
      </c>
      <c r="AH2020" s="180">
        <f>'J_Cash Flow'!AH70</f>
        <v>0</v>
      </c>
      <c r="AI2020" s="180">
        <f>'J_Cash Flow'!AI70</f>
        <v>0</v>
      </c>
      <c r="AJ2020" s="180">
        <f>'J_Cash Flow'!AJ70</f>
        <v>0</v>
      </c>
      <c r="AK2020" s="180">
        <f>'J_Cash Flow'!AK70</f>
        <v>0</v>
      </c>
      <c r="AL2020" s="180">
        <f>'J_Cash Flow'!AL70</f>
        <v>0</v>
      </c>
      <c r="AM2020" s="180">
        <f>'J_Cash Flow'!AM70</f>
        <v>0</v>
      </c>
      <c r="AN2020" s="180">
        <f>'J_Cash Flow'!AN70</f>
        <v>0</v>
      </c>
      <c r="AO2020" s="180">
        <f>'J_Cash Flow'!AO70</f>
        <v>0</v>
      </c>
      <c r="AP2020" s="180">
        <f>'J_Cash Flow'!AP70</f>
        <v>0</v>
      </c>
      <c r="AQ2020" s="180">
        <f>'J_Cash Flow'!AQ70</f>
        <v>0</v>
      </c>
      <c r="AR2020" s="180">
        <f>'J_Cash Flow'!AR70</f>
        <v>0</v>
      </c>
      <c r="AS2020" s="181">
        <f>'J_Cash Flow'!AS70</f>
        <v>0</v>
      </c>
    </row>
    <row r="2021" spans="2:45" x14ac:dyDescent="0.2">
      <c r="B2021" s="59" t="str">
        <f>'J_Cash Flow'!B71</f>
        <v>Cash Flow</v>
      </c>
      <c r="C2021" s="168">
        <f>'J_Cash Flow'!C71</f>
        <v>0</v>
      </c>
      <c r="D2021" s="56">
        <f>'J_Cash Flow'!D71</f>
        <v>0</v>
      </c>
      <c r="E2021" s="178">
        <f>'J_Cash Flow'!E71</f>
        <v>0</v>
      </c>
      <c r="F2021" s="180">
        <f>'J_Cash Flow'!F71</f>
        <v>0</v>
      </c>
      <c r="G2021" s="180">
        <f>'J_Cash Flow'!G71</f>
        <v>0</v>
      </c>
      <c r="H2021" s="180">
        <f>'J_Cash Flow'!H71</f>
        <v>0</v>
      </c>
      <c r="I2021" s="180">
        <f>'J_Cash Flow'!I71</f>
        <v>0</v>
      </c>
      <c r="J2021" s="180">
        <f>'J_Cash Flow'!J71</f>
        <v>0</v>
      </c>
      <c r="K2021" s="180">
        <f>'J_Cash Flow'!K71</f>
        <v>0</v>
      </c>
      <c r="L2021" s="180">
        <f>'J_Cash Flow'!L71</f>
        <v>0</v>
      </c>
      <c r="M2021" s="180">
        <f>'J_Cash Flow'!M71</f>
        <v>0</v>
      </c>
      <c r="N2021" s="180">
        <f>'J_Cash Flow'!N71</f>
        <v>0</v>
      </c>
      <c r="O2021" s="180">
        <f>'J_Cash Flow'!O71</f>
        <v>0</v>
      </c>
      <c r="P2021" s="180">
        <f>'J_Cash Flow'!P71</f>
        <v>0</v>
      </c>
      <c r="Q2021" s="180">
        <f>'J_Cash Flow'!Q71</f>
        <v>0</v>
      </c>
      <c r="R2021" s="180">
        <f>'J_Cash Flow'!R71</f>
        <v>0</v>
      </c>
      <c r="S2021" s="180">
        <f>'J_Cash Flow'!S71</f>
        <v>0</v>
      </c>
      <c r="T2021" s="180">
        <f>'J_Cash Flow'!T71</f>
        <v>0</v>
      </c>
      <c r="U2021" s="180">
        <f>'J_Cash Flow'!U71</f>
        <v>0</v>
      </c>
      <c r="V2021" s="180">
        <f>'J_Cash Flow'!V71</f>
        <v>0</v>
      </c>
      <c r="W2021" s="180">
        <f>'J_Cash Flow'!W71</f>
        <v>0</v>
      </c>
      <c r="X2021" s="180">
        <f>'J_Cash Flow'!X71</f>
        <v>0</v>
      </c>
      <c r="Y2021" s="180">
        <f>'J_Cash Flow'!Y71</f>
        <v>0</v>
      </c>
      <c r="Z2021" s="180">
        <f>'J_Cash Flow'!Z71</f>
        <v>0</v>
      </c>
      <c r="AA2021" s="180">
        <f>'J_Cash Flow'!AA71</f>
        <v>0</v>
      </c>
      <c r="AB2021" s="180">
        <f>'J_Cash Flow'!AB71</f>
        <v>0</v>
      </c>
      <c r="AC2021" s="180">
        <f>'J_Cash Flow'!AC71</f>
        <v>0</v>
      </c>
      <c r="AD2021" s="180">
        <f>'J_Cash Flow'!AD71</f>
        <v>0</v>
      </c>
      <c r="AE2021" s="180">
        <f>'J_Cash Flow'!AE71</f>
        <v>0</v>
      </c>
      <c r="AF2021" s="180">
        <f>'J_Cash Flow'!AF71</f>
        <v>0</v>
      </c>
      <c r="AG2021" s="180">
        <f>'J_Cash Flow'!AG71</f>
        <v>0</v>
      </c>
      <c r="AH2021" s="180">
        <f>'J_Cash Flow'!AH71</f>
        <v>0</v>
      </c>
      <c r="AI2021" s="180">
        <f>'J_Cash Flow'!AI71</f>
        <v>0</v>
      </c>
      <c r="AJ2021" s="180">
        <f>'J_Cash Flow'!AJ71</f>
        <v>0</v>
      </c>
      <c r="AK2021" s="180">
        <f>'J_Cash Flow'!AK71</f>
        <v>0</v>
      </c>
      <c r="AL2021" s="180">
        <f>'J_Cash Flow'!AL71</f>
        <v>0</v>
      </c>
      <c r="AM2021" s="180">
        <f>'J_Cash Flow'!AM71</f>
        <v>0</v>
      </c>
      <c r="AN2021" s="180">
        <f>'J_Cash Flow'!AN71</f>
        <v>0</v>
      </c>
      <c r="AO2021" s="180">
        <f>'J_Cash Flow'!AO71</f>
        <v>0</v>
      </c>
      <c r="AP2021" s="180">
        <f>'J_Cash Flow'!AP71</f>
        <v>0</v>
      </c>
      <c r="AQ2021" s="180">
        <f>'J_Cash Flow'!AQ71</f>
        <v>0</v>
      </c>
      <c r="AR2021" s="180">
        <f>'J_Cash Flow'!AR71</f>
        <v>0</v>
      </c>
      <c r="AS2021" s="181">
        <f>'J_Cash Flow'!AS71</f>
        <v>0</v>
      </c>
    </row>
    <row r="2022" spans="2:45" x14ac:dyDescent="0.2">
      <c r="B2022" s="25">
        <f>'J_Cash Flow'!B72</f>
        <v>0</v>
      </c>
      <c r="C2022" s="25">
        <f>'J_Cash Flow'!C72</f>
        <v>0</v>
      </c>
      <c r="D2022" s="25">
        <f>'J_Cash Flow'!D72</f>
        <v>0</v>
      </c>
      <c r="E2022" s="25">
        <f>'J_Cash Flow'!E72</f>
        <v>0</v>
      </c>
      <c r="F2022" s="25">
        <f>'J_Cash Flow'!F72</f>
        <v>0</v>
      </c>
      <c r="G2022" s="25">
        <f>'J_Cash Flow'!G72</f>
        <v>0</v>
      </c>
      <c r="H2022" s="25">
        <f>'J_Cash Flow'!H72</f>
        <v>0</v>
      </c>
      <c r="I2022" s="25">
        <f>'J_Cash Flow'!I72</f>
        <v>0</v>
      </c>
      <c r="J2022" s="25">
        <f>'J_Cash Flow'!J72</f>
        <v>0</v>
      </c>
      <c r="K2022" s="25">
        <f>'J_Cash Flow'!K72</f>
        <v>0</v>
      </c>
      <c r="L2022" s="25">
        <f>'J_Cash Flow'!L72</f>
        <v>0</v>
      </c>
      <c r="M2022" s="25">
        <f>'J_Cash Flow'!M72</f>
        <v>0</v>
      </c>
      <c r="N2022" s="25">
        <f>'J_Cash Flow'!N72</f>
        <v>0</v>
      </c>
      <c r="O2022" s="25">
        <f>'J_Cash Flow'!O72</f>
        <v>0</v>
      </c>
      <c r="P2022" s="25">
        <f>'J_Cash Flow'!P72</f>
        <v>0</v>
      </c>
      <c r="Q2022" s="25">
        <f>'J_Cash Flow'!Q72</f>
        <v>0</v>
      </c>
      <c r="R2022" s="25">
        <f>'J_Cash Flow'!R72</f>
        <v>0</v>
      </c>
      <c r="S2022" s="25">
        <f>'J_Cash Flow'!S72</f>
        <v>0</v>
      </c>
      <c r="T2022" s="25">
        <f>'J_Cash Flow'!T72</f>
        <v>0</v>
      </c>
      <c r="U2022" s="25">
        <f>'J_Cash Flow'!U72</f>
        <v>0</v>
      </c>
      <c r="V2022" s="25">
        <f>'J_Cash Flow'!V72</f>
        <v>0</v>
      </c>
      <c r="W2022" s="25">
        <f>'J_Cash Flow'!W72</f>
        <v>0</v>
      </c>
      <c r="X2022" s="25">
        <f>'J_Cash Flow'!X72</f>
        <v>0</v>
      </c>
      <c r="Y2022" s="25">
        <f>'J_Cash Flow'!Y72</f>
        <v>0</v>
      </c>
      <c r="Z2022" s="25">
        <f>'J_Cash Flow'!Z72</f>
        <v>0</v>
      </c>
      <c r="AA2022" s="25">
        <f>'J_Cash Flow'!AA72</f>
        <v>0</v>
      </c>
      <c r="AB2022" s="25">
        <f>'J_Cash Flow'!AB72</f>
        <v>0</v>
      </c>
      <c r="AC2022" s="25">
        <f>'J_Cash Flow'!AC72</f>
        <v>0</v>
      </c>
      <c r="AD2022" s="25">
        <f>'J_Cash Flow'!AD72</f>
        <v>0</v>
      </c>
      <c r="AE2022" s="25">
        <f>'J_Cash Flow'!AE72</f>
        <v>0</v>
      </c>
      <c r="AF2022" s="25">
        <f>'J_Cash Flow'!AF72</f>
        <v>0</v>
      </c>
      <c r="AG2022" s="25">
        <f>'J_Cash Flow'!AG72</f>
        <v>0</v>
      </c>
      <c r="AH2022" s="25">
        <f>'J_Cash Flow'!AH72</f>
        <v>0</v>
      </c>
      <c r="AI2022" s="25">
        <f>'J_Cash Flow'!AI72</f>
        <v>0</v>
      </c>
      <c r="AJ2022" s="25">
        <f>'J_Cash Flow'!AJ72</f>
        <v>0</v>
      </c>
      <c r="AK2022" s="25">
        <f>'J_Cash Flow'!AK72</f>
        <v>0</v>
      </c>
      <c r="AL2022" s="25">
        <f>'J_Cash Flow'!AL72</f>
        <v>0</v>
      </c>
      <c r="AM2022" s="25">
        <f>'J_Cash Flow'!AM72</f>
        <v>0</v>
      </c>
      <c r="AN2022" s="25">
        <f>'J_Cash Flow'!AN72</f>
        <v>0</v>
      </c>
      <c r="AO2022" s="25">
        <f>'J_Cash Flow'!AO72</f>
        <v>0</v>
      </c>
      <c r="AP2022" s="25">
        <f>'J_Cash Flow'!AP72</f>
        <v>0</v>
      </c>
      <c r="AQ2022" s="25">
        <f>'J_Cash Flow'!AQ72</f>
        <v>0</v>
      </c>
      <c r="AR2022" s="25">
        <f>'J_Cash Flow'!AR72</f>
        <v>0</v>
      </c>
      <c r="AS2022" s="25">
        <f>'J_Cash Flow'!AS72</f>
        <v>0</v>
      </c>
    </row>
    <row r="2023" spans="2:45" x14ac:dyDescent="0.2">
      <c r="B2023" s="59" t="str">
        <f>'J_Cash Flow'!B73</f>
        <v>DCR</v>
      </c>
      <c r="C2023" s="168">
        <f>'J_Cash Flow'!C73</f>
        <v>0</v>
      </c>
      <c r="D2023" s="179" t="str">
        <f>'J_Cash Flow'!D73</f>
        <v/>
      </c>
      <c r="E2023" s="178">
        <f>'J_Cash Flow'!E73</f>
        <v>0</v>
      </c>
      <c r="F2023" s="183" t="str">
        <f>'J_Cash Flow'!F73</f>
        <v/>
      </c>
      <c r="G2023" s="183" t="str">
        <f>'J_Cash Flow'!G73</f>
        <v/>
      </c>
      <c r="H2023" s="183" t="str">
        <f>'J_Cash Flow'!H73</f>
        <v/>
      </c>
      <c r="I2023" s="183" t="str">
        <f>'J_Cash Flow'!I73</f>
        <v/>
      </c>
      <c r="J2023" s="183" t="str">
        <f>'J_Cash Flow'!J73</f>
        <v/>
      </c>
      <c r="K2023" s="183" t="str">
        <f>'J_Cash Flow'!K73</f>
        <v/>
      </c>
      <c r="L2023" s="183" t="str">
        <f>'J_Cash Flow'!L73</f>
        <v/>
      </c>
      <c r="M2023" s="183" t="str">
        <f>'J_Cash Flow'!M73</f>
        <v/>
      </c>
      <c r="N2023" s="183" t="str">
        <f>'J_Cash Flow'!N73</f>
        <v/>
      </c>
      <c r="O2023" s="183" t="str">
        <f>'J_Cash Flow'!O73</f>
        <v/>
      </c>
      <c r="P2023" s="183" t="str">
        <f>'J_Cash Flow'!P73</f>
        <v/>
      </c>
      <c r="Q2023" s="183" t="str">
        <f>'J_Cash Flow'!Q73</f>
        <v/>
      </c>
      <c r="R2023" s="183" t="str">
        <f>'J_Cash Flow'!R73</f>
        <v/>
      </c>
      <c r="S2023" s="183" t="str">
        <f>'J_Cash Flow'!S73</f>
        <v/>
      </c>
      <c r="T2023" s="183" t="str">
        <f>'J_Cash Flow'!T73</f>
        <v/>
      </c>
      <c r="U2023" s="183" t="str">
        <f>'J_Cash Flow'!U73</f>
        <v/>
      </c>
      <c r="V2023" s="183" t="str">
        <f>'J_Cash Flow'!V73</f>
        <v/>
      </c>
      <c r="W2023" s="183" t="str">
        <f>'J_Cash Flow'!W73</f>
        <v/>
      </c>
      <c r="X2023" s="183" t="str">
        <f>'J_Cash Flow'!X73</f>
        <v/>
      </c>
      <c r="Y2023" s="183" t="str">
        <f>'J_Cash Flow'!Y73</f>
        <v/>
      </c>
      <c r="Z2023" s="183" t="str">
        <f>'J_Cash Flow'!Z73</f>
        <v/>
      </c>
      <c r="AA2023" s="183" t="str">
        <f>'J_Cash Flow'!AA73</f>
        <v/>
      </c>
      <c r="AB2023" s="183" t="str">
        <f>'J_Cash Flow'!AB73</f>
        <v/>
      </c>
      <c r="AC2023" s="183" t="str">
        <f>'J_Cash Flow'!AC73</f>
        <v/>
      </c>
      <c r="AD2023" s="183" t="str">
        <f>'J_Cash Flow'!AD73</f>
        <v/>
      </c>
      <c r="AE2023" s="183" t="str">
        <f>'J_Cash Flow'!AE73</f>
        <v/>
      </c>
      <c r="AF2023" s="183" t="str">
        <f>'J_Cash Flow'!AF73</f>
        <v/>
      </c>
      <c r="AG2023" s="183" t="str">
        <f>'J_Cash Flow'!AG73</f>
        <v/>
      </c>
      <c r="AH2023" s="183" t="str">
        <f>'J_Cash Flow'!AH73</f>
        <v/>
      </c>
      <c r="AI2023" s="183" t="str">
        <f>'J_Cash Flow'!AI73</f>
        <v/>
      </c>
      <c r="AJ2023" s="183" t="str">
        <f>'J_Cash Flow'!AJ73</f>
        <v/>
      </c>
      <c r="AK2023" s="183" t="str">
        <f>'J_Cash Flow'!AK73</f>
        <v/>
      </c>
      <c r="AL2023" s="183" t="str">
        <f>'J_Cash Flow'!AL73</f>
        <v/>
      </c>
      <c r="AM2023" s="183" t="str">
        <f>'J_Cash Flow'!AM73</f>
        <v/>
      </c>
      <c r="AN2023" s="183" t="str">
        <f>'J_Cash Flow'!AN73</f>
        <v/>
      </c>
      <c r="AO2023" s="183" t="str">
        <f>'J_Cash Flow'!AO73</f>
        <v/>
      </c>
      <c r="AP2023" s="183" t="str">
        <f>'J_Cash Flow'!AP73</f>
        <v/>
      </c>
      <c r="AQ2023" s="183" t="str">
        <f>'J_Cash Flow'!AQ73</f>
        <v/>
      </c>
      <c r="AR2023" s="183" t="str">
        <f>'J_Cash Flow'!AR73</f>
        <v/>
      </c>
      <c r="AS2023" s="184" t="str">
        <f>'J_Cash Flow'!AS73</f>
        <v/>
      </c>
    </row>
    <row r="2024" spans="2:45" x14ac:dyDescent="0.2">
      <c r="B2024" s="59" t="str">
        <f>'J_Cash Flow'!B74</f>
        <v>DCR</v>
      </c>
      <c r="C2024" s="168">
        <f>'J_Cash Flow'!C74</f>
        <v>0</v>
      </c>
      <c r="D2024" s="179" t="str">
        <f>'J_Cash Flow'!D74</f>
        <v/>
      </c>
      <c r="E2024" s="178">
        <f>'J_Cash Flow'!E74</f>
        <v>0</v>
      </c>
      <c r="F2024" s="183" t="str">
        <f>'J_Cash Flow'!F74</f>
        <v/>
      </c>
      <c r="G2024" s="183" t="str">
        <f>'J_Cash Flow'!G74</f>
        <v/>
      </c>
      <c r="H2024" s="183" t="str">
        <f>'J_Cash Flow'!H74</f>
        <v/>
      </c>
      <c r="I2024" s="183" t="str">
        <f>'J_Cash Flow'!I74</f>
        <v/>
      </c>
      <c r="J2024" s="183" t="str">
        <f>'J_Cash Flow'!J74</f>
        <v/>
      </c>
      <c r="K2024" s="183" t="str">
        <f>'J_Cash Flow'!K74</f>
        <v/>
      </c>
      <c r="L2024" s="183" t="str">
        <f>'J_Cash Flow'!L74</f>
        <v/>
      </c>
      <c r="M2024" s="183" t="str">
        <f>'J_Cash Flow'!M74</f>
        <v/>
      </c>
      <c r="N2024" s="183" t="str">
        <f>'J_Cash Flow'!N74</f>
        <v/>
      </c>
      <c r="O2024" s="183" t="str">
        <f>'J_Cash Flow'!O74</f>
        <v/>
      </c>
      <c r="P2024" s="183" t="str">
        <f>'J_Cash Flow'!P74</f>
        <v/>
      </c>
      <c r="Q2024" s="183" t="str">
        <f>'J_Cash Flow'!Q74</f>
        <v/>
      </c>
      <c r="R2024" s="183" t="str">
        <f>'J_Cash Flow'!R74</f>
        <v/>
      </c>
      <c r="S2024" s="183" t="str">
        <f>'J_Cash Flow'!S74</f>
        <v/>
      </c>
      <c r="T2024" s="183" t="str">
        <f>'J_Cash Flow'!T74</f>
        <v/>
      </c>
      <c r="U2024" s="183" t="str">
        <f>'J_Cash Flow'!U74</f>
        <v/>
      </c>
      <c r="V2024" s="183" t="str">
        <f>'J_Cash Flow'!V74</f>
        <v/>
      </c>
      <c r="W2024" s="183" t="str">
        <f>'J_Cash Flow'!W74</f>
        <v/>
      </c>
      <c r="X2024" s="183" t="str">
        <f>'J_Cash Flow'!X74</f>
        <v/>
      </c>
      <c r="Y2024" s="183" t="str">
        <f>'J_Cash Flow'!Y74</f>
        <v/>
      </c>
      <c r="Z2024" s="183" t="str">
        <f>'J_Cash Flow'!Z74</f>
        <v/>
      </c>
      <c r="AA2024" s="183" t="str">
        <f>'J_Cash Flow'!AA74</f>
        <v/>
      </c>
      <c r="AB2024" s="183" t="str">
        <f>'J_Cash Flow'!AB74</f>
        <v/>
      </c>
      <c r="AC2024" s="183" t="str">
        <f>'J_Cash Flow'!AC74</f>
        <v/>
      </c>
      <c r="AD2024" s="183" t="str">
        <f>'J_Cash Flow'!AD74</f>
        <v/>
      </c>
      <c r="AE2024" s="183" t="str">
        <f>'J_Cash Flow'!AE74</f>
        <v/>
      </c>
      <c r="AF2024" s="183" t="str">
        <f>'J_Cash Flow'!AF74</f>
        <v/>
      </c>
      <c r="AG2024" s="183" t="str">
        <f>'J_Cash Flow'!AG74</f>
        <v/>
      </c>
      <c r="AH2024" s="183" t="str">
        <f>'J_Cash Flow'!AH74</f>
        <v/>
      </c>
      <c r="AI2024" s="183" t="str">
        <f>'J_Cash Flow'!AI74</f>
        <v/>
      </c>
      <c r="AJ2024" s="183" t="str">
        <f>'J_Cash Flow'!AJ74</f>
        <v/>
      </c>
      <c r="AK2024" s="183" t="str">
        <f>'J_Cash Flow'!AK74</f>
        <v/>
      </c>
      <c r="AL2024" s="183" t="str">
        <f>'J_Cash Flow'!AL74</f>
        <v/>
      </c>
      <c r="AM2024" s="183" t="str">
        <f>'J_Cash Flow'!AM74</f>
        <v/>
      </c>
      <c r="AN2024" s="183" t="str">
        <f>'J_Cash Flow'!AN74</f>
        <v/>
      </c>
      <c r="AO2024" s="183" t="str">
        <f>'J_Cash Flow'!AO74</f>
        <v/>
      </c>
      <c r="AP2024" s="183" t="str">
        <f>'J_Cash Flow'!AP74</f>
        <v/>
      </c>
      <c r="AQ2024" s="183" t="str">
        <f>'J_Cash Flow'!AQ74</f>
        <v/>
      </c>
      <c r="AR2024" s="183" t="str">
        <f>'J_Cash Flow'!AR74</f>
        <v/>
      </c>
      <c r="AS2024" s="184" t="str">
        <f>'J_Cash Flow'!AS74</f>
        <v/>
      </c>
    </row>
    <row r="2025" spans="2:45" x14ac:dyDescent="0.2">
      <c r="B2025" s="59" t="str">
        <f>'J_Cash Flow'!B75</f>
        <v>DCR</v>
      </c>
      <c r="C2025" s="168">
        <f>'J_Cash Flow'!C75</f>
        <v>0</v>
      </c>
      <c r="D2025" s="179" t="str">
        <f>'J_Cash Flow'!D75</f>
        <v/>
      </c>
      <c r="E2025" s="178">
        <f>'J_Cash Flow'!E75</f>
        <v>0</v>
      </c>
      <c r="F2025" s="183" t="str">
        <f>'J_Cash Flow'!F75</f>
        <v/>
      </c>
      <c r="G2025" s="183" t="str">
        <f>'J_Cash Flow'!G75</f>
        <v/>
      </c>
      <c r="H2025" s="183" t="str">
        <f>'J_Cash Flow'!H75</f>
        <v/>
      </c>
      <c r="I2025" s="183" t="str">
        <f>'J_Cash Flow'!I75</f>
        <v/>
      </c>
      <c r="J2025" s="183" t="str">
        <f>'J_Cash Flow'!J75</f>
        <v/>
      </c>
      <c r="K2025" s="183" t="str">
        <f>'J_Cash Flow'!K75</f>
        <v/>
      </c>
      <c r="L2025" s="183" t="str">
        <f>'J_Cash Flow'!L75</f>
        <v/>
      </c>
      <c r="M2025" s="183" t="str">
        <f>'J_Cash Flow'!M75</f>
        <v/>
      </c>
      <c r="N2025" s="183" t="str">
        <f>'J_Cash Flow'!N75</f>
        <v/>
      </c>
      <c r="O2025" s="183" t="str">
        <f>'J_Cash Flow'!O75</f>
        <v/>
      </c>
      <c r="P2025" s="183" t="str">
        <f>'J_Cash Flow'!P75</f>
        <v/>
      </c>
      <c r="Q2025" s="183" t="str">
        <f>'J_Cash Flow'!Q75</f>
        <v/>
      </c>
      <c r="R2025" s="183" t="str">
        <f>'J_Cash Flow'!R75</f>
        <v/>
      </c>
      <c r="S2025" s="183" t="str">
        <f>'J_Cash Flow'!S75</f>
        <v/>
      </c>
      <c r="T2025" s="183" t="str">
        <f>'J_Cash Flow'!T75</f>
        <v/>
      </c>
      <c r="U2025" s="183" t="str">
        <f>'J_Cash Flow'!U75</f>
        <v/>
      </c>
      <c r="V2025" s="183" t="str">
        <f>'J_Cash Flow'!V75</f>
        <v/>
      </c>
      <c r="W2025" s="183" t="str">
        <f>'J_Cash Flow'!W75</f>
        <v/>
      </c>
      <c r="X2025" s="183" t="str">
        <f>'J_Cash Flow'!X75</f>
        <v/>
      </c>
      <c r="Y2025" s="183" t="str">
        <f>'J_Cash Flow'!Y75</f>
        <v/>
      </c>
      <c r="Z2025" s="183" t="str">
        <f>'J_Cash Flow'!Z75</f>
        <v/>
      </c>
      <c r="AA2025" s="183" t="str">
        <f>'J_Cash Flow'!AA75</f>
        <v/>
      </c>
      <c r="AB2025" s="183" t="str">
        <f>'J_Cash Flow'!AB75</f>
        <v/>
      </c>
      <c r="AC2025" s="183" t="str">
        <f>'J_Cash Flow'!AC75</f>
        <v/>
      </c>
      <c r="AD2025" s="183" t="str">
        <f>'J_Cash Flow'!AD75</f>
        <v/>
      </c>
      <c r="AE2025" s="183" t="str">
        <f>'J_Cash Flow'!AE75</f>
        <v/>
      </c>
      <c r="AF2025" s="183" t="str">
        <f>'J_Cash Flow'!AF75</f>
        <v/>
      </c>
      <c r="AG2025" s="183" t="str">
        <f>'J_Cash Flow'!AG75</f>
        <v/>
      </c>
      <c r="AH2025" s="183" t="str">
        <f>'J_Cash Flow'!AH75</f>
        <v/>
      </c>
      <c r="AI2025" s="183" t="str">
        <f>'J_Cash Flow'!AI75</f>
        <v/>
      </c>
      <c r="AJ2025" s="183" t="str">
        <f>'J_Cash Flow'!AJ75</f>
        <v/>
      </c>
      <c r="AK2025" s="183" t="str">
        <f>'J_Cash Flow'!AK75</f>
        <v/>
      </c>
      <c r="AL2025" s="183" t="str">
        <f>'J_Cash Flow'!AL75</f>
        <v/>
      </c>
      <c r="AM2025" s="183" t="str">
        <f>'J_Cash Flow'!AM75</f>
        <v/>
      </c>
      <c r="AN2025" s="183" t="str">
        <f>'J_Cash Flow'!AN75</f>
        <v/>
      </c>
      <c r="AO2025" s="183" t="str">
        <f>'J_Cash Flow'!AO75</f>
        <v/>
      </c>
      <c r="AP2025" s="183" t="str">
        <f>'J_Cash Flow'!AP75</f>
        <v/>
      </c>
      <c r="AQ2025" s="183" t="str">
        <f>'J_Cash Flow'!AQ75</f>
        <v/>
      </c>
      <c r="AR2025" s="183" t="str">
        <f>'J_Cash Flow'!AR75</f>
        <v/>
      </c>
      <c r="AS2025" s="184" t="str">
        <f>'J_Cash Flow'!AS75</f>
        <v/>
      </c>
    </row>
    <row r="2026" spans="2:45" x14ac:dyDescent="0.2">
      <c r="B2026" s="59" t="str">
        <f>'J_Cash Flow'!B76</f>
        <v>DCR</v>
      </c>
      <c r="C2026" s="168">
        <f>'J_Cash Flow'!C76</f>
        <v>0</v>
      </c>
      <c r="D2026" s="179" t="str">
        <f>'J_Cash Flow'!D76</f>
        <v/>
      </c>
      <c r="E2026" s="178">
        <f>'J_Cash Flow'!E76</f>
        <v>0</v>
      </c>
      <c r="F2026" s="183" t="str">
        <f>'J_Cash Flow'!F76</f>
        <v/>
      </c>
      <c r="G2026" s="183" t="str">
        <f>'J_Cash Flow'!G76</f>
        <v/>
      </c>
      <c r="H2026" s="183" t="str">
        <f>'J_Cash Flow'!H76</f>
        <v/>
      </c>
      <c r="I2026" s="183" t="str">
        <f>'J_Cash Flow'!I76</f>
        <v/>
      </c>
      <c r="J2026" s="183" t="str">
        <f>'J_Cash Flow'!J76</f>
        <v/>
      </c>
      <c r="K2026" s="183" t="str">
        <f>'J_Cash Flow'!K76</f>
        <v/>
      </c>
      <c r="L2026" s="183" t="str">
        <f>'J_Cash Flow'!L76</f>
        <v/>
      </c>
      <c r="M2026" s="183" t="str">
        <f>'J_Cash Flow'!M76</f>
        <v/>
      </c>
      <c r="N2026" s="183" t="str">
        <f>'J_Cash Flow'!N76</f>
        <v/>
      </c>
      <c r="O2026" s="183" t="str">
        <f>'J_Cash Flow'!O76</f>
        <v/>
      </c>
      <c r="P2026" s="183" t="str">
        <f>'J_Cash Flow'!P76</f>
        <v/>
      </c>
      <c r="Q2026" s="183" t="str">
        <f>'J_Cash Flow'!Q76</f>
        <v/>
      </c>
      <c r="R2026" s="183" t="str">
        <f>'J_Cash Flow'!R76</f>
        <v/>
      </c>
      <c r="S2026" s="183" t="str">
        <f>'J_Cash Flow'!S76</f>
        <v/>
      </c>
      <c r="T2026" s="183" t="str">
        <f>'J_Cash Flow'!T76</f>
        <v/>
      </c>
      <c r="U2026" s="183" t="str">
        <f>'J_Cash Flow'!U76</f>
        <v/>
      </c>
      <c r="V2026" s="183" t="str">
        <f>'J_Cash Flow'!V76</f>
        <v/>
      </c>
      <c r="W2026" s="183" t="str">
        <f>'J_Cash Flow'!W76</f>
        <v/>
      </c>
      <c r="X2026" s="183" t="str">
        <f>'J_Cash Flow'!X76</f>
        <v/>
      </c>
      <c r="Y2026" s="183" t="str">
        <f>'J_Cash Flow'!Y76</f>
        <v/>
      </c>
      <c r="Z2026" s="183" t="str">
        <f>'J_Cash Flow'!Z76</f>
        <v/>
      </c>
      <c r="AA2026" s="183" t="str">
        <f>'J_Cash Flow'!AA76</f>
        <v/>
      </c>
      <c r="AB2026" s="183" t="str">
        <f>'J_Cash Flow'!AB76</f>
        <v/>
      </c>
      <c r="AC2026" s="183" t="str">
        <f>'J_Cash Flow'!AC76</f>
        <v/>
      </c>
      <c r="AD2026" s="183" t="str">
        <f>'J_Cash Flow'!AD76</f>
        <v/>
      </c>
      <c r="AE2026" s="183" t="str">
        <f>'J_Cash Flow'!AE76</f>
        <v/>
      </c>
      <c r="AF2026" s="183" t="str">
        <f>'J_Cash Flow'!AF76</f>
        <v/>
      </c>
      <c r="AG2026" s="183" t="str">
        <f>'J_Cash Flow'!AG76</f>
        <v/>
      </c>
      <c r="AH2026" s="183" t="str">
        <f>'J_Cash Flow'!AH76</f>
        <v/>
      </c>
      <c r="AI2026" s="183" t="str">
        <f>'J_Cash Flow'!AI76</f>
        <v/>
      </c>
      <c r="AJ2026" s="183" t="str">
        <f>'J_Cash Flow'!AJ76</f>
        <v/>
      </c>
      <c r="AK2026" s="183" t="str">
        <f>'J_Cash Flow'!AK76</f>
        <v/>
      </c>
      <c r="AL2026" s="183" t="str">
        <f>'J_Cash Flow'!AL76</f>
        <v/>
      </c>
      <c r="AM2026" s="183" t="str">
        <f>'J_Cash Flow'!AM76</f>
        <v/>
      </c>
      <c r="AN2026" s="183" t="str">
        <f>'J_Cash Flow'!AN76</f>
        <v/>
      </c>
      <c r="AO2026" s="183" t="str">
        <f>'J_Cash Flow'!AO76</f>
        <v/>
      </c>
      <c r="AP2026" s="183" t="str">
        <f>'J_Cash Flow'!AP76</f>
        <v/>
      </c>
      <c r="AQ2026" s="183" t="str">
        <f>'J_Cash Flow'!AQ76</f>
        <v/>
      </c>
      <c r="AR2026" s="183" t="str">
        <f>'J_Cash Flow'!AR76</f>
        <v/>
      </c>
      <c r="AS2026" s="184" t="str">
        <f>'J_Cash Flow'!AS76</f>
        <v/>
      </c>
    </row>
    <row r="2027" spans="2:45" x14ac:dyDescent="0.2">
      <c r="B2027" s="59" t="str">
        <f>'J_Cash Flow'!B77</f>
        <v>DCR</v>
      </c>
      <c r="C2027" s="168">
        <f>'J_Cash Flow'!C77</f>
        <v>0</v>
      </c>
      <c r="D2027" s="179" t="str">
        <f>'J_Cash Flow'!D77</f>
        <v/>
      </c>
      <c r="E2027" s="178">
        <f>'J_Cash Flow'!E77</f>
        <v>0</v>
      </c>
      <c r="F2027" s="183" t="str">
        <f>'J_Cash Flow'!F77</f>
        <v/>
      </c>
      <c r="G2027" s="183" t="str">
        <f>'J_Cash Flow'!G77</f>
        <v/>
      </c>
      <c r="H2027" s="183" t="str">
        <f>'J_Cash Flow'!H77</f>
        <v/>
      </c>
      <c r="I2027" s="183" t="str">
        <f>'J_Cash Flow'!I77</f>
        <v/>
      </c>
      <c r="J2027" s="183" t="str">
        <f>'J_Cash Flow'!J77</f>
        <v/>
      </c>
      <c r="K2027" s="183" t="str">
        <f>'J_Cash Flow'!K77</f>
        <v/>
      </c>
      <c r="L2027" s="183" t="str">
        <f>'J_Cash Flow'!L77</f>
        <v/>
      </c>
      <c r="M2027" s="183" t="str">
        <f>'J_Cash Flow'!M77</f>
        <v/>
      </c>
      <c r="N2027" s="183" t="str">
        <f>'J_Cash Flow'!N77</f>
        <v/>
      </c>
      <c r="O2027" s="183" t="str">
        <f>'J_Cash Flow'!O77</f>
        <v/>
      </c>
      <c r="P2027" s="183" t="str">
        <f>'J_Cash Flow'!P77</f>
        <v/>
      </c>
      <c r="Q2027" s="183" t="str">
        <f>'J_Cash Flow'!Q77</f>
        <v/>
      </c>
      <c r="R2027" s="183" t="str">
        <f>'J_Cash Flow'!R77</f>
        <v/>
      </c>
      <c r="S2027" s="183" t="str">
        <f>'J_Cash Flow'!S77</f>
        <v/>
      </c>
      <c r="T2027" s="183" t="str">
        <f>'J_Cash Flow'!T77</f>
        <v/>
      </c>
      <c r="U2027" s="183" t="str">
        <f>'J_Cash Flow'!U77</f>
        <v/>
      </c>
      <c r="V2027" s="183" t="str">
        <f>'J_Cash Flow'!V77</f>
        <v/>
      </c>
      <c r="W2027" s="183" t="str">
        <f>'J_Cash Flow'!W77</f>
        <v/>
      </c>
      <c r="X2027" s="183" t="str">
        <f>'J_Cash Flow'!X77</f>
        <v/>
      </c>
      <c r="Y2027" s="183" t="str">
        <f>'J_Cash Flow'!Y77</f>
        <v/>
      </c>
      <c r="Z2027" s="183" t="str">
        <f>'J_Cash Flow'!Z77</f>
        <v/>
      </c>
      <c r="AA2027" s="183" t="str">
        <f>'J_Cash Flow'!AA77</f>
        <v/>
      </c>
      <c r="AB2027" s="183" t="str">
        <f>'J_Cash Flow'!AB77</f>
        <v/>
      </c>
      <c r="AC2027" s="183" t="str">
        <f>'J_Cash Flow'!AC77</f>
        <v/>
      </c>
      <c r="AD2027" s="183" t="str">
        <f>'J_Cash Flow'!AD77</f>
        <v/>
      </c>
      <c r="AE2027" s="183" t="str">
        <f>'J_Cash Flow'!AE77</f>
        <v/>
      </c>
      <c r="AF2027" s="183" t="str">
        <f>'J_Cash Flow'!AF77</f>
        <v/>
      </c>
      <c r="AG2027" s="183" t="str">
        <f>'J_Cash Flow'!AG77</f>
        <v/>
      </c>
      <c r="AH2027" s="183" t="str">
        <f>'J_Cash Flow'!AH77</f>
        <v/>
      </c>
      <c r="AI2027" s="183" t="str">
        <f>'J_Cash Flow'!AI77</f>
        <v/>
      </c>
      <c r="AJ2027" s="183" t="str">
        <f>'J_Cash Flow'!AJ77</f>
        <v/>
      </c>
      <c r="AK2027" s="183" t="str">
        <f>'J_Cash Flow'!AK77</f>
        <v/>
      </c>
      <c r="AL2027" s="183" t="str">
        <f>'J_Cash Flow'!AL77</f>
        <v/>
      </c>
      <c r="AM2027" s="183" t="str">
        <f>'J_Cash Flow'!AM77</f>
        <v/>
      </c>
      <c r="AN2027" s="183" t="str">
        <f>'J_Cash Flow'!AN77</f>
        <v/>
      </c>
      <c r="AO2027" s="183" t="str">
        <f>'J_Cash Flow'!AO77</f>
        <v/>
      </c>
      <c r="AP2027" s="183" t="str">
        <f>'J_Cash Flow'!AP77</f>
        <v/>
      </c>
      <c r="AQ2027" s="183" t="str">
        <f>'J_Cash Flow'!AQ77</f>
        <v/>
      </c>
      <c r="AR2027" s="183" t="str">
        <f>'J_Cash Flow'!AR77</f>
        <v/>
      </c>
      <c r="AS2027" s="184" t="str">
        <f>'J_Cash Flow'!AS77</f>
        <v/>
      </c>
    </row>
    <row r="2028" spans="2:45" x14ac:dyDescent="0.2">
      <c r="B2028" s="59" t="str">
        <f>'J_Cash Flow'!B78</f>
        <v>DCR</v>
      </c>
      <c r="C2028" s="168">
        <f>'J_Cash Flow'!C78</f>
        <v>0</v>
      </c>
      <c r="D2028" s="179" t="str">
        <f>'J_Cash Flow'!D78</f>
        <v/>
      </c>
      <c r="E2028" s="172">
        <f>'J_Cash Flow'!E78</f>
        <v>0</v>
      </c>
      <c r="F2028" s="183" t="str">
        <f>'J_Cash Flow'!F78</f>
        <v/>
      </c>
      <c r="G2028" s="183" t="str">
        <f>'J_Cash Flow'!G78</f>
        <v/>
      </c>
      <c r="H2028" s="183" t="str">
        <f>'J_Cash Flow'!H78</f>
        <v/>
      </c>
      <c r="I2028" s="183" t="str">
        <f>'J_Cash Flow'!I78</f>
        <v/>
      </c>
      <c r="J2028" s="183" t="str">
        <f>'J_Cash Flow'!J78</f>
        <v/>
      </c>
      <c r="K2028" s="183" t="str">
        <f>'J_Cash Flow'!K78</f>
        <v/>
      </c>
      <c r="L2028" s="183" t="str">
        <f>'J_Cash Flow'!L78</f>
        <v/>
      </c>
      <c r="M2028" s="183" t="str">
        <f>'J_Cash Flow'!M78</f>
        <v/>
      </c>
      <c r="N2028" s="183" t="str">
        <f>'J_Cash Flow'!N78</f>
        <v/>
      </c>
      <c r="O2028" s="183" t="str">
        <f>'J_Cash Flow'!O78</f>
        <v/>
      </c>
      <c r="P2028" s="183" t="str">
        <f>'J_Cash Flow'!P78</f>
        <v/>
      </c>
      <c r="Q2028" s="183" t="str">
        <f>'J_Cash Flow'!Q78</f>
        <v/>
      </c>
      <c r="R2028" s="183" t="str">
        <f>'J_Cash Flow'!R78</f>
        <v/>
      </c>
      <c r="S2028" s="183" t="str">
        <f>'J_Cash Flow'!S78</f>
        <v/>
      </c>
      <c r="T2028" s="183" t="str">
        <f>'J_Cash Flow'!T78</f>
        <v/>
      </c>
      <c r="U2028" s="183" t="str">
        <f>'J_Cash Flow'!U78</f>
        <v/>
      </c>
      <c r="V2028" s="183" t="str">
        <f>'J_Cash Flow'!V78</f>
        <v/>
      </c>
      <c r="W2028" s="183" t="str">
        <f>'J_Cash Flow'!W78</f>
        <v/>
      </c>
      <c r="X2028" s="183" t="str">
        <f>'J_Cash Flow'!X78</f>
        <v/>
      </c>
      <c r="Y2028" s="183" t="str">
        <f>'J_Cash Flow'!Y78</f>
        <v/>
      </c>
      <c r="Z2028" s="183" t="str">
        <f>'J_Cash Flow'!Z78</f>
        <v/>
      </c>
      <c r="AA2028" s="183" t="str">
        <f>'J_Cash Flow'!AA78</f>
        <v/>
      </c>
      <c r="AB2028" s="183" t="str">
        <f>'J_Cash Flow'!AB78</f>
        <v/>
      </c>
      <c r="AC2028" s="183" t="str">
        <f>'J_Cash Flow'!AC78</f>
        <v/>
      </c>
      <c r="AD2028" s="183" t="str">
        <f>'J_Cash Flow'!AD78</f>
        <v/>
      </c>
      <c r="AE2028" s="183" t="str">
        <f>'J_Cash Flow'!AE78</f>
        <v/>
      </c>
      <c r="AF2028" s="183" t="str">
        <f>'J_Cash Flow'!AF78</f>
        <v/>
      </c>
      <c r="AG2028" s="183" t="str">
        <f>'J_Cash Flow'!AG78</f>
        <v/>
      </c>
      <c r="AH2028" s="183" t="str">
        <f>'J_Cash Flow'!AH78</f>
        <v/>
      </c>
      <c r="AI2028" s="183" t="str">
        <f>'J_Cash Flow'!AI78</f>
        <v/>
      </c>
      <c r="AJ2028" s="183" t="str">
        <f>'J_Cash Flow'!AJ78</f>
        <v/>
      </c>
      <c r="AK2028" s="183" t="str">
        <f>'J_Cash Flow'!AK78</f>
        <v/>
      </c>
      <c r="AL2028" s="183" t="str">
        <f>'J_Cash Flow'!AL78</f>
        <v/>
      </c>
      <c r="AM2028" s="183" t="str">
        <f>'J_Cash Flow'!AM78</f>
        <v/>
      </c>
      <c r="AN2028" s="183" t="str">
        <f>'J_Cash Flow'!AN78</f>
        <v/>
      </c>
      <c r="AO2028" s="183" t="str">
        <f>'J_Cash Flow'!AO78</f>
        <v/>
      </c>
      <c r="AP2028" s="183" t="str">
        <f>'J_Cash Flow'!AP78</f>
        <v/>
      </c>
      <c r="AQ2028" s="183" t="str">
        <f>'J_Cash Flow'!AQ78</f>
        <v/>
      </c>
      <c r="AR2028" s="183" t="str">
        <f>'J_Cash Flow'!AR78</f>
        <v/>
      </c>
      <c r="AS2028" s="184" t="str">
        <f>'J_Cash Flow'!AS78</f>
        <v/>
      </c>
    </row>
    <row r="2029" spans="2:45" x14ac:dyDescent="0.2">
      <c r="B2029" s="59" t="str">
        <f>'J_Cash Flow'!B79</f>
        <v>DCR</v>
      </c>
      <c r="C2029" s="168">
        <f>'J_Cash Flow'!C79</f>
        <v>0</v>
      </c>
      <c r="D2029" s="179" t="str">
        <f>'J_Cash Flow'!D79</f>
        <v/>
      </c>
      <c r="E2029" s="172">
        <f>'J_Cash Flow'!E79</f>
        <v>0</v>
      </c>
      <c r="F2029" s="183" t="str">
        <f>'J_Cash Flow'!F79</f>
        <v/>
      </c>
      <c r="G2029" s="183" t="str">
        <f>'J_Cash Flow'!G79</f>
        <v/>
      </c>
      <c r="H2029" s="183" t="str">
        <f>'J_Cash Flow'!H79</f>
        <v/>
      </c>
      <c r="I2029" s="183" t="str">
        <f>'J_Cash Flow'!I79</f>
        <v/>
      </c>
      <c r="J2029" s="183" t="str">
        <f>'J_Cash Flow'!J79</f>
        <v/>
      </c>
      <c r="K2029" s="183" t="str">
        <f>'J_Cash Flow'!K79</f>
        <v/>
      </c>
      <c r="L2029" s="183" t="str">
        <f>'J_Cash Flow'!L79</f>
        <v/>
      </c>
      <c r="M2029" s="183" t="str">
        <f>'J_Cash Flow'!M79</f>
        <v/>
      </c>
      <c r="N2029" s="183" t="str">
        <f>'J_Cash Flow'!N79</f>
        <v/>
      </c>
      <c r="O2029" s="183" t="str">
        <f>'J_Cash Flow'!O79</f>
        <v/>
      </c>
      <c r="P2029" s="183" t="str">
        <f>'J_Cash Flow'!P79</f>
        <v/>
      </c>
      <c r="Q2029" s="183" t="str">
        <f>'J_Cash Flow'!Q79</f>
        <v/>
      </c>
      <c r="R2029" s="183" t="str">
        <f>'J_Cash Flow'!R79</f>
        <v/>
      </c>
      <c r="S2029" s="183" t="str">
        <f>'J_Cash Flow'!S79</f>
        <v/>
      </c>
      <c r="T2029" s="183" t="str">
        <f>'J_Cash Flow'!T79</f>
        <v/>
      </c>
      <c r="U2029" s="183" t="str">
        <f>'J_Cash Flow'!U79</f>
        <v/>
      </c>
      <c r="V2029" s="183" t="str">
        <f>'J_Cash Flow'!V79</f>
        <v/>
      </c>
      <c r="W2029" s="183" t="str">
        <f>'J_Cash Flow'!W79</f>
        <v/>
      </c>
      <c r="X2029" s="183" t="str">
        <f>'J_Cash Flow'!X79</f>
        <v/>
      </c>
      <c r="Y2029" s="183" t="str">
        <f>'J_Cash Flow'!Y79</f>
        <v/>
      </c>
      <c r="Z2029" s="183" t="str">
        <f>'J_Cash Flow'!Z79</f>
        <v/>
      </c>
      <c r="AA2029" s="183" t="str">
        <f>'J_Cash Flow'!AA79</f>
        <v/>
      </c>
      <c r="AB2029" s="183" t="str">
        <f>'J_Cash Flow'!AB79</f>
        <v/>
      </c>
      <c r="AC2029" s="183" t="str">
        <f>'J_Cash Flow'!AC79</f>
        <v/>
      </c>
      <c r="AD2029" s="183" t="str">
        <f>'J_Cash Flow'!AD79</f>
        <v/>
      </c>
      <c r="AE2029" s="183" t="str">
        <f>'J_Cash Flow'!AE79</f>
        <v/>
      </c>
      <c r="AF2029" s="183" t="str">
        <f>'J_Cash Flow'!AF79</f>
        <v/>
      </c>
      <c r="AG2029" s="183" t="str">
        <f>'J_Cash Flow'!AG79</f>
        <v/>
      </c>
      <c r="AH2029" s="183" t="str">
        <f>'J_Cash Flow'!AH79</f>
        <v/>
      </c>
      <c r="AI2029" s="183" t="str">
        <f>'J_Cash Flow'!AI79</f>
        <v/>
      </c>
      <c r="AJ2029" s="183" t="str">
        <f>'J_Cash Flow'!AJ79</f>
        <v/>
      </c>
      <c r="AK2029" s="183" t="str">
        <f>'J_Cash Flow'!AK79</f>
        <v/>
      </c>
      <c r="AL2029" s="183" t="str">
        <f>'J_Cash Flow'!AL79</f>
        <v/>
      </c>
      <c r="AM2029" s="183" t="str">
        <f>'J_Cash Flow'!AM79</f>
        <v/>
      </c>
      <c r="AN2029" s="183" t="str">
        <f>'J_Cash Flow'!AN79</f>
        <v/>
      </c>
      <c r="AO2029" s="183" t="str">
        <f>'J_Cash Flow'!AO79</f>
        <v/>
      </c>
      <c r="AP2029" s="183" t="str">
        <f>'J_Cash Flow'!AP79</f>
        <v/>
      </c>
      <c r="AQ2029" s="183" t="str">
        <f>'J_Cash Flow'!AQ79</f>
        <v/>
      </c>
      <c r="AR2029" s="183" t="str">
        <f>'J_Cash Flow'!AR79</f>
        <v/>
      </c>
      <c r="AS2029" s="184" t="str">
        <f>'J_Cash Flow'!AS79</f>
        <v/>
      </c>
    </row>
    <row r="2030" spans="2:45" x14ac:dyDescent="0.2">
      <c r="B2030" s="25">
        <f>'J_Cash Flow'!B80</f>
        <v>0</v>
      </c>
      <c r="C2030" s="25">
        <f>'J_Cash Flow'!C80</f>
        <v>0</v>
      </c>
      <c r="D2030" s="25">
        <f>'J_Cash Flow'!D80</f>
        <v>0</v>
      </c>
      <c r="E2030" s="25">
        <f>'J_Cash Flow'!E80</f>
        <v>0</v>
      </c>
      <c r="F2030" s="25">
        <f>'J_Cash Flow'!F80</f>
        <v>0</v>
      </c>
      <c r="G2030" s="25">
        <f>'J_Cash Flow'!G80</f>
        <v>0</v>
      </c>
      <c r="H2030" s="25">
        <f>'J_Cash Flow'!H80</f>
        <v>0</v>
      </c>
      <c r="I2030" s="25">
        <f>'J_Cash Flow'!I80</f>
        <v>0</v>
      </c>
      <c r="J2030" s="25">
        <f>'J_Cash Flow'!J80</f>
        <v>0</v>
      </c>
      <c r="K2030" s="25">
        <f>'J_Cash Flow'!K80</f>
        <v>0</v>
      </c>
      <c r="L2030" s="25">
        <f>'J_Cash Flow'!L80</f>
        <v>0</v>
      </c>
      <c r="M2030" s="25">
        <f>'J_Cash Flow'!M80</f>
        <v>0</v>
      </c>
      <c r="N2030" s="25">
        <f>'J_Cash Flow'!N80</f>
        <v>0</v>
      </c>
      <c r="O2030" s="25">
        <f>'J_Cash Flow'!O80</f>
        <v>0</v>
      </c>
      <c r="P2030" s="25">
        <f>'J_Cash Flow'!P80</f>
        <v>0</v>
      </c>
      <c r="Q2030" s="25">
        <f>'J_Cash Flow'!Q80</f>
        <v>0</v>
      </c>
      <c r="R2030" s="25">
        <f>'J_Cash Flow'!R80</f>
        <v>0</v>
      </c>
      <c r="S2030" s="25">
        <f>'J_Cash Flow'!S80</f>
        <v>0</v>
      </c>
      <c r="T2030" s="25">
        <f>'J_Cash Flow'!T80</f>
        <v>0</v>
      </c>
      <c r="U2030" s="25">
        <f>'J_Cash Flow'!U80</f>
        <v>0</v>
      </c>
      <c r="V2030" s="25">
        <f>'J_Cash Flow'!V80</f>
        <v>0</v>
      </c>
      <c r="W2030" s="25">
        <f>'J_Cash Flow'!W80</f>
        <v>0</v>
      </c>
      <c r="X2030" s="25">
        <f>'J_Cash Flow'!X80</f>
        <v>0</v>
      </c>
      <c r="Y2030" s="25">
        <f>'J_Cash Flow'!Y80</f>
        <v>0</v>
      </c>
      <c r="Z2030" s="25">
        <f>'J_Cash Flow'!Z80</f>
        <v>0</v>
      </c>
      <c r="AA2030" s="25">
        <f>'J_Cash Flow'!AA80</f>
        <v>0</v>
      </c>
      <c r="AB2030" s="25">
        <f>'J_Cash Flow'!AB80</f>
        <v>0</v>
      </c>
      <c r="AC2030" s="25">
        <f>'J_Cash Flow'!AC80</f>
        <v>0</v>
      </c>
      <c r="AD2030" s="25">
        <f>'J_Cash Flow'!AD80</f>
        <v>0</v>
      </c>
      <c r="AE2030" s="25">
        <f>'J_Cash Flow'!AE80</f>
        <v>0</v>
      </c>
      <c r="AF2030" s="25">
        <f>'J_Cash Flow'!AF80</f>
        <v>0</v>
      </c>
      <c r="AG2030" s="25">
        <f>'J_Cash Flow'!AG80</f>
        <v>0</v>
      </c>
      <c r="AH2030" s="25">
        <f>'J_Cash Flow'!AH80</f>
        <v>0</v>
      </c>
      <c r="AI2030" s="25">
        <f>'J_Cash Flow'!AI80</f>
        <v>0</v>
      </c>
      <c r="AJ2030" s="25">
        <f>'J_Cash Flow'!AJ80</f>
        <v>0</v>
      </c>
      <c r="AK2030" s="25">
        <f>'J_Cash Flow'!AK80</f>
        <v>0</v>
      </c>
      <c r="AL2030" s="25">
        <f>'J_Cash Flow'!AL80</f>
        <v>0</v>
      </c>
      <c r="AM2030" s="25">
        <f>'J_Cash Flow'!AM80</f>
        <v>0</v>
      </c>
      <c r="AN2030" s="25">
        <f>'J_Cash Flow'!AN80</f>
        <v>0</v>
      </c>
      <c r="AO2030" s="25">
        <f>'J_Cash Flow'!AO80</f>
        <v>0</v>
      </c>
      <c r="AP2030" s="25">
        <f>'J_Cash Flow'!AP80</f>
        <v>0</v>
      </c>
      <c r="AQ2030" s="25">
        <f>'J_Cash Flow'!AQ80</f>
        <v>0</v>
      </c>
      <c r="AR2030" s="25">
        <f>'J_Cash Flow'!AR80</f>
        <v>0</v>
      </c>
      <c r="AS2030" s="25">
        <f>'J_Cash Flow'!AS80</f>
        <v>0</v>
      </c>
    </row>
    <row r="2031" spans="2:45" x14ac:dyDescent="0.2">
      <c r="B2031" s="59" t="str">
        <f>'J_Cash Flow'!B81</f>
        <v>Debt Balance</v>
      </c>
      <c r="C2031" s="168">
        <f>'J_Cash Flow'!C81</f>
        <v>0</v>
      </c>
      <c r="D2031" s="179" t="str">
        <f>'J_Cash Flow'!D81</f>
        <v/>
      </c>
      <c r="E2031" s="178">
        <f>'J_Cash Flow'!E81</f>
        <v>0</v>
      </c>
      <c r="F2031" s="186">
        <f>'J_Cash Flow'!F81</f>
        <v>0</v>
      </c>
      <c r="G2031" s="124">
        <f>'J_Cash Flow'!G81</f>
        <v>0</v>
      </c>
      <c r="H2031" s="124">
        <f>'J_Cash Flow'!H81</f>
        <v>0</v>
      </c>
      <c r="I2031" s="124">
        <f>'J_Cash Flow'!I81</f>
        <v>0</v>
      </c>
      <c r="J2031" s="124">
        <f>'J_Cash Flow'!J81</f>
        <v>0</v>
      </c>
      <c r="K2031" s="124">
        <f>'J_Cash Flow'!K81</f>
        <v>0</v>
      </c>
      <c r="L2031" s="124">
        <f>'J_Cash Flow'!L81</f>
        <v>0</v>
      </c>
      <c r="M2031" s="124">
        <f>'J_Cash Flow'!M81</f>
        <v>0</v>
      </c>
      <c r="N2031" s="124">
        <f>'J_Cash Flow'!N81</f>
        <v>0</v>
      </c>
      <c r="O2031" s="124">
        <f>'J_Cash Flow'!O81</f>
        <v>0</v>
      </c>
      <c r="P2031" s="124">
        <f>'J_Cash Flow'!P81</f>
        <v>0</v>
      </c>
      <c r="Q2031" s="124">
        <f>'J_Cash Flow'!Q81</f>
        <v>0</v>
      </c>
      <c r="R2031" s="124">
        <f>'J_Cash Flow'!R81</f>
        <v>0</v>
      </c>
      <c r="S2031" s="124">
        <f>'J_Cash Flow'!S81</f>
        <v>0</v>
      </c>
      <c r="T2031" s="124">
        <f>'J_Cash Flow'!T81</f>
        <v>0</v>
      </c>
      <c r="U2031" s="124">
        <f>'J_Cash Flow'!U81</f>
        <v>0</v>
      </c>
      <c r="V2031" s="124">
        <f>'J_Cash Flow'!V81</f>
        <v>0</v>
      </c>
      <c r="W2031" s="124">
        <f>'J_Cash Flow'!W81</f>
        <v>0</v>
      </c>
      <c r="X2031" s="124">
        <f>'J_Cash Flow'!X81</f>
        <v>0</v>
      </c>
      <c r="Y2031" s="124">
        <f>'J_Cash Flow'!Y81</f>
        <v>0</v>
      </c>
      <c r="Z2031" s="124">
        <f>'J_Cash Flow'!Z81</f>
        <v>0</v>
      </c>
      <c r="AA2031" s="124">
        <f>'J_Cash Flow'!AA81</f>
        <v>0</v>
      </c>
      <c r="AB2031" s="124">
        <f>'J_Cash Flow'!AB81</f>
        <v>0</v>
      </c>
      <c r="AC2031" s="124">
        <f>'J_Cash Flow'!AC81</f>
        <v>0</v>
      </c>
      <c r="AD2031" s="124">
        <f>'J_Cash Flow'!AD81</f>
        <v>0</v>
      </c>
      <c r="AE2031" s="124">
        <f>'J_Cash Flow'!AE81</f>
        <v>0</v>
      </c>
      <c r="AF2031" s="124">
        <f>'J_Cash Flow'!AF81</f>
        <v>0</v>
      </c>
      <c r="AG2031" s="124">
        <f>'J_Cash Flow'!AG81</f>
        <v>0</v>
      </c>
      <c r="AH2031" s="124">
        <f>'J_Cash Flow'!AH81</f>
        <v>0</v>
      </c>
      <c r="AI2031" s="124">
        <f>'J_Cash Flow'!AI81</f>
        <v>0</v>
      </c>
      <c r="AJ2031" s="124">
        <f>'J_Cash Flow'!AJ81</f>
        <v>0</v>
      </c>
      <c r="AK2031" s="124">
        <f>'J_Cash Flow'!AK81</f>
        <v>0</v>
      </c>
      <c r="AL2031" s="124">
        <f>'J_Cash Flow'!AL81</f>
        <v>0</v>
      </c>
      <c r="AM2031" s="124">
        <f>'J_Cash Flow'!AM81</f>
        <v>0</v>
      </c>
      <c r="AN2031" s="124">
        <f>'J_Cash Flow'!AN81</f>
        <v>0</v>
      </c>
      <c r="AO2031" s="124">
        <f>'J_Cash Flow'!AO81</f>
        <v>0</v>
      </c>
      <c r="AP2031" s="124">
        <f>'J_Cash Flow'!AP81</f>
        <v>0</v>
      </c>
      <c r="AQ2031" s="124">
        <f>'J_Cash Flow'!AQ81</f>
        <v>0</v>
      </c>
      <c r="AR2031" s="124">
        <f>'J_Cash Flow'!AR81</f>
        <v>0</v>
      </c>
      <c r="AS2031" s="124">
        <f>'J_Cash Flow'!AS81</f>
        <v>0</v>
      </c>
    </row>
    <row r="2032" spans="2:45" x14ac:dyDescent="0.2">
      <c r="B2032" s="59" t="str">
        <f>'J_Cash Flow'!B82</f>
        <v>Debt Balance</v>
      </c>
      <c r="C2032" s="168">
        <f>'J_Cash Flow'!C82</f>
        <v>0</v>
      </c>
      <c r="D2032" s="179" t="str">
        <f>'J_Cash Flow'!D82</f>
        <v/>
      </c>
      <c r="E2032" s="178">
        <f>'J_Cash Flow'!E82</f>
        <v>0</v>
      </c>
      <c r="F2032" s="186">
        <f>'J_Cash Flow'!F82</f>
        <v>0</v>
      </c>
      <c r="G2032" s="124">
        <f>'J_Cash Flow'!G82</f>
        <v>0</v>
      </c>
      <c r="H2032" s="124">
        <f>'J_Cash Flow'!H82</f>
        <v>0</v>
      </c>
      <c r="I2032" s="124">
        <f>'J_Cash Flow'!I82</f>
        <v>0</v>
      </c>
      <c r="J2032" s="124">
        <f>'J_Cash Flow'!J82</f>
        <v>0</v>
      </c>
      <c r="K2032" s="124">
        <f>'J_Cash Flow'!K82</f>
        <v>0</v>
      </c>
      <c r="L2032" s="124">
        <f>'J_Cash Flow'!L82</f>
        <v>0</v>
      </c>
      <c r="M2032" s="124">
        <f>'J_Cash Flow'!M82</f>
        <v>0</v>
      </c>
      <c r="N2032" s="124">
        <f>'J_Cash Flow'!N82</f>
        <v>0</v>
      </c>
      <c r="O2032" s="124">
        <f>'J_Cash Flow'!O82</f>
        <v>0</v>
      </c>
      <c r="P2032" s="124">
        <f>'J_Cash Flow'!P82</f>
        <v>0</v>
      </c>
      <c r="Q2032" s="124">
        <f>'J_Cash Flow'!Q82</f>
        <v>0</v>
      </c>
      <c r="R2032" s="124">
        <f>'J_Cash Flow'!R82</f>
        <v>0</v>
      </c>
      <c r="S2032" s="124">
        <f>'J_Cash Flow'!S82</f>
        <v>0</v>
      </c>
      <c r="T2032" s="124">
        <f>'J_Cash Flow'!T82</f>
        <v>0</v>
      </c>
      <c r="U2032" s="124">
        <f>'J_Cash Flow'!U82</f>
        <v>0</v>
      </c>
      <c r="V2032" s="124">
        <f>'J_Cash Flow'!V82</f>
        <v>0</v>
      </c>
      <c r="W2032" s="124">
        <f>'J_Cash Flow'!W82</f>
        <v>0</v>
      </c>
      <c r="X2032" s="124">
        <f>'J_Cash Flow'!X82</f>
        <v>0</v>
      </c>
      <c r="Y2032" s="124">
        <f>'J_Cash Flow'!Y82</f>
        <v>0</v>
      </c>
      <c r="Z2032" s="124">
        <f>'J_Cash Flow'!Z82</f>
        <v>0</v>
      </c>
      <c r="AA2032" s="124">
        <f>'J_Cash Flow'!AA82</f>
        <v>0</v>
      </c>
      <c r="AB2032" s="124">
        <f>'J_Cash Flow'!AB82</f>
        <v>0</v>
      </c>
      <c r="AC2032" s="124">
        <f>'J_Cash Flow'!AC82</f>
        <v>0</v>
      </c>
      <c r="AD2032" s="124">
        <f>'J_Cash Flow'!AD82</f>
        <v>0</v>
      </c>
      <c r="AE2032" s="124">
        <f>'J_Cash Flow'!AE82</f>
        <v>0</v>
      </c>
      <c r="AF2032" s="124">
        <f>'J_Cash Flow'!AF82</f>
        <v>0</v>
      </c>
      <c r="AG2032" s="124">
        <f>'J_Cash Flow'!AG82</f>
        <v>0</v>
      </c>
      <c r="AH2032" s="124">
        <f>'J_Cash Flow'!AH82</f>
        <v>0</v>
      </c>
      <c r="AI2032" s="124">
        <f>'J_Cash Flow'!AI82</f>
        <v>0</v>
      </c>
      <c r="AJ2032" s="124">
        <f>'J_Cash Flow'!AJ82</f>
        <v>0</v>
      </c>
      <c r="AK2032" s="124">
        <f>'J_Cash Flow'!AK82</f>
        <v>0</v>
      </c>
      <c r="AL2032" s="124">
        <f>'J_Cash Flow'!AL82</f>
        <v>0</v>
      </c>
      <c r="AM2032" s="124">
        <f>'J_Cash Flow'!AM82</f>
        <v>0</v>
      </c>
      <c r="AN2032" s="124">
        <f>'J_Cash Flow'!AN82</f>
        <v>0</v>
      </c>
      <c r="AO2032" s="124">
        <f>'J_Cash Flow'!AO82</f>
        <v>0</v>
      </c>
      <c r="AP2032" s="124">
        <f>'J_Cash Flow'!AP82</f>
        <v>0</v>
      </c>
      <c r="AQ2032" s="124">
        <f>'J_Cash Flow'!AQ82</f>
        <v>0</v>
      </c>
      <c r="AR2032" s="124">
        <f>'J_Cash Flow'!AR82</f>
        <v>0</v>
      </c>
      <c r="AS2032" s="124">
        <f>'J_Cash Flow'!AS82</f>
        <v>0</v>
      </c>
    </row>
    <row r="2033" spans="1:45" x14ac:dyDescent="0.2">
      <c r="B2033" s="59" t="str">
        <f>'J_Cash Flow'!B83</f>
        <v>Debt Balance</v>
      </c>
      <c r="C2033" s="168">
        <f>'J_Cash Flow'!C83</f>
        <v>0</v>
      </c>
      <c r="D2033" s="179" t="str">
        <f>'J_Cash Flow'!D83</f>
        <v/>
      </c>
      <c r="E2033" s="178">
        <f>'J_Cash Flow'!E83</f>
        <v>0</v>
      </c>
      <c r="F2033" s="186">
        <f>'J_Cash Flow'!F83</f>
        <v>0</v>
      </c>
      <c r="G2033" s="124">
        <f>'J_Cash Flow'!G83</f>
        <v>0</v>
      </c>
      <c r="H2033" s="124">
        <f>'J_Cash Flow'!H83</f>
        <v>0</v>
      </c>
      <c r="I2033" s="124">
        <f>'J_Cash Flow'!I83</f>
        <v>0</v>
      </c>
      <c r="J2033" s="124">
        <f>'J_Cash Flow'!J83</f>
        <v>0</v>
      </c>
      <c r="K2033" s="124">
        <f>'J_Cash Flow'!K83</f>
        <v>0</v>
      </c>
      <c r="L2033" s="124">
        <f>'J_Cash Flow'!L83</f>
        <v>0</v>
      </c>
      <c r="M2033" s="124">
        <f>'J_Cash Flow'!M83</f>
        <v>0</v>
      </c>
      <c r="N2033" s="124">
        <f>'J_Cash Flow'!N83</f>
        <v>0</v>
      </c>
      <c r="O2033" s="124">
        <f>'J_Cash Flow'!O83</f>
        <v>0</v>
      </c>
      <c r="P2033" s="124">
        <f>'J_Cash Flow'!P83</f>
        <v>0</v>
      </c>
      <c r="Q2033" s="124">
        <f>'J_Cash Flow'!Q83</f>
        <v>0</v>
      </c>
      <c r="R2033" s="124">
        <f>'J_Cash Flow'!R83</f>
        <v>0</v>
      </c>
      <c r="S2033" s="124">
        <f>'J_Cash Flow'!S83</f>
        <v>0</v>
      </c>
      <c r="T2033" s="124">
        <f>'J_Cash Flow'!T83</f>
        <v>0</v>
      </c>
      <c r="U2033" s="124">
        <f>'J_Cash Flow'!U83</f>
        <v>0</v>
      </c>
      <c r="V2033" s="124">
        <f>'J_Cash Flow'!V83</f>
        <v>0</v>
      </c>
      <c r="W2033" s="124">
        <f>'J_Cash Flow'!W83</f>
        <v>0</v>
      </c>
      <c r="X2033" s="124">
        <f>'J_Cash Flow'!X83</f>
        <v>0</v>
      </c>
      <c r="Y2033" s="124">
        <f>'J_Cash Flow'!Y83</f>
        <v>0</v>
      </c>
      <c r="Z2033" s="124">
        <f>'J_Cash Flow'!Z83</f>
        <v>0</v>
      </c>
      <c r="AA2033" s="124">
        <f>'J_Cash Flow'!AA83</f>
        <v>0</v>
      </c>
      <c r="AB2033" s="124">
        <f>'J_Cash Flow'!AB83</f>
        <v>0</v>
      </c>
      <c r="AC2033" s="124">
        <f>'J_Cash Flow'!AC83</f>
        <v>0</v>
      </c>
      <c r="AD2033" s="124">
        <f>'J_Cash Flow'!AD83</f>
        <v>0</v>
      </c>
      <c r="AE2033" s="124">
        <f>'J_Cash Flow'!AE83</f>
        <v>0</v>
      </c>
      <c r="AF2033" s="124">
        <f>'J_Cash Flow'!AF83</f>
        <v>0</v>
      </c>
      <c r="AG2033" s="124">
        <f>'J_Cash Flow'!AG83</f>
        <v>0</v>
      </c>
      <c r="AH2033" s="124">
        <f>'J_Cash Flow'!AH83</f>
        <v>0</v>
      </c>
      <c r="AI2033" s="124">
        <f>'J_Cash Flow'!AI83</f>
        <v>0</v>
      </c>
      <c r="AJ2033" s="124">
        <f>'J_Cash Flow'!AJ83</f>
        <v>0</v>
      </c>
      <c r="AK2033" s="124">
        <f>'J_Cash Flow'!AK83</f>
        <v>0</v>
      </c>
      <c r="AL2033" s="124">
        <f>'J_Cash Flow'!AL83</f>
        <v>0</v>
      </c>
      <c r="AM2033" s="124">
        <f>'J_Cash Flow'!AM83</f>
        <v>0</v>
      </c>
      <c r="AN2033" s="124">
        <f>'J_Cash Flow'!AN83</f>
        <v>0</v>
      </c>
      <c r="AO2033" s="124">
        <f>'J_Cash Flow'!AO83</f>
        <v>0</v>
      </c>
      <c r="AP2033" s="124">
        <f>'J_Cash Flow'!AP83</f>
        <v>0</v>
      </c>
      <c r="AQ2033" s="124">
        <f>'J_Cash Flow'!AQ83</f>
        <v>0</v>
      </c>
      <c r="AR2033" s="124">
        <f>'J_Cash Flow'!AR83</f>
        <v>0</v>
      </c>
      <c r="AS2033" s="124">
        <f>'J_Cash Flow'!AS83</f>
        <v>0</v>
      </c>
    </row>
    <row r="2034" spans="1:45" x14ac:dyDescent="0.2">
      <c r="B2034" s="59" t="str">
        <f>'J_Cash Flow'!B84</f>
        <v>Debt Balance</v>
      </c>
      <c r="C2034" s="168">
        <f>'J_Cash Flow'!C84</f>
        <v>0</v>
      </c>
      <c r="D2034" s="179" t="str">
        <f>'J_Cash Flow'!D84</f>
        <v/>
      </c>
      <c r="E2034" s="178">
        <f>'J_Cash Flow'!E84</f>
        <v>0</v>
      </c>
      <c r="F2034" s="186">
        <f>'J_Cash Flow'!F84</f>
        <v>0</v>
      </c>
      <c r="G2034" s="124">
        <f>'J_Cash Flow'!G84</f>
        <v>0</v>
      </c>
      <c r="H2034" s="124">
        <f>'J_Cash Flow'!H84</f>
        <v>0</v>
      </c>
      <c r="I2034" s="124">
        <f>'J_Cash Flow'!I84</f>
        <v>0</v>
      </c>
      <c r="J2034" s="124">
        <f>'J_Cash Flow'!J84</f>
        <v>0</v>
      </c>
      <c r="K2034" s="124">
        <f>'J_Cash Flow'!K84</f>
        <v>0</v>
      </c>
      <c r="L2034" s="124">
        <f>'J_Cash Flow'!L84</f>
        <v>0</v>
      </c>
      <c r="M2034" s="124">
        <f>'J_Cash Flow'!M84</f>
        <v>0</v>
      </c>
      <c r="N2034" s="124">
        <f>'J_Cash Flow'!N84</f>
        <v>0</v>
      </c>
      <c r="O2034" s="124">
        <f>'J_Cash Flow'!O84</f>
        <v>0</v>
      </c>
      <c r="P2034" s="124">
        <f>'J_Cash Flow'!P84</f>
        <v>0</v>
      </c>
      <c r="Q2034" s="124">
        <f>'J_Cash Flow'!Q84</f>
        <v>0</v>
      </c>
      <c r="R2034" s="124">
        <f>'J_Cash Flow'!R84</f>
        <v>0</v>
      </c>
      <c r="S2034" s="124">
        <f>'J_Cash Flow'!S84</f>
        <v>0</v>
      </c>
      <c r="T2034" s="124">
        <f>'J_Cash Flow'!T84</f>
        <v>0</v>
      </c>
      <c r="U2034" s="124">
        <f>'J_Cash Flow'!U84</f>
        <v>0</v>
      </c>
      <c r="V2034" s="124">
        <f>'J_Cash Flow'!V84</f>
        <v>0</v>
      </c>
      <c r="W2034" s="124">
        <f>'J_Cash Flow'!W84</f>
        <v>0</v>
      </c>
      <c r="X2034" s="124">
        <f>'J_Cash Flow'!X84</f>
        <v>0</v>
      </c>
      <c r="Y2034" s="124">
        <f>'J_Cash Flow'!Y84</f>
        <v>0</v>
      </c>
      <c r="Z2034" s="124">
        <f>'J_Cash Flow'!Z84</f>
        <v>0</v>
      </c>
      <c r="AA2034" s="124">
        <f>'J_Cash Flow'!AA84</f>
        <v>0</v>
      </c>
      <c r="AB2034" s="124">
        <f>'J_Cash Flow'!AB84</f>
        <v>0</v>
      </c>
      <c r="AC2034" s="124">
        <f>'J_Cash Flow'!AC84</f>
        <v>0</v>
      </c>
      <c r="AD2034" s="124">
        <f>'J_Cash Flow'!AD84</f>
        <v>0</v>
      </c>
      <c r="AE2034" s="124">
        <f>'J_Cash Flow'!AE84</f>
        <v>0</v>
      </c>
      <c r="AF2034" s="124">
        <f>'J_Cash Flow'!AF84</f>
        <v>0</v>
      </c>
      <c r="AG2034" s="124">
        <f>'J_Cash Flow'!AG84</f>
        <v>0</v>
      </c>
      <c r="AH2034" s="124">
        <f>'J_Cash Flow'!AH84</f>
        <v>0</v>
      </c>
      <c r="AI2034" s="124">
        <f>'J_Cash Flow'!AI84</f>
        <v>0</v>
      </c>
      <c r="AJ2034" s="124">
        <f>'J_Cash Flow'!AJ84</f>
        <v>0</v>
      </c>
      <c r="AK2034" s="124">
        <f>'J_Cash Flow'!AK84</f>
        <v>0</v>
      </c>
      <c r="AL2034" s="124">
        <f>'J_Cash Flow'!AL84</f>
        <v>0</v>
      </c>
      <c r="AM2034" s="124">
        <f>'J_Cash Flow'!AM84</f>
        <v>0</v>
      </c>
      <c r="AN2034" s="124">
        <f>'J_Cash Flow'!AN84</f>
        <v>0</v>
      </c>
      <c r="AO2034" s="124">
        <f>'J_Cash Flow'!AO84</f>
        <v>0</v>
      </c>
      <c r="AP2034" s="124">
        <f>'J_Cash Flow'!AP84</f>
        <v>0</v>
      </c>
      <c r="AQ2034" s="124">
        <f>'J_Cash Flow'!AQ84</f>
        <v>0</v>
      </c>
      <c r="AR2034" s="124">
        <f>'J_Cash Flow'!AR84</f>
        <v>0</v>
      </c>
      <c r="AS2034" s="124">
        <f>'J_Cash Flow'!AS84</f>
        <v>0</v>
      </c>
    </row>
    <row r="2035" spans="1:45" x14ac:dyDescent="0.2">
      <c r="B2035" s="59" t="str">
        <f>'J_Cash Flow'!B85</f>
        <v>Debt Balance</v>
      </c>
      <c r="C2035" s="168">
        <f>'J_Cash Flow'!C85</f>
        <v>0</v>
      </c>
      <c r="D2035" s="179" t="str">
        <f>'J_Cash Flow'!D85</f>
        <v/>
      </c>
      <c r="E2035" s="178">
        <f>'J_Cash Flow'!E85</f>
        <v>0</v>
      </c>
      <c r="F2035" s="186">
        <f>'J_Cash Flow'!F85</f>
        <v>0</v>
      </c>
      <c r="G2035" s="124">
        <f>'J_Cash Flow'!G85</f>
        <v>0</v>
      </c>
      <c r="H2035" s="124">
        <f>'J_Cash Flow'!H85</f>
        <v>0</v>
      </c>
      <c r="I2035" s="124">
        <f>'J_Cash Flow'!I85</f>
        <v>0</v>
      </c>
      <c r="J2035" s="124">
        <f>'J_Cash Flow'!J85</f>
        <v>0</v>
      </c>
      <c r="K2035" s="124">
        <f>'J_Cash Flow'!K85</f>
        <v>0</v>
      </c>
      <c r="L2035" s="124">
        <f>'J_Cash Flow'!L85</f>
        <v>0</v>
      </c>
      <c r="M2035" s="124">
        <f>'J_Cash Flow'!M85</f>
        <v>0</v>
      </c>
      <c r="N2035" s="124">
        <f>'J_Cash Flow'!N85</f>
        <v>0</v>
      </c>
      <c r="O2035" s="124">
        <f>'J_Cash Flow'!O85</f>
        <v>0</v>
      </c>
      <c r="P2035" s="124">
        <f>'J_Cash Flow'!P85</f>
        <v>0</v>
      </c>
      <c r="Q2035" s="124">
        <f>'J_Cash Flow'!Q85</f>
        <v>0</v>
      </c>
      <c r="R2035" s="124">
        <f>'J_Cash Flow'!R85</f>
        <v>0</v>
      </c>
      <c r="S2035" s="124">
        <f>'J_Cash Flow'!S85</f>
        <v>0</v>
      </c>
      <c r="T2035" s="124">
        <f>'J_Cash Flow'!T85</f>
        <v>0</v>
      </c>
      <c r="U2035" s="124">
        <f>'J_Cash Flow'!U85</f>
        <v>0</v>
      </c>
      <c r="V2035" s="124">
        <f>'J_Cash Flow'!V85</f>
        <v>0</v>
      </c>
      <c r="W2035" s="124">
        <f>'J_Cash Flow'!W85</f>
        <v>0</v>
      </c>
      <c r="X2035" s="124">
        <f>'J_Cash Flow'!X85</f>
        <v>0</v>
      </c>
      <c r="Y2035" s="124">
        <f>'J_Cash Flow'!Y85</f>
        <v>0</v>
      </c>
      <c r="Z2035" s="124">
        <f>'J_Cash Flow'!Z85</f>
        <v>0</v>
      </c>
      <c r="AA2035" s="124">
        <f>'J_Cash Flow'!AA85</f>
        <v>0</v>
      </c>
      <c r="AB2035" s="124">
        <f>'J_Cash Flow'!AB85</f>
        <v>0</v>
      </c>
      <c r="AC2035" s="124">
        <f>'J_Cash Flow'!AC85</f>
        <v>0</v>
      </c>
      <c r="AD2035" s="124">
        <f>'J_Cash Flow'!AD85</f>
        <v>0</v>
      </c>
      <c r="AE2035" s="124">
        <f>'J_Cash Flow'!AE85</f>
        <v>0</v>
      </c>
      <c r="AF2035" s="124">
        <f>'J_Cash Flow'!AF85</f>
        <v>0</v>
      </c>
      <c r="AG2035" s="124">
        <f>'J_Cash Flow'!AG85</f>
        <v>0</v>
      </c>
      <c r="AH2035" s="124">
        <f>'J_Cash Flow'!AH85</f>
        <v>0</v>
      </c>
      <c r="AI2035" s="124">
        <f>'J_Cash Flow'!AI85</f>
        <v>0</v>
      </c>
      <c r="AJ2035" s="124">
        <f>'J_Cash Flow'!AJ85</f>
        <v>0</v>
      </c>
      <c r="AK2035" s="124">
        <f>'J_Cash Flow'!AK85</f>
        <v>0</v>
      </c>
      <c r="AL2035" s="124">
        <f>'J_Cash Flow'!AL85</f>
        <v>0</v>
      </c>
      <c r="AM2035" s="124">
        <f>'J_Cash Flow'!AM85</f>
        <v>0</v>
      </c>
      <c r="AN2035" s="124">
        <f>'J_Cash Flow'!AN85</f>
        <v>0</v>
      </c>
      <c r="AO2035" s="124">
        <f>'J_Cash Flow'!AO85</f>
        <v>0</v>
      </c>
      <c r="AP2035" s="124">
        <f>'J_Cash Flow'!AP85</f>
        <v>0</v>
      </c>
      <c r="AQ2035" s="124">
        <f>'J_Cash Flow'!AQ85</f>
        <v>0</v>
      </c>
      <c r="AR2035" s="124">
        <f>'J_Cash Flow'!AR85</f>
        <v>0</v>
      </c>
      <c r="AS2035" s="124">
        <f>'J_Cash Flow'!AS85</f>
        <v>0</v>
      </c>
    </row>
    <row r="2036" spans="1:45" x14ac:dyDescent="0.2">
      <c r="B2036" s="59" t="str">
        <f>'J_Cash Flow'!B86</f>
        <v>Debt Balance</v>
      </c>
      <c r="C2036" s="168">
        <f>'J_Cash Flow'!C86</f>
        <v>0</v>
      </c>
      <c r="D2036" s="179" t="str">
        <f>'J_Cash Flow'!D86</f>
        <v/>
      </c>
      <c r="E2036" s="178">
        <f>'J_Cash Flow'!E86</f>
        <v>0</v>
      </c>
      <c r="F2036" s="186">
        <f>'J_Cash Flow'!F86</f>
        <v>0</v>
      </c>
      <c r="G2036" s="124">
        <f>'J_Cash Flow'!G86</f>
        <v>0</v>
      </c>
      <c r="H2036" s="124">
        <f>'J_Cash Flow'!H86</f>
        <v>0</v>
      </c>
      <c r="I2036" s="124">
        <f>'J_Cash Flow'!I86</f>
        <v>0</v>
      </c>
      <c r="J2036" s="124">
        <f>'J_Cash Flow'!J86</f>
        <v>0</v>
      </c>
      <c r="K2036" s="124">
        <f>'J_Cash Flow'!K86</f>
        <v>0</v>
      </c>
      <c r="L2036" s="124">
        <f>'J_Cash Flow'!L86</f>
        <v>0</v>
      </c>
      <c r="M2036" s="124">
        <f>'J_Cash Flow'!M86</f>
        <v>0</v>
      </c>
      <c r="N2036" s="124">
        <f>'J_Cash Flow'!N86</f>
        <v>0</v>
      </c>
      <c r="O2036" s="124">
        <f>'J_Cash Flow'!O86</f>
        <v>0</v>
      </c>
      <c r="P2036" s="124">
        <f>'J_Cash Flow'!P86</f>
        <v>0</v>
      </c>
      <c r="Q2036" s="124">
        <f>'J_Cash Flow'!Q86</f>
        <v>0</v>
      </c>
      <c r="R2036" s="124">
        <f>'J_Cash Flow'!R86</f>
        <v>0</v>
      </c>
      <c r="S2036" s="124">
        <f>'J_Cash Flow'!S86</f>
        <v>0</v>
      </c>
      <c r="T2036" s="124">
        <f>'J_Cash Flow'!T86</f>
        <v>0</v>
      </c>
      <c r="U2036" s="124">
        <f>'J_Cash Flow'!U86</f>
        <v>0</v>
      </c>
      <c r="V2036" s="124">
        <f>'J_Cash Flow'!V86</f>
        <v>0</v>
      </c>
      <c r="W2036" s="124">
        <f>'J_Cash Flow'!W86</f>
        <v>0</v>
      </c>
      <c r="X2036" s="124">
        <f>'J_Cash Flow'!X86</f>
        <v>0</v>
      </c>
      <c r="Y2036" s="124">
        <f>'J_Cash Flow'!Y86</f>
        <v>0</v>
      </c>
      <c r="Z2036" s="124">
        <f>'J_Cash Flow'!Z86</f>
        <v>0</v>
      </c>
      <c r="AA2036" s="124">
        <f>'J_Cash Flow'!AA86</f>
        <v>0</v>
      </c>
      <c r="AB2036" s="124">
        <f>'J_Cash Flow'!AB86</f>
        <v>0</v>
      </c>
      <c r="AC2036" s="124">
        <f>'J_Cash Flow'!AC86</f>
        <v>0</v>
      </c>
      <c r="AD2036" s="124">
        <f>'J_Cash Flow'!AD86</f>
        <v>0</v>
      </c>
      <c r="AE2036" s="124">
        <f>'J_Cash Flow'!AE86</f>
        <v>0</v>
      </c>
      <c r="AF2036" s="124">
        <f>'J_Cash Flow'!AF86</f>
        <v>0</v>
      </c>
      <c r="AG2036" s="124">
        <f>'J_Cash Flow'!AG86</f>
        <v>0</v>
      </c>
      <c r="AH2036" s="124">
        <f>'J_Cash Flow'!AH86</f>
        <v>0</v>
      </c>
      <c r="AI2036" s="124">
        <f>'J_Cash Flow'!AI86</f>
        <v>0</v>
      </c>
      <c r="AJ2036" s="124">
        <f>'J_Cash Flow'!AJ86</f>
        <v>0</v>
      </c>
      <c r="AK2036" s="124">
        <f>'J_Cash Flow'!AK86</f>
        <v>0</v>
      </c>
      <c r="AL2036" s="124">
        <f>'J_Cash Flow'!AL86</f>
        <v>0</v>
      </c>
      <c r="AM2036" s="124">
        <f>'J_Cash Flow'!AM86</f>
        <v>0</v>
      </c>
      <c r="AN2036" s="124">
        <f>'J_Cash Flow'!AN86</f>
        <v>0</v>
      </c>
      <c r="AO2036" s="124">
        <f>'J_Cash Flow'!AO86</f>
        <v>0</v>
      </c>
      <c r="AP2036" s="124">
        <f>'J_Cash Flow'!AP86</f>
        <v>0</v>
      </c>
      <c r="AQ2036" s="124">
        <f>'J_Cash Flow'!AQ86</f>
        <v>0</v>
      </c>
      <c r="AR2036" s="124">
        <f>'J_Cash Flow'!AR86</f>
        <v>0</v>
      </c>
      <c r="AS2036" s="124">
        <f>'J_Cash Flow'!AS86</f>
        <v>0</v>
      </c>
    </row>
    <row r="2037" spans="1:45" x14ac:dyDescent="0.2">
      <c r="B2037" s="59" t="str">
        <f>'J_Cash Flow'!B87</f>
        <v>Debt Balance</v>
      </c>
      <c r="C2037" s="168">
        <f>'J_Cash Flow'!C87</f>
        <v>0</v>
      </c>
      <c r="D2037" s="179" t="str">
        <f>'J_Cash Flow'!D87</f>
        <v/>
      </c>
      <c r="E2037" s="178">
        <f>'J_Cash Flow'!E87</f>
        <v>0</v>
      </c>
      <c r="F2037" s="186">
        <f>'J_Cash Flow'!F87</f>
        <v>0</v>
      </c>
      <c r="G2037" s="124">
        <f>'J_Cash Flow'!G87</f>
        <v>0</v>
      </c>
      <c r="H2037" s="124">
        <f>'J_Cash Flow'!H87</f>
        <v>0</v>
      </c>
      <c r="I2037" s="124">
        <f>'J_Cash Flow'!I87</f>
        <v>0</v>
      </c>
      <c r="J2037" s="124">
        <f>'J_Cash Flow'!J87</f>
        <v>0</v>
      </c>
      <c r="K2037" s="124">
        <f>'J_Cash Flow'!K87</f>
        <v>0</v>
      </c>
      <c r="L2037" s="124">
        <f>'J_Cash Flow'!L87</f>
        <v>0</v>
      </c>
      <c r="M2037" s="124">
        <f>'J_Cash Flow'!M87</f>
        <v>0</v>
      </c>
      <c r="N2037" s="124">
        <f>'J_Cash Flow'!N87</f>
        <v>0</v>
      </c>
      <c r="O2037" s="124">
        <f>'J_Cash Flow'!O87</f>
        <v>0</v>
      </c>
      <c r="P2037" s="124">
        <f>'J_Cash Flow'!P87</f>
        <v>0</v>
      </c>
      <c r="Q2037" s="124">
        <f>'J_Cash Flow'!Q87</f>
        <v>0</v>
      </c>
      <c r="R2037" s="124">
        <f>'J_Cash Flow'!R87</f>
        <v>0</v>
      </c>
      <c r="S2037" s="124">
        <f>'J_Cash Flow'!S87</f>
        <v>0</v>
      </c>
      <c r="T2037" s="124">
        <f>'J_Cash Flow'!T87</f>
        <v>0</v>
      </c>
      <c r="U2037" s="124">
        <f>'J_Cash Flow'!U87</f>
        <v>0</v>
      </c>
      <c r="V2037" s="124">
        <f>'J_Cash Flow'!V87</f>
        <v>0</v>
      </c>
      <c r="W2037" s="124">
        <f>'J_Cash Flow'!W87</f>
        <v>0</v>
      </c>
      <c r="X2037" s="124">
        <f>'J_Cash Flow'!X87</f>
        <v>0</v>
      </c>
      <c r="Y2037" s="124">
        <f>'J_Cash Flow'!Y87</f>
        <v>0</v>
      </c>
      <c r="Z2037" s="124">
        <f>'J_Cash Flow'!Z87</f>
        <v>0</v>
      </c>
      <c r="AA2037" s="124">
        <f>'J_Cash Flow'!AA87</f>
        <v>0</v>
      </c>
      <c r="AB2037" s="124">
        <f>'J_Cash Flow'!AB87</f>
        <v>0</v>
      </c>
      <c r="AC2037" s="124">
        <f>'J_Cash Flow'!AC87</f>
        <v>0</v>
      </c>
      <c r="AD2037" s="124">
        <f>'J_Cash Flow'!AD87</f>
        <v>0</v>
      </c>
      <c r="AE2037" s="124">
        <f>'J_Cash Flow'!AE87</f>
        <v>0</v>
      </c>
      <c r="AF2037" s="124">
        <f>'J_Cash Flow'!AF87</f>
        <v>0</v>
      </c>
      <c r="AG2037" s="124">
        <f>'J_Cash Flow'!AG87</f>
        <v>0</v>
      </c>
      <c r="AH2037" s="124">
        <f>'J_Cash Flow'!AH87</f>
        <v>0</v>
      </c>
      <c r="AI2037" s="124">
        <f>'J_Cash Flow'!AI87</f>
        <v>0</v>
      </c>
      <c r="AJ2037" s="124">
        <f>'J_Cash Flow'!AJ87</f>
        <v>0</v>
      </c>
      <c r="AK2037" s="124">
        <f>'J_Cash Flow'!AK87</f>
        <v>0</v>
      </c>
      <c r="AL2037" s="124">
        <f>'J_Cash Flow'!AL87</f>
        <v>0</v>
      </c>
      <c r="AM2037" s="124">
        <f>'J_Cash Flow'!AM87</f>
        <v>0</v>
      </c>
      <c r="AN2037" s="124">
        <f>'J_Cash Flow'!AN87</f>
        <v>0</v>
      </c>
      <c r="AO2037" s="124">
        <f>'J_Cash Flow'!AO87</f>
        <v>0</v>
      </c>
      <c r="AP2037" s="124">
        <f>'J_Cash Flow'!AP87</f>
        <v>0</v>
      </c>
      <c r="AQ2037" s="124">
        <f>'J_Cash Flow'!AQ87</f>
        <v>0</v>
      </c>
      <c r="AR2037" s="124">
        <f>'J_Cash Flow'!AR87</f>
        <v>0</v>
      </c>
      <c r="AS2037" s="124">
        <f>'J_Cash Flow'!AS87</f>
        <v>0</v>
      </c>
    </row>
    <row r="2038" spans="1:45" x14ac:dyDescent="0.2">
      <c r="B2038" s="59" t="str">
        <f>'J_Cash Flow'!B88</f>
        <v>Debt Balance</v>
      </c>
      <c r="C2038" s="168">
        <f>'J_Cash Flow'!C88</f>
        <v>0</v>
      </c>
      <c r="D2038" s="56" t="str">
        <f>'J_Cash Flow'!D88</f>
        <v>Subtotal: Debt</v>
      </c>
      <c r="E2038" s="178">
        <f>'J_Cash Flow'!E88</f>
        <v>0</v>
      </c>
      <c r="F2038" s="180">
        <f>'J_Cash Flow'!F88</f>
        <v>0</v>
      </c>
      <c r="G2038" s="180">
        <f>'J_Cash Flow'!G88</f>
        <v>0</v>
      </c>
      <c r="H2038" s="180">
        <f>'J_Cash Flow'!H88</f>
        <v>0</v>
      </c>
      <c r="I2038" s="180">
        <f>'J_Cash Flow'!I88</f>
        <v>0</v>
      </c>
      <c r="J2038" s="180">
        <f>'J_Cash Flow'!J88</f>
        <v>0</v>
      </c>
      <c r="K2038" s="180">
        <f>'J_Cash Flow'!K88</f>
        <v>0</v>
      </c>
      <c r="L2038" s="180">
        <f>'J_Cash Flow'!L88</f>
        <v>0</v>
      </c>
      <c r="M2038" s="180">
        <f>'J_Cash Flow'!M88</f>
        <v>0</v>
      </c>
      <c r="N2038" s="180">
        <f>'J_Cash Flow'!N88</f>
        <v>0</v>
      </c>
      <c r="O2038" s="180">
        <f>'J_Cash Flow'!O88</f>
        <v>0</v>
      </c>
      <c r="P2038" s="180">
        <f>'J_Cash Flow'!P88</f>
        <v>0</v>
      </c>
      <c r="Q2038" s="180">
        <f>'J_Cash Flow'!Q88</f>
        <v>0</v>
      </c>
      <c r="R2038" s="180">
        <f>'J_Cash Flow'!R88</f>
        <v>0</v>
      </c>
      <c r="S2038" s="180">
        <f>'J_Cash Flow'!S88</f>
        <v>0</v>
      </c>
      <c r="T2038" s="180">
        <f>'J_Cash Flow'!T88</f>
        <v>0</v>
      </c>
      <c r="U2038" s="180">
        <f>'J_Cash Flow'!U88</f>
        <v>0</v>
      </c>
      <c r="V2038" s="180">
        <f>'J_Cash Flow'!V88</f>
        <v>0</v>
      </c>
      <c r="W2038" s="180">
        <f>'J_Cash Flow'!W88</f>
        <v>0</v>
      </c>
      <c r="X2038" s="180">
        <f>'J_Cash Flow'!X88</f>
        <v>0</v>
      </c>
      <c r="Y2038" s="180">
        <f>'J_Cash Flow'!Y88</f>
        <v>0</v>
      </c>
      <c r="Z2038" s="180">
        <f>'J_Cash Flow'!Z88</f>
        <v>0</v>
      </c>
      <c r="AA2038" s="180">
        <f>'J_Cash Flow'!AA88</f>
        <v>0</v>
      </c>
      <c r="AB2038" s="180">
        <f>'J_Cash Flow'!AB88</f>
        <v>0</v>
      </c>
      <c r="AC2038" s="180">
        <f>'J_Cash Flow'!AC88</f>
        <v>0</v>
      </c>
      <c r="AD2038" s="180">
        <f>'J_Cash Flow'!AD88</f>
        <v>0</v>
      </c>
      <c r="AE2038" s="180">
        <f>'J_Cash Flow'!AE88</f>
        <v>0</v>
      </c>
      <c r="AF2038" s="180">
        <f>'J_Cash Flow'!AF88</f>
        <v>0</v>
      </c>
      <c r="AG2038" s="180">
        <f>'J_Cash Flow'!AG88</f>
        <v>0</v>
      </c>
      <c r="AH2038" s="180">
        <f>'J_Cash Flow'!AH88</f>
        <v>0</v>
      </c>
      <c r="AI2038" s="180">
        <f>'J_Cash Flow'!AI88</f>
        <v>0</v>
      </c>
      <c r="AJ2038" s="180">
        <f>'J_Cash Flow'!AJ88</f>
        <v>0</v>
      </c>
      <c r="AK2038" s="180">
        <f>'J_Cash Flow'!AK88</f>
        <v>0</v>
      </c>
      <c r="AL2038" s="180">
        <f>'J_Cash Flow'!AL88</f>
        <v>0</v>
      </c>
      <c r="AM2038" s="180">
        <f>'J_Cash Flow'!AM88</f>
        <v>0</v>
      </c>
      <c r="AN2038" s="180">
        <f>'J_Cash Flow'!AN88</f>
        <v>0</v>
      </c>
      <c r="AO2038" s="180">
        <f>'J_Cash Flow'!AO88</f>
        <v>0</v>
      </c>
      <c r="AP2038" s="180">
        <f>'J_Cash Flow'!AP88</f>
        <v>0</v>
      </c>
      <c r="AQ2038" s="180">
        <f>'J_Cash Flow'!AQ88</f>
        <v>0</v>
      </c>
      <c r="AR2038" s="180">
        <f>'J_Cash Flow'!AR88</f>
        <v>0</v>
      </c>
      <c r="AS2038" s="181">
        <f>'J_Cash Flow'!AS88</f>
        <v>0</v>
      </c>
    </row>
    <row r="2039" spans="1:45" x14ac:dyDescent="0.2">
      <c r="B2039" s="25">
        <f>'J_Cash Flow'!B89</f>
        <v>0</v>
      </c>
      <c r="C2039" s="25">
        <f>'J_Cash Flow'!C89</f>
        <v>0</v>
      </c>
      <c r="D2039" s="25">
        <f>'J_Cash Flow'!D89</f>
        <v>0</v>
      </c>
      <c r="E2039" s="25">
        <f>'J_Cash Flow'!E89</f>
        <v>0</v>
      </c>
      <c r="F2039" s="25">
        <f>'J_Cash Flow'!F89</f>
        <v>0</v>
      </c>
      <c r="G2039" s="25">
        <f>'J_Cash Flow'!G89</f>
        <v>0</v>
      </c>
      <c r="H2039" s="25">
        <f>'J_Cash Flow'!H89</f>
        <v>0</v>
      </c>
      <c r="I2039" s="25">
        <f>'J_Cash Flow'!I89</f>
        <v>0</v>
      </c>
      <c r="J2039" s="25">
        <f>'J_Cash Flow'!J89</f>
        <v>0</v>
      </c>
      <c r="K2039" s="25">
        <f>'J_Cash Flow'!K89</f>
        <v>0</v>
      </c>
      <c r="L2039" s="25">
        <f>'J_Cash Flow'!L89</f>
        <v>0</v>
      </c>
      <c r="M2039" s="25">
        <f>'J_Cash Flow'!M89</f>
        <v>0</v>
      </c>
      <c r="N2039" s="25">
        <f>'J_Cash Flow'!N89</f>
        <v>0</v>
      </c>
      <c r="O2039" s="25">
        <f>'J_Cash Flow'!O89</f>
        <v>0</v>
      </c>
      <c r="P2039" s="25">
        <f>'J_Cash Flow'!P89</f>
        <v>0</v>
      </c>
      <c r="Q2039" s="25">
        <f>'J_Cash Flow'!Q89</f>
        <v>0</v>
      </c>
      <c r="R2039" s="25">
        <f>'J_Cash Flow'!R89</f>
        <v>0</v>
      </c>
      <c r="S2039" s="25">
        <f>'J_Cash Flow'!S89</f>
        <v>0</v>
      </c>
      <c r="T2039" s="25">
        <f>'J_Cash Flow'!T89</f>
        <v>0</v>
      </c>
      <c r="U2039" s="25">
        <f>'J_Cash Flow'!U89</f>
        <v>0</v>
      </c>
      <c r="V2039" s="25">
        <f>'J_Cash Flow'!V89</f>
        <v>0</v>
      </c>
      <c r="W2039" s="25">
        <f>'J_Cash Flow'!W89</f>
        <v>0</v>
      </c>
      <c r="X2039" s="25">
        <f>'J_Cash Flow'!X89</f>
        <v>0</v>
      </c>
      <c r="Y2039" s="25">
        <f>'J_Cash Flow'!Y89</f>
        <v>0</v>
      </c>
      <c r="Z2039" s="25">
        <f>'J_Cash Flow'!Z89</f>
        <v>0</v>
      </c>
      <c r="AA2039" s="25">
        <f>'J_Cash Flow'!AA89</f>
        <v>0</v>
      </c>
      <c r="AB2039" s="25">
        <f>'J_Cash Flow'!AB89</f>
        <v>0</v>
      </c>
      <c r="AC2039" s="25">
        <f>'J_Cash Flow'!AC89</f>
        <v>0</v>
      </c>
      <c r="AD2039" s="25">
        <f>'J_Cash Flow'!AD89</f>
        <v>0</v>
      </c>
      <c r="AE2039" s="25">
        <f>'J_Cash Flow'!AE89</f>
        <v>0</v>
      </c>
      <c r="AF2039" s="25">
        <f>'J_Cash Flow'!AF89</f>
        <v>0</v>
      </c>
      <c r="AG2039" s="25">
        <f>'J_Cash Flow'!AG89</f>
        <v>0</v>
      </c>
      <c r="AH2039" s="25">
        <f>'J_Cash Flow'!AH89</f>
        <v>0</v>
      </c>
      <c r="AI2039" s="25">
        <f>'J_Cash Flow'!AI89</f>
        <v>0</v>
      </c>
      <c r="AJ2039" s="25">
        <f>'J_Cash Flow'!AJ89</f>
        <v>0</v>
      </c>
      <c r="AK2039" s="25">
        <f>'J_Cash Flow'!AK89</f>
        <v>0</v>
      </c>
      <c r="AL2039" s="25">
        <f>'J_Cash Flow'!AL89</f>
        <v>0</v>
      </c>
      <c r="AM2039" s="25">
        <f>'J_Cash Flow'!AM89</f>
        <v>0</v>
      </c>
      <c r="AN2039" s="25">
        <f>'J_Cash Flow'!AN89</f>
        <v>0</v>
      </c>
      <c r="AO2039" s="25">
        <f>'J_Cash Flow'!AO89</f>
        <v>0</v>
      </c>
      <c r="AP2039" s="25">
        <f>'J_Cash Flow'!AP89</f>
        <v>0</v>
      </c>
      <c r="AQ2039" s="25">
        <f>'J_Cash Flow'!AQ89</f>
        <v>0</v>
      </c>
      <c r="AR2039" s="25">
        <f>'J_Cash Flow'!AR89</f>
        <v>0</v>
      </c>
      <c r="AS2039" s="25">
        <f>'J_Cash Flow'!AS89</f>
        <v>0</v>
      </c>
    </row>
    <row r="2040" spans="1:45" x14ac:dyDescent="0.2">
      <c r="B2040" s="25">
        <f>'J_Cash Flow'!B90</f>
        <v>0</v>
      </c>
      <c r="C2040" s="25">
        <f>'J_Cash Flow'!C90</f>
        <v>0</v>
      </c>
      <c r="D2040" s="25">
        <f>'J_Cash Flow'!D90</f>
        <v>0</v>
      </c>
      <c r="E2040" s="25">
        <f>'J_Cash Flow'!E90</f>
        <v>0</v>
      </c>
      <c r="F2040" s="164">
        <f>'J_Cash Flow'!F90</f>
        <v>1</v>
      </c>
      <c r="G2040" s="164">
        <f>'J_Cash Flow'!G90</f>
        <v>2</v>
      </c>
      <c r="H2040" s="164">
        <f>'J_Cash Flow'!H90</f>
        <v>3</v>
      </c>
      <c r="I2040" s="164">
        <f>'J_Cash Flow'!I90</f>
        <v>4</v>
      </c>
      <c r="J2040" s="164">
        <f>'J_Cash Flow'!J90</f>
        <v>5</v>
      </c>
      <c r="K2040" s="164">
        <f>'J_Cash Flow'!K90</f>
        <v>6</v>
      </c>
      <c r="L2040" s="164">
        <f>'J_Cash Flow'!L90</f>
        <v>7</v>
      </c>
      <c r="M2040" s="164">
        <f>'J_Cash Flow'!M90</f>
        <v>8</v>
      </c>
      <c r="N2040" s="164">
        <f>'J_Cash Flow'!N90</f>
        <v>9</v>
      </c>
      <c r="O2040" s="164">
        <f>'J_Cash Flow'!O90</f>
        <v>10</v>
      </c>
      <c r="P2040" s="164">
        <f>'J_Cash Flow'!P90</f>
        <v>11</v>
      </c>
      <c r="Q2040" s="164">
        <f>'J_Cash Flow'!Q90</f>
        <v>12</v>
      </c>
      <c r="R2040" s="164">
        <f>'J_Cash Flow'!R90</f>
        <v>13</v>
      </c>
      <c r="S2040" s="164">
        <f>'J_Cash Flow'!S90</f>
        <v>14</v>
      </c>
      <c r="T2040" s="164">
        <f>'J_Cash Flow'!T90</f>
        <v>15</v>
      </c>
      <c r="U2040" s="164">
        <f>'J_Cash Flow'!U90</f>
        <v>16</v>
      </c>
      <c r="V2040" s="164">
        <f>'J_Cash Flow'!V90</f>
        <v>17</v>
      </c>
      <c r="W2040" s="164">
        <f>'J_Cash Flow'!W90</f>
        <v>18</v>
      </c>
      <c r="X2040" s="164">
        <f>'J_Cash Flow'!X90</f>
        <v>19</v>
      </c>
      <c r="Y2040" s="164">
        <f>'J_Cash Flow'!Y90</f>
        <v>20</v>
      </c>
      <c r="Z2040" s="164">
        <f>'J_Cash Flow'!Z90</f>
        <v>21</v>
      </c>
      <c r="AA2040" s="164">
        <f>'J_Cash Flow'!AA90</f>
        <v>22</v>
      </c>
      <c r="AB2040" s="164">
        <f>'J_Cash Flow'!AB90</f>
        <v>23</v>
      </c>
      <c r="AC2040" s="164">
        <f>'J_Cash Flow'!AC90</f>
        <v>24</v>
      </c>
      <c r="AD2040" s="164">
        <f>'J_Cash Flow'!AD90</f>
        <v>25</v>
      </c>
      <c r="AE2040" s="164">
        <f>'J_Cash Flow'!AE90</f>
        <v>26</v>
      </c>
      <c r="AF2040" s="164">
        <f>'J_Cash Flow'!AF90</f>
        <v>27</v>
      </c>
      <c r="AG2040" s="164">
        <f>'J_Cash Flow'!AG90</f>
        <v>28</v>
      </c>
      <c r="AH2040" s="164">
        <f>'J_Cash Flow'!AH90</f>
        <v>29</v>
      </c>
      <c r="AI2040" s="164">
        <f>'J_Cash Flow'!AI90</f>
        <v>30</v>
      </c>
      <c r="AJ2040" s="164">
        <f>'J_Cash Flow'!AJ90</f>
        <v>31</v>
      </c>
      <c r="AK2040" s="164">
        <f>'J_Cash Flow'!AK90</f>
        <v>32</v>
      </c>
      <c r="AL2040" s="164">
        <f>'J_Cash Flow'!AL90</f>
        <v>33</v>
      </c>
      <c r="AM2040" s="164">
        <f>'J_Cash Flow'!AM90</f>
        <v>34</v>
      </c>
      <c r="AN2040" s="164">
        <f>'J_Cash Flow'!AN90</f>
        <v>35</v>
      </c>
      <c r="AO2040" s="164">
        <f>'J_Cash Flow'!AO90</f>
        <v>36</v>
      </c>
      <c r="AP2040" s="164">
        <f>'J_Cash Flow'!AP90</f>
        <v>37</v>
      </c>
      <c r="AQ2040" s="164">
        <f>'J_Cash Flow'!AQ90</f>
        <v>38</v>
      </c>
      <c r="AR2040" s="164">
        <f>'J_Cash Flow'!AR90</f>
        <v>39</v>
      </c>
      <c r="AS2040" s="164">
        <f>'J_Cash Flow'!AS90</f>
        <v>40</v>
      </c>
    </row>
    <row r="2041" spans="1:45" x14ac:dyDescent="0.2">
      <c r="A2041" s="863" t="s">
        <v>653</v>
      </c>
    </row>
    <row r="2042" spans="1:45" ht="15.75" x14ac:dyDescent="0.25">
      <c r="B2042" s="242" t="str">
        <f>K_Notes!B2</f>
        <v>Common Application Notes</v>
      </c>
      <c r="C2042" s="242">
        <f>K_Notes!C2</f>
        <v>0</v>
      </c>
      <c r="D2042" s="242">
        <f>K_Notes!D2</f>
        <v>0</v>
      </c>
      <c r="E2042" s="242">
        <f>K_Notes!E2</f>
        <v>0</v>
      </c>
      <c r="F2042" s="242">
        <f>K_Notes!F2</f>
        <v>0</v>
      </c>
      <c r="G2042" s="242">
        <f>K_Notes!G2</f>
        <v>0</v>
      </c>
      <c r="H2042" s="242">
        <f>K_Notes!H2</f>
        <v>0</v>
      </c>
      <c r="I2042" s="242">
        <f>K_Notes!I2</f>
        <v>0</v>
      </c>
      <c r="J2042" s="242">
        <f>K_Notes!J2</f>
        <v>0</v>
      </c>
      <c r="K2042" s="242">
        <f>K_Notes!K2</f>
        <v>0</v>
      </c>
      <c r="L2042" s="242">
        <f>K_Notes!L2</f>
        <v>0</v>
      </c>
      <c r="M2042" s="242">
        <f>K_Notes!M2</f>
        <v>0</v>
      </c>
    </row>
    <row r="2043" spans="1:45" ht="16.5" thickBot="1" x14ac:dyDescent="0.3">
      <c r="B2043" s="1177" t="str">
        <f>K_Notes!B3</f>
        <v>Applicant</v>
      </c>
      <c r="C2043" s="1177">
        <f>K_Notes!C3</f>
        <v>0</v>
      </c>
      <c r="D2043" s="1177">
        <f>K_Notes!D3</f>
        <v>0</v>
      </c>
      <c r="E2043" s="1177">
        <f>K_Notes!E3</f>
        <v>0</v>
      </c>
      <c r="F2043" s="1177">
        <f>K_Notes!F3</f>
        <v>0</v>
      </c>
      <c r="G2043" s="1177">
        <f>K_Notes!G3</f>
        <v>0</v>
      </c>
      <c r="H2043" s="1177">
        <f>K_Notes!H3</f>
        <v>0</v>
      </c>
      <c r="I2043" s="1177">
        <f>K_Notes!I3</f>
        <v>0</v>
      </c>
      <c r="J2043" s="1177">
        <f>K_Notes!J3</f>
        <v>0</v>
      </c>
      <c r="K2043" s="1177">
        <f>K_Notes!K3</f>
        <v>0</v>
      </c>
      <c r="L2043" s="1177">
        <f>K_Notes!L3</f>
        <v>0</v>
      </c>
      <c r="M2043" s="1177">
        <f>K_Notes!M3</f>
        <v>0</v>
      </c>
    </row>
    <row r="2044" spans="1:45" ht="15.75" x14ac:dyDescent="0.25">
      <c r="B2044" s="91">
        <f>K_Notes!B4</f>
        <v>0</v>
      </c>
      <c r="C2044" s="91">
        <f>K_Notes!C4</f>
        <v>0</v>
      </c>
      <c r="D2044" s="91">
        <f>K_Notes!D4</f>
        <v>0</v>
      </c>
      <c r="E2044" s="91">
        <f>K_Notes!E4</f>
        <v>0</v>
      </c>
      <c r="F2044" s="91">
        <f>K_Notes!F4</f>
        <v>0</v>
      </c>
      <c r="G2044" s="91">
        <f>K_Notes!G4</f>
        <v>0</v>
      </c>
      <c r="H2044" s="91">
        <f>K_Notes!H4</f>
        <v>0</v>
      </c>
      <c r="I2044" s="91">
        <f>K_Notes!I4</f>
        <v>0</v>
      </c>
      <c r="J2044" s="91">
        <f>K_Notes!J4</f>
        <v>0</v>
      </c>
      <c r="K2044" s="91">
        <f>K_Notes!K4</f>
        <v>0</v>
      </c>
      <c r="L2044" s="91">
        <f>K_Notes!L4</f>
        <v>0</v>
      </c>
      <c r="M2044" s="91">
        <f>K_Notes!M4</f>
        <v>0</v>
      </c>
    </row>
    <row r="2045" spans="1:45" x14ac:dyDescent="0.2">
      <c r="B2045" s="1178" t="str">
        <f>K_Notes!B5</f>
        <v>Notes and comments, of a limited length, and pertaining to each tab of the Common Application may be entered below.  Partially entering text and pressing enter will calculate the characters remaining.</v>
      </c>
      <c r="C2045" s="1178">
        <f>K_Notes!C5</f>
        <v>0</v>
      </c>
      <c r="D2045" s="1178">
        <f>K_Notes!D5</f>
        <v>0</v>
      </c>
      <c r="E2045" s="1178">
        <f>K_Notes!E5</f>
        <v>0</v>
      </c>
      <c r="F2045" s="1178">
        <f>K_Notes!F5</f>
        <v>0</v>
      </c>
      <c r="G2045" s="1178">
        <f>K_Notes!G5</f>
        <v>0</v>
      </c>
      <c r="H2045" s="1178">
        <f>K_Notes!H5</f>
        <v>0</v>
      </c>
      <c r="I2045" s="1178">
        <f>K_Notes!I5</f>
        <v>0</v>
      </c>
      <c r="J2045" s="1178">
        <f>K_Notes!J5</f>
        <v>0</v>
      </c>
      <c r="K2045" s="1178">
        <f>K_Notes!K5</f>
        <v>0</v>
      </c>
      <c r="L2045" s="1178">
        <f>K_Notes!L5</f>
        <v>0</v>
      </c>
      <c r="M2045" s="1178">
        <f>K_Notes!M5</f>
        <v>0</v>
      </c>
    </row>
    <row r="2046" spans="1:45" ht="16.5" thickBot="1" x14ac:dyDescent="0.3">
      <c r="B2046" s="241">
        <f>K_Notes!B6</f>
        <v>0</v>
      </c>
      <c r="C2046" s="241">
        <f>K_Notes!C6</f>
        <v>0</v>
      </c>
      <c r="D2046" s="241">
        <f>K_Notes!D6</f>
        <v>0</v>
      </c>
      <c r="E2046" s="241">
        <f>K_Notes!E6</f>
        <v>0</v>
      </c>
      <c r="F2046" s="241">
        <f>K_Notes!F6</f>
        <v>0</v>
      </c>
      <c r="G2046" s="241">
        <f>K_Notes!G6</f>
        <v>0</v>
      </c>
      <c r="H2046" s="241">
        <f>K_Notes!H6</f>
        <v>0</v>
      </c>
      <c r="I2046" s="241">
        <f>K_Notes!I6</f>
        <v>0</v>
      </c>
      <c r="J2046" s="241">
        <f>K_Notes!J6</f>
        <v>0</v>
      </c>
      <c r="K2046" s="241">
        <f>K_Notes!K6</f>
        <v>0</v>
      </c>
      <c r="L2046" s="241">
        <f>K_Notes!L6</f>
        <v>0</v>
      </c>
      <c r="M2046" s="241">
        <f>K_Notes!M6</f>
        <v>0</v>
      </c>
    </row>
    <row r="2047" spans="1:45" ht="15.75" x14ac:dyDescent="0.25">
      <c r="B2047" s="91">
        <f>K_Notes!B7</f>
        <v>0</v>
      </c>
      <c r="C2047" s="91">
        <f>K_Notes!C7</f>
        <v>0</v>
      </c>
      <c r="D2047" s="91">
        <f>K_Notes!D7</f>
        <v>0</v>
      </c>
      <c r="E2047" s="91">
        <f>K_Notes!E7</f>
        <v>0</v>
      </c>
      <c r="F2047" s="91">
        <f>K_Notes!F7</f>
        <v>0</v>
      </c>
      <c r="G2047" s="91">
        <f>K_Notes!G7</f>
        <v>0</v>
      </c>
      <c r="H2047" s="91">
        <f>K_Notes!H7</f>
        <v>0</v>
      </c>
      <c r="I2047" s="91">
        <f>K_Notes!I7</f>
        <v>0</v>
      </c>
      <c r="J2047" s="91">
        <f>K_Notes!J7</f>
        <v>0</v>
      </c>
      <c r="K2047" s="91">
        <f>K_Notes!K7</f>
        <v>0</v>
      </c>
      <c r="L2047" s="91">
        <f>K_Notes!L7</f>
        <v>0</v>
      </c>
      <c r="M2047" s="91">
        <f>K_Notes!M7</f>
        <v>0</v>
      </c>
    </row>
    <row r="2048" spans="1:45" ht="15.75" x14ac:dyDescent="0.25">
      <c r="B2048" s="91">
        <f>K_Notes!B8</f>
        <v>0</v>
      </c>
      <c r="C2048" s="91">
        <f>K_Notes!C8</f>
        <v>0</v>
      </c>
      <c r="D2048" s="91">
        <f>K_Notes!D8</f>
        <v>0</v>
      </c>
      <c r="E2048" s="91">
        <f>K_Notes!E8</f>
        <v>0</v>
      </c>
      <c r="F2048" s="91">
        <f>K_Notes!F8</f>
        <v>0</v>
      </c>
      <c r="G2048" s="91">
        <f>K_Notes!G8</f>
        <v>0</v>
      </c>
      <c r="H2048" s="91">
        <f>K_Notes!H8</f>
        <v>0</v>
      </c>
      <c r="I2048" s="91">
        <f>K_Notes!I8</f>
        <v>0</v>
      </c>
      <c r="J2048" s="91">
        <f>K_Notes!J8</f>
        <v>0</v>
      </c>
      <c r="K2048" s="91">
        <f>K_Notes!K8</f>
        <v>0</v>
      </c>
      <c r="L2048" s="91">
        <f>K_Notes!L8</f>
        <v>0</v>
      </c>
      <c r="M2048" s="91">
        <f>K_Notes!M8</f>
        <v>0</v>
      </c>
    </row>
    <row r="2049" spans="2:13" ht="15.75" x14ac:dyDescent="0.25">
      <c r="B2049" s="91">
        <f>K_Notes!B9</f>
        <v>0</v>
      </c>
      <c r="C2049" s="242" t="str">
        <f>K_Notes!C9</f>
        <v>A Project Narrative</v>
      </c>
      <c r="D2049" s="91">
        <f>K_Notes!D9</f>
        <v>0</v>
      </c>
      <c r="E2049" s="91">
        <f>K_Notes!E9</f>
        <v>0</v>
      </c>
      <c r="F2049" s="91">
        <f>K_Notes!F9</f>
        <v>0</v>
      </c>
      <c r="G2049" s="91">
        <f>K_Notes!G9</f>
        <v>0</v>
      </c>
      <c r="H2049" s="91">
        <f>K_Notes!H9</f>
        <v>0</v>
      </c>
      <c r="I2049" s="91">
        <f>K_Notes!I9</f>
        <v>0</v>
      </c>
      <c r="J2049" s="91">
        <f>K_Notes!J9</f>
        <v>0</v>
      </c>
      <c r="K2049" s="91">
        <f>K_Notes!K9</f>
        <v>0</v>
      </c>
      <c r="L2049" s="91">
        <f>K_Notes!L9</f>
        <v>0</v>
      </c>
      <c r="M2049" s="91">
        <f>K_Notes!M9</f>
        <v>0</v>
      </c>
    </row>
    <row r="2050" spans="2:13" ht="15.75" x14ac:dyDescent="0.25">
      <c r="B2050" s="91">
        <f>K_Notes!B10</f>
        <v>0</v>
      </c>
      <c r="C2050" s="91">
        <f>K_Notes!C10</f>
        <v>0</v>
      </c>
      <c r="D2050" s="1173">
        <f>K_Notes!D10</f>
        <v>0</v>
      </c>
      <c r="E2050" s="1174">
        <f>K_Notes!E10</f>
        <v>0</v>
      </c>
      <c r="F2050" s="1174">
        <f>K_Notes!F10</f>
        <v>0</v>
      </c>
      <c r="G2050" s="1174">
        <f>K_Notes!G10</f>
        <v>0</v>
      </c>
      <c r="H2050" s="1174">
        <f>K_Notes!H10</f>
        <v>0</v>
      </c>
      <c r="I2050" s="1174">
        <f>K_Notes!I10</f>
        <v>0</v>
      </c>
      <c r="J2050" s="1174">
        <f>K_Notes!J10</f>
        <v>0</v>
      </c>
      <c r="K2050" s="1174">
        <f>K_Notes!K10</f>
        <v>0</v>
      </c>
      <c r="L2050" s="1174">
        <f>K_Notes!L10</f>
        <v>0</v>
      </c>
      <c r="M2050" s="1175">
        <f>K_Notes!M10</f>
        <v>0</v>
      </c>
    </row>
    <row r="2051" spans="2:13" ht="15.75" x14ac:dyDescent="0.2">
      <c r="B2051" s="243">
        <f>K_Notes!B11</f>
        <v>0</v>
      </c>
      <c r="C2051" s="243">
        <f>K_Notes!C11</f>
        <v>0</v>
      </c>
      <c r="D2051" s="243" t="str">
        <f>K_Notes!D11</f>
        <v>Characters remaining</v>
      </c>
      <c r="E2051" s="243">
        <f>K_Notes!E11</f>
        <v>0</v>
      </c>
      <c r="F2051" s="243">
        <f>K_Notes!F11</f>
        <v>1000</v>
      </c>
      <c r="G2051" s="243">
        <f>K_Notes!G11</f>
        <v>0</v>
      </c>
      <c r="H2051" s="243">
        <f>K_Notes!H11</f>
        <v>0</v>
      </c>
      <c r="I2051" s="243">
        <f>K_Notes!I11</f>
        <v>0</v>
      </c>
      <c r="J2051" s="243">
        <f>K_Notes!J11</f>
        <v>0</v>
      </c>
      <c r="K2051" s="243">
        <f>K_Notes!K11</f>
        <v>0</v>
      </c>
      <c r="L2051" s="243">
        <f>K_Notes!L11</f>
        <v>0</v>
      </c>
      <c r="M2051" s="243">
        <f>K_Notes!M11</f>
        <v>0</v>
      </c>
    </row>
    <row r="2052" spans="2:13" ht="15.75" x14ac:dyDescent="0.2">
      <c r="B2052" s="243">
        <f>K_Notes!B12</f>
        <v>0</v>
      </c>
      <c r="C2052" s="243">
        <f>K_Notes!C12</f>
        <v>0</v>
      </c>
      <c r="D2052" s="243">
        <f>K_Notes!D12</f>
        <v>0</v>
      </c>
      <c r="E2052" s="243">
        <f>K_Notes!E12</f>
        <v>0</v>
      </c>
      <c r="F2052" s="243">
        <f>K_Notes!F12</f>
        <v>0</v>
      </c>
      <c r="G2052" s="243">
        <f>K_Notes!G12</f>
        <v>0</v>
      </c>
      <c r="H2052" s="243">
        <f>K_Notes!H12</f>
        <v>0</v>
      </c>
      <c r="I2052" s="243">
        <f>K_Notes!I12</f>
        <v>0</v>
      </c>
      <c r="J2052" s="243">
        <f>K_Notes!J12</f>
        <v>0</v>
      </c>
      <c r="K2052" s="243">
        <f>K_Notes!K12</f>
        <v>0</v>
      </c>
      <c r="L2052" s="243">
        <f>K_Notes!L12</f>
        <v>0</v>
      </c>
      <c r="M2052" s="243">
        <f>K_Notes!M12</f>
        <v>0</v>
      </c>
    </row>
    <row r="2053" spans="2:13" ht="15.75" x14ac:dyDescent="0.25">
      <c r="B2053" s="91">
        <f>K_Notes!B13</f>
        <v>0</v>
      </c>
      <c r="C2053" s="242" t="str">
        <f>K_Notes!C13</f>
        <v>B Details</v>
      </c>
      <c r="D2053" s="91">
        <f>K_Notes!D13</f>
        <v>0</v>
      </c>
      <c r="E2053" s="91">
        <f>K_Notes!E13</f>
        <v>0</v>
      </c>
      <c r="F2053" s="91">
        <f>K_Notes!F13</f>
        <v>0</v>
      </c>
      <c r="G2053" s="91">
        <f>K_Notes!G13</f>
        <v>0</v>
      </c>
      <c r="H2053" s="91">
        <f>K_Notes!H13</f>
        <v>0</v>
      </c>
      <c r="I2053" s="91">
        <f>K_Notes!I13</f>
        <v>0</v>
      </c>
      <c r="J2053" s="91">
        <f>K_Notes!J13</f>
        <v>0</v>
      </c>
      <c r="K2053" s="91">
        <f>K_Notes!K13</f>
        <v>0</v>
      </c>
      <c r="L2053" s="91">
        <f>K_Notes!L13</f>
        <v>0</v>
      </c>
      <c r="M2053" s="91">
        <f>K_Notes!M13</f>
        <v>0</v>
      </c>
    </row>
    <row r="2054" spans="2:13" ht="15.75" x14ac:dyDescent="0.25">
      <c r="B2054" s="91">
        <f>K_Notes!B14</f>
        <v>0</v>
      </c>
      <c r="C2054" s="91">
        <f>K_Notes!C14</f>
        <v>0</v>
      </c>
      <c r="D2054" s="1173">
        <f>K_Notes!D14</f>
        <v>0</v>
      </c>
      <c r="E2054" s="1174">
        <f>K_Notes!E14</f>
        <v>0</v>
      </c>
      <c r="F2054" s="1174">
        <f>K_Notes!F14</f>
        <v>0</v>
      </c>
      <c r="G2054" s="1174">
        <f>K_Notes!G14</f>
        <v>0</v>
      </c>
      <c r="H2054" s="1174">
        <f>K_Notes!H14</f>
        <v>0</v>
      </c>
      <c r="I2054" s="1174">
        <f>K_Notes!I14</f>
        <v>0</v>
      </c>
      <c r="J2054" s="1174">
        <f>K_Notes!J14</f>
        <v>0</v>
      </c>
      <c r="K2054" s="1174">
        <f>K_Notes!K14</f>
        <v>0</v>
      </c>
      <c r="L2054" s="1174">
        <f>K_Notes!L14</f>
        <v>0</v>
      </c>
      <c r="M2054" s="1175">
        <f>K_Notes!M14</f>
        <v>0</v>
      </c>
    </row>
    <row r="2055" spans="2:13" ht="15.75" x14ac:dyDescent="0.2">
      <c r="B2055" s="243">
        <f>K_Notes!B15</f>
        <v>0</v>
      </c>
      <c r="C2055" s="243">
        <f>K_Notes!C15</f>
        <v>0</v>
      </c>
      <c r="D2055" s="243" t="str">
        <f>K_Notes!D15</f>
        <v>Characters remaining</v>
      </c>
      <c r="E2055" s="243">
        <f>K_Notes!E15</f>
        <v>0</v>
      </c>
      <c r="F2055" s="243">
        <f>K_Notes!F15</f>
        <v>1000</v>
      </c>
      <c r="G2055" s="243">
        <f>K_Notes!G15</f>
        <v>0</v>
      </c>
      <c r="H2055" s="243">
        <f>K_Notes!H15</f>
        <v>0</v>
      </c>
      <c r="I2055" s="243">
        <f>K_Notes!I15</f>
        <v>0</v>
      </c>
      <c r="J2055" s="243">
        <f>K_Notes!J15</f>
        <v>0</v>
      </c>
      <c r="K2055" s="243">
        <f>K_Notes!K15</f>
        <v>0</v>
      </c>
      <c r="L2055" s="243">
        <f>K_Notes!L15</f>
        <v>0</v>
      </c>
      <c r="M2055" s="243">
        <f>K_Notes!M15</f>
        <v>0</v>
      </c>
    </row>
    <row r="2056" spans="2:13" ht="15.75" x14ac:dyDescent="0.25">
      <c r="B2056" s="91">
        <f>K_Notes!B16</f>
        <v>0</v>
      </c>
      <c r="C2056" s="91">
        <f>K_Notes!C16</f>
        <v>0</v>
      </c>
      <c r="D2056" s="91">
        <f>K_Notes!D16</f>
        <v>0</v>
      </c>
      <c r="E2056" s="91">
        <f>K_Notes!E16</f>
        <v>0</v>
      </c>
      <c r="F2056" s="91">
        <f>K_Notes!F16</f>
        <v>0</v>
      </c>
      <c r="G2056" s="91">
        <f>K_Notes!G16</f>
        <v>0</v>
      </c>
      <c r="H2056" s="91">
        <f>K_Notes!H16</f>
        <v>0</v>
      </c>
      <c r="I2056" s="91">
        <f>K_Notes!I16</f>
        <v>0</v>
      </c>
      <c r="J2056" s="91">
        <f>K_Notes!J16</f>
        <v>0</v>
      </c>
      <c r="K2056" s="91">
        <f>K_Notes!K16</f>
        <v>0</v>
      </c>
      <c r="L2056" s="91">
        <f>K_Notes!L16</f>
        <v>0</v>
      </c>
      <c r="M2056" s="91">
        <f>K_Notes!M16</f>
        <v>0</v>
      </c>
    </row>
    <row r="2057" spans="2:13" ht="15.75" x14ac:dyDescent="0.25">
      <c r="B2057" s="91">
        <f>K_Notes!B17</f>
        <v>0</v>
      </c>
      <c r="C2057" s="242" t="str">
        <f>K_Notes!C17</f>
        <v>C Addresses</v>
      </c>
      <c r="D2057" s="91">
        <f>K_Notes!D17</f>
        <v>0</v>
      </c>
      <c r="E2057" s="91">
        <f>K_Notes!E17</f>
        <v>0</v>
      </c>
      <c r="F2057" s="91">
        <f>K_Notes!F17</f>
        <v>0</v>
      </c>
      <c r="G2057" s="91">
        <f>K_Notes!G17</f>
        <v>0</v>
      </c>
      <c r="H2057" s="91">
        <f>K_Notes!H17</f>
        <v>0</v>
      </c>
      <c r="I2057" s="91">
        <f>K_Notes!I17</f>
        <v>0</v>
      </c>
      <c r="J2057" s="91">
        <f>K_Notes!J17</f>
        <v>0</v>
      </c>
      <c r="K2057" s="91">
        <f>K_Notes!K17</f>
        <v>0</v>
      </c>
      <c r="L2057" s="91">
        <f>K_Notes!L17</f>
        <v>0</v>
      </c>
      <c r="M2057" s="91">
        <f>K_Notes!M17</f>
        <v>0</v>
      </c>
    </row>
    <row r="2058" spans="2:13" ht="15.75" x14ac:dyDescent="0.25">
      <c r="B2058" s="91">
        <f>K_Notes!B18</f>
        <v>0</v>
      </c>
      <c r="C2058" s="91">
        <f>K_Notes!C18</f>
        <v>0</v>
      </c>
      <c r="D2058" s="1173">
        <f>K_Notes!D18</f>
        <v>0</v>
      </c>
      <c r="E2058" s="1174">
        <f>K_Notes!E18</f>
        <v>0</v>
      </c>
      <c r="F2058" s="1174">
        <f>K_Notes!F18</f>
        <v>0</v>
      </c>
      <c r="G2058" s="1174">
        <f>K_Notes!G18</f>
        <v>0</v>
      </c>
      <c r="H2058" s="1174">
        <f>K_Notes!H18</f>
        <v>0</v>
      </c>
      <c r="I2058" s="1174">
        <f>K_Notes!I18</f>
        <v>0</v>
      </c>
      <c r="J2058" s="1174">
        <f>K_Notes!J18</f>
        <v>0</v>
      </c>
      <c r="K2058" s="1174">
        <f>K_Notes!K18</f>
        <v>0</v>
      </c>
      <c r="L2058" s="1174">
        <f>K_Notes!L18</f>
        <v>0</v>
      </c>
      <c r="M2058" s="1175">
        <f>K_Notes!M18</f>
        <v>0</v>
      </c>
    </row>
    <row r="2059" spans="2:13" ht="15.75" x14ac:dyDescent="0.2">
      <c r="B2059" s="243">
        <f>K_Notes!B19</f>
        <v>0</v>
      </c>
      <c r="C2059" s="243">
        <f>K_Notes!C19</f>
        <v>0</v>
      </c>
      <c r="D2059" s="243" t="str">
        <f>K_Notes!D19</f>
        <v>Characters remaining</v>
      </c>
      <c r="E2059" s="243">
        <f>K_Notes!E19</f>
        <v>0</v>
      </c>
      <c r="F2059" s="243">
        <f>K_Notes!F19</f>
        <v>1000</v>
      </c>
      <c r="G2059" s="243">
        <f>K_Notes!G19</f>
        <v>0</v>
      </c>
      <c r="H2059" s="243">
        <f>K_Notes!H19</f>
        <v>0</v>
      </c>
      <c r="I2059" s="243">
        <f>K_Notes!I19</f>
        <v>0</v>
      </c>
      <c r="J2059" s="243">
        <f>K_Notes!J19</f>
        <v>0</v>
      </c>
      <c r="K2059" s="243">
        <f>K_Notes!K19</f>
        <v>0</v>
      </c>
      <c r="L2059" s="243">
        <f>K_Notes!L19</f>
        <v>0</v>
      </c>
      <c r="M2059" s="243">
        <f>K_Notes!M19</f>
        <v>0</v>
      </c>
    </row>
    <row r="2060" spans="2:13" ht="15.75" x14ac:dyDescent="0.2">
      <c r="B2060" s="245">
        <f>K_Notes!B20</f>
        <v>0</v>
      </c>
      <c r="C2060" s="245">
        <f>K_Notes!C20</f>
        <v>0</v>
      </c>
      <c r="D2060" s="245">
        <f>K_Notes!D20</f>
        <v>0</v>
      </c>
      <c r="E2060" s="245">
        <f>K_Notes!E20</f>
        <v>0</v>
      </c>
      <c r="F2060" s="245">
        <f>K_Notes!F20</f>
        <v>0</v>
      </c>
      <c r="G2060" s="245">
        <f>K_Notes!G20</f>
        <v>0</v>
      </c>
      <c r="H2060" s="245">
        <f>K_Notes!H20</f>
        <v>0</v>
      </c>
      <c r="I2060" s="245">
        <f>K_Notes!I20</f>
        <v>0</v>
      </c>
      <c r="J2060" s="245">
        <f>K_Notes!J20</f>
        <v>0</v>
      </c>
      <c r="K2060" s="245">
        <f>K_Notes!K20</f>
        <v>0</v>
      </c>
      <c r="L2060" s="245">
        <f>K_Notes!L20</f>
        <v>0</v>
      </c>
      <c r="M2060" s="245">
        <f>K_Notes!M20</f>
        <v>0</v>
      </c>
    </row>
    <row r="2061" spans="2:13" ht="15.75" x14ac:dyDescent="0.25">
      <c r="B2061" s="91">
        <f>K_Notes!B21</f>
        <v>0</v>
      </c>
      <c r="C2061" s="242" t="str">
        <f>K_Notes!C21</f>
        <v>D Dev Team</v>
      </c>
      <c r="D2061" s="91">
        <f>K_Notes!D21</f>
        <v>0</v>
      </c>
      <c r="E2061" s="91">
        <f>K_Notes!E21</f>
        <v>0</v>
      </c>
      <c r="F2061" s="91">
        <f>K_Notes!F21</f>
        <v>0</v>
      </c>
      <c r="G2061" s="91">
        <f>K_Notes!G21</f>
        <v>0</v>
      </c>
      <c r="H2061" s="91">
        <f>K_Notes!H21</f>
        <v>0</v>
      </c>
      <c r="I2061" s="91">
        <f>K_Notes!I21</f>
        <v>0</v>
      </c>
      <c r="J2061" s="91">
        <f>K_Notes!J21</f>
        <v>0</v>
      </c>
      <c r="K2061" s="91">
        <f>K_Notes!K21</f>
        <v>0</v>
      </c>
      <c r="L2061" s="91">
        <f>K_Notes!L21</f>
        <v>0</v>
      </c>
      <c r="M2061" s="91">
        <f>K_Notes!M21</f>
        <v>0</v>
      </c>
    </row>
    <row r="2062" spans="2:13" ht="15.75" x14ac:dyDescent="0.25">
      <c r="B2062" s="91">
        <f>K_Notes!B22</f>
        <v>0</v>
      </c>
      <c r="C2062" s="91">
        <f>K_Notes!C22</f>
        <v>0</v>
      </c>
      <c r="D2062" s="1173">
        <f>K_Notes!D22</f>
        <v>0</v>
      </c>
      <c r="E2062" s="1174">
        <f>K_Notes!E22</f>
        <v>0</v>
      </c>
      <c r="F2062" s="1174">
        <f>K_Notes!F22</f>
        <v>0</v>
      </c>
      <c r="G2062" s="1174">
        <f>K_Notes!G22</f>
        <v>0</v>
      </c>
      <c r="H2062" s="1174">
        <f>K_Notes!H22</f>
        <v>0</v>
      </c>
      <c r="I2062" s="1174">
        <f>K_Notes!I22</f>
        <v>0</v>
      </c>
      <c r="J2062" s="1174">
        <f>K_Notes!J22</f>
        <v>0</v>
      </c>
      <c r="K2062" s="1174">
        <f>K_Notes!K22</f>
        <v>0</v>
      </c>
      <c r="L2062" s="1174">
        <f>K_Notes!L22</f>
        <v>0</v>
      </c>
      <c r="M2062" s="1175">
        <f>K_Notes!M22</f>
        <v>0</v>
      </c>
    </row>
    <row r="2063" spans="2:13" ht="15.75" x14ac:dyDescent="0.2">
      <c r="B2063" s="243">
        <f>K_Notes!B23</f>
        <v>0</v>
      </c>
      <c r="C2063" s="243">
        <f>K_Notes!C23</f>
        <v>0</v>
      </c>
      <c r="D2063" s="243" t="str">
        <f>K_Notes!D23</f>
        <v>Characters remaining</v>
      </c>
      <c r="E2063" s="243">
        <f>K_Notes!E23</f>
        <v>0</v>
      </c>
      <c r="F2063" s="243">
        <f>K_Notes!F23</f>
        <v>1000</v>
      </c>
      <c r="G2063" s="243">
        <f>K_Notes!G23</f>
        <v>0</v>
      </c>
      <c r="H2063" s="243">
        <f>K_Notes!H23</f>
        <v>0</v>
      </c>
      <c r="I2063" s="243">
        <f>K_Notes!I23</f>
        <v>0</v>
      </c>
      <c r="J2063" s="243">
        <f>K_Notes!J23</f>
        <v>0</v>
      </c>
      <c r="K2063" s="243">
        <f>K_Notes!K23</f>
        <v>0</v>
      </c>
      <c r="L2063" s="243">
        <f>K_Notes!L23</f>
        <v>0</v>
      </c>
      <c r="M2063" s="243">
        <f>K_Notes!M23</f>
        <v>0</v>
      </c>
    </row>
    <row r="2064" spans="2:13" ht="15.75" x14ac:dyDescent="0.25">
      <c r="B2064" s="91">
        <f>K_Notes!B24</f>
        <v>0</v>
      </c>
      <c r="C2064" s="91">
        <f>K_Notes!C24</f>
        <v>0</v>
      </c>
      <c r="D2064" s="91">
        <f>K_Notes!D24</f>
        <v>0</v>
      </c>
      <c r="E2064" s="91">
        <f>K_Notes!E24</f>
        <v>0</v>
      </c>
      <c r="F2064" s="91">
        <f>K_Notes!F24</f>
        <v>0</v>
      </c>
      <c r="G2064" s="91">
        <f>K_Notes!G24</f>
        <v>0</v>
      </c>
      <c r="H2064" s="91">
        <f>K_Notes!H24</f>
        <v>0</v>
      </c>
      <c r="I2064" s="91">
        <f>K_Notes!I24</f>
        <v>0</v>
      </c>
      <c r="J2064" s="91">
        <f>K_Notes!J24</f>
        <v>0</v>
      </c>
      <c r="K2064" s="91">
        <f>K_Notes!K24</f>
        <v>0</v>
      </c>
      <c r="L2064" s="91">
        <f>K_Notes!L24</f>
        <v>0</v>
      </c>
      <c r="M2064" s="91">
        <f>K_Notes!M24</f>
        <v>0</v>
      </c>
    </row>
    <row r="2065" spans="2:13" ht="15.75" x14ac:dyDescent="0.25">
      <c r="B2065" s="91">
        <f>K_Notes!B25</f>
        <v>0</v>
      </c>
      <c r="C2065" s="242" t="str">
        <f>K_Notes!C25</f>
        <v>E Sources</v>
      </c>
      <c r="D2065" s="91">
        <f>K_Notes!D25</f>
        <v>0</v>
      </c>
      <c r="E2065" s="91">
        <f>K_Notes!E25</f>
        <v>0</v>
      </c>
      <c r="F2065" s="91">
        <f>K_Notes!F25</f>
        <v>0</v>
      </c>
      <c r="G2065" s="91">
        <f>K_Notes!G25</f>
        <v>0</v>
      </c>
      <c r="H2065" s="91">
        <f>K_Notes!H25</f>
        <v>0</v>
      </c>
      <c r="I2065" s="91">
        <f>K_Notes!I25</f>
        <v>0</v>
      </c>
      <c r="J2065" s="91">
        <f>K_Notes!J25</f>
        <v>0</v>
      </c>
      <c r="K2065" s="91">
        <f>K_Notes!K25</f>
        <v>0</v>
      </c>
      <c r="L2065" s="91">
        <f>K_Notes!L25</f>
        <v>0</v>
      </c>
      <c r="M2065" s="91">
        <f>K_Notes!M25</f>
        <v>0</v>
      </c>
    </row>
    <row r="2066" spans="2:13" ht="15.75" x14ac:dyDescent="0.25">
      <c r="B2066" s="91">
        <f>K_Notes!B26</f>
        <v>0</v>
      </c>
      <c r="C2066" s="91">
        <f>K_Notes!C26</f>
        <v>0</v>
      </c>
      <c r="D2066" s="1173">
        <f>K_Notes!D26</f>
        <v>0</v>
      </c>
      <c r="E2066" s="1174">
        <f>K_Notes!E26</f>
        <v>0</v>
      </c>
      <c r="F2066" s="1174">
        <f>K_Notes!F26</f>
        <v>0</v>
      </c>
      <c r="G2066" s="1174">
        <f>K_Notes!G26</f>
        <v>0</v>
      </c>
      <c r="H2066" s="1174">
        <f>K_Notes!H26</f>
        <v>0</v>
      </c>
      <c r="I2066" s="1174">
        <f>K_Notes!I26</f>
        <v>0</v>
      </c>
      <c r="J2066" s="1174">
        <f>K_Notes!J26</f>
        <v>0</v>
      </c>
      <c r="K2066" s="1174">
        <f>K_Notes!K26</f>
        <v>0</v>
      </c>
      <c r="L2066" s="1174">
        <f>K_Notes!L26</f>
        <v>0</v>
      </c>
      <c r="M2066" s="1175">
        <f>K_Notes!M26</f>
        <v>0</v>
      </c>
    </row>
    <row r="2067" spans="2:13" ht="15.75" x14ac:dyDescent="0.2">
      <c r="B2067" s="243">
        <f>K_Notes!B27</f>
        <v>0</v>
      </c>
      <c r="C2067" s="243">
        <f>K_Notes!C27</f>
        <v>0</v>
      </c>
      <c r="D2067" s="243" t="str">
        <f>K_Notes!D27</f>
        <v>Characters remaining</v>
      </c>
      <c r="E2067" s="243">
        <f>K_Notes!E27</f>
        <v>0</v>
      </c>
      <c r="F2067" s="243">
        <f>K_Notes!F27</f>
        <v>1000</v>
      </c>
      <c r="G2067" s="243">
        <f>K_Notes!G27</f>
        <v>0</v>
      </c>
      <c r="H2067" s="243">
        <f>K_Notes!H27</f>
        <v>0</v>
      </c>
      <c r="I2067" s="243">
        <f>K_Notes!I27</f>
        <v>0</v>
      </c>
      <c r="J2067" s="243">
        <f>K_Notes!J27</f>
        <v>0</v>
      </c>
      <c r="K2067" s="243">
        <f>K_Notes!K27</f>
        <v>0</v>
      </c>
      <c r="L2067" s="243">
        <f>K_Notes!L27</f>
        <v>0</v>
      </c>
      <c r="M2067" s="243">
        <f>K_Notes!M27</f>
        <v>0</v>
      </c>
    </row>
    <row r="2068" spans="2:13" ht="15.75" x14ac:dyDescent="0.2">
      <c r="B2068" s="245">
        <f>K_Notes!B28</f>
        <v>0</v>
      </c>
      <c r="C2068" s="245">
        <f>K_Notes!C28</f>
        <v>0</v>
      </c>
      <c r="D2068" s="245">
        <f>K_Notes!D28</f>
        <v>0</v>
      </c>
      <c r="E2068" s="245">
        <f>K_Notes!E28</f>
        <v>0</v>
      </c>
      <c r="F2068" s="245">
        <f>K_Notes!F28</f>
        <v>0</v>
      </c>
      <c r="G2068" s="245">
        <f>K_Notes!G28</f>
        <v>0</v>
      </c>
      <c r="H2068" s="245">
        <f>K_Notes!H28</f>
        <v>0</v>
      </c>
      <c r="I2068" s="245">
        <f>K_Notes!I28</f>
        <v>0</v>
      </c>
      <c r="J2068" s="245">
        <f>K_Notes!J28</f>
        <v>0</v>
      </c>
      <c r="K2068" s="245">
        <f>K_Notes!K28</f>
        <v>0</v>
      </c>
      <c r="L2068" s="245">
        <f>K_Notes!L28</f>
        <v>0</v>
      </c>
      <c r="M2068" s="245">
        <f>K_Notes!M28</f>
        <v>0</v>
      </c>
    </row>
    <row r="2069" spans="2:13" ht="15.75" x14ac:dyDescent="0.25">
      <c r="B2069" s="91">
        <f>K_Notes!B29</f>
        <v>0</v>
      </c>
      <c r="C2069" s="242" t="str">
        <f>K_Notes!C29</f>
        <v>F Construction</v>
      </c>
      <c r="D2069" s="91">
        <f>K_Notes!D29</f>
        <v>0</v>
      </c>
      <c r="E2069" s="91">
        <f>K_Notes!E29</f>
        <v>0</v>
      </c>
      <c r="F2069" s="91">
        <f>K_Notes!F29</f>
        <v>0</v>
      </c>
      <c r="G2069" s="91">
        <f>K_Notes!G29</f>
        <v>0</v>
      </c>
      <c r="H2069" s="91">
        <f>K_Notes!H29</f>
        <v>0</v>
      </c>
      <c r="I2069" s="91">
        <f>K_Notes!I29</f>
        <v>0</v>
      </c>
      <c r="J2069" s="91">
        <f>K_Notes!J29</f>
        <v>0</v>
      </c>
      <c r="K2069" s="91">
        <f>K_Notes!K29</f>
        <v>0</v>
      </c>
      <c r="L2069" s="91">
        <f>K_Notes!L29</f>
        <v>0</v>
      </c>
      <c r="M2069" s="91">
        <f>K_Notes!M29</f>
        <v>0</v>
      </c>
    </row>
    <row r="2070" spans="2:13" ht="15.75" x14ac:dyDescent="0.25">
      <c r="B2070" s="91">
        <f>K_Notes!B30</f>
        <v>0</v>
      </c>
      <c r="C2070" s="91">
        <f>K_Notes!C30</f>
        <v>0</v>
      </c>
      <c r="D2070" s="1173">
        <f>K_Notes!D30</f>
        <v>0</v>
      </c>
      <c r="E2070" s="1174">
        <f>K_Notes!E30</f>
        <v>0</v>
      </c>
      <c r="F2070" s="1174">
        <f>K_Notes!F30</f>
        <v>0</v>
      </c>
      <c r="G2070" s="1174">
        <f>K_Notes!G30</f>
        <v>0</v>
      </c>
      <c r="H2070" s="1174">
        <f>K_Notes!H30</f>
        <v>0</v>
      </c>
      <c r="I2070" s="1174">
        <f>K_Notes!I30</f>
        <v>0</v>
      </c>
      <c r="J2070" s="1174">
        <f>K_Notes!J30</f>
        <v>0</v>
      </c>
      <c r="K2070" s="1174">
        <f>K_Notes!K30</f>
        <v>0</v>
      </c>
      <c r="L2070" s="1174">
        <f>K_Notes!L30</f>
        <v>0</v>
      </c>
      <c r="M2070" s="1175">
        <f>K_Notes!M30</f>
        <v>0</v>
      </c>
    </row>
    <row r="2071" spans="2:13" ht="15.75" x14ac:dyDescent="0.2">
      <c r="B2071" s="243">
        <f>K_Notes!B31</f>
        <v>0</v>
      </c>
      <c r="C2071" s="243">
        <f>K_Notes!C31</f>
        <v>0</v>
      </c>
      <c r="D2071" s="243" t="str">
        <f>K_Notes!D31</f>
        <v>Characters remaining</v>
      </c>
      <c r="E2071" s="243">
        <f>K_Notes!E31</f>
        <v>0</v>
      </c>
      <c r="F2071" s="243">
        <f>K_Notes!F31</f>
        <v>1000</v>
      </c>
      <c r="G2071" s="243">
        <f>K_Notes!G31</f>
        <v>0</v>
      </c>
      <c r="H2071" s="243">
        <f>K_Notes!H31</f>
        <v>0</v>
      </c>
      <c r="I2071" s="243">
        <f>K_Notes!I31</f>
        <v>0</v>
      </c>
      <c r="J2071" s="243">
        <f>K_Notes!J31</f>
        <v>0</v>
      </c>
      <c r="K2071" s="243">
        <f>K_Notes!K31</f>
        <v>0</v>
      </c>
      <c r="L2071" s="243">
        <f>K_Notes!L31</f>
        <v>0</v>
      </c>
      <c r="M2071" s="243">
        <f>K_Notes!M31</f>
        <v>0</v>
      </c>
    </row>
    <row r="2072" spans="2:13" ht="15.75" x14ac:dyDescent="0.25">
      <c r="B2072" s="91">
        <f>K_Notes!B32</f>
        <v>0</v>
      </c>
      <c r="C2072" s="91">
        <f>K_Notes!C32</f>
        <v>0</v>
      </c>
      <c r="D2072" s="91">
        <f>K_Notes!D32</f>
        <v>0</v>
      </c>
      <c r="E2072" s="91">
        <f>K_Notes!E32</f>
        <v>0</v>
      </c>
      <c r="F2072" s="91">
        <f>K_Notes!F32</f>
        <v>0</v>
      </c>
      <c r="G2072" s="91">
        <f>K_Notes!G32</f>
        <v>0</v>
      </c>
      <c r="H2072" s="91">
        <f>K_Notes!H32</f>
        <v>0</v>
      </c>
      <c r="I2072" s="91">
        <f>K_Notes!I32</f>
        <v>0</v>
      </c>
      <c r="J2072" s="91">
        <f>K_Notes!J32</f>
        <v>0</v>
      </c>
      <c r="K2072" s="91">
        <f>K_Notes!K32</f>
        <v>0</v>
      </c>
      <c r="L2072" s="91">
        <f>K_Notes!L32</f>
        <v>0</v>
      </c>
      <c r="M2072" s="91">
        <f>K_Notes!M32</f>
        <v>0</v>
      </c>
    </row>
    <row r="2073" spans="2:13" ht="15.75" x14ac:dyDescent="0.25">
      <c r="B2073" s="91">
        <f>K_Notes!B33</f>
        <v>0</v>
      </c>
      <c r="C2073" s="242" t="str">
        <f>K_Notes!C33</f>
        <v>G Uses</v>
      </c>
      <c r="D2073" s="91">
        <f>K_Notes!D33</f>
        <v>0</v>
      </c>
      <c r="E2073" s="91">
        <f>K_Notes!E33</f>
        <v>0</v>
      </c>
      <c r="F2073" s="91">
        <f>K_Notes!F33</f>
        <v>0</v>
      </c>
      <c r="G2073" s="91">
        <f>K_Notes!G33</f>
        <v>0</v>
      </c>
      <c r="H2073" s="91">
        <f>K_Notes!H33</f>
        <v>0</v>
      </c>
      <c r="I2073" s="91">
        <f>K_Notes!I33</f>
        <v>0</v>
      </c>
      <c r="J2073" s="91">
        <f>K_Notes!J33</f>
        <v>0</v>
      </c>
      <c r="K2073" s="91">
        <f>K_Notes!K33</f>
        <v>0</v>
      </c>
      <c r="L2073" s="91">
        <f>K_Notes!L33</f>
        <v>0</v>
      </c>
      <c r="M2073" s="91">
        <f>K_Notes!M33</f>
        <v>0</v>
      </c>
    </row>
    <row r="2074" spans="2:13" ht="15.75" x14ac:dyDescent="0.25">
      <c r="B2074" s="91">
        <f>K_Notes!B34</f>
        <v>0</v>
      </c>
      <c r="C2074" s="91">
        <f>K_Notes!C34</f>
        <v>0</v>
      </c>
      <c r="D2074" s="1173">
        <f>K_Notes!D34</f>
        <v>0</v>
      </c>
      <c r="E2074" s="1174">
        <f>K_Notes!E34</f>
        <v>0</v>
      </c>
      <c r="F2074" s="1174">
        <f>K_Notes!F34</f>
        <v>0</v>
      </c>
      <c r="G2074" s="1174">
        <f>K_Notes!G34</f>
        <v>0</v>
      </c>
      <c r="H2074" s="1174">
        <f>K_Notes!H34</f>
        <v>0</v>
      </c>
      <c r="I2074" s="1174">
        <f>K_Notes!I34</f>
        <v>0</v>
      </c>
      <c r="J2074" s="1174">
        <f>K_Notes!J34</f>
        <v>0</v>
      </c>
      <c r="K2074" s="1174">
        <f>K_Notes!K34</f>
        <v>0</v>
      </c>
      <c r="L2074" s="1174">
        <f>K_Notes!L34</f>
        <v>0</v>
      </c>
      <c r="M2074" s="1175">
        <f>K_Notes!M34</f>
        <v>0</v>
      </c>
    </row>
    <row r="2075" spans="2:13" ht="15.75" x14ac:dyDescent="0.2">
      <c r="B2075" s="243">
        <f>K_Notes!B35</f>
        <v>0</v>
      </c>
      <c r="C2075" s="243">
        <f>K_Notes!C35</f>
        <v>0</v>
      </c>
      <c r="D2075" s="243" t="str">
        <f>K_Notes!D35</f>
        <v>Characters remaining</v>
      </c>
      <c r="E2075" s="243">
        <f>K_Notes!E35</f>
        <v>0</v>
      </c>
      <c r="F2075" s="243">
        <f>K_Notes!F35</f>
        <v>1000</v>
      </c>
      <c r="G2075" s="243">
        <f>K_Notes!G35</f>
        <v>0</v>
      </c>
      <c r="H2075" s="243">
        <f>K_Notes!H35</f>
        <v>0</v>
      </c>
      <c r="I2075" s="243">
        <f>K_Notes!I35</f>
        <v>0</v>
      </c>
      <c r="J2075" s="243">
        <f>K_Notes!J35</f>
        <v>0</v>
      </c>
      <c r="K2075" s="243">
        <f>K_Notes!K35</f>
        <v>0</v>
      </c>
      <c r="L2075" s="243">
        <f>K_Notes!L35</f>
        <v>0</v>
      </c>
      <c r="M2075" s="243">
        <f>K_Notes!M35</f>
        <v>0</v>
      </c>
    </row>
    <row r="2076" spans="2:13" ht="15.75" x14ac:dyDescent="0.2">
      <c r="B2076" s="245">
        <f>K_Notes!B36</f>
        <v>0</v>
      </c>
      <c r="C2076" s="245">
        <f>K_Notes!C36</f>
        <v>0</v>
      </c>
      <c r="D2076" s="245">
        <f>K_Notes!D36</f>
        <v>0</v>
      </c>
      <c r="E2076" s="245">
        <f>K_Notes!E36</f>
        <v>0</v>
      </c>
      <c r="F2076" s="245">
        <f>K_Notes!F36</f>
        <v>0</v>
      </c>
      <c r="G2076" s="245">
        <f>K_Notes!G36</f>
        <v>0</v>
      </c>
      <c r="H2076" s="245">
        <f>K_Notes!H36</f>
        <v>0</v>
      </c>
      <c r="I2076" s="245">
        <f>K_Notes!I36</f>
        <v>0</v>
      </c>
      <c r="J2076" s="245">
        <f>K_Notes!J36</f>
        <v>0</v>
      </c>
      <c r="K2076" s="245">
        <f>K_Notes!K36</f>
        <v>0</v>
      </c>
      <c r="L2076" s="245">
        <f>K_Notes!L36</f>
        <v>0</v>
      </c>
      <c r="M2076" s="245">
        <f>K_Notes!M36</f>
        <v>0</v>
      </c>
    </row>
    <row r="2077" spans="2:13" ht="15.75" x14ac:dyDescent="0.25">
      <c r="B2077" s="91">
        <f>K_Notes!B37</f>
        <v>0</v>
      </c>
      <c r="C2077" s="242" t="str">
        <f>K_Notes!C37</f>
        <v>H Income</v>
      </c>
      <c r="D2077" s="91">
        <f>K_Notes!D37</f>
        <v>0</v>
      </c>
      <c r="E2077" s="91">
        <f>K_Notes!E37</f>
        <v>0</v>
      </c>
      <c r="F2077" s="91">
        <f>K_Notes!F37</f>
        <v>0</v>
      </c>
      <c r="G2077" s="91">
        <f>K_Notes!G37</f>
        <v>0</v>
      </c>
      <c r="H2077" s="91">
        <f>K_Notes!H37</f>
        <v>0</v>
      </c>
      <c r="I2077" s="91">
        <f>K_Notes!I37</f>
        <v>0</v>
      </c>
      <c r="J2077" s="91">
        <f>K_Notes!J37</f>
        <v>0</v>
      </c>
      <c r="K2077" s="91">
        <f>K_Notes!K37</f>
        <v>0</v>
      </c>
      <c r="L2077" s="91">
        <f>K_Notes!L37</f>
        <v>0</v>
      </c>
      <c r="M2077" s="91">
        <f>K_Notes!M37</f>
        <v>0</v>
      </c>
    </row>
    <row r="2078" spans="2:13" ht="15.75" x14ac:dyDescent="0.25">
      <c r="B2078" s="91">
        <f>K_Notes!B38</f>
        <v>0</v>
      </c>
      <c r="C2078" s="91">
        <f>K_Notes!C38</f>
        <v>0</v>
      </c>
      <c r="D2078" s="1173">
        <f>K_Notes!D38</f>
        <v>0</v>
      </c>
      <c r="E2078" s="1174">
        <f>K_Notes!E38</f>
        <v>0</v>
      </c>
      <c r="F2078" s="1174">
        <f>K_Notes!F38</f>
        <v>0</v>
      </c>
      <c r="G2078" s="1174">
        <f>K_Notes!G38</f>
        <v>0</v>
      </c>
      <c r="H2078" s="1174">
        <f>K_Notes!H38</f>
        <v>0</v>
      </c>
      <c r="I2078" s="1174">
        <f>K_Notes!I38</f>
        <v>0</v>
      </c>
      <c r="J2078" s="1174">
        <f>K_Notes!J38</f>
        <v>0</v>
      </c>
      <c r="K2078" s="1174">
        <f>K_Notes!K38</f>
        <v>0</v>
      </c>
      <c r="L2078" s="1174">
        <f>K_Notes!L38</f>
        <v>0</v>
      </c>
      <c r="M2078" s="1175">
        <f>K_Notes!M38</f>
        <v>0</v>
      </c>
    </row>
    <row r="2079" spans="2:13" ht="15.75" x14ac:dyDescent="0.2">
      <c r="B2079" s="243">
        <f>K_Notes!B39</f>
        <v>0</v>
      </c>
      <c r="C2079" s="243">
        <f>K_Notes!C39</f>
        <v>0</v>
      </c>
      <c r="D2079" s="243" t="str">
        <f>K_Notes!D39</f>
        <v>Characters remaining</v>
      </c>
      <c r="E2079" s="243">
        <f>K_Notes!E39</f>
        <v>0</v>
      </c>
      <c r="F2079" s="243">
        <f>K_Notes!F39</f>
        <v>1000</v>
      </c>
      <c r="G2079" s="243">
        <f>K_Notes!G39</f>
        <v>0</v>
      </c>
      <c r="H2079" s="243">
        <f>K_Notes!H39</f>
        <v>0</v>
      </c>
      <c r="I2079" s="243">
        <f>K_Notes!I39</f>
        <v>0</v>
      </c>
      <c r="J2079" s="243">
        <f>K_Notes!J39</f>
        <v>0</v>
      </c>
      <c r="K2079" s="243">
        <f>K_Notes!K39</f>
        <v>0</v>
      </c>
      <c r="L2079" s="243">
        <f>K_Notes!L39</f>
        <v>0</v>
      </c>
      <c r="M2079" s="243">
        <f>K_Notes!M39</f>
        <v>0</v>
      </c>
    </row>
    <row r="2080" spans="2:13" ht="15.75" x14ac:dyDescent="0.25">
      <c r="B2080" s="91">
        <f>K_Notes!B40</f>
        <v>0</v>
      </c>
      <c r="C2080" s="91">
        <f>K_Notes!C40</f>
        <v>0</v>
      </c>
      <c r="D2080" s="91">
        <f>K_Notes!D40</f>
        <v>0</v>
      </c>
      <c r="E2080" s="91">
        <f>K_Notes!E40</f>
        <v>0</v>
      </c>
      <c r="F2080" s="91">
        <f>K_Notes!F40</f>
        <v>0</v>
      </c>
      <c r="G2080" s="91">
        <f>K_Notes!G40</f>
        <v>0</v>
      </c>
      <c r="H2080" s="91">
        <f>K_Notes!H40</f>
        <v>0</v>
      </c>
      <c r="I2080" s="91">
        <f>K_Notes!I40</f>
        <v>0</v>
      </c>
      <c r="J2080" s="91">
        <f>K_Notes!J40</f>
        <v>0</v>
      </c>
      <c r="K2080" s="91">
        <f>K_Notes!K40</f>
        <v>0</v>
      </c>
      <c r="L2080" s="91">
        <f>K_Notes!L40</f>
        <v>0</v>
      </c>
      <c r="M2080" s="91">
        <f>K_Notes!M40</f>
        <v>0</v>
      </c>
    </row>
    <row r="2081" spans="2:13" ht="15.75" x14ac:dyDescent="0.25">
      <c r="B2081" s="91">
        <f>K_Notes!B41</f>
        <v>0</v>
      </c>
      <c r="C2081" s="242" t="str">
        <f>K_Notes!C41</f>
        <v>I Expenses</v>
      </c>
      <c r="D2081" s="91">
        <f>K_Notes!D41</f>
        <v>0</v>
      </c>
      <c r="E2081" s="91">
        <f>K_Notes!E41</f>
        <v>0</v>
      </c>
      <c r="F2081" s="91">
        <f>K_Notes!F41</f>
        <v>0</v>
      </c>
      <c r="G2081" s="91">
        <f>K_Notes!G41</f>
        <v>0</v>
      </c>
      <c r="H2081" s="91">
        <f>K_Notes!H41</f>
        <v>0</v>
      </c>
      <c r="I2081" s="91">
        <f>K_Notes!I41</f>
        <v>0</v>
      </c>
      <c r="J2081" s="91">
        <f>K_Notes!J41</f>
        <v>0</v>
      </c>
      <c r="K2081" s="91">
        <f>K_Notes!K41</f>
        <v>0</v>
      </c>
      <c r="L2081" s="91">
        <f>K_Notes!L41</f>
        <v>0</v>
      </c>
      <c r="M2081" s="91">
        <f>K_Notes!M41</f>
        <v>0</v>
      </c>
    </row>
    <row r="2082" spans="2:13" ht="15.75" x14ac:dyDescent="0.25">
      <c r="B2082" s="91">
        <f>K_Notes!B42</f>
        <v>0</v>
      </c>
      <c r="C2082" s="91">
        <f>K_Notes!C42</f>
        <v>0</v>
      </c>
      <c r="D2082" s="1173">
        <f>K_Notes!D42</f>
        <v>0</v>
      </c>
      <c r="E2082" s="1174">
        <f>K_Notes!E42</f>
        <v>0</v>
      </c>
      <c r="F2082" s="1174">
        <f>K_Notes!F42</f>
        <v>0</v>
      </c>
      <c r="G2082" s="1174">
        <f>K_Notes!G42</f>
        <v>0</v>
      </c>
      <c r="H2082" s="1174">
        <f>K_Notes!H42</f>
        <v>0</v>
      </c>
      <c r="I2082" s="1174">
        <f>K_Notes!I42</f>
        <v>0</v>
      </c>
      <c r="J2082" s="1174">
        <f>K_Notes!J42</f>
        <v>0</v>
      </c>
      <c r="K2082" s="1174">
        <f>K_Notes!K42</f>
        <v>0</v>
      </c>
      <c r="L2082" s="1174">
        <f>K_Notes!L42</f>
        <v>0</v>
      </c>
      <c r="M2082" s="1175">
        <f>K_Notes!M42</f>
        <v>0</v>
      </c>
    </row>
    <row r="2083" spans="2:13" ht="15.75" x14ac:dyDescent="0.2">
      <c r="B2083" s="243">
        <f>K_Notes!B43</f>
        <v>0</v>
      </c>
      <c r="C2083" s="243">
        <f>K_Notes!C43</f>
        <v>0</v>
      </c>
      <c r="D2083" s="243" t="str">
        <f>K_Notes!D43</f>
        <v>Characters remaining</v>
      </c>
      <c r="E2083" s="243">
        <f>K_Notes!E43</f>
        <v>0</v>
      </c>
      <c r="F2083" s="243">
        <f>K_Notes!F43</f>
        <v>1000</v>
      </c>
      <c r="G2083" s="243">
        <f>K_Notes!G43</f>
        <v>0</v>
      </c>
      <c r="H2083" s="243">
        <f>K_Notes!H43</f>
        <v>0</v>
      </c>
      <c r="I2083" s="243">
        <f>K_Notes!I43</f>
        <v>0</v>
      </c>
      <c r="J2083" s="243">
        <f>K_Notes!J43</f>
        <v>0</v>
      </c>
      <c r="K2083" s="243">
        <f>K_Notes!K43</f>
        <v>0</v>
      </c>
      <c r="L2083" s="243">
        <f>K_Notes!L43</f>
        <v>0</v>
      </c>
      <c r="M2083" s="243">
        <f>K_Notes!M43</f>
        <v>0</v>
      </c>
    </row>
    <row r="2084" spans="2:13" ht="15.75" x14ac:dyDescent="0.2">
      <c r="B2084" s="245">
        <f>K_Notes!B44</f>
        <v>0</v>
      </c>
      <c r="C2084" s="245">
        <f>K_Notes!C44</f>
        <v>0</v>
      </c>
      <c r="D2084" s="245">
        <f>K_Notes!D44</f>
        <v>0</v>
      </c>
      <c r="E2084" s="245">
        <f>K_Notes!E44</f>
        <v>0</v>
      </c>
      <c r="F2084" s="245">
        <f>K_Notes!F44</f>
        <v>0</v>
      </c>
      <c r="G2084" s="245">
        <f>K_Notes!G44</f>
        <v>0</v>
      </c>
      <c r="H2084" s="245">
        <f>K_Notes!H44</f>
        <v>0</v>
      </c>
      <c r="I2084" s="245">
        <f>K_Notes!I44</f>
        <v>0</v>
      </c>
      <c r="J2084" s="245">
        <f>K_Notes!J44</f>
        <v>0</v>
      </c>
      <c r="K2084" s="245">
        <f>K_Notes!K44</f>
        <v>0</v>
      </c>
      <c r="L2084" s="245">
        <f>K_Notes!L44</f>
        <v>0</v>
      </c>
      <c r="M2084" s="245">
        <f>K_Notes!M44</f>
        <v>0</v>
      </c>
    </row>
    <row r="2085" spans="2:13" ht="15.75" x14ac:dyDescent="0.25">
      <c r="B2085" s="91">
        <f>K_Notes!B45</f>
        <v>0</v>
      </c>
      <c r="C2085" s="242" t="str">
        <f>K_Notes!C45</f>
        <v>J Cash Flow</v>
      </c>
      <c r="D2085" s="91">
        <f>K_Notes!D45</f>
        <v>0</v>
      </c>
      <c r="E2085" s="91">
        <f>K_Notes!E45</f>
        <v>0</v>
      </c>
      <c r="F2085" s="91">
        <f>K_Notes!F45</f>
        <v>0</v>
      </c>
      <c r="G2085" s="91">
        <f>K_Notes!G45</f>
        <v>0</v>
      </c>
      <c r="H2085" s="91">
        <f>K_Notes!H45</f>
        <v>0</v>
      </c>
      <c r="I2085" s="91">
        <f>K_Notes!I45</f>
        <v>0</v>
      </c>
      <c r="J2085" s="91">
        <f>K_Notes!J45</f>
        <v>0</v>
      </c>
      <c r="K2085" s="91">
        <f>K_Notes!K45</f>
        <v>0</v>
      </c>
      <c r="L2085" s="91">
        <f>K_Notes!L45</f>
        <v>0</v>
      </c>
      <c r="M2085" s="91">
        <f>K_Notes!M45</f>
        <v>0</v>
      </c>
    </row>
    <row r="2086" spans="2:13" ht="15.75" x14ac:dyDescent="0.25">
      <c r="B2086" s="91">
        <f>K_Notes!B46</f>
        <v>0</v>
      </c>
      <c r="C2086" s="91">
        <f>K_Notes!C46</f>
        <v>0</v>
      </c>
      <c r="D2086" s="1173">
        <f>K_Notes!D46</f>
        <v>0</v>
      </c>
      <c r="E2086" s="1174">
        <f>K_Notes!E46</f>
        <v>0</v>
      </c>
      <c r="F2086" s="1174">
        <f>K_Notes!F46</f>
        <v>0</v>
      </c>
      <c r="G2086" s="1174">
        <f>K_Notes!G46</f>
        <v>0</v>
      </c>
      <c r="H2086" s="1174">
        <f>K_Notes!H46</f>
        <v>0</v>
      </c>
      <c r="I2086" s="1174">
        <f>K_Notes!I46</f>
        <v>0</v>
      </c>
      <c r="J2086" s="1174">
        <f>K_Notes!J46</f>
        <v>0</v>
      </c>
      <c r="K2086" s="1174">
        <f>K_Notes!K46</f>
        <v>0</v>
      </c>
      <c r="L2086" s="1174">
        <f>K_Notes!L46</f>
        <v>0</v>
      </c>
      <c r="M2086" s="1175">
        <f>K_Notes!M46</f>
        <v>0</v>
      </c>
    </row>
    <row r="2087" spans="2:13" ht="15.75" x14ac:dyDescent="0.2">
      <c r="B2087" s="243">
        <f>K_Notes!B47</f>
        <v>0</v>
      </c>
      <c r="C2087" s="243">
        <f>K_Notes!C47</f>
        <v>0</v>
      </c>
      <c r="D2087" s="243" t="str">
        <f>K_Notes!D47</f>
        <v>Characters remaining</v>
      </c>
      <c r="E2087" s="243">
        <f>K_Notes!E47</f>
        <v>0</v>
      </c>
      <c r="F2087" s="243">
        <f>K_Notes!F47</f>
        <v>1000</v>
      </c>
      <c r="G2087" s="243">
        <f>K_Notes!G47</f>
        <v>0</v>
      </c>
      <c r="H2087" s="243">
        <f>K_Notes!H47</f>
        <v>0</v>
      </c>
      <c r="I2087" s="243">
        <f>K_Notes!I47</f>
        <v>0</v>
      </c>
      <c r="J2087" s="243">
        <f>K_Notes!J47</f>
        <v>0</v>
      </c>
      <c r="K2087" s="243">
        <f>K_Notes!K47</f>
        <v>0</v>
      </c>
      <c r="L2087" s="243">
        <f>K_Notes!L47</f>
        <v>0</v>
      </c>
      <c r="M2087" s="243">
        <f>K_Notes!M47</f>
        <v>0</v>
      </c>
    </row>
  </sheetData>
  <mergeCells count="1462">
    <mergeCell ref="D2078:M2078"/>
    <mergeCell ref="D2082:M2082"/>
    <mergeCell ref="D2086:M2086"/>
    <mergeCell ref="D2054:M2054"/>
    <mergeCell ref="D2058:M2058"/>
    <mergeCell ref="D2062:M2062"/>
    <mergeCell ref="D2066:M2066"/>
    <mergeCell ref="D2070:M2070"/>
    <mergeCell ref="D2074:M2074"/>
    <mergeCell ref="X1849:X1850"/>
    <mergeCell ref="O1862:Z1864"/>
    <mergeCell ref="B2043:M2043"/>
    <mergeCell ref="B2045:M2045"/>
    <mergeCell ref="D2050:M2050"/>
    <mergeCell ref="R1799:T1799"/>
    <mergeCell ref="V1799:AB1799"/>
    <mergeCell ref="X1846:X1847"/>
    <mergeCell ref="J1848:K1848"/>
    <mergeCell ref="L1848:M1848"/>
    <mergeCell ref="AE1655:AG1655"/>
    <mergeCell ref="L1656:N1656"/>
    <mergeCell ref="G1658:P1658"/>
    <mergeCell ref="F1663:J1664"/>
    <mergeCell ref="D1690:D1691"/>
    <mergeCell ref="C1709:D1709"/>
    <mergeCell ref="F1647:J1647"/>
    <mergeCell ref="G1648:H1648"/>
    <mergeCell ref="L1648:R1648"/>
    <mergeCell ref="G1649:H1649"/>
    <mergeCell ref="T1649:AL1653"/>
    <mergeCell ref="G1650:H1650"/>
    <mergeCell ref="G1651:H1651"/>
    <mergeCell ref="G1652:H1652"/>
    <mergeCell ref="G1653:H1653"/>
    <mergeCell ref="B1639:C1639"/>
    <mergeCell ref="J1639:V1639"/>
    <mergeCell ref="J1640:V1640"/>
    <mergeCell ref="B1641:C1641"/>
    <mergeCell ref="J1641:V1641"/>
    <mergeCell ref="B1644:AM1644"/>
    <mergeCell ref="AD1559:AF1559"/>
    <mergeCell ref="AJ1559:AL1559"/>
    <mergeCell ref="F1560:AH1560"/>
    <mergeCell ref="B1637:C1637"/>
    <mergeCell ref="J1637:V1637"/>
    <mergeCell ref="J1638:V1638"/>
    <mergeCell ref="F1559:H1559"/>
    <mergeCell ref="J1559:L1559"/>
    <mergeCell ref="N1559:P1559"/>
    <mergeCell ref="R1559:T1559"/>
    <mergeCell ref="V1559:X1559"/>
    <mergeCell ref="Z1559:AB1559"/>
    <mergeCell ref="AJ1557:AL1557"/>
    <mergeCell ref="F1558:H1558"/>
    <mergeCell ref="J1558:L1558"/>
    <mergeCell ref="N1558:P1558"/>
    <mergeCell ref="R1558:T1558"/>
    <mergeCell ref="V1558:X1558"/>
    <mergeCell ref="Z1558:AB1558"/>
    <mergeCell ref="AD1558:AF1558"/>
    <mergeCell ref="AJ1558:AL1558"/>
    <mergeCell ref="Z1556:AB1556"/>
    <mergeCell ref="AD1556:AF1556"/>
    <mergeCell ref="AJ1556:AL1556"/>
    <mergeCell ref="F1557:H1557"/>
    <mergeCell ref="J1557:L1557"/>
    <mergeCell ref="N1557:P1557"/>
    <mergeCell ref="R1557:T1557"/>
    <mergeCell ref="V1557:X1557"/>
    <mergeCell ref="Z1557:AB1557"/>
    <mergeCell ref="AD1557:AF1557"/>
    <mergeCell ref="F1555:H1555"/>
    <mergeCell ref="J1555:L1555"/>
    <mergeCell ref="N1555:P1555"/>
    <mergeCell ref="R1555:T1555"/>
    <mergeCell ref="V1555:X1555"/>
    <mergeCell ref="F1556:H1556"/>
    <mergeCell ref="J1556:L1556"/>
    <mergeCell ref="N1556:P1556"/>
    <mergeCell ref="R1556:T1556"/>
    <mergeCell ref="V1556:X1556"/>
    <mergeCell ref="F1538:G1538"/>
    <mergeCell ref="F1539:G1539"/>
    <mergeCell ref="B1543:AE1544"/>
    <mergeCell ref="F1553:X1553"/>
    <mergeCell ref="Z1553:AB1553"/>
    <mergeCell ref="AD1553:AF1553"/>
    <mergeCell ref="AJ1553:AL1553"/>
    <mergeCell ref="G1530:I1530"/>
    <mergeCell ref="G1531:I1531"/>
    <mergeCell ref="G1532:I1532"/>
    <mergeCell ref="G1533:I1533"/>
    <mergeCell ref="F1536:G1536"/>
    <mergeCell ref="F1537:G1537"/>
    <mergeCell ref="E1523:I1523"/>
    <mergeCell ref="E1524:I1524"/>
    <mergeCell ref="E1525:I1525"/>
    <mergeCell ref="E1526:H1526"/>
    <mergeCell ref="G1528:I1528"/>
    <mergeCell ref="G1529:I1529"/>
    <mergeCell ref="E1498:H1498"/>
    <mergeCell ref="F1499:H1499"/>
    <mergeCell ref="B1508:H1508"/>
    <mergeCell ref="E1520:I1520"/>
    <mergeCell ref="E1521:I1521"/>
    <mergeCell ref="E1522:I1522"/>
    <mergeCell ref="E1492:I1492"/>
    <mergeCell ref="E1493:I1493"/>
    <mergeCell ref="E1494:I1494"/>
    <mergeCell ref="E1495:I1495"/>
    <mergeCell ref="E1496:I1496"/>
    <mergeCell ref="E1497:I1497"/>
    <mergeCell ref="E1486:I1486"/>
    <mergeCell ref="E1487:I1487"/>
    <mergeCell ref="E1488:I1488"/>
    <mergeCell ref="E1489:I1489"/>
    <mergeCell ref="E1490:H1490"/>
    <mergeCell ref="F1491:H1491"/>
    <mergeCell ref="H1478:I1478"/>
    <mergeCell ref="H1479:I1479"/>
    <mergeCell ref="H1480:I1480"/>
    <mergeCell ref="H1481:I1481"/>
    <mergeCell ref="E1484:I1484"/>
    <mergeCell ref="E1485:I1485"/>
    <mergeCell ref="B1401:G1402"/>
    <mergeCell ref="B1472:H1472"/>
    <mergeCell ref="H1474:I1474"/>
    <mergeCell ref="H1475:I1475"/>
    <mergeCell ref="H1476:I1476"/>
    <mergeCell ref="H1477:I1477"/>
    <mergeCell ref="C1392:F1392"/>
    <mergeCell ref="M1392:N1392"/>
    <mergeCell ref="C1393:F1393"/>
    <mergeCell ref="M1393:N1393"/>
    <mergeCell ref="C1394:F1394"/>
    <mergeCell ref="M1397:N1397"/>
    <mergeCell ref="M1388:N1388"/>
    <mergeCell ref="M1389:N1389"/>
    <mergeCell ref="C1390:F1390"/>
    <mergeCell ref="M1390:N1390"/>
    <mergeCell ref="C1391:F1391"/>
    <mergeCell ref="M1391:N1391"/>
    <mergeCell ref="C1381:F1381"/>
    <mergeCell ref="M1381:N1381"/>
    <mergeCell ref="C1382:F1382"/>
    <mergeCell ref="M1382:N1382"/>
    <mergeCell ref="C1383:F1383"/>
    <mergeCell ref="M1386:N1386"/>
    <mergeCell ref="M1377:N1377"/>
    <mergeCell ref="M1378:N1378"/>
    <mergeCell ref="C1379:F1379"/>
    <mergeCell ref="M1379:N1379"/>
    <mergeCell ref="C1380:F1380"/>
    <mergeCell ref="M1380:N1380"/>
    <mergeCell ref="C1370:F1370"/>
    <mergeCell ref="M1370:N1370"/>
    <mergeCell ref="C1371:F1371"/>
    <mergeCell ref="M1371:N1371"/>
    <mergeCell ref="C1372:F1372"/>
    <mergeCell ref="M1375:N1375"/>
    <mergeCell ref="M1366:N1366"/>
    <mergeCell ref="M1367:N1367"/>
    <mergeCell ref="C1368:F1368"/>
    <mergeCell ref="M1368:N1368"/>
    <mergeCell ref="C1369:F1369"/>
    <mergeCell ref="M1369:N1369"/>
    <mergeCell ref="C1359:F1359"/>
    <mergeCell ref="M1359:N1359"/>
    <mergeCell ref="C1360:F1360"/>
    <mergeCell ref="M1360:N1360"/>
    <mergeCell ref="C1361:F1361"/>
    <mergeCell ref="M1364:N1364"/>
    <mergeCell ref="M1355:N1355"/>
    <mergeCell ref="M1356:N1356"/>
    <mergeCell ref="C1357:F1357"/>
    <mergeCell ref="M1357:N1357"/>
    <mergeCell ref="C1358:F1358"/>
    <mergeCell ref="M1358:N1358"/>
    <mergeCell ref="C1348:F1348"/>
    <mergeCell ref="M1348:N1348"/>
    <mergeCell ref="C1349:F1349"/>
    <mergeCell ref="M1349:N1349"/>
    <mergeCell ref="C1350:F1350"/>
    <mergeCell ref="M1353:N1353"/>
    <mergeCell ref="M1344:N1344"/>
    <mergeCell ref="M1345:N1345"/>
    <mergeCell ref="C1346:F1346"/>
    <mergeCell ref="M1346:N1346"/>
    <mergeCell ref="C1347:F1347"/>
    <mergeCell ref="M1347:N1347"/>
    <mergeCell ref="C1337:F1337"/>
    <mergeCell ref="M1337:N1337"/>
    <mergeCell ref="C1338:F1338"/>
    <mergeCell ref="M1338:N1338"/>
    <mergeCell ref="C1339:F1339"/>
    <mergeCell ref="M1342:N1342"/>
    <mergeCell ref="M1333:N1333"/>
    <mergeCell ref="M1334:N1334"/>
    <mergeCell ref="C1335:F1335"/>
    <mergeCell ref="M1335:N1335"/>
    <mergeCell ref="C1336:F1336"/>
    <mergeCell ref="M1336:N1336"/>
    <mergeCell ref="C1326:F1326"/>
    <mergeCell ref="M1326:N1326"/>
    <mergeCell ref="C1327:F1327"/>
    <mergeCell ref="M1327:N1327"/>
    <mergeCell ref="C1328:F1328"/>
    <mergeCell ref="M1331:N1331"/>
    <mergeCell ref="M1322:N1322"/>
    <mergeCell ref="M1323:N1323"/>
    <mergeCell ref="C1324:F1324"/>
    <mergeCell ref="M1324:N1324"/>
    <mergeCell ref="C1325:F1325"/>
    <mergeCell ref="M1325:N1325"/>
    <mergeCell ref="C1315:F1315"/>
    <mergeCell ref="M1315:N1315"/>
    <mergeCell ref="C1316:F1316"/>
    <mergeCell ref="M1316:N1316"/>
    <mergeCell ref="C1317:F1317"/>
    <mergeCell ref="M1320:N1320"/>
    <mergeCell ref="M1311:N1311"/>
    <mergeCell ref="M1312:N1312"/>
    <mergeCell ref="C1313:F1313"/>
    <mergeCell ref="M1313:N1313"/>
    <mergeCell ref="C1314:F1314"/>
    <mergeCell ref="M1314:N1314"/>
    <mergeCell ref="C1304:F1304"/>
    <mergeCell ref="M1304:N1304"/>
    <mergeCell ref="C1305:F1305"/>
    <mergeCell ref="M1305:N1305"/>
    <mergeCell ref="C1306:F1306"/>
    <mergeCell ref="M1309:N1309"/>
    <mergeCell ref="M1300:N1300"/>
    <mergeCell ref="M1301:N1301"/>
    <mergeCell ref="C1302:F1302"/>
    <mergeCell ref="M1302:N1302"/>
    <mergeCell ref="C1303:F1303"/>
    <mergeCell ref="M1303:N1303"/>
    <mergeCell ref="C1293:F1293"/>
    <mergeCell ref="M1293:N1293"/>
    <mergeCell ref="C1294:F1294"/>
    <mergeCell ref="M1294:N1294"/>
    <mergeCell ref="C1295:F1295"/>
    <mergeCell ref="M1298:N1298"/>
    <mergeCell ref="M1289:N1289"/>
    <mergeCell ref="M1290:N1290"/>
    <mergeCell ref="C1291:F1291"/>
    <mergeCell ref="M1291:N1291"/>
    <mergeCell ref="C1292:F1292"/>
    <mergeCell ref="M1292:N1292"/>
    <mergeCell ref="C1282:F1282"/>
    <mergeCell ref="M1282:N1282"/>
    <mergeCell ref="C1283:F1283"/>
    <mergeCell ref="M1283:N1283"/>
    <mergeCell ref="C1284:F1284"/>
    <mergeCell ref="M1287:N1287"/>
    <mergeCell ref="M1278:N1278"/>
    <mergeCell ref="M1279:N1279"/>
    <mergeCell ref="C1280:F1280"/>
    <mergeCell ref="M1280:N1280"/>
    <mergeCell ref="C1281:F1281"/>
    <mergeCell ref="M1281:N1281"/>
    <mergeCell ref="C1271:F1271"/>
    <mergeCell ref="M1271:N1271"/>
    <mergeCell ref="C1272:F1272"/>
    <mergeCell ref="M1272:N1272"/>
    <mergeCell ref="C1273:F1273"/>
    <mergeCell ref="M1276:N1276"/>
    <mergeCell ref="M1267:N1267"/>
    <mergeCell ref="M1268:N1268"/>
    <mergeCell ref="C1269:F1269"/>
    <mergeCell ref="M1269:N1269"/>
    <mergeCell ref="C1270:F1270"/>
    <mergeCell ref="M1270:N1270"/>
    <mergeCell ref="C1260:F1260"/>
    <mergeCell ref="M1260:N1260"/>
    <mergeCell ref="C1261:F1261"/>
    <mergeCell ref="M1261:N1261"/>
    <mergeCell ref="C1262:F1262"/>
    <mergeCell ref="M1265:N1265"/>
    <mergeCell ref="M1256:N1256"/>
    <mergeCell ref="M1257:N1257"/>
    <mergeCell ref="C1258:F1258"/>
    <mergeCell ref="M1258:N1258"/>
    <mergeCell ref="C1259:F1259"/>
    <mergeCell ref="M1259:N1259"/>
    <mergeCell ref="C1249:F1249"/>
    <mergeCell ref="M1249:N1249"/>
    <mergeCell ref="C1250:F1250"/>
    <mergeCell ref="M1250:N1250"/>
    <mergeCell ref="C1251:F1251"/>
    <mergeCell ref="M1254:N1254"/>
    <mergeCell ref="M1245:N1245"/>
    <mergeCell ref="M1246:N1246"/>
    <mergeCell ref="C1247:F1247"/>
    <mergeCell ref="M1247:N1247"/>
    <mergeCell ref="C1248:F1248"/>
    <mergeCell ref="M1248:N1248"/>
    <mergeCell ref="C1238:F1238"/>
    <mergeCell ref="M1238:N1238"/>
    <mergeCell ref="C1239:F1239"/>
    <mergeCell ref="M1239:N1239"/>
    <mergeCell ref="C1240:F1240"/>
    <mergeCell ref="M1243:N1243"/>
    <mergeCell ref="M1234:N1234"/>
    <mergeCell ref="M1235:N1235"/>
    <mergeCell ref="C1236:F1236"/>
    <mergeCell ref="M1236:N1236"/>
    <mergeCell ref="C1237:F1237"/>
    <mergeCell ref="M1237:N1237"/>
    <mergeCell ref="C1227:F1227"/>
    <mergeCell ref="M1227:N1227"/>
    <mergeCell ref="C1228:F1228"/>
    <mergeCell ref="M1228:N1228"/>
    <mergeCell ref="C1229:F1229"/>
    <mergeCell ref="M1232:N1232"/>
    <mergeCell ref="M1223:N1223"/>
    <mergeCell ref="M1224:N1224"/>
    <mergeCell ref="C1225:F1225"/>
    <mergeCell ref="M1225:N1225"/>
    <mergeCell ref="C1226:F1226"/>
    <mergeCell ref="M1226:N1226"/>
    <mergeCell ref="C1216:F1216"/>
    <mergeCell ref="M1216:N1216"/>
    <mergeCell ref="C1217:F1217"/>
    <mergeCell ref="M1217:N1217"/>
    <mergeCell ref="C1218:F1218"/>
    <mergeCell ref="M1221:N1221"/>
    <mergeCell ref="M1212:N1212"/>
    <mergeCell ref="M1213:N1213"/>
    <mergeCell ref="C1214:F1214"/>
    <mergeCell ref="M1214:N1214"/>
    <mergeCell ref="C1215:F1215"/>
    <mergeCell ref="M1215:N1215"/>
    <mergeCell ref="C1205:F1205"/>
    <mergeCell ref="M1205:N1205"/>
    <mergeCell ref="C1206:F1206"/>
    <mergeCell ref="M1206:N1206"/>
    <mergeCell ref="C1207:F1207"/>
    <mergeCell ref="M1210:N1210"/>
    <mergeCell ref="M1201:N1201"/>
    <mergeCell ref="M1202:N1202"/>
    <mergeCell ref="C1203:F1203"/>
    <mergeCell ref="M1203:N1203"/>
    <mergeCell ref="C1204:F1204"/>
    <mergeCell ref="M1204:N1204"/>
    <mergeCell ref="C1194:F1194"/>
    <mergeCell ref="M1194:N1194"/>
    <mergeCell ref="C1195:F1195"/>
    <mergeCell ref="M1195:N1195"/>
    <mergeCell ref="C1196:F1196"/>
    <mergeCell ref="M1199:N1199"/>
    <mergeCell ref="M1190:N1190"/>
    <mergeCell ref="M1191:N1191"/>
    <mergeCell ref="C1192:F1192"/>
    <mergeCell ref="M1192:N1192"/>
    <mergeCell ref="C1193:F1193"/>
    <mergeCell ref="M1193:N1193"/>
    <mergeCell ref="C1183:F1183"/>
    <mergeCell ref="M1183:N1183"/>
    <mergeCell ref="C1184:F1184"/>
    <mergeCell ref="M1184:N1184"/>
    <mergeCell ref="C1185:F1185"/>
    <mergeCell ref="M1188:N1188"/>
    <mergeCell ref="M1179:N1179"/>
    <mergeCell ref="M1180:N1180"/>
    <mergeCell ref="C1181:F1181"/>
    <mergeCell ref="M1181:N1181"/>
    <mergeCell ref="C1182:F1182"/>
    <mergeCell ref="M1182:N1182"/>
    <mergeCell ref="C1172:F1172"/>
    <mergeCell ref="M1172:N1172"/>
    <mergeCell ref="C1173:F1173"/>
    <mergeCell ref="M1173:N1173"/>
    <mergeCell ref="C1174:F1174"/>
    <mergeCell ref="M1177:N1177"/>
    <mergeCell ref="M1168:N1168"/>
    <mergeCell ref="M1169:N1169"/>
    <mergeCell ref="C1170:F1170"/>
    <mergeCell ref="M1170:N1170"/>
    <mergeCell ref="C1171:F1171"/>
    <mergeCell ref="M1171:N1171"/>
    <mergeCell ref="C1161:F1161"/>
    <mergeCell ref="M1161:N1161"/>
    <mergeCell ref="C1162:F1162"/>
    <mergeCell ref="M1162:N1162"/>
    <mergeCell ref="C1163:F1163"/>
    <mergeCell ref="M1166:N1166"/>
    <mergeCell ref="M1157:N1157"/>
    <mergeCell ref="M1158:N1158"/>
    <mergeCell ref="C1159:F1159"/>
    <mergeCell ref="M1159:N1159"/>
    <mergeCell ref="C1160:F1160"/>
    <mergeCell ref="M1160:N1160"/>
    <mergeCell ref="C1150:F1150"/>
    <mergeCell ref="M1150:N1150"/>
    <mergeCell ref="C1151:F1151"/>
    <mergeCell ref="M1151:N1151"/>
    <mergeCell ref="C1152:F1152"/>
    <mergeCell ref="M1155:N1155"/>
    <mergeCell ref="M1146:N1146"/>
    <mergeCell ref="M1147:N1147"/>
    <mergeCell ref="C1148:F1148"/>
    <mergeCell ref="M1148:N1148"/>
    <mergeCell ref="C1149:F1149"/>
    <mergeCell ref="M1149:N1149"/>
    <mergeCell ref="C1139:F1139"/>
    <mergeCell ref="M1139:N1139"/>
    <mergeCell ref="C1140:F1140"/>
    <mergeCell ref="M1140:N1140"/>
    <mergeCell ref="C1141:F1141"/>
    <mergeCell ref="M1144:N1144"/>
    <mergeCell ref="M1135:N1135"/>
    <mergeCell ref="M1136:N1136"/>
    <mergeCell ref="C1137:F1137"/>
    <mergeCell ref="M1137:N1137"/>
    <mergeCell ref="C1138:F1138"/>
    <mergeCell ref="M1138:N1138"/>
    <mergeCell ref="C1128:F1128"/>
    <mergeCell ref="M1128:N1128"/>
    <mergeCell ref="C1129:F1129"/>
    <mergeCell ref="M1129:N1129"/>
    <mergeCell ref="C1130:F1130"/>
    <mergeCell ref="M1133:N1133"/>
    <mergeCell ref="M1124:N1124"/>
    <mergeCell ref="M1125:N1125"/>
    <mergeCell ref="C1126:F1126"/>
    <mergeCell ref="M1126:N1126"/>
    <mergeCell ref="C1127:F1127"/>
    <mergeCell ref="M1127:N1127"/>
    <mergeCell ref="C1117:F1117"/>
    <mergeCell ref="M1117:N1117"/>
    <mergeCell ref="C1118:F1118"/>
    <mergeCell ref="M1118:N1118"/>
    <mergeCell ref="C1119:F1119"/>
    <mergeCell ref="M1122:N1122"/>
    <mergeCell ref="M1113:N1113"/>
    <mergeCell ref="M1114:N1114"/>
    <mergeCell ref="C1115:F1115"/>
    <mergeCell ref="M1115:N1115"/>
    <mergeCell ref="C1116:F1116"/>
    <mergeCell ref="M1116:N1116"/>
    <mergeCell ref="C1106:F1106"/>
    <mergeCell ref="M1106:N1106"/>
    <mergeCell ref="C1107:F1107"/>
    <mergeCell ref="M1107:N1107"/>
    <mergeCell ref="C1108:F1108"/>
    <mergeCell ref="M1111:N1111"/>
    <mergeCell ref="M1102:N1102"/>
    <mergeCell ref="M1103:N1103"/>
    <mergeCell ref="C1104:F1104"/>
    <mergeCell ref="M1104:N1104"/>
    <mergeCell ref="C1105:F1105"/>
    <mergeCell ref="M1105:N1105"/>
    <mergeCell ref="C1095:F1095"/>
    <mergeCell ref="M1095:N1095"/>
    <mergeCell ref="C1096:F1096"/>
    <mergeCell ref="M1096:N1096"/>
    <mergeCell ref="C1097:F1097"/>
    <mergeCell ref="M1100:N1100"/>
    <mergeCell ref="M1091:N1091"/>
    <mergeCell ref="M1092:N1092"/>
    <mergeCell ref="C1093:F1093"/>
    <mergeCell ref="M1093:N1093"/>
    <mergeCell ref="C1094:F1094"/>
    <mergeCell ref="M1094:N1094"/>
    <mergeCell ref="C1084:F1084"/>
    <mergeCell ref="M1084:N1084"/>
    <mergeCell ref="C1085:F1085"/>
    <mergeCell ref="M1085:N1085"/>
    <mergeCell ref="C1086:F1086"/>
    <mergeCell ref="M1089:N1089"/>
    <mergeCell ref="M1080:N1080"/>
    <mergeCell ref="M1081:N1081"/>
    <mergeCell ref="C1082:F1082"/>
    <mergeCell ref="M1082:N1082"/>
    <mergeCell ref="C1083:F1083"/>
    <mergeCell ref="M1083:N1083"/>
    <mergeCell ref="C1073:F1073"/>
    <mergeCell ref="M1073:N1073"/>
    <mergeCell ref="C1074:F1074"/>
    <mergeCell ref="M1074:N1074"/>
    <mergeCell ref="C1075:F1075"/>
    <mergeCell ref="M1078:N1078"/>
    <mergeCell ref="M1069:N1069"/>
    <mergeCell ref="M1070:N1070"/>
    <mergeCell ref="C1071:F1071"/>
    <mergeCell ref="M1071:N1071"/>
    <mergeCell ref="C1072:F1072"/>
    <mergeCell ref="M1072:N1072"/>
    <mergeCell ref="C1062:F1062"/>
    <mergeCell ref="M1062:N1062"/>
    <mergeCell ref="C1063:F1063"/>
    <mergeCell ref="M1063:N1063"/>
    <mergeCell ref="C1064:F1064"/>
    <mergeCell ref="M1067:N1067"/>
    <mergeCell ref="M1058:N1058"/>
    <mergeCell ref="M1059:N1059"/>
    <mergeCell ref="C1060:F1060"/>
    <mergeCell ref="M1060:N1060"/>
    <mergeCell ref="C1061:F1061"/>
    <mergeCell ref="M1061:N1061"/>
    <mergeCell ref="C1051:F1051"/>
    <mergeCell ref="M1051:N1051"/>
    <mergeCell ref="C1052:F1052"/>
    <mergeCell ref="M1052:N1052"/>
    <mergeCell ref="C1053:F1053"/>
    <mergeCell ref="M1056:N1056"/>
    <mergeCell ref="M1047:N1047"/>
    <mergeCell ref="M1048:N1048"/>
    <mergeCell ref="C1049:F1049"/>
    <mergeCell ref="M1049:N1049"/>
    <mergeCell ref="C1050:F1050"/>
    <mergeCell ref="M1050:N1050"/>
    <mergeCell ref="C1040:F1040"/>
    <mergeCell ref="M1040:N1040"/>
    <mergeCell ref="C1041:F1041"/>
    <mergeCell ref="M1041:N1041"/>
    <mergeCell ref="C1042:F1042"/>
    <mergeCell ref="M1045:N1045"/>
    <mergeCell ref="M1036:N1036"/>
    <mergeCell ref="M1037:N1037"/>
    <mergeCell ref="C1038:F1038"/>
    <mergeCell ref="M1038:N1038"/>
    <mergeCell ref="C1039:F1039"/>
    <mergeCell ref="M1039:N1039"/>
    <mergeCell ref="C1029:F1029"/>
    <mergeCell ref="M1029:N1029"/>
    <mergeCell ref="C1030:F1030"/>
    <mergeCell ref="M1030:N1030"/>
    <mergeCell ref="C1031:F1031"/>
    <mergeCell ref="M1034:N1034"/>
    <mergeCell ref="M1025:N1025"/>
    <mergeCell ref="M1026:N1026"/>
    <mergeCell ref="C1027:F1027"/>
    <mergeCell ref="M1027:N1027"/>
    <mergeCell ref="C1028:F1028"/>
    <mergeCell ref="M1028:N1028"/>
    <mergeCell ref="C1018:F1018"/>
    <mergeCell ref="M1018:N1018"/>
    <mergeCell ref="C1019:F1019"/>
    <mergeCell ref="M1019:N1019"/>
    <mergeCell ref="C1020:F1020"/>
    <mergeCell ref="M1023:N1023"/>
    <mergeCell ref="M1014:N1014"/>
    <mergeCell ref="M1015:N1015"/>
    <mergeCell ref="C1016:F1016"/>
    <mergeCell ref="M1016:N1016"/>
    <mergeCell ref="C1017:F1017"/>
    <mergeCell ref="M1017:N1017"/>
    <mergeCell ref="C1007:F1007"/>
    <mergeCell ref="M1007:N1007"/>
    <mergeCell ref="C1008:F1008"/>
    <mergeCell ref="M1008:N1008"/>
    <mergeCell ref="C1009:F1009"/>
    <mergeCell ref="M1012:N1012"/>
    <mergeCell ref="M1003:N1003"/>
    <mergeCell ref="M1004:N1004"/>
    <mergeCell ref="C1005:F1005"/>
    <mergeCell ref="M1005:N1005"/>
    <mergeCell ref="C1006:F1006"/>
    <mergeCell ref="M1006:N1006"/>
    <mergeCell ref="C996:F996"/>
    <mergeCell ref="M996:N996"/>
    <mergeCell ref="C997:F997"/>
    <mergeCell ref="M997:N997"/>
    <mergeCell ref="C998:F998"/>
    <mergeCell ref="M1001:N1001"/>
    <mergeCell ref="M992:N992"/>
    <mergeCell ref="M993:N993"/>
    <mergeCell ref="C994:F994"/>
    <mergeCell ref="M994:N994"/>
    <mergeCell ref="C995:F995"/>
    <mergeCell ref="M995:N995"/>
    <mergeCell ref="C985:F985"/>
    <mergeCell ref="M985:N985"/>
    <mergeCell ref="C986:F986"/>
    <mergeCell ref="M986:N986"/>
    <mergeCell ref="C987:F987"/>
    <mergeCell ref="M990:N990"/>
    <mergeCell ref="M981:N981"/>
    <mergeCell ref="M982:N982"/>
    <mergeCell ref="C983:F983"/>
    <mergeCell ref="M983:N983"/>
    <mergeCell ref="C984:F984"/>
    <mergeCell ref="M984:N984"/>
    <mergeCell ref="C974:F974"/>
    <mergeCell ref="M974:N974"/>
    <mergeCell ref="C975:F975"/>
    <mergeCell ref="M975:N975"/>
    <mergeCell ref="C976:F976"/>
    <mergeCell ref="M979:N979"/>
    <mergeCell ref="M970:N970"/>
    <mergeCell ref="M971:N971"/>
    <mergeCell ref="C972:F972"/>
    <mergeCell ref="M972:N972"/>
    <mergeCell ref="C973:F973"/>
    <mergeCell ref="M973:N973"/>
    <mergeCell ref="C963:F963"/>
    <mergeCell ref="M963:N963"/>
    <mergeCell ref="C964:F964"/>
    <mergeCell ref="M964:N964"/>
    <mergeCell ref="C965:F965"/>
    <mergeCell ref="M968:N968"/>
    <mergeCell ref="M959:N959"/>
    <mergeCell ref="M960:N960"/>
    <mergeCell ref="C961:F961"/>
    <mergeCell ref="M961:N961"/>
    <mergeCell ref="C962:F962"/>
    <mergeCell ref="M962:N962"/>
    <mergeCell ref="C952:F952"/>
    <mergeCell ref="M952:N952"/>
    <mergeCell ref="C953:F953"/>
    <mergeCell ref="M953:N953"/>
    <mergeCell ref="C954:F954"/>
    <mergeCell ref="M957:N957"/>
    <mergeCell ref="M948:N948"/>
    <mergeCell ref="M949:N949"/>
    <mergeCell ref="C950:F950"/>
    <mergeCell ref="M950:N950"/>
    <mergeCell ref="C951:F951"/>
    <mergeCell ref="M951:N951"/>
    <mergeCell ref="C941:F941"/>
    <mergeCell ref="M941:N941"/>
    <mergeCell ref="C942:F942"/>
    <mergeCell ref="M942:N942"/>
    <mergeCell ref="C943:F943"/>
    <mergeCell ref="M946:N946"/>
    <mergeCell ref="M937:N937"/>
    <mergeCell ref="M938:N938"/>
    <mergeCell ref="C939:F939"/>
    <mergeCell ref="M939:N939"/>
    <mergeCell ref="C940:F940"/>
    <mergeCell ref="M940:N940"/>
    <mergeCell ref="C930:F930"/>
    <mergeCell ref="M930:N930"/>
    <mergeCell ref="C931:F931"/>
    <mergeCell ref="M931:N931"/>
    <mergeCell ref="C932:F932"/>
    <mergeCell ref="M935:N935"/>
    <mergeCell ref="M926:N926"/>
    <mergeCell ref="M927:N927"/>
    <mergeCell ref="C928:F928"/>
    <mergeCell ref="M928:N928"/>
    <mergeCell ref="C929:F929"/>
    <mergeCell ref="M929:N929"/>
    <mergeCell ref="C919:F919"/>
    <mergeCell ref="M919:N919"/>
    <mergeCell ref="C920:F920"/>
    <mergeCell ref="M920:N920"/>
    <mergeCell ref="C921:F921"/>
    <mergeCell ref="M924:N924"/>
    <mergeCell ref="M915:N915"/>
    <mergeCell ref="M916:N916"/>
    <mergeCell ref="C917:F917"/>
    <mergeCell ref="M917:N917"/>
    <mergeCell ref="C918:F918"/>
    <mergeCell ref="M918:N918"/>
    <mergeCell ref="C908:F908"/>
    <mergeCell ref="M908:N908"/>
    <mergeCell ref="C909:F909"/>
    <mergeCell ref="M909:N909"/>
    <mergeCell ref="C910:F910"/>
    <mergeCell ref="M913:N913"/>
    <mergeCell ref="M904:N904"/>
    <mergeCell ref="M905:N905"/>
    <mergeCell ref="C906:F906"/>
    <mergeCell ref="M906:N906"/>
    <mergeCell ref="C907:F907"/>
    <mergeCell ref="M907:N907"/>
    <mergeCell ref="C897:F897"/>
    <mergeCell ref="M897:N897"/>
    <mergeCell ref="C898:F898"/>
    <mergeCell ref="M898:N898"/>
    <mergeCell ref="C899:F899"/>
    <mergeCell ref="M902:N902"/>
    <mergeCell ref="M893:N893"/>
    <mergeCell ref="M894:N894"/>
    <mergeCell ref="C895:F895"/>
    <mergeCell ref="M895:N895"/>
    <mergeCell ref="C896:F896"/>
    <mergeCell ref="M896:N896"/>
    <mergeCell ref="C886:F886"/>
    <mergeCell ref="M886:N886"/>
    <mergeCell ref="C887:F887"/>
    <mergeCell ref="M887:N887"/>
    <mergeCell ref="C888:F888"/>
    <mergeCell ref="M891:N891"/>
    <mergeCell ref="M882:N882"/>
    <mergeCell ref="M883:N883"/>
    <mergeCell ref="C884:F884"/>
    <mergeCell ref="M884:N884"/>
    <mergeCell ref="C885:F885"/>
    <mergeCell ref="M885:N885"/>
    <mergeCell ref="C875:F875"/>
    <mergeCell ref="M875:N875"/>
    <mergeCell ref="C876:F876"/>
    <mergeCell ref="M876:N876"/>
    <mergeCell ref="C877:F877"/>
    <mergeCell ref="M880:N880"/>
    <mergeCell ref="M871:N871"/>
    <mergeCell ref="M872:N872"/>
    <mergeCell ref="C873:F873"/>
    <mergeCell ref="M873:N873"/>
    <mergeCell ref="C874:F874"/>
    <mergeCell ref="M874:N874"/>
    <mergeCell ref="C864:F864"/>
    <mergeCell ref="M864:N864"/>
    <mergeCell ref="C865:F865"/>
    <mergeCell ref="M865:N865"/>
    <mergeCell ref="C866:F866"/>
    <mergeCell ref="M869:N869"/>
    <mergeCell ref="M860:N860"/>
    <mergeCell ref="M861:N861"/>
    <mergeCell ref="C862:F862"/>
    <mergeCell ref="M862:N862"/>
    <mergeCell ref="C863:F863"/>
    <mergeCell ref="M863:N863"/>
    <mergeCell ref="C853:F853"/>
    <mergeCell ref="M853:N853"/>
    <mergeCell ref="C854:F854"/>
    <mergeCell ref="M854:N854"/>
    <mergeCell ref="C855:F855"/>
    <mergeCell ref="M858:N858"/>
    <mergeCell ref="M849:N849"/>
    <mergeCell ref="M850:N850"/>
    <mergeCell ref="C851:F851"/>
    <mergeCell ref="M851:N851"/>
    <mergeCell ref="C852:F852"/>
    <mergeCell ref="M852:N852"/>
    <mergeCell ref="C842:F842"/>
    <mergeCell ref="M842:N842"/>
    <mergeCell ref="C843:F843"/>
    <mergeCell ref="M843:N843"/>
    <mergeCell ref="C844:F844"/>
    <mergeCell ref="M847:N847"/>
    <mergeCell ref="M838:N838"/>
    <mergeCell ref="M839:N839"/>
    <mergeCell ref="C840:F840"/>
    <mergeCell ref="M840:N840"/>
    <mergeCell ref="C841:F841"/>
    <mergeCell ref="M841:N841"/>
    <mergeCell ref="C831:F831"/>
    <mergeCell ref="M831:N831"/>
    <mergeCell ref="C832:F832"/>
    <mergeCell ref="M832:N832"/>
    <mergeCell ref="C833:F833"/>
    <mergeCell ref="M836:N836"/>
    <mergeCell ref="M827:N827"/>
    <mergeCell ref="M828:N828"/>
    <mergeCell ref="C829:F829"/>
    <mergeCell ref="M829:N829"/>
    <mergeCell ref="C830:F830"/>
    <mergeCell ref="M830:N830"/>
    <mergeCell ref="C820:F820"/>
    <mergeCell ref="M820:N820"/>
    <mergeCell ref="C821:F821"/>
    <mergeCell ref="M821:N821"/>
    <mergeCell ref="C822:F822"/>
    <mergeCell ref="M825:N825"/>
    <mergeCell ref="M816:N816"/>
    <mergeCell ref="M817:N817"/>
    <mergeCell ref="C818:F818"/>
    <mergeCell ref="M818:N818"/>
    <mergeCell ref="C819:F819"/>
    <mergeCell ref="M819:N819"/>
    <mergeCell ref="C809:F809"/>
    <mergeCell ref="M809:N809"/>
    <mergeCell ref="C810:F810"/>
    <mergeCell ref="M810:N810"/>
    <mergeCell ref="C811:F811"/>
    <mergeCell ref="M814:N814"/>
    <mergeCell ref="M805:N805"/>
    <mergeCell ref="M806:N806"/>
    <mergeCell ref="C807:F807"/>
    <mergeCell ref="M807:N807"/>
    <mergeCell ref="C808:F808"/>
    <mergeCell ref="M808:N808"/>
    <mergeCell ref="C798:F798"/>
    <mergeCell ref="M798:N798"/>
    <mergeCell ref="C799:F799"/>
    <mergeCell ref="M799:N799"/>
    <mergeCell ref="C800:F800"/>
    <mergeCell ref="M803:N803"/>
    <mergeCell ref="M794:N794"/>
    <mergeCell ref="M795:N795"/>
    <mergeCell ref="C796:F796"/>
    <mergeCell ref="M796:N796"/>
    <mergeCell ref="C797:F797"/>
    <mergeCell ref="M797:N797"/>
    <mergeCell ref="C787:F787"/>
    <mergeCell ref="M787:N787"/>
    <mergeCell ref="C788:F788"/>
    <mergeCell ref="M788:N788"/>
    <mergeCell ref="C789:F789"/>
    <mergeCell ref="M792:N792"/>
    <mergeCell ref="M783:N783"/>
    <mergeCell ref="M784:N784"/>
    <mergeCell ref="C785:F785"/>
    <mergeCell ref="M785:N785"/>
    <mergeCell ref="C786:F786"/>
    <mergeCell ref="M786:N786"/>
    <mergeCell ref="C776:F776"/>
    <mergeCell ref="M776:N776"/>
    <mergeCell ref="C777:F777"/>
    <mergeCell ref="M777:N777"/>
    <mergeCell ref="C778:F778"/>
    <mergeCell ref="M781:N781"/>
    <mergeCell ref="M772:N772"/>
    <mergeCell ref="M773:N773"/>
    <mergeCell ref="C774:F774"/>
    <mergeCell ref="M774:N774"/>
    <mergeCell ref="C775:F775"/>
    <mergeCell ref="M775:N775"/>
    <mergeCell ref="C765:F765"/>
    <mergeCell ref="M765:N765"/>
    <mergeCell ref="C766:F766"/>
    <mergeCell ref="M766:N766"/>
    <mergeCell ref="C767:F767"/>
    <mergeCell ref="M770:N770"/>
    <mergeCell ref="M761:N761"/>
    <mergeCell ref="M762:N762"/>
    <mergeCell ref="C763:F763"/>
    <mergeCell ref="M763:N763"/>
    <mergeCell ref="C764:F764"/>
    <mergeCell ref="M764:N764"/>
    <mergeCell ref="C754:F754"/>
    <mergeCell ref="M754:N754"/>
    <mergeCell ref="C755:F755"/>
    <mergeCell ref="M755:N755"/>
    <mergeCell ref="C756:F756"/>
    <mergeCell ref="M759:N759"/>
    <mergeCell ref="M750:N750"/>
    <mergeCell ref="M751:N751"/>
    <mergeCell ref="C752:F752"/>
    <mergeCell ref="M752:N752"/>
    <mergeCell ref="C753:F753"/>
    <mergeCell ref="M753:N753"/>
    <mergeCell ref="C743:F743"/>
    <mergeCell ref="M743:N743"/>
    <mergeCell ref="C744:F744"/>
    <mergeCell ref="M744:N744"/>
    <mergeCell ref="C745:F745"/>
    <mergeCell ref="M748:N748"/>
    <mergeCell ref="M739:N739"/>
    <mergeCell ref="M740:N740"/>
    <mergeCell ref="C741:F741"/>
    <mergeCell ref="M741:N741"/>
    <mergeCell ref="C742:F742"/>
    <mergeCell ref="M742:N742"/>
    <mergeCell ref="C732:F732"/>
    <mergeCell ref="M732:N732"/>
    <mergeCell ref="C733:F733"/>
    <mergeCell ref="M733:N733"/>
    <mergeCell ref="C734:F734"/>
    <mergeCell ref="M737:N737"/>
    <mergeCell ref="M728:N728"/>
    <mergeCell ref="M729:N729"/>
    <mergeCell ref="C730:F730"/>
    <mergeCell ref="M730:N730"/>
    <mergeCell ref="C731:F731"/>
    <mergeCell ref="M731:N731"/>
    <mergeCell ref="C721:F721"/>
    <mergeCell ref="M721:N721"/>
    <mergeCell ref="C722:F722"/>
    <mergeCell ref="M722:N722"/>
    <mergeCell ref="C723:F723"/>
    <mergeCell ref="M726:N726"/>
    <mergeCell ref="M717:N717"/>
    <mergeCell ref="M718:N718"/>
    <mergeCell ref="C719:F719"/>
    <mergeCell ref="M719:N719"/>
    <mergeCell ref="C720:F720"/>
    <mergeCell ref="M720:N720"/>
    <mergeCell ref="C710:F710"/>
    <mergeCell ref="M710:N710"/>
    <mergeCell ref="C711:F711"/>
    <mergeCell ref="M711:N711"/>
    <mergeCell ref="C712:F712"/>
    <mergeCell ref="M715:N715"/>
    <mergeCell ref="M706:N706"/>
    <mergeCell ref="M707:N707"/>
    <mergeCell ref="C708:F708"/>
    <mergeCell ref="M708:N708"/>
    <mergeCell ref="C709:F709"/>
    <mergeCell ref="M709:N709"/>
    <mergeCell ref="C699:F699"/>
    <mergeCell ref="M699:N699"/>
    <mergeCell ref="C700:F700"/>
    <mergeCell ref="M700:N700"/>
    <mergeCell ref="C701:F701"/>
    <mergeCell ref="M704:N704"/>
    <mergeCell ref="M695:N695"/>
    <mergeCell ref="M696:N696"/>
    <mergeCell ref="C697:F697"/>
    <mergeCell ref="M697:N697"/>
    <mergeCell ref="C698:F698"/>
    <mergeCell ref="M698:N698"/>
    <mergeCell ref="C688:F688"/>
    <mergeCell ref="M688:N688"/>
    <mergeCell ref="C689:F689"/>
    <mergeCell ref="M689:N689"/>
    <mergeCell ref="C690:F690"/>
    <mergeCell ref="M693:N693"/>
    <mergeCell ref="M684:N684"/>
    <mergeCell ref="M685:N685"/>
    <mergeCell ref="C686:F686"/>
    <mergeCell ref="M686:N686"/>
    <mergeCell ref="C687:F687"/>
    <mergeCell ref="M687:N687"/>
    <mergeCell ref="C677:F677"/>
    <mergeCell ref="M677:N677"/>
    <mergeCell ref="C678:F678"/>
    <mergeCell ref="M678:N678"/>
    <mergeCell ref="C679:F679"/>
    <mergeCell ref="M682:N682"/>
    <mergeCell ref="M673:N673"/>
    <mergeCell ref="M674:N674"/>
    <mergeCell ref="C675:F675"/>
    <mergeCell ref="M675:N675"/>
    <mergeCell ref="C676:F676"/>
    <mergeCell ref="M676:N676"/>
    <mergeCell ref="C666:F666"/>
    <mergeCell ref="M666:N666"/>
    <mergeCell ref="C667:F667"/>
    <mergeCell ref="M667:N667"/>
    <mergeCell ref="C668:F668"/>
    <mergeCell ref="M671:N671"/>
    <mergeCell ref="M662:N662"/>
    <mergeCell ref="M663:N663"/>
    <mergeCell ref="C664:F664"/>
    <mergeCell ref="M664:N664"/>
    <mergeCell ref="C665:F665"/>
    <mergeCell ref="M665:N665"/>
    <mergeCell ref="C655:F655"/>
    <mergeCell ref="M655:N655"/>
    <mergeCell ref="C656:F656"/>
    <mergeCell ref="M656:N656"/>
    <mergeCell ref="C657:F657"/>
    <mergeCell ref="M660:N660"/>
    <mergeCell ref="M651:N651"/>
    <mergeCell ref="M652:N652"/>
    <mergeCell ref="C653:F653"/>
    <mergeCell ref="M653:N653"/>
    <mergeCell ref="C654:F654"/>
    <mergeCell ref="M654:N654"/>
    <mergeCell ref="C644:F644"/>
    <mergeCell ref="M644:N644"/>
    <mergeCell ref="C645:F645"/>
    <mergeCell ref="M645:N645"/>
    <mergeCell ref="C646:F646"/>
    <mergeCell ref="M649:N649"/>
    <mergeCell ref="M640:N640"/>
    <mergeCell ref="M641:N641"/>
    <mergeCell ref="C642:F642"/>
    <mergeCell ref="M642:N642"/>
    <mergeCell ref="C643:F643"/>
    <mergeCell ref="M643:N643"/>
    <mergeCell ref="C633:F633"/>
    <mergeCell ref="M633:N633"/>
    <mergeCell ref="C634:F634"/>
    <mergeCell ref="M634:N634"/>
    <mergeCell ref="C635:F635"/>
    <mergeCell ref="M638:N638"/>
    <mergeCell ref="M629:N629"/>
    <mergeCell ref="M630:N630"/>
    <mergeCell ref="C631:F631"/>
    <mergeCell ref="M631:N631"/>
    <mergeCell ref="C632:F632"/>
    <mergeCell ref="M632:N632"/>
    <mergeCell ref="C622:F622"/>
    <mergeCell ref="M622:N622"/>
    <mergeCell ref="C623:F623"/>
    <mergeCell ref="M623:N623"/>
    <mergeCell ref="C624:F624"/>
    <mergeCell ref="M627:N627"/>
    <mergeCell ref="M618:N618"/>
    <mergeCell ref="M619:N619"/>
    <mergeCell ref="C620:F620"/>
    <mergeCell ref="M620:N620"/>
    <mergeCell ref="C621:F621"/>
    <mergeCell ref="M621:N621"/>
    <mergeCell ref="C611:F611"/>
    <mergeCell ref="M611:N611"/>
    <mergeCell ref="C612:F612"/>
    <mergeCell ref="M612:N612"/>
    <mergeCell ref="C613:F613"/>
    <mergeCell ref="M616:N616"/>
    <mergeCell ref="M607:N607"/>
    <mergeCell ref="M608:N608"/>
    <mergeCell ref="C609:F609"/>
    <mergeCell ref="M609:N609"/>
    <mergeCell ref="C610:F610"/>
    <mergeCell ref="M610:N610"/>
    <mergeCell ref="C600:F600"/>
    <mergeCell ref="M600:N600"/>
    <mergeCell ref="C601:F601"/>
    <mergeCell ref="M601:N601"/>
    <mergeCell ref="C602:F602"/>
    <mergeCell ref="M605:N605"/>
    <mergeCell ref="M596:N596"/>
    <mergeCell ref="M597:N597"/>
    <mergeCell ref="C598:F598"/>
    <mergeCell ref="M598:N598"/>
    <mergeCell ref="C599:F599"/>
    <mergeCell ref="M599:N599"/>
    <mergeCell ref="C589:F589"/>
    <mergeCell ref="M589:N589"/>
    <mergeCell ref="C590:F590"/>
    <mergeCell ref="M590:N590"/>
    <mergeCell ref="C591:F591"/>
    <mergeCell ref="M594:N594"/>
    <mergeCell ref="M585:N585"/>
    <mergeCell ref="M586:N586"/>
    <mergeCell ref="C587:F587"/>
    <mergeCell ref="M587:N587"/>
    <mergeCell ref="C588:F588"/>
    <mergeCell ref="M588:N588"/>
    <mergeCell ref="C578:F578"/>
    <mergeCell ref="M578:N578"/>
    <mergeCell ref="C579:F579"/>
    <mergeCell ref="M579:N579"/>
    <mergeCell ref="C580:F580"/>
    <mergeCell ref="M583:N583"/>
    <mergeCell ref="M574:N574"/>
    <mergeCell ref="M575:N575"/>
    <mergeCell ref="C576:F576"/>
    <mergeCell ref="M576:N576"/>
    <mergeCell ref="C577:F577"/>
    <mergeCell ref="M577:N577"/>
    <mergeCell ref="C567:F567"/>
    <mergeCell ref="M567:N567"/>
    <mergeCell ref="C568:F568"/>
    <mergeCell ref="M568:N568"/>
    <mergeCell ref="C569:F569"/>
    <mergeCell ref="M572:N572"/>
    <mergeCell ref="M563:N563"/>
    <mergeCell ref="M564:N564"/>
    <mergeCell ref="C565:F565"/>
    <mergeCell ref="M565:N565"/>
    <mergeCell ref="C566:F566"/>
    <mergeCell ref="M566:N566"/>
    <mergeCell ref="C556:F556"/>
    <mergeCell ref="M556:N556"/>
    <mergeCell ref="C557:F557"/>
    <mergeCell ref="M557:N557"/>
    <mergeCell ref="C558:F558"/>
    <mergeCell ref="M561:N561"/>
    <mergeCell ref="M552:N552"/>
    <mergeCell ref="M553:N553"/>
    <mergeCell ref="C554:F554"/>
    <mergeCell ref="M554:N554"/>
    <mergeCell ref="C555:F555"/>
    <mergeCell ref="M555:N555"/>
    <mergeCell ref="C545:F545"/>
    <mergeCell ref="M545:N545"/>
    <mergeCell ref="C546:F546"/>
    <mergeCell ref="M546:N546"/>
    <mergeCell ref="C547:F547"/>
    <mergeCell ref="M550:N550"/>
    <mergeCell ref="M541:N541"/>
    <mergeCell ref="M542:N542"/>
    <mergeCell ref="C543:F543"/>
    <mergeCell ref="M543:N543"/>
    <mergeCell ref="C544:F544"/>
    <mergeCell ref="M544:N544"/>
    <mergeCell ref="C534:F534"/>
    <mergeCell ref="M534:N534"/>
    <mergeCell ref="C535:F535"/>
    <mergeCell ref="M535:N535"/>
    <mergeCell ref="C536:F536"/>
    <mergeCell ref="M539:N539"/>
    <mergeCell ref="M530:N530"/>
    <mergeCell ref="M531:N531"/>
    <mergeCell ref="C532:F532"/>
    <mergeCell ref="M532:N532"/>
    <mergeCell ref="C533:F533"/>
    <mergeCell ref="M533:N533"/>
    <mergeCell ref="C523:F523"/>
    <mergeCell ref="M523:N523"/>
    <mergeCell ref="C524:F524"/>
    <mergeCell ref="M524:N524"/>
    <mergeCell ref="C525:F525"/>
    <mergeCell ref="M528:N528"/>
    <mergeCell ref="M519:N519"/>
    <mergeCell ref="M520:N520"/>
    <mergeCell ref="C521:F521"/>
    <mergeCell ref="M521:N521"/>
    <mergeCell ref="C522:F522"/>
    <mergeCell ref="M522:N522"/>
    <mergeCell ref="C512:F512"/>
    <mergeCell ref="M512:N512"/>
    <mergeCell ref="C513:F513"/>
    <mergeCell ref="M513:N513"/>
    <mergeCell ref="C514:F514"/>
    <mergeCell ref="M517:N517"/>
    <mergeCell ref="M508:N508"/>
    <mergeCell ref="M509:N509"/>
    <mergeCell ref="C510:F510"/>
    <mergeCell ref="M510:N510"/>
    <mergeCell ref="C511:F511"/>
    <mergeCell ref="M511:N511"/>
    <mergeCell ref="C501:F501"/>
    <mergeCell ref="M501:N501"/>
    <mergeCell ref="C502:F502"/>
    <mergeCell ref="M502:N502"/>
    <mergeCell ref="C503:F503"/>
    <mergeCell ref="M506:N506"/>
    <mergeCell ref="M497:N497"/>
    <mergeCell ref="M498:N498"/>
    <mergeCell ref="C499:F499"/>
    <mergeCell ref="M499:N499"/>
    <mergeCell ref="C500:F500"/>
    <mergeCell ref="M500:N500"/>
    <mergeCell ref="C490:F490"/>
    <mergeCell ref="M490:N490"/>
    <mergeCell ref="C491:F491"/>
    <mergeCell ref="M491:N491"/>
    <mergeCell ref="C492:F492"/>
    <mergeCell ref="M495:N495"/>
    <mergeCell ref="M486:N486"/>
    <mergeCell ref="M487:N487"/>
    <mergeCell ref="C488:F488"/>
    <mergeCell ref="M488:N488"/>
    <mergeCell ref="C489:F489"/>
    <mergeCell ref="M489:N489"/>
    <mergeCell ref="C479:F479"/>
    <mergeCell ref="M479:N479"/>
    <mergeCell ref="C480:F480"/>
    <mergeCell ref="M480:N480"/>
    <mergeCell ref="C481:F481"/>
    <mergeCell ref="M484:N484"/>
    <mergeCell ref="M475:N475"/>
    <mergeCell ref="M476:N476"/>
    <mergeCell ref="C477:F477"/>
    <mergeCell ref="M477:N477"/>
    <mergeCell ref="C478:F478"/>
    <mergeCell ref="M478:N478"/>
    <mergeCell ref="C468:F468"/>
    <mergeCell ref="M468:N468"/>
    <mergeCell ref="C469:F469"/>
    <mergeCell ref="M469:N469"/>
    <mergeCell ref="C470:F470"/>
    <mergeCell ref="M473:N473"/>
    <mergeCell ref="M464:N464"/>
    <mergeCell ref="M465:N465"/>
    <mergeCell ref="C466:F466"/>
    <mergeCell ref="M466:N466"/>
    <mergeCell ref="C467:F467"/>
    <mergeCell ref="M467:N467"/>
    <mergeCell ref="C457:F457"/>
    <mergeCell ref="M457:N457"/>
    <mergeCell ref="C458:F458"/>
    <mergeCell ref="M458:N458"/>
    <mergeCell ref="C459:F459"/>
    <mergeCell ref="M462:N462"/>
    <mergeCell ref="M453:N453"/>
    <mergeCell ref="M454:N454"/>
    <mergeCell ref="C455:F455"/>
    <mergeCell ref="M455:N455"/>
    <mergeCell ref="C456:F456"/>
    <mergeCell ref="M456:N456"/>
    <mergeCell ref="C446:F446"/>
    <mergeCell ref="M446:N446"/>
    <mergeCell ref="C447:F447"/>
    <mergeCell ref="M447:N447"/>
    <mergeCell ref="C448:F448"/>
    <mergeCell ref="M451:N451"/>
    <mergeCell ref="M442:N442"/>
    <mergeCell ref="M443:N443"/>
    <mergeCell ref="C444:F444"/>
    <mergeCell ref="M444:N444"/>
    <mergeCell ref="C445:F445"/>
    <mergeCell ref="M445:N445"/>
    <mergeCell ref="C435:F435"/>
    <mergeCell ref="M435:N435"/>
    <mergeCell ref="C436:F436"/>
    <mergeCell ref="M436:N436"/>
    <mergeCell ref="C437:F437"/>
    <mergeCell ref="M440:N440"/>
    <mergeCell ref="M431:N431"/>
    <mergeCell ref="M432:N432"/>
    <mergeCell ref="C433:F433"/>
    <mergeCell ref="M433:N433"/>
    <mergeCell ref="C434:F434"/>
    <mergeCell ref="M434:N434"/>
    <mergeCell ref="C424:F424"/>
    <mergeCell ref="M424:N424"/>
    <mergeCell ref="C425:F425"/>
    <mergeCell ref="M425:N425"/>
    <mergeCell ref="C426:F426"/>
    <mergeCell ref="M429:N429"/>
    <mergeCell ref="M420:N420"/>
    <mergeCell ref="M421:N421"/>
    <mergeCell ref="C422:F422"/>
    <mergeCell ref="M422:N422"/>
    <mergeCell ref="C423:F423"/>
    <mergeCell ref="M423:N423"/>
    <mergeCell ref="C413:F413"/>
    <mergeCell ref="M413:N413"/>
    <mergeCell ref="C414:F414"/>
    <mergeCell ref="M414:N414"/>
    <mergeCell ref="C415:F415"/>
    <mergeCell ref="M418:N418"/>
    <mergeCell ref="M409:N409"/>
    <mergeCell ref="M410:N410"/>
    <mergeCell ref="C411:F411"/>
    <mergeCell ref="M411:N411"/>
    <mergeCell ref="C412:F412"/>
    <mergeCell ref="M412:N412"/>
    <mergeCell ref="C402:F402"/>
    <mergeCell ref="M402:N402"/>
    <mergeCell ref="C403:F403"/>
    <mergeCell ref="M403:N403"/>
    <mergeCell ref="C404:F404"/>
    <mergeCell ref="M407:N407"/>
    <mergeCell ref="M398:N398"/>
    <mergeCell ref="M399:N399"/>
    <mergeCell ref="C400:F400"/>
    <mergeCell ref="M400:N400"/>
    <mergeCell ref="C401:F401"/>
    <mergeCell ref="M401:N401"/>
    <mergeCell ref="C391:F391"/>
    <mergeCell ref="M391:N391"/>
    <mergeCell ref="C392:F392"/>
    <mergeCell ref="M392:N392"/>
    <mergeCell ref="C393:F393"/>
    <mergeCell ref="M396:N396"/>
    <mergeCell ref="M387:N387"/>
    <mergeCell ref="M388:N388"/>
    <mergeCell ref="C389:F389"/>
    <mergeCell ref="M389:N389"/>
    <mergeCell ref="C390:F390"/>
    <mergeCell ref="M390:N390"/>
    <mergeCell ref="C380:F380"/>
    <mergeCell ref="M380:N380"/>
    <mergeCell ref="C381:F381"/>
    <mergeCell ref="M381:N381"/>
    <mergeCell ref="C382:F382"/>
    <mergeCell ref="M385:N385"/>
    <mergeCell ref="M376:N376"/>
    <mergeCell ref="M377:N377"/>
    <mergeCell ref="C378:F378"/>
    <mergeCell ref="M378:N378"/>
    <mergeCell ref="C379:F379"/>
    <mergeCell ref="M379:N379"/>
    <mergeCell ref="C369:F369"/>
    <mergeCell ref="M369:N369"/>
    <mergeCell ref="C370:F370"/>
    <mergeCell ref="M370:N370"/>
    <mergeCell ref="C371:F371"/>
    <mergeCell ref="M374:N374"/>
    <mergeCell ref="M365:N365"/>
    <mergeCell ref="M366:N366"/>
    <mergeCell ref="C367:F367"/>
    <mergeCell ref="M367:N367"/>
    <mergeCell ref="C368:F368"/>
    <mergeCell ref="M368:N368"/>
    <mergeCell ref="C358:F358"/>
    <mergeCell ref="M358:N358"/>
    <mergeCell ref="C359:F359"/>
    <mergeCell ref="M359:N359"/>
    <mergeCell ref="C360:F360"/>
    <mergeCell ref="M363:N363"/>
    <mergeCell ref="M354:N354"/>
    <mergeCell ref="M355:N355"/>
    <mergeCell ref="C356:F356"/>
    <mergeCell ref="M356:N356"/>
    <mergeCell ref="C357:F357"/>
    <mergeCell ref="M357:N357"/>
    <mergeCell ref="C344:F344"/>
    <mergeCell ref="M344:N344"/>
    <mergeCell ref="C345:F345"/>
    <mergeCell ref="M345:N345"/>
    <mergeCell ref="C346:F346"/>
    <mergeCell ref="M349:N349"/>
    <mergeCell ref="M340:N340"/>
    <mergeCell ref="M341:N341"/>
    <mergeCell ref="C342:F342"/>
    <mergeCell ref="M342:N342"/>
    <mergeCell ref="C343:F343"/>
    <mergeCell ref="M343:N343"/>
    <mergeCell ref="C333:F333"/>
    <mergeCell ref="M333:N333"/>
    <mergeCell ref="C334:F334"/>
    <mergeCell ref="M334:N334"/>
    <mergeCell ref="C335:F335"/>
    <mergeCell ref="M338:N338"/>
    <mergeCell ref="M329:N329"/>
    <mergeCell ref="M330:N330"/>
    <mergeCell ref="C331:F331"/>
    <mergeCell ref="M331:N331"/>
    <mergeCell ref="C332:F332"/>
    <mergeCell ref="M332:N332"/>
    <mergeCell ref="C322:F322"/>
    <mergeCell ref="M322:N322"/>
    <mergeCell ref="C323:F323"/>
    <mergeCell ref="M323:N323"/>
    <mergeCell ref="C324:F324"/>
    <mergeCell ref="M327:N327"/>
    <mergeCell ref="M318:N318"/>
    <mergeCell ref="M319:N319"/>
    <mergeCell ref="C320:F320"/>
    <mergeCell ref="M320:N320"/>
    <mergeCell ref="C321:F321"/>
    <mergeCell ref="M321:N321"/>
    <mergeCell ref="C311:F311"/>
    <mergeCell ref="M311:N311"/>
    <mergeCell ref="C312:F312"/>
    <mergeCell ref="M312:N312"/>
    <mergeCell ref="C313:F313"/>
    <mergeCell ref="M316:N316"/>
    <mergeCell ref="M307:N307"/>
    <mergeCell ref="M308:N308"/>
    <mergeCell ref="C309:F309"/>
    <mergeCell ref="M309:N309"/>
    <mergeCell ref="C310:F310"/>
    <mergeCell ref="M310:N310"/>
    <mergeCell ref="C300:F300"/>
    <mergeCell ref="M300:N300"/>
    <mergeCell ref="C301:F301"/>
    <mergeCell ref="M301:N301"/>
    <mergeCell ref="C302:F302"/>
    <mergeCell ref="M305:N305"/>
    <mergeCell ref="B294:N294"/>
    <mergeCell ref="M296:N296"/>
    <mergeCell ref="M297:N297"/>
    <mergeCell ref="C298:F298"/>
    <mergeCell ref="M298:N298"/>
    <mergeCell ref="C299:F299"/>
    <mergeCell ref="M299:N299"/>
    <mergeCell ref="C249:N249"/>
    <mergeCell ref="C250:N250"/>
    <mergeCell ref="C269:O269"/>
    <mergeCell ref="C274:N274"/>
    <mergeCell ref="C283:N283"/>
    <mergeCell ref="C290:N290"/>
    <mergeCell ref="F232:M232"/>
    <mergeCell ref="F236:H236"/>
    <mergeCell ref="F237:H237"/>
    <mergeCell ref="F238:H238"/>
    <mergeCell ref="I242:N242"/>
    <mergeCell ref="C248:O248"/>
    <mergeCell ref="H222:I222"/>
    <mergeCell ref="L222:M222"/>
    <mergeCell ref="C224:N224"/>
    <mergeCell ref="C225:N225"/>
    <mergeCell ref="C228:O228"/>
    <mergeCell ref="F231:M231"/>
    <mergeCell ref="L214:M214"/>
    <mergeCell ref="H216:I216"/>
    <mergeCell ref="L217:M217"/>
    <mergeCell ref="C219:E220"/>
    <mergeCell ref="H219:I219"/>
    <mergeCell ref="L220:M220"/>
    <mergeCell ref="H201:I201"/>
    <mergeCell ref="C203:I204"/>
    <mergeCell ref="H209:I209"/>
    <mergeCell ref="D211:F211"/>
    <mergeCell ref="H211:I211"/>
    <mergeCell ref="H213:I213"/>
    <mergeCell ref="C194:O194"/>
    <mergeCell ref="C195:N195"/>
    <mergeCell ref="H197:I197"/>
    <mergeCell ref="L197:O197"/>
    <mergeCell ref="H199:I199"/>
    <mergeCell ref="L199:O199"/>
    <mergeCell ref="C191:D191"/>
    <mergeCell ref="E191:F191"/>
    <mergeCell ref="H191:I191"/>
    <mergeCell ref="J191:K191"/>
    <mergeCell ref="C192:D192"/>
    <mergeCell ref="E192:F192"/>
    <mergeCell ref="H192:I192"/>
    <mergeCell ref="J192:K192"/>
    <mergeCell ref="J188:K188"/>
    <mergeCell ref="C189:D189"/>
    <mergeCell ref="E189:F189"/>
    <mergeCell ref="H189:I189"/>
    <mergeCell ref="J189:K189"/>
    <mergeCell ref="C190:D190"/>
    <mergeCell ref="E190:F190"/>
    <mergeCell ref="H190:I190"/>
    <mergeCell ref="J190:K190"/>
    <mergeCell ref="C176:D176"/>
    <mergeCell ref="E176:F176"/>
    <mergeCell ref="C181:I183"/>
    <mergeCell ref="C188:D188"/>
    <mergeCell ref="E188:F188"/>
    <mergeCell ref="H188:I188"/>
    <mergeCell ref="C173:D173"/>
    <mergeCell ref="E173:F173"/>
    <mergeCell ref="C174:D174"/>
    <mergeCell ref="E174:F174"/>
    <mergeCell ref="C175:D175"/>
    <mergeCell ref="E175:F175"/>
    <mergeCell ref="C170:D170"/>
    <mergeCell ref="E170:F170"/>
    <mergeCell ref="C171:D171"/>
    <mergeCell ref="E171:F171"/>
    <mergeCell ref="C172:D172"/>
    <mergeCell ref="E172:F172"/>
    <mergeCell ref="B154:T154"/>
    <mergeCell ref="D159:G159"/>
    <mergeCell ref="N159:O159"/>
    <mergeCell ref="D163:G163"/>
    <mergeCell ref="D164:G164"/>
    <mergeCell ref="I168:J169"/>
    <mergeCell ref="B139:T139"/>
    <mergeCell ref="B143:T143"/>
    <mergeCell ref="B144:T144"/>
    <mergeCell ref="B148:T148"/>
    <mergeCell ref="B149:T149"/>
    <mergeCell ref="B153:T153"/>
    <mergeCell ref="B124:T124"/>
    <mergeCell ref="B128:T128"/>
    <mergeCell ref="B129:T129"/>
    <mergeCell ref="B133:T133"/>
    <mergeCell ref="B134:T134"/>
    <mergeCell ref="B138:T138"/>
    <mergeCell ref="B111:T111"/>
    <mergeCell ref="B112:T112"/>
    <mergeCell ref="B115:T115"/>
    <mergeCell ref="B118:T118"/>
    <mergeCell ref="B119:T119"/>
    <mergeCell ref="B123:T123"/>
    <mergeCell ref="E106:F106"/>
    <mergeCell ref="E107:F107"/>
    <mergeCell ref="E104:F104"/>
    <mergeCell ref="N104:O104"/>
    <mergeCell ref="E105:F105"/>
    <mergeCell ref="N105:O105"/>
    <mergeCell ref="N106:O106"/>
    <mergeCell ref="B86:J86"/>
    <mergeCell ref="L86:T86"/>
    <mergeCell ref="L88:T98"/>
    <mergeCell ref="B101:T101"/>
    <mergeCell ref="B6:J6"/>
    <mergeCell ref="L6:T6"/>
    <mergeCell ref="B8:J8"/>
    <mergeCell ref="L8:T8"/>
    <mergeCell ref="I10:J10"/>
    <mergeCell ref="S10:T10"/>
    <mergeCell ref="B56:J56"/>
    <mergeCell ref="L56:T56"/>
    <mergeCell ref="L58:T68"/>
    <mergeCell ref="B70:J70"/>
    <mergeCell ref="L70:T70"/>
    <mergeCell ref="L72:T82"/>
    <mergeCell ref="L36:T36"/>
    <mergeCell ref="B41:J41"/>
    <mergeCell ref="L41:T41"/>
    <mergeCell ref="B51:B52"/>
    <mergeCell ref="L51:L52"/>
    <mergeCell ref="B54:J54"/>
    <mergeCell ref="L54:T54"/>
    <mergeCell ref="B20:B21"/>
    <mergeCell ref="L20:L21"/>
    <mergeCell ref="B23:J23"/>
    <mergeCell ref="L23:T23"/>
    <mergeCell ref="B33:B34"/>
    <mergeCell ref="L33:L34"/>
  </mergeCells>
  <dataValidations count="22">
    <dataValidation showInputMessage="1" showErrorMessage="1" sqref="C299:F302 M297:M301 C310:F313 M308:M312 C321:F324 M319:M323 C332:F335 M330:M334 C343:F346 M341:M345 C357:F360 M355:M359 C368:F371 M366:M370 C379:F382 M377:M381 C390:F393 M388:M392 C401:F404 M399:M403 C412:F415 M410:M414 C423:F426 M421:M425 C434:F437 M432:M436 C445:F448 M443:M447 C456:F459 M454:M458 C467:F470 M465:M469 C478:F481 M476:M480 C489:F492 M487:M491 C500:F503 M498:M502 C511:F514 M509:M513 C522:F525 M520:M524 C533:F536 M531:M535 C544:F547 M542:M546 C555:F558 M553:M557 C566:F569 M564:M568 C577:F580 M575:M579 C588:F591 M586:M590 C599:F602 M597:M601 C610:F613 M608:M612 C621:F624 M619:M623 C632:F635 M630:M634 C643:F646 M641:M645 C654:F657 M652:M656 C665:F668 M663:M667 C676:F679 M674:M678 C687:F690 M685:M689 C698:F701 M696:M700 C709:F712 M707:M711 C720:F723 M718:M722 C731:F734 M729:M733 C742:F745 M740:M744 C753:F756 M751:M755 C764:F767 M762:M766 C775:F778 M773:M777 C786:F789 M784:M788 C797:F800 M795:M799 C808:F811 M806:M810 C819:F822 M817:M821 C830:F833 M828:M832 C841:F844 M839:M843 C852:F855 M850:M854 C863:F866 M861:M865 C874:F877 M872:M876 C885:F888 M883:M887 C896:F899 M894:M898 C907:F910 M905:M909 C918:F921 M916:M920 C929:F932 M927:M931 C940:F943 M938:M942 C951:F954 M949:M953 C962:F965 M960:M964 C973:F976 M971:M975 C984:F987 M982:M986 C995:F998 M993:M997 C1006:F1009 M1004:M1008 C1017:F1020 M1015:M1019 C1028:F1031 M1026:M1030 C1039:F1042 M1037:M1041 C1050:F1053 M1048:M1052 C1061:F1064 M1059:M1063 C1072:F1075 M1070:M1074 C1083:F1086 M1081:M1085 C1094:F1097 M1092:M1096 C1105:F1108 M1103:M1107 C1116:F1119 M1114:M1118 C1127:F1130 M1125:M1129 C1138:F1141 M1136:M1140 C1149:F1152 M1147:M1151 C1160:F1163 M1158:M1162 C1171:F1174 M1169:M1173 C1182:F1185 M1180:M1184 C1193:F1196 M1191:M1195 C1204:F1207 M1202:M1206 C1215:F1218 M1213:M1217 C1226:F1229 M1224:M1228 C1237:F1240 M1235:M1239 C1248:F1251 M1246:M1250 C1259:F1262 M1257:M1261 C1270:F1273 M1268:M1272 C1281:F1284 M1279:M1283 C1292:F1295 M1290:M1294 C1303:F1306 M1301:M1305 C1314:F1317 M1312:M1316 C1325:F1328 M1323:M1327 C1336:F1339 M1334:M1338 C1347:F1350 M1345:M1349 C1358:F1361 M1356:M1360 C1369:F1372 M1367:M1371 C1380:F1383 M1378:M1382 C1391:F1394 M1389:M1393 N870 N540" xr:uid="{99FAAD79-FE7A-4FF0-98FB-816243E431D5}"/>
    <dataValidation type="list" showInputMessage="1" showErrorMessage="1" sqref="C298:F298" xr:uid="{ADF01B5F-73AF-45EE-8F92-3391F0465A63}">
      <formula1>$P$3:$P$7</formula1>
    </dataValidation>
    <dataValidation type="list" showInputMessage="1" showErrorMessage="1" sqref="C1390:F1390 C309:F309 C320:F320 C331:F331 C342:F342 C356:F356 C367:F367 C378:F378 C389:F389 C400:F400 C411:F411 C422:F422 C433:F433 C444:F444 C455:F455 C466:F466 C477:F477 C488:F488 C499:F499 C510:F510 C521:F521 C532:F532 C543:F543 C554:F554 C565:F565 C576:F576 C587:F587 C598:F598 C609:F609 C620:F620 C631:F631 C642:F642 C653:F653 C664:F664 C675:F675 C686:F686 C697:F697 C708:F708 C719:F719 C730:F730 C741:F741 C752:F752 C763:F763 C774:F774 C785:F785 C796:F796 C807:F807 C818:F818 C829:F829 C840:F840 C851:F851 C862:F862 C873:F873 C884:F884 C895:F895 C906:F906 C917:F917 C928:F928 C939:F939 C950:F950 C961:F961 C972:F972 C983:F983 C994:F994 C1005:F1005 C1016:F1016 C1027:F1027 C1038:F1038 C1049:F1049 C1060:F1060 C1071:F1071 C1082:F1082 C1093:F1093 C1104:F1104 C1115:F1115 C1126:F1126 C1137:F1137 C1148:F1148 C1159:F1159 C1170:F1170 C1181:F1181 C1192:F1192 C1203:F1203 C1214:F1214 C1225:F1225 C1236:F1236 C1247:F1247 C1258:F1258 C1269:F1269 C1280:F1280 C1291:F1291 C1302:F1302 C1313:F1313 C1324:F1324 C1335:F1335 C1346:F1346 C1357:F1357 C1368:F1368 C1379:F1379" xr:uid="{41D0E9EC-CCD3-43E9-AAE7-94F67E12FA56}">
      <formula1>$P$3:$P$8</formula1>
    </dataValidation>
    <dataValidation type="whole" showInputMessage="1" showErrorMessage="1" sqref="F296 F307 F318 F329 F354 F365 F376 F387 F398 F409 F420 F431 F442 F453 F464 F475 F486 F497 F508 F519 F530 F541 F552 F563 F574 F585 F596 F607 F618 F629 F640 F651 F662 F673 F684 F695 F706 F717 F728 F739 F750 F761 F772 F783 F794 F805 F816 F827 F838 F849 F860 F871 F882 F893 F904 F915 F926 F937 F948 F959 F970 F981 F992 F1003 F1014 F1025 F1036 F1047 F1058 F1069 F1080 F1091 F1102 F1113 F1124 F1135 F1146 F1157 F1168 F1179 F1190 F1201 F1212 F1223 F1234 F1245 F1256 F1267 F1278 F1289 F1300 F1311 F1333 F1344 F1355 F1366 F1377 F1388" xr:uid="{5812B529-C278-42D2-8D3F-D402B0ED1CFB}">
      <formula1>0</formula1>
      <formula2>10000000</formula2>
    </dataValidation>
    <dataValidation type="list" showInputMessage="1" showErrorMessage="1" sqref="K1396 K304 K315 K326 K337 K348 K362 K373 K384 K395 K406 K417 K428 K439 K450 K461 K472 K483 F1389 K494 K505 K516 K527 K538 K549 K560 K571 K582 K593 K604 K615 K626 K637 K648 K659 K670 K681 K692 K703 K714 K725 K736 K747 K758 K769 K780 K791 K802 K813 K824 K835 K846 K857 K868 K879 K890 K901 K912 K923 K934 K945 K956 K967 K978 K989 K1000 K1011 K1022 K1033 K1044 K1055 K1066 K1077 K1088 K1099 K1110 K1121 K1132 K1143 K1154 K1165 K1176 K1187 K1198 K1209 K1220 K1231 K1242 K1253 K1264 K1275 K1286 K1297 K1308 K1319 K1330 K1341 K1352 K1363 K1374 K1385 F308 F319 F330 F341 F355 F366 F377 F388 F399 F410 F421 F432 F443 F454 F465 F476 F487 F498 F509 F520 F531 F542 F553 F564 F575 F586 F597 F608 F619 F630 F641 F652 F663 F674 F685 F696 F707 F718 F729 F740 F751 F762 F773 F784 F795 F806 F817 F828 F839 F850 F861 F872 F883 F894 F905 F916 F927 F938 F949 F960 F971 F982 F993 F1004 F1015 F1026 F1037 F1048 F1059 F1070 F1081 F1092 F1103 F1114 F1125 F1136 F1147 F1158 F1169 F1180 F1191 F1202 F1213 F1224 F1235 F1246 F1257 F1268 F1279 F1290 F1301 F1312 F1323 F1334 F1345 F1356 F1367 F1378 F297" xr:uid="{360DA43B-DD8C-4BCE-A04A-CDC9A725E6BD}">
      <formula1>$S$12:$S$13</formula1>
    </dataValidation>
    <dataValidation type="list" showInputMessage="1" showErrorMessage="1" sqref="M1397:N1397 M349:N349 M316:N316 M327:N327 M338:N338 M305:N305 M363:N363 M374:N374 M385:N385 M396:N396 M407:N407 M418:N418 M429:N429 M440:N440 M451:N451 M462:N462 M473:N473 M484:N484 M495:N495 M506:N506 M517:N517 M528:N528 M539:N539 M550:N550 M561:N561 M572:N572 M583:N583 M594:N594 M605:N605 M616:N616 M627:N627 M638:N638 M649:N649 M660:N660 M671:N671 M682:N682 M693:N693 M704:N704 M715:N715 M726:N726 M737:N737 M748:N748 M759:N759 M770:N770 M781:N781 M792:N792 M803:N803 M814:N814 M825:N825 M836:N836 M847:N847 M858:N858 M869:N869 M880:N880 M891:N891 M902:N902 M913:N913 M924:N924 M935:N935 M946:N946 M957:N957 M968:N968 M979:N979 M990:N990 M1001:N1001 M1012:N1012 M1023:N1023 M1034:N1034 M1045:N1045 M1056:N1056 M1067:N1067 M1078:N1078 M1089:N1089 M1100:N1100 M1111:N1111 M1122:N1122 M1133:N1133 M1144:N1144 M1155:N1155 M1166:N1166 M1177:N1177 M1188:N1188 M1199:N1199 M1210:N1210 M1221:N1221 M1232:N1232 M1243:N1243 M1254:N1254 M1265:N1265 M1276:N1276 M1287:N1287 M1298:N1298 M1309:N1309 M1320:N1320 M1331:N1331 M1342:N1342 M1353:N1353 M1364:N1364 M1375:N1375 M1386:N1386" xr:uid="{4ED36957-5F5B-4C0F-84F7-5D45265CFCC4}">
      <formula1>$P$24:$P$102</formula1>
    </dataValidation>
    <dataValidation type="decimal" allowBlank="1" showInputMessage="1" showErrorMessage="1" sqref="C305 C316 C327 C338 C1397 C363 C374 C385 C396 C407 C418 C429 C440 C451 C462 C473 C484 C495 C506 C517 C528 C539 C550 C561 C572 C583 C594 C605 C616 C627 C638 C649 C660 C671 C682 C693 C704 C715 C726 C737 C748 C759 C770 C781 C792 C803 C814 C825 C836 C847 C858 C869 C880 C891 C902 C913 C924 C935 C946 C957 C968 C979 C990 C1001 C1012 C1023 C1034 C1045 C1056 C1067 C1078 C1089 C1100 C1111 C1122 C1133 C1144 C1155 C1166 C1177 C1188 C1199 C1210 C1221 C1232 C1243 C1254 C1265 C1276 C1287 C1298 C1309 C1320 C1331 C1342 C1353 C1364 C1375 C1386 C349:C351" xr:uid="{DA9D8617-67CE-42EC-96F7-176697B9C595}">
      <formula1>-92</formula1>
      <formula2>-87</formula2>
    </dataValidation>
    <dataValidation type="decimal" allowBlank="1" showInputMessage="1" showErrorMessage="1" sqref="C304 C315 C326 C337 C348 C362 C373 C384 C395 C406 C417 C428 C439 C450 C461 C472 C483 C494 C505 C516 C527 C538 C549 C560 C571 C582 C593 C604 C615 C626 C637 C648 C659 C670 C681 C692 C703 C714 C725 C736 C747 C758 C769 C780 C791 C802 C813 C824 C835 C846 C857 C868 C879 C890 C901 C912 C923 C934 C945 C956 C967 C978 C989 C1000 C1011 C1022 C1033 C1044 C1055 C1066 C1077 C1088 C1099 C1110 C1121 C1132 C1143 C1154 C1165 C1176 C1187 C1198 C1209 C1220 C1231 C1242 C1253 C1264 C1275 C1286 C1297 C1308 C1319 C1330 C1341 C1352 C1363 C1374 C1385 C1396" xr:uid="{E05F8117-A691-4417-B45B-2C2E57172058}">
      <formula1>36</formula1>
      <formula2>43</formula2>
    </dataValidation>
    <dataValidation type="list" showInputMessage="1" showErrorMessage="1" sqref="D1662 D1665:D1666 D1790:D1792" xr:uid="{6042C215-123F-4088-803B-7A9A24DAD21F}">
      <formula1>$B$2:$B$3</formula1>
    </dataValidation>
    <dataValidation type="list" showInputMessage="1" showErrorMessage="1" sqref="B1801:B1840" xr:uid="{96475844-397D-4102-AB9A-5538B5D08EEC}">
      <formula1>$AD$2:$AD$10</formula1>
    </dataValidation>
    <dataValidation type="list" showInputMessage="1" showErrorMessage="1" sqref="X1801:X1840" xr:uid="{88C316F1-D011-40F5-AD2E-9B92E93C61E3}">
      <formula1>$AD$35:$AD$77</formula1>
    </dataValidation>
    <dataValidation type="list" allowBlank="1" showInputMessage="1" showErrorMessage="1" sqref="J1848" xr:uid="{513FFDF2-80C4-4075-9757-89CF9B58AD41}">
      <formula1>$AD$83:$AD$88</formula1>
    </dataValidation>
    <dataValidation type="list" allowBlank="1" showInputMessage="1" showErrorMessage="1" sqref="B1847:B1849 F1847:F1849" xr:uid="{566348D3-3F49-4561-8F25-6537598E5291}">
      <formula1>$AD$79:$AD$80</formula1>
    </dataValidation>
    <dataValidation type="list" operator="lessThanOrEqual" showInputMessage="1" showErrorMessage="1" sqref="V1845 V1851 V1859 V1856" xr:uid="{C3C72C44-2988-432F-990F-918A74F1D202}">
      <formula1>$AD$31:$AD$32</formula1>
    </dataValidation>
    <dataValidation type="list" showInputMessage="1" showErrorMessage="1" sqref="D1801:D1840" xr:uid="{0F6E6FCA-C166-43DF-9D08-B2D42C2D8852}">
      <formula1>$AD$22:$AD$28</formula1>
    </dataValidation>
    <dataValidation type="list" errorStyle="warning" showInputMessage="1" showErrorMessage="1" sqref="V1801:V1840 P1801:P1840 R1801:R1840 T1801:T1840" xr:uid="{EAD1DA22-4D98-49C9-BAA2-764851689A17}">
      <formula1>$AD$31:$AD$32</formula1>
    </dataValidation>
    <dataValidation type="list" showInputMessage="1" showErrorMessage="1" sqref="C1801:C1840" xr:uid="{0A1A7753-F26E-476D-BBF8-3933427164FE}">
      <formula1>$AD$14:$AD$20</formula1>
    </dataValidation>
    <dataValidation type="whole" operator="greaterThanOrEqual" showInputMessage="1" showErrorMessage="1" sqref="F1801:F1840 J1801:J1840" xr:uid="{3A1FF38A-4C19-4A8E-8B45-4D7A8ADED2C3}">
      <formula1>0</formula1>
    </dataValidation>
    <dataValidation type="textLength" operator="lessThanOrEqual" allowBlank="1" showInputMessage="1" showErrorMessage="1" sqref="F1854:M1858 F1860:H1860 N1859 F1863:M1864 N1853:N1857 F1843:I1843 F1866:I1866 C1848:C1849 G1847" xr:uid="{9C306A6A-4DA5-430D-9CEC-0B3A16DB4033}">
      <formula1>100</formula1>
    </dataValidation>
    <dataValidation operator="lessThanOrEqual" allowBlank="1" showInputMessage="1" showErrorMessage="1" sqref="P1854:P1861 AA1845:AB1845 O1845:U1845 AA1859:AA1863 AB1855:AB1863 W1845:X1846 X1849 AA1843:AB1843 O1843:X1843 Z1860:Z1861 X1860:X1861 P1843:P1852 G1848:G1849" xr:uid="{29C3DBD6-C1F1-4E58-AC89-56DA926F0A30}"/>
    <dataValidation type="textLength" operator="lessThanOrEqual" allowBlank="1" showInputMessage="1" showErrorMessage="1" sqref="D2050 D2054 D2058 D2062 D2066 D2070 D2074 D2078 D2082 D2086" xr:uid="{43A8D1FC-C063-42A4-B9D0-E8D1055D3012}">
      <formula1>N$5</formula1>
    </dataValidation>
    <dataValidation type="textLength" operator="lessThanOrEqual" allowBlank="1" showInputMessage="1" showErrorMessage="1" sqref="E2050:M2050 E2054:M2054 E2058:M2058 E2062:M2062 E2066:M2066 E2070:M2070 E2074:M2074 E2078:M2078 E2082:M2082 E2086:M2086" xr:uid="{F72999C4-AC94-4522-A020-DEF74A37F07A}">
      <formula1>#REF!</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B3A5F6C-0DEF-4F2D-8C15-F452B978A03F}">
            <xm:f>SUM(F_Construction!$F$79,F_Construction!$J$79,F_Construction!$N$79,F_Construction!$R$79,F_Construction!$Z$79,F_Construction!$AD$79,F_Construction!$AH$79)&gt;0</xm:f>
            <x14:dxf>
              <fill>
                <patternFill>
                  <bgColor theme="0" tint="-0.14996795556505021"/>
                </patternFill>
              </fill>
            </x14:dxf>
          </x14:cfRule>
          <xm:sqref>E1684</xm:sqref>
        </x14:conditionalFormatting>
        <x14:conditionalFormatting xmlns:xm="http://schemas.microsoft.com/office/excel/2006/main">
          <x14:cfRule type="expression" priority="4" id="{1E29D3FE-2D68-4C19-BA5F-4671F2AC45EB}">
            <xm:f>SUM(F_Construction!$F$82,F_Construction!$J$82,F_Construction!$N$82,F_Construction!$R$82,F_Construction!$Z$82,F_Construction!$AD$82,F_Construction!$AH$82)&gt;0</xm:f>
            <x14:dxf>
              <fill>
                <patternFill>
                  <bgColor theme="0" tint="-0.14996795556505021"/>
                </patternFill>
              </fill>
            </x14:dxf>
          </x14:cfRule>
          <xm:sqref>E1686</xm:sqref>
        </x14:conditionalFormatting>
        <x14:conditionalFormatting xmlns:xm="http://schemas.microsoft.com/office/excel/2006/main">
          <x14:cfRule type="expression" priority="3" id="{76360012-62D7-4511-AF2A-4548FD30DA59}">
            <xm:f>SUM(F_Construction!$F$83,F_Construction!$J$83,F_Construction!$N$83,F_Construction!$R$83,F_Construction!$Z$83,F_Construction!$AD$83,F_Construction!$AH$83)&gt;0</xm:f>
            <x14:dxf>
              <fill>
                <patternFill>
                  <bgColor theme="0" tint="-0.14996795556505021"/>
                </patternFill>
              </fill>
            </x14:dxf>
          </x14:cfRule>
          <xm:sqref>E1687</xm:sqref>
        </x14:conditionalFormatting>
        <x14:conditionalFormatting xmlns:xm="http://schemas.microsoft.com/office/excel/2006/main">
          <x14:cfRule type="expression" priority="2" id="{E181984E-155E-4956-B82C-4277F45A7F6C}">
            <xm:f>SUM(F_Construction!$F$81,F_Construction!$J$81,F_Construction!$N$81,F_Construction!$R$81,F_Construction!$Z$81,F_Construction!$AD$81,F_Construction!$AH$819)&gt;0</xm:f>
            <x14:dxf>
              <fill>
                <patternFill>
                  <bgColor theme="0" tint="-0.14996795556505021"/>
                </patternFill>
              </fill>
            </x14:dxf>
          </x14:cfRule>
          <xm:sqref>E1689</xm:sqref>
        </x14:conditionalFormatting>
        <x14:conditionalFormatting xmlns:xm="http://schemas.microsoft.com/office/excel/2006/main">
          <x14:cfRule type="expression" priority="1" id="{9280FD57-DC75-491B-B6A3-FC3D2283756E}">
            <xm:f>SUM(F_Construction!$F$78,F_Construction!$J$78,F_Construction!$N$78,F_Construction!$R$78,F_Construction!$Z$78,F_Construction!$AD$78,F_Construction!$AH$78)&gt;0</xm:f>
            <x14:dxf>
              <fill>
                <patternFill>
                  <bgColor theme="0" tint="-0.14996795556505021"/>
                </patternFill>
              </fill>
            </x14:dxf>
          </x14:cfRule>
          <xm:sqref>E1715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211"/>
  <sheetViews>
    <sheetView showGridLines="0" view="pageBreakPreview" topLeftCell="A90" zoomScaleNormal="100" zoomScaleSheetLayoutView="100" workbookViewId="0">
      <selection activeCell="C17" sqref="C17"/>
    </sheetView>
  </sheetViews>
  <sheetFormatPr defaultColWidth="9.28515625" defaultRowHeight="15" x14ac:dyDescent="0.25"/>
  <cols>
    <col min="1" max="1" width="1.7109375" customWidth="1"/>
    <col min="3" max="4" width="6.7109375" customWidth="1"/>
    <col min="5" max="5" width="7.28515625" customWidth="1"/>
    <col min="6" max="6" width="7.5703125" customWidth="1"/>
    <col min="7" max="10" width="6.7109375" customWidth="1"/>
    <col min="11" max="11" width="1.7109375" customWidth="1"/>
    <col min="13" max="20" width="6.7109375" customWidth="1"/>
    <col min="21" max="22" width="9.28515625" hidden="1" customWidth="1"/>
    <col min="23" max="23" width="16.28515625" hidden="1" customWidth="1"/>
    <col min="24" max="24" width="22.5703125" hidden="1" customWidth="1"/>
    <col min="25" max="25" width="26.85546875" hidden="1" customWidth="1"/>
    <col min="26" max="26" width="25" hidden="1" customWidth="1"/>
    <col min="27" max="27" width="20.140625" hidden="1" customWidth="1"/>
    <col min="28" max="28" width="23.140625" hidden="1" customWidth="1"/>
    <col min="29" max="29" width="22.140625" hidden="1" customWidth="1"/>
  </cols>
  <sheetData>
    <row r="1" spans="2:29" x14ac:dyDescent="0.25">
      <c r="V1" s="354"/>
    </row>
    <row r="2" spans="2:29" ht="19.5" customHeight="1" thickBot="1" x14ac:dyDescent="0.3">
      <c r="B2" s="413" t="s">
        <v>603</v>
      </c>
      <c r="C2" s="413"/>
      <c r="D2" s="413"/>
      <c r="E2" s="413"/>
      <c r="F2" s="413"/>
      <c r="G2" s="413"/>
      <c r="H2" s="413"/>
      <c r="I2" s="413"/>
      <c r="J2" s="413"/>
      <c r="K2" s="413"/>
      <c r="L2" s="413"/>
      <c r="M2" s="413"/>
      <c r="N2" s="413"/>
      <c r="O2" s="413"/>
      <c r="P2" s="413"/>
      <c r="Q2" s="413"/>
      <c r="R2" s="413"/>
      <c r="S2" s="413"/>
      <c r="T2" s="413"/>
      <c r="U2" s="414"/>
      <c r="V2" s="775" t="s">
        <v>888</v>
      </c>
      <c r="X2" s="962" t="s">
        <v>950</v>
      </c>
      <c r="Y2" s="962" t="s">
        <v>951</v>
      </c>
      <c r="Z2" s="962" t="s">
        <v>952</v>
      </c>
      <c r="AA2" s="963" t="s">
        <v>953</v>
      </c>
      <c r="AB2" s="963" t="s">
        <v>954</v>
      </c>
      <c r="AC2" s="963" t="s">
        <v>955</v>
      </c>
    </row>
    <row r="3" spans="2:29" ht="15" customHeight="1" x14ac:dyDescent="0.25">
      <c r="V3" s="354">
        <v>750</v>
      </c>
      <c r="W3" s="959" t="s">
        <v>163</v>
      </c>
      <c r="X3" s="961">
        <v>405</v>
      </c>
      <c r="Y3" s="961">
        <v>430</v>
      </c>
      <c r="Z3" s="961">
        <v>455</v>
      </c>
      <c r="AA3" s="961">
        <v>260</v>
      </c>
      <c r="AB3" s="961">
        <v>300</v>
      </c>
      <c r="AC3" s="961">
        <v>340</v>
      </c>
    </row>
    <row r="4" spans="2:29" ht="16.5" thickBot="1" x14ac:dyDescent="0.3">
      <c r="B4" s="997" t="s">
        <v>571</v>
      </c>
      <c r="C4" s="997"/>
      <c r="D4" s="997"/>
      <c r="E4" s="997"/>
      <c r="F4" s="997"/>
      <c r="G4" s="997"/>
      <c r="H4" s="997"/>
      <c r="I4" s="997"/>
      <c r="J4" s="997"/>
      <c r="L4" s="997" t="s">
        <v>683</v>
      </c>
      <c r="M4" s="997"/>
      <c r="N4" s="997"/>
      <c r="O4" s="997"/>
      <c r="P4" s="997"/>
      <c r="Q4" s="997"/>
      <c r="R4" s="997"/>
      <c r="S4" s="997"/>
      <c r="T4" s="997"/>
      <c r="V4" s="354"/>
      <c r="W4" s="959" t="s">
        <v>781</v>
      </c>
      <c r="X4" s="961">
        <v>335</v>
      </c>
      <c r="Y4" s="961">
        <v>360</v>
      </c>
      <c r="Z4" s="961">
        <v>385</v>
      </c>
      <c r="AA4" s="961">
        <v>250</v>
      </c>
      <c r="AB4" s="961">
        <v>290</v>
      </c>
      <c r="AC4" s="961">
        <v>330</v>
      </c>
    </row>
    <row r="5" spans="2:29" x14ac:dyDescent="0.25">
      <c r="B5" s="208"/>
      <c r="C5" s="208"/>
      <c r="F5" s="208"/>
      <c r="G5" s="208"/>
      <c r="L5" s="208"/>
      <c r="M5" s="208"/>
      <c r="P5" s="208"/>
      <c r="Q5" s="208"/>
      <c r="V5" s="354"/>
      <c r="W5" s="959" t="s">
        <v>168</v>
      </c>
      <c r="X5" s="961">
        <v>320</v>
      </c>
      <c r="Y5" s="961">
        <v>345</v>
      </c>
      <c r="Z5" s="961">
        <v>370</v>
      </c>
      <c r="AA5" s="961">
        <v>215</v>
      </c>
      <c r="AB5" s="961">
        <v>255</v>
      </c>
      <c r="AC5" s="961">
        <v>295</v>
      </c>
    </row>
    <row r="6" spans="2:29" ht="15.75" thickBot="1" x14ac:dyDescent="0.3">
      <c r="B6" s="982" t="s">
        <v>184</v>
      </c>
      <c r="C6" s="982"/>
      <c r="D6" s="982"/>
      <c r="E6" s="982"/>
      <c r="F6" s="982"/>
      <c r="G6" s="982"/>
      <c r="H6" s="982"/>
      <c r="I6" s="982"/>
      <c r="J6" s="982"/>
      <c r="L6" s="982" t="s">
        <v>184</v>
      </c>
      <c r="M6" s="982"/>
      <c r="N6" s="982"/>
      <c r="O6" s="982"/>
      <c r="P6" s="982"/>
      <c r="Q6" s="982"/>
      <c r="R6" s="982"/>
      <c r="S6" s="982"/>
      <c r="T6" s="982"/>
      <c r="V6" s="354"/>
      <c r="W6" s="960" t="s">
        <v>169</v>
      </c>
      <c r="X6" s="961">
        <v>315</v>
      </c>
      <c r="Y6" s="961">
        <v>340</v>
      </c>
      <c r="Z6" s="961">
        <v>365</v>
      </c>
      <c r="AA6" s="961">
        <v>160</v>
      </c>
      <c r="AB6" s="961">
        <v>200</v>
      </c>
      <c r="AC6" s="961">
        <v>240</v>
      </c>
    </row>
    <row r="7" spans="2:29" ht="15.75" x14ac:dyDescent="0.25">
      <c r="B7" s="255"/>
      <c r="C7" s="255"/>
      <c r="D7" s="255"/>
      <c r="E7" s="255"/>
      <c r="F7" s="255"/>
      <c r="G7" s="255"/>
      <c r="H7" s="255"/>
      <c r="I7" s="255"/>
      <c r="J7" s="256"/>
      <c r="L7" s="255"/>
      <c r="M7" s="255"/>
      <c r="N7" s="255"/>
      <c r="O7" s="255"/>
      <c r="P7" s="255"/>
      <c r="Q7" s="255"/>
      <c r="R7" s="255"/>
      <c r="S7" s="255"/>
      <c r="T7" s="256"/>
      <c r="V7" s="354"/>
    </row>
    <row r="8" spans="2:29" ht="15.75" thickBot="1" x14ac:dyDescent="0.3">
      <c r="B8" s="255"/>
      <c r="C8" s="255">
        <v>0</v>
      </c>
      <c r="D8" s="255">
        <v>1</v>
      </c>
      <c r="E8" s="255">
        <v>2</v>
      </c>
      <c r="F8" s="255">
        <v>3</v>
      </c>
      <c r="G8" s="255">
        <v>4</v>
      </c>
      <c r="H8" s="255">
        <v>5</v>
      </c>
      <c r="I8" s="998" t="s">
        <v>0</v>
      </c>
      <c r="J8" s="998"/>
      <c r="L8" s="255"/>
      <c r="M8" s="255">
        <v>0</v>
      </c>
      <c r="N8" s="255">
        <v>1</v>
      </c>
      <c r="O8" s="255">
        <v>2</v>
      </c>
      <c r="P8" s="255">
        <v>3</v>
      </c>
      <c r="Q8" s="255">
        <v>4</v>
      </c>
      <c r="R8" s="255">
        <v>5</v>
      </c>
      <c r="S8" s="998" t="s">
        <v>0</v>
      </c>
      <c r="T8" s="998"/>
      <c r="V8" s="354"/>
    </row>
    <row r="9" spans="2:29" x14ac:dyDescent="0.25">
      <c r="B9" s="278">
        <v>0.2</v>
      </c>
      <c r="C9" s="416"/>
      <c r="D9" s="417"/>
      <c r="E9" s="417"/>
      <c r="F9" s="417"/>
      <c r="G9" s="417"/>
      <c r="H9" s="418"/>
      <c r="I9" s="835">
        <f>SUM(C9:H9)</f>
        <v>0</v>
      </c>
      <c r="J9" s="262">
        <f t="shared" ref="J9:J17" si="0">IF(I$18&gt;0,I9/I$18,0%)</f>
        <v>0</v>
      </c>
      <c r="L9" s="278">
        <v>0.2</v>
      </c>
      <c r="M9" s="258">
        <f>H_Income!$AF$45</f>
        <v>0</v>
      </c>
      <c r="N9" s="259">
        <f>H_Income!$AK45</f>
        <v>0</v>
      </c>
      <c r="O9" s="259">
        <f>H_Income!$AP45</f>
        <v>0</v>
      </c>
      <c r="P9" s="259">
        <f>H_Income!$AU45</f>
        <v>0</v>
      </c>
      <c r="Q9" s="259">
        <f>H_Income!$AZ45</f>
        <v>0</v>
      </c>
      <c r="R9" s="260">
        <f>H_Income!$BE45</f>
        <v>0</v>
      </c>
      <c r="S9" s="261">
        <f>SUM(M9:R9)</f>
        <v>0</v>
      </c>
      <c r="T9" s="262">
        <f t="shared" ref="T9:T17" si="1">IF(S$18&gt;0,S9/S$18,0%)</f>
        <v>0</v>
      </c>
      <c r="V9" s="354"/>
      <c r="W9" s="486" t="s">
        <v>958</v>
      </c>
    </row>
    <row r="10" spans="2:29" x14ac:dyDescent="0.25">
      <c r="B10" s="278">
        <v>0.3</v>
      </c>
      <c r="C10" s="731"/>
      <c r="D10" s="732"/>
      <c r="E10" s="732"/>
      <c r="F10" s="732"/>
      <c r="G10" s="732"/>
      <c r="H10" s="733"/>
      <c r="I10" s="831">
        <f t="shared" ref="I10" si="2">SUM(C10:H10)</f>
        <v>0</v>
      </c>
      <c r="J10" s="832">
        <f t="shared" si="0"/>
        <v>0</v>
      </c>
      <c r="L10" s="278">
        <v>0.3</v>
      </c>
      <c r="M10" s="734">
        <f>H_Income!$BK45</f>
        <v>0</v>
      </c>
      <c r="N10" s="735">
        <f>H_Income!$BP45</f>
        <v>0</v>
      </c>
      <c r="O10" s="735">
        <f>H_Income!$BU45</f>
        <v>0</v>
      </c>
      <c r="P10" s="735">
        <f>H_Income!$BZ45</f>
        <v>0</v>
      </c>
      <c r="Q10" s="735">
        <f>H_Income!$CE45</f>
        <v>0</v>
      </c>
      <c r="R10" s="736">
        <f>H_Income!$CJ45</f>
        <v>0</v>
      </c>
      <c r="S10" s="831">
        <f>SUM(M10:R10)</f>
        <v>0</v>
      </c>
      <c r="T10" s="262">
        <f t="shared" si="1"/>
        <v>0</v>
      </c>
      <c r="V10" s="354"/>
      <c r="W10" t="s">
        <v>959</v>
      </c>
    </row>
    <row r="11" spans="2:29" x14ac:dyDescent="0.25">
      <c r="B11" s="278">
        <v>0.4</v>
      </c>
      <c r="C11" s="419"/>
      <c r="D11" s="420"/>
      <c r="E11" s="420"/>
      <c r="F11" s="420"/>
      <c r="G11" s="420"/>
      <c r="H11" s="421"/>
      <c r="I11" s="261">
        <f t="shared" ref="I11:I17" si="3">SUM(C11:H11)</f>
        <v>0</v>
      </c>
      <c r="J11" s="262">
        <f t="shared" si="0"/>
        <v>0</v>
      </c>
      <c r="L11" s="278">
        <v>0.4</v>
      </c>
      <c r="M11" s="734">
        <f>H_Income!$CP45</f>
        <v>0</v>
      </c>
      <c r="N11" s="735">
        <f>H_Income!$CU45</f>
        <v>0</v>
      </c>
      <c r="O11" s="735">
        <f>H_Income!$CZ45</f>
        <v>0</v>
      </c>
      <c r="P11" s="735">
        <f>H_Income!$DE45</f>
        <v>0</v>
      </c>
      <c r="Q11" s="735">
        <f>H_Income!$DJ45</f>
        <v>0</v>
      </c>
      <c r="R11" s="736">
        <f>H_Income!$DO45</f>
        <v>0</v>
      </c>
      <c r="S11" s="261">
        <f t="shared" ref="S11:S17" si="4">SUM(M11:R11)</f>
        <v>0</v>
      </c>
      <c r="T11" s="262">
        <f t="shared" si="1"/>
        <v>0</v>
      </c>
      <c r="V11" s="354"/>
      <c r="W11" t="s">
        <v>960</v>
      </c>
    </row>
    <row r="12" spans="2:29" x14ac:dyDescent="0.25">
      <c r="B12" s="278">
        <v>0.5</v>
      </c>
      <c r="C12" s="731"/>
      <c r="D12" s="732"/>
      <c r="E12" s="732"/>
      <c r="F12" s="732"/>
      <c r="G12" s="732"/>
      <c r="H12" s="733"/>
      <c r="I12" s="261">
        <f t="shared" si="3"/>
        <v>0</v>
      </c>
      <c r="J12" s="262">
        <f t="shared" si="0"/>
        <v>0</v>
      </c>
      <c r="L12" s="278">
        <v>0.5</v>
      </c>
      <c r="M12" s="263">
        <f>H_Income!$DU45</f>
        <v>0</v>
      </c>
      <c r="N12" s="264">
        <f>H_Income!$DY45</f>
        <v>0</v>
      </c>
      <c r="O12" s="264">
        <f>H_Income!$EC45</f>
        <v>0</v>
      </c>
      <c r="P12" s="264">
        <f>H_Income!$EG45</f>
        <v>0</v>
      </c>
      <c r="Q12" s="264">
        <f>H_Income!$EK45</f>
        <v>0</v>
      </c>
      <c r="R12" s="265">
        <f>H_Income!$EO45</f>
        <v>0</v>
      </c>
      <c r="S12" s="261">
        <f t="shared" si="4"/>
        <v>0</v>
      </c>
      <c r="T12" s="262">
        <f t="shared" si="1"/>
        <v>0</v>
      </c>
      <c r="V12" s="354"/>
      <c r="W12" t="s">
        <v>961</v>
      </c>
    </row>
    <row r="13" spans="2:29" x14ac:dyDescent="0.25">
      <c r="B13" s="278">
        <v>0.6</v>
      </c>
      <c r="C13" s="419"/>
      <c r="D13" s="420"/>
      <c r="E13" s="420"/>
      <c r="F13" s="420"/>
      <c r="G13" s="420"/>
      <c r="H13" s="421"/>
      <c r="I13" s="261">
        <f t="shared" si="3"/>
        <v>0</v>
      </c>
      <c r="J13" s="262">
        <f t="shared" si="0"/>
        <v>0</v>
      </c>
      <c r="L13" s="278">
        <v>0.6</v>
      </c>
      <c r="M13" s="263">
        <f>H_Income!$ET45</f>
        <v>0</v>
      </c>
      <c r="N13" s="264">
        <f>H_Income!$EX45</f>
        <v>0</v>
      </c>
      <c r="O13" s="264">
        <f>H_Income!$FB45</f>
        <v>0</v>
      </c>
      <c r="P13" s="264">
        <f>H_Income!$FF45</f>
        <v>0</v>
      </c>
      <c r="Q13" s="264">
        <f>H_Income!$FJ45</f>
        <v>0</v>
      </c>
      <c r="R13" s="265">
        <f>H_Income!$FN45</f>
        <v>0</v>
      </c>
      <c r="S13" s="261">
        <f t="shared" si="4"/>
        <v>0</v>
      </c>
      <c r="T13" s="262">
        <f t="shared" si="1"/>
        <v>0</v>
      </c>
      <c r="V13" s="354"/>
      <c r="W13" t="str">
        <f>E103&amp;"-"&amp;E105</f>
        <v>-</v>
      </c>
      <c r="Y13" s="815"/>
      <c r="Z13" s="815"/>
      <c r="AA13" s="815"/>
      <c r="AB13" s="815"/>
    </row>
    <row r="14" spans="2:29" x14ac:dyDescent="0.25">
      <c r="B14" s="278">
        <v>0.7</v>
      </c>
      <c r="C14" s="419"/>
      <c r="D14" s="420"/>
      <c r="E14" s="420"/>
      <c r="F14" s="420"/>
      <c r="G14" s="420"/>
      <c r="H14" s="421"/>
      <c r="I14" s="261">
        <f t="shared" ref="I14" si="5">SUM(C14:H14)</f>
        <v>0</v>
      </c>
      <c r="J14" s="262">
        <f t="shared" si="0"/>
        <v>0</v>
      </c>
      <c r="L14" s="278">
        <v>0.7</v>
      </c>
      <c r="M14" s="263">
        <f>H_Income!$FS$45</f>
        <v>0</v>
      </c>
      <c r="N14" s="264">
        <f>H_Income!$FX45</f>
        <v>0</v>
      </c>
      <c r="O14" s="264">
        <f>H_Income!$GC45</f>
        <v>0</v>
      </c>
      <c r="P14" s="264">
        <f>H_Income!$GH45</f>
        <v>0</v>
      </c>
      <c r="Q14" s="264">
        <f>H_Income!$GM45</f>
        <v>0</v>
      </c>
      <c r="R14" s="265">
        <f>H_Income!$GR45</f>
        <v>0</v>
      </c>
      <c r="S14" s="261">
        <f>SUM(M14:R14)</f>
        <v>0</v>
      </c>
      <c r="T14" s="262">
        <f t="shared" si="1"/>
        <v>0</v>
      </c>
      <c r="V14" s="354"/>
      <c r="Y14" s="815"/>
      <c r="Z14" s="815"/>
      <c r="AA14" s="815"/>
      <c r="AB14" s="815"/>
    </row>
    <row r="15" spans="2:29" x14ac:dyDescent="0.25">
      <c r="B15" s="278">
        <v>0.8</v>
      </c>
      <c r="C15" s="419"/>
      <c r="D15" s="420"/>
      <c r="E15" s="420"/>
      <c r="F15" s="420"/>
      <c r="G15" s="420"/>
      <c r="H15" s="421"/>
      <c r="I15" s="261">
        <f t="shared" si="3"/>
        <v>0</v>
      </c>
      <c r="J15" s="262">
        <f t="shared" si="0"/>
        <v>0</v>
      </c>
      <c r="L15" s="278">
        <v>0.8</v>
      </c>
      <c r="M15" s="263">
        <f>H_Income!$GX45</f>
        <v>0</v>
      </c>
      <c r="N15" s="264">
        <f>H_Income!$HB45</f>
        <v>0</v>
      </c>
      <c r="O15" s="264">
        <f>H_Income!$HF45</f>
        <v>0</v>
      </c>
      <c r="P15" s="264">
        <f>H_Income!$HJ45</f>
        <v>0</v>
      </c>
      <c r="Q15" s="264">
        <f>H_Income!$HN45</f>
        <v>0</v>
      </c>
      <c r="R15" s="265">
        <f>H_Income!$HR45</f>
        <v>0</v>
      </c>
      <c r="S15" s="261">
        <f t="shared" si="4"/>
        <v>0</v>
      </c>
      <c r="T15" s="262">
        <f t="shared" si="1"/>
        <v>0</v>
      </c>
      <c r="V15" s="354"/>
      <c r="Y15" s="815"/>
      <c r="Z15" s="815"/>
      <c r="AA15" s="815"/>
      <c r="AB15" s="815"/>
    </row>
    <row r="16" spans="2:29" x14ac:dyDescent="0.25">
      <c r="B16" s="257" t="s">
        <v>492</v>
      </c>
      <c r="C16" s="419"/>
      <c r="D16" s="420"/>
      <c r="E16" s="420"/>
      <c r="F16" s="420"/>
      <c r="G16" s="420"/>
      <c r="H16" s="421"/>
      <c r="I16" s="261">
        <f t="shared" si="3"/>
        <v>0</v>
      </c>
      <c r="J16" s="262">
        <f t="shared" si="0"/>
        <v>0</v>
      </c>
      <c r="L16" s="257" t="s">
        <v>492</v>
      </c>
      <c r="M16" s="263">
        <f>H_Income!$HW45</f>
        <v>0</v>
      </c>
      <c r="N16" s="264">
        <f>H_Income!$IA45</f>
        <v>0</v>
      </c>
      <c r="O16" s="264">
        <f>H_Income!$IE45</f>
        <v>0</v>
      </c>
      <c r="P16" s="264">
        <f>H_Income!$II45</f>
        <v>0</v>
      </c>
      <c r="Q16" s="264">
        <f>H_Income!$IM45</f>
        <v>0</v>
      </c>
      <c r="R16" s="265">
        <f>H_Income!$IQ45</f>
        <v>0</v>
      </c>
      <c r="S16" s="261">
        <f t="shared" si="4"/>
        <v>0</v>
      </c>
      <c r="T16" s="262">
        <f t="shared" si="1"/>
        <v>0</v>
      </c>
      <c r="V16" s="354"/>
      <c r="Y16" s="815"/>
      <c r="Z16" s="815"/>
      <c r="AA16" s="815"/>
      <c r="AB16" s="815"/>
    </row>
    <row r="17" spans="2:28" ht="15.75" thickBot="1" x14ac:dyDescent="0.3">
      <c r="B17" s="257" t="s">
        <v>493</v>
      </c>
      <c r="C17" s="422"/>
      <c r="D17" s="423"/>
      <c r="E17" s="423"/>
      <c r="F17" s="423"/>
      <c r="G17" s="423"/>
      <c r="H17" s="424"/>
      <c r="I17" s="261">
        <f t="shared" si="3"/>
        <v>0</v>
      </c>
      <c r="J17" s="262">
        <f t="shared" si="0"/>
        <v>0</v>
      </c>
      <c r="L17" s="257" t="s">
        <v>493</v>
      </c>
      <c r="M17" s="266">
        <f>H_Income!$IV45</f>
        <v>0</v>
      </c>
      <c r="N17" s="267">
        <f>H_Income!$IZ45</f>
        <v>0</v>
      </c>
      <c r="O17" s="267">
        <f>H_Income!$JD45</f>
        <v>0</v>
      </c>
      <c r="P17" s="267">
        <f>H_Income!$JH45</f>
        <v>0</v>
      </c>
      <c r="Q17" s="267">
        <f>H_Income!$JL45</f>
        <v>0</v>
      </c>
      <c r="R17" s="268">
        <f>H_Income!$JP45</f>
        <v>0</v>
      </c>
      <c r="S17" s="261">
        <f t="shared" si="4"/>
        <v>0</v>
      </c>
      <c r="T17" s="262">
        <f t="shared" si="1"/>
        <v>0</v>
      </c>
      <c r="V17" s="354"/>
      <c r="Y17" s="815"/>
      <c r="Z17" s="815"/>
      <c r="AA17" s="815"/>
      <c r="AB17" s="815"/>
    </row>
    <row r="18" spans="2:28" ht="16.5" thickBot="1" x14ac:dyDescent="0.3">
      <c r="B18" s="999" t="s">
        <v>0</v>
      </c>
      <c r="C18" s="269">
        <f t="shared" ref="C18:I18" si="6">SUM(C9:C17)</f>
        <v>0</v>
      </c>
      <c r="D18" s="269">
        <f t="shared" si="6"/>
        <v>0</v>
      </c>
      <c r="E18" s="269">
        <f t="shared" si="6"/>
        <v>0</v>
      </c>
      <c r="F18" s="269">
        <f t="shared" si="6"/>
        <v>0</v>
      </c>
      <c r="G18" s="269">
        <f t="shared" si="6"/>
        <v>0</v>
      </c>
      <c r="H18" s="269">
        <f t="shared" si="6"/>
        <v>0</v>
      </c>
      <c r="I18" s="270">
        <f t="shared" si="6"/>
        <v>0</v>
      </c>
      <c r="J18" s="271"/>
      <c r="L18" s="999" t="s">
        <v>0</v>
      </c>
      <c r="M18" s="269">
        <f t="shared" ref="M18:S18" si="7">SUM(M9:M17)</f>
        <v>0</v>
      </c>
      <c r="N18" s="269">
        <f t="shared" si="7"/>
        <v>0</v>
      </c>
      <c r="O18" s="269">
        <f t="shared" si="7"/>
        <v>0</v>
      </c>
      <c r="P18" s="269">
        <f t="shared" si="7"/>
        <v>0</v>
      </c>
      <c r="Q18" s="269">
        <f t="shared" si="7"/>
        <v>0</v>
      </c>
      <c r="R18" s="269">
        <f t="shared" si="7"/>
        <v>0</v>
      </c>
      <c r="S18" s="270">
        <f t="shared" si="7"/>
        <v>0</v>
      </c>
      <c r="T18" s="271"/>
      <c r="V18" s="354"/>
    </row>
    <row r="19" spans="2:28" x14ac:dyDescent="0.25">
      <c r="B19" s="999"/>
      <c r="C19" s="272">
        <f t="shared" ref="C19:H19" si="8">IF($I18&gt;0,C18/$I18,0%)</f>
        <v>0</v>
      </c>
      <c r="D19" s="272">
        <f t="shared" si="8"/>
        <v>0</v>
      </c>
      <c r="E19" s="272">
        <f t="shared" si="8"/>
        <v>0</v>
      </c>
      <c r="F19" s="272">
        <f t="shared" si="8"/>
        <v>0</v>
      </c>
      <c r="G19" s="272">
        <f t="shared" si="8"/>
        <v>0</v>
      </c>
      <c r="H19" s="272">
        <f t="shared" si="8"/>
        <v>0</v>
      </c>
      <c r="I19" s="273"/>
      <c r="L19" s="999"/>
      <c r="M19" s="272">
        <f t="shared" ref="M19:R19" si="9">IF($S18&gt;0,M18/$S18,0%)</f>
        <v>0</v>
      </c>
      <c r="N19" s="272">
        <f t="shared" si="9"/>
        <v>0</v>
      </c>
      <c r="O19" s="272">
        <f t="shared" si="9"/>
        <v>0</v>
      </c>
      <c r="P19" s="272">
        <f t="shared" si="9"/>
        <v>0</v>
      </c>
      <c r="Q19" s="272">
        <f t="shared" si="9"/>
        <v>0</v>
      </c>
      <c r="R19" s="272">
        <f t="shared" si="9"/>
        <v>0</v>
      </c>
      <c r="S19" s="273"/>
      <c r="V19" s="354"/>
    </row>
    <row r="20" spans="2:28" x14ac:dyDescent="0.25">
      <c r="B20" s="255"/>
      <c r="C20" s="255"/>
      <c r="D20" s="255"/>
      <c r="E20" s="255"/>
      <c r="F20" s="255"/>
      <c r="G20" s="255"/>
      <c r="H20" s="255"/>
      <c r="I20" s="255"/>
      <c r="L20" s="255"/>
      <c r="M20" s="255"/>
      <c r="N20" s="255"/>
      <c r="O20" s="255"/>
      <c r="P20" s="255"/>
      <c r="Q20" s="255"/>
      <c r="R20" s="255"/>
      <c r="S20" s="255"/>
      <c r="V20" s="354"/>
    </row>
    <row r="21" spans="2:28" ht="15.75" thickBot="1" x14ac:dyDescent="0.3">
      <c r="B21" s="982" t="s">
        <v>569</v>
      </c>
      <c r="C21" s="982"/>
      <c r="D21" s="982"/>
      <c r="E21" s="982"/>
      <c r="F21" s="982"/>
      <c r="G21" s="982"/>
      <c r="H21" s="982"/>
      <c r="I21" s="982"/>
      <c r="J21" s="982"/>
      <c r="L21" s="982" t="s">
        <v>569</v>
      </c>
      <c r="M21" s="982"/>
      <c r="N21" s="982"/>
      <c r="O21" s="982"/>
      <c r="P21" s="982"/>
      <c r="Q21" s="982"/>
      <c r="R21" s="982"/>
      <c r="S21" s="982"/>
      <c r="T21" s="982"/>
      <c r="V21" s="354"/>
    </row>
    <row r="22" spans="2:28" x14ac:dyDescent="0.25">
      <c r="B22" s="255"/>
      <c r="C22" s="255"/>
      <c r="D22" s="255"/>
      <c r="E22" s="255"/>
      <c r="F22" s="255"/>
      <c r="G22" s="255"/>
      <c r="H22" s="255"/>
      <c r="I22" s="255"/>
      <c r="L22" s="255"/>
      <c r="M22" s="255"/>
      <c r="N22" s="255"/>
      <c r="O22" s="255"/>
      <c r="P22" s="255"/>
      <c r="Q22" s="255"/>
      <c r="R22" s="255"/>
      <c r="S22" s="255"/>
      <c r="V22" s="354"/>
    </row>
    <row r="23" spans="2:28" ht="15.75" thickBot="1" x14ac:dyDescent="0.3">
      <c r="B23" s="255"/>
      <c r="C23" s="255">
        <v>0</v>
      </c>
      <c r="D23" s="255">
        <v>1</v>
      </c>
      <c r="E23" s="255">
        <v>2</v>
      </c>
      <c r="F23" s="255">
        <v>3</v>
      </c>
      <c r="G23" s="255">
        <v>4</v>
      </c>
      <c r="H23" s="255">
        <v>5</v>
      </c>
      <c r="I23" s="276" t="s">
        <v>0</v>
      </c>
      <c r="L23" s="255"/>
      <c r="M23" s="255">
        <v>0</v>
      </c>
      <c r="N23" s="255">
        <v>1</v>
      </c>
      <c r="O23" s="255">
        <v>2</v>
      </c>
      <c r="P23" s="255">
        <v>3</v>
      </c>
      <c r="Q23" s="255">
        <v>4</v>
      </c>
      <c r="R23" s="255">
        <v>5</v>
      </c>
      <c r="S23" s="276" t="s">
        <v>0</v>
      </c>
      <c r="V23" s="354"/>
    </row>
    <row r="24" spans="2:28" x14ac:dyDescent="0.25">
      <c r="B24" s="278">
        <v>0.2</v>
      </c>
      <c r="C24" s="416"/>
      <c r="D24" s="417"/>
      <c r="E24" s="417"/>
      <c r="F24" s="417"/>
      <c r="G24" s="417"/>
      <c r="H24" s="418"/>
      <c r="I24" s="261">
        <f t="shared" ref="I24:I30" si="10">SUM(C24:H24)</f>
        <v>0</v>
      </c>
      <c r="J24" s="262">
        <f t="shared" ref="J24:J30" si="11">IF(I$31&gt;0,I24/I$31,0%)</f>
        <v>0</v>
      </c>
      <c r="L24" s="278">
        <v>0.2</v>
      </c>
      <c r="M24" s="258">
        <f>H_Income!$AH45</f>
        <v>0</v>
      </c>
      <c r="N24" s="259">
        <f>H_Income!$AM45</f>
        <v>0</v>
      </c>
      <c r="O24" s="259">
        <f>H_Income!$AR45</f>
        <v>0</v>
      </c>
      <c r="P24" s="259">
        <f>H_Income!$AW45</f>
        <v>0</v>
      </c>
      <c r="Q24" s="259">
        <f>H_Income!$BB45</f>
        <v>0</v>
      </c>
      <c r="R24" s="260">
        <f>H_Income!$BG45</f>
        <v>0</v>
      </c>
      <c r="S24" s="261">
        <f t="shared" ref="S24:S30" si="12">SUM(M24:R24)</f>
        <v>0</v>
      </c>
      <c r="T24" s="262">
        <f t="shared" ref="T24:T30" si="13">IF(S$31&gt;0,S24/S$31,0%)</f>
        <v>0</v>
      </c>
      <c r="V24" s="354"/>
    </row>
    <row r="25" spans="2:28" x14ac:dyDescent="0.25">
      <c r="B25" s="278">
        <v>0.3</v>
      </c>
      <c r="C25" s="731"/>
      <c r="D25" s="732"/>
      <c r="E25" s="732"/>
      <c r="F25" s="732"/>
      <c r="G25" s="732"/>
      <c r="H25" s="733"/>
      <c r="I25" s="261">
        <f t="shared" si="10"/>
        <v>0</v>
      </c>
      <c r="J25" s="262">
        <f t="shared" si="11"/>
        <v>0</v>
      </c>
      <c r="L25" s="278">
        <v>0.3</v>
      </c>
      <c r="M25" s="734">
        <f>H_Income!$BM45</f>
        <v>0</v>
      </c>
      <c r="N25" s="735">
        <f>H_Income!$BR45</f>
        <v>0</v>
      </c>
      <c r="O25" s="735">
        <f>H_Income!$BW45</f>
        <v>0</v>
      </c>
      <c r="P25" s="735">
        <f>H_Income!$CB45</f>
        <v>0</v>
      </c>
      <c r="Q25" s="735">
        <f>H_Income!$CG45</f>
        <v>0</v>
      </c>
      <c r="R25" s="736">
        <f>H_Income!$CL45</f>
        <v>0</v>
      </c>
      <c r="S25" s="261">
        <f t="shared" si="12"/>
        <v>0</v>
      </c>
      <c r="T25" s="262">
        <f t="shared" si="13"/>
        <v>0</v>
      </c>
      <c r="V25" s="354"/>
    </row>
    <row r="26" spans="2:28" x14ac:dyDescent="0.25">
      <c r="B26" s="278">
        <v>0.4</v>
      </c>
      <c r="C26" s="731"/>
      <c r="D26" s="732"/>
      <c r="E26" s="732"/>
      <c r="F26" s="732"/>
      <c r="G26" s="732"/>
      <c r="H26" s="733"/>
      <c r="I26" s="261">
        <f t="shared" si="10"/>
        <v>0</v>
      </c>
      <c r="J26" s="262">
        <f t="shared" si="11"/>
        <v>0</v>
      </c>
      <c r="L26" s="278">
        <v>0.4</v>
      </c>
      <c r="M26" s="263">
        <f>H_Income!$CR45</f>
        <v>0</v>
      </c>
      <c r="N26" s="264">
        <f>H_Income!$CW45</f>
        <v>0</v>
      </c>
      <c r="O26" s="264">
        <f>H_Income!$DB45</f>
        <v>0</v>
      </c>
      <c r="P26" s="264">
        <f>H_Income!$DG45</f>
        <v>0</v>
      </c>
      <c r="Q26" s="264">
        <f>H_Income!$DL45</f>
        <v>0</v>
      </c>
      <c r="R26" s="265">
        <f>H_Income!$DQ45</f>
        <v>0</v>
      </c>
      <c r="S26" s="261">
        <f t="shared" si="12"/>
        <v>0</v>
      </c>
      <c r="T26" s="262">
        <f t="shared" si="13"/>
        <v>0</v>
      </c>
      <c r="V26" s="354"/>
    </row>
    <row r="27" spans="2:28" x14ac:dyDescent="0.25">
      <c r="B27" s="278">
        <v>0.5</v>
      </c>
      <c r="C27" s="419"/>
      <c r="D27" s="420"/>
      <c r="E27" s="420"/>
      <c r="F27" s="420"/>
      <c r="G27" s="420"/>
      <c r="H27" s="421"/>
      <c r="I27" s="261">
        <f t="shared" si="10"/>
        <v>0</v>
      </c>
      <c r="J27" s="262">
        <f t="shared" si="11"/>
        <v>0</v>
      </c>
      <c r="L27" s="278">
        <v>0.5</v>
      </c>
      <c r="M27" s="263">
        <f>H_Income!$DW45</f>
        <v>0</v>
      </c>
      <c r="N27" s="264">
        <f>H_Income!$EA45</f>
        <v>0</v>
      </c>
      <c r="O27" s="264">
        <f>H_Income!$EE45</f>
        <v>0</v>
      </c>
      <c r="P27" s="264">
        <f>H_Income!$EI45</f>
        <v>0</v>
      </c>
      <c r="Q27" s="264">
        <f>H_Income!$EM45</f>
        <v>0</v>
      </c>
      <c r="R27" s="265">
        <f>H_Income!$EQ45</f>
        <v>0</v>
      </c>
      <c r="S27" s="261">
        <f t="shared" si="12"/>
        <v>0</v>
      </c>
      <c r="T27" s="262">
        <f t="shared" si="13"/>
        <v>0</v>
      </c>
      <c r="V27" s="354"/>
    </row>
    <row r="28" spans="2:28" x14ac:dyDescent="0.25">
      <c r="B28" s="278">
        <v>0.6</v>
      </c>
      <c r="C28" s="419"/>
      <c r="D28" s="420"/>
      <c r="E28" s="420"/>
      <c r="F28" s="420"/>
      <c r="G28" s="420"/>
      <c r="H28" s="421"/>
      <c r="I28" s="261">
        <f t="shared" si="10"/>
        <v>0</v>
      </c>
      <c r="J28" s="262">
        <f t="shared" si="11"/>
        <v>0</v>
      </c>
      <c r="K28" s="833"/>
      <c r="L28" s="834">
        <v>0.6</v>
      </c>
      <c r="M28" s="263">
        <f>H_Income!$EV45</f>
        <v>0</v>
      </c>
      <c r="N28" s="264">
        <f>H_Income!$EZ45</f>
        <v>0</v>
      </c>
      <c r="O28" s="264">
        <f>H_Income!$FD45</f>
        <v>0</v>
      </c>
      <c r="P28" s="264">
        <f>H_Income!$FH45</f>
        <v>0</v>
      </c>
      <c r="Q28" s="264">
        <f>H_Income!$FL45</f>
        <v>0</v>
      </c>
      <c r="R28" s="265">
        <f>H_Income!$FP45</f>
        <v>0</v>
      </c>
      <c r="S28" s="261">
        <f t="shared" si="12"/>
        <v>0</v>
      </c>
      <c r="T28" s="262">
        <f t="shared" si="13"/>
        <v>0</v>
      </c>
      <c r="V28" s="354"/>
    </row>
    <row r="29" spans="2:28" x14ac:dyDescent="0.25">
      <c r="B29" s="278">
        <v>0.7</v>
      </c>
      <c r="C29" s="731"/>
      <c r="D29" s="732"/>
      <c r="E29" s="732"/>
      <c r="F29" s="732"/>
      <c r="G29" s="732"/>
      <c r="H29" s="733"/>
      <c r="I29" s="831">
        <f t="shared" si="10"/>
        <v>0</v>
      </c>
      <c r="J29" s="832">
        <f t="shared" si="11"/>
        <v>0</v>
      </c>
      <c r="L29" s="278">
        <v>0.7</v>
      </c>
      <c r="M29" s="734">
        <f>H_Income!$FU45</f>
        <v>0</v>
      </c>
      <c r="N29" s="735">
        <f>H_Income!$FZ45</f>
        <v>0</v>
      </c>
      <c r="O29" s="735">
        <f>H_Income!$GE45</f>
        <v>0</v>
      </c>
      <c r="P29" s="735">
        <f>H_Income!$GJ45</f>
        <v>0</v>
      </c>
      <c r="Q29" s="735">
        <f>H_Income!$GO45</f>
        <v>0</v>
      </c>
      <c r="R29" s="736">
        <f>H_Income!$GT45</f>
        <v>0</v>
      </c>
      <c r="S29" s="261">
        <f t="shared" si="12"/>
        <v>0</v>
      </c>
      <c r="T29" s="262">
        <f t="shared" si="13"/>
        <v>0</v>
      </c>
      <c r="V29" s="354"/>
    </row>
    <row r="30" spans="2:28" ht="15.75" thickBot="1" x14ac:dyDescent="0.3">
      <c r="B30" s="278">
        <v>0.8</v>
      </c>
      <c r="C30" s="422"/>
      <c r="D30" s="423"/>
      <c r="E30" s="423"/>
      <c r="F30" s="423"/>
      <c r="G30" s="423"/>
      <c r="H30" s="424"/>
      <c r="I30" s="261">
        <f t="shared" si="10"/>
        <v>0</v>
      </c>
      <c r="J30" s="262">
        <f t="shared" si="11"/>
        <v>0</v>
      </c>
      <c r="L30" s="278">
        <v>0.8</v>
      </c>
      <c r="M30" s="266">
        <f>H_Income!$GZ45</f>
        <v>0</v>
      </c>
      <c r="N30" s="267">
        <f>H_Income!$HD45</f>
        <v>0</v>
      </c>
      <c r="O30" s="267">
        <f>H_Income!$HH45</f>
        <v>0</v>
      </c>
      <c r="P30" s="267">
        <f>H_Income!$HL45</f>
        <v>0</v>
      </c>
      <c r="Q30" s="267">
        <f>H_Income!$HP45</f>
        <v>0</v>
      </c>
      <c r="R30" s="268">
        <f>H_Income!$HT45</f>
        <v>0</v>
      </c>
      <c r="S30" s="261">
        <f t="shared" si="12"/>
        <v>0</v>
      </c>
      <c r="T30" s="262">
        <f t="shared" si="13"/>
        <v>0</v>
      </c>
      <c r="V30" s="354"/>
    </row>
    <row r="31" spans="2:28" ht="16.5" thickBot="1" x14ac:dyDescent="0.3">
      <c r="B31" s="999" t="s">
        <v>0</v>
      </c>
      <c r="C31" s="269">
        <f t="shared" ref="C31:I31" si="14">SUM(C24:C30)</f>
        <v>0</v>
      </c>
      <c r="D31" s="269">
        <f t="shared" si="14"/>
        <v>0</v>
      </c>
      <c r="E31" s="269">
        <f t="shared" si="14"/>
        <v>0</v>
      </c>
      <c r="F31" s="269">
        <f t="shared" si="14"/>
        <v>0</v>
      </c>
      <c r="G31" s="269">
        <f t="shared" si="14"/>
        <v>0</v>
      </c>
      <c r="H31" s="269">
        <f t="shared" si="14"/>
        <v>0</v>
      </c>
      <c r="I31" s="270">
        <f t="shared" si="14"/>
        <v>0</v>
      </c>
      <c r="J31" s="274"/>
      <c r="L31" s="999" t="s">
        <v>0</v>
      </c>
      <c r="M31" s="269">
        <f t="shared" ref="M31:S31" si="15">SUM(M24:M30)</f>
        <v>0</v>
      </c>
      <c r="N31" s="269">
        <f t="shared" si="15"/>
        <v>0</v>
      </c>
      <c r="O31" s="269">
        <f t="shared" si="15"/>
        <v>0</v>
      </c>
      <c r="P31" s="269">
        <f t="shared" si="15"/>
        <v>0</v>
      </c>
      <c r="Q31" s="269">
        <f t="shared" si="15"/>
        <v>0</v>
      </c>
      <c r="R31" s="269">
        <f t="shared" si="15"/>
        <v>0</v>
      </c>
      <c r="S31" s="270">
        <f t="shared" si="15"/>
        <v>0</v>
      </c>
      <c r="T31" s="274"/>
      <c r="V31" s="354"/>
    </row>
    <row r="32" spans="2:28" x14ac:dyDescent="0.25">
      <c r="B32" s="996"/>
      <c r="C32" s="275">
        <f t="shared" ref="C32:H32" si="16">IF($I31&gt;0,C31/$I31,0%)</f>
        <v>0</v>
      </c>
      <c r="D32" s="275">
        <f t="shared" si="16"/>
        <v>0</v>
      </c>
      <c r="E32" s="275">
        <f t="shared" si="16"/>
        <v>0</v>
      </c>
      <c r="F32" s="275">
        <f t="shared" si="16"/>
        <v>0</v>
      </c>
      <c r="G32" s="275">
        <f t="shared" si="16"/>
        <v>0</v>
      </c>
      <c r="H32" s="275">
        <f t="shared" si="16"/>
        <v>0</v>
      </c>
      <c r="I32" s="273"/>
      <c r="L32" s="996"/>
      <c r="M32" s="275">
        <f t="shared" ref="M32:R32" si="17">IF($S31&gt;0,M31/$S31,0%)</f>
        <v>0</v>
      </c>
      <c r="N32" s="275">
        <f t="shared" si="17"/>
        <v>0</v>
      </c>
      <c r="O32" s="275">
        <f t="shared" si="17"/>
        <v>0</v>
      </c>
      <c r="P32" s="275">
        <f t="shared" si="17"/>
        <v>0</v>
      </c>
      <c r="Q32" s="275">
        <f t="shared" si="17"/>
        <v>0</v>
      </c>
      <c r="R32" s="275">
        <f t="shared" si="17"/>
        <v>0</v>
      </c>
      <c r="S32" s="273"/>
      <c r="V32" s="354"/>
    </row>
    <row r="33" spans="2:22" x14ac:dyDescent="0.25">
      <c r="B33" s="255"/>
      <c r="C33" s="255"/>
      <c r="D33" s="255"/>
      <c r="E33" s="255"/>
      <c r="F33" s="255"/>
      <c r="G33" s="255"/>
      <c r="H33" s="255"/>
      <c r="I33" s="255"/>
      <c r="L33" s="255"/>
      <c r="M33" s="255"/>
      <c r="N33" s="255"/>
      <c r="O33" s="255"/>
      <c r="P33" s="255"/>
      <c r="Q33" s="255"/>
      <c r="R33" s="255"/>
      <c r="S33" s="255"/>
      <c r="V33" s="354"/>
    </row>
    <row r="34" spans="2:22" ht="15.75" thickBot="1" x14ac:dyDescent="0.3">
      <c r="B34" s="255"/>
      <c r="C34" s="255"/>
      <c r="D34" s="255"/>
      <c r="E34" s="255"/>
      <c r="F34" s="255"/>
      <c r="G34" s="255"/>
      <c r="H34" s="255"/>
      <c r="I34" s="255"/>
      <c r="L34" s="982" t="s">
        <v>908</v>
      </c>
      <c r="M34" s="982"/>
      <c r="N34" s="982"/>
      <c r="O34" s="982"/>
      <c r="P34" s="982"/>
      <c r="Q34" s="982"/>
      <c r="R34" s="982"/>
      <c r="S34" s="982"/>
      <c r="T34" s="982"/>
      <c r="V34" s="354"/>
    </row>
    <row r="35" spans="2:22" x14ac:dyDescent="0.25">
      <c r="B35" s="255"/>
      <c r="C35" s="255"/>
      <c r="D35" s="255"/>
      <c r="E35" s="255"/>
      <c r="F35" s="255"/>
      <c r="G35" s="255"/>
      <c r="H35" s="255"/>
      <c r="I35" s="255"/>
      <c r="L35" s="255"/>
      <c r="M35" s="255"/>
      <c r="N35" s="255"/>
      <c r="O35" s="255"/>
      <c r="P35" s="255"/>
      <c r="Q35" s="255"/>
      <c r="R35" s="255"/>
      <c r="S35" s="255"/>
      <c r="V35" s="354"/>
    </row>
    <row r="36" spans="2:22" ht="15.75" thickBot="1" x14ac:dyDescent="0.3">
      <c r="B36" s="255"/>
      <c r="C36" s="255"/>
      <c r="D36" s="255"/>
      <c r="E36" s="255"/>
      <c r="F36" s="255"/>
      <c r="G36" s="255"/>
      <c r="H36" s="255"/>
      <c r="I36" s="255"/>
      <c r="L36" s="255"/>
      <c r="M36" s="255">
        <v>0</v>
      </c>
      <c r="N36" s="255">
        <v>1</v>
      </c>
      <c r="O36" s="255">
        <v>2</v>
      </c>
      <c r="P36" s="255">
        <v>3</v>
      </c>
      <c r="Q36" s="255">
        <v>4</v>
      </c>
      <c r="R36" s="255">
        <v>5</v>
      </c>
      <c r="S36" s="276" t="s">
        <v>0</v>
      </c>
      <c r="V36" s="354"/>
    </row>
    <row r="37" spans="2:22" ht="15.75" thickBot="1" x14ac:dyDescent="0.3">
      <c r="B37" s="255"/>
      <c r="C37" s="255"/>
      <c r="D37" s="255"/>
      <c r="E37" s="255"/>
      <c r="F37" s="255"/>
      <c r="G37" s="255"/>
      <c r="H37" s="255"/>
      <c r="I37" s="255"/>
      <c r="L37" s="278">
        <v>0.3</v>
      </c>
      <c r="M37" s="457">
        <f>H_Income!$BN45</f>
        <v>0</v>
      </c>
      <c r="N37" s="458">
        <f>H_Income!$BS45</f>
        <v>0</v>
      </c>
      <c r="O37" s="458">
        <f>H_Income!$BX45</f>
        <v>0</v>
      </c>
      <c r="P37" s="458">
        <f>H_Income!$CC45</f>
        <v>0</v>
      </c>
      <c r="Q37" s="458">
        <f>H_Income!$CH45</f>
        <v>0</v>
      </c>
      <c r="R37" s="459">
        <f>H_Income!$CM45</f>
        <v>0</v>
      </c>
      <c r="S37" s="261">
        <f>SUM(M37:R37)</f>
        <v>0</v>
      </c>
      <c r="T37" s="262">
        <f>IF(S$31&gt;0,S37/S$31,0%)</f>
        <v>0</v>
      </c>
      <c r="V37" s="354"/>
    </row>
    <row r="38" spans="2:22" x14ac:dyDescent="0.25">
      <c r="B38" s="255"/>
      <c r="C38" s="255"/>
      <c r="D38" s="255"/>
      <c r="E38" s="255"/>
      <c r="F38" s="255"/>
      <c r="G38" s="255"/>
      <c r="H38" s="255"/>
      <c r="I38" s="255"/>
      <c r="L38" s="278"/>
      <c r="M38" s="255"/>
      <c r="N38" s="255"/>
      <c r="O38" s="255"/>
      <c r="P38" s="255"/>
      <c r="Q38" s="255"/>
      <c r="R38" s="255"/>
      <c r="S38" s="276"/>
      <c r="T38" s="279"/>
      <c r="V38" s="354"/>
    </row>
    <row r="39" spans="2:22" ht="15.75" thickBot="1" x14ac:dyDescent="0.3">
      <c r="B39" s="982" t="s">
        <v>570</v>
      </c>
      <c r="C39" s="982"/>
      <c r="D39" s="982"/>
      <c r="E39" s="982"/>
      <c r="F39" s="982"/>
      <c r="G39" s="982"/>
      <c r="H39" s="982"/>
      <c r="I39" s="982"/>
      <c r="J39" s="982"/>
      <c r="L39" s="982" t="s">
        <v>570</v>
      </c>
      <c r="M39" s="982"/>
      <c r="N39" s="982"/>
      <c r="O39" s="982"/>
      <c r="P39" s="982"/>
      <c r="Q39" s="982"/>
      <c r="R39" s="982"/>
      <c r="S39" s="982"/>
      <c r="T39" s="982"/>
      <c r="V39" s="354"/>
    </row>
    <row r="40" spans="2:22" ht="15.75" x14ac:dyDescent="0.25">
      <c r="B40" s="276"/>
      <c r="C40" s="276"/>
      <c r="D40" s="276"/>
      <c r="E40" s="276"/>
      <c r="F40" s="276"/>
      <c r="G40" s="276"/>
      <c r="H40" s="276"/>
      <c r="I40" s="276"/>
      <c r="J40" s="256"/>
      <c r="L40" s="276"/>
      <c r="M40" s="276"/>
      <c r="N40" s="276"/>
      <c r="O40" s="276"/>
      <c r="P40" s="276"/>
      <c r="Q40" s="276"/>
      <c r="R40" s="276"/>
      <c r="S40" s="276"/>
      <c r="T40" s="256"/>
      <c r="V40" s="354"/>
    </row>
    <row r="41" spans="2:22" ht="15.75" thickBot="1" x14ac:dyDescent="0.3">
      <c r="B41" s="255"/>
      <c r="C41" s="255">
        <v>0</v>
      </c>
      <c r="D41" s="255">
        <v>1</v>
      </c>
      <c r="E41" s="255">
        <v>2</v>
      </c>
      <c r="F41" s="255">
        <v>3</v>
      </c>
      <c r="G41" s="255">
        <v>4</v>
      </c>
      <c r="H41" s="255">
        <v>5</v>
      </c>
      <c r="I41" s="276" t="s">
        <v>0</v>
      </c>
      <c r="L41" s="255"/>
      <c r="M41" s="255">
        <v>0</v>
      </c>
      <c r="N41" s="255">
        <v>1</v>
      </c>
      <c r="O41" s="255">
        <v>2</v>
      </c>
      <c r="P41" s="255">
        <v>3</v>
      </c>
      <c r="Q41" s="255">
        <v>4</v>
      </c>
      <c r="R41" s="255">
        <v>5</v>
      </c>
      <c r="S41" s="276" t="s">
        <v>0</v>
      </c>
      <c r="V41" s="354"/>
    </row>
    <row r="42" spans="2:22" x14ac:dyDescent="0.25">
      <c r="B42" s="278">
        <v>0.2</v>
      </c>
      <c r="C42" s="416"/>
      <c r="D42" s="417"/>
      <c r="E42" s="417"/>
      <c r="F42" s="417"/>
      <c r="G42" s="417"/>
      <c r="H42" s="418"/>
      <c r="I42" s="261">
        <f t="shared" ref="I42:I48" si="18">SUM(C42:H42)</f>
        <v>0</v>
      </c>
      <c r="J42" s="262">
        <f t="shared" ref="J42:J48" si="19">IF(I$49&gt;0,I42/I$49,0%)</f>
        <v>0</v>
      </c>
      <c r="K42" s="833"/>
      <c r="L42" s="278">
        <v>0.2</v>
      </c>
      <c r="M42" s="258">
        <f>H_Income!$AJ45</f>
        <v>0</v>
      </c>
      <c r="N42" s="259">
        <f>H_Income!$AO45</f>
        <v>0</v>
      </c>
      <c r="O42" s="259">
        <f>H_Income!$AT45</f>
        <v>0</v>
      </c>
      <c r="P42" s="259">
        <f>H_Income!$AY45</f>
        <v>0</v>
      </c>
      <c r="Q42" s="259">
        <f>H_Income!$BD45</f>
        <v>0</v>
      </c>
      <c r="R42" s="260">
        <f>H_Income!$BI45</f>
        <v>0</v>
      </c>
      <c r="S42" s="261">
        <f t="shared" ref="S42:S48" si="20">SUM(M42:R42)</f>
        <v>0</v>
      </c>
      <c r="T42" s="262">
        <f t="shared" ref="T42:T48" si="21">IF(S$49&gt;0,S42/S$49,0%)</f>
        <v>0</v>
      </c>
      <c r="V42" s="354"/>
    </row>
    <row r="43" spans="2:22" x14ac:dyDescent="0.25">
      <c r="B43" s="278">
        <v>0.3</v>
      </c>
      <c r="C43" s="731"/>
      <c r="D43" s="732"/>
      <c r="E43" s="732"/>
      <c r="F43" s="732"/>
      <c r="G43" s="732"/>
      <c r="H43" s="733"/>
      <c r="I43" s="831">
        <f t="shared" si="18"/>
        <v>0</v>
      </c>
      <c r="J43" s="832">
        <f t="shared" si="19"/>
        <v>0</v>
      </c>
      <c r="L43" s="278">
        <v>0.3</v>
      </c>
      <c r="M43" s="734">
        <f>H_Income!$BO45</f>
        <v>0</v>
      </c>
      <c r="N43" s="735">
        <f>H_Income!$BT45</f>
        <v>0</v>
      </c>
      <c r="O43" s="735">
        <f>H_Income!$BY45</f>
        <v>0</v>
      </c>
      <c r="P43" s="735">
        <f>H_Income!$CD45</f>
        <v>0</v>
      </c>
      <c r="Q43" s="735">
        <f>H_Income!$CI45</f>
        <v>0</v>
      </c>
      <c r="R43" s="736">
        <f>H_Income!$CN45</f>
        <v>0</v>
      </c>
      <c r="S43" s="261">
        <f t="shared" si="20"/>
        <v>0</v>
      </c>
      <c r="T43" s="262">
        <f t="shared" si="21"/>
        <v>0</v>
      </c>
      <c r="V43" s="354"/>
    </row>
    <row r="44" spans="2:22" x14ac:dyDescent="0.25">
      <c r="B44" s="278">
        <v>0.4</v>
      </c>
      <c r="C44" s="731"/>
      <c r="D44" s="732"/>
      <c r="E44" s="732"/>
      <c r="F44" s="732"/>
      <c r="G44" s="732"/>
      <c r="H44" s="733"/>
      <c r="I44" s="261">
        <f t="shared" si="18"/>
        <v>0</v>
      </c>
      <c r="J44" s="262">
        <f t="shared" si="19"/>
        <v>0</v>
      </c>
      <c r="L44" s="278">
        <v>0.4</v>
      </c>
      <c r="M44" s="263">
        <f>H_Income!$CT45</f>
        <v>0</v>
      </c>
      <c r="N44" s="264">
        <f>H_Income!$CY45</f>
        <v>0</v>
      </c>
      <c r="O44" s="264">
        <f>H_Income!$DD45</f>
        <v>0</v>
      </c>
      <c r="P44" s="264">
        <f>H_Income!$DI45</f>
        <v>0</v>
      </c>
      <c r="Q44" s="264">
        <f>H_Income!$DN45</f>
        <v>0</v>
      </c>
      <c r="R44" s="265">
        <f>H_Income!$DS45</f>
        <v>0</v>
      </c>
      <c r="S44" s="261">
        <f t="shared" si="20"/>
        <v>0</v>
      </c>
      <c r="T44" s="262">
        <f t="shared" si="21"/>
        <v>0</v>
      </c>
      <c r="V44" s="354"/>
    </row>
    <row r="45" spans="2:22" x14ac:dyDescent="0.25">
      <c r="B45" s="278">
        <v>0.5</v>
      </c>
      <c r="C45" s="419"/>
      <c r="D45" s="420"/>
      <c r="E45" s="420"/>
      <c r="F45" s="420"/>
      <c r="G45" s="420"/>
      <c r="H45" s="421"/>
      <c r="I45" s="261">
        <f t="shared" si="18"/>
        <v>0</v>
      </c>
      <c r="J45" s="262">
        <f t="shared" si="19"/>
        <v>0</v>
      </c>
      <c r="L45" s="278">
        <v>0.5</v>
      </c>
      <c r="M45" s="263">
        <f>H_Income!$DX45</f>
        <v>0</v>
      </c>
      <c r="N45" s="264">
        <f>H_Income!$EB45</f>
        <v>0</v>
      </c>
      <c r="O45" s="264">
        <f>H_Income!$EF45</f>
        <v>0</v>
      </c>
      <c r="P45" s="264">
        <f>H_Income!$EJ45</f>
        <v>0</v>
      </c>
      <c r="Q45" s="264">
        <f>H_Income!$EN45</f>
        <v>0</v>
      </c>
      <c r="R45" s="265">
        <f>H_Income!$ER45</f>
        <v>0</v>
      </c>
      <c r="S45" s="261">
        <f t="shared" si="20"/>
        <v>0</v>
      </c>
      <c r="T45" s="262">
        <f t="shared" si="21"/>
        <v>0</v>
      </c>
      <c r="V45" s="354"/>
    </row>
    <row r="46" spans="2:22" x14ac:dyDescent="0.25">
      <c r="B46" s="278">
        <v>0.6</v>
      </c>
      <c r="C46" s="419"/>
      <c r="D46" s="420"/>
      <c r="E46" s="420"/>
      <c r="F46" s="420"/>
      <c r="G46" s="420"/>
      <c r="H46" s="421"/>
      <c r="I46" s="261">
        <f t="shared" si="18"/>
        <v>0</v>
      </c>
      <c r="J46" s="262">
        <f t="shared" si="19"/>
        <v>0</v>
      </c>
      <c r="L46" s="278">
        <v>0.6</v>
      </c>
      <c r="M46" s="263">
        <f>H_Income!$EW45</f>
        <v>0</v>
      </c>
      <c r="N46" s="264">
        <f>H_Income!$FA45</f>
        <v>0</v>
      </c>
      <c r="O46" s="264">
        <f>H_Income!$FE45</f>
        <v>0</v>
      </c>
      <c r="P46" s="264">
        <f>H_Income!$FI45</f>
        <v>0</v>
      </c>
      <c r="Q46" s="264">
        <f>H_Income!$FM45</f>
        <v>0</v>
      </c>
      <c r="R46" s="265">
        <f>H_Income!$FQ45</f>
        <v>0</v>
      </c>
      <c r="S46" s="261">
        <f t="shared" si="20"/>
        <v>0</v>
      </c>
      <c r="T46" s="262">
        <f t="shared" si="21"/>
        <v>0</v>
      </c>
      <c r="V46" s="354"/>
    </row>
    <row r="47" spans="2:22" x14ac:dyDescent="0.25">
      <c r="B47" s="278">
        <v>0.7</v>
      </c>
      <c r="C47" s="419"/>
      <c r="D47" s="420"/>
      <c r="E47" s="420"/>
      <c r="F47" s="420"/>
      <c r="G47" s="420"/>
      <c r="H47" s="421"/>
      <c r="I47" s="261">
        <f t="shared" si="18"/>
        <v>0</v>
      </c>
      <c r="J47" s="262">
        <f t="shared" si="19"/>
        <v>0</v>
      </c>
      <c r="L47" s="278">
        <v>0.7</v>
      </c>
      <c r="M47" s="263">
        <f>H_Income!$FW45</f>
        <v>0</v>
      </c>
      <c r="N47" s="264">
        <f>H_Income!$GB45</f>
        <v>0</v>
      </c>
      <c r="O47" s="264">
        <f>H_Income!$GG45</f>
        <v>0</v>
      </c>
      <c r="P47" s="264">
        <f>H_Income!$GL45</f>
        <v>0</v>
      </c>
      <c r="Q47" s="264">
        <f>H_Income!$GQ45</f>
        <v>0</v>
      </c>
      <c r="R47" s="265">
        <f>H_Income!$GV45</f>
        <v>0</v>
      </c>
      <c r="S47" s="261">
        <f t="shared" si="20"/>
        <v>0</v>
      </c>
      <c r="T47" s="262">
        <f t="shared" si="21"/>
        <v>0</v>
      </c>
      <c r="V47" s="354"/>
    </row>
    <row r="48" spans="2:22" ht="15.75" thickBot="1" x14ac:dyDescent="0.3">
      <c r="B48" s="278">
        <v>0.8</v>
      </c>
      <c r="C48" s="422"/>
      <c r="D48" s="423"/>
      <c r="E48" s="423"/>
      <c r="F48" s="423"/>
      <c r="G48" s="423"/>
      <c r="H48" s="424"/>
      <c r="I48" s="261">
        <f t="shared" si="18"/>
        <v>0</v>
      </c>
      <c r="J48" s="262">
        <f t="shared" si="19"/>
        <v>0</v>
      </c>
      <c r="L48" s="278">
        <v>0.8</v>
      </c>
      <c r="M48" s="266">
        <f>H_Income!$HA45</f>
        <v>0</v>
      </c>
      <c r="N48" s="267">
        <f>H_Income!$HE45</f>
        <v>0</v>
      </c>
      <c r="O48" s="267">
        <f>H_Income!$HI45</f>
        <v>0</v>
      </c>
      <c r="P48" s="267">
        <f>H_Income!$HM45</f>
        <v>0</v>
      </c>
      <c r="Q48" s="267">
        <f>H_Income!$HQ45</f>
        <v>0</v>
      </c>
      <c r="R48" s="268">
        <f>H_Income!$HU45</f>
        <v>0</v>
      </c>
      <c r="S48" s="261">
        <f t="shared" si="20"/>
        <v>0</v>
      </c>
      <c r="T48" s="262">
        <f t="shared" si="21"/>
        <v>0</v>
      </c>
      <c r="V48" s="354"/>
    </row>
    <row r="49" spans="2:22" ht="16.5" thickBot="1" x14ac:dyDescent="0.3">
      <c r="B49" s="996" t="s">
        <v>0</v>
      </c>
      <c r="C49" s="269">
        <f t="shared" ref="C49:I49" si="22">SUM(C42:C48)</f>
        <v>0</v>
      </c>
      <c r="D49" s="269">
        <f t="shared" si="22"/>
        <v>0</v>
      </c>
      <c r="E49" s="269">
        <f t="shared" si="22"/>
        <v>0</v>
      </c>
      <c r="F49" s="269">
        <f t="shared" si="22"/>
        <v>0</v>
      </c>
      <c r="G49" s="269">
        <f t="shared" si="22"/>
        <v>0</v>
      </c>
      <c r="H49" s="269">
        <f t="shared" si="22"/>
        <v>0</v>
      </c>
      <c r="I49" s="270">
        <f t="shared" si="22"/>
        <v>0</v>
      </c>
      <c r="J49" s="271"/>
      <c r="L49" s="996" t="s">
        <v>0</v>
      </c>
      <c r="M49" s="269">
        <f t="shared" ref="M49:S49" si="23">SUM(M42:M48)</f>
        <v>0</v>
      </c>
      <c r="N49" s="269">
        <f t="shared" si="23"/>
        <v>0</v>
      </c>
      <c r="O49" s="269">
        <f t="shared" si="23"/>
        <v>0</v>
      </c>
      <c r="P49" s="269">
        <f t="shared" si="23"/>
        <v>0</v>
      </c>
      <c r="Q49" s="269">
        <f t="shared" si="23"/>
        <v>0</v>
      </c>
      <c r="R49" s="269">
        <f t="shared" si="23"/>
        <v>0</v>
      </c>
      <c r="S49" s="270">
        <f t="shared" si="23"/>
        <v>0</v>
      </c>
      <c r="T49" s="271"/>
      <c r="V49" s="354"/>
    </row>
    <row r="50" spans="2:22" x14ac:dyDescent="0.25">
      <c r="B50" s="996"/>
      <c r="C50" s="272">
        <f>IF($I49&gt;0,C49/$I49,0%)</f>
        <v>0</v>
      </c>
      <c r="D50" s="272">
        <f t="shared" ref="D50:H50" si="24">IF($I49&gt;0,D49/$I49,0%)</f>
        <v>0</v>
      </c>
      <c r="E50" s="272">
        <f t="shared" si="24"/>
        <v>0</v>
      </c>
      <c r="F50" s="272">
        <f t="shared" si="24"/>
        <v>0</v>
      </c>
      <c r="G50" s="272">
        <f t="shared" si="24"/>
        <v>0</v>
      </c>
      <c r="H50" s="272">
        <f t="shared" si="24"/>
        <v>0</v>
      </c>
      <c r="I50" s="277"/>
      <c r="L50" s="996"/>
      <c r="M50" s="272">
        <f t="shared" ref="M50:R50" si="25">IF($S49&gt;0,M49/$S49,0%)</f>
        <v>0</v>
      </c>
      <c r="N50" s="272">
        <f t="shared" si="25"/>
        <v>0</v>
      </c>
      <c r="O50" s="272">
        <f t="shared" si="25"/>
        <v>0</v>
      </c>
      <c r="P50" s="272">
        <f t="shared" si="25"/>
        <v>0</v>
      </c>
      <c r="Q50" s="272">
        <f t="shared" si="25"/>
        <v>0</v>
      </c>
      <c r="R50" s="272">
        <f t="shared" si="25"/>
        <v>0</v>
      </c>
      <c r="S50" s="277"/>
      <c r="V50" s="354"/>
    </row>
    <row r="51" spans="2:22" x14ac:dyDescent="0.25">
      <c r="V51" s="354"/>
    </row>
    <row r="52" spans="2:22" ht="16.5" thickBot="1" x14ac:dyDescent="0.3">
      <c r="B52" s="997" t="s">
        <v>684</v>
      </c>
      <c r="C52" s="997"/>
      <c r="D52" s="997"/>
      <c r="E52" s="997"/>
      <c r="F52" s="997"/>
      <c r="G52" s="997"/>
      <c r="H52" s="997"/>
      <c r="I52" s="997"/>
      <c r="J52" s="997"/>
      <c r="L52" s="997" t="s">
        <v>572</v>
      </c>
      <c r="M52" s="997"/>
      <c r="N52" s="997"/>
      <c r="O52" s="997"/>
      <c r="P52" s="997"/>
      <c r="Q52" s="997"/>
      <c r="R52" s="997"/>
      <c r="S52" s="997"/>
      <c r="T52" s="997"/>
      <c r="V52" s="354"/>
    </row>
    <row r="53" spans="2:22" x14ac:dyDescent="0.25">
      <c r="B53" s="208"/>
      <c r="C53" s="208"/>
      <c r="F53" s="208"/>
      <c r="G53" s="208"/>
      <c r="L53" s="208"/>
      <c r="M53" s="208"/>
      <c r="P53" s="208"/>
      <c r="Q53" s="208"/>
      <c r="V53" s="354"/>
    </row>
    <row r="54" spans="2:22" ht="15.75" thickBot="1" x14ac:dyDescent="0.3">
      <c r="B54" s="982" t="s">
        <v>184</v>
      </c>
      <c r="C54" s="982"/>
      <c r="D54" s="982"/>
      <c r="E54" s="982"/>
      <c r="F54" s="982"/>
      <c r="G54" s="982"/>
      <c r="H54" s="982"/>
      <c r="I54" s="982"/>
      <c r="J54" s="982"/>
      <c r="L54" s="982" t="s">
        <v>184</v>
      </c>
      <c r="M54" s="982"/>
      <c r="N54" s="982"/>
      <c r="O54" s="982"/>
      <c r="P54" s="982"/>
      <c r="Q54" s="982"/>
      <c r="R54" s="982"/>
      <c r="S54" s="982"/>
      <c r="T54" s="982"/>
      <c r="V54" s="354"/>
    </row>
    <row r="55" spans="2:22" ht="16.5" thickBot="1" x14ac:dyDescent="0.3">
      <c r="B55" s="255"/>
      <c r="C55" s="255"/>
      <c r="D55" s="255"/>
      <c r="E55" s="255"/>
      <c r="F55" s="255"/>
      <c r="G55" s="255"/>
      <c r="H55" s="255"/>
      <c r="I55" s="255"/>
      <c r="J55" s="256"/>
      <c r="L55" s="255"/>
      <c r="M55" s="255"/>
      <c r="N55" s="255"/>
      <c r="O55" s="255"/>
      <c r="P55" s="255"/>
      <c r="Q55" s="255"/>
      <c r="R55" s="255"/>
      <c r="S55" s="255"/>
      <c r="T55" s="256"/>
      <c r="V55" s="354"/>
    </row>
    <row r="56" spans="2:22" ht="15.75" thickBot="1" x14ac:dyDescent="0.3">
      <c r="B56" s="255"/>
      <c r="C56" s="255">
        <v>0</v>
      </c>
      <c r="D56" s="255">
        <v>1</v>
      </c>
      <c r="E56" s="255">
        <v>2</v>
      </c>
      <c r="F56" s="255">
        <v>3</v>
      </c>
      <c r="G56" s="255">
        <v>4</v>
      </c>
      <c r="H56" s="255">
        <v>5</v>
      </c>
      <c r="I56" s="276" t="s">
        <v>0</v>
      </c>
      <c r="J56" s="383"/>
      <c r="L56" s="985"/>
      <c r="M56" s="986"/>
      <c r="N56" s="986"/>
      <c r="O56" s="986"/>
      <c r="P56" s="986"/>
      <c r="Q56" s="986"/>
      <c r="R56" s="986"/>
      <c r="S56" s="986"/>
      <c r="T56" s="987"/>
      <c r="V56" s="354"/>
    </row>
    <row r="57" spans="2:22" x14ac:dyDescent="0.25">
      <c r="B57" s="278">
        <v>0.2</v>
      </c>
      <c r="C57" s="258" t="str">
        <f t="shared" ref="C57:H58" si="26">IF(M9-C9=0,"",M9-C9)</f>
        <v/>
      </c>
      <c r="D57" s="259" t="str">
        <f t="shared" si="26"/>
        <v/>
      </c>
      <c r="E57" s="259" t="str">
        <f t="shared" si="26"/>
        <v/>
      </c>
      <c r="F57" s="259" t="str">
        <f t="shared" si="26"/>
        <v/>
      </c>
      <c r="G57" s="259" t="str">
        <f t="shared" si="26"/>
        <v/>
      </c>
      <c r="H57" s="260" t="str">
        <f t="shared" si="26"/>
        <v/>
      </c>
      <c r="I57" s="281"/>
      <c r="J57" s="279"/>
      <c r="K57" s="415"/>
      <c r="L57" s="988"/>
      <c r="M57" s="989"/>
      <c r="N57" s="989"/>
      <c r="O57" s="989"/>
      <c r="P57" s="989"/>
      <c r="Q57" s="989"/>
      <c r="R57" s="989"/>
      <c r="S57" s="989"/>
      <c r="T57" s="990"/>
      <c r="V57" s="354"/>
    </row>
    <row r="58" spans="2:22" x14ac:dyDescent="0.25">
      <c r="B58" s="278">
        <v>0.3</v>
      </c>
      <c r="C58" s="263" t="str">
        <f t="shared" si="26"/>
        <v/>
      </c>
      <c r="D58" s="264" t="str">
        <f t="shared" si="26"/>
        <v/>
      </c>
      <c r="E58" s="264" t="str">
        <f t="shared" si="26"/>
        <v/>
      </c>
      <c r="F58" s="264" t="str">
        <f t="shared" si="26"/>
        <v/>
      </c>
      <c r="G58" s="264" t="str">
        <f t="shared" si="26"/>
        <v/>
      </c>
      <c r="H58" s="265" t="str">
        <f t="shared" si="26"/>
        <v/>
      </c>
      <c r="I58" s="281"/>
      <c r="J58" s="279"/>
      <c r="K58" s="415"/>
      <c r="L58" s="991"/>
      <c r="M58" s="989"/>
      <c r="N58" s="989"/>
      <c r="O58" s="989"/>
      <c r="P58" s="989"/>
      <c r="Q58" s="989"/>
      <c r="R58" s="989"/>
      <c r="S58" s="989"/>
      <c r="T58" s="990"/>
      <c r="V58" s="354"/>
    </row>
    <row r="59" spans="2:22" x14ac:dyDescent="0.25">
      <c r="B59" s="278">
        <v>0.4</v>
      </c>
      <c r="C59" s="263" t="str">
        <f>IF(M11-C11=0,"",M11-C11)</f>
        <v/>
      </c>
      <c r="D59" s="264" t="str">
        <f>IF(N11-D11=0,"",N11-D11)</f>
        <v/>
      </c>
      <c r="E59" s="264" t="str">
        <f t="shared" ref="E59:H59" si="27">IF(O11-E11=0,"",O11-E11)</f>
        <v/>
      </c>
      <c r="F59" s="264" t="str">
        <f t="shared" si="27"/>
        <v/>
      </c>
      <c r="G59" s="264" t="str">
        <f t="shared" si="27"/>
        <v/>
      </c>
      <c r="H59" s="265" t="str">
        <f t="shared" si="27"/>
        <v/>
      </c>
      <c r="J59" s="279"/>
      <c r="L59" s="991"/>
      <c r="M59" s="989"/>
      <c r="N59" s="989"/>
      <c r="O59" s="989"/>
      <c r="P59" s="989"/>
      <c r="Q59" s="989"/>
      <c r="R59" s="989"/>
      <c r="S59" s="989"/>
      <c r="T59" s="990"/>
      <c r="V59" s="354"/>
    </row>
    <row r="60" spans="2:22" x14ac:dyDescent="0.25">
      <c r="B60" s="278">
        <v>0.5</v>
      </c>
      <c r="C60" s="263" t="str">
        <f t="shared" ref="C60:C64" si="28">IF(M12-C12=0,"",M12-C12)</f>
        <v/>
      </c>
      <c r="D60" s="264" t="str">
        <f t="shared" ref="D60:H60" si="29">IF(N12-D12=0,"",N12-D12)</f>
        <v/>
      </c>
      <c r="E60" s="264" t="str">
        <f t="shared" si="29"/>
        <v/>
      </c>
      <c r="F60" s="264" t="str">
        <f t="shared" si="29"/>
        <v/>
      </c>
      <c r="G60" s="264" t="str">
        <f t="shared" si="29"/>
        <v/>
      </c>
      <c r="H60" s="265" t="str">
        <f t="shared" si="29"/>
        <v/>
      </c>
      <c r="I60" s="281"/>
      <c r="J60" s="279"/>
      <c r="K60" s="415"/>
      <c r="L60" s="991"/>
      <c r="M60" s="989"/>
      <c r="N60" s="989"/>
      <c r="O60" s="989"/>
      <c r="P60" s="989"/>
      <c r="Q60" s="989"/>
      <c r="R60" s="989"/>
      <c r="S60" s="989"/>
      <c r="T60" s="990"/>
    </row>
    <row r="61" spans="2:22" x14ac:dyDescent="0.25">
      <c r="B61" s="278">
        <v>0.6</v>
      </c>
      <c r="C61" s="263" t="str">
        <f t="shared" si="28"/>
        <v/>
      </c>
      <c r="D61" s="264" t="str">
        <f t="shared" ref="D61:H61" si="30">IF(N13-D13=0,"",N13-D13)</f>
        <v/>
      </c>
      <c r="E61" s="264" t="str">
        <f t="shared" si="30"/>
        <v/>
      </c>
      <c r="F61" s="264" t="str">
        <f t="shared" si="30"/>
        <v/>
      </c>
      <c r="G61" s="264" t="str">
        <f t="shared" si="30"/>
        <v/>
      </c>
      <c r="H61" s="265" t="str">
        <f t="shared" si="30"/>
        <v/>
      </c>
      <c r="I61" s="281"/>
      <c r="J61" s="279"/>
      <c r="K61" s="415"/>
      <c r="L61" s="991"/>
      <c r="M61" s="989"/>
      <c r="N61" s="989"/>
      <c r="O61" s="989"/>
      <c r="P61" s="989"/>
      <c r="Q61" s="989"/>
      <c r="R61" s="989"/>
      <c r="S61" s="989"/>
      <c r="T61" s="990"/>
      <c r="V61" s="354"/>
    </row>
    <row r="62" spans="2:22" x14ac:dyDescent="0.25">
      <c r="B62" s="278">
        <v>0.7</v>
      </c>
      <c r="C62" s="263" t="str">
        <f t="shared" si="28"/>
        <v/>
      </c>
      <c r="D62" s="264" t="str">
        <f t="shared" ref="D62:H62" si="31">IF(N14-D14=0,"",N14-D14)</f>
        <v/>
      </c>
      <c r="E62" s="264" t="str">
        <f t="shared" si="31"/>
        <v/>
      </c>
      <c r="F62" s="264" t="str">
        <f t="shared" si="31"/>
        <v/>
      </c>
      <c r="G62" s="264" t="str">
        <f t="shared" si="31"/>
        <v/>
      </c>
      <c r="H62" s="265" t="str">
        <f t="shared" si="31"/>
        <v/>
      </c>
      <c r="I62" s="281"/>
      <c r="J62" s="279"/>
      <c r="K62" s="415"/>
      <c r="L62" s="991"/>
      <c r="M62" s="989"/>
      <c r="N62" s="989"/>
      <c r="O62" s="989"/>
      <c r="P62" s="989"/>
      <c r="Q62" s="989"/>
      <c r="R62" s="989"/>
      <c r="S62" s="989"/>
      <c r="T62" s="990"/>
      <c r="V62" s="354"/>
    </row>
    <row r="63" spans="2:22" x14ac:dyDescent="0.25">
      <c r="B63" s="278">
        <v>0.8</v>
      </c>
      <c r="C63" s="263" t="str">
        <f t="shared" si="28"/>
        <v/>
      </c>
      <c r="D63" s="264" t="str">
        <f t="shared" ref="D63:H63" si="32">IF(N15-D15=0,"",N15-D15)</f>
        <v/>
      </c>
      <c r="E63" s="264" t="str">
        <f t="shared" si="32"/>
        <v/>
      </c>
      <c r="F63" s="264" t="str">
        <f t="shared" si="32"/>
        <v/>
      </c>
      <c r="G63" s="264" t="str">
        <f t="shared" si="32"/>
        <v/>
      </c>
      <c r="H63" s="265" t="str">
        <f t="shared" si="32"/>
        <v/>
      </c>
      <c r="I63" s="276"/>
      <c r="J63" s="279"/>
      <c r="K63" s="415"/>
      <c r="L63" s="991"/>
      <c r="M63" s="989"/>
      <c r="N63" s="989"/>
      <c r="O63" s="989"/>
      <c r="P63" s="989"/>
      <c r="Q63" s="989"/>
      <c r="R63" s="989"/>
      <c r="S63" s="989"/>
      <c r="T63" s="990"/>
      <c r="V63" s="354"/>
    </row>
    <row r="64" spans="2:22" x14ac:dyDescent="0.25">
      <c r="B64" s="257" t="s">
        <v>492</v>
      </c>
      <c r="C64" s="263" t="str">
        <f t="shared" si="28"/>
        <v/>
      </c>
      <c r="D64" s="264" t="str">
        <f t="shared" ref="D64:H64" si="33">IF(N16-D16=0,"",N16-D16)</f>
        <v/>
      </c>
      <c r="E64" s="264" t="str">
        <f t="shared" si="33"/>
        <v/>
      </c>
      <c r="F64" s="264" t="str">
        <f t="shared" si="33"/>
        <v/>
      </c>
      <c r="G64" s="264" t="str">
        <f t="shared" si="33"/>
        <v/>
      </c>
      <c r="H64" s="265" t="str">
        <f t="shared" si="33"/>
        <v/>
      </c>
      <c r="I64" s="281"/>
      <c r="J64" s="279"/>
      <c r="K64" s="415"/>
      <c r="L64" s="991"/>
      <c r="M64" s="989"/>
      <c r="N64" s="989"/>
      <c r="O64" s="989"/>
      <c r="P64" s="989"/>
      <c r="Q64" s="989"/>
      <c r="R64" s="989"/>
      <c r="S64" s="989"/>
      <c r="T64" s="990"/>
      <c r="V64" s="354"/>
    </row>
    <row r="65" spans="2:22" ht="15.75" thickBot="1" x14ac:dyDescent="0.3">
      <c r="B65" s="257" t="s">
        <v>493</v>
      </c>
      <c r="C65" s="266" t="str">
        <f>IF(M17-C17=0,"",M17-C17)</f>
        <v/>
      </c>
      <c r="D65" s="267" t="str">
        <f t="shared" ref="D65:H65" si="34">IF(N17-D17=0,"",N17-D17)</f>
        <v/>
      </c>
      <c r="E65" s="267" t="str">
        <f t="shared" si="34"/>
        <v/>
      </c>
      <c r="F65" s="267" t="str">
        <f t="shared" si="34"/>
        <v/>
      </c>
      <c r="G65" s="267" t="str">
        <f t="shared" si="34"/>
        <v/>
      </c>
      <c r="H65" s="268" t="str">
        <f t="shared" si="34"/>
        <v/>
      </c>
      <c r="I65" s="276"/>
      <c r="J65" s="279"/>
      <c r="L65" s="991"/>
      <c r="M65" s="989"/>
      <c r="N65" s="989"/>
      <c r="O65" s="989"/>
      <c r="P65" s="989"/>
      <c r="Q65" s="989"/>
      <c r="R65" s="989"/>
      <c r="S65" s="989"/>
      <c r="T65" s="990"/>
      <c r="V65" s="354"/>
    </row>
    <row r="66" spans="2:22" ht="16.5" thickBot="1" x14ac:dyDescent="0.3">
      <c r="B66" s="382" t="s">
        <v>0</v>
      </c>
      <c r="C66" s="276"/>
      <c r="D66" s="276"/>
      <c r="E66" s="276"/>
      <c r="F66" s="276"/>
      <c r="G66" s="276"/>
      <c r="H66" s="285"/>
      <c r="I66" s="270" t="str">
        <f>IF(S18-I18=0,"",S18-I18)</f>
        <v/>
      </c>
      <c r="L66" s="992"/>
      <c r="M66" s="993"/>
      <c r="N66" s="993"/>
      <c r="O66" s="993"/>
      <c r="P66" s="993"/>
      <c r="Q66" s="993"/>
      <c r="R66" s="993"/>
      <c r="S66" s="993"/>
      <c r="T66" s="994"/>
      <c r="V66" s="354"/>
    </row>
    <row r="67" spans="2:22" x14ac:dyDescent="0.25">
      <c r="B67" s="382"/>
      <c r="C67" s="280"/>
      <c r="D67" s="280"/>
      <c r="E67" s="280"/>
      <c r="F67" s="280"/>
      <c r="G67" s="280"/>
      <c r="H67" s="280"/>
      <c r="I67" s="284"/>
      <c r="L67" s="282" t="s">
        <v>573</v>
      </c>
      <c r="M67" s="283"/>
      <c r="N67" s="283">
        <f>V$3-LEN(L56)</f>
        <v>750</v>
      </c>
      <c r="O67" s="255"/>
      <c r="P67" s="255"/>
      <c r="Q67" s="255"/>
      <c r="R67" s="255"/>
      <c r="S67" s="255"/>
      <c r="V67" s="354"/>
    </row>
    <row r="68" spans="2:22" ht="15.75" thickBot="1" x14ac:dyDescent="0.3">
      <c r="B68" s="982" t="s">
        <v>569</v>
      </c>
      <c r="C68" s="982"/>
      <c r="D68" s="982"/>
      <c r="E68" s="982"/>
      <c r="F68" s="982"/>
      <c r="G68" s="982"/>
      <c r="H68" s="982"/>
      <c r="I68" s="982"/>
      <c r="J68" s="982"/>
      <c r="L68" s="982" t="s">
        <v>569</v>
      </c>
      <c r="M68" s="982"/>
      <c r="N68" s="982"/>
      <c r="O68" s="982"/>
      <c r="P68" s="982"/>
      <c r="Q68" s="982"/>
      <c r="R68" s="982"/>
      <c r="S68" s="982"/>
      <c r="T68" s="982"/>
      <c r="V68" s="354"/>
    </row>
    <row r="69" spans="2:22" ht="15.75" thickBot="1" x14ac:dyDescent="0.3">
      <c r="B69" s="255"/>
      <c r="C69" s="255"/>
      <c r="D69" s="255"/>
      <c r="E69" s="255"/>
      <c r="F69" s="255"/>
      <c r="G69" s="255"/>
      <c r="H69" s="255"/>
      <c r="I69" s="255"/>
      <c r="L69" s="255"/>
      <c r="M69" s="255"/>
      <c r="N69" s="255"/>
      <c r="O69" s="255"/>
      <c r="P69" s="255"/>
      <c r="Q69" s="255"/>
      <c r="R69" s="255"/>
      <c r="S69" s="255"/>
      <c r="V69" s="354"/>
    </row>
    <row r="70" spans="2:22" ht="15.75" thickBot="1" x14ac:dyDescent="0.3">
      <c r="B70" s="255"/>
      <c r="C70" s="255">
        <v>0</v>
      </c>
      <c r="D70" s="255">
        <v>1</v>
      </c>
      <c r="E70" s="255">
        <v>2</v>
      </c>
      <c r="F70" s="255">
        <v>3</v>
      </c>
      <c r="G70" s="255">
        <v>4</v>
      </c>
      <c r="H70" s="255">
        <v>5</v>
      </c>
      <c r="I70" s="276" t="s">
        <v>0</v>
      </c>
      <c r="L70" s="985"/>
      <c r="M70" s="986"/>
      <c r="N70" s="986"/>
      <c r="O70" s="986"/>
      <c r="P70" s="986"/>
      <c r="Q70" s="986"/>
      <c r="R70" s="986"/>
      <c r="S70" s="986"/>
      <c r="T70" s="987"/>
      <c r="V70" s="354"/>
    </row>
    <row r="71" spans="2:22" x14ac:dyDescent="0.25">
      <c r="B71" s="278">
        <v>0.2</v>
      </c>
      <c r="C71" s="258" t="str">
        <f t="shared" ref="C71:H76" si="35">IF(M24-C24=0,"",M24-C24)</f>
        <v/>
      </c>
      <c r="D71" s="259" t="str">
        <f t="shared" si="35"/>
        <v/>
      </c>
      <c r="E71" s="259" t="str">
        <f t="shared" si="35"/>
        <v/>
      </c>
      <c r="F71" s="259" t="str">
        <f t="shared" si="35"/>
        <v/>
      </c>
      <c r="G71" s="259" t="str">
        <f t="shared" si="35"/>
        <v/>
      </c>
      <c r="H71" s="260" t="str">
        <f t="shared" si="35"/>
        <v/>
      </c>
      <c r="I71" s="276"/>
      <c r="J71" s="279"/>
      <c r="K71" s="415"/>
      <c r="L71" s="988"/>
      <c r="M71" s="989"/>
      <c r="N71" s="989"/>
      <c r="O71" s="989"/>
      <c r="P71" s="989"/>
      <c r="Q71" s="989"/>
      <c r="R71" s="989"/>
      <c r="S71" s="989"/>
      <c r="T71" s="990"/>
      <c r="V71" s="354"/>
    </row>
    <row r="72" spans="2:22" x14ac:dyDescent="0.25">
      <c r="B72" s="278">
        <v>0.3</v>
      </c>
      <c r="C72" s="734" t="str">
        <f t="shared" si="35"/>
        <v/>
      </c>
      <c r="D72" s="735" t="str">
        <f t="shared" si="35"/>
        <v/>
      </c>
      <c r="E72" s="735" t="str">
        <f t="shared" si="35"/>
        <v/>
      </c>
      <c r="F72" s="735" t="str">
        <f t="shared" si="35"/>
        <v/>
      </c>
      <c r="G72" s="735" t="str">
        <f t="shared" si="35"/>
        <v/>
      </c>
      <c r="H72" s="736" t="str">
        <f t="shared" si="35"/>
        <v/>
      </c>
      <c r="I72" s="276"/>
      <c r="J72" s="279"/>
      <c r="K72" s="415"/>
      <c r="L72" s="991"/>
      <c r="M72" s="989"/>
      <c r="N72" s="989"/>
      <c r="O72" s="989"/>
      <c r="P72" s="989"/>
      <c r="Q72" s="989"/>
      <c r="R72" s="989"/>
      <c r="S72" s="989"/>
      <c r="T72" s="990"/>
      <c r="V72" s="354"/>
    </row>
    <row r="73" spans="2:22" x14ac:dyDescent="0.25">
      <c r="B73" s="278">
        <v>0.4</v>
      </c>
      <c r="C73" s="263" t="str">
        <f t="shared" si="35"/>
        <v/>
      </c>
      <c r="D73" s="264" t="str">
        <f t="shared" si="35"/>
        <v/>
      </c>
      <c r="E73" s="264" t="str">
        <f t="shared" si="35"/>
        <v/>
      </c>
      <c r="F73" s="264" t="str">
        <f t="shared" si="35"/>
        <v/>
      </c>
      <c r="G73" s="264" t="str">
        <f t="shared" si="35"/>
        <v/>
      </c>
      <c r="H73" s="265" t="str">
        <f t="shared" si="35"/>
        <v/>
      </c>
      <c r="J73" s="279"/>
      <c r="K73" s="415"/>
      <c r="L73" s="991"/>
      <c r="M73" s="989"/>
      <c r="N73" s="989"/>
      <c r="O73" s="989"/>
      <c r="P73" s="989"/>
      <c r="Q73" s="989"/>
      <c r="R73" s="989"/>
      <c r="S73" s="989"/>
      <c r="T73" s="990"/>
      <c r="V73" s="354"/>
    </row>
    <row r="74" spans="2:22" x14ac:dyDescent="0.25">
      <c r="B74" s="278">
        <v>0.5</v>
      </c>
      <c r="C74" s="263" t="str">
        <f t="shared" si="35"/>
        <v/>
      </c>
      <c r="D74" s="264" t="str">
        <f t="shared" si="35"/>
        <v/>
      </c>
      <c r="E74" s="264" t="str">
        <f t="shared" si="35"/>
        <v/>
      </c>
      <c r="F74" s="264" t="str">
        <f t="shared" si="35"/>
        <v/>
      </c>
      <c r="G74" s="264" t="str">
        <f t="shared" si="35"/>
        <v/>
      </c>
      <c r="H74" s="265" t="str">
        <f t="shared" si="35"/>
        <v/>
      </c>
      <c r="I74" s="276"/>
      <c r="J74" s="279"/>
      <c r="L74" s="991"/>
      <c r="M74" s="989"/>
      <c r="N74" s="989"/>
      <c r="O74" s="989"/>
      <c r="P74" s="989"/>
      <c r="Q74" s="989"/>
      <c r="R74" s="989"/>
      <c r="S74" s="989"/>
      <c r="T74" s="990"/>
      <c r="V74" s="354"/>
    </row>
    <row r="75" spans="2:22" x14ac:dyDescent="0.25">
      <c r="B75" s="278">
        <v>0.6</v>
      </c>
      <c r="C75" s="263" t="str">
        <f t="shared" si="35"/>
        <v/>
      </c>
      <c r="D75" s="264" t="str">
        <f t="shared" si="35"/>
        <v/>
      </c>
      <c r="E75" s="264" t="str">
        <f t="shared" si="35"/>
        <v/>
      </c>
      <c r="F75" s="264" t="str">
        <f t="shared" si="35"/>
        <v/>
      </c>
      <c r="G75" s="264" t="str">
        <f t="shared" si="35"/>
        <v/>
      </c>
      <c r="H75" s="265" t="str">
        <f t="shared" si="35"/>
        <v/>
      </c>
      <c r="I75" s="276"/>
      <c r="J75" s="279"/>
      <c r="K75" s="415"/>
      <c r="L75" s="991"/>
      <c r="M75" s="989"/>
      <c r="N75" s="989"/>
      <c r="O75" s="989"/>
      <c r="P75" s="989"/>
      <c r="Q75" s="989"/>
      <c r="R75" s="989"/>
      <c r="S75" s="989"/>
      <c r="T75" s="990"/>
      <c r="V75" s="354"/>
    </row>
    <row r="76" spans="2:22" x14ac:dyDescent="0.25">
      <c r="B76" s="278">
        <v>0.7</v>
      </c>
      <c r="C76" s="263" t="str">
        <f t="shared" si="35"/>
        <v/>
      </c>
      <c r="D76" s="264" t="str">
        <f t="shared" si="35"/>
        <v/>
      </c>
      <c r="E76" s="264" t="str">
        <f t="shared" si="35"/>
        <v/>
      </c>
      <c r="F76" s="264" t="str">
        <f t="shared" si="35"/>
        <v/>
      </c>
      <c r="G76" s="264" t="str">
        <f t="shared" si="35"/>
        <v/>
      </c>
      <c r="H76" s="265" t="str">
        <f t="shared" si="35"/>
        <v/>
      </c>
      <c r="I76" s="276"/>
      <c r="J76" s="279"/>
      <c r="K76" s="415"/>
      <c r="L76" s="991"/>
      <c r="M76" s="989"/>
      <c r="N76" s="989"/>
      <c r="O76" s="989"/>
      <c r="P76" s="989"/>
      <c r="Q76" s="989"/>
      <c r="R76" s="989"/>
      <c r="S76" s="989"/>
      <c r="T76" s="990"/>
      <c r="V76" s="354"/>
    </row>
    <row r="77" spans="2:22" ht="15.75" thickBot="1" x14ac:dyDescent="0.3">
      <c r="B77" s="278">
        <v>0.8</v>
      </c>
      <c r="C77" s="266" t="str">
        <f t="shared" ref="C77:E77" si="36">IF(M30-C30=0,"",M30-C30)</f>
        <v/>
      </c>
      <c r="D77" s="267" t="str">
        <f t="shared" si="36"/>
        <v/>
      </c>
      <c r="E77" s="267" t="str">
        <f t="shared" si="36"/>
        <v/>
      </c>
      <c r="F77" s="267" t="str">
        <f>IF(P30-F30=0,"",P30-F30)</f>
        <v/>
      </c>
      <c r="G77" s="267" t="str">
        <f>IF(Q30-G30=0,"",Q30-G30)</f>
        <v/>
      </c>
      <c r="H77" s="268" t="str">
        <f>IF(R30-H30=0,"",R30-H30)</f>
        <v/>
      </c>
      <c r="I77" s="503"/>
      <c r="J77" s="279"/>
      <c r="L77" s="991"/>
      <c r="M77" s="989"/>
      <c r="N77" s="989"/>
      <c r="O77" s="989"/>
      <c r="P77" s="989"/>
      <c r="Q77" s="989"/>
      <c r="R77" s="989"/>
      <c r="S77" s="989"/>
      <c r="T77" s="990"/>
      <c r="V77" s="354"/>
    </row>
    <row r="78" spans="2:22" ht="16.5" thickBot="1" x14ac:dyDescent="0.3">
      <c r="B78" s="382" t="s">
        <v>0</v>
      </c>
      <c r="C78" s="276"/>
      <c r="D78" s="276"/>
      <c r="E78" s="276"/>
      <c r="F78" s="276"/>
      <c r="G78" s="276"/>
      <c r="H78" s="285"/>
      <c r="I78" s="270" t="str">
        <f>IF(S31-I31=0,"",S31-I31)</f>
        <v/>
      </c>
      <c r="L78" s="991"/>
      <c r="M78" s="989"/>
      <c r="N78" s="989"/>
      <c r="O78" s="989"/>
      <c r="P78" s="989"/>
      <c r="Q78" s="989"/>
      <c r="R78" s="989"/>
      <c r="S78" s="989"/>
      <c r="T78" s="990"/>
      <c r="V78" s="354"/>
    </row>
    <row r="79" spans="2:22" x14ac:dyDescent="0.25">
      <c r="B79" s="382"/>
      <c r="C79" s="280"/>
      <c r="D79" s="280"/>
      <c r="E79" s="280"/>
      <c r="F79" s="280"/>
      <c r="G79" s="280"/>
      <c r="H79" s="280"/>
      <c r="I79" s="284"/>
      <c r="L79" s="991"/>
      <c r="M79" s="989"/>
      <c r="N79" s="989"/>
      <c r="O79" s="989"/>
      <c r="P79" s="989"/>
      <c r="Q79" s="989"/>
      <c r="R79" s="989"/>
      <c r="S79" s="989"/>
      <c r="T79" s="990"/>
      <c r="V79" s="354"/>
    </row>
    <row r="80" spans="2:22" ht="15.75" thickBot="1" x14ac:dyDescent="0.3">
      <c r="B80" s="255"/>
      <c r="C80" s="255"/>
      <c r="D80" s="255"/>
      <c r="E80" s="255"/>
      <c r="F80" s="255"/>
      <c r="G80" s="255"/>
      <c r="H80" s="255"/>
      <c r="I80" s="255"/>
      <c r="L80" s="992"/>
      <c r="M80" s="993"/>
      <c r="N80" s="993"/>
      <c r="O80" s="993"/>
      <c r="P80" s="993"/>
      <c r="Q80" s="993"/>
      <c r="R80" s="993"/>
      <c r="S80" s="993"/>
      <c r="T80" s="994"/>
      <c r="V80" s="354"/>
    </row>
    <row r="81" spans="2:22" x14ac:dyDescent="0.25">
      <c r="B81" s="255"/>
      <c r="C81" s="255"/>
      <c r="D81" s="255"/>
      <c r="E81" s="255"/>
      <c r="F81" s="255"/>
      <c r="G81" s="255"/>
      <c r="H81" s="255"/>
      <c r="I81" s="255"/>
      <c r="L81" s="282" t="s">
        <v>573</v>
      </c>
      <c r="M81" s="283"/>
      <c r="N81" s="283">
        <f>V$3-LEN(L70)</f>
        <v>750</v>
      </c>
      <c r="O81" s="255"/>
      <c r="P81" s="255"/>
      <c r="Q81" s="255"/>
      <c r="R81" s="255"/>
      <c r="S81" s="255"/>
      <c r="V81" s="354"/>
    </row>
    <row r="82" spans="2:22" x14ac:dyDescent="0.25">
      <c r="B82" s="255"/>
      <c r="C82" s="255"/>
      <c r="D82" s="255"/>
      <c r="E82" s="255"/>
      <c r="F82" s="255"/>
      <c r="G82" s="255"/>
      <c r="H82" s="255"/>
      <c r="I82" s="255"/>
      <c r="L82" s="282"/>
      <c r="M82" s="283"/>
      <c r="N82" s="283"/>
      <c r="O82" s="255"/>
      <c r="P82" s="255"/>
      <c r="Q82" s="255"/>
      <c r="R82" s="255"/>
      <c r="S82" s="255"/>
      <c r="V82" s="354"/>
    </row>
    <row r="83" spans="2:22" x14ac:dyDescent="0.25">
      <c r="B83" s="255"/>
      <c r="C83" s="255"/>
      <c r="D83" s="255"/>
      <c r="E83" s="255"/>
      <c r="F83" s="255"/>
      <c r="G83" s="255"/>
      <c r="H83" s="255"/>
      <c r="I83" s="255"/>
      <c r="L83" s="282"/>
      <c r="M83" s="283"/>
      <c r="N83" s="283"/>
      <c r="O83" s="255"/>
      <c r="P83" s="255"/>
      <c r="Q83" s="255"/>
      <c r="R83" s="255"/>
      <c r="S83" s="255"/>
      <c r="V83" s="354"/>
    </row>
    <row r="84" spans="2:22" ht="15.75" thickBot="1" x14ac:dyDescent="0.3">
      <c r="B84" s="982" t="s">
        <v>570</v>
      </c>
      <c r="C84" s="982"/>
      <c r="D84" s="982"/>
      <c r="E84" s="982"/>
      <c r="F84" s="982"/>
      <c r="G84" s="982"/>
      <c r="H84" s="982"/>
      <c r="I84" s="982"/>
      <c r="J84" s="982"/>
      <c r="L84" s="982" t="s">
        <v>570</v>
      </c>
      <c r="M84" s="982"/>
      <c r="N84" s="982"/>
      <c r="O84" s="982"/>
      <c r="P84" s="982"/>
      <c r="Q84" s="982"/>
      <c r="R84" s="982"/>
      <c r="S84" s="982"/>
      <c r="T84" s="982"/>
      <c r="V84" s="354"/>
    </row>
    <row r="85" spans="2:22" ht="16.5" thickBot="1" x14ac:dyDescent="0.3">
      <c r="B85" s="276"/>
      <c r="C85" s="276"/>
      <c r="D85" s="276"/>
      <c r="E85" s="276"/>
      <c r="F85" s="276"/>
      <c r="G85" s="276"/>
      <c r="H85" s="276"/>
      <c r="I85" s="276"/>
      <c r="J85" s="256"/>
      <c r="L85" s="276"/>
      <c r="M85" s="276"/>
      <c r="N85" s="276"/>
      <c r="O85" s="276"/>
      <c r="P85" s="276"/>
      <c r="Q85" s="276"/>
      <c r="R85" s="276"/>
      <c r="S85" s="276"/>
      <c r="T85" s="256"/>
      <c r="V85" s="354"/>
    </row>
    <row r="86" spans="2:22" ht="15.75" thickBot="1" x14ac:dyDescent="0.3">
      <c r="B86" s="255"/>
      <c r="C86" s="255">
        <v>0</v>
      </c>
      <c r="D86" s="255">
        <v>1</v>
      </c>
      <c r="E86" s="255">
        <v>2</v>
      </c>
      <c r="F86" s="255">
        <v>3</v>
      </c>
      <c r="G86" s="255">
        <v>4</v>
      </c>
      <c r="H86" s="255">
        <v>5</v>
      </c>
      <c r="I86" s="276" t="s">
        <v>0</v>
      </c>
      <c r="L86" s="985"/>
      <c r="M86" s="986"/>
      <c r="N86" s="986"/>
      <c r="O86" s="986"/>
      <c r="P86" s="986"/>
      <c r="Q86" s="986"/>
      <c r="R86" s="986"/>
      <c r="S86" s="986"/>
      <c r="T86" s="987"/>
      <c r="V86" s="354"/>
    </row>
    <row r="87" spans="2:22" x14ac:dyDescent="0.25">
      <c r="B87" s="278">
        <v>0.2</v>
      </c>
      <c r="C87" s="258" t="str">
        <f t="shared" ref="C87:H87" si="37">IF(M42-C42=0,"",M42-C42)</f>
        <v/>
      </c>
      <c r="D87" s="259" t="str">
        <f t="shared" si="37"/>
        <v/>
      </c>
      <c r="E87" s="259" t="str">
        <f t="shared" si="37"/>
        <v/>
      </c>
      <c r="F87" s="259" t="str">
        <f t="shared" si="37"/>
        <v/>
      </c>
      <c r="G87" s="259" t="str">
        <f t="shared" si="37"/>
        <v/>
      </c>
      <c r="H87" s="260" t="str">
        <f t="shared" si="37"/>
        <v/>
      </c>
      <c r="I87" s="276"/>
      <c r="J87" s="279"/>
      <c r="K87" s="415"/>
      <c r="L87" s="988"/>
      <c r="M87" s="989"/>
      <c r="N87" s="989"/>
      <c r="O87" s="989"/>
      <c r="P87" s="989"/>
      <c r="Q87" s="989"/>
      <c r="R87" s="989"/>
      <c r="S87" s="989"/>
      <c r="T87" s="990"/>
      <c r="V87" s="354"/>
    </row>
    <row r="88" spans="2:22" x14ac:dyDescent="0.25">
      <c r="B88" s="278">
        <v>0.3</v>
      </c>
      <c r="C88" s="263" t="str">
        <f t="shared" ref="C88:C93" si="38">IF(M43-C43=0,"",M43-C43)</f>
        <v/>
      </c>
      <c r="D88" s="264" t="str">
        <f t="shared" ref="D88:H88" si="39">IF(N43-D43=0,"",N43-D43)</f>
        <v/>
      </c>
      <c r="E88" s="264" t="str">
        <f t="shared" ref="E88:G93" si="40">IF(O43-E43=0,"",O43-E43)</f>
        <v/>
      </c>
      <c r="F88" s="264" t="str">
        <f t="shared" si="40"/>
        <v/>
      </c>
      <c r="G88" s="264" t="str">
        <f t="shared" si="40"/>
        <v/>
      </c>
      <c r="H88" s="265" t="str">
        <f t="shared" si="39"/>
        <v/>
      </c>
      <c r="I88" s="276"/>
      <c r="J88" s="279"/>
      <c r="K88" s="415"/>
      <c r="L88" s="991"/>
      <c r="M88" s="989"/>
      <c r="N88" s="989"/>
      <c r="O88" s="989"/>
      <c r="P88" s="989"/>
      <c r="Q88" s="989"/>
      <c r="R88" s="989"/>
      <c r="S88" s="989"/>
      <c r="T88" s="990"/>
      <c r="V88" s="354"/>
    </row>
    <row r="89" spans="2:22" x14ac:dyDescent="0.25">
      <c r="B89" s="278">
        <v>0.4</v>
      </c>
      <c r="C89" s="263" t="str">
        <f t="shared" si="38"/>
        <v/>
      </c>
      <c r="D89" s="264" t="str">
        <f>IF(N44-D44=0,"",N44-D44)</f>
        <v/>
      </c>
      <c r="E89" s="264" t="str">
        <f t="shared" si="40"/>
        <v/>
      </c>
      <c r="F89" s="264" t="str">
        <f t="shared" si="40"/>
        <v/>
      </c>
      <c r="G89" s="264" t="str">
        <f t="shared" si="40"/>
        <v/>
      </c>
      <c r="H89" s="265" t="str">
        <f>IF(R44-H44=0,"",R44-H44)</f>
        <v/>
      </c>
      <c r="J89" s="279"/>
      <c r="L89" s="991"/>
      <c r="M89" s="989"/>
      <c r="N89" s="989"/>
      <c r="O89" s="989"/>
      <c r="P89" s="989"/>
      <c r="Q89" s="989"/>
      <c r="R89" s="989"/>
      <c r="S89" s="989"/>
      <c r="T89" s="990"/>
      <c r="V89" s="354"/>
    </row>
    <row r="90" spans="2:22" x14ac:dyDescent="0.25">
      <c r="B90" s="278">
        <v>0.5</v>
      </c>
      <c r="C90" s="263" t="str">
        <f t="shared" si="38"/>
        <v/>
      </c>
      <c r="D90" s="264" t="str">
        <f>IF(N45-D45=0,"",N45-D45)</f>
        <v/>
      </c>
      <c r="E90" s="264" t="str">
        <f t="shared" si="40"/>
        <v/>
      </c>
      <c r="F90" s="264" t="str">
        <f t="shared" si="40"/>
        <v/>
      </c>
      <c r="G90" s="264" t="str">
        <f t="shared" si="40"/>
        <v/>
      </c>
      <c r="H90" s="265" t="str">
        <f>IF(R45-H45=0,"",R45-H45)</f>
        <v/>
      </c>
      <c r="I90" s="276"/>
      <c r="J90" s="279"/>
      <c r="K90" s="415"/>
      <c r="L90" s="991"/>
      <c r="M90" s="989"/>
      <c r="N90" s="989"/>
      <c r="O90" s="989"/>
      <c r="P90" s="989"/>
      <c r="Q90" s="989"/>
      <c r="R90" s="989"/>
      <c r="S90" s="989"/>
      <c r="T90" s="990"/>
      <c r="V90" s="354"/>
    </row>
    <row r="91" spans="2:22" x14ac:dyDescent="0.25">
      <c r="B91" s="278">
        <v>0.6</v>
      </c>
      <c r="C91" s="263" t="str">
        <f t="shared" si="38"/>
        <v/>
      </c>
      <c r="D91" s="264" t="str">
        <f>IF(N46-D46=0,"",N46-D46)</f>
        <v/>
      </c>
      <c r="E91" s="264" t="str">
        <f t="shared" si="40"/>
        <v/>
      </c>
      <c r="F91" s="264" t="str">
        <f t="shared" si="40"/>
        <v/>
      </c>
      <c r="G91" s="264" t="str">
        <f t="shared" si="40"/>
        <v/>
      </c>
      <c r="H91" s="265" t="str">
        <f>IF(R46-H46=0,"",R46-H46)</f>
        <v/>
      </c>
      <c r="I91" s="276"/>
      <c r="J91" s="279"/>
      <c r="K91" s="415"/>
      <c r="L91" s="991"/>
      <c r="M91" s="989"/>
      <c r="N91" s="989"/>
      <c r="O91" s="989"/>
      <c r="P91" s="989"/>
      <c r="Q91" s="989"/>
      <c r="R91" s="989"/>
      <c r="S91" s="989"/>
      <c r="T91" s="990"/>
      <c r="V91" s="354"/>
    </row>
    <row r="92" spans="2:22" x14ac:dyDescent="0.25">
      <c r="B92" s="278">
        <v>0.7</v>
      </c>
      <c r="C92" s="263" t="str">
        <f t="shared" si="38"/>
        <v/>
      </c>
      <c r="D92" s="264" t="str">
        <f>IF(N47-D47=0,"",N47-D47)</f>
        <v/>
      </c>
      <c r="E92" s="264" t="str">
        <f t="shared" si="40"/>
        <v/>
      </c>
      <c r="F92" s="264" t="str">
        <f t="shared" si="40"/>
        <v/>
      </c>
      <c r="G92" s="264" t="str">
        <f t="shared" si="40"/>
        <v/>
      </c>
      <c r="H92" s="265" t="str">
        <f>IF(R47-H47=0,"",R47-H47)</f>
        <v/>
      </c>
      <c r="I92" s="276"/>
      <c r="J92" s="279"/>
      <c r="K92" s="415"/>
      <c r="L92" s="991"/>
      <c r="M92" s="989"/>
      <c r="N92" s="989"/>
      <c r="O92" s="989"/>
      <c r="P92" s="989"/>
      <c r="Q92" s="989"/>
      <c r="R92" s="989"/>
      <c r="S92" s="989"/>
      <c r="T92" s="990"/>
      <c r="V92" s="354"/>
    </row>
    <row r="93" spans="2:22" ht="15.75" thickBot="1" x14ac:dyDescent="0.3">
      <c r="B93" s="278">
        <v>0.8</v>
      </c>
      <c r="C93" s="266" t="str">
        <f t="shared" si="38"/>
        <v/>
      </c>
      <c r="D93" s="267" t="str">
        <f>IF(N48-D48=0,"",N48-D48)</f>
        <v/>
      </c>
      <c r="E93" s="267" t="str">
        <f t="shared" si="40"/>
        <v/>
      </c>
      <c r="F93" s="267" t="str">
        <f t="shared" si="40"/>
        <v/>
      </c>
      <c r="G93" s="267" t="str">
        <f t="shared" si="40"/>
        <v/>
      </c>
      <c r="H93" s="268" t="str">
        <f>IF(R48-H48=0,"",R48-H48)</f>
        <v/>
      </c>
      <c r="I93" s="276"/>
      <c r="J93" s="279"/>
      <c r="L93" s="991"/>
      <c r="M93" s="989"/>
      <c r="N93" s="989"/>
      <c r="O93" s="989"/>
      <c r="P93" s="989"/>
      <c r="Q93" s="989"/>
      <c r="R93" s="989"/>
      <c r="S93" s="989"/>
      <c r="T93" s="990"/>
      <c r="V93" s="354"/>
    </row>
    <row r="94" spans="2:22" ht="16.5" thickBot="1" x14ac:dyDescent="0.3">
      <c r="B94" s="382" t="s">
        <v>0</v>
      </c>
      <c r="C94" s="276"/>
      <c r="D94" s="276"/>
      <c r="E94" s="276"/>
      <c r="F94" s="276"/>
      <c r="G94" s="276"/>
      <c r="H94" s="285"/>
      <c r="I94" s="270" t="str">
        <f>IF(S49-I49=0,"",S49-I49)</f>
        <v/>
      </c>
      <c r="L94" s="991"/>
      <c r="M94" s="989"/>
      <c r="N94" s="989"/>
      <c r="O94" s="989"/>
      <c r="P94" s="989"/>
      <c r="Q94" s="989"/>
      <c r="R94" s="989"/>
      <c r="S94" s="989"/>
      <c r="T94" s="990"/>
      <c r="V94" s="354"/>
    </row>
    <row r="95" spans="2:22" x14ac:dyDescent="0.25">
      <c r="B95" s="382"/>
      <c r="C95" s="280"/>
      <c r="D95" s="280"/>
      <c r="E95" s="280"/>
      <c r="F95" s="280"/>
      <c r="G95" s="280"/>
      <c r="H95" s="280"/>
      <c r="I95" s="280"/>
      <c r="L95" s="991"/>
      <c r="M95" s="989"/>
      <c r="N95" s="989"/>
      <c r="O95" s="989"/>
      <c r="P95" s="989"/>
      <c r="Q95" s="989"/>
      <c r="R95" s="989"/>
      <c r="S95" s="989"/>
      <c r="T95" s="990"/>
      <c r="V95" s="354"/>
    </row>
    <row r="96" spans="2:22" ht="15.75" thickBot="1" x14ac:dyDescent="0.3">
      <c r="L96" s="992"/>
      <c r="M96" s="993"/>
      <c r="N96" s="993"/>
      <c r="O96" s="993"/>
      <c r="P96" s="993"/>
      <c r="Q96" s="993"/>
      <c r="R96" s="993"/>
      <c r="S96" s="993"/>
      <c r="T96" s="994"/>
      <c r="V96" s="354"/>
    </row>
    <row r="97" spans="2:22" x14ac:dyDescent="0.25">
      <c r="L97" s="282" t="s">
        <v>573</v>
      </c>
      <c r="M97" s="283"/>
      <c r="N97" s="283">
        <f>V$3-LEN(L86)</f>
        <v>750</v>
      </c>
      <c r="V97" s="354"/>
    </row>
    <row r="98" spans="2:22" x14ac:dyDescent="0.25">
      <c r="V98" s="354"/>
    </row>
    <row r="99" spans="2:22" ht="16.5" thickBot="1" x14ac:dyDescent="0.3">
      <c r="B99" s="981" t="s">
        <v>628</v>
      </c>
      <c r="C99" s="981"/>
      <c r="D99" s="981"/>
      <c r="E99" s="981"/>
      <c r="F99" s="981"/>
      <c r="G99" s="981"/>
      <c r="H99" s="981"/>
      <c r="I99" s="981"/>
      <c r="J99" s="981"/>
      <c r="K99" s="981"/>
      <c r="L99" s="981"/>
      <c r="M99" s="981"/>
      <c r="N99" s="981"/>
      <c r="O99" s="981"/>
      <c r="P99" s="981"/>
      <c r="Q99" s="981"/>
      <c r="R99" s="981"/>
      <c r="S99" s="981"/>
      <c r="T99" s="981"/>
      <c r="V99" s="354"/>
    </row>
    <row r="100" spans="2:22" x14ac:dyDescent="0.25">
      <c r="V100" s="354"/>
    </row>
    <row r="101" spans="2:22" x14ac:dyDescent="0.25">
      <c r="V101" s="354"/>
    </row>
    <row r="102" spans="2:22" x14ac:dyDescent="0.25">
      <c r="B102" s="255"/>
      <c r="C102" s="255"/>
      <c r="D102" s="871" t="s">
        <v>407</v>
      </c>
      <c r="E102" s="995" t="str">
        <f>IF(ISBLANK(C_Addresses!C7),"",C_Addresses!C7)</f>
        <v/>
      </c>
      <c r="F102" s="995"/>
      <c r="G102" s="255"/>
      <c r="H102" s="255"/>
      <c r="I102" s="255"/>
      <c r="J102" s="279"/>
      <c r="M102" s="382" t="s">
        <v>963</v>
      </c>
      <c r="N102" s="983">
        <f>IF(ISBLANK(F_Construction!AJ18),"",F_Construction!AJ18)</f>
        <v>0</v>
      </c>
      <c r="O102" s="983"/>
      <c r="V102" s="354"/>
    </row>
    <row r="103" spans="2:22" x14ac:dyDescent="0.25">
      <c r="D103" s="871" t="s">
        <v>962</v>
      </c>
      <c r="E103" s="995" t="str">
        <f>B_Details!S155</f>
        <v/>
      </c>
      <c r="F103" s="995"/>
      <c r="J103" s="279"/>
      <c r="M103" s="382" t="s">
        <v>949</v>
      </c>
      <c r="N103" s="984" t="str">
        <f>IF(ISBLANK(E102),"",
IF($E$102=W3,HLOOKUP($W$13,X2:AC6,2,),
IF($E$102=W4,HLOOKUP($W$13,X2:AC6,3,),
IF($E$102=W5,HLOOKUP($W$13,X2:AC6,4,),
IF($E$102=W6,HLOOKUP($W$13,X2:AC6,5,FALSE),"")
))))</f>
        <v/>
      </c>
      <c r="O103" s="984"/>
      <c r="V103" s="354"/>
    </row>
    <row r="104" spans="2:22" x14ac:dyDescent="0.25">
      <c r="D104" s="871" t="s">
        <v>957</v>
      </c>
      <c r="E104" s="995">
        <f>IF(ISBLANK(B_Details!D83),"",B_Details!D83)</f>
        <v>0</v>
      </c>
      <c r="F104" s="995"/>
      <c r="J104" s="279"/>
      <c r="M104" s="382" t="s">
        <v>629</v>
      </c>
      <c r="N104" s="983" t="e">
        <f>IF(ISBLANK(N103),"",IF(N103&gt;N102,N103-N102,0))</f>
        <v>#VALUE!</v>
      </c>
      <c r="O104" s="983"/>
      <c r="V104" s="354"/>
    </row>
    <row r="105" spans="2:22" x14ac:dyDescent="0.25">
      <c r="D105" s="871" t="s">
        <v>956</v>
      </c>
      <c r="E105" s="975"/>
      <c r="F105" s="976"/>
      <c r="V105" s="354"/>
    </row>
    <row r="106" spans="2:22" x14ac:dyDescent="0.25">
      <c r="B106" s="115"/>
      <c r="V106" s="354"/>
    </row>
    <row r="107" spans="2:22" x14ac:dyDescent="0.25">
      <c r="B107" s="383"/>
      <c r="C107" s="280"/>
      <c r="D107" s="280"/>
      <c r="E107" s="280"/>
      <c r="F107" s="280"/>
      <c r="G107" s="280"/>
      <c r="H107" s="280"/>
      <c r="I107" s="280"/>
      <c r="V107" s="354"/>
    </row>
    <row r="108" spans="2:22" s="1" customFormat="1" ht="12.75" x14ac:dyDescent="0.2">
      <c r="B108" s="115" t="s">
        <v>630</v>
      </c>
      <c r="C108" s="3"/>
      <c r="D108" s="3"/>
      <c r="E108" s="3"/>
      <c r="F108" s="3" t="str">
        <f>IF(B108=TRUE,"Year built:","")</f>
        <v/>
      </c>
      <c r="G108" s="116"/>
      <c r="H108" s="3"/>
      <c r="I108" s="3"/>
      <c r="J108" s="3"/>
      <c r="K108" s="116"/>
      <c r="L108" s="3"/>
      <c r="M108" s="3"/>
      <c r="N108" s="117"/>
      <c r="V108" s="312"/>
    </row>
    <row r="109" spans="2:22" s="1" customFormat="1" ht="25.5" customHeight="1" x14ac:dyDescent="0.2">
      <c r="B109" s="980" t="s">
        <v>964</v>
      </c>
      <c r="C109" s="980"/>
      <c r="D109" s="980"/>
      <c r="E109" s="980"/>
      <c r="F109" s="980"/>
      <c r="G109" s="980"/>
      <c r="H109" s="980"/>
      <c r="I109" s="980"/>
      <c r="J109" s="980"/>
      <c r="K109" s="980"/>
      <c r="L109" s="980"/>
      <c r="M109" s="980"/>
      <c r="N109" s="980"/>
      <c r="O109" s="980"/>
      <c r="P109" s="980"/>
      <c r="Q109" s="980"/>
      <c r="R109" s="980"/>
      <c r="S109" s="980"/>
      <c r="T109" s="980"/>
      <c r="V109" s="312"/>
    </row>
    <row r="110" spans="2:22" s="1" customFormat="1" ht="183" customHeight="1" x14ac:dyDescent="0.2">
      <c r="B110" s="977"/>
      <c r="C110" s="978"/>
      <c r="D110" s="978"/>
      <c r="E110" s="978"/>
      <c r="F110" s="978"/>
      <c r="G110" s="978"/>
      <c r="H110" s="978"/>
      <c r="I110" s="978"/>
      <c r="J110" s="978"/>
      <c r="K110" s="978"/>
      <c r="L110" s="978"/>
      <c r="M110" s="978"/>
      <c r="N110" s="978"/>
      <c r="O110" s="978"/>
      <c r="P110" s="978"/>
      <c r="Q110" s="978"/>
      <c r="R110" s="978"/>
      <c r="S110" s="978"/>
      <c r="T110" s="979"/>
      <c r="V110" s="312"/>
    </row>
    <row r="111" spans="2:22" s="1" customFormat="1" ht="13.5" customHeight="1" x14ac:dyDescent="0.2">
      <c r="B111" s="5" t="s">
        <v>457</v>
      </c>
      <c r="C111" s="5"/>
      <c r="D111" s="5">
        <f>1500-LEN(B110)</f>
        <v>1500</v>
      </c>
      <c r="E111" s="3"/>
      <c r="F111" s="3"/>
      <c r="G111" s="3"/>
      <c r="H111" s="3"/>
      <c r="I111" s="3"/>
      <c r="J111" s="3"/>
      <c r="K111" s="3"/>
      <c r="L111" s="3"/>
      <c r="M111" s="3"/>
      <c r="V111" s="312"/>
    </row>
    <row r="112" spans="2:22" x14ac:dyDescent="0.25">
      <c r="N112" s="1"/>
      <c r="O112" s="1"/>
      <c r="P112" s="1"/>
      <c r="Q112" s="1"/>
      <c r="V112" s="354"/>
    </row>
    <row r="113" spans="2:22" ht="16.5" thickBot="1" x14ac:dyDescent="0.3">
      <c r="B113" s="981" t="s">
        <v>671</v>
      </c>
      <c r="C113" s="981"/>
      <c r="D113" s="981"/>
      <c r="E113" s="981"/>
      <c r="F113" s="981"/>
      <c r="G113" s="981"/>
      <c r="H113" s="981"/>
      <c r="I113" s="981"/>
      <c r="J113" s="981"/>
      <c r="K113" s="981"/>
      <c r="L113" s="981"/>
      <c r="M113" s="981"/>
      <c r="N113" s="981"/>
      <c r="O113" s="981"/>
      <c r="P113" s="981"/>
      <c r="Q113" s="981"/>
      <c r="R113" s="981"/>
      <c r="S113" s="981"/>
      <c r="T113" s="981"/>
      <c r="V113" s="354"/>
    </row>
    <row r="114" spans="2:22" x14ac:dyDescent="0.25">
      <c r="V114" s="354"/>
    </row>
    <row r="115" spans="2:22" s="1" customFormat="1" ht="12.75" x14ac:dyDescent="0.2">
      <c r="B115" s="455" t="s">
        <v>212</v>
      </c>
      <c r="C115" s="3"/>
      <c r="D115" s="3"/>
      <c r="E115" s="3"/>
      <c r="F115" s="3"/>
      <c r="G115" s="116"/>
      <c r="H115" s="3"/>
      <c r="I115" s="3"/>
      <c r="J115" s="3"/>
      <c r="K115" s="116"/>
      <c r="L115" s="3"/>
      <c r="M115" s="3"/>
      <c r="N115" s="117"/>
      <c r="V115" s="312"/>
    </row>
    <row r="116" spans="2:22" s="1" customFormat="1" ht="25.5" customHeight="1" x14ac:dyDescent="0.2">
      <c r="B116" s="980" t="s">
        <v>672</v>
      </c>
      <c r="C116" s="980"/>
      <c r="D116" s="980"/>
      <c r="E116" s="980"/>
      <c r="F116" s="980"/>
      <c r="G116" s="980"/>
      <c r="H116" s="980"/>
      <c r="I116" s="980"/>
      <c r="J116" s="980"/>
      <c r="K116" s="980"/>
      <c r="L116" s="980"/>
      <c r="M116" s="980"/>
      <c r="N116" s="980"/>
      <c r="O116" s="980"/>
      <c r="P116" s="980"/>
      <c r="Q116" s="980"/>
      <c r="R116" s="980"/>
      <c r="S116" s="980"/>
      <c r="T116" s="980"/>
      <c r="V116" s="312"/>
    </row>
    <row r="117" spans="2:22" s="1" customFormat="1" ht="183" customHeight="1" x14ac:dyDescent="0.2">
      <c r="B117" s="977"/>
      <c r="C117" s="978"/>
      <c r="D117" s="978"/>
      <c r="E117" s="978"/>
      <c r="F117" s="978"/>
      <c r="G117" s="978"/>
      <c r="H117" s="978"/>
      <c r="I117" s="978"/>
      <c r="J117" s="978"/>
      <c r="K117" s="978"/>
      <c r="L117" s="978"/>
      <c r="M117" s="978"/>
      <c r="N117" s="978"/>
      <c r="O117" s="978"/>
      <c r="P117" s="978"/>
      <c r="Q117" s="978"/>
      <c r="R117" s="978"/>
      <c r="S117" s="978"/>
      <c r="T117" s="979"/>
      <c r="V117" s="312"/>
    </row>
    <row r="118" spans="2:22" s="1" customFormat="1" ht="13.5" customHeight="1" x14ac:dyDescent="0.2">
      <c r="B118" s="5" t="s">
        <v>457</v>
      </c>
      <c r="C118" s="5"/>
      <c r="D118" s="5">
        <f>1500-LEN(B117)</f>
        <v>1500</v>
      </c>
      <c r="E118" s="3"/>
      <c r="F118" s="3"/>
      <c r="G118" s="3"/>
      <c r="H118" s="3"/>
      <c r="I118" s="3"/>
      <c r="J118" s="3"/>
      <c r="K118" s="3"/>
      <c r="L118" s="3"/>
      <c r="M118" s="3"/>
      <c r="V118" s="312"/>
    </row>
    <row r="119" spans="2:22" x14ac:dyDescent="0.25">
      <c r="V119" s="354"/>
    </row>
    <row r="120" spans="2:22" s="1" customFormat="1" ht="12.75" x14ac:dyDescent="0.2">
      <c r="B120" s="115" t="s">
        <v>674</v>
      </c>
      <c r="C120" s="3"/>
      <c r="D120" s="3"/>
      <c r="E120" s="3"/>
      <c r="F120" s="3"/>
      <c r="G120" s="116"/>
      <c r="H120" s="3"/>
      <c r="I120" s="3"/>
      <c r="J120" s="3"/>
      <c r="K120" s="116"/>
      <c r="L120" s="3"/>
      <c r="M120" s="3"/>
      <c r="N120" s="117"/>
      <c r="V120" s="312"/>
    </row>
    <row r="121" spans="2:22" s="1" customFormat="1" ht="25.5" customHeight="1" x14ac:dyDescent="0.2">
      <c r="B121" s="980" t="s">
        <v>675</v>
      </c>
      <c r="C121" s="980"/>
      <c r="D121" s="980"/>
      <c r="E121" s="980"/>
      <c r="F121" s="980"/>
      <c r="G121" s="980"/>
      <c r="H121" s="980"/>
      <c r="I121" s="980"/>
      <c r="J121" s="980"/>
      <c r="K121" s="980"/>
      <c r="L121" s="980"/>
      <c r="M121" s="980"/>
      <c r="N121" s="980"/>
      <c r="O121" s="980"/>
      <c r="P121" s="980"/>
      <c r="Q121" s="980"/>
      <c r="R121" s="980"/>
      <c r="S121" s="980"/>
      <c r="T121" s="980"/>
      <c r="V121" s="312"/>
    </row>
    <row r="122" spans="2:22" s="1" customFormat="1" ht="183" customHeight="1" x14ac:dyDescent="0.2">
      <c r="B122" s="977"/>
      <c r="C122" s="978"/>
      <c r="D122" s="978"/>
      <c r="E122" s="978"/>
      <c r="F122" s="978"/>
      <c r="G122" s="978"/>
      <c r="H122" s="978"/>
      <c r="I122" s="978"/>
      <c r="J122" s="978"/>
      <c r="K122" s="978"/>
      <c r="L122" s="978"/>
      <c r="M122" s="978"/>
      <c r="N122" s="978"/>
      <c r="O122" s="978"/>
      <c r="P122" s="978"/>
      <c r="Q122" s="978"/>
      <c r="R122" s="978"/>
      <c r="S122" s="978"/>
      <c r="T122" s="979"/>
      <c r="V122" s="312"/>
    </row>
    <row r="123" spans="2:22" s="1" customFormat="1" ht="13.5" customHeight="1" x14ac:dyDescent="0.2">
      <c r="B123" s="5" t="s">
        <v>457</v>
      </c>
      <c r="C123" s="5"/>
      <c r="D123" s="5">
        <f>1500-LEN(B122)</f>
        <v>1500</v>
      </c>
      <c r="E123" s="3"/>
      <c r="F123" s="3"/>
      <c r="G123" s="3"/>
      <c r="H123" s="3"/>
      <c r="I123" s="3"/>
      <c r="J123" s="3"/>
      <c r="K123" s="3"/>
      <c r="L123" s="3"/>
      <c r="M123" s="3"/>
      <c r="V123" s="312"/>
    </row>
    <row r="124" spans="2:22" x14ac:dyDescent="0.25">
      <c r="V124" s="354"/>
    </row>
    <row r="125" spans="2:22" s="1" customFormat="1" ht="12.75" x14ac:dyDescent="0.2">
      <c r="B125" s="115" t="s">
        <v>676</v>
      </c>
      <c r="C125" s="3"/>
      <c r="D125" s="3"/>
      <c r="E125" s="3"/>
      <c r="F125" s="483"/>
      <c r="G125" s="3"/>
      <c r="H125" s="3"/>
      <c r="I125" s="3"/>
      <c r="J125" s="3"/>
      <c r="K125" s="116"/>
      <c r="L125" s="3"/>
      <c r="M125" s="3"/>
      <c r="N125" s="117"/>
      <c r="P125" s="11"/>
      <c r="V125" s="312"/>
    </row>
    <row r="126" spans="2:22" s="1" customFormat="1" ht="40.5" customHeight="1" x14ac:dyDescent="0.2">
      <c r="B126" s="980" t="s">
        <v>693</v>
      </c>
      <c r="C126" s="980"/>
      <c r="D126" s="980"/>
      <c r="E126" s="980"/>
      <c r="F126" s="980"/>
      <c r="G126" s="980"/>
      <c r="H126" s="980"/>
      <c r="I126" s="980"/>
      <c r="J126" s="980"/>
      <c r="K126" s="980"/>
      <c r="L126" s="980"/>
      <c r="M126" s="980"/>
      <c r="N126" s="980"/>
      <c r="O126" s="980"/>
      <c r="P126" s="980"/>
      <c r="Q126" s="980"/>
      <c r="R126" s="980"/>
      <c r="S126" s="980"/>
      <c r="T126" s="980"/>
      <c r="V126" s="312"/>
    </row>
    <row r="127" spans="2:22" s="1" customFormat="1" ht="183" customHeight="1" x14ac:dyDescent="0.2">
      <c r="B127" s="977"/>
      <c r="C127" s="978"/>
      <c r="D127" s="978"/>
      <c r="E127" s="978"/>
      <c r="F127" s="978"/>
      <c r="G127" s="978"/>
      <c r="H127" s="978"/>
      <c r="I127" s="978"/>
      <c r="J127" s="978"/>
      <c r="K127" s="978"/>
      <c r="L127" s="978"/>
      <c r="M127" s="978"/>
      <c r="N127" s="978"/>
      <c r="O127" s="978"/>
      <c r="P127" s="978"/>
      <c r="Q127" s="978"/>
      <c r="R127" s="978"/>
      <c r="S127" s="978"/>
      <c r="T127" s="979"/>
      <c r="V127" s="312"/>
    </row>
    <row r="128" spans="2:22" s="1" customFormat="1" ht="13.5" customHeight="1" x14ac:dyDescent="0.2">
      <c r="B128" s="5" t="s">
        <v>457</v>
      </c>
      <c r="C128" s="5"/>
      <c r="D128" s="5">
        <f>1500-LEN(B127)</f>
        <v>1500</v>
      </c>
      <c r="E128" s="3"/>
      <c r="F128" s="3"/>
      <c r="G128" s="3"/>
      <c r="H128" s="3"/>
      <c r="I128" s="3"/>
      <c r="J128" s="3"/>
      <c r="K128" s="3"/>
      <c r="L128" s="3"/>
      <c r="M128" s="3"/>
      <c r="V128" s="312"/>
    </row>
    <row r="129" spans="2:22" x14ac:dyDescent="0.25">
      <c r="V129" s="354"/>
    </row>
    <row r="130" spans="2:22" s="1" customFormat="1" ht="12.75" x14ac:dyDescent="0.2">
      <c r="B130" s="115" t="s">
        <v>577</v>
      </c>
      <c r="C130" s="3"/>
      <c r="D130" s="3"/>
      <c r="E130" s="3"/>
      <c r="F130" s="3"/>
      <c r="G130" s="116"/>
      <c r="H130" s="3"/>
      <c r="I130" s="3"/>
      <c r="J130" s="3"/>
      <c r="K130" s="116"/>
      <c r="L130" s="3"/>
      <c r="M130" s="3"/>
      <c r="N130" s="117"/>
      <c r="V130" s="312"/>
    </row>
    <row r="131" spans="2:22" s="1" customFormat="1" ht="25.5" customHeight="1" x14ac:dyDescent="0.2">
      <c r="B131" s="980" t="s">
        <v>673</v>
      </c>
      <c r="C131" s="980"/>
      <c r="D131" s="980"/>
      <c r="E131" s="980"/>
      <c r="F131" s="980"/>
      <c r="G131" s="980"/>
      <c r="H131" s="980"/>
      <c r="I131" s="980"/>
      <c r="J131" s="980"/>
      <c r="K131" s="980"/>
      <c r="L131" s="980"/>
      <c r="M131" s="980"/>
      <c r="N131" s="980"/>
      <c r="O131" s="980"/>
      <c r="P131" s="980"/>
      <c r="Q131" s="980"/>
      <c r="R131" s="980"/>
      <c r="S131" s="980"/>
      <c r="T131" s="980"/>
      <c r="V131" s="312"/>
    </row>
    <row r="132" spans="2:22" s="1" customFormat="1" ht="183" customHeight="1" x14ac:dyDescent="0.2">
      <c r="B132" s="977"/>
      <c r="C132" s="978"/>
      <c r="D132" s="978"/>
      <c r="E132" s="978"/>
      <c r="F132" s="978"/>
      <c r="G132" s="978"/>
      <c r="H132" s="978"/>
      <c r="I132" s="978"/>
      <c r="J132" s="978"/>
      <c r="K132" s="978"/>
      <c r="L132" s="978"/>
      <c r="M132" s="978"/>
      <c r="N132" s="978"/>
      <c r="O132" s="978"/>
      <c r="P132" s="978"/>
      <c r="Q132" s="978"/>
      <c r="R132" s="978"/>
      <c r="S132" s="978"/>
      <c r="T132" s="979"/>
      <c r="V132" s="312"/>
    </row>
    <row r="133" spans="2:22" s="1" customFormat="1" ht="13.5" customHeight="1" x14ac:dyDescent="0.2">
      <c r="B133" s="5" t="s">
        <v>457</v>
      </c>
      <c r="C133" s="5"/>
      <c r="D133" s="5">
        <f>1500-LEN(B132)</f>
        <v>1500</v>
      </c>
      <c r="E133" s="3"/>
      <c r="F133" s="3"/>
      <c r="G133" s="3"/>
      <c r="H133" s="3"/>
      <c r="I133" s="3"/>
      <c r="J133" s="3"/>
      <c r="K133" s="3"/>
      <c r="L133" s="3"/>
      <c r="M133" s="3"/>
      <c r="V133" s="312"/>
    </row>
    <row r="134" spans="2:22" x14ac:dyDescent="0.25">
      <c r="V134" s="354"/>
    </row>
    <row r="135" spans="2:22" s="1" customFormat="1" ht="12.75" x14ac:dyDescent="0.2">
      <c r="B135" s="115" t="s">
        <v>933</v>
      </c>
      <c r="C135" s="3"/>
      <c r="D135" s="3"/>
      <c r="E135" s="3"/>
      <c r="F135" s="3"/>
      <c r="G135" s="116"/>
      <c r="H135" s="3"/>
      <c r="I135" s="3"/>
      <c r="J135" s="3"/>
      <c r="K135" s="116"/>
      <c r="L135" s="3"/>
      <c r="M135" s="3"/>
      <c r="N135" s="117"/>
      <c r="V135" s="312"/>
    </row>
    <row r="136" spans="2:22" s="1" customFormat="1" ht="25.5" customHeight="1" x14ac:dyDescent="0.2">
      <c r="B136" s="980" t="s">
        <v>934</v>
      </c>
      <c r="C136" s="980"/>
      <c r="D136" s="980"/>
      <c r="E136" s="980"/>
      <c r="F136" s="980"/>
      <c r="G136" s="980"/>
      <c r="H136" s="980"/>
      <c r="I136" s="980"/>
      <c r="J136" s="980"/>
      <c r="K136" s="980"/>
      <c r="L136" s="980"/>
      <c r="M136" s="980"/>
      <c r="N136" s="980"/>
      <c r="O136" s="980"/>
      <c r="P136" s="980"/>
      <c r="Q136" s="980"/>
      <c r="R136" s="980"/>
      <c r="S136" s="980"/>
      <c r="T136" s="980"/>
      <c r="V136" s="312"/>
    </row>
    <row r="137" spans="2:22" s="1" customFormat="1" ht="183" customHeight="1" x14ac:dyDescent="0.2">
      <c r="B137" s="977"/>
      <c r="C137" s="978"/>
      <c r="D137" s="978"/>
      <c r="E137" s="978"/>
      <c r="F137" s="978"/>
      <c r="G137" s="978"/>
      <c r="H137" s="978"/>
      <c r="I137" s="978"/>
      <c r="J137" s="978"/>
      <c r="K137" s="978"/>
      <c r="L137" s="978"/>
      <c r="M137" s="978"/>
      <c r="N137" s="978"/>
      <c r="O137" s="978"/>
      <c r="P137" s="978"/>
      <c r="Q137" s="978"/>
      <c r="R137" s="978"/>
      <c r="S137" s="978"/>
      <c r="T137" s="979"/>
      <c r="V137" s="312"/>
    </row>
    <row r="138" spans="2:22" s="1" customFormat="1" ht="13.5" customHeight="1" x14ac:dyDescent="0.2">
      <c r="B138" s="5" t="s">
        <v>457</v>
      </c>
      <c r="C138" s="5"/>
      <c r="D138" s="5">
        <f>1500-LEN(B137)</f>
        <v>1500</v>
      </c>
      <c r="E138" s="3"/>
      <c r="F138" s="3"/>
      <c r="G138" s="3"/>
      <c r="H138" s="3"/>
      <c r="I138" s="3"/>
      <c r="J138" s="3"/>
      <c r="K138" s="3"/>
      <c r="L138" s="3"/>
      <c r="M138" s="3"/>
    </row>
    <row r="140" spans="2:22" s="1" customFormat="1" ht="12.75" x14ac:dyDescent="0.2">
      <c r="B140" s="115" t="s">
        <v>679</v>
      </c>
      <c r="C140" s="3"/>
      <c r="D140" s="3"/>
      <c r="E140" s="3"/>
      <c r="F140" s="3"/>
      <c r="G140" s="116"/>
      <c r="H140" s="3"/>
      <c r="I140" s="3"/>
      <c r="J140" s="3"/>
      <c r="K140" s="116"/>
      <c r="L140" s="3"/>
      <c r="M140" s="3"/>
      <c r="N140" s="117"/>
      <c r="V140" s="312"/>
    </row>
    <row r="141" spans="2:22" s="1" customFormat="1" ht="25.5" customHeight="1" x14ac:dyDescent="0.2">
      <c r="B141" s="980" t="s">
        <v>682</v>
      </c>
      <c r="C141" s="980"/>
      <c r="D141" s="980"/>
      <c r="E141" s="980"/>
      <c r="F141" s="980"/>
      <c r="G141" s="980"/>
      <c r="H141" s="980"/>
      <c r="I141" s="980"/>
      <c r="J141" s="980"/>
      <c r="K141" s="980"/>
      <c r="L141" s="980"/>
      <c r="M141" s="980"/>
      <c r="N141" s="980"/>
      <c r="O141" s="980"/>
      <c r="P141" s="980"/>
      <c r="Q141" s="980"/>
      <c r="R141" s="980"/>
      <c r="S141" s="980"/>
      <c r="T141" s="980"/>
      <c r="V141" s="312"/>
    </row>
    <row r="142" spans="2:22" s="1" customFormat="1" ht="183" customHeight="1" x14ac:dyDescent="0.2">
      <c r="B142" s="977"/>
      <c r="C142" s="978"/>
      <c r="D142" s="978"/>
      <c r="E142" s="978"/>
      <c r="F142" s="978"/>
      <c r="G142" s="978"/>
      <c r="H142" s="978"/>
      <c r="I142" s="978"/>
      <c r="J142" s="978"/>
      <c r="K142" s="978"/>
      <c r="L142" s="978"/>
      <c r="M142" s="978"/>
      <c r="N142" s="978"/>
      <c r="O142" s="978"/>
      <c r="P142" s="978"/>
      <c r="Q142" s="978"/>
      <c r="R142" s="978"/>
      <c r="S142" s="978"/>
      <c r="T142" s="979"/>
      <c r="V142" s="312"/>
    </row>
    <row r="143" spans="2:22" s="1" customFormat="1" ht="13.5" customHeight="1" x14ac:dyDescent="0.2">
      <c r="B143" s="5" t="s">
        <v>457</v>
      </c>
      <c r="C143" s="5"/>
      <c r="D143" s="5">
        <f>1500-LEN(B142)</f>
        <v>1500</v>
      </c>
      <c r="E143" s="3"/>
      <c r="F143" s="3"/>
      <c r="G143" s="3"/>
      <c r="H143" s="3"/>
      <c r="I143" s="3"/>
      <c r="J143" s="3"/>
      <c r="K143" s="3"/>
      <c r="L143" s="3"/>
      <c r="M143" s="3"/>
      <c r="V143" s="312"/>
    </row>
    <row r="144" spans="2:22" x14ac:dyDescent="0.25">
      <c r="V144" s="354"/>
    </row>
    <row r="145" spans="2:22" s="1" customFormat="1" ht="12.75" x14ac:dyDescent="0.2">
      <c r="B145" s="115" t="s">
        <v>677</v>
      </c>
      <c r="C145" s="3"/>
      <c r="D145" s="3"/>
      <c r="E145" s="3"/>
      <c r="F145" s="3"/>
      <c r="G145" s="116"/>
      <c r="H145" s="3"/>
      <c r="I145" s="3"/>
      <c r="J145" s="3"/>
      <c r="K145" s="116"/>
      <c r="L145" s="3"/>
      <c r="M145" s="3"/>
      <c r="N145" s="117"/>
      <c r="V145" s="312"/>
    </row>
    <row r="146" spans="2:22" s="1" customFormat="1" ht="25.5" customHeight="1" x14ac:dyDescent="0.2">
      <c r="B146" s="980" t="s">
        <v>678</v>
      </c>
      <c r="C146" s="980"/>
      <c r="D146" s="980"/>
      <c r="E146" s="980"/>
      <c r="F146" s="980"/>
      <c r="G146" s="980"/>
      <c r="H146" s="980"/>
      <c r="I146" s="980"/>
      <c r="J146" s="980"/>
      <c r="K146" s="980"/>
      <c r="L146" s="980"/>
      <c r="M146" s="980"/>
      <c r="N146" s="980"/>
      <c r="O146" s="980"/>
      <c r="P146" s="980"/>
      <c r="Q146" s="980"/>
      <c r="R146" s="980"/>
      <c r="S146" s="980"/>
      <c r="T146" s="980"/>
      <c r="V146" s="312"/>
    </row>
    <row r="147" spans="2:22" s="1" customFormat="1" ht="183" customHeight="1" x14ac:dyDescent="0.2">
      <c r="B147" s="977"/>
      <c r="C147" s="978"/>
      <c r="D147" s="978"/>
      <c r="E147" s="978"/>
      <c r="F147" s="978"/>
      <c r="G147" s="978"/>
      <c r="H147" s="978"/>
      <c r="I147" s="978"/>
      <c r="J147" s="978"/>
      <c r="K147" s="978"/>
      <c r="L147" s="978"/>
      <c r="M147" s="978"/>
      <c r="N147" s="978"/>
      <c r="O147" s="978"/>
      <c r="P147" s="978"/>
      <c r="Q147" s="978"/>
      <c r="R147" s="978"/>
      <c r="S147" s="978"/>
      <c r="T147" s="979"/>
      <c r="V147" s="312"/>
    </row>
    <row r="148" spans="2:22" s="1" customFormat="1" ht="13.5" customHeight="1" x14ac:dyDescent="0.2">
      <c r="B148" s="5" t="s">
        <v>457</v>
      </c>
      <c r="C148" s="5"/>
      <c r="D148" s="5">
        <f>1500-LEN(B147)</f>
        <v>1500</v>
      </c>
      <c r="E148" s="3"/>
      <c r="F148" s="3"/>
      <c r="G148" s="3"/>
      <c r="H148" s="3"/>
      <c r="I148" s="3"/>
      <c r="J148" s="3"/>
      <c r="K148" s="3"/>
      <c r="L148" s="3"/>
      <c r="M148" s="3"/>
      <c r="V148" s="312"/>
    </row>
    <row r="149" spans="2:22" x14ac:dyDescent="0.25">
      <c r="V149" s="354"/>
    </row>
    <row r="150" spans="2:22" s="1" customFormat="1" ht="12.75" x14ac:dyDescent="0.2">
      <c r="B150" s="115" t="s">
        <v>680</v>
      </c>
      <c r="C150" s="3"/>
      <c r="D150" s="3"/>
      <c r="E150" s="3"/>
      <c r="F150" s="3"/>
      <c r="G150" s="116"/>
      <c r="H150" s="3"/>
      <c r="I150" s="3"/>
      <c r="J150" s="3"/>
      <c r="K150" s="116"/>
      <c r="L150" s="3"/>
      <c r="M150" s="3"/>
      <c r="N150" s="117"/>
      <c r="V150" s="312"/>
    </row>
    <row r="151" spans="2:22" s="1" customFormat="1" ht="25.5" customHeight="1" x14ac:dyDescent="0.2">
      <c r="B151" s="980" t="s">
        <v>681</v>
      </c>
      <c r="C151" s="980"/>
      <c r="D151" s="980"/>
      <c r="E151" s="980"/>
      <c r="F151" s="980"/>
      <c r="G151" s="980"/>
      <c r="H151" s="980"/>
      <c r="I151" s="980"/>
      <c r="J151" s="980"/>
      <c r="K151" s="980"/>
      <c r="L151" s="980"/>
      <c r="M151" s="980"/>
      <c r="N151" s="980"/>
      <c r="O151" s="980"/>
      <c r="P151" s="980"/>
      <c r="Q151" s="980"/>
      <c r="R151" s="980"/>
      <c r="S151" s="980"/>
      <c r="T151" s="980"/>
      <c r="V151" s="312"/>
    </row>
    <row r="152" spans="2:22" s="1" customFormat="1" ht="183" customHeight="1" x14ac:dyDescent="0.2">
      <c r="B152" s="977"/>
      <c r="C152" s="978"/>
      <c r="D152" s="978"/>
      <c r="E152" s="978"/>
      <c r="F152" s="978"/>
      <c r="G152" s="978"/>
      <c r="H152" s="978"/>
      <c r="I152" s="978"/>
      <c r="J152" s="978"/>
      <c r="K152" s="978"/>
      <c r="L152" s="978"/>
      <c r="M152" s="978"/>
      <c r="N152" s="978"/>
      <c r="O152" s="978"/>
      <c r="P152" s="978"/>
      <c r="Q152" s="978"/>
      <c r="R152" s="978"/>
      <c r="S152" s="978"/>
      <c r="T152" s="979"/>
      <c r="V152" s="312"/>
    </row>
    <row r="153" spans="2:22" s="1" customFormat="1" ht="13.5" customHeight="1" x14ac:dyDescent="0.2">
      <c r="B153" s="5" t="s">
        <v>457</v>
      </c>
      <c r="C153" s="5"/>
      <c r="D153" s="5">
        <f>1500-LEN(B152)</f>
        <v>1500</v>
      </c>
      <c r="E153" s="3"/>
      <c r="F153" s="3"/>
      <c r="G153" s="3"/>
      <c r="H153" s="3"/>
      <c r="I153" s="3"/>
      <c r="J153" s="3"/>
      <c r="K153" s="3"/>
      <c r="L153" s="3"/>
      <c r="M153" s="3"/>
      <c r="V153" s="312"/>
    </row>
    <row r="154" spans="2:22" x14ac:dyDescent="0.25">
      <c r="V154" s="354"/>
    </row>
    <row r="211" spans="2:2" x14ac:dyDescent="0.25">
      <c r="B211" s="486"/>
    </row>
  </sheetData>
  <sheetProtection algorithmName="SHA-512" hashValue="0YsfE8HNYWF/4gQe+f8f8iaQ1VcTGM0kA2a7Y2Kvd6Tjh1Z7pgktrIOdlkGz8n3YxTRlBMSsvKIpt4inPYqLlQ==" saltValue="d7nzXZtxQGGdmmvsyBdDFQ==" spinCount="100000" sheet="1" selectLockedCells="1"/>
  <customSheetViews>
    <customSheetView guid="{996927AF-2CA0-4EA7-84FB-22D43C3670BC}" scale="55" showPageBreaks="1" showGridLines="0" fitToPage="1" printArea="1" hiddenColumns="1" view="pageBreakPreview">
      <selection activeCell="C9" sqref="C9"/>
      <rowBreaks count="6" manualBreakCount="6">
        <brk id="42" min="1" max="19" man="1"/>
        <brk id="83" min="1" max="19" man="1"/>
        <brk id="101" min="1" max="19" man="1"/>
        <brk id="113" min="1" max="19" man="1"/>
        <brk id="123" min="1" max="19" man="1"/>
        <brk id="133" min="1" max="19" man="1"/>
      </rowBreaks>
      <pageMargins left="0.25" right="0.25" top="0.3" bottom="0.3" header="0.3" footer="0.1"/>
      <pageSetup scale="78" fitToHeight="4" orientation="portrait" r:id="rId1"/>
      <headerFooter>
        <oddFooter>&amp;LVersion: 2/8/2013&amp;CTab: &amp;A&amp;RPrint Date: &amp;D</oddFooter>
      </headerFooter>
    </customSheetView>
    <customSheetView guid="{27CD3F9E-A8F8-459C-9542-E3A25AF49F0F}" showPageBreaks="1" showGridLines="0" fitToPage="1" printArea="1" hiddenColumns="1" view="pageBreakPreview">
      <selection activeCell="C9" sqref="C9"/>
      <rowBreaks count="6" manualBreakCount="6">
        <brk id="42" min="1" max="19" man="1"/>
        <brk id="83" min="1" max="19" man="1"/>
        <brk id="101" min="1" max="19" man="1"/>
        <brk id="113" min="1" max="19" man="1"/>
        <brk id="123" min="1" max="19" man="1"/>
        <brk id="133" min="1" max="19" man="1"/>
      </rowBreaks>
      <pageMargins left="0.25" right="0.25" top="0.3" bottom="0.3" header="0.3" footer="0.1"/>
      <pageSetup scale="78" fitToHeight="4" orientation="portrait" r:id="rId2"/>
      <headerFooter>
        <oddFooter>&amp;LVersion: 2/8/2013&amp;CTab: &amp;A&amp;RPrint Date: &amp;D</oddFooter>
      </headerFooter>
    </customSheetView>
  </customSheetViews>
  <mergeCells count="55">
    <mergeCell ref="B31:B32"/>
    <mergeCell ref="L54:T54"/>
    <mergeCell ref="B4:J4"/>
    <mergeCell ref="B6:J6"/>
    <mergeCell ref="I8:J8"/>
    <mergeCell ref="B18:B19"/>
    <mergeCell ref="B21:J21"/>
    <mergeCell ref="L86:T96"/>
    <mergeCell ref="L4:T4"/>
    <mergeCell ref="L6:T6"/>
    <mergeCell ref="S8:T8"/>
    <mergeCell ref="L18:L19"/>
    <mergeCell ref="L21:T21"/>
    <mergeCell ref="L31:L32"/>
    <mergeCell ref="L39:T39"/>
    <mergeCell ref="L49:L50"/>
    <mergeCell ref="L52:T52"/>
    <mergeCell ref="B151:T151"/>
    <mergeCell ref="B152:T152"/>
    <mergeCell ref="B126:T126"/>
    <mergeCell ref="B127:T127"/>
    <mergeCell ref="B146:T146"/>
    <mergeCell ref="B147:T147"/>
    <mergeCell ref="B141:T141"/>
    <mergeCell ref="B142:T142"/>
    <mergeCell ref="B131:T131"/>
    <mergeCell ref="B132:T132"/>
    <mergeCell ref="B136:T136"/>
    <mergeCell ref="B137:T137"/>
    <mergeCell ref="E102:F102"/>
    <mergeCell ref="B122:T122"/>
    <mergeCell ref="B109:T109"/>
    <mergeCell ref="B110:T110"/>
    <mergeCell ref="N102:O102"/>
    <mergeCell ref="N103:O103"/>
    <mergeCell ref="N104:O104"/>
    <mergeCell ref="E104:F104"/>
    <mergeCell ref="B121:T121"/>
    <mergeCell ref="E103:F103"/>
    <mergeCell ref="E105:F105"/>
    <mergeCell ref="B117:T117"/>
    <mergeCell ref="B116:T116"/>
    <mergeCell ref="B113:T113"/>
    <mergeCell ref="L34:T34"/>
    <mergeCell ref="L68:T68"/>
    <mergeCell ref="L84:T84"/>
    <mergeCell ref="L70:T80"/>
    <mergeCell ref="B99:T99"/>
    <mergeCell ref="L56:T66"/>
    <mergeCell ref="B68:J68"/>
    <mergeCell ref="B84:J84"/>
    <mergeCell ref="B39:J39"/>
    <mergeCell ref="B49:B50"/>
    <mergeCell ref="B52:J52"/>
    <mergeCell ref="B54:J54"/>
  </mergeCells>
  <dataValidations count="3">
    <dataValidation type="whole" operator="greaterThanOrEqual" allowBlank="1" showInputMessage="1" showErrorMessage="1" sqref="C9:H17 C24:H30 C42:H48" xr:uid="{00000000-0002-0000-0100-000000000000}">
      <formula1>0</formula1>
    </dataValidation>
    <dataValidation type="textLength" operator="lessThanOrEqual" allowBlank="1" showInputMessage="1" showErrorMessage="1" sqref="B117 B152 B110 B122 B127 B147 B142 B132 B137" xr:uid="{00000000-0002-0000-0100-000001000000}">
      <formula1>1500</formula1>
    </dataValidation>
    <dataValidation type="list" allowBlank="1" showInputMessage="1" showErrorMessage="1" sqref="E105" xr:uid="{76CABC4E-C298-4B74-AF69-180445E207EE}">
      <formula1>$W$10:$W$12</formula1>
    </dataValidation>
  </dataValidations>
  <printOptions horizontalCentered="1"/>
  <pageMargins left="0.7" right="0.7" top="0.75" bottom="0.75" header="0.3" footer="0.3"/>
  <pageSetup scale="17" fitToHeight="3" orientation="portrait" r:id="rId3"/>
  <headerFooter>
    <oddFooter>&amp;CTab: &amp;A&amp;RPrint Date: &amp;D</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I253"/>
  <sheetViews>
    <sheetView showGridLines="0" view="pageBreakPreview" zoomScaleNormal="100" zoomScaleSheetLayoutView="100" zoomScalePageLayoutView="130" workbookViewId="0"/>
  </sheetViews>
  <sheetFormatPr defaultColWidth="9.28515625" defaultRowHeight="12.75" x14ac:dyDescent="0.2"/>
  <cols>
    <col min="1" max="1" width="1.7109375" style="1" customWidth="1"/>
    <col min="2" max="2" width="3.42578125" style="3" customWidth="1"/>
    <col min="3" max="4" width="11.28515625" style="1" customWidth="1"/>
    <col min="5" max="5" width="10.7109375" style="1" customWidth="1"/>
    <col min="6" max="6" width="9.42578125" style="1" customWidth="1"/>
    <col min="7" max="7" width="9.28515625" style="1" customWidth="1"/>
    <col min="8" max="8" width="10.7109375" style="1" customWidth="1"/>
    <col min="9" max="9" width="11.28515625" style="1" customWidth="1"/>
    <col min="10" max="10" width="12.42578125" style="1" customWidth="1"/>
    <col min="11" max="11" width="9.28515625" style="1" customWidth="1"/>
    <col min="12" max="12" width="8.7109375" style="1" customWidth="1"/>
    <col min="13" max="13" width="1.7109375" style="1" customWidth="1"/>
    <col min="14" max="14" width="11.28515625" style="1" customWidth="1"/>
    <col min="15" max="15" width="3" style="1" customWidth="1"/>
    <col min="16" max="29" width="9.28515625" style="1" hidden="1" customWidth="1"/>
    <col min="30" max="30" width="9.28515625" style="1" customWidth="1"/>
    <col min="31" max="16384" width="9.28515625" style="1"/>
  </cols>
  <sheetData>
    <row r="1" spans="1:27" ht="18" x14ac:dyDescent="0.25">
      <c r="A1" s="431"/>
      <c r="B1" s="1"/>
      <c r="C1" s="106" t="s">
        <v>254</v>
      </c>
      <c r="D1" s="107"/>
      <c r="E1" s="107"/>
      <c r="F1" s="107"/>
      <c r="G1" s="107"/>
      <c r="H1" s="107"/>
      <c r="I1" s="107"/>
      <c r="J1" s="107"/>
      <c r="K1" s="107"/>
      <c r="L1" s="107"/>
      <c r="M1" s="107"/>
      <c r="U1" s="312"/>
      <c r="V1" s="312"/>
      <c r="W1" s="312"/>
      <c r="X1" s="312"/>
      <c r="Y1" s="312"/>
      <c r="Z1" s="312"/>
      <c r="AA1" s="312"/>
    </row>
    <row r="2" spans="1:27" ht="6.75" customHeight="1" x14ac:dyDescent="0.2">
      <c r="B2" s="1"/>
      <c r="C2" s="3"/>
      <c r="D2" s="3"/>
      <c r="E2" s="3"/>
      <c r="F2" s="3"/>
      <c r="G2" s="3"/>
      <c r="H2" s="3"/>
      <c r="I2" s="3"/>
      <c r="J2" s="3"/>
      <c r="K2" s="3"/>
      <c r="L2" s="3"/>
      <c r="M2" s="3"/>
      <c r="N2" s="3"/>
      <c r="U2" s="312"/>
      <c r="V2" s="312"/>
      <c r="W2" s="312"/>
      <c r="X2" s="312"/>
      <c r="Y2" s="312"/>
      <c r="Z2" s="312"/>
      <c r="AA2" s="312"/>
    </row>
    <row r="3" spans="1:27" ht="15" customHeight="1" x14ac:dyDescent="0.2">
      <c r="B3" s="1"/>
      <c r="C3" s="12" t="s">
        <v>151</v>
      </c>
      <c r="D3" s="1032"/>
      <c r="E3" s="1033"/>
      <c r="F3" s="1033"/>
      <c r="G3" s="1034"/>
      <c r="H3" s="3"/>
      <c r="I3" s="3"/>
      <c r="J3" s="3"/>
      <c r="K3" s="3"/>
      <c r="L3" s="4" t="s">
        <v>255</v>
      </c>
      <c r="M3" s="3"/>
      <c r="N3" s="1021"/>
      <c r="O3" s="1022"/>
      <c r="U3" s="312"/>
      <c r="V3" s="312"/>
      <c r="W3" s="312"/>
      <c r="X3" s="312"/>
      <c r="Y3" s="312"/>
      <c r="Z3" s="312"/>
      <c r="AA3" s="312"/>
    </row>
    <row r="4" spans="1:27" ht="15" customHeight="1" x14ac:dyDescent="0.2">
      <c r="B4" s="1"/>
      <c r="C4" s="12"/>
      <c r="D4" s="399"/>
      <c r="E4" s="399"/>
      <c r="F4" s="399"/>
      <c r="G4" s="399"/>
      <c r="H4" s="3"/>
      <c r="I4" s="3"/>
      <c r="J4" s="3"/>
      <c r="K4" s="3"/>
      <c r="L4" s="4"/>
      <c r="M4" s="3"/>
      <c r="N4" s="3"/>
      <c r="O4" s="3"/>
      <c r="U4" s="312"/>
      <c r="V4" s="312"/>
      <c r="W4" s="312"/>
      <c r="X4" s="312"/>
      <c r="Y4" s="312"/>
      <c r="Z4" s="312"/>
      <c r="AA4" s="312"/>
    </row>
    <row r="5" spans="1:27" ht="15" customHeight="1" x14ac:dyDescent="0.2">
      <c r="B5" s="1"/>
      <c r="C5" s="369" t="s">
        <v>886</v>
      </c>
      <c r="D5" s="484"/>
      <c r="H5" s="3"/>
      <c r="I5" s="3"/>
      <c r="J5" s="3"/>
      <c r="K5" s="107" t="s">
        <v>625</v>
      </c>
      <c r="U5" s="312"/>
      <c r="V5" s="312"/>
      <c r="W5" s="312"/>
      <c r="X5" s="312"/>
      <c r="Y5" s="312"/>
      <c r="Z5" s="312"/>
      <c r="AA5" s="312"/>
    </row>
    <row r="6" spans="1:27" ht="15" customHeight="1" x14ac:dyDescent="0.2">
      <c r="B6" s="1"/>
      <c r="C6" s="12"/>
      <c r="D6" s="485"/>
      <c r="E6" s="485"/>
      <c r="F6" s="485"/>
      <c r="G6" s="485"/>
      <c r="H6" s="3"/>
      <c r="I6" s="3"/>
      <c r="J6" s="3"/>
      <c r="K6" s="3"/>
      <c r="L6" s="4" t="s">
        <v>155</v>
      </c>
      <c r="M6" s="3"/>
      <c r="N6" s="376"/>
      <c r="U6" s="312"/>
      <c r="V6" s="312"/>
      <c r="W6" s="312"/>
      <c r="X6" s="312"/>
      <c r="Y6" s="312"/>
      <c r="Z6" s="312"/>
      <c r="AA6" s="312"/>
    </row>
    <row r="7" spans="1:27" ht="15" customHeight="1" x14ac:dyDescent="0.2">
      <c r="B7" s="1"/>
      <c r="C7" s="4" t="s">
        <v>426</v>
      </c>
      <c r="D7" s="1035" t="s">
        <v>159</v>
      </c>
      <c r="E7" s="1036"/>
      <c r="F7" s="1036"/>
      <c r="G7" s="1037"/>
      <c r="H7" s="3"/>
      <c r="I7" s="3"/>
      <c r="J7" s="3"/>
      <c r="K7" s="3"/>
      <c r="L7" s="4" t="s">
        <v>367</v>
      </c>
      <c r="M7" s="3"/>
      <c r="N7" s="376"/>
      <c r="U7" s="312"/>
      <c r="V7" s="312"/>
      <c r="W7" s="312"/>
      <c r="X7" s="312"/>
      <c r="Y7" s="312"/>
      <c r="Z7" s="312"/>
      <c r="AA7" s="312"/>
    </row>
    <row r="8" spans="1:27" ht="15" customHeight="1" x14ac:dyDescent="0.2">
      <c r="B8" s="1"/>
      <c r="C8" s="4" t="s">
        <v>691</v>
      </c>
      <c r="D8" s="1035"/>
      <c r="E8" s="1036"/>
      <c r="F8" s="1036"/>
      <c r="G8" s="1037"/>
      <c r="I8" s="10"/>
      <c r="L8" s="4" t="s">
        <v>368</v>
      </c>
      <c r="N8" s="376"/>
      <c r="P8" s="3"/>
      <c r="U8" s="312"/>
      <c r="V8" s="312"/>
      <c r="W8" s="312"/>
      <c r="X8" s="312"/>
      <c r="Y8" s="312"/>
      <c r="Z8" s="312"/>
      <c r="AA8" s="312"/>
    </row>
    <row r="9" spans="1:27" ht="15" customHeight="1" x14ac:dyDescent="0.2">
      <c r="B9" s="1"/>
      <c r="C9" s="4"/>
      <c r="I9" s="4"/>
      <c r="L9" s="4" t="s">
        <v>370</v>
      </c>
      <c r="N9" s="376"/>
      <c r="P9" s="3"/>
      <c r="U9" s="312"/>
      <c r="V9" s="312"/>
      <c r="W9" s="312"/>
      <c r="X9" s="312"/>
      <c r="Y9" s="312"/>
      <c r="Z9" s="312"/>
      <c r="AA9" s="312"/>
    </row>
    <row r="10" spans="1:27" ht="15" customHeight="1" thickBot="1" x14ac:dyDescent="0.3">
      <c r="B10" s="1"/>
      <c r="C10" s="923" t="s">
        <v>917</v>
      </c>
      <c r="D10" s="506"/>
      <c r="E10" s="506"/>
      <c r="F10" s="506"/>
      <c r="G10" s="506"/>
      <c r="H10" s="505"/>
      <c r="I10" s="506"/>
      <c r="J10" s="506"/>
      <c r="L10" s="4" t="s">
        <v>422</v>
      </c>
      <c r="N10" s="376"/>
      <c r="U10" s="312"/>
      <c r="V10" s="312"/>
      <c r="W10"/>
      <c r="X10" s="312"/>
      <c r="Y10" s="312"/>
      <c r="Z10" s="312"/>
      <c r="AA10" s="312"/>
    </row>
    <row r="11" spans="1:27" ht="15" customHeight="1" x14ac:dyDescent="0.25">
      <c r="C11" s="1" t="s">
        <v>932</v>
      </c>
      <c r="L11" s="4" t="s">
        <v>371</v>
      </c>
      <c r="N11" s="376"/>
      <c r="P11" s="3"/>
      <c r="U11" s="312"/>
      <c r="V11" s="312"/>
      <c r="W11"/>
      <c r="X11" s="312"/>
      <c r="Y11" s="312"/>
      <c r="Z11" s="312"/>
      <c r="AA11" s="312"/>
    </row>
    <row r="12" spans="1:27" ht="15" x14ac:dyDescent="0.25">
      <c r="I12" s="1038" t="s">
        <v>885</v>
      </c>
      <c r="J12" s="1038"/>
      <c r="L12" s="4" t="s">
        <v>372</v>
      </c>
      <c r="N12" s="376"/>
      <c r="P12" s="3"/>
      <c r="U12" s="312"/>
      <c r="V12" s="312"/>
      <c r="W12"/>
      <c r="X12" s="312"/>
      <c r="Y12" s="312"/>
      <c r="Z12" s="312"/>
      <c r="AA12" s="312"/>
    </row>
    <row r="13" spans="1:27" ht="15" customHeight="1" x14ac:dyDescent="0.25">
      <c r="C13" s="737" t="s">
        <v>863</v>
      </c>
      <c r="D13" s="737"/>
      <c r="E13" s="107" t="s">
        <v>864</v>
      </c>
      <c r="F13" s="107"/>
      <c r="G13" s="107" t="s">
        <v>856</v>
      </c>
      <c r="I13" s="1038"/>
      <c r="J13" s="1038"/>
      <c r="N13" s="4"/>
      <c r="P13" s="3"/>
      <c r="U13" s="312"/>
      <c r="V13" s="312"/>
      <c r="W13"/>
      <c r="X13" s="312"/>
      <c r="Y13" s="312"/>
      <c r="Z13" s="312"/>
      <c r="AA13" s="312"/>
    </row>
    <row r="14" spans="1:27" ht="15" customHeight="1" x14ac:dyDescent="0.25">
      <c r="C14" s="1004"/>
      <c r="D14" s="1005"/>
      <c r="E14" s="1028"/>
      <c r="F14" s="1029"/>
      <c r="G14" s="1030"/>
      <c r="H14" s="1031"/>
      <c r="I14" s="379"/>
      <c r="P14" s="3"/>
      <c r="U14" s="312"/>
      <c r="V14" s="312"/>
      <c r="W14"/>
      <c r="X14" s="312"/>
      <c r="Y14" s="312"/>
      <c r="Z14" s="312"/>
      <c r="AA14" s="312"/>
    </row>
    <row r="15" spans="1:27" customFormat="1" ht="15" customHeight="1" x14ac:dyDescent="0.25">
      <c r="C15" s="1004"/>
      <c r="D15" s="1005"/>
      <c r="E15" s="1028"/>
      <c r="F15" s="1029"/>
      <c r="G15" s="1030"/>
      <c r="H15" s="1031"/>
      <c r="I15" s="379"/>
      <c r="J15" s="1"/>
      <c r="K15" s="1"/>
      <c r="L15" s="1"/>
      <c r="M15" s="1"/>
      <c r="N15" s="1"/>
    </row>
    <row r="16" spans="1:27" customFormat="1" ht="15" customHeight="1" x14ac:dyDescent="0.25">
      <c r="C16" s="1004"/>
      <c r="D16" s="1005"/>
      <c r="E16" s="1028"/>
      <c r="F16" s="1029"/>
      <c r="G16" s="1030"/>
      <c r="H16" s="1031"/>
      <c r="I16" s="379"/>
      <c r="J16" s="1"/>
      <c r="K16" s="1"/>
      <c r="L16" s="1"/>
      <c r="M16" s="1"/>
      <c r="N16" s="1"/>
    </row>
    <row r="17" spans="3:27" ht="15" customHeight="1" x14ac:dyDescent="0.2">
      <c r="C17" s="1004"/>
      <c r="D17" s="1005"/>
      <c r="E17" s="1028"/>
      <c r="F17" s="1029"/>
      <c r="G17" s="1030"/>
      <c r="H17" s="1031"/>
      <c r="I17" s="379"/>
      <c r="P17" s="3"/>
      <c r="U17" s="312"/>
      <c r="V17" s="312"/>
      <c r="W17" s="312"/>
      <c r="X17" s="312"/>
      <c r="Y17" s="312"/>
      <c r="Z17" s="312"/>
      <c r="AA17" s="312"/>
    </row>
    <row r="18" spans="3:27" ht="15" customHeight="1" x14ac:dyDescent="0.2">
      <c r="C18" s="1004"/>
      <c r="D18" s="1005"/>
      <c r="E18" s="1028"/>
      <c r="F18" s="1029"/>
      <c r="G18" s="1030"/>
      <c r="H18" s="1031"/>
      <c r="I18" s="379"/>
      <c r="N18" s="4"/>
      <c r="P18" s="3"/>
      <c r="U18" s="312"/>
      <c r="V18" s="312"/>
      <c r="W18" s="312"/>
      <c r="X18" s="312"/>
      <c r="Y18" s="312"/>
      <c r="Z18" s="312"/>
      <c r="AA18" s="312"/>
    </row>
    <row r="19" spans="3:27" ht="15" customHeight="1" x14ac:dyDescent="0.2">
      <c r="C19" s="1004"/>
      <c r="D19" s="1005"/>
      <c r="E19" s="1028"/>
      <c r="F19" s="1029"/>
      <c r="G19" s="1030"/>
      <c r="H19" s="1031"/>
      <c r="I19" s="379"/>
      <c r="N19" s="4"/>
      <c r="P19" s="3"/>
      <c r="U19" s="312"/>
      <c r="V19" s="312"/>
      <c r="W19" s="312"/>
      <c r="X19" s="312"/>
      <c r="Y19" s="312"/>
      <c r="Z19" s="312"/>
      <c r="AA19" s="312"/>
    </row>
    <row r="20" spans="3:27" ht="15" customHeight="1" x14ac:dyDescent="0.2">
      <c r="C20" s="1004"/>
      <c r="D20" s="1005"/>
      <c r="E20" s="1028"/>
      <c r="F20" s="1029"/>
      <c r="G20" s="1030"/>
      <c r="H20" s="1031"/>
      <c r="I20" s="379"/>
      <c r="N20" s="4"/>
      <c r="P20" s="3"/>
      <c r="U20" s="312"/>
      <c r="V20" s="312"/>
      <c r="W20" s="312"/>
      <c r="X20" s="312"/>
      <c r="Y20" s="312"/>
      <c r="Z20" s="312"/>
      <c r="AA20" s="312"/>
    </row>
    <row r="21" spans="3:27" ht="15" customHeight="1" x14ac:dyDescent="0.2">
      <c r="N21" s="4"/>
      <c r="P21" s="3"/>
      <c r="U21" s="312"/>
      <c r="V21" s="312"/>
      <c r="W21" s="312"/>
      <c r="X21" s="312"/>
      <c r="Y21" s="312"/>
      <c r="Z21" s="312"/>
      <c r="AA21" s="312"/>
    </row>
    <row r="22" spans="3:27" ht="15" customHeight="1" x14ac:dyDescent="0.25">
      <c r="C22" s="1" t="s">
        <v>854</v>
      </c>
      <c r="E22"/>
      <c r="F22"/>
      <c r="G22"/>
      <c r="H22"/>
      <c r="I22" s="379"/>
      <c r="J22"/>
      <c r="L22" s="4"/>
      <c r="N22" s="4"/>
      <c r="P22" s="3"/>
      <c r="U22" s="312"/>
      <c r="V22" s="312"/>
      <c r="W22" s="312"/>
      <c r="X22" s="312"/>
      <c r="Y22" s="312"/>
      <c r="Z22" s="312"/>
      <c r="AA22" s="312"/>
    </row>
    <row r="23" spans="3:27" ht="15" customHeight="1" x14ac:dyDescent="0.25">
      <c r="E23"/>
      <c r="F23"/>
      <c r="G23"/>
      <c r="H23"/>
      <c r="I23"/>
      <c r="L23" s="4"/>
      <c r="N23" s="4"/>
      <c r="P23" s="3"/>
      <c r="U23" s="312"/>
      <c r="V23" s="312"/>
      <c r="W23" s="312"/>
      <c r="X23" s="312"/>
      <c r="Y23" s="312"/>
      <c r="Z23" s="312"/>
      <c r="AA23" s="312"/>
    </row>
    <row r="24" spans="3:27" ht="15" customHeight="1" x14ac:dyDescent="0.25">
      <c r="C24" s="1" t="s">
        <v>904</v>
      </c>
      <c r="E24"/>
      <c r="F24"/>
      <c r="G24"/>
      <c r="H24"/>
      <c r="I24"/>
      <c r="L24" s="4"/>
      <c r="N24" s="4"/>
      <c r="P24" s="3"/>
      <c r="U24" s="312"/>
      <c r="V24" s="312"/>
      <c r="W24" s="312"/>
      <c r="X24" s="312"/>
      <c r="Y24" s="312"/>
      <c r="Z24" s="312"/>
      <c r="AA24" s="312"/>
    </row>
    <row r="25" spans="3:27" ht="15" customHeight="1" x14ac:dyDescent="0.2">
      <c r="C25" s="1039"/>
      <c r="D25" s="1040"/>
      <c r="E25" s="1040"/>
      <c r="F25" s="1040"/>
      <c r="G25" s="1040"/>
      <c r="H25" s="1040"/>
      <c r="I25" s="1041"/>
      <c r="L25" s="4"/>
      <c r="N25" s="4"/>
      <c r="P25" s="3"/>
      <c r="U25" s="312"/>
      <c r="V25" s="312"/>
      <c r="W25" s="312"/>
      <c r="X25" s="312"/>
      <c r="Y25" s="312"/>
      <c r="Z25" s="312"/>
      <c r="AA25" s="312"/>
    </row>
    <row r="26" spans="3:27" ht="15" customHeight="1" x14ac:dyDescent="0.2">
      <c r="C26" s="1042"/>
      <c r="D26" s="1043"/>
      <c r="E26" s="1043"/>
      <c r="F26" s="1043"/>
      <c r="G26" s="1043"/>
      <c r="H26" s="1043"/>
      <c r="I26" s="1044"/>
      <c r="L26" s="4"/>
      <c r="N26" s="4"/>
      <c r="P26" s="3"/>
      <c r="U26" s="312"/>
      <c r="V26" s="312"/>
      <c r="W26" s="312"/>
      <c r="X26" s="312"/>
      <c r="Y26" s="312"/>
      <c r="Z26" s="312"/>
      <c r="AA26" s="312"/>
    </row>
    <row r="27" spans="3:27" ht="15" customHeight="1" x14ac:dyDescent="0.2">
      <c r="C27" s="1045"/>
      <c r="D27" s="1046"/>
      <c r="E27" s="1046"/>
      <c r="F27" s="1046"/>
      <c r="G27" s="1046"/>
      <c r="H27" s="1046"/>
      <c r="I27" s="1047"/>
      <c r="L27" s="4"/>
      <c r="N27" s="4"/>
      <c r="P27" s="3"/>
      <c r="U27" s="312"/>
      <c r="V27" s="312"/>
      <c r="W27" s="312"/>
      <c r="X27" s="312"/>
      <c r="Y27" s="312"/>
      <c r="Z27" s="312"/>
      <c r="AA27" s="312"/>
    </row>
    <row r="28" spans="3:27" ht="15" customHeight="1" x14ac:dyDescent="0.2">
      <c r="L28" s="4"/>
      <c r="N28" s="4"/>
      <c r="P28" s="3"/>
      <c r="U28" s="312"/>
      <c r="V28" s="312"/>
      <c r="W28" s="312"/>
      <c r="X28" s="312"/>
      <c r="Y28" s="312"/>
      <c r="Z28" s="312"/>
      <c r="AA28" s="312"/>
    </row>
    <row r="29" spans="3:27" ht="15" customHeight="1" x14ac:dyDescent="0.2">
      <c r="C29" s="737" t="s">
        <v>887</v>
      </c>
      <c r="L29" s="4"/>
      <c r="N29" s="4"/>
      <c r="P29" s="3"/>
      <c r="U29" s="312"/>
      <c r="V29" s="312"/>
      <c r="W29" s="312"/>
      <c r="X29" s="312"/>
      <c r="Y29" s="312"/>
      <c r="Z29" s="312"/>
      <c r="AA29" s="312"/>
    </row>
    <row r="30" spans="3:27" ht="15" customHeight="1" x14ac:dyDescent="0.2">
      <c r="C30" s="1" t="s">
        <v>884</v>
      </c>
      <c r="L30" s="4"/>
      <c r="N30" s="4"/>
      <c r="P30" s="3"/>
      <c r="U30" s="312"/>
      <c r="V30" s="312"/>
      <c r="W30" s="312"/>
      <c r="X30" s="312"/>
      <c r="Y30" s="312"/>
      <c r="Z30" s="312"/>
      <c r="AA30" s="312"/>
    </row>
    <row r="31" spans="3:27" ht="15" customHeight="1" x14ac:dyDescent="0.25">
      <c r="C31" s="107" t="s">
        <v>923</v>
      </c>
      <c r="D31" s="773"/>
      <c r="E31" s="107" t="s">
        <v>864</v>
      </c>
      <c r="F31" s="737"/>
      <c r="G31" s="737"/>
      <c r="H31" s="107" t="s">
        <v>924</v>
      </c>
      <c r="I31" s="471"/>
      <c r="J31" s="107" t="s">
        <v>864</v>
      </c>
      <c r="K31" s="737"/>
      <c r="L31"/>
      <c r="P31" s="3"/>
      <c r="U31" s="312"/>
      <c r="V31" s="312"/>
      <c r="W31" s="312"/>
      <c r="X31" s="312"/>
      <c r="Y31" s="312"/>
      <c r="Z31" s="312"/>
      <c r="AA31" s="312"/>
    </row>
    <row r="32" spans="3:27" ht="15" customHeight="1" x14ac:dyDescent="0.25">
      <c r="C32" s="1004"/>
      <c r="D32" s="1005"/>
      <c r="E32" s="1028"/>
      <c r="F32" s="1029"/>
      <c r="H32" s="1004"/>
      <c r="I32" s="1005"/>
      <c r="J32" s="1028"/>
      <c r="K32" s="1029"/>
      <c r="L32"/>
      <c r="P32" s="3"/>
      <c r="U32" s="312"/>
      <c r="V32" s="312"/>
      <c r="W32" s="312"/>
      <c r="X32" s="312"/>
      <c r="Y32" s="312"/>
      <c r="Z32" s="312"/>
      <c r="AA32" s="312"/>
    </row>
    <row r="33" spans="2:27" ht="15" customHeight="1" x14ac:dyDescent="0.25">
      <c r="C33" s="1004"/>
      <c r="D33" s="1005"/>
      <c r="E33" s="1028"/>
      <c r="F33" s="1029"/>
      <c r="H33" s="1004"/>
      <c r="I33" s="1005"/>
      <c r="J33" s="1028"/>
      <c r="K33" s="1029"/>
      <c r="L33"/>
      <c r="P33" s="3"/>
      <c r="U33" s="312"/>
      <c r="V33" s="312"/>
      <c r="W33" s="312"/>
      <c r="X33" s="312"/>
      <c r="Y33" s="312"/>
      <c r="Z33" s="312"/>
      <c r="AA33" s="312"/>
    </row>
    <row r="34" spans="2:27" ht="15" customHeight="1" x14ac:dyDescent="0.25">
      <c r="C34" s="1004"/>
      <c r="D34" s="1005"/>
      <c r="E34" s="1028"/>
      <c r="F34" s="1029"/>
      <c r="H34" s="1004"/>
      <c r="I34" s="1005"/>
      <c r="J34" s="1028"/>
      <c r="K34" s="1029"/>
      <c r="L34"/>
      <c r="P34" s="3"/>
      <c r="U34" s="312"/>
      <c r="V34" s="312"/>
      <c r="W34" s="312"/>
      <c r="X34" s="312"/>
      <c r="Y34" s="312"/>
      <c r="Z34" s="312"/>
      <c r="AA34" s="312"/>
    </row>
    <row r="35" spans="2:27" customFormat="1" ht="15" customHeight="1" x14ac:dyDescent="0.25">
      <c r="C35" s="1004"/>
      <c r="D35" s="1005"/>
      <c r="E35" s="1028"/>
      <c r="F35" s="1029"/>
      <c r="G35" s="1"/>
      <c r="H35" s="1004"/>
      <c r="I35" s="1005"/>
      <c r="J35" s="1028"/>
      <c r="K35" s="1029"/>
      <c r="M35" s="1"/>
      <c r="N35" s="1"/>
      <c r="O35" s="1"/>
    </row>
    <row r="36" spans="2:27" customFormat="1" ht="15" customHeight="1" x14ac:dyDescent="0.25">
      <c r="C36" s="1004"/>
      <c r="D36" s="1005"/>
      <c r="E36" s="1028"/>
      <c r="F36" s="1029"/>
      <c r="G36" s="1"/>
      <c r="H36" s="1004"/>
      <c r="I36" s="1005"/>
      <c r="J36" s="1028"/>
      <c r="K36" s="1029"/>
    </row>
    <row r="37" spans="2:27" customFormat="1" ht="15" customHeight="1" x14ac:dyDescent="0.25"/>
    <row r="38" spans="2:27" ht="15.75" customHeight="1" thickBot="1" x14ac:dyDescent="0.25">
      <c r="C38" s="1011" t="s">
        <v>607</v>
      </c>
      <c r="D38" s="1011"/>
      <c r="E38" s="1011"/>
      <c r="F38" s="1011"/>
      <c r="G38" s="1011"/>
      <c r="H38" s="1011"/>
      <c r="I38" s="1011"/>
      <c r="J38" s="1011"/>
      <c r="K38" s="1011"/>
      <c r="L38" s="1011"/>
      <c r="M38" s="1011"/>
      <c r="N38" s="1011"/>
      <c r="O38" s="1011"/>
      <c r="U38" s="312"/>
      <c r="V38" s="312"/>
      <c r="W38" s="312"/>
      <c r="X38" s="312"/>
      <c r="Y38" s="312"/>
      <c r="Z38" s="312"/>
      <c r="AA38" s="312"/>
    </row>
    <row r="39" spans="2:27" ht="25.5" customHeight="1" x14ac:dyDescent="0.2">
      <c r="C39" s="980" t="s">
        <v>282</v>
      </c>
      <c r="D39" s="980"/>
      <c r="E39" s="980"/>
      <c r="F39" s="980"/>
      <c r="G39" s="980"/>
      <c r="H39" s="980"/>
      <c r="I39" s="980"/>
      <c r="J39" s="980"/>
      <c r="K39" s="980"/>
      <c r="L39" s="980"/>
      <c r="M39" s="980"/>
      <c r="N39" s="980"/>
      <c r="U39" s="312"/>
      <c r="V39" s="312"/>
      <c r="W39" s="312"/>
      <c r="X39" s="312"/>
      <c r="Y39" s="312"/>
      <c r="Z39" s="312"/>
      <c r="AA39" s="312"/>
    </row>
    <row r="40" spans="2:27" ht="15" customHeight="1" x14ac:dyDescent="0.2">
      <c r="C40" s="3"/>
      <c r="D40" s="3"/>
      <c r="E40" s="3"/>
      <c r="F40" s="3"/>
      <c r="G40" s="3"/>
      <c r="H40" s="3"/>
      <c r="I40" s="3"/>
      <c r="J40" s="3"/>
      <c r="K40" s="3"/>
      <c r="L40" s="3"/>
      <c r="M40" s="3"/>
      <c r="N40" s="3"/>
      <c r="U40" s="312"/>
      <c r="V40" s="312"/>
      <c r="W40" s="312"/>
      <c r="X40" s="312"/>
      <c r="Y40" s="312"/>
      <c r="Z40" s="312"/>
      <c r="AA40" s="312"/>
    </row>
    <row r="41" spans="2:27" ht="15" customHeight="1" x14ac:dyDescent="0.2">
      <c r="C41" s="3" t="s">
        <v>895</v>
      </c>
      <c r="D41" s="3"/>
      <c r="E41" s="3"/>
      <c r="F41" s="3"/>
      <c r="G41" s="3"/>
      <c r="H41" s="1002">
        <v>0</v>
      </c>
      <c r="I41" s="1003"/>
      <c r="J41" s="3"/>
      <c r="K41" s="4" t="s">
        <v>749</v>
      </c>
      <c r="L41" s="1025"/>
      <c r="M41" s="1026"/>
      <c r="N41" s="1026"/>
      <c r="O41" s="1027"/>
      <c r="U41" s="312"/>
      <c r="V41" s="312"/>
      <c r="W41" s="312"/>
      <c r="X41" s="312"/>
      <c r="Y41" s="312"/>
      <c r="Z41" s="312"/>
      <c r="AA41" s="312"/>
    </row>
    <row r="42" spans="2:27" ht="15" customHeight="1" x14ac:dyDescent="0.25">
      <c r="B42"/>
      <c r="C42" s="39"/>
      <c r="D42" s="39"/>
      <c r="E42" s="39"/>
      <c r="F42" s="39"/>
      <c r="G42" s="39"/>
      <c r="H42" s="39"/>
      <c r="I42" s="39"/>
      <c r="J42" s="39"/>
      <c r="K42" s="108"/>
      <c r="L42" s="39"/>
      <c r="M42" s="39"/>
      <c r="N42" s="39"/>
      <c r="U42" s="312"/>
      <c r="V42" s="312"/>
      <c r="W42" s="312"/>
      <c r="X42" s="312"/>
      <c r="Y42" s="312"/>
      <c r="Z42" s="312"/>
      <c r="AA42" s="312"/>
    </row>
    <row r="43" spans="2:27" ht="15" customHeight="1" x14ac:dyDescent="0.2">
      <c r="C43" s="3" t="s">
        <v>748</v>
      </c>
      <c r="D43" s="3"/>
      <c r="E43" s="3"/>
      <c r="F43" s="3"/>
      <c r="G43" s="3"/>
      <c r="H43" s="1002">
        <v>0</v>
      </c>
      <c r="I43" s="1003"/>
      <c r="J43" s="3"/>
      <c r="K43" s="4" t="s">
        <v>749</v>
      </c>
      <c r="L43" s="1025"/>
      <c r="M43" s="1026"/>
      <c r="N43" s="1026"/>
      <c r="O43" s="1027"/>
      <c r="U43" s="312"/>
      <c r="V43" s="312"/>
      <c r="W43" s="312"/>
      <c r="X43" s="312"/>
      <c r="Y43" s="312"/>
      <c r="Z43" s="312"/>
      <c r="AA43" s="312"/>
    </row>
    <row r="44" spans="2:27" customFormat="1" ht="15" customHeight="1" x14ac:dyDescent="0.25">
      <c r="C44" s="39"/>
      <c r="D44" s="39"/>
      <c r="E44" s="39"/>
      <c r="F44" s="39"/>
      <c r="G44" s="39"/>
      <c r="H44" s="39"/>
      <c r="I44" s="39"/>
      <c r="J44" s="39"/>
      <c r="K44" s="39"/>
      <c r="L44" s="39"/>
      <c r="M44" s="39"/>
      <c r="N44" s="39"/>
      <c r="U44" s="354"/>
      <c r="V44" s="354"/>
      <c r="W44" s="354"/>
      <c r="X44" s="354"/>
      <c r="Y44" s="354"/>
      <c r="Z44" s="354"/>
      <c r="AA44" s="354"/>
    </row>
    <row r="45" spans="2:27" ht="15" customHeight="1" x14ac:dyDescent="0.2">
      <c r="C45" s="3" t="s">
        <v>937</v>
      </c>
      <c r="D45" s="3"/>
      <c r="E45" s="3"/>
      <c r="F45" s="3"/>
      <c r="G45" s="3"/>
      <c r="H45" s="1002">
        <v>0</v>
      </c>
      <c r="I45" s="1003"/>
      <c r="J45" s="109"/>
      <c r="K45" s="3"/>
      <c r="L45" s="3"/>
      <c r="M45" s="3"/>
      <c r="N45" s="3"/>
      <c r="U45" s="312"/>
      <c r="V45" s="312"/>
      <c r="W45" s="312"/>
      <c r="X45" s="312"/>
      <c r="Y45" s="312"/>
      <c r="Z45" s="312"/>
      <c r="AA45" s="312"/>
    </row>
    <row r="46" spans="2:27" customFormat="1" ht="15" customHeight="1" x14ac:dyDescent="0.25">
      <c r="C46" s="39"/>
      <c r="D46" s="39"/>
      <c r="E46" s="39"/>
      <c r="F46" s="39"/>
      <c r="G46" s="39"/>
      <c r="H46" s="39"/>
      <c r="I46" s="39"/>
      <c r="J46" s="39"/>
      <c r="M46" s="39"/>
      <c r="N46" s="39"/>
      <c r="U46" s="354"/>
      <c r="V46" s="354"/>
      <c r="W46" s="354"/>
      <c r="X46" s="354"/>
      <c r="Y46" s="354"/>
      <c r="Z46" s="354"/>
      <c r="AA46" s="354"/>
    </row>
    <row r="47" spans="2:27" ht="15" customHeight="1" x14ac:dyDescent="0.2">
      <c r="C47" s="1048" t="s">
        <v>906</v>
      </c>
      <c r="D47" s="1048"/>
      <c r="E47" s="1048"/>
      <c r="F47" s="1048"/>
      <c r="G47" s="1048"/>
      <c r="H47" s="1048"/>
      <c r="I47" s="1048"/>
      <c r="J47" s="3"/>
      <c r="K47" s="4" t="s">
        <v>746</v>
      </c>
      <c r="L47" s="379"/>
      <c r="M47" s="3"/>
      <c r="N47" s="3"/>
      <c r="U47" s="312"/>
      <c r="V47" s="312"/>
      <c r="W47" s="312"/>
      <c r="X47" s="312"/>
      <c r="Y47" s="312"/>
      <c r="Z47" s="312"/>
      <c r="AA47" s="312"/>
    </row>
    <row r="48" spans="2:27" customFormat="1" ht="15" customHeight="1" x14ac:dyDescent="0.25">
      <c r="B48" s="3"/>
      <c r="C48" s="1049"/>
      <c r="D48" s="1049"/>
      <c r="E48" s="1049"/>
      <c r="F48" s="1049"/>
      <c r="G48" s="1049"/>
      <c r="H48" s="1049"/>
      <c r="I48" s="1049"/>
      <c r="J48" s="3"/>
      <c r="K48" s="3"/>
      <c r="L48" s="3"/>
      <c r="M48" s="3"/>
      <c r="N48" s="3"/>
      <c r="U48" s="354"/>
      <c r="V48" s="354"/>
      <c r="W48" s="354"/>
      <c r="X48" s="354"/>
      <c r="Y48" s="354"/>
      <c r="Z48" s="354"/>
      <c r="AA48" s="354"/>
    </row>
    <row r="49" spans="2:27" customFormat="1" ht="15" customHeight="1" x14ac:dyDescent="0.25">
      <c r="B49" s="3"/>
      <c r="C49" s="825"/>
      <c r="D49" s="826"/>
      <c r="E49" s="826"/>
      <c r="F49" s="826"/>
      <c r="G49" s="826"/>
      <c r="H49" s="826"/>
      <c r="I49" s="827"/>
      <c r="J49" s="3"/>
      <c r="K49" s="3"/>
      <c r="L49" s="3"/>
      <c r="M49" s="3"/>
      <c r="N49" s="3"/>
      <c r="U49" s="354"/>
      <c r="V49" s="354"/>
      <c r="W49" s="354"/>
      <c r="X49" s="354"/>
      <c r="Y49" s="354"/>
      <c r="Z49" s="354"/>
      <c r="AA49" s="354"/>
    </row>
    <row r="50" spans="2:27" customFormat="1" ht="15" customHeight="1" x14ac:dyDescent="0.25">
      <c r="B50" s="3"/>
      <c r="C50" s="828"/>
      <c r="D50" s="822"/>
      <c r="E50" s="822"/>
      <c r="F50" s="822"/>
      <c r="G50" s="822"/>
      <c r="H50" s="822"/>
      <c r="I50" s="829"/>
      <c r="J50" s="3"/>
      <c r="K50" s="3"/>
      <c r="L50" s="3"/>
      <c r="M50" s="3"/>
      <c r="N50" s="3"/>
      <c r="U50" s="354"/>
      <c r="V50" s="354"/>
      <c r="W50" s="354"/>
      <c r="X50" s="354"/>
      <c r="Y50" s="354"/>
      <c r="Z50" s="354"/>
      <c r="AA50" s="354"/>
    </row>
    <row r="51" spans="2:27" customFormat="1" ht="15" customHeight="1" x14ac:dyDescent="0.25">
      <c r="B51" s="3"/>
      <c r="C51" s="830"/>
      <c r="D51" s="823"/>
      <c r="E51" s="823"/>
      <c r="F51" s="823"/>
      <c r="G51" s="823"/>
      <c r="H51" s="823"/>
      <c r="I51" s="824"/>
      <c r="J51" s="3"/>
      <c r="K51" s="3"/>
      <c r="L51" s="3"/>
      <c r="M51" s="3"/>
      <c r="N51" s="3"/>
      <c r="U51" s="354"/>
      <c r="V51" s="354"/>
      <c r="W51" s="354"/>
      <c r="X51" s="354"/>
      <c r="Y51" s="354"/>
      <c r="Z51" s="354"/>
      <c r="AA51" s="354"/>
    </row>
    <row r="52" spans="2:27" customFormat="1" ht="15" customHeight="1" x14ac:dyDescent="0.25">
      <c r="B52" s="3"/>
      <c r="C52" s="3"/>
      <c r="D52" s="3"/>
      <c r="E52" s="3"/>
      <c r="F52" s="3"/>
      <c r="G52" s="3"/>
      <c r="H52" s="821"/>
      <c r="I52" s="821"/>
      <c r="J52" s="3"/>
      <c r="K52" s="3"/>
      <c r="L52" s="3"/>
      <c r="M52" s="3"/>
      <c r="N52" s="3"/>
      <c r="U52" s="354"/>
      <c r="V52" s="354"/>
      <c r="W52" s="354"/>
      <c r="X52" s="354"/>
      <c r="Y52" s="354"/>
      <c r="Z52" s="354"/>
      <c r="AA52" s="354"/>
    </row>
    <row r="53" spans="2:27" ht="15" customHeight="1" x14ac:dyDescent="0.2">
      <c r="C53" s="3" t="s">
        <v>938</v>
      </c>
      <c r="D53" s="431"/>
      <c r="E53" s="431"/>
      <c r="F53" s="431"/>
      <c r="G53" s="111"/>
      <c r="H53" s="1002">
        <v>0</v>
      </c>
      <c r="I53" s="1003"/>
      <c r="J53" s="3"/>
      <c r="K53" s="3"/>
      <c r="L53" s="3"/>
      <c r="M53" s="3"/>
      <c r="N53" s="3"/>
      <c r="U53" s="312"/>
      <c r="V53" s="312"/>
      <c r="W53" s="312"/>
      <c r="X53" s="312"/>
      <c r="Y53" s="312"/>
      <c r="Z53" s="312"/>
      <c r="AA53" s="312"/>
    </row>
    <row r="54" spans="2:27" ht="15" customHeight="1" x14ac:dyDescent="0.2">
      <c r="C54" s="3"/>
      <c r="D54" s="3"/>
      <c r="E54" s="3"/>
      <c r="F54" s="3"/>
      <c r="G54" s="3"/>
      <c r="H54" s="110"/>
      <c r="I54" s="110"/>
      <c r="J54" s="3"/>
      <c r="K54" s="3"/>
      <c r="L54" s="3"/>
      <c r="M54" s="3"/>
      <c r="N54" s="3"/>
      <c r="U54" s="312"/>
      <c r="V54" s="312"/>
      <c r="W54" s="312"/>
      <c r="X54" s="312"/>
      <c r="Y54" s="312"/>
      <c r="Z54" s="312"/>
      <c r="AA54" s="312"/>
    </row>
    <row r="55" spans="2:27" ht="15" customHeight="1" x14ac:dyDescent="0.25">
      <c r="C55" s="3" t="s">
        <v>257</v>
      </c>
      <c r="D55"/>
      <c r="E55"/>
      <c r="F55"/>
      <c r="G55" s="111"/>
      <c r="H55" s="1002">
        <v>0</v>
      </c>
      <c r="I55" s="1003"/>
      <c r="J55" s="3"/>
      <c r="K55" s="3"/>
      <c r="L55" s="3"/>
      <c r="M55" s="3"/>
      <c r="N55" s="3"/>
      <c r="U55" s="312"/>
      <c r="V55" s="312"/>
      <c r="W55" s="312"/>
      <c r="X55" s="312"/>
      <c r="Y55" s="312"/>
      <c r="Z55" s="312"/>
      <c r="AA55" s="312"/>
    </row>
    <row r="56" spans="2:27" ht="15" customHeight="1" x14ac:dyDescent="0.2">
      <c r="C56" s="3"/>
      <c r="D56" s="3"/>
      <c r="E56" s="3"/>
      <c r="F56" s="3"/>
      <c r="G56" s="3"/>
      <c r="H56" s="110"/>
      <c r="I56" s="110"/>
      <c r="J56" s="3"/>
      <c r="K56" s="3"/>
      <c r="L56" s="3"/>
      <c r="M56" s="3"/>
      <c r="N56" s="3"/>
      <c r="U56" s="312"/>
      <c r="V56" s="312"/>
      <c r="W56" s="312"/>
      <c r="X56" s="312"/>
      <c r="Y56" s="312"/>
      <c r="Z56" s="312"/>
      <c r="AA56" s="312"/>
    </row>
    <row r="57" spans="2:27" ht="15" customHeight="1" x14ac:dyDescent="0.2">
      <c r="C57" s="3" t="s">
        <v>459</v>
      </c>
      <c r="D57" s="112"/>
      <c r="E57" s="112"/>
      <c r="F57" s="3"/>
      <c r="G57" s="4"/>
      <c r="H57" s="1023"/>
      <c r="I57" s="1024"/>
      <c r="J57" s="3"/>
      <c r="K57" s="4" t="s">
        <v>375</v>
      </c>
      <c r="L57" s="456">
        <v>0</v>
      </c>
      <c r="M57" s="3"/>
      <c r="N57" s="3"/>
      <c r="U57" s="312"/>
      <c r="V57" s="312"/>
      <c r="W57" s="312"/>
      <c r="X57" s="312"/>
      <c r="Y57" s="312"/>
      <c r="Z57" s="312"/>
      <c r="AA57" s="312"/>
    </row>
    <row r="58" spans="2:27" ht="15" customHeight="1" x14ac:dyDescent="0.2">
      <c r="C58" s="112"/>
      <c r="D58" s="112"/>
      <c r="E58" s="112"/>
      <c r="F58" s="3"/>
      <c r="G58" s="3"/>
      <c r="H58" s="113"/>
      <c r="I58" s="113"/>
      <c r="J58" s="3"/>
      <c r="K58" s="4" t="s">
        <v>377</v>
      </c>
      <c r="L58" s="1002">
        <v>0</v>
      </c>
      <c r="M58" s="1003"/>
      <c r="N58" s="3"/>
      <c r="U58" s="312"/>
      <c r="V58" s="312"/>
      <c r="W58" s="312"/>
      <c r="X58" s="312"/>
      <c r="Y58" s="312"/>
      <c r="Z58" s="312"/>
      <c r="AA58" s="312"/>
    </row>
    <row r="59" spans="2:27" ht="15" customHeight="1" x14ac:dyDescent="0.25">
      <c r="B59" s="39"/>
      <c r="C59" s="39"/>
      <c r="D59" s="39"/>
      <c r="E59" s="39"/>
      <c r="F59" s="39"/>
      <c r="G59" s="43"/>
      <c r="H59" s="39"/>
      <c r="I59" s="39"/>
      <c r="J59" s="39"/>
      <c r="K59" s="43"/>
      <c r="L59" s="39"/>
      <c r="M59" s="39"/>
      <c r="N59" s="39"/>
      <c r="U59" s="312"/>
      <c r="V59" s="312"/>
      <c r="W59" s="312"/>
      <c r="X59" s="312"/>
      <c r="Y59" s="312"/>
      <c r="Z59" s="312"/>
      <c r="AA59" s="312"/>
    </row>
    <row r="60" spans="2:27" ht="15" customHeight="1" x14ac:dyDescent="0.2">
      <c r="C60" s="3" t="s">
        <v>460</v>
      </c>
      <c r="D60" s="112"/>
      <c r="E60" s="112"/>
      <c r="F60" s="3"/>
      <c r="G60" s="4"/>
      <c r="H60" s="1000"/>
      <c r="I60" s="1001"/>
      <c r="J60" s="3"/>
      <c r="K60" s="4" t="s">
        <v>375</v>
      </c>
      <c r="L60" s="456">
        <v>0</v>
      </c>
      <c r="M60" s="3"/>
      <c r="N60" s="3"/>
      <c r="U60" s="312"/>
      <c r="V60" s="312"/>
      <c r="W60" s="312"/>
      <c r="X60" s="312"/>
      <c r="Y60" s="312"/>
      <c r="Z60" s="312"/>
      <c r="AA60" s="312"/>
    </row>
    <row r="61" spans="2:27" ht="15" customHeight="1" x14ac:dyDescent="0.2">
      <c r="C61" s="117"/>
      <c r="D61" s="112"/>
      <c r="E61" s="112"/>
      <c r="F61" s="3"/>
      <c r="G61" s="3"/>
      <c r="H61" s="113"/>
      <c r="I61" s="113"/>
      <c r="J61" s="3"/>
      <c r="K61" s="4" t="s">
        <v>377</v>
      </c>
      <c r="L61" s="1002">
        <v>0</v>
      </c>
      <c r="M61" s="1003"/>
      <c r="N61" s="3"/>
      <c r="U61" s="312"/>
      <c r="V61" s="312"/>
      <c r="W61" s="312"/>
      <c r="X61" s="312"/>
      <c r="Y61" s="312"/>
      <c r="Z61" s="312"/>
      <c r="AA61" s="312"/>
    </row>
    <row r="62" spans="2:27" ht="15" customHeight="1" x14ac:dyDescent="0.25">
      <c r="B62" s="39"/>
      <c r="C62" s="39"/>
      <c r="D62" s="39"/>
      <c r="E62" s="39"/>
      <c r="F62" s="39"/>
      <c r="G62" s="43"/>
      <c r="H62" s="39"/>
      <c r="I62" s="39"/>
      <c r="J62" s="39"/>
      <c r="K62" s="43"/>
      <c r="L62" s="39"/>
      <c r="M62" s="39"/>
      <c r="N62" s="39"/>
      <c r="U62" s="312"/>
      <c r="V62" s="312"/>
      <c r="W62" s="312"/>
      <c r="X62" s="312"/>
      <c r="Y62" s="312"/>
      <c r="Z62" s="312"/>
      <c r="AA62" s="312"/>
    </row>
    <row r="63" spans="2:27" ht="15" customHeight="1" x14ac:dyDescent="0.2">
      <c r="C63" s="980" t="s">
        <v>376</v>
      </c>
      <c r="D63" s="980"/>
      <c r="E63" s="980"/>
      <c r="F63" s="3"/>
      <c r="G63" s="4"/>
      <c r="H63" s="1000"/>
      <c r="I63" s="1001"/>
      <c r="J63" s="3"/>
      <c r="K63" s="4" t="s">
        <v>375</v>
      </c>
      <c r="L63" s="456">
        <v>0</v>
      </c>
      <c r="M63" s="3"/>
      <c r="N63" s="3"/>
      <c r="U63" s="312"/>
      <c r="V63" s="312"/>
      <c r="W63" s="312"/>
      <c r="X63" s="312"/>
      <c r="Y63" s="312"/>
      <c r="Z63" s="312"/>
      <c r="AA63" s="312"/>
    </row>
    <row r="64" spans="2:27" ht="15" customHeight="1" x14ac:dyDescent="0.2">
      <c r="C64" s="980"/>
      <c r="D64" s="980"/>
      <c r="E64" s="980"/>
      <c r="F64" s="3"/>
      <c r="G64" s="3"/>
      <c r="H64" s="114"/>
      <c r="I64" s="114"/>
      <c r="J64" s="3"/>
      <c r="K64" s="4" t="s">
        <v>377</v>
      </c>
      <c r="L64" s="1002">
        <v>0</v>
      </c>
      <c r="M64" s="1003"/>
      <c r="N64" s="3"/>
      <c r="U64" s="312"/>
      <c r="V64" s="312"/>
      <c r="W64" s="312"/>
      <c r="X64" s="312"/>
      <c r="Y64" s="312"/>
      <c r="Z64" s="312"/>
      <c r="AA64" s="312"/>
    </row>
    <row r="65" spans="2:27" ht="15" customHeight="1" x14ac:dyDescent="0.2">
      <c r="C65" s="371"/>
      <c r="D65" s="371"/>
      <c r="E65" s="371"/>
      <c r="F65" s="3"/>
      <c r="G65" s="3"/>
      <c r="H65" s="114"/>
      <c r="I65" s="114"/>
      <c r="J65" s="3"/>
      <c r="K65" s="4"/>
      <c r="L65" s="400"/>
      <c r="M65" s="400"/>
      <c r="N65" s="3"/>
      <c r="U65" s="312"/>
      <c r="V65" s="312"/>
      <c r="W65" s="312"/>
      <c r="X65" s="312"/>
      <c r="Y65" s="312"/>
      <c r="Z65" s="312"/>
      <c r="AA65" s="312"/>
    </row>
    <row r="66" spans="2:27" ht="15" customHeight="1" x14ac:dyDescent="0.2">
      <c r="C66" s="118" t="s">
        <v>378</v>
      </c>
      <c r="D66" s="3"/>
      <c r="E66" s="3"/>
      <c r="F66" s="3"/>
      <c r="H66" s="1004"/>
      <c r="I66" s="1005"/>
      <c r="J66" s="3"/>
      <c r="K66" s="4" t="s">
        <v>379</v>
      </c>
      <c r="L66" s="1002">
        <v>0</v>
      </c>
      <c r="M66" s="1003"/>
      <c r="N66" s="3"/>
      <c r="U66" s="312"/>
      <c r="V66" s="312"/>
      <c r="W66" s="312"/>
      <c r="X66" s="312"/>
      <c r="Y66" s="312"/>
      <c r="Z66" s="312"/>
      <c r="AA66" s="312"/>
    </row>
    <row r="67" spans="2:27" ht="15" customHeight="1" x14ac:dyDescent="0.2">
      <c r="C67" s="3"/>
      <c r="D67" s="3"/>
      <c r="E67" s="3"/>
      <c r="F67" s="3"/>
      <c r="G67" s="3"/>
      <c r="H67" s="3"/>
      <c r="I67" s="3"/>
      <c r="J67" s="3"/>
      <c r="M67" s="3"/>
      <c r="N67" s="3"/>
      <c r="U67" s="312"/>
      <c r="V67" s="312"/>
      <c r="W67" s="312"/>
      <c r="X67" s="312"/>
      <c r="Y67" s="312"/>
      <c r="Z67" s="312"/>
      <c r="AA67" s="312"/>
    </row>
    <row r="68" spans="2:27" ht="43.5" customHeight="1" x14ac:dyDescent="0.2">
      <c r="B68" s="1"/>
      <c r="C68" s="1006" t="s">
        <v>838</v>
      </c>
      <c r="D68" s="1006"/>
      <c r="E68" s="1006"/>
      <c r="F68" s="1006"/>
      <c r="G68" s="1006"/>
      <c r="H68" s="1006"/>
      <c r="I68" s="1006"/>
      <c r="J68" s="1006"/>
      <c r="K68" s="1006"/>
      <c r="L68" s="1006"/>
      <c r="M68" s="1006"/>
      <c r="N68" s="1006"/>
      <c r="U68" s="312"/>
      <c r="V68" s="312"/>
      <c r="W68" s="312"/>
      <c r="X68" s="312"/>
      <c r="Y68" s="312"/>
      <c r="Z68" s="312"/>
      <c r="AA68" s="312"/>
    </row>
    <row r="69" spans="2:27" ht="83.25" customHeight="1" x14ac:dyDescent="0.2">
      <c r="B69" s="1"/>
      <c r="C69" s="1007"/>
      <c r="D69" s="1008"/>
      <c r="E69" s="1008"/>
      <c r="F69" s="1008"/>
      <c r="G69" s="1008"/>
      <c r="H69" s="1008"/>
      <c r="I69" s="1008"/>
      <c r="J69" s="1008"/>
      <c r="K69" s="1008"/>
      <c r="L69" s="1008"/>
      <c r="M69" s="1008"/>
      <c r="N69" s="1009"/>
      <c r="U69" s="312"/>
      <c r="V69" s="312"/>
      <c r="W69" s="312"/>
      <c r="X69" s="312"/>
      <c r="Y69" s="312"/>
      <c r="Z69" s="312"/>
      <c r="AA69" s="312"/>
    </row>
    <row r="70" spans="2:27" ht="13.5" customHeight="1" x14ac:dyDescent="0.2">
      <c r="B70" s="1"/>
      <c r="C70" s="5" t="s">
        <v>457</v>
      </c>
      <c r="D70" s="5"/>
      <c r="E70" s="5">
        <f>750-LEN(C69)</f>
        <v>750</v>
      </c>
      <c r="F70" s="3"/>
      <c r="G70" s="3"/>
      <c r="H70" s="3"/>
      <c r="I70" s="3"/>
      <c r="J70" s="3"/>
      <c r="K70" s="3"/>
      <c r="L70" s="3"/>
      <c r="M70" s="3"/>
      <c r="N70" s="3"/>
      <c r="U70" s="312"/>
      <c r="V70" s="312"/>
      <c r="W70" s="312"/>
      <c r="X70" s="312"/>
      <c r="Y70" s="312"/>
      <c r="Z70" s="312"/>
      <c r="AA70" s="312"/>
    </row>
    <row r="71" spans="2:27" x14ac:dyDescent="0.2">
      <c r="B71" s="1"/>
      <c r="C71" s="10"/>
      <c r="D71" s="10"/>
      <c r="E71" s="10"/>
      <c r="F71" s="10"/>
      <c r="G71" s="10"/>
      <c r="H71" s="10"/>
      <c r="I71" s="10"/>
      <c r="J71" s="10"/>
      <c r="K71" s="10"/>
      <c r="L71" s="10"/>
      <c r="M71" s="10"/>
      <c r="N71" s="10"/>
      <c r="U71" s="312"/>
      <c r="V71" s="312"/>
      <c r="W71" s="312"/>
      <c r="X71" s="312"/>
      <c r="Y71" s="312"/>
      <c r="Z71" s="312"/>
      <c r="AA71" s="312"/>
    </row>
    <row r="72" spans="2:27" ht="13.5" thickBot="1" x14ac:dyDescent="0.25">
      <c r="C72" s="1011" t="s">
        <v>612</v>
      </c>
      <c r="D72" s="1011"/>
      <c r="E72" s="1011"/>
      <c r="F72" s="1011"/>
      <c r="G72" s="1011"/>
      <c r="H72" s="1011"/>
      <c r="I72" s="1011"/>
      <c r="J72" s="1011"/>
      <c r="K72" s="1011"/>
      <c r="L72" s="1011"/>
      <c r="M72" s="1011"/>
      <c r="N72" s="1011"/>
      <c r="O72" s="1011"/>
      <c r="U72" s="312"/>
      <c r="V72" s="312"/>
      <c r="W72" s="312"/>
      <c r="X72" s="312"/>
      <c r="Y72" s="312"/>
      <c r="Z72" s="312"/>
      <c r="AA72" s="312"/>
    </row>
    <row r="73" spans="2:27" ht="13.5" customHeight="1" x14ac:dyDescent="0.2">
      <c r="B73" s="1"/>
      <c r="C73" s="1" t="s">
        <v>685</v>
      </c>
      <c r="U73" s="312"/>
      <c r="V73" s="312"/>
      <c r="W73" s="312"/>
      <c r="X73" s="312"/>
      <c r="Y73" s="312"/>
      <c r="Z73" s="312"/>
      <c r="AA73" s="312"/>
    </row>
    <row r="74" spans="2:27" ht="13.5" customHeight="1" x14ac:dyDescent="0.2">
      <c r="B74" s="1"/>
      <c r="U74" s="312"/>
      <c r="V74" s="312"/>
      <c r="W74" s="312"/>
      <c r="X74" s="312"/>
      <c r="Y74" s="312"/>
      <c r="Z74" s="312"/>
      <c r="AA74" s="312"/>
    </row>
    <row r="75" spans="2:27" ht="13.5" customHeight="1" x14ac:dyDescent="0.2">
      <c r="B75" s="1"/>
      <c r="C75" s="401"/>
      <c r="D75" s="4" t="s">
        <v>244</v>
      </c>
      <c r="E75" s="4" t="s">
        <v>139</v>
      </c>
      <c r="F75" s="1010"/>
      <c r="G75" s="1010"/>
      <c r="H75" s="1010"/>
      <c r="I75" s="1010"/>
      <c r="J75" s="1010"/>
      <c r="K75" s="1010"/>
      <c r="L75" s="1010"/>
      <c r="M75" s="1010"/>
      <c r="U75" s="312"/>
      <c r="V75" s="312"/>
      <c r="W75" s="312"/>
      <c r="X75" s="312"/>
      <c r="Y75" s="312"/>
      <c r="Z75" s="312"/>
      <c r="AA75" s="312"/>
    </row>
    <row r="76" spans="2:27" ht="13.5" customHeight="1" x14ac:dyDescent="0.2">
      <c r="B76" s="1"/>
      <c r="D76" s="487"/>
      <c r="E76" s="299">
        <f>IF(D$80&gt;0,D76/D$80,0%)</f>
        <v>0</v>
      </c>
      <c r="F76" s="1013" t="s">
        <v>593</v>
      </c>
      <c r="G76" s="1013"/>
      <c r="H76" s="1013"/>
      <c r="I76" s="1013"/>
      <c r="J76" s="1013"/>
      <c r="K76" s="1013"/>
      <c r="L76" s="1013"/>
      <c r="M76" s="1013"/>
      <c r="U76" s="312"/>
      <c r="V76" s="312"/>
      <c r="W76" s="312"/>
      <c r="X76" s="312"/>
      <c r="Y76" s="312"/>
      <c r="Z76" s="312"/>
      <c r="AA76" s="312"/>
    </row>
    <row r="77" spans="2:27" ht="13.5" customHeight="1" x14ac:dyDescent="0.2">
      <c r="B77" s="1"/>
      <c r="D77" s="487"/>
      <c r="E77" s="299">
        <f>IF(D$80&gt;0,D77/D$80,0%)</f>
        <v>0</v>
      </c>
      <c r="F77" s="401" t="s">
        <v>702</v>
      </c>
      <c r="G77" s="401"/>
      <c r="H77" s="401"/>
      <c r="I77" s="401"/>
      <c r="J77" s="401"/>
      <c r="K77" s="401"/>
      <c r="L77" s="401"/>
      <c r="M77" s="401"/>
      <c r="U77" s="312"/>
      <c r="V77" s="312"/>
      <c r="W77" s="312"/>
      <c r="X77" s="312"/>
      <c r="Y77" s="312"/>
      <c r="Z77" s="312"/>
      <c r="AA77" s="312"/>
    </row>
    <row r="78" spans="2:27" ht="13.5" customHeight="1" x14ac:dyDescent="0.2">
      <c r="B78" s="1"/>
      <c r="D78" s="487"/>
      <c r="E78" s="299">
        <f>IF(D$80&gt;0,D78/D$80,0%)</f>
        <v>0</v>
      </c>
      <c r="F78" s="401" t="s">
        <v>594</v>
      </c>
      <c r="G78" s="401"/>
      <c r="H78" s="401"/>
      <c r="I78" s="401"/>
      <c r="J78" s="401"/>
      <c r="K78" s="401"/>
      <c r="L78" s="401"/>
      <c r="M78" s="401"/>
      <c r="U78" s="312"/>
      <c r="V78" s="312"/>
      <c r="W78" s="312"/>
      <c r="X78" s="312"/>
      <c r="Y78" s="312"/>
      <c r="Z78" s="312"/>
      <c r="AA78" s="312"/>
    </row>
    <row r="79" spans="2:27" ht="13.5" customHeight="1" x14ac:dyDescent="0.2">
      <c r="B79" s="1"/>
      <c r="D79" s="487"/>
      <c r="E79" s="299">
        <f>IF(D$80&gt;0,D79/D$80,0%)</f>
        <v>0</v>
      </c>
      <c r="F79" s="401" t="s">
        <v>595</v>
      </c>
      <c r="G79" s="401"/>
      <c r="H79" s="401"/>
      <c r="I79" s="401"/>
      <c r="J79" s="401"/>
      <c r="K79" s="401"/>
      <c r="L79" s="401"/>
      <c r="M79" s="401"/>
      <c r="U79" s="312"/>
      <c r="V79" s="312"/>
      <c r="W79" s="312"/>
      <c r="X79" s="312"/>
      <c r="Y79" s="312"/>
      <c r="Z79" s="312"/>
      <c r="AA79" s="312"/>
    </row>
    <row r="80" spans="2:27" ht="13.5" customHeight="1" x14ac:dyDescent="0.2">
      <c r="B80" s="1"/>
      <c r="D80" s="402">
        <f>SUM(D76:D79)</f>
        <v>0</v>
      </c>
      <c r="E80" s="301">
        <f>IF(D$83&gt;0,D80/D$83,0%)</f>
        <v>0</v>
      </c>
      <c r="F80" s="1019" t="s">
        <v>596</v>
      </c>
      <c r="G80" s="1020"/>
      <c r="H80" s="1020"/>
      <c r="I80" s="401"/>
      <c r="J80" s="401"/>
      <c r="K80" s="401"/>
      <c r="L80" s="401"/>
      <c r="M80" s="401"/>
      <c r="U80" s="312"/>
      <c r="V80" s="312"/>
      <c r="W80" s="312"/>
      <c r="X80" s="312"/>
      <c r="Y80" s="312"/>
      <c r="Z80" s="312"/>
      <c r="AA80" s="312"/>
    </row>
    <row r="81" spans="2:27" customFormat="1" ht="13.5" customHeight="1" x14ac:dyDescent="0.25">
      <c r="B81" s="1"/>
      <c r="C81" s="1"/>
      <c r="D81" s="487"/>
      <c r="E81" s="299">
        <f>IF(D$83&gt;0,D81/D$83,0%)</f>
        <v>0</v>
      </c>
      <c r="F81" s="1014" t="s">
        <v>597</v>
      </c>
      <c r="G81" s="1013"/>
      <c r="H81" s="1013"/>
      <c r="I81" s="1"/>
      <c r="J81" s="1"/>
      <c r="K81" s="1"/>
      <c r="L81" s="1"/>
      <c r="M81" s="1"/>
      <c r="N81" s="1"/>
      <c r="O81" s="1"/>
      <c r="P81" s="1"/>
      <c r="Q81" s="1"/>
      <c r="R81" s="1"/>
      <c r="S81" s="1"/>
      <c r="T81" s="1"/>
      <c r="U81" s="354"/>
      <c r="V81" s="354"/>
      <c r="W81" s="354"/>
      <c r="X81" s="354"/>
      <c r="Y81" s="354"/>
      <c r="Z81" s="354"/>
      <c r="AA81" s="354"/>
    </row>
    <row r="82" spans="2:27" customFormat="1" ht="13.5" customHeight="1" x14ac:dyDescent="0.25">
      <c r="B82" s="1"/>
      <c r="C82" s="1"/>
      <c r="D82" s="487"/>
      <c r="E82" s="299">
        <f>IF(D$83&gt;0,D82/D$83,0%)</f>
        <v>0</v>
      </c>
      <c r="F82" s="1014" t="s">
        <v>598</v>
      </c>
      <c r="G82" s="1013"/>
      <c r="H82" s="1013"/>
      <c r="I82" s="1"/>
      <c r="J82" s="1"/>
      <c r="K82" s="1"/>
      <c r="L82" s="1"/>
      <c r="M82" s="1"/>
      <c r="N82" s="1"/>
      <c r="O82" s="1"/>
      <c r="P82" s="1"/>
      <c r="Q82" s="1"/>
      <c r="R82" s="1"/>
      <c r="S82" s="1"/>
      <c r="T82" s="1"/>
      <c r="U82" s="354"/>
      <c r="V82" s="354"/>
      <c r="W82" s="354"/>
      <c r="X82" s="354"/>
      <c r="Y82" s="354"/>
      <c r="Z82" s="354"/>
      <c r="AA82" s="354"/>
    </row>
    <row r="83" spans="2:27" customFormat="1" ht="13.5" customHeight="1" x14ac:dyDescent="0.25">
      <c r="B83" s="1"/>
      <c r="C83" s="1"/>
      <c r="D83" s="302">
        <f>SUM(D80:D82)</f>
        <v>0</v>
      </c>
      <c r="E83" s="300">
        <f>SUM(E80:E82)</f>
        <v>0</v>
      </c>
      <c r="F83" s="107" t="s">
        <v>592</v>
      </c>
      <c r="G83" s="3"/>
      <c r="H83" s="3"/>
      <c r="I83" s="3"/>
      <c r="J83" s="3"/>
      <c r="K83" s="3"/>
      <c r="L83" s="3"/>
      <c r="M83" s="3"/>
      <c r="N83" s="1"/>
      <c r="O83" s="1"/>
      <c r="P83" s="1"/>
      <c r="Q83" s="1"/>
      <c r="R83" s="1"/>
      <c r="S83" s="1"/>
      <c r="T83" s="1"/>
      <c r="U83" s="354"/>
      <c r="V83" s="354"/>
      <c r="W83" s="354"/>
      <c r="X83" s="354"/>
      <c r="Y83" s="354"/>
      <c r="Z83" s="354"/>
      <c r="AA83" s="354"/>
    </row>
    <row r="84" spans="2:27" customFormat="1" ht="13.5" customHeight="1" x14ac:dyDescent="0.25">
      <c r="B84" s="1"/>
      <c r="C84" s="1"/>
      <c r="D84" s="1"/>
      <c r="E84" s="1"/>
      <c r="F84" s="1"/>
      <c r="G84" s="1"/>
      <c r="H84" s="1"/>
      <c r="I84" s="1"/>
      <c r="J84" s="1"/>
      <c r="K84" s="1"/>
      <c r="L84" s="1"/>
      <c r="M84" s="1"/>
      <c r="N84" s="1"/>
      <c r="O84" s="1"/>
      <c r="P84" s="1"/>
      <c r="Q84" s="1"/>
      <c r="R84" s="1"/>
      <c r="S84" s="1"/>
      <c r="T84" s="1"/>
      <c r="U84" s="354"/>
      <c r="V84" s="354"/>
      <c r="W84" s="354"/>
      <c r="X84" s="354"/>
      <c r="Y84" s="354"/>
      <c r="Z84" s="354"/>
      <c r="AA84" s="354"/>
    </row>
    <row r="85" spans="2:27" customFormat="1" ht="13.5" customHeight="1" x14ac:dyDescent="0.25">
      <c r="B85" s="1"/>
      <c r="C85" s="3" t="s">
        <v>902</v>
      </c>
      <c r="D85" s="3" t="s">
        <v>461</v>
      </c>
      <c r="E85" s="3" t="s">
        <v>462</v>
      </c>
      <c r="F85" s="3"/>
      <c r="G85" s="3"/>
      <c r="H85" s="3"/>
      <c r="I85" s="3"/>
      <c r="J85" s="3"/>
      <c r="K85" s="3"/>
      <c r="L85" s="3"/>
      <c r="M85" s="3"/>
      <c r="N85" s="3"/>
      <c r="O85" s="1"/>
      <c r="P85" s="1"/>
      <c r="Q85" s="1"/>
      <c r="R85" s="1"/>
      <c r="S85" s="1"/>
      <c r="T85" s="1"/>
      <c r="U85" s="354"/>
      <c r="V85" s="354"/>
      <c r="W85" s="354"/>
      <c r="X85" s="354"/>
      <c r="Y85" s="354"/>
      <c r="Z85" s="354"/>
      <c r="AA85" s="354"/>
    </row>
    <row r="86" spans="2:27" ht="13.5" customHeight="1" x14ac:dyDescent="0.2">
      <c r="B86" s="1"/>
      <c r="C86" s="375"/>
      <c r="D86" s="375"/>
      <c r="E86" s="375"/>
      <c r="F86" s="118" t="s">
        <v>267</v>
      </c>
      <c r="H86" s="3"/>
      <c r="I86" s="1012" t="s">
        <v>481</v>
      </c>
      <c r="J86" s="1012"/>
      <c r="K86" s="1012"/>
      <c r="L86" s="1012"/>
      <c r="M86" s="1012"/>
      <c r="N86" s="1012"/>
      <c r="U86" s="312"/>
      <c r="V86" s="312"/>
      <c r="W86" s="312"/>
      <c r="X86" s="312"/>
      <c r="Y86" s="312"/>
      <c r="Z86" s="312"/>
      <c r="AA86" s="312"/>
    </row>
    <row r="87" spans="2:27" ht="13.5" customHeight="1" x14ac:dyDescent="0.2">
      <c r="B87" s="1"/>
      <c r="C87" s="375"/>
      <c r="D87" s="375"/>
      <c r="E87" s="375"/>
      <c r="F87" s="118" t="s">
        <v>268</v>
      </c>
      <c r="G87" s="3"/>
      <c r="H87" s="3"/>
      <c r="I87" s="4" t="s">
        <v>271</v>
      </c>
      <c r="J87" s="375"/>
      <c r="L87" s="3"/>
      <c r="M87" s="4" t="s">
        <v>272</v>
      </c>
      <c r="N87" s="375"/>
      <c r="U87" s="312"/>
      <c r="V87" s="312"/>
      <c r="W87" s="312"/>
      <c r="X87" s="312"/>
      <c r="Y87" s="312"/>
      <c r="Z87" s="312"/>
      <c r="AA87" s="312"/>
    </row>
    <row r="88" spans="2:27" ht="13.5" customHeight="1" x14ac:dyDescent="0.2">
      <c r="B88" s="1"/>
      <c r="C88" s="375"/>
      <c r="D88" s="375"/>
      <c r="E88" s="375"/>
      <c r="F88" s="118" t="s">
        <v>269</v>
      </c>
      <c r="G88" s="3"/>
      <c r="H88" s="3"/>
      <c r="L88" s="3"/>
      <c r="M88" s="4" t="s">
        <v>273</v>
      </c>
      <c r="N88" s="375"/>
      <c r="U88" s="312"/>
      <c r="V88" s="312"/>
      <c r="W88" s="312"/>
      <c r="X88" s="312"/>
      <c r="Y88" s="312"/>
      <c r="Z88" s="312"/>
      <c r="AA88" s="312"/>
    </row>
    <row r="89" spans="2:27" ht="13.5" customHeight="1" x14ac:dyDescent="0.2">
      <c r="B89" s="1"/>
      <c r="C89" s="375"/>
      <c r="D89" s="375"/>
      <c r="E89" s="375"/>
      <c r="F89" s="118" t="s">
        <v>464</v>
      </c>
      <c r="L89" s="3"/>
      <c r="M89" s="4" t="s">
        <v>456</v>
      </c>
      <c r="N89" s="374" t="str">
        <f>IF(N87&gt;0,N88/N87,"")</f>
        <v/>
      </c>
      <c r="U89" s="312"/>
      <c r="V89" s="312"/>
      <c r="W89" s="312"/>
      <c r="X89" s="312"/>
      <c r="Y89" s="312"/>
      <c r="Z89" s="312"/>
      <c r="AA89" s="312"/>
    </row>
    <row r="90" spans="2:27" ht="13.5" customHeight="1" x14ac:dyDescent="0.2">
      <c r="B90" s="1"/>
      <c r="C90" s="375"/>
      <c r="D90" s="375"/>
      <c r="E90" s="375"/>
      <c r="F90" s="118" t="s">
        <v>12</v>
      </c>
      <c r="U90" s="312"/>
      <c r="V90" s="312"/>
      <c r="W90" s="312"/>
      <c r="X90" s="312"/>
      <c r="Y90" s="312"/>
      <c r="Z90" s="312"/>
      <c r="AA90" s="312"/>
    </row>
    <row r="91" spans="2:27" ht="13.5" customHeight="1" x14ac:dyDescent="0.2">
      <c r="B91" s="1"/>
      <c r="C91" s="373">
        <f>SUM(C86:C90)</f>
        <v>0</v>
      </c>
      <c r="D91" s="120"/>
      <c r="E91" s="3"/>
      <c r="F91" s="118" t="s">
        <v>0</v>
      </c>
      <c r="U91" s="312"/>
      <c r="V91" s="312"/>
      <c r="W91" s="312"/>
      <c r="X91" s="312"/>
      <c r="Y91" s="312"/>
      <c r="Z91" s="312"/>
      <c r="AA91" s="312"/>
    </row>
    <row r="92" spans="2:27" ht="20.25" customHeight="1" thickBot="1" x14ac:dyDescent="0.25">
      <c r="B92" s="1"/>
      <c r="C92" s="1011" t="s">
        <v>771</v>
      </c>
      <c r="D92" s="1011"/>
      <c r="E92" s="1011"/>
      <c r="F92" s="1011"/>
      <c r="G92" s="1011"/>
      <c r="H92" s="1011"/>
      <c r="I92" s="1011"/>
      <c r="J92" s="1011"/>
      <c r="K92" s="1011"/>
      <c r="L92" s="1011"/>
      <c r="M92" s="1011"/>
      <c r="N92" s="1011"/>
      <c r="O92" s="1011"/>
      <c r="U92" s="312"/>
      <c r="V92" s="312"/>
      <c r="W92" s="312"/>
      <c r="X92" s="312"/>
      <c r="Y92" s="312"/>
      <c r="Z92" s="312"/>
      <c r="AA92" s="312"/>
    </row>
    <row r="93" spans="2:27" ht="30" customHeight="1" x14ac:dyDescent="0.2">
      <c r="C93" s="1018" t="s">
        <v>903</v>
      </c>
      <c r="D93" s="1018"/>
      <c r="E93" s="1018"/>
      <c r="F93" s="1018"/>
      <c r="G93" s="1018"/>
      <c r="H93" s="1018"/>
      <c r="I93" s="1018"/>
      <c r="J93" s="1018"/>
      <c r="K93" s="1018"/>
      <c r="L93" s="1018"/>
      <c r="M93" s="1018"/>
      <c r="N93" s="1018"/>
      <c r="U93" s="312"/>
      <c r="V93" s="312"/>
      <c r="W93" s="312"/>
      <c r="X93" s="312"/>
      <c r="Y93" s="312"/>
      <c r="Z93" s="312"/>
      <c r="AA93" s="312"/>
    </row>
    <row r="94" spans="2:27" ht="72.75" customHeight="1" x14ac:dyDescent="0.2">
      <c r="C94" s="1015"/>
      <c r="D94" s="1016"/>
      <c r="E94" s="1016"/>
      <c r="F94" s="1016"/>
      <c r="G94" s="1016"/>
      <c r="H94" s="1016"/>
      <c r="I94" s="1016"/>
      <c r="J94" s="1016"/>
      <c r="K94" s="1016"/>
      <c r="L94" s="1016"/>
      <c r="M94" s="1016"/>
      <c r="N94" s="1017"/>
      <c r="U94" s="312"/>
      <c r="V94" s="312"/>
      <c r="W94" s="312"/>
      <c r="X94" s="312"/>
      <c r="Y94" s="312"/>
      <c r="Z94" s="312"/>
      <c r="AA94" s="312"/>
    </row>
    <row r="95" spans="2:27" ht="21.75" customHeight="1" x14ac:dyDescent="0.25">
      <c r="C95" s="107" t="s">
        <v>772</v>
      </c>
      <c r="D95" s="4"/>
      <c r="I95" s="857"/>
      <c r="J95" s="721" t="s">
        <v>910</v>
      </c>
      <c r="N95" s="107" t="s">
        <v>773</v>
      </c>
      <c r="U95" s="312"/>
      <c r="V95" s="312"/>
      <c r="W95" s="312"/>
      <c r="X95" s="312"/>
      <c r="Y95" s="312"/>
      <c r="Z95" s="312"/>
      <c r="AA95" s="312"/>
    </row>
    <row r="96" spans="2:27" ht="15.75" customHeight="1" x14ac:dyDescent="0.2">
      <c r="C96" s="3" t="s">
        <v>154</v>
      </c>
      <c r="D96" s="375"/>
      <c r="E96" s="4" t="s">
        <v>153</v>
      </c>
      <c r="F96" s="375"/>
      <c r="G96" s="4" t="s">
        <v>745</v>
      </c>
      <c r="H96" s="375"/>
      <c r="J96" s="4" t="s">
        <v>911</v>
      </c>
      <c r="K96" s="375"/>
      <c r="L96" s="3"/>
      <c r="M96" s="401"/>
      <c r="N96" s="11" t="s">
        <v>228</v>
      </c>
      <c r="O96" s="379"/>
      <c r="U96" s="312"/>
      <c r="V96" s="312"/>
      <c r="W96" s="312"/>
      <c r="X96" s="312"/>
      <c r="Y96" s="312"/>
      <c r="Z96" s="312"/>
      <c r="AA96" s="312"/>
    </row>
    <row r="97" spans="2:27" ht="15.75" customHeight="1" x14ac:dyDescent="0.25">
      <c r="C97" s="3"/>
      <c r="D97"/>
      <c r="E97"/>
      <c r="F97"/>
      <c r="G97"/>
      <c r="H97"/>
      <c r="I97" s="4"/>
      <c r="J97" s="11" t="s">
        <v>909</v>
      </c>
      <c r="K97" s="375"/>
      <c r="L97" s="3"/>
      <c r="M97" s="3"/>
      <c r="N97" s="4" t="s">
        <v>935</v>
      </c>
      <c r="O97" s="379"/>
      <c r="U97" s="312"/>
      <c r="V97" s="312"/>
      <c r="W97" s="312"/>
      <c r="X97" s="312"/>
      <c r="Y97" s="312"/>
      <c r="Z97" s="312"/>
      <c r="AA97" s="312"/>
    </row>
    <row r="98" spans="2:27" ht="16.5" customHeight="1" thickBot="1" x14ac:dyDescent="0.25">
      <c r="C98" s="723" t="s">
        <v>744</v>
      </c>
      <c r="D98" s="723"/>
      <c r="E98" s="723"/>
      <c r="F98" s="723"/>
      <c r="G98" s="723"/>
      <c r="H98" s="723"/>
      <c r="I98" s="723"/>
      <c r="J98" s="723"/>
      <c r="K98" s="107"/>
      <c r="N98" s="4" t="s">
        <v>777</v>
      </c>
      <c r="O98" s="379"/>
      <c r="U98" s="312"/>
      <c r="V98" s="312"/>
      <c r="W98" s="312"/>
      <c r="X98" s="312"/>
      <c r="Y98" s="312"/>
      <c r="Z98" s="312"/>
      <c r="AA98" s="312"/>
    </row>
    <row r="99" spans="2:27" ht="16.5" customHeight="1" x14ac:dyDescent="0.2">
      <c r="C99" s="107" t="s">
        <v>626</v>
      </c>
      <c r="D99" s="3"/>
      <c r="I99" s="107" t="s">
        <v>627</v>
      </c>
      <c r="J99" s="3"/>
      <c r="K99" s="3"/>
      <c r="U99" s="312"/>
      <c r="V99" s="312"/>
      <c r="W99" s="312"/>
      <c r="X99" s="312"/>
      <c r="Y99" s="312"/>
      <c r="Z99" s="312"/>
      <c r="AA99" s="312"/>
    </row>
    <row r="100" spans="2:27" ht="13.5" customHeight="1" x14ac:dyDescent="0.2">
      <c r="C100" s="379"/>
      <c r="D100" s="3" t="s">
        <v>261</v>
      </c>
      <c r="E100" s="379"/>
      <c r="F100" s="3" t="s">
        <v>265</v>
      </c>
      <c r="G100" s="3"/>
      <c r="H100" s="3"/>
      <c r="I100" s="3"/>
      <c r="J100" s="3"/>
      <c r="K100" s="4" t="s">
        <v>898</v>
      </c>
      <c r="L100" s="375"/>
      <c r="M100" s="3"/>
      <c r="N100" s="3"/>
      <c r="U100" s="312"/>
      <c r="V100" s="312"/>
      <c r="W100" s="312"/>
      <c r="X100" s="312"/>
      <c r="Y100" s="312"/>
      <c r="Z100" s="312"/>
      <c r="AA100" s="312"/>
    </row>
    <row r="101" spans="2:27" ht="13.5" customHeight="1" x14ac:dyDescent="0.2">
      <c r="C101" s="379"/>
      <c r="D101" s="3" t="s">
        <v>262</v>
      </c>
      <c r="E101" s="379"/>
      <c r="F101" s="3" t="s">
        <v>270</v>
      </c>
      <c r="G101" s="3"/>
      <c r="H101" s="3"/>
      <c r="I101" s="3"/>
      <c r="J101" s="3"/>
      <c r="K101" s="4" t="s">
        <v>896</v>
      </c>
      <c r="L101" s="375"/>
      <c r="U101" s="312"/>
      <c r="V101" s="312"/>
      <c r="W101" s="312"/>
      <c r="X101" s="312"/>
      <c r="Y101" s="312"/>
      <c r="Z101" s="312"/>
      <c r="AA101" s="312"/>
    </row>
    <row r="102" spans="2:27" x14ac:dyDescent="0.2">
      <c r="C102" s="379"/>
      <c r="D102" s="3" t="s">
        <v>263</v>
      </c>
      <c r="E102" s="379"/>
      <c r="F102" s="3" t="s">
        <v>266</v>
      </c>
      <c r="G102" s="3"/>
      <c r="H102" s="3"/>
      <c r="I102" s="3"/>
      <c r="J102" s="3"/>
      <c r="K102" s="4" t="s">
        <v>897</v>
      </c>
      <c r="L102" s="375"/>
      <c r="M102" s="3"/>
      <c r="N102" s="3"/>
      <c r="U102" s="312"/>
      <c r="V102" s="312"/>
      <c r="W102" s="312"/>
      <c r="X102" s="312"/>
      <c r="Y102" s="312"/>
      <c r="Z102" s="312"/>
      <c r="AA102" s="312"/>
    </row>
    <row r="103" spans="2:27" x14ac:dyDescent="0.2">
      <c r="C103" s="379"/>
      <c r="D103" s="3" t="s">
        <v>264</v>
      </c>
      <c r="E103" s="379"/>
      <c r="F103" s="3" t="s">
        <v>369</v>
      </c>
      <c r="G103" s="3"/>
      <c r="H103" s="3"/>
      <c r="I103" s="3"/>
      <c r="J103" s="3"/>
      <c r="K103" s="3"/>
      <c r="L103" s="3"/>
      <c r="M103" s="3"/>
      <c r="N103" s="3"/>
      <c r="U103" s="312"/>
      <c r="V103" s="312"/>
      <c r="W103" s="312"/>
      <c r="X103" s="312"/>
      <c r="Y103" s="312"/>
      <c r="Z103" s="312"/>
      <c r="AA103" s="312"/>
    </row>
    <row r="104" spans="2:27" ht="13.5" customHeight="1" x14ac:dyDescent="0.2">
      <c r="C104" s="3"/>
      <c r="D104" s="3"/>
      <c r="I104" s="3"/>
      <c r="J104" s="3"/>
      <c r="K104" s="3"/>
      <c r="L104" s="3"/>
      <c r="M104" s="3"/>
      <c r="N104" s="3"/>
      <c r="U104" s="312"/>
      <c r="V104" s="312"/>
      <c r="W104" s="312"/>
      <c r="X104" s="312"/>
      <c r="Y104" s="312"/>
      <c r="Z104" s="312"/>
      <c r="AA104" s="312"/>
    </row>
    <row r="105" spans="2:27" ht="13.5" customHeight="1" x14ac:dyDescent="0.2">
      <c r="C105" s="3"/>
      <c r="D105" s="3"/>
      <c r="I105" s="3"/>
      <c r="J105" s="3"/>
      <c r="K105" s="3"/>
      <c r="U105" s="312"/>
      <c r="V105" s="312"/>
      <c r="W105" s="312"/>
      <c r="X105" s="312"/>
      <c r="Y105" s="312"/>
      <c r="Z105" s="312"/>
      <c r="AA105" s="312"/>
    </row>
    <row r="106" spans="2:27" ht="13.5" customHeight="1" x14ac:dyDescent="0.2">
      <c r="C106" s="115"/>
      <c r="D106" s="3"/>
      <c r="I106" s="856"/>
      <c r="J106" s="856" t="s">
        <v>832</v>
      </c>
      <c r="K106" s="3"/>
      <c r="L106" s="107" t="s">
        <v>480</v>
      </c>
      <c r="M106" s="3"/>
      <c r="N106" s="3"/>
      <c r="U106" s="312"/>
      <c r="V106" s="312"/>
      <c r="W106" s="312"/>
      <c r="X106" s="312"/>
      <c r="Y106" s="312"/>
      <c r="Z106" s="312"/>
      <c r="AA106" s="312"/>
    </row>
    <row r="107" spans="2:27" ht="13.5" customHeight="1" x14ac:dyDescent="0.2">
      <c r="C107" s="115" t="s">
        <v>53</v>
      </c>
      <c r="D107" s="3"/>
      <c r="E107" s="3"/>
      <c r="F107" s="3"/>
      <c r="G107" s="3"/>
      <c r="H107" s="3"/>
      <c r="I107" s="3" t="s">
        <v>466</v>
      </c>
      <c r="J107" s="203"/>
      <c r="K107" s="3"/>
      <c r="L107" s="766"/>
      <c r="M107" s="767"/>
      <c r="N107" s="768"/>
      <c r="P107" s="1" t="s">
        <v>880</v>
      </c>
      <c r="S107" s="294"/>
      <c r="T107" s="293"/>
      <c r="U107" s="312"/>
      <c r="V107" s="312"/>
      <c r="W107" s="312"/>
      <c r="X107" s="312"/>
      <c r="Y107" s="312"/>
      <c r="Z107" s="312"/>
      <c r="AA107" s="312"/>
    </row>
    <row r="108" spans="2:27" x14ac:dyDescent="0.2">
      <c r="D108" s="4" t="s">
        <v>259</v>
      </c>
      <c r="E108" s="11" t="s">
        <v>260</v>
      </c>
      <c r="F108" s="11" t="s">
        <v>0</v>
      </c>
      <c r="H108" s="3"/>
      <c r="I108" s="118" t="s">
        <v>366</v>
      </c>
      <c r="J108" s="203"/>
      <c r="K108" s="3"/>
      <c r="L108" s="766"/>
      <c r="M108" s="767"/>
      <c r="N108" s="768"/>
      <c r="U108" s="312"/>
      <c r="V108" s="312"/>
      <c r="W108" s="312"/>
      <c r="X108" s="312"/>
      <c r="Y108" s="312"/>
      <c r="Z108" s="312"/>
      <c r="AA108" s="312"/>
    </row>
    <row r="109" spans="2:27" ht="15" x14ac:dyDescent="0.25">
      <c r="C109" s="4" t="s">
        <v>373</v>
      </c>
      <c r="D109" s="375"/>
      <c r="E109" s="375"/>
      <c r="F109" s="119">
        <f>SUM(D109:E109)</f>
        <v>0</v>
      </c>
      <c r="H109" s="3"/>
      <c r="I109" s="3" t="s">
        <v>277</v>
      </c>
      <c r="J109" s="203"/>
      <c r="K109"/>
      <c r="L109" s="766"/>
      <c r="M109" s="767"/>
      <c r="N109" s="768"/>
      <c r="U109" s="312"/>
      <c r="V109" s="312"/>
      <c r="W109" s="312"/>
      <c r="X109" s="312"/>
      <c r="Y109" s="312"/>
      <c r="Z109" s="312"/>
      <c r="AA109" s="312"/>
    </row>
    <row r="110" spans="2:27" ht="15" x14ac:dyDescent="0.25">
      <c r="C110" s="4" t="s">
        <v>374</v>
      </c>
      <c r="D110" s="375"/>
      <c r="E110" s="375"/>
      <c r="F110" s="119">
        <f>SUM(D110:E110)</f>
        <v>0</v>
      </c>
      <c r="H110" s="3"/>
      <c r="I110" s="3" t="s">
        <v>276</v>
      </c>
      <c r="J110" s="203"/>
      <c r="K110" s="3"/>
      <c r="L110" s="766"/>
      <c r="M110" s="767"/>
      <c r="N110" s="768"/>
      <c r="O110"/>
      <c r="P110"/>
      <c r="Q110"/>
      <c r="R110"/>
      <c r="S110"/>
      <c r="T110"/>
      <c r="U110" s="312"/>
      <c r="V110" s="312"/>
      <c r="W110" s="312"/>
      <c r="X110" s="312"/>
      <c r="Y110" s="312"/>
      <c r="Z110" s="312"/>
      <c r="AA110" s="312"/>
    </row>
    <row r="111" spans="2:27" ht="15" x14ac:dyDescent="0.25">
      <c r="B111" s="39"/>
      <c r="C111" s="3"/>
      <c r="D111" s="3"/>
      <c r="E111" s="3"/>
      <c r="F111" s="119">
        <f>SUM(F109:F110)</f>
        <v>0</v>
      </c>
      <c r="H111" s="3"/>
      <c r="I111" s="1" t="s">
        <v>905</v>
      </c>
      <c r="J111" s="203"/>
      <c r="L111" s="766"/>
      <c r="M111" s="767"/>
      <c r="N111" s="768"/>
      <c r="O111"/>
      <c r="P111"/>
      <c r="Q111"/>
      <c r="R111"/>
      <c r="S111"/>
      <c r="T111"/>
      <c r="U111" s="312"/>
      <c r="V111" s="312"/>
      <c r="W111" s="312"/>
      <c r="X111" s="312"/>
      <c r="Y111" s="312"/>
      <c r="Z111" s="312"/>
      <c r="AA111" s="312"/>
    </row>
    <row r="112" spans="2:27" ht="5.25" customHeight="1" x14ac:dyDescent="0.25">
      <c r="B112" s="39"/>
      <c r="C112" s="39"/>
      <c r="D112" s="39"/>
      <c r="E112" s="39"/>
      <c r="F112" s="39"/>
      <c r="G112" s="39"/>
      <c r="H112" s="39"/>
      <c r="O112"/>
      <c r="P112"/>
      <c r="Q112"/>
      <c r="R112"/>
      <c r="S112"/>
      <c r="T112"/>
      <c r="U112" s="312"/>
      <c r="V112" s="312"/>
      <c r="W112" s="312"/>
      <c r="X112" s="312"/>
      <c r="Y112" s="312"/>
      <c r="Z112" s="312"/>
      <c r="AA112" s="312"/>
    </row>
    <row r="113" spans="2:27" ht="13.5" thickBot="1" x14ac:dyDescent="0.25">
      <c r="C113" s="1011" t="s">
        <v>608</v>
      </c>
      <c r="D113" s="1011"/>
      <c r="E113" s="1011"/>
      <c r="F113" s="1011"/>
      <c r="G113" s="1011"/>
      <c r="H113" s="1011"/>
      <c r="I113" s="1011"/>
      <c r="J113" s="1011"/>
      <c r="K113" s="1011"/>
      <c r="L113" s="1011"/>
      <c r="M113" s="1011"/>
      <c r="N113" s="1011"/>
      <c r="O113" s="1011"/>
      <c r="U113" s="312"/>
      <c r="V113" s="312"/>
      <c r="W113" s="312"/>
      <c r="X113" s="312"/>
      <c r="Y113" s="312"/>
      <c r="Z113" s="312"/>
      <c r="AA113" s="312"/>
    </row>
    <row r="114" spans="2:27" x14ac:dyDescent="0.2">
      <c r="U114" s="312"/>
      <c r="V114" s="312"/>
      <c r="W114" s="312"/>
      <c r="X114" s="312"/>
      <c r="Y114" s="312"/>
      <c r="Z114" s="312"/>
      <c r="AA114" s="312"/>
    </row>
    <row r="115" spans="2:27" x14ac:dyDescent="0.2">
      <c r="D115" s="4" t="s">
        <v>638</v>
      </c>
      <c r="E115" s="381"/>
      <c r="F115" s="403" t="s">
        <v>161</v>
      </c>
      <c r="G115" s="380" t="str">
        <f>IF(G_Uses!F10&gt;0,IF(B_Details!E115="","Indicate gross land area acquisition",""),"")</f>
        <v/>
      </c>
      <c r="U115" s="312"/>
      <c r="V115" s="312"/>
      <c r="W115" s="312"/>
      <c r="X115" s="312"/>
      <c r="Y115" s="312"/>
      <c r="Z115" s="312"/>
      <c r="AA115" s="312"/>
    </row>
    <row r="116" spans="2:27" x14ac:dyDescent="0.2">
      <c r="E116" s="426">
        <f>IF(E115&gt;0,G_Uses!F10/B_Details!E115,0)</f>
        <v>0</v>
      </c>
      <c r="F116" s="403" t="s">
        <v>637</v>
      </c>
      <c r="U116" s="312"/>
      <c r="V116" s="312"/>
      <c r="W116" s="312"/>
      <c r="X116" s="312"/>
      <c r="Y116" s="312"/>
      <c r="Z116" s="312"/>
      <c r="AA116" s="312"/>
    </row>
    <row r="117" spans="2:27" ht="13.5" customHeight="1" x14ac:dyDescent="0.2">
      <c r="B117" s="1"/>
      <c r="C117" s="3" t="s">
        <v>609</v>
      </c>
      <c r="D117" s="3"/>
      <c r="E117" s="3"/>
      <c r="F117" s="3"/>
      <c r="G117" s="3"/>
      <c r="H117" s="3"/>
      <c r="I117" s="3"/>
      <c r="J117" s="3"/>
      <c r="K117" s="3"/>
      <c r="L117" s="3"/>
      <c r="M117" s="3"/>
      <c r="N117" s="3"/>
      <c r="U117" s="312"/>
      <c r="V117" s="312"/>
      <c r="W117" s="312"/>
      <c r="X117" s="312"/>
      <c r="Y117" s="312"/>
      <c r="Z117" s="312"/>
      <c r="AA117" s="312"/>
    </row>
    <row r="118" spans="2:27" ht="77.25" customHeight="1" x14ac:dyDescent="0.2">
      <c r="B118" s="1"/>
      <c r="C118" s="1007"/>
      <c r="D118" s="1008"/>
      <c r="E118" s="1008"/>
      <c r="F118" s="1008"/>
      <c r="G118" s="1008"/>
      <c r="H118" s="1008"/>
      <c r="I118" s="1008"/>
      <c r="J118" s="1008"/>
      <c r="K118" s="1008"/>
      <c r="L118" s="1008"/>
      <c r="M118" s="1008"/>
      <c r="N118" s="1009"/>
      <c r="U118" s="312"/>
      <c r="V118" s="312"/>
      <c r="W118" s="312"/>
      <c r="X118" s="312"/>
      <c r="Y118" s="312"/>
      <c r="Z118" s="312"/>
      <c r="AA118" s="312"/>
    </row>
    <row r="119" spans="2:27" ht="13.5" customHeight="1" x14ac:dyDescent="0.2">
      <c r="B119" s="1"/>
      <c r="C119" s="5" t="s">
        <v>457</v>
      </c>
      <c r="D119" s="5"/>
      <c r="E119" s="5">
        <f>750-LEN(C118)</f>
        <v>750</v>
      </c>
      <c r="F119" s="3"/>
      <c r="G119" s="3"/>
      <c r="H119" s="3"/>
      <c r="I119" s="3"/>
      <c r="J119" s="3"/>
      <c r="K119" s="3"/>
      <c r="L119" s="3"/>
      <c r="M119" s="3"/>
      <c r="N119" s="3"/>
      <c r="U119" s="312"/>
      <c r="V119" s="312"/>
      <c r="W119" s="312"/>
      <c r="X119" s="312"/>
      <c r="Y119" s="312"/>
      <c r="Z119" s="312"/>
      <c r="AA119" s="312"/>
    </row>
    <row r="120" spans="2:27" ht="2.25" customHeight="1" x14ac:dyDescent="0.2">
      <c r="B120" s="1"/>
      <c r="U120" s="312"/>
      <c r="V120" s="312"/>
      <c r="W120" s="312"/>
      <c r="X120" s="312"/>
      <c r="Y120" s="312"/>
      <c r="Z120" s="312"/>
      <c r="AA120" s="312"/>
    </row>
    <row r="121" spans="2:27" ht="9" customHeight="1" x14ac:dyDescent="0.2">
      <c r="B121" s="1"/>
      <c r="U121" s="312"/>
      <c r="V121" s="312"/>
      <c r="W121" s="312"/>
      <c r="X121" s="312"/>
      <c r="Y121" s="312"/>
      <c r="Z121" s="312"/>
      <c r="AA121" s="312"/>
    </row>
    <row r="122" spans="2:27" x14ac:dyDescent="0.2">
      <c r="D122" s="4" t="s">
        <v>639</v>
      </c>
      <c r="E122" s="381"/>
      <c r="F122" s="403" t="s">
        <v>161</v>
      </c>
      <c r="G122" s="380" t="str">
        <f>IF(G_Uses!F11&gt;0,IF(E122="","Indicate gross building area acquisition",""),"")</f>
        <v/>
      </c>
      <c r="U122" s="312"/>
      <c r="V122" s="312"/>
      <c r="W122" s="312"/>
      <c r="X122" s="312"/>
      <c r="Y122" s="312"/>
      <c r="Z122" s="312"/>
      <c r="AA122" s="312"/>
    </row>
    <row r="123" spans="2:27" x14ac:dyDescent="0.2">
      <c r="E123" s="425">
        <f>IF(E122&gt;0,G_Uses!F11/B_Details!E122,0)</f>
        <v>0</v>
      </c>
      <c r="F123" s="427" t="s">
        <v>637</v>
      </c>
      <c r="U123" s="312"/>
      <c r="V123" s="312"/>
      <c r="W123" s="312"/>
      <c r="X123" s="312"/>
      <c r="Y123" s="312"/>
      <c r="Z123" s="312"/>
      <c r="AA123" s="312"/>
    </row>
    <row r="124" spans="2:27" x14ac:dyDescent="0.2">
      <c r="D124" s="11" t="s">
        <v>641</v>
      </c>
      <c r="E124" s="381"/>
      <c r="F124" s="428" t="s">
        <v>55</v>
      </c>
      <c r="G124" s="380" t="str">
        <f>IF(G_Uses!F11&gt;0,IF(E124="","Indicate Existing Units for rehabilitation",""),"")</f>
        <v/>
      </c>
      <c r="U124" s="312"/>
      <c r="V124" s="312"/>
      <c r="W124" s="312"/>
      <c r="X124" s="312"/>
      <c r="Y124" s="312"/>
      <c r="Z124" s="312"/>
      <c r="AA124" s="312"/>
    </row>
    <row r="125" spans="2:27" x14ac:dyDescent="0.2">
      <c r="D125" s="11"/>
      <c r="E125" s="425">
        <f>IF(G_Uses!F11&gt;0,IF(E124&gt;0,G_Uses!F11/E124,0),0)</f>
        <v>0</v>
      </c>
      <c r="F125" s="428" t="s">
        <v>640</v>
      </c>
      <c r="G125" s="380"/>
      <c r="U125" s="312"/>
      <c r="V125" s="312"/>
      <c r="W125" s="312"/>
      <c r="X125" s="312"/>
      <c r="Y125" s="312"/>
      <c r="Z125" s="312"/>
      <c r="AA125" s="312"/>
    </row>
    <row r="126" spans="2:27" ht="13.5" customHeight="1" x14ac:dyDescent="0.2">
      <c r="B126" s="1"/>
      <c r="C126" s="3" t="s">
        <v>610</v>
      </c>
      <c r="D126" s="3"/>
      <c r="E126" s="3"/>
      <c r="F126" s="3"/>
      <c r="G126" s="3"/>
      <c r="H126" s="3"/>
      <c r="I126" s="3"/>
      <c r="J126" s="3"/>
      <c r="K126" s="3"/>
      <c r="L126" s="3"/>
      <c r="M126" s="3"/>
      <c r="N126" s="3"/>
      <c r="U126" s="312"/>
      <c r="V126" s="312"/>
      <c r="W126" s="312"/>
      <c r="X126" s="312"/>
      <c r="Y126" s="312"/>
      <c r="Z126" s="312"/>
      <c r="AA126" s="312"/>
    </row>
    <row r="127" spans="2:27" ht="73.5" customHeight="1" x14ac:dyDescent="0.2">
      <c r="B127" s="1"/>
      <c r="C127" s="1007"/>
      <c r="D127" s="1008"/>
      <c r="E127" s="1008"/>
      <c r="F127" s="1008"/>
      <c r="G127" s="1008"/>
      <c r="H127" s="1008"/>
      <c r="I127" s="1008"/>
      <c r="J127" s="1008"/>
      <c r="K127" s="1008"/>
      <c r="L127" s="1008"/>
      <c r="M127" s="1008"/>
      <c r="N127" s="1009"/>
      <c r="U127" s="312"/>
      <c r="V127" s="312"/>
      <c r="W127" s="312"/>
      <c r="X127" s="312"/>
      <c r="Y127" s="312"/>
      <c r="Z127" s="312"/>
      <c r="AA127" s="312"/>
    </row>
    <row r="128" spans="2:27" ht="13.5" customHeight="1" x14ac:dyDescent="0.2">
      <c r="B128" s="1"/>
      <c r="C128" s="5" t="s">
        <v>457</v>
      </c>
      <c r="D128" s="5"/>
      <c r="E128" s="5">
        <f>750-LEN(C127)</f>
        <v>750</v>
      </c>
      <c r="F128" s="3"/>
      <c r="G128" s="3"/>
      <c r="H128" s="3"/>
      <c r="I128" s="3"/>
      <c r="J128" s="3"/>
      <c r="K128" s="3"/>
      <c r="L128" s="3"/>
      <c r="M128" s="3"/>
      <c r="N128" s="3"/>
      <c r="U128" s="312"/>
      <c r="V128" s="312"/>
      <c r="W128" s="312"/>
      <c r="X128" s="312"/>
      <c r="Y128" s="312"/>
      <c r="Z128" s="312"/>
      <c r="AA128" s="312"/>
    </row>
    <row r="129" spans="2:27" ht="16.149999999999999" customHeight="1" x14ac:dyDescent="0.2">
      <c r="B129" s="1"/>
      <c r="U129" s="312"/>
      <c r="V129" s="312"/>
      <c r="W129" s="312"/>
      <c r="X129" s="312"/>
      <c r="Y129" s="312"/>
      <c r="Z129" s="312"/>
      <c r="AA129" s="312"/>
    </row>
    <row r="130" spans="2:27" ht="16.149999999999999" customHeight="1" x14ac:dyDescent="0.2">
      <c r="B130" s="1"/>
      <c r="U130" s="312"/>
      <c r="V130" s="312"/>
      <c r="W130" s="312"/>
      <c r="X130" s="312"/>
      <c r="Y130" s="312"/>
      <c r="Z130" s="312"/>
      <c r="AA130" s="312"/>
    </row>
    <row r="131" spans="2:27" ht="16.149999999999999" customHeight="1" x14ac:dyDescent="0.2">
      <c r="B131" s="1"/>
      <c r="C131" s="3" t="s">
        <v>712</v>
      </c>
      <c r="E131" s="3"/>
      <c r="F131" s="3"/>
      <c r="G131" s="203"/>
      <c r="J131" s="3" t="s">
        <v>901</v>
      </c>
      <c r="K131" s="3"/>
      <c r="L131" s="3"/>
      <c r="M131" s="3"/>
      <c r="N131" s="375"/>
      <c r="U131" s="312"/>
      <c r="V131" s="312"/>
      <c r="W131" s="312"/>
      <c r="X131" s="312"/>
      <c r="Y131" s="312"/>
      <c r="Z131" s="312"/>
      <c r="AA131" s="312"/>
    </row>
    <row r="132" spans="2:27" ht="16.149999999999999" customHeight="1" x14ac:dyDescent="0.2">
      <c r="B132" s="1"/>
      <c r="U132" s="312"/>
      <c r="V132" s="312"/>
      <c r="W132" s="312"/>
      <c r="X132" s="312"/>
      <c r="Y132" s="312"/>
      <c r="Z132" s="312"/>
      <c r="AA132" s="312"/>
    </row>
    <row r="133" spans="2:27" ht="13.5" customHeight="1" x14ac:dyDescent="0.2">
      <c r="B133" s="1"/>
      <c r="C133" s="3" t="s">
        <v>611</v>
      </c>
      <c r="D133" s="3"/>
      <c r="E133" s="3"/>
      <c r="F133" s="3"/>
      <c r="G133" s="3"/>
      <c r="H133" s="3"/>
      <c r="I133" s="3"/>
      <c r="J133" s="3"/>
      <c r="K133" s="3"/>
      <c r="L133" s="3"/>
      <c r="M133" s="3"/>
      <c r="N133" s="3"/>
      <c r="U133" s="312"/>
      <c r="V133" s="312"/>
      <c r="W133" s="312"/>
      <c r="X133" s="312"/>
      <c r="Y133" s="312"/>
      <c r="Z133" s="312"/>
      <c r="AA133" s="312"/>
    </row>
    <row r="134" spans="2:27" ht="76.5" customHeight="1" x14ac:dyDescent="0.2">
      <c r="B134" s="1"/>
      <c r="C134" s="1007"/>
      <c r="D134" s="1008"/>
      <c r="E134" s="1008"/>
      <c r="F134" s="1008"/>
      <c r="G134" s="1008"/>
      <c r="H134" s="1008"/>
      <c r="I134" s="1008"/>
      <c r="J134" s="1008"/>
      <c r="K134" s="1008"/>
      <c r="L134" s="1008"/>
      <c r="M134" s="1008"/>
      <c r="N134" s="1009"/>
      <c r="U134" s="312"/>
      <c r="V134" s="312"/>
      <c r="W134" s="312"/>
      <c r="X134" s="312"/>
      <c r="Y134" s="312"/>
      <c r="Z134" s="312"/>
      <c r="AA134" s="312"/>
    </row>
    <row r="135" spans="2:27" ht="13.5" customHeight="1" x14ac:dyDescent="0.2">
      <c r="B135" s="1"/>
      <c r="C135" s="5" t="s">
        <v>457</v>
      </c>
      <c r="D135" s="5"/>
      <c r="E135" s="5">
        <f>750-LEN(C134)</f>
        <v>750</v>
      </c>
      <c r="F135" s="3"/>
      <c r="G135" s="3"/>
      <c r="H135" s="3"/>
      <c r="I135" s="3"/>
      <c r="J135" s="3"/>
      <c r="K135" s="3"/>
      <c r="L135" s="3"/>
      <c r="M135" s="3"/>
      <c r="N135" s="3"/>
      <c r="U135" s="312"/>
      <c r="V135" s="312"/>
      <c r="W135" s="312"/>
      <c r="X135" s="312"/>
      <c r="Y135" s="312"/>
      <c r="Z135" s="312"/>
      <c r="AA135" s="312"/>
    </row>
    <row r="136" spans="2:27" ht="13.5" customHeight="1" x14ac:dyDescent="0.2">
      <c r="B136" s="1"/>
      <c r="U136" s="312"/>
      <c r="V136" s="312"/>
      <c r="W136" s="312"/>
      <c r="X136" s="312"/>
      <c r="Y136" s="312"/>
      <c r="Z136" s="312"/>
      <c r="AA136" s="312"/>
    </row>
    <row r="137" spans="2:27" ht="13.5" customHeight="1" x14ac:dyDescent="0.2">
      <c r="B137" s="1"/>
      <c r="U137" s="312"/>
      <c r="V137" s="312"/>
      <c r="W137" s="312"/>
      <c r="X137" s="312"/>
      <c r="Y137" s="312"/>
      <c r="Z137" s="312"/>
      <c r="AA137" s="312"/>
    </row>
    <row r="138" spans="2:27" x14ac:dyDescent="0.2">
      <c r="B138" s="1"/>
      <c r="C138" s="3"/>
      <c r="D138" s="3"/>
      <c r="E138" s="3"/>
      <c r="F138" s="3"/>
      <c r="G138" s="3"/>
      <c r="H138" s="3"/>
      <c r="I138" s="3"/>
      <c r="J138" s="3"/>
      <c r="K138" s="3"/>
      <c r="L138" s="3"/>
      <c r="M138" s="3"/>
      <c r="N138" s="3"/>
      <c r="U138" s="312"/>
      <c r="V138" s="312"/>
      <c r="W138" s="312"/>
      <c r="X138" s="312"/>
      <c r="Y138" s="312"/>
      <c r="Z138" s="312"/>
      <c r="AA138" s="312"/>
    </row>
    <row r="139" spans="2:27" x14ac:dyDescent="0.2">
      <c r="B139" s="1"/>
      <c r="C139" s="10"/>
      <c r="D139" s="10"/>
      <c r="E139" s="10"/>
      <c r="F139" s="10"/>
      <c r="G139" s="10"/>
      <c r="H139" s="10"/>
      <c r="I139" s="10"/>
      <c r="J139" s="10"/>
      <c r="K139" s="10"/>
      <c r="L139" s="10"/>
      <c r="M139" s="10"/>
      <c r="N139" s="10"/>
      <c r="U139" s="312"/>
      <c r="V139" s="312"/>
      <c r="W139" s="312"/>
      <c r="X139" s="312"/>
      <c r="Y139" s="312"/>
      <c r="Z139" s="312"/>
      <c r="AA139" s="312"/>
    </row>
    <row r="140" spans="2:27" x14ac:dyDescent="0.2">
      <c r="B140" s="1"/>
      <c r="C140" s="10"/>
      <c r="D140" s="10"/>
      <c r="E140" s="10"/>
      <c r="F140" s="10"/>
      <c r="G140" s="10"/>
      <c r="H140" s="10"/>
      <c r="I140" s="10"/>
      <c r="J140" s="10"/>
      <c r="K140" s="10"/>
      <c r="L140" s="10"/>
      <c r="M140" s="10"/>
      <c r="N140" s="10"/>
      <c r="U140" s="312"/>
      <c r="V140" s="312"/>
      <c r="W140" s="312"/>
      <c r="X140" s="312"/>
      <c r="Y140" s="312"/>
      <c r="Z140" s="312"/>
      <c r="AA140" s="312"/>
    </row>
    <row r="141" spans="2:27" x14ac:dyDescent="0.2">
      <c r="B141" s="1"/>
      <c r="U141" s="312"/>
      <c r="V141" s="312"/>
      <c r="W141" s="312"/>
      <c r="X141" s="312"/>
      <c r="Y141" s="312"/>
      <c r="Z141" s="312"/>
      <c r="AA141" s="312"/>
    </row>
    <row r="142" spans="2:27" x14ac:dyDescent="0.2">
      <c r="B142" s="1"/>
      <c r="U142" s="312"/>
      <c r="V142" s="312"/>
      <c r="W142" s="312"/>
      <c r="X142" s="312"/>
      <c r="Y142" s="312"/>
      <c r="Z142" s="312"/>
      <c r="AA142" s="312"/>
    </row>
    <row r="143" spans="2:27" x14ac:dyDescent="0.2">
      <c r="B143" s="1"/>
      <c r="U143" s="312"/>
      <c r="V143" s="312"/>
      <c r="W143" s="312"/>
      <c r="X143" s="312"/>
      <c r="Y143" s="312"/>
      <c r="Z143" s="312"/>
      <c r="AA143" s="312"/>
    </row>
    <row r="144" spans="2:27" x14ac:dyDescent="0.2">
      <c r="B144" s="1"/>
      <c r="U144" s="312"/>
      <c r="V144" s="312"/>
      <c r="W144" s="312"/>
      <c r="X144" s="312"/>
      <c r="Y144" s="312"/>
      <c r="Z144" s="312"/>
      <c r="AA144" s="312"/>
    </row>
    <row r="145" spans="2:27" ht="15" x14ac:dyDescent="0.25">
      <c r="B145" s="1"/>
      <c r="U145" s="308" t="s">
        <v>167</v>
      </c>
      <c r="V145" s="307"/>
      <c r="W145" s="312"/>
      <c r="X145" s="308" t="s">
        <v>444</v>
      </c>
      <c r="Y145" s="312"/>
      <c r="Z145" s="312"/>
      <c r="AA145" s="308" t="s">
        <v>447</v>
      </c>
    </row>
    <row r="146" spans="2:27" ht="15" x14ac:dyDescent="0.25">
      <c r="B146" s="1"/>
      <c r="U146" s="326" t="s">
        <v>159</v>
      </c>
      <c r="V146" s="307"/>
      <c r="W146" s="312"/>
      <c r="X146" s="307"/>
      <c r="Y146" s="312"/>
      <c r="Z146" s="312"/>
      <c r="AA146" s="307"/>
    </row>
    <row r="147" spans="2:27" ht="15" x14ac:dyDescent="0.25">
      <c r="B147" s="1"/>
      <c r="U147" s="307" t="s">
        <v>163</v>
      </c>
      <c r="V147" s="307"/>
      <c r="W147" s="312"/>
      <c r="X147" s="307" t="s">
        <v>900</v>
      </c>
      <c r="Y147" s="312"/>
      <c r="Z147" s="312"/>
      <c r="AA147" s="307" t="s">
        <v>161</v>
      </c>
    </row>
    <row r="148" spans="2:27" ht="15" x14ac:dyDescent="0.25">
      <c r="B148" s="1"/>
      <c r="U148" s="307" t="s">
        <v>781</v>
      </c>
      <c r="V148" s="307"/>
      <c r="W148" s="312"/>
      <c r="X148" s="307" t="s">
        <v>79</v>
      </c>
      <c r="Y148" s="312"/>
      <c r="Z148" s="312"/>
      <c r="AA148" s="307" t="s">
        <v>448</v>
      </c>
    </row>
    <row r="149" spans="2:27" ht="15" x14ac:dyDescent="0.25">
      <c r="B149" s="1"/>
      <c r="U149" s="307" t="s">
        <v>168</v>
      </c>
      <c r="V149" s="307"/>
      <c r="W149" s="312"/>
      <c r="X149" s="307" t="s">
        <v>442</v>
      </c>
      <c r="Y149" s="312"/>
      <c r="Z149" s="312"/>
      <c r="AA149" s="312"/>
    </row>
    <row r="150" spans="2:27" ht="15" x14ac:dyDescent="0.25">
      <c r="B150" s="1"/>
      <c r="U150" s="307" t="s">
        <v>169</v>
      </c>
      <c r="V150" s="307"/>
      <c r="W150" s="307"/>
      <c r="X150" s="307" t="s">
        <v>443</v>
      </c>
      <c r="Y150" s="307"/>
      <c r="Z150" s="312"/>
      <c r="AA150" s="312"/>
    </row>
    <row r="151" spans="2:27" ht="15" x14ac:dyDescent="0.25">
      <c r="B151" s="1"/>
      <c r="U151" s="307" t="s">
        <v>170</v>
      </c>
      <c r="V151" s="307"/>
      <c r="W151" s="307"/>
      <c r="X151" s="307" t="s">
        <v>836</v>
      </c>
      <c r="Y151" s="307"/>
      <c r="Z151" s="312"/>
      <c r="AA151" s="312"/>
    </row>
    <row r="152" spans="2:27" ht="15" x14ac:dyDescent="0.25">
      <c r="B152" s="1"/>
      <c r="U152" s="307" t="s">
        <v>171</v>
      </c>
      <c r="V152" s="307"/>
      <c r="W152" s="307"/>
      <c r="X152" s="307" t="s">
        <v>899</v>
      </c>
      <c r="Y152" s="307"/>
      <c r="Z152" s="312"/>
      <c r="AA152" s="312"/>
    </row>
    <row r="153" spans="2:27" ht="15" x14ac:dyDescent="0.25">
      <c r="B153" s="1"/>
      <c r="V153" s="307"/>
      <c r="W153" s="307"/>
      <c r="X153" s="307" t="s">
        <v>12</v>
      </c>
      <c r="Y153" s="307"/>
      <c r="Z153" s="312"/>
      <c r="AA153" s="312"/>
    </row>
    <row r="154" spans="2:27" x14ac:dyDescent="0.2">
      <c r="B154" s="1"/>
      <c r="U154" s="312"/>
      <c r="V154" s="312"/>
      <c r="W154" s="312"/>
      <c r="X154" s="312"/>
      <c r="Y154" s="312"/>
      <c r="Z154" s="312"/>
      <c r="AA154" s="312"/>
    </row>
    <row r="155" spans="2:27" ht="14.25" x14ac:dyDescent="0.2">
      <c r="B155" s="1"/>
      <c r="S155" s="1" t="str" cm="1">
        <f t="array" ref="S155">_xlfn.IFS(D8="","",D8=U157,"New Construction",D8=U158,"New Construction",D8=U159,"New Construction",D8=U160,"Rehabilitation",D8=U161,"Rehabilitation",D8=U162,"Rehabilitation",D8=U163,"Rehabilitation",D8=U164,"Rehabilitation",D8=U165,"Rehabilitation")</f>
        <v/>
      </c>
      <c r="U155" s="308" t="s">
        <v>689</v>
      </c>
      <c r="V155" s="312"/>
      <c r="W155" s="312"/>
      <c r="X155" s="308" t="s">
        <v>449</v>
      </c>
      <c r="Y155" s="312"/>
      <c r="Z155" s="312"/>
      <c r="AA155" s="378" t="s">
        <v>580</v>
      </c>
    </row>
    <row r="156" spans="2:27" ht="15" x14ac:dyDescent="0.25">
      <c r="B156" s="1"/>
      <c r="U156" s="326" t="s">
        <v>159</v>
      </c>
      <c r="V156" s="312"/>
      <c r="W156" s="312"/>
      <c r="X156" s="307"/>
      <c r="Y156" s="312"/>
      <c r="Z156" s="312"/>
      <c r="AA156" s="312"/>
    </row>
    <row r="157" spans="2:27" ht="15" x14ac:dyDescent="0.25">
      <c r="B157" s="1"/>
      <c r="U157" s="307" t="s">
        <v>173</v>
      </c>
      <c r="V157" s="312"/>
      <c r="W157" s="312"/>
      <c r="X157" s="307" t="s">
        <v>419</v>
      </c>
      <c r="Y157" s="312"/>
      <c r="Z157" s="312"/>
      <c r="AA157" s="377" t="s">
        <v>580</v>
      </c>
    </row>
    <row r="158" spans="2:27" ht="15" x14ac:dyDescent="0.25">
      <c r="B158" s="1"/>
      <c r="U158" s="307" t="s">
        <v>862</v>
      </c>
      <c r="V158" s="312"/>
      <c r="W158" s="312"/>
      <c r="X158" s="307" t="s">
        <v>258</v>
      </c>
      <c r="Y158" s="312"/>
      <c r="Z158" s="312"/>
      <c r="AA158" s="312"/>
    </row>
    <row r="159" spans="2:27" ht="15" x14ac:dyDescent="0.25">
      <c r="B159" s="1"/>
      <c r="U159" s="307" t="s">
        <v>944</v>
      </c>
      <c r="V159" s="312"/>
      <c r="W159" s="312"/>
      <c r="X159" s="312"/>
      <c r="Y159" s="312"/>
      <c r="Z159" s="312"/>
      <c r="AA159" s="312"/>
    </row>
    <row r="160" spans="2:27" ht="15" x14ac:dyDescent="0.25">
      <c r="B160" s="1"/>
      <c r="U160" s="307" t="s">
        <v>945</v>
      </c>
      <c r="V160" s="312"/>
      <c r="W160" s="312"/>
      <c r="X160" s="312"/>
      <c r="Y160" s="312"/>
      <c r="Z160" s="312"/>
      <c r="AA160" s="312"/>
    </row>
    <row r="161" spans="2:27" ht="15" x14ac:dyDescent="0.25">
      <c r="B161" s="1"/>
      <c r="U161" s="307" t="s">
        <v>946</v>
      </c>
      <c r="V161" s="312"/>
      <c r="W161" s="312"/>
      <c r="X161" s="312"/>
      <c r="Y161" s="312"/>
      <c r="Z161" s="312"/>
      <c r="AA161" s="312"/>
    </row>
    <row r="162" spans="2:27" ht="15" x14ac:dyDescent="0.25">
      <c r="B162" s="1"/>
      <c r="U162" s="307" t="s">
        <v>947</v>
      </c>
      <c r="V162" s="312"/>
      <c r="W162" s="312"/>
      <c r="X162" s="312"/>
      <c r="Y162" s="312"/>
      <c r="Z162" s="312"/>
      <c r="AA162" s="312"/>
    </row>
    <row r="163" spans="2:27" ht="15" x14ac:dyDescent="0.25">
      <c r="B163" s="1"/>
      <c r="U163" s="307" t="s">
        <v>948</v>
      </c>
      <c r="V163" s="312"/>
      <c r="W163" s="312"/>
      <c r="X163" s="312"/>
      <c r="Y163" s="312"/>
      <c r="Z163" s="312"/>
      <c r="AA163" s="312"/>
    </row>
    <row r="164" spans="2:27" ht="15" x14ac:dyDescent="0.25">
      <c r="B164" s="1"/>
      <c r="U164" s="307" t="s">
        <v>174</v>
      </c>
      <c r="V164" s="312"/>
      <c r="W164" s="312"/>
      <c r="X164" s="312"/>
      <c r="Y164" s="312"/>
      <c r="Z164" s="312"/>
      <c r="AA164" s="312"/>
    </row>
    <row r="165" spans="2:27" ht="15" x14ac:dyDescent="0.25">
      <c r="B165" s="1"/>
      <c r="U165" s="307" t="s">
        <v>692</v>
      </c>
      <c r="V165" s="312"/>
      <c r="W165" s="312"/>
      <c r="X165" s="312"/>
      <c r="Y165" s="312"/>
      <c r="Z165" s="312"/>
      <c r="AA165" s="312"/>
    </row>
    <row r="166" spans="2:27" ht="15" x14ac:dyDescent="0.25">
      <c r="B166" s="1"/>
      <c r="U166" s="307"/>
      <c r="V166" s="312"/>
      <c r="W166" s="312"/>
      <c r="X166" s="312"/>
      <c r="Y166" s="312"/>
      <c r="Z166" s="312"/>
      <c r="AA166" s="312"/>
    </row>
    <row r="167" spans="2:27" ht="14.25" x14ac:dyDescent="0.2">
      <c r="B167" s="1"/>
      <c r="U167" s="308" t="s">
        <v>690</v>
      </c>
      <c r="V167" s="312"/>
      <c r="W167" s="312"/>
      <c r="X167" s="308" t="s">
        <v>437</v>
      </c>
      <c r="Y167" s="312"/>
      <c r="Z167" s="312"/>
      <c r="AA167" s="308" t="s">
        <v>750</v>
      </c>
    </row>
    <row r="168" spans="2:27" ht="15" x14ac:dyDescent="0.25">
      <c r="B168" s="1"/>
      <c r="U168" s="326" t="s">
        <v>159</v>
      </c>
      <c r="V168" s="312"/>
      <c r="W168" s="312"/>
      <c r="X168" s="307"/>
      <c r="Y168" s="312"/>
      <c r="Z168" s="312"/>
      <c r="AA168" s="312"/>
    </row>
    <row r="169" spans="2:27" ht="15" x14ac:dyDescent="0.25">
      <c r="B169" s="1"/>
      <c r="U169" s="307" t="s">
        <v>860</v>
      </c>
      <c r="V169" s="312"/>
      <c r="W169" s="312"/>
      <c r="X169" s="307" t="s">
        <v>445</v>
      </c>
      <c r="Y169" s="312"/>
      <c r="Z169" s="312"/>
      <c r="AA169" s="307" t="s">
        <v>138</v>
      </c>
    </row>
    <row r="170" spans="2:27" ht="15" x14ac:dyDescent="0.25">
      <c r="B170" s="1"/>
      <c r="U170" s="307" t="s">
        <v>861</v>
      </c>
      <c r="V170" s="312"/>
      <c r="W170" s="312"/>
      <c r="X170" s="307" t="s">
        <v>438</v>
      </c>
      <c r="Y170" s="312"/>
      <c r="Z170" s="312"/>
      <c r="AA170" s="307" t="s">
        <v>751</v>
      </c>
    </row>
    <row r="171" spans="2:27" ht="15" x14ac:dyDescent="0.25">
      <c r="B171" s="1"/>
      <c r="U171" s="307" t="s">
        <v>166</v>
      </c>
      <c r="V171" s="312"/>
      <c r="W171" s="312"/>
      <c r="X171" s="307" t="s">
        <v>440</v>
      </c>
      <c r="Y171" s="312"/>
      <c r="Z171" s="312"/>
      <c r="AA171" s="307" t="s">
        <v>752</v>
      </c>
    </row>
    <row r="172" spans="2:27" ht="15" x14ac:dyDescent="0.25">
      <c r="B172" s="1"/>
      <c r="U172" s="307" t="s">
        <v>606</v>
      </c>
      <c r="V172" s="312"/>
      <c r="W172" s="312"/>
      <c r="X172" s="307" t="s">
        <v>441</v>
      </c>
      <c r="Y172" s="312"/>
      <c r="Z172" s="312"/>
      <c r="AA172" s="307"/>
    </row>
    <row r="173" spans="2:27" ht="15" x14ac:dyDescent="0.25">
      <c r="B173" s="1"/>
      <c r="U173" s="312"/>
      <c r="V173" s="312"/>
      <c r="W173" s="312"/>
      <c r="X173" s="307" t="s">
        <v>439</v>
      </c>
      <c r="Y173" s="312"/>
      <c r="Z173" s="312"/>
      <c r="AA173" s="312"/>
    </row>
    <row r="174" spans="2:27" ht="15" x14ac:dyDescent="0.25">
      <c r="B174" s="1"/>
      <c r="U174" s="308" t="s">
        <v>399</v>
      </c>
      <c r="V174" s="312"/>
      <c r="W174" s="312"/>
      <c r="X174" s="307" t="s">
        <v>12</v>
      </c>
      <c r="Y174" s="312"/>
      <c r="Z174" s="312"/>
      <c r="AA174" s="308" t="s">
        <v>855</v>
      </c>
    </row>
    <row r="175" spans="2:27" ht="15" x14ac:dyDescent="0.25">
      <c r="B175" s="1"/>
      <c r="U175" s="327"/>
      <c r="V175" s="312"/>
      <c r="W175" s="312"/>
      <c r="Y175" s="312"/>
      <c r="Z175" s="312"/>
      <c r="AA175" s="312"/>
    </row>
    <row r="176" spans="2:27" ht="15" x14ac:dyDescent="0.25">
      <c r="B176" s="1"/>
      <c r="U176" s="327" t="s">
        <v>171</v>
      </c>
      <c r="V176" s="312"/>
      <c r="W176" s="312"/>
      <c r="X176" s="312"/>
      <c r="Y176" s="312"/>
      <c r="Z176" s="312"/>
      <c r="AA176" s="327" t="s">
        <v>257</v>
      </c>
    </row>
    <row r="177" spans="2:35" ht="15" x14ac:dyDescent="0.25">
      <c r="B177" s="1"/>
      <c r="U177" s="327" t="s">
        <v>288</v>
      </c>
      <c r="V177" s="312"/>
      <c r="W177" s="312"/>
      <c r="X177" s="312"/>
      <c r="Y177" s="312"/>
      <c r="Z177" s="312"/>
      <c r="AA177" s="196" t="s">
        <v>858</v>
      </c>
    </row>
    <row r="178" spans="2:35" ht="15" x14ac:dyDescent="0.25">
      <c r="B178" s="1"/>
      <c r="U178" s="327" t="s">
        <v>289</v>
      </c>
      <c r="V178" s="312"/>
      <c r="W178" s="312"/>
      <c r="X178" s="312"/>
      <c r="Y178" s="312"/>
      <c r="Z178" s="312"/>
      <c r="AA178" s="196" t="s">
        <v>859</v>
      </c>
    </row>
    <row r="179" spans="2:35" ht="15" x14ac:dyDescent="0.25">
      <c r="B179" s="1"/>
      <c r="U179" s="327" t="s">
        <v>290</v>
      </c>
      <c r="V179" s="312"/>
      <c r="W179" s="312"/>
      <c r="X179" s="312"/>
      <c r="Y179" s="312"/>
      <c r="Z179" s="312"/>
      <c r="AA179" s="196" t="s">
        <v>216</v>
      </c>
    </row>
    <row r="180" spans="2:35" ht="15" x14ac:dyDescent="0.25">
      <c r="B180" s="1"/>
      <c r="U180" s="327" t="s">
        <v>291</v>
      </c>
      <c r="V180" s="312"/>
      <c r="W180" s="312"/>
      <c r="X180" s="312"/>
      <c r="Y180" s="312"/>
      <c r="Z180" s="312"/>
      <c r="AA180" s="196" t="s">
        <v>876</v>
      </c>
    </row>
    <row r="181" spans="2:35" ht="15" x14ac:dyDescent="0.25">
      <c r="B181" s="1"/>
      <c r="U181" s="327" t="s">
        <v>292</v>
      </c>
      <c r="V181" s="312"/>
      <c r="W181" s="312"/>
      <c r="X181" s="312"/>
      <c r="Y181" s="312"/>
      <c r="Z181" s="312"/>
      <c r="AA181" s="307" t="s">
        <v>872</v>
      </c>
    </row>
    <row r="182" spans="2:35" ht="15" x14ac:dyDescent="0.25">
      <c r="B182" s="1"/>
      <c r="U182" s="327" t="s">
        <v>293</v>
      </c>
      <c r="V182" s="312"/>
      <c r="W182" s="312"/>
      <c r="X182" s="312"/>
      <c r="Y182" s="312"/>
      <c r="Z182" s="312"/>
      <c r="AA182" s="327" t="s">
        <v>215</v>
      </c>
    </row>
    <row r="183" spans="2:35" ht="15" x14ac:dyDescent="0.25">
      <c r="B183" s="1"/>
      <c r="U183" s="327" t="s">
        <v>294</v>
      </c>
      <c r="V183" s="312"/>
      <c r="W183" s="312"/>
      <c r="X183" s="312"/>
      <c r="Y183" s="312"/>
      <c r="Z183" s="312"/>
      <c r="AA183" s="327" t="s">
        <v>219</v>
      </c>
      <c r="AF183"/>
      <c r="AG183"/>
      <c r="AH183"/>
      <c r="AI183"/>
    </row>
    <row r="184" spans="2:35" ht="15" x14ac:dyDescent="0.25">
      <c r="B184" s="1"/>
      <c r="U184" s="327" t="s">
        <v>295</v>
      </c>
      <c r="V184" s="312"/>
      <c r="W184" s="312"/>
      <c r="X184" s="312"/>
      <c r="Y184" s="312"/>
      <c r="Z184" s="312"/>
      <c r="AA184" s="327" t="s">
        <v>857</v>
      </c>
      <c r="AF184"/>
      <c r="AG184"/>
      <c r="AH184"/>
      <c r="AI184"/>
    </row>
    <row r="185" spans="2:35" ht="15" x14ac:dyDescent="0.25">
      <c r="B185" s="1"/>
      <c r="U185" s="327" t="s">
        <v>296</v>
      </c>
      <c r="V185" s="312"/>
      <c r="W185" s="312"/>
      <c r="X185" s="312"/>
      <c r="Y185" s="312"/>
      <c r="Z185" s="312"/>
      <c r="AA185" s="327" t="s">
        <v>877</v>
      </c>
      <c r="AF185"/>
      <c r="AG185"/>
      <c r="AH185"/>
      <c r="AI185"/>
    </row>
    <row r="186" spans="2:35" ht="15" x14ac:dyDescent="0.25">
      <c r="B186" s="1"/>
      <c r="U186" s="327" t="s">
        <v>297</v>
      </c>
      <c r="V186" s="312"/>
      <c r="W186" s="312"/>
      <c r="X186" s="312"/>
      <c r="Y186" s="312"/>
      <c r="Z186" s="312"/>
      <c r="AA186" s="196" t="s">
        <v>879</v>
      </c>
      <c r="AF186"/>
      <c r="AG186"/>
      <c r="AH186"/>
      <c r="AI186"/>
    </row>
    <row r="187" spans="2:35" ht="15" x14ac:dyDescent="0.25">
      <c r="B187" s="1"/>
      <c r="U187" s="327" t="s">
        <v>298</v>
      </c>
      <c r="V187" s="312"/>
      <c r="W187" s="312"/>
      <c r="X187" s="312"/>
      <c r="Y187" s="312"/>
      <c r="Z187" s="312"/>
      <c r="AA187" s="196" t="s">
        <v>878</v>
      </c>
    </row>
    <row r="188" spans="2:35" ht="15" x14ac:dyDescent="0.25">
      <c r="B188" s="1"/>
      <c r="U188" s="327" t="s">
        <v>299</v>
      </c>
      <c r="V188" s="312"/>
      <c r="W188" s="312"/>
      <c r="X188" s="312"/>
      <c r="Y188" s="312"/>
      <c r="Z188" s="312"/>
      <c r="AA188" s="196" t="s">
        <v>748</v>
      </c>
    </row>
    <row r="189" spans="2:35" ht="15" x14ac:dyDescent="0.25">
      <c r="B189" s="1"/>
      <c r="U189" s="327" t="s">
        <v>300</v>
      </c>
      <c r="V189" s="312"/>
      <c r="W189" s="312"/>
      <c r="X189" s="312"/>
      <c r="Y189" s="312"/>
      <c r="Z189" s="312"/>
      <c r="AA189" s="196" t="s">
        <v>12</v>
      </c>
    </row>
    <row r="190" spans="2:35" ht="15" x14ac:dyDescent="0.25">
      <c r="B190" s="1"/>
      <c r="U190" s="327" t="s">
        <v>301</v>
      </c>
      <c r="V190" s="312"/>
      <c r="W190" s="312"/>
      <c r="X190" s="312"/>
      <c r="Y190" s="312"/>
      <c r="Z190" s="312"/>
    </row>
    <row r="191" spans="2:35" ht="15" x14ac:dyDescent="0.25">
      <c r="B191" s="1"/>
      <c r="U191" s="327" t="s">
        <v>302</v>
      </c>
      <c r="V191" s="312"/>
      <c r="W191" s="312"/>
      <c r="X191" s="312"/>
      <c r="Y191" s="312"/>
      <c r="Z191" s="312"/>
      <c r="AA191" s="308" t="s">
        <v>865</v>
      </c>
    </row>
    <row r="192" spans="2:35" ht="15" x14ac:dyDescent="0.25">
      <c r="B192" s="1"/>
      <c r="U192" s="327" t="s">
        <v>303</v>
      </c>
      <c r="V192" s="312"/>
      <c r="W192" s="312"/>
      <c r="X192" s="312"/>
      <c r="Y192" s="312"/>
      <c r="Z192" s="312"/>
    </row>
    <row r="193" spans="2:32" ht="15" x14ac:dyDescent="0.25">
      <c r="B193" s="1"/>
      <c r="U193" s="327" t="s">
        <v>304</v>
      </c>
      <c r="V193" s="312"/>
      <c r="W193" s="312"/>
      <c r="X193" s="312"/>
      <c r="Y193" s="312"/>
      <c r="Z193" s="312"/>
      <c r="AA193" s="327" t="s">
        <v>875</v>
      </c>
    </row>
    <row r="194" spans="2:32" ht="15" x14ac:dyDescent="0.25">
      <c r="B194" s="1"/>
      <c r="U194" s="327" t="s">
        <v>305</v>
      </c>
      <c r="V194" s="312"/>
      <c r="W194" s="312"/>
      <c r="X194" s="312"/>
      <c r="Y194" s="312"/>
      <c r="Z194" s="312"/>
      <c r="AA194" s="327" t="s">
        <v>869</v>
      </c>
    </row>
    <row r="195" spans="2:32" ht="15" x14ac:dyDescent="0.25">
      <c r="B195" s="1"/>
      <c r="U195" s="327" t="s">
        <v>306</v>
      </c>
      <c r="V195" s="312"/>
      <c r="W195" s="312"/>
      <c r="X195" s="312"/>
      <c r="Y195" s="312"/>
      <c r="Z195" s="312"/>
      <c r="AA195" s="327" t="s">
        <v>870</v>
      </c>
    </row>
    <row r="196" spans="2:32" ht="15" x14ac:dyDescent="0.25">
      <c r="B196" s="1"/>
      <c r="U196" s="327" t="s">
        <v>307</v>
      </c>
      <c r="V196" s="312"/>
      <c r="W196" s="312"/>
      <c r="X196" s="312"/>
      <c r="Y196" s="312"/>
      <c r="Z196" s="312"/>
      <c r="AA196" s="196" t="s">
        <v>874</v>
      </c>
    </row>
    <row r="197" spans="2:32" ht="15" x14ac:dyDescent="0.25">
      <c r="B197" s="1"/>
      <c r="U197" s="327" t="s">
        <v>308</v>
      </c>
      <c r="V197" s="312"/>
      <c r="W197" s="312"/>
      <c r="X197" s="312"/>
      <c r="Y197" s="312"/>
      <c r="Z197" s="312"/>
      <c r="AA197" s="307" t="s">
        <v>873</v>
      </c>
    </row>
    <row r="198" spans="2:32" ht="15" x14ac:dyDescent="0.25">
      <c r="B198" s="1"/>
      <c r="U198" s="327" t="s">
        <v>309</v>
      </c>
      <c r="V198" s="312"/>
      <c r="W198" s="312"/>
      <c r="X198" s="312"/>
      <c r="Y198" s="312"/>
      <c r="Z198" s="312"/>
      <c r="AA198" s="327" t="s">
        <v>866</v>
      </c>
    </row>
    <row r="199" spans="2:32" ht="15" x14ac:dyDescent="0.25">
      <c r="B199" s="1"/>
      <c r="U199" s="327" t="s">
        <v>310</v>
      </c>
      <c r="V199" s="312"/>
      <c r="W199" s="312"/>
      <c r="X199" s="312"/>
      <c r="Y199" s="312"/>
      <c r="Z199" s="312"/>
      <c r="AA199" s="327" t="s">
        <v>867</v>
      </c>
    </row>
    <row r="200" spans="2:32" ht="15" x14ac:dyDescent="0.25">
      <c r="B200" s="1"/>
      <c r="U200" s="327" t="s">
        <v>311</v>
      </c>
      <c r="V200" s="312"/>
      <c r="W200" s="312"/>
      <c r="X200" s="312"/>
      <c r="Y200" s="312"/>
      <c r="Z200" s="312"/>
      <c r="AA200" s="327" t="s">
        <v>868</v>
      </c>
    </row>
    <row r="201" spans="2:32" ht="15" x14ac:dyDescent="0.25">
      <c r="B201" s="1"/>
      <c r="U201" s="327" t="s">
        <v>312</v>
      </c>
      <c r="V201" s="312"/>
      <c r="W201" s="312"/>
      <c r="X201" s="312"/>
      <c r="Y201" s="312"/>
      <c r="Z201" s="312"/>
      <c r="AA201" s="327" t="s">
        <v>871</v>
      </c>
      <c r="AF201" s="312"/>
    </row>
    <row r="202" spans="2:32" ht="15" x14ac:dyDescent="0.25">
      <c r="B202" s="1"/>
      <c r="U202" s="327" t="s">
        <v>313</v>
      </c>
      <c r="V202" s="312"/>
      <c r="W202" s="312"/>
      <c r="X202" s="312"/>
      <c r="Y202" s="312"/>
      <c r="Z202" s="312"/>
      <c r="AA202" s="196" t="s">
        <v>12</v>
      </c>
    </row>
    <row r="203" spans="2:32" ht="15" x14ac:dyDescent="0.25">
      <c r="B203" s="1"/>
      <c r="U203" s="327" t="s">
        <v>314</v>
      </c>
      <c r="V203" s="312"/>
      <c r="W203" s="312"/>
      <c r="X203" s="312"/>
      <c r="Y203" s="312"/>
      <c r="Z203" s="312"/>
      <c r="AA203" s="312"/>
    </row>
    <row r="204" spans="2:32" ht="15" x14ac:dyDescent="0.25">
      <c r="B204" s="1"/>
      <c r="U204" s="327" t="s">
        <v>315</v>
      </c>
      <c r="V204" s="312"/>
      <c r="W204" s="312"/>
      <c r="X204" s="312"/>
      <c r="Y204" s="312"/>
      <c r="Z204" s="312"/>
      <c r="AA204" s="312"/>
    </row>
    <row r="205" spans="2:32" ht="15" x14ac:dyDescent="0.25">
      <c r="B205" s="1"/>
      <c r="U205" s="327" t="s">
        <v>316</v>
      </c>
      <c r="V205" s="312"/>
      <c r="W205" s="312"/>
      <c r="X205" s="312"/>
      <c r="Y205" s="312"/>
      <c r="Z205" s="312"/>
      <c r="AA205" s="312"/>
    </row>
    <row r="206" spans="2:32" ht="15" x14ac:dyDescent="0.25">
      <c r="B206" s="1"/>
      <c r="U206" s="327" t="s">
        <v>317</v>
      </c>
      <c r="V206" s="312"/>
      <c r="W206" s="312"/>
      <c r="X206" s="312"/>
      <c r="Y206" s="312"/>
      <c r="Z206" s="312"/>
      <c r="AA206" s="312"/>
    </row>
    <row r="207" spans="2:32" ht="15" x14ac:dyDescent="0.25">
      <c r="B207" s="1"/>
      <c r="U207" s="327" t="s">
        <v>318</v>
      </c>
      <c r="V207" s="312"/>
      <c r="W207" s="312"/>
      <c r="X207" s="312"/>
      <c r="Y207" s="312"/>
      <c r="Z207" s="312"/>
      <c r="AA207" s="312"/>
    </row>
    <row r="208" spans="2:32" ht="15" x14ac:dyDescent="0.25">
      <c r="B208" s="1"/>
      <c r="U208" s="327" t="s">
        <v>319</v>
      </c>
      <c r="V208" s="312"/>
      <c r="W208" s="312"/>
      <c r="X208" s="312"/>
      <c r="Y208" s="312"/>
      <c r="Z208" s="312"/>
      <c r="AA208" s="312"/>
    </row>
    <row r="209" spans="2:27" ht="15" x14ac:dyDescent="0.25">
      <c r="B209" s="1"/>
      <c r="U209" s="327" t="s">
        <v>320</v>
      </c>
      <c r="V209" s="312"/>
      <c r="W209" s="312"/>
      <c r="X209" s="312"/>
      <c r="Y209" s="312"/>
      <c r="Z209" s="312"/>
      <c r="AA209" s="312"/>
    </row>
    <row r="210" spans="2:27" ht="15" x14ac:dyDescent="0.25">
      <c r="B210" s="1"/>
      <c r="U210" s="327" t="s">
        <v>321</v>
      </c>
      <c r="V210" s="312"/>
      <c r="W210" s="312"/>
      <c r="X210" s="312"/>
      <c r="Y210" s="312"/>
      <c r="Z210" s="312"/>
      <c r="AA210" s="312"/>
    </row>
    <row r="211" spans="2:27" ht="15" x14ac:dyDescent="0.25">
      <c r="B211" s="1"/>
      <c r="U211" s="327" t="s">
        <v>322</v>
      </c>
      <c r="V211" s="312"/>
      <c r="W211" s="312"/>
      <c r="X211" s="312"/>
      <c r="Y211" s="312"/>
      <c r="Z211" s="312"/>
      <c r="AA211" s="312"/>
    </row>
    <row r="212" spans="2:27" ht="15" x14ac:dyDescent="0.25">
      <c r="B212" s="1"/>
      <c r="U212" s="327" t="s">
        <v>323</v>
      </c>
      <c r="V212" s="312"/>
      <c r="W212" s="312"/>
      <c r="X212" s="312"/>
      <c r="Y212" s="312"/>
      <c r="Z212" s="312"/>
      <c r="AA212" s="312"/>
    </row>
    <row r="213" spans="2:27" ht="15" x14ac:dyDescent="0.25">
      <c r="B213" s="1"/>
      <c r="U213" s="327" t="s">
        <v>324</v>
      </c>
      <c r="V213" s="312"/>
      <c r="W213" s="312"/>
      <c r="X213" s="312"/>
      <c r="Y213" s="312"/>
      <c r="Z213" s="312"/>
      <c r="AA213" s="312"/>
    </row>
    <row r="214" spans="2:27" ht="15" x14ac:dyDescent="0.25">
      <c r="B214" s="1"/>
      <c r="U214" s="327" t="s">
        <v>325</v>
      </c>
      <c r="V214" s="312"/>
      <c r="W214" s="312"/>
      <c r="X214" s="312"/>
      <c r="Y214" s="312"/>
      <c r="Z214" s="312"/>
      <c r="AA214" s="312"/>
    </row>
    <row r="215" spans="2:27" ht="15" x14ac:dyDescent="0.25">
      <c r="B215" s="1"/>
      <c r="U215" s="327" t="s">
        <v>326</v>
      </c>
      <c r="V215" s="312"/>
      <c r="W215" s="312"/>
      <c r="X215" s="312"/>
      <c r="Y215" s="312"/>
      <c r="Z215" s="312"/>
      <c r="AA215" s="312"/>
    </row>
    <row r="216" spans="2:27" ht="15" x14ac:dyDescent="0.25">
      <c r="B216" s="1"/>
      <c r="U216" s="327" t="s">
        <v>327</v>
      </c>
      <c r="V216" s="312"/>
      <c r="W216" s="312"/>
      <c r="X216" s="312"/>
      <c r="Y216" s="312"/>
      <c r="Z216" s="312"/>
      <c r="AA216" s="312"/>
    </row>
    <row r="217" spans="2:27" ht="15" x14ac:dyDescent="0.25">
      <c r="B217" s="1"/>
      <c r="U217" s="327" t="s">
        <v>328</v>
      </c>
      <c r="V217" s="312"/>
      <c r="W217" s="312"/>
      <c r="X217" s="312"/>
      <c r="Y217" s="312"/>
      <c r="Z217" s="312"/>
      <c r="AA217" s="312"/>
    </row>
    <row r="218" spans="2:27" ht="15" x14ac:dyDescent="0.25">
      <c r="B218" s="1"/>
      <c r="U218" s="327" t="s">
        <v>329</v>
      </c>
      <c r="V218" s="312"/>
      <c r="W218" s="312"/>
      <c r="X218" s="312"/>
      <c r="Y218" s="312"/>
      <c r="Z218" s="312"/>
      <c r="AA218" s="312"/>
    </row>
    <row r="219" spans="2:27" ht="15" x14ac:dyDescent="0.25">
      <c r="B219" s="1"/>
      <c r="U219" s="327" t="s">
        <v>331</v>
      </c>
      <c r="V219" s="312"/>
      <c r="W219" s="312"/>
      <c r="X219" s="312"/>
      <c r="Y219" s="312"/>
      <c r="Z219" s="312"/>
      <c r="AA219" s="312"/>
    </row>
    <row r="220" spans="2:27" ht="15" x14ac:dyDescent="0.25">
      <c r="B220" s="1"/>
      <c r="U220" s="327" t="s">
        <v>332</v>
      </c>
      <c r="V220" s="312"/>
      <c r="W220" s="312"/>
      <c r="X220" s="312"/>
      <c r="Y220" s="312"/>
      <c r="Z220" s="312"/>
      <c r="AA220" s="312"/>
    </row>
    <row r="221" spans="2:27" ht="15" x14ac:dyDescent="0.25">
      <c r="B221" s="1"/>
      <c r="U221" s="327" t="s">
        <v>333</v>
      </c>
      <c r="V221" s="312"/>
      <c r="W221" s="312"/>
      <c r="X221" s="312"/>
      <c r="Y221" s="312"/>
      <c r="Z221" s="312"/>
      <c r="AA221" s="312"/>
    </row>
    <row r="222" spans="2:27" ht="15" x14ac:dyDescent="0.25">
      <c r="B222" s="1"/>
      <c r="U222" s="327" t="s">
        <v>334</v>
      </c>
      <c r="V222" s="312"/>
      <c r="W222" s="312"/>
      <c r="X222" s="312"/>
      <c r="Y222" s="312"/>
      <c r="Z222" s="312"/>
      <c r="AA222" s="312"/>
    </row>
    <row r="223" spans="2:27" ht="15" x14ac:dyDescent="0.25">
      <c r="B223" s="1"/>
      <c r="U223" s="327" t="s">
        <v>335</v>
      </c>
      <c r="V223" s="312"/>
      <c r="W223" s="312"/>
      <c r="X223" s="312"/>
      <c r="Y223" s="312"/>
      <c r="Z223" s="312"/>
      <c r="AA223" s="312"/>
    </row>
    <row r="224" spans="2:27" ht="15" x14ac:dyDescent="0.25">
      <c r="B224" s="1"/>
      <c r="U224" s="327" t="s">
        <v>336</v>
      </c>
      <c r="V224" s="312"/>
      <c r="W224" s="312"/>
      <c r="X224" s="312"/>
      <c r="Y224" s="312"/>
      <c r="Z224" s="312"/>
      <c r="AA224" s="312"/>
    </row>
    <row r="225" spans="2:27" ht="15" x14ac:dyDescent="0.25">
      <c r="B225" s="1"/>
      <c r="U225" s="327" t="s">
        <v>337</v>
      </c>
      <c r="V225" s="312"/>
      <c r="W225" s="312"/>
      <c r="X225" s="312"/>
      <c r="Y225" s="312"/>
      <c r="Z225" s="312"/>
      <c r="AA225" s="312"/>
    </row>
    <row r="226" spans="2:27" ht="15" x14ac:dyDescent="0.25">
      <c r="B226" s="1"/>
      <c r="U226" s="327" t="s">
        <v>338</v>
      </c>
      <c r="V226" s="312"/>
      <c r="W226" s="312"/>
      <c r="X226" s="312"/>
      <c r="Y226" s="312"/>
      <c r="Z226" s="312"/>
      <c r="AA226" s="312"/>
    </row>
    <row r="227" spans="2:27" ht="15" x14ac:dyDescent="0.25">
      <c r="B227" s="1"/>
      <c r="U227" s="327" t="s">
        <v>339</v>
      </c>
      <c r="V227" s="312"/>
      <c r="W227" s="312"/>
      <c r="X227" s="312"/>
      <c r="Y227" s="312"/>
      <c r="Z227" s="312"/>
      <c r="AA227" s="312"/>
    </row>
    <row r="228" spans="2:27" ht="15" x14ac:dyDescent="0.25">
      <c r="B228" s="1"/>
      <c r="U228" s="327" t="s">
        <v>340</v>
      </c>
      <c r="V228" s="312"/>
      <c r="W228" s="312"/>
      <c r="X228" s="312"/>
      <c r="Y228" s="312"/>
      <c r="Z228" s="312"/>
      <c r="AA228" s="312"/>
    </row>
    <row r="229" spans="2:27" ht="15" x14ac:dyDescent="0.25">
      <c r="B229" s="1"/>
      <c r="U229" s="327" t="s">
        <v>341</v>
      </c>
      <c r="V229" s="312"/>
      <c r="W229" s="312"/>
      <c r="X229" s="312"/>
      <c r="Y229" s="312"/>
      <c r="Z229" s="312"/>
      <c r="AA229" s="312"/>
    </row>
    <row r="230" spans="2:27" ht="15" x14ac:dyDescent="0.25">
      <c r="B230" s="1"/>
      <c r="U230" s="327" t="s">
        <v>342</v>
      </c>
      <c r="V230" s="312"/>
      <c r="W230" s="312"/>
      <c r="X230" s="312"/>
      <c r="Y230" s="312"/>
      <c r="Z230" s="312"/>
      <c r="AA230" s="312"/>
    </row>
    <row r="231" spans="2:27" ht="15" x14ac:dyDescent="0.25">
      <c r="B231" s="1"/>
      <c r="U231" s="327" t="s">
        <v>343</v>
      </c>
      <c r="V231" s="312"/>
      <c r="W231" s="312"/>
      <c r="X231" s="312"/>
      <c r="Y231" s="312"/>
      <c r="Z231" s="312"/>
      <c r="AA231" s="312"/>
    </row>
    <row r="232" spans="2:27" ht="15" x14ac:dyDescent="0.25">
      <c r="B232" s="1"/>
      <c r="U232" s="327" t="s">
        <v>344</v>
      </c>
      <c r="V232" s="312"/>
      <c r="W232" s="312"/>
      <c r="X232" s="312"/>
      <c r="Y232" s="312"/>
      <c r="Z232" s="312"/>
      <c r="AA232" s="312"/>
    </row>
    <row r="233" spans="2:27" ht="15" x14ac:dyDescent="0.25">
      <c r="B233" s="1"/>
      <c r="U233" s="327" t="s">
        <v>345</v>
      </c>
      <c r="V233" s="312"/>
      <c r="W233" s="312"/>
      <c r="X233" s="312"/>
      <c r="Y233" s="312"/>
      <c r="Z233" s="312"/>
      <c r="AA233" s="312"/>
    </row>
    <row r="234" spans="2:27" ht="15" x14ac:dyDescent="0.25">
      <c r="B234" s="1"/>
      <c r="U234" s="327" t="s">
        <v>346</v>
      </c>
      <c r="V234" s="312"/>
      <c r="W234" s="312"/>
      <c r="X234" s="312"/>
      <c r="Y234" s="312"/>
      <c r="Z234" s="312"/>
      <c r="AA234" s="312"/>
    </row>
    <row r="235" spans="2:27" ht="15" x14ac:dyDescent="0.25">
      <c r="B235" s="1"/>
      <c r="U235" s="327" t="s">
        <v>347</v>
      </c>
      <c r="V235" s="312"/>
      <c r="W235" s="312"/>
      <c r="X235" s="312"/>
      <c r="Y235" s="312"/>
      <c r="Z235" s="312"/>
      <c r="AA235" s="312"/>
    </row>
    <row r="236" spans="2:27" ht="15" x14ac:dyDescent="0.25">
      <c r="B236" s="1"/>
      <c r="U236" s="327" t="s">
        <v>348</v>
      </c>
      <c r="V236" s="312"/>
      <c r="W236" s="312"/>
      <c r="X236" s="312"/>
      <c r="Y236" s="312"/>
      <c r="Z236" s="312"/>
      <c r="AA236" s="312"/>
    </row>
    <row r="237" spans="2:27" ht="15" x14ac:dyDescent="0.25">
      <c r="B237" s="1"/>
      <c r="U237" s="327" t="s">
        <v>349</v>
      </c>
      <c r="V237" s="312"/>
      <c r="W237" s="312"/>
      <c r="X237" s="312"/>
      <c r="Y237" s="312"/>
      <c r="Z237" s="312"/>
      <c r="AA237" s="312"/>
    </row>
    <row r="238" spans="2:27" ht="15" x14ac:dyDescent="0.25">
      <c r="B238" s="1"/>
      <c r="U238" s="327" t="s">
        <v>350</v>
      </c>
      <c r="V238" s="312"/>
      <c r="W238" s="312"/>
      <c r="X238" s="312"/>
      <c r="Y238" s="312"/>
      <c r="Z238" s="312"/>
      <c r="AA238" s="312"/>
    </row>
    <row r="239" spans="2:27" ht="15" x14ac:dyDescent="0.25">
      <c r="B239" s="1"/>
      <c r="U239" s="327" t="s">
        <v>351</v>
      </c>
      <c r="V239" s="312"/>
      <c r="W239" s="312"/>
      <c r="X239" s="312"/>
      <c r="Y239" s="312"/>
      <c r="Z239" s="312"/>
      <c r="AA239" s="312"/>
    </row>
    <row r="240" spans="2:27" ht="15" x14ac:dyDescent="0.25">
      <c r="B240" s="1"/>
      <c r="U240" s="327" t="s">
        <v>352</v>
      </c>
      <c r="V240" s="312"/>
      <c r="W240" s="312"/>
      <c r="X240" s="312"/>
      <c r="Y240" s="312"/>
      <c r="Z240" s="312"/>
      <c r="AA240" s="312"/>
    </row>
    <row r="241" spans="2:27" ht="15" x14ac:dyDescent="0.25">
      <c r="B241" s="1"/>
      <c r="U241" s="327" t="s">
        <v>353</v>
      </c>
      <c r="V241" s="312"/>
      <c r="W241" s="312"/>
      <c r="X241" s="312"/>
      <c r="Y241" s="312"/>
      <c r="Z241" s="312"/>
      <c r="AA241" s="312"/>
    </row>
    <row r="242" spans="2:27" ht="15" x14ac:dyDescent="0.25">
      <c r="B242" s="1"/>
      <c r="U242" s="327" t="s">
        <v>354</v>
      </c>
      <c r="V242" s="312"/>
      <c r="W242" s="312"/>
      <c r="X242" s="312"/>
      <c r="Y242" s="312"/>
      <c r="Z242" s="312"/>
      <c r="AA242" s="312"/>
    </row>
    <row r="243" spans="2:27" ht="15" x14ac:dyDescent="0.25">
      <c r="B243" s="1"/>
      <c r="U243" s="327" t="s">
        <v>355</v>
      </c>
      <c r="V243" s="312"/>
      <c r="W243" s="312"/>
      <c r="X243" s="312"/>
      <c r="Y243" s="312"/>
      <c r="Z243" s="312"/>
      <c r="AA243" s="312"/>
    </row>
    <row r="244" spans="2:27" ht="15" x14ac:dyDescent="0.25">
      <c r="B244" s="1"/>
      <c r="U244" s="327" t="s">
        <v>356</v>
      </c>
      <c r="V244" s="312"/>
      <c r="W244" s="312"/>
      <c r="X244" s="312"/>
      <c r="Y244" s="312"/>
      <c r="Z244" s="312"/>
      <c r="AA244" s="312"/>
    </row>
    <row r="245" spans="2:27" ht="15" x14ac:dyDescent="0.25">
      <c r="B245" s="1"/>
      <c r="U245" s="327" t="s">
        <v>357</v>
      </c>
      <c r="V245" s="312"/>
      <c r="W245" s="312"/>
      <c r="X245" s="312"/>
      <c r="Y245" s="312"/>
      <c r="Z245" s="312"/>
      <c r="AA245" s="312"/>
    </row>
    <row r="246" spans="2:27" ht="15" x14ac:dyDescent="0.25">
      <c r="B246" s="1"/>
      <c r="U246" s="327" t="s">
        <v>358</v>
      </c>
      <c r="V246" s="312"/>
      <c r="W246" s="312"/>
      <c r="X246" s="312"/>
      <c r="Y246" s="312"/>
      <c r="Z246" s="312"/>
      <c r="AA246" s="312"/>
    </row>
    <row r="247" spans="2:27" ht="15" x14ac:dyDescent="0.25">
      <c r="B247" s="1"/>
      <c r="U247" s="327" t="s">
        <v>359</v>
      </c>
      <c r="V247" s="312"/>
      <c r="W247" s="312"/>
      <c r="X247" s="312"/>
      <c r="Y247" s="312"/>
      <c r="Z247" s="312"/>
      <c r="AA247" s="312"/>
    </row>
    <row r="248" spans="2:27" ht="15" x14ac:dyDescent="0.25">
      <c r="B248" s="1"/>
      <c r="U248" s="327" t="s">
        <v>360</v>
      </c>
      <c r="V248" s="312"/>
      <c r="W248" s="312"/>
      <c r="X248" s="312"/>
      <c r="Y248" s="312"/>
      <c r="Z248" s="312"/>
      <c r="AA248" s="312"/>
    </row>
    <row r="249" spans="2:27" ht="15" x14ac:dyDescent="0.25">
      <c r="B249" s="1"/>
      <c r="U249" s="327" t="s">
        <v>361</v>
      </c>
      <c r="V249" s="312"/>
      <c r="W249" s="312"/>
      <c r="X249" s="312"/>
      <c r="Y249" s="312"/>
      <c r="Z249" s="312"/>
      <c r="AA249" s="312"/>
    </row>
    <row r="250" spans="2:27" ht="15" x14ac:dyDescent="0.25">
      <c r="B250" s="1"/>
      <c r="U250" s="327" t="s">
        <v>362</v>
      </c>
      <c r="V250" s="312"/>
      <c r="W250" s="312"/>
      <c r="X250" s="312"/>
      <c r="Y250" s="312"/>
      <c r="Z250" s="312"/>
      <c r="AA250" s="312"/>
    </row>
    <row r="251" spans="2:27" ht="15" x14ac:dyDescent="0.25">
      <c r="B251" s="1"/>
      <c r="U251" s="327" t="s">
        <v>363</v>
      </c>
      <c r="V251" s="312"/>
      <c r="W251" s="312"/>
      <c r="X251" s="312"/>
      <c r="Y251" s="312"/>
      <c r="Z251" s="312"/>
      <c r="AA251" s="312"/>
    </row>
    <row r="252" spans="2:27" ht="15" x14ac:dyDescent="0.25">
      <c r="B252" s="1"/>
      <c r="U252" s="327" t="s">
        <v>364</v>
      </c>
      <c r="V252" s="312"/>
      <c r="W252" s="312"/>
      <c r="X252" s="312"/>
      <c r="Y252" s="312"/>
      <c r="Z252" s="312"/>
      <c r="AA252" s="312"/>
    </row>
    <row r="253" spans="2:27" ht="15" x14ac:dyDescent="0.25">
      <c r="U253" s="327" t="s">
        <v>365</v>
      </c>
      <c r="V253" s="312"/>
      <c r="W253" s="312"/>
      <c r="X253" s="312"/>
      <c r="Y253" s="312"/>
      <c r="Z253" s="312"/>
      <c r="AA253" s="312"/>
    </row>
  </sheetData>
  <sheetProtection algorithmName="SHA-512" hashValue="pjYvM++91b1GQkQ4pLJ3KYPadQhfDw1kOzjsGLooK0xTDHWbaQIioa5LN6GM0azKkYGahnZJn3K/r/0NMueesA==" saltValue="J0Dl5xcOzON0JOobqFNcEg==" spinCount="100000" sheet="1" selectLockedCells="1"/>
  <customSheetViews>
    <customSheetView guid="{996927AF-2CA0-4EA7-84FB-22D43C3670BC}" scale="85" showPageBreaks="1" showGridLines="0" printArea="1" hiddenColumns="1" view="pageBreakPreview" topLeftCell="A83">
      <selection activeCell="G24" sqref="G24:H24"/>
      <rowBreaks count="1" manualBreakCount="1">
        <brk id="59" max="13" man="1"/>
      </rowBreaks>
      <pageMargins left="0.25" right="0.25" top="0.3" bottom="0.3" header="0.3" footer="0.1"/>
      <pageSetup scale="80" fitToHeight="2" orientation="portrait" r:id="rId1"/>
      <headerFooter>
        <oddFooter>&amp;LVersion: 2/8/2013&amp;CTab: &amp;A&amp;RPrint Date: &amp;D</oddFooter>
      </headerFooter>
    </customSheetView>
    <customSheetView guid="{11E1F5E4-CB48-4800-8BCA-5A4C7651C477}" showGridLines="0">
      <selection activeCell="J76" sqref="J76:L76"/>
      <rowBreaks count="1" manualBreakCount="1">
        <brk id="52" max="13" man="1"/>
      </rowBreaks>
      <pageMargins left="0.75" right="0.5" top="0.5" bottom="0.5" header="0.5" footer="0.25"/>
      <pageSetup scale="84" fitToHeight="2" orientation="portrait" r:id="rId2"/>
      <headerFooter alignWithMargins="0">
        <oddFooter>&amp;L&amp;8&amp;F 
Common application ver 7.09. Previous versions are obsolete&amp;C&amp;8Project Description&amp;R&amp;8Application Page &amp;P of &amp;N
Printed: &amp;D</oddFooter>
      </headerFooter>
    </customSheetView>
    <customSheetView guid="{DA068714-31DE-453E-8066-83B45426A1B0}" showPageBreaks="1" showGridLines="0" printArea="1">
      <selection activeCell="J76" sqref="J76:L76"/>
      <rowBreaks count="1" manualBreakCount="1">
        <brk id="52" max="13" man="1"/>
      </rowBreaks>
      <pageMargins left="0.75" right="0.5" top="0.5" bottom="0.5" header="0.5" footer="0.25"/>
      <pageSetup scale="84" fitToHeight="2" orientation="portrait" r:id="rId3"/>
      <headerFooter alignWithMargins="0">
        <oddFooter>&amp;L&amp;8&amp;F 
Common application ver 7.09. Previous versions are obsolete&amp;C&amp;8Project Description&amp;R&amp;8Application Page &amp;P of &amp;N
Printed: &amp;D</oddFooter>
      </headerFooter>
    </customSheetView>
    <customSheetView guid="{27CD3F9E-A8F8-459C-9542-E3A25AF49F0F}" showPageBreaks="1" showGridLines="0" printArea="1" hiddenColumns="1" view="pageBreakPreview">
      <selection activeCell="G24" sqref="G24:H24"/>
      <rowBreaks count="1" manualBreakCount="1">
        <brk id="59" max="13" man="1"/>
      </rowBreaks>
      <pageMargins left="0.25" right="0.25" top="0.3" bottom="0.3" header="0.3" footer="0.1"/>
      <pageSetup scale="80" fitToHeight="2" orientation="portrait" r:id="rId4"/>
      <headerFooter>
        <oddFooter>&amp;LVersion: 2/8/2013&amp;CTab: &amp;A&amp;RPrint Date: &amp;D</oddFooter>
      </headerFooter>
    </customSheetView>
  </customSheetViews>
  <mergeCells count="82">
    <mergeCell ref="G18:H18"/>
    <mergeCell ref="G19:H19"/>
    <mergeCell ref="G20:H20"/>
    <mergeCell ref="C47:I48"/>
    <mergeCell ref="C34:D34"/>
    <mergeCell ref="C35:D35"/>
    <mergeCell ref="C36:D36"/>
    <mergeCell ref="E33:F33"/>
    <mergeCell ref="E34:F34"/>
    <mergeCell ref="E35:F35"/>
    <mergeCell ref="E36:F36"/>
    <mergeCell ref="J35:K35"/>
    <mergeCell ref="J36:K36"/>
    <mergeCell ref="E14:F14"/>
    <mergeCell ref="E15:F15"/>
    <mergeCell ref="E16:F16"/>
    <mergeCell ref="E17:F17"/>
    <mergeCell ref="E18:F18"/>
    <mergeCell ref="E19:F19"/>
    <mergeCell ref="E20:F20"/>
    <mergeCell ref="H32:I32"/>
    <mergeCell ref="H33:I33"/>
    <mergeCell ref="H34:I34"/>
    <mergeCell ref="H35:I35"/>
    <mergeCell ref="H36:I36"/>
    <mergeCell ref="E32:F32"/>
    <mergeCell ref="G17:H17"/>
    <mergeCell ref="D3:G3"/>
    <mergeCell ref="D7:G7"/>
    <mergeCell ref="D8:G8"/>
    <mergeCell ref="C39:N39"/>
    <mergeCell ref="C38:O38"/>
    <mergeCell ref="I12:J13"/>
    <mergeCell ref="C32:D32"/>
    <mergeCell ref="C33:D33"/>
    <mergeCell ref="C18:D18"/>
    <mergeCell ref="C19:D19"/>
    <mergeCell ref="C14:D14"/>
    <mergeCell ref="C15:D15"/>
    <mergeCell ref="C16:D16"/>
    <mergeCell ref="C17:D17"/>
    <mergeCell ref="C20:D20"/>
    <mergeCell ref="C25:I27"/>
    <mergeCell ref="N3:O3"/>
    <mergeCell ref="H55:I55"/>
    <mergeCell ref="L58:M58"/>
    <mergeCell ref="H41:I41"/>
    <mergeCell ref="H43:I43"/>
    <mergeCell ref="H45:I45"/>
    <mergeCell ref="H57:I57"/>
    <mergeCell ref="L41:O41"/>
    <mergeCell ref="L43:O43"/>
    <mergeCell ref="H53:I53"/>
    <mergeCell ref="J32:K32"/>
    <mergeCell ref="J33:K33"/>
    <mergeCell ref="G14:H14"/>
    <mergeCell ref="G15:H15"/>
    <mergeCell ref="G16:H16"/>
    <mergeCell ref="J34:K34"/>
    <mergeCell ref="C113:O113"/>
    <mergeCell ref="C118:N118"/>
    <mergeCell ref="C127:N127"/>
    <mergeCell ref="C134:N134"/>
    <mergeCell ref="C72:O72"/>
    <mergeCell ref="I86:N86"/>
    <mergeCell ref="F76:M76"/>
    <mergeCell ref="F82:H82"/>
    <mergeCell ref="C92:O92"/>
    <mergeCell ref="C94:N94"/>
    <mergeCell ref="C93:N93"/>
    <mergeCell ref="F80:H80"/>
    <mergeCell ref="F81:H81"/>
    <mergeCell ref="C68:N68"/>
    <mergeCell ref="C69:N69"/>
    <mergeCell ref="F75:M75"/>
    <mergeCell ref="C63:E64"/>
    <mergeCell ref="L66:M66"/>
    <mergeCell ref="H60:I60"/>
    <mergeCell ref="L61:M61"/>
    <mergeCell ref="L64:M64"/>
    <mergeCell ref="H63:I63"/>
    <mergeCell ref="H66:I66"/>
  </mergeCells>
  <dataValidations count="14">
    <dataValidation showInputMessage="1" showErrorMessage="1" prompt="For Authority use. Do not complete." sqref="P8:P9" xr:uid="{00000000-0002-0000-0200-000000000000}"/>
    <dataValidation showInputMessage="1" showErrorMessage="1" sqref="D3:G6 F122:F125 F115:F116" xr:uid="{00000000-0002-0000-0200-000001000000}"/>
    <dataValidation type="textLength" operator="lessThanOrEqual" allowBlank="1" showInputMessage="1" showErrorMessage="1" sqref="C69:N69 C118:N118 C127:N127 C134:N134" xr:uid="{00000000-0002-0000-0200-000002000000}">
      <formula1>750</formula1>
    </dataValidation>
    <dataValidation type="list" showInputMessage="1" showErrorMessage="1" sqref="G131" xr:uid="{00000000-0002-0000-0200-000003000000}">
      <formula1>$X$156:$X$158</formula1>
    </dataValidation>
    <dataValidation type="list" showInputMessage="1" showErrorMessage="1" sqref="D8:G8" xr:uid="{00000000-0002-0000-0200-000005000000}">
      <formula1>$U$156:$U$165</formula1>
    </dataValidation>
    <dataValidation type="list" showInputMessage="1" showErrorMessage="1" sqref="C100:C103 I22 L47 E100:E103 I14:I20 O96:O98" xr:uid="{00000000-0002-0000-0200-000006000000}">
      <formula1>$AA$156:$AA$157</formula1>
    </dataValidation>
    <dataValidation type="whole" operator="greaterThanOrEqual" allowBlank="1" showInputMessage="1" showErrorMessage="1" sqref="E122 E124" xr:uid="{00000000-0002-0000-0200-000007000000}">
      <formula1>0</formula1>
    </dataValidation>
    <dataValidation type="list" showInputMessage="1" showErrorMessage="1" sqref="D7:G7" xr:uid="{00000000-0002-0000-0200-000008000000}">
      <formula1>$U$168:$U$171</formula1>
    </dataValidation>
    <dataValidation type="list" showInputMessage="1" showErrorMessage="1" sqref="H66:I66" xr:uid="{00000000-0002-0000-0200-000009000000}">
      <formula1>$X$168:$X$174</formula1>
    </dataValidation>
    <dataValidation type="list" allowBlank="1" showInputMessage="1" showErrorMessage="1" sqref="L41:O41" xr:uid="{00000000-0002-0000-0200-00000A000000}">
      <formula1>$AA$169:$AA$171</formula1>
    </dataValidation>
    <dataValidation type="list" allowBlank="1" showInputMessage="1" showErrorMessage="1" sqref="L43:O43" xr:uid="{00000000-0002-0000-0200-00000B000000}">
      <formula1>$AA$171</formula1>
    </dataValidation>
    <dataValidation type="list" showInputMessage="1" showErrorMessage="1" sqref="J107:J111" xr:uid="{5F1A1374-E1C5-4813-A950-062E62829928}">
      <formula1>$X$146:$X$153</formula1>
    </dataValidation>
    <dataValidation type="list" showInputMessage="1" showErrorMessage="1" sqref="C32:D36 H32:I36" xr:uid="{33F74ED1-4BA1-4F7B-A399-E10474ADCA52}">
      <formula1>$AA$192:$AA$202</formula1>
    </dataValidation>
    <dataValidation type="list" showInputMessage="1" showErrorMessage="1" sqref="C14:C20" xr:uid="{B0C5067D-FD80-41F2-B990-2F53AFF9312A}">
      <formula1>$AA$175:$AA$189</formula1>
    </dataValidation>
  </dataValidations>
  <printOptions horizontalCentered="1"/>
  <pageMargins left="0.7" right="0.7" top="0.75" bottom="0.75" header="0.3" footer="0.3"/>
  <pageSetup scale="30" fitToHeight="2" orientation="portrait" r:id="rId5"/>
  <headerFooter>
    <oddFooter>&amp;L
&amp;CTab: &amp;A&amp;RPrint Date: &amp;D</oddFooter>
  </headerFooter>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07"/>
  <sheetViews>
    <sheetView showGridLines="0" view="pageBreakPreview" topLeftCell="B1" zoomScaleNormal="100" zoomScaleSheetLayoutView="100" workbookViewId="0">
      <selection activeCell="C7" sqref="C7:F7"/>
    </sheetView>
  </sheetViews>
  <sheetFormatPr defaultColWidth="9.28515625" defaultRowHeight="12.75" x14ac:dyDescent="0.2"/>
  <cols>
    <col min="1" max="1" width="1.7109375" style="3" customWidth="1"/>
    <col min="2" max="2" width="12.7109375" style="1" customWidth="1"/>
    <col min="3" max="3" width="10" style="1" customWidth="1"/>
    <col min="4" max="4" width="8.7109375" style="1" bestFit="1" customWidth="1"/>
    <col min="5" max="5" width="8.7109375" style="1" customWidth="1"/>
    <col min="6" max="6" width="8.28515625" style="1" bestFit="1" customWidth="1"/>
    <col min="7" max="7" width="1.7109375" style="1" customWidth="1"/>
    <col min="8" max="8" width="8.7109375" style="1" bestFit="1" customWidth="1"/>
    <col min="9" max="9" width="9.7109375" style="1" customWidth="1"/>
    <col min="10" max="10" width="1.7109375" style="1" customWidth="1"/>
    <col min="11" max="11" width="8.28515625" style="1" bestFit="1" customWidth="1"/>
    <col min="12" max="12" width="1.7109375" style="1" customWidth="1"/>
    <col min="13" max="13" width="8.7109375" style="1" bestFit="1" customWidth="1"/>
    <col min="14" max="14" width="19.7109375" style="1" customWidth="1"/>
    <col min="15" max="15" width="12.7109375" style="1" hidden="1" customWidth="1"/>
    <col min="16" max="20" width="19.7109375" style="1" hidden="1" customWidth="1"/>
    <col min="21" max="23" width="19.7109375" style="1" customWidth="1"/>
    <col min="24" max="16384" width="9.28515625" style="1"/>
  </cols>
  <sheetData>
    <row r="1" spans="2:19" ht="15" x14ac:dyDescent="0.25">
      <c r="P1" s="308" t="s">
        <v>167</v>
      </c>
      <c r="Q1" s="307"/>
      <c r="R1" s="312"/>
      <c r="S1" s="308"/>
    </row>
    <row r="2" spans="2:19" ht="18.75" thickBot="1" x14ac:dyDescent="0.3">
      <c r="B2" s="384" t="s">
        <v>382</v>
      </c>
      <c r="C2" s="385"/>
      <c r="D2" s="385"/>
      <c r="E2" s="385"/>
      <c r="F2" s="385"/>
      <c r="G2" s="385"/>
      <c r="H2" s="385"/>
      <c r="I2" s="385"/>
      <c r="J2" s="385"/>
      <c r="K2" s="385"/>
      <c r="L2" s="385"/>
      <c r="M2" s="385"/>
      <c r="N2" s="385"/>
      <c r="P2" s="326" t="s">
        <v>159</v>
      </c>
      <c r="Q2" s="307"/>
      <c r="R2" s="312"/>
      <c r="S2" s="307"/>
    </row>
    <row r="3" spans="2:19" ht="15" x14ac:dyDescent="0.25">
      <c r="B3" s="1060" t="s">
        <v>578</v>
      </c>
      <c r="C3" s="1060"/>
      <c r="D3" s="1060"/>
      <c r="E3" s="1060"/>
      <c r="F3" s="1060"/>
      <c r="G3" s="1060"/>
      <c r="H3" s="1060"/>
      <c r="I3" s="1060"/>
      <c r="J3" s="1060"/>
      <c r="K3" s="1060"/>
      <c r="L3" s="1060"/>
      <c r="M3" s="1060"/>
      <c r="N3" s="1060"/>
      <c r="P3" s="307"/>
      <c r="Q3" s="307"/>
      <c r="R3" s="312"/>
      <c r="S3" s="307"/>
    </row>
    <row r="4" spans="2:19" ht="13.15" customHeight="1" thickBot="1" x14ac:dyDescent="0.3">
      <c r="B4" s="14"/>
      <c r="C4" s="14"/>
      <c r="D4" s="14"/>
      <c r="E4" s="14"/>
      <c r="F4" s="14"/>
      <c r="G4" s="14"/>
      <c r="H4" s="14"/>
      <c r="I4" s="14"/>
      <c r="J4" s="14"/>
      <c r="K4" s="14"/>
      <c r="L4" s="14"/>
      <c r="M4" s="14"/>
      <c r="N4" s="14"/>
      <c r="P4" s="307" t="s">
        <v>163</v>
      </c>
      <c r="Q4" s="307"/>
      <c r="R4" s="312"/>
      <c r="S4" s="307"/>
    </row>
    <row r="5" spans="2:19" ht="15" x14ac:dyDescent="0.25">
      <c r="E5" s="11" t="s">
        <v>779</v>
      </c>
      <c r="F5" s="724"/>
      <c r="G5" s="10"/>
      <c r="H5" s="10"/>
      <c r="I5" s="3"/>
      <c r="J5" s="3"/>
      <c r="K5" s="3" t="s">
        <v>415</v>
      </c>
      <c r="L5" s="3"/>
      <c r="M5" s="1059" t="s">
        <v>446</v>
      </c>
      <c r="N5" s="1059"/>
      <c r="P5" s="307" t="s">
        <v>781</v>
      </c>
      <c r="Q5" s="307"/>
      <c r="R5" s="312"/>
      <c r="S5" s="307"/>
    </row>
    <row r="6" spans="2:19" ht="15" x14ac:dyDescent="0.25">
      <c r="B6" s="12" t="s">
        <v>581</v>
      </c>
      <c r="C6" s="206">
        <v>1</v>
      </c>
      <c r="D6" s="372"/>
      <c r="E6" s="11" t="s">
        <v>624</v>
      </c>
      <c r="F6" s="202"/>
      <c r="G6" s="3"/>
      <c r="I6" s="4" t="s">
        <v>408</v>
      </c>
      <c r="J6" s="4"/>
      <c r="K6" s="13"/>
      <c r="L6" s="3"/>
      <c r="M6" s="1056"/>
      <c r="N6" s="1056"/>
      <c r="P6" s="307" t="s">
        <v>168</v>
      </c>
      <c r="Q6" s="307"/>
      <c r="R6" s="307"/>
      <c r="S6" s="307"/>
    </row>
    <row r="7" spans="2:19" ht="15" x14ac:dyDescent="0.25">
      <c r="B7" s="4" t="s">
        <v>407</v>
      </c>
      <c r="C7" s="1057"/>
      <c r="D7" s="1057"/>
      <c r="E7" s="1057"/>
      <c r="F7" s="1057"/>
      <c r="G7" s="3"/>
      <c r="I7" s="4" t="s">
        <v>418</v>
      </c>
      <c r="J7" s="4"/>
      <c r="K7" s="2"/>
      <c r="L7" s="3"/>
      <c r="M7" s="1056"/>
      <c r="N7" s="1056"/>
      <c r="O7" s="1" t="s">
        <v>883</v>
      </c>
      <c r="P7" s="307" t="s">
        <v>169</v>
      </c>
      <c r="Q7" s="307"/>
      <c r="R7" s="307"/>
      <c r="S7" s="307"/>
    </row>
    <row r="8" spans="2:19" ht="15" x14ac:dyDescent="0.25">
      <c r="B8" s="4" t="s">
        <v>252</v>
      </c>
      <c r="C8" s="1050"/>
      <c r="D8" s="1051"/>
      <c r="E8" s="1051"/>
      <c r="F8" s="1052"/>
      <c r="G8" s="3"/>
      <c r="I8" s="4" t="s">
        <v>416</v>
      </c>
      <c r="J8" s="4"/>
      <c r="K8" s="2"/>
      <c r="L8" s="3"/>
      <c r="M8" s="1056"/>
      <c r="N8" s="1056"/>
      <c r="P8" s="307"/>
      <c r="Q8" s="307"/>
      <c r="R8" s="307"/>
      <c r="S8" s="307"/>
    </row>
    <row r="9" spans="2:19" ht="15" x14ac:dyDescent="0.25">
      <c r="B9" s="4" t="s">
        <v>256</v>
      </c>
      <c r="C9" s="1050"/>
      <c r="D9" s="1051"/>
      <c r="E9" s="1051"/>
      <c r="F9" s="1052"/>
      <c r="G9" s="3"/>
      <c r="H9" s="3"/>
      <c r="I9" s="4" t="s">
        <v>421</v>
      </c>
      <c r="J9" s="4"/>
      <c r="K9" s="2"/>
      <c r="L9" s="3"/>
      <c r="M9" s="1056"/>
      <c r="N9" s="1056"/>
      <c r="P9" s="312"/>
      <c r="Q9" s="307"/>
      <c r="R9" s="307"/>
      <c r="S9" s="307"/>
    </row>
    <row r="10" spans="2:19" x14ac:dyDescent="0.2">
      <c r="B10" s="4" t="s">
        <v>435</v>
      </c>
      <c r="C10" s="1028"/>
      <c r="D10" s="1058"/>
      <c r="E10" s="1058"/>
      <c r="F10" s="1029"/>
      <c r="G10" s="3"/>
      <c r="I10" s="4" t="s">
        <v>417</v>
      </c>
      <c r="J10" s="4"/>
      <c r="K10" s="2"/>
      <c r="L10" s="3"/>
      <c r="M10" s="1056"/>
      <c r="N10" s="1056"/>
      <c r="P10" s="312"/>
      <c r="Q10" s="312"/>
      <c r="R10" s="312"/>
      <c r="S10" s="312"/>
    </row>
    <row r="11" spans="2:19" ht="14.25" x14ac:dyDescent="0.2">
      <c r="B11" s="4" t="s">
        <v>150</v>
      </c>
      <c r="C11" s="1050"/>
      <c r="D11" s="1051"/>
      <c r="E11" s="1051"/>
      <c r="F11" s="1052"/>
      <c r="G11" s="3"/>
      <c r="P11" s="308" t="s">
        <v>172</v>
      </c>
      <c r="Q11" s="312"/>
      <c r="R11" s="312"/>
      <c r="S11" s="308" t="s">
        <v>449</v>
      </c>
    </row>
    <row r="12" spans="2:19" ht="15" x14ac:dyDescent="0.25">
      <c r="F12" s="3"/>
      <c r="G12" s="3"/>
      <c r="I12" s="4" t="s">
        <v>420</v>
      </c>
      <c r="K12" s="2"/>
      <c r="M12" s="1" t="s">
        <v>636</v>
      </c>
      <c r="N12" s="2"/>
      <c r="P12" s="326" t="s">
        <v>159</v>
      </c>
      <c r="Q12" s="312"/>
      <c r="R12" s="312"/>
      <c r="S12" s="307"/>
    </row>
    <row r="13" spans="2:19" ht="15" x14ac:dyDescent="0.25">
      <c r="B13" s="4" t="s">
        <v>412</v>
      </c>
      <c r="C13" s="121"/>
      <c r="D13" s="5" t="s">
        <v>410</v>
      </c>
      <c r="F13" s="3"/>
      <c r="I13" s="4" t="s">
        <v>409</v>
      </c>
      <c r="K13" s="202"/>
      <c r="P13" s="307" t="s">
        <v>173</v>
      </c>
      <c r="Q13" s="312"/>
      <c r="R13" s="312"/>
      <c r="S13" s="307" t="s">
        <v>419</v>
      </c>
    </row>
    <row r="14" spans="2:19" ht="15" x14ac:dyDescent="0.25">
      <c r="B14" s="4" t="s">
        <v>413</v>
      </c>
      <c r="C14" s="122"/>
      <c r="D14" s="9" t="s">
        <v>411</v>
      </c>
      <c r="E14" s="3"/>
      <c r="G14" s="3"/>
      <c r="I14" s="4" t="s">
        <v>330</v>
      </c>
      <c r="M14" s="1053"/>
      <c r="N14" s="1054"/>
      <c r="P14" s="307" t="s">
        <v>165</v>
      </c>
      <c r="Q14" s="312"/>
      <c r="R14" s="312"/>
      <c r="S14" s="307"/>
    </row>
    <row r="15" spans="2:19" ht="14.25" customHeight="1" thickBot="1" x14ac:dyDescent="0.3">
      <c r="B15" s="14"/>
      <c r="C15" s="14"/>
      <c r="D15" s="14"/>
      <c r="E15" s="14"/>
      <c r="F15" s="14"/>
      <c r="G15" s="14"/>
      <c r="H15" s="14"/>
      <c r="I15" s="14"/>
      <c r="J15" s="14"/>
      <c r="K15" s="14"/>
      <c r="L15" s="14"/>
      <c r="M15" s="14"/>
      <c r="N15" s="14"/>
      <c r="P15" s="307" t="s">
        <v>174</v>
      </c>
      <c r="Q15" s="312"/>
      <c r="R15" s="312"/>
      <c r="S15" s="312"/>
    </row>
    <row r="16" spans="2:19" x14ac:dyDescent="0.2">
      <c r="E16" s="11" t="s">
        <v>779</v>
      </c>
      <c r="F16" s="724"/>
      <c r="G16" s="10"/>
      <c r="H16" s="10"/>
      <c r="I16" s="3"/>
      <c r="J16" s="3"/>
      <c r="K16" s="3" t="s">
        <v>415</v>
      </c>
      <c r="L16" s="3"/>
      <c r="M16" s="1059" t="s">
        <v>446</v>
      </c>
      <c r="N16" s="1059"/>
      <c r="P16" s="312"/>
      <c r="Q16" s="312"/>
      <c r="R16" s="312"/>
      <c r="S16" s="312"/>
    </row>
    <row r="17" spans="2:19" ht="14.25" x14ac:dyDescent="0.2">
      <c r="B17" s="12" t="s">
        <v>414</v>
      </c>
      <c r="C17" s="206">
        <v>2</v>
      </c>
      <c r="D17" s="10"/>
      <c r="E17" s="11" t="s">
        <v>624</v>
      </c>
      <c r="F17" s="202"/>
      <c r="G17" s="3"/>
      <c r="I17" s="4" t="s">
        <v>408</v>
      </c>
      <c r="J17" s="4"/>
      <c r="K17" s="13"/>
      <c r="L17" s="3"/>
      <c r="M17" s="1056"/>
      <c r="N17" s="1056"/>
      <c r="P17" s="308" t="s">
        <v>175</v>
      </c>
      <c r="Q17" s="312"/>
      <c r="R17" s="312"/>
      <c r="S17" s="308"/>
    </row>
    <row r="18" spans="2:19" ht="15" x14ac:dyDescent="0.25">
      <c r="B18" s="4" t="s">
        <v>407</v>
      </c>
      <c r="C18" s="1057"/>
      <c r="D18" s="1057"/>
      <c r="E18" s="1057"/>
      <c r="F18" s="1057"/>
      <c r="G18" s="3"/>
      <c r="I18" s="4" t="s">
        <v>418</v>
      </c>
      <c r="J18" s="4"/>
      <c r="K18" s="2"/>
      <c r="L18" s="3"/>
      <c r="M18" s="1056"/>
      <c r="N18" s="1056"/>
      <c r="P18" s="326" t="s">
        <v>159</v>
      </c>
      <c r="Q18" s="312"/>
      <c r="R18" s="312"/>
      <c r="S18" s="307"/>
    </row>
    <row r="19" spans="2:19" ht="15" x14ac:dyDescent="0.25">
      <c r="B19" s="4" t="s">
        <v>401</v>
      </c>
      <c r="C19" s="1050"/>
      <c r="D19" s="1051"/>
      <c r="E19" s="1051"/>
      <c r="F19" s="1052"/>
      <c r="G19" s="3"/>
      <c r="I19" s="4" t="s">
        <v>416</v>
      </c>
      <c r="J19" s="4"/>
      <c r="K19" s="2"/>
      <c r="L19" s="3"/>
      <c r="M19" s="1056"/>
      <c r="N19" s="1056"/>
      <c r="P19" s="307" t="s">
        <v>176</v>
      </c>
      <c r="Q19" s="312"/>
      <c r="R19" s="312"/>
      <c r="S19" s="307"/>
    </row>
    <row r="20" spans="2:19" ht="15" x14ac:dyDescent="0.25">
      <c r="B20" s="4" t="s">
        <v>256</v>
      </c>
      <c r="C20" s="1050"/>
      <c r="D20" s="1051"/>
      <c r="E20" s="1051"/>
      <c r="F20" s="1052"/>
      <c r="G20" s="3"/>
      <c r="H20" s="3"/>
      <c r="I20" s="4" t="s">
        <v>421</v>
      </c>
      <c r="J20" s="4"/>
      <c r="K20" s="2"/>
      <c r="L20" s="3"/>
      <c r="M20" s="1056"/>
      <c r="N20" s="1056"/>
      <c r="P20" s="307" t="s">
        <v>166</v>
      </c>
      <c r="Q20" s="312"/>
      <c r="R20" s="312"/>
      <c r="S20" s="307"/>
    </row>
    <row r="21" spans="2:19" ht="15" x14ac:dyDescent="0.25">
      <c r="B21" s="11" t="s">
        <v>435</v>
      </c>
      <c r="C21" s="1028"/>
      <c r="D21" s="1058"/>
      <c r="E21" s="1058"/>
      <c r="F21" s="1029"/>
      <c r="G21" s="3"/>
      <c r="I21" s="4" t="s">
        <v>417</v>
      </c>
      <c r="J21" s="4"/>
      <c r="K21" s="2"/>
      <c r="L21" s="3"/>
      <c r="M21" s="1056"/>
      <c r="N21" s="1056"/>
      <c r="P21" s="307" t="s">
        <v>210</v>
      </c>
      <c r="Q21" s="312"/>
      <c r="R21" s="312"/>
      <c r="S21" s="307"/>
    </row>
    <row r="22" spans="2:19" ht="15" x14ac:dyDescent="0.25">
      <c r="B22" s="4" t="s">
        <v>150</v>
      </c>
      <c r="C22" s="1050"/>
      <c r="D22" s="1051"/>
      <c r="E22" s="1051"/>
      <c r="F22" s="1052"/>
      <c r="G22" s="3"/>
      <c r="P22" s="312"/>
      <c r="Q22" s="312"/>
      <c r="R22" s="312"/>
      <c r="S22" s="307"/>
    </row>
    <row r="23" spans="2:19" ht="15" x14ac:dyDescent="0.25">
      <c r="F23" s="3"/>
      <c r="G23" s="3"/>
      <c r="I23" s="4" t="s">
        <v>420</v>
      </c>
      <c r="K23" s="2"/>
      <c r="M23" s="1" t="s">
        <v>636</v>
      </c>
      <c r="N23" s="2"/>
      <c r="P23" s="308" t="s">
        <v>399</v>
      </c>
      <c r="Q23" s="312"/>
      <c r="R23" s="312"/>
      <c r="S23" s="307"/>
    </row>
    <row r="24" spans="2:19" ht="15" x14ac:dyDescent="0.25">
      <c r="B24" s="4" t="s">
        <v>412</v>
      </c>
      <c r="C24" s="121"/>
      <c r="D24" s="5" t="s">
        <v>410</v>
      </c>
      <c r="F24" s="3"/>
      <c r="I24" s="4" t="s">
        <v>409</v>
      </c>
      <c r="K24" s="202"/>
      <c r="P24" s="327"/>
      <c r="Q24" s="312"/>
      <c r="R24" s="312"/>
      <c r="S24" s="307"/>
    </row>
    <row r="25" spans="2:19" ht="15" x14ac:dyDescent="0.25">
      <c r="B25" s="4" t="s">
        <v>413</v>
      </c>
      <c r="C25" s="122"/>
      <c r="D25" s="9" t="s">
        <v>411</v>
      </c>
      <c r="E25" s="3"/>
      <c r="G25" s="3"/>
      <c r="I25" s="4" t="s">
        <v>330</v>
      </c>
      <c r="M25" s="1053"/>
      <c r="N25" s="1054"/>
      <c r="P25" s="327" t="s">
        <v>171</v>
      </c>
      <c r="Q25" s="312"/>
      <c r="R25" s="312"/>
      <c r="S25" s="312"/>
    </row>
    <row r="26" spans="2:19" ht="10.15" customHeight="1" thickBot="1" x14ac:dyDescent="0.3">
      <c r="B26" s="14"/>
      <c r="C26" s="14"/>
      <c r="D26" s="14"/>
      <c r="E26" s="14"/>
      <c r="F26" s="14"/>
      <c r="G26" s="14"/>
      <c r="H26" s="14"/>
      <c r="I26" s="14"/>
      <c r="J26" s="14"/>
      <c r="K26" s="14"/>
      <c r="L26" s="14"/>
      <c r="M26" s="14"/>
      <c r="N26" s="14"/>
      <c r="P26" s="327" t="s">
        <v>288</v>
      </c>
      <c r="Q26" s="312"/>
      <c r="R26" s="312"/>
      <c r="S26" s="312"/>
    </row>
    <row r="27" spans="2:19" ht="15" x14ac:dyDescent="0.25">
      <c r="E27" s="11" t="s">
        <v>779</v>
      </c>
      <c r="F27" s="724"/>
      <c r="G27" s="10"/>
      <c r="H27" s="10"/>
      <c r="I27" s="3"/>
      <c r="J27" s="3"/>
      <c r="K27" s="3" t="s">
        <v>415</v>
      </c>
      <c r="L27" s="3"/>
      <c r="M27" s="1059" t="s">
        <v>446</v>
      </c>
      <c r="N27" s="1059"/>
      <c r="P27" s="327" t="s">
        <v>289</v>
      </c>
      <c r="Q27" s="312"/>
      <c r="R27" s="312"/>
      <c r="S27" s="312"/>
    </row>
    <row r="28" spans="2:19" ht="15" x14ac:dyDescent="0.25">
      <c r="B28" s="12" t="s">
        <v>414</v>
      </c>
      <c r="C28" s="206">
        <f>C17+1</f>
        <v>3</v>
      </c>
      <c r="D28" s="10"/>
      <c r="E28" s="11" t="s">
        <v>624</v>
      </c>
      <c r="F28" s="202"/>
      <c r="G28" s="3"/>
      <c r="I28" s="4" t="s">
        <v>408</v>
      </c>
      <c r="J28" s="4"/>
      <c r="K28" s="13"/>
      <c r="L28" s="3"/>
      <c r="M28" s="1056"/>
      <c r="N28" s="1056"/>
      <c r="P28" s="327" t="s">
        <v>290</v>
      </c>
      <c r="Q28" s="312"/>
      <c r="R28" s="312"/>
      <c r="S28" s="312"/>
    </row>
    <row r="29" spans="2:19" ht="15" x14ac:dyDescent="0.25">
      <c r="B29" s="4" t="s">
        <v>407</v>
      </c>
      <c r="C29" s="1057" t="s">
        <v>159</v>
      </c>
      <c r="D29" s="1057"/>
      <c r="E29" s="1057"/>
      <c r="F29" s="1057"/>
      <c r="G29" s="3"/>
      <c r="I29" s="4" t="s">
        <v>418</v>
      </c>
      <c r="J29" s="4"/>
      <c r="K29" s="2"/>
      <c r="L29" s="3"/>
      <c r="M29" s="1056"/>
      <c r="N29" s="1056"/>
      <c r="P29" s="327" t="s">
        <v>291</v>
      </c>
      <c r="Q29" s="312"/>
      <c r="R29" s="312"/>
      <c r="S29" s="312"/>
    </row>
    <row r="30" spans="2:19" ht="15" x14ac:dyDescent="0.25">
      <c r="B30" s="4" t="s">
        <v>401</v>
      </c>
      <c r="C30" s="1050"/>
      <c r="D30" s="1051"/>
      <c r="E30" s="1051"/>
      <c r="F30" s="1052"/>
      <c r="G30" s="3"/>
      <c r="I30" s="4" t="s">
        <v>416</v>
      </c>
      <c r="J30" s="4"/>
      <c r="K30" s="2"/>
      <c r="L30" s="3"/>
      <c r="M30" s="1056"/>
      <c r="N30" s="1056"/>
      <c r="P30" s="327" t="s">
        <v>292</v>
      </c>
      <c r="Q30" s="312"/>
      <c r="R30" s="312"/>
      <c r="S30" s="312"/>
    </row>
    <row r="31" spans="2:19" ht="15" x14ac:dyDescent="0.25">
      <c r="B31" s="4" t="s">
        <v>256</v>
      </c>
      <c r="C31" s="1050"/>
      <c r="D31" s="1051"/>
      <c r="E31" s="1051"/>
      <c r="F31" s="1052"/>
      <c r="G31" s="3"/>
      <c r="H31" s="3"/>
      <c r="I31" s="4" t="s">
        <v>421</v>
      </c>
      <c r="J31" s="4"/>
      <c r="K31" s="2"/>
      <c r="L31" s="3"/>
      <c r="M31" s="1056"/>
      <c r="N31" s="1056"/>
      <c r="P31" s="327" t="s">
        <v>293</v>
      </c>
      <c r="Q31" s="312"/>
      <c r="R31" s="312"/>
      <c r="S31" s="312"/>
    </row>
    <row r="32" spans="2:19" ht="15" x14ac:dyDescent="0.25">
      <c r="B32" s="11" t="s">
        <v>435</v>
      </c>
      <c r="C32" s="1028"/>
      <c r="D32" s="1058"/>
      <c r="E32" s="1058"/>
      <c r="F32" s="1029"/>
      <c r="G32" s="3"/>
      <c r="I32" s="4" t="s">
        <v>417</v>
      </c>
      <c r="J32" s="4"/>
      <c r="K32" s="2"/>
      <c r="L32" s="3"/>
      <c r="M32" s="1056"/>
      <c r="N32" s="1056"/>
      <c r="P32" s="327" t="s">
        <v>294</v>
      </c>
      <c r="Q32" s="312"/>
      <c r="R32" s="312"/>
      <c r="S32" s="312"/>
    </row>
    <row r="33" spans="2:19" ht="15" x14ac:dyDescent="0.25">
      <c r="B33" s="4" t="s">
        <v>150</v>
      </c>
      <c r="C33" s="1050"/>
      <c r="D33" s="1051"/>
      <c r="E33" s="1051"/>
      <c r="F33" s="1052"/>
      <c r="G33" s="3"/>
      <c r="P33" s="327" t="s">
        <v>295</v>
      </c>
      <c r="Q33" s="312"/>
      <c r="R33" s="312"/>
      <c r="S33" s="312"/>
    </row>
    <row r="34" spans="2:19" ht="15" x14ac:dyDescent="0.25">
      <c r="F34" s="3"/>
      <c r="G34" s="3"/>
      <c r="I34" s="4" t="s">
        <v>420</v>
      </c>
      <c r="K34" s="2"/>
      <c r="M34" s="1" t="s">
        <v>636</v>
      </c>
      <c r="N34" s="2"/>
      <c r="P34" s="327" t="s">
        <v>296</v>
      </c>
      <c r="Q34" s="312"/>
      <c r="R34" s="312"/>
      <c r="S34" s="312"/>
    </row>
    <row r="35" spans="2:19" ht="15" x14ac:dyDescent="0.25">
      <c r="B35" s="4" t="s">
        <v>412</v>
      </c>
      <c r="C35" s="121"/>
      <c r="D35" s="5" t="s">
        <v>410</v>
      </c>
      <c r="F35" s="3"/>
      <c r="I35" s="4" t="s">
        <v>409</v>
      </c>
      <c r="K35" s="202"/>
      <c r="P35" s="327" t="s">
        <v>297</v>
      </c>
      <c r="Q35" s="312"/>
      <c r="R35" s="312"/>
      <c r="S35" s="312"/>
    </row>
    <row r="36" spans="2:19" ht="15" x14ac:dyDescent="0.25">
      <c r="B36" s="4" t="s">
        <v>413</v>
      </c>
      <c r="C36" s="122"/>
      <c r="D36" s="9" t="s">
        <v>411</v>
      </c>
      <c r="E36" s="3"/>
      <c r="G36" s="3"/>
      <c r="I36" s="4" t="s">
        <v>330</v>
      </c>
      <c r="M36" s="1053"/>
      <c r="N36" s="1054"/>
      <c r="P36" s="327" t="s">
        <v>298</v>
      </c>
      <c r="Q36" s="312"/>
      <c r="R36" s="312"/>
      <c r="S36" s="312"/>
    </row>
    <row r="37" spans="2:19" ht="10.15" customHeight="1" thickBot="1" x14ac:dyDescent="0.3">
      <c r="B37" s="14"/>
      <c r="C37" s="14"/>
      <c r="D37" s="14"/>
      <c r="E37" s="14"/>
      <c r="F37" s="14"/>
      <c r="G37" s="14"/>
      <c r="H37" s="14"/>
      <c r="I37" s="14"/>
      <c r="J37" s="14"/>
      <c r="K37" s="14"/>
      <c r="L37" s="14"/>
      <c r="M37" s="14"/>
      <c r="N37" s="14"/>
      <c r="P37" s="327" t="s">
        <v>299</v>
      </c>
      <c r="Q37" s="312"/>
      <c r="R37" s="312"/>
      <c r="S37" s="312"/>
    </row>
    <row r="38" spans="2:19" ht="15" x14ac:dyDescent="0.25">
      <c r="E38" s="11" t="s">
        <v>779</v>
      </c>
      <c r="F38" s="724"/>
      <c r="G38" s="10"/>
      <c r="H38" s="10"/>
      <c r="I38" s="3"/>
      <c r="J38" s="3"/>
      <c r="K38" s="3" t="s">
        <v>415</v>
      </c>
      <c r="L38" s="3"/>
      <c r="M38" s="1059" t="s">
        <v>446</v>
      </c>
      <c r="N38" s="1059"/>
      <c r="P38" s="327" t="s">
        <v>300</v>
      </c>
      <c r="Q38" s="312"/>
      <c r="R38" s="312"/>
      <c r="S38" s="312"/>
    </row>
    <row r="39" spans="2:19" ht="15" x14ac:dyDescent="0.25">
      <c r="B39" s="12" t="s">
        <v>414</v>
      </c>
      <c r="C39" s="206">
        <f>C28+1</f>
        <v>4</v>
      </c>
      <c r="D39" s="10"/>
      <c r="E39" s="11" t="s">
        <v>624</v>
      </c>
      <c r="F39" s="202"/>
      <c r="G39" s="3"/>
      <c r="I39" s="4" t="s">
        <v>408</v>
      </c>
      <c r="J39" s="4"/>
      <c r="K39" s="13"/>
      <c r="L39" s="3"/>
      <c r="M39" s="1056"/>
      <c r="N39" s="1056"/>
      <c r="P39" s="327" t="s">
        <v>301</v>
      </c>
      <c r="Q39" s="312"/>
      <c r="R39" s="312"/>
      <c r="S39" s="312"/>
    </row>
    <row r="40" spans="2:19" ht="15" x14ac:dyDescent="0.25">
      <c r="B40" s="4" t="s">
        <v>407</v>
      </c>
      <c r="C40" s="1057" t="s">
        <v>159</v>
      </c>
      <c r="D40" s="1057"/>
      <c r="E40" s="1057"/>
      <c r="F40" s="1057"/>
      <c r="G40" s="3"/>
      <c r="I40" s="4" t="s">
        <v>418</v>
      </c>
      <c r="J40" s="4"/>
      <c r="K40" s="2"/>
      <c r="L40" s="3"/>
      <c r="M40" s="1056"/>
      <c r="N40" s="1056"/>
      <c r="P40" s="327" t="s">
        <v>302</v>
      </c>
      <c r="Q40" s="312"/>
      <c r="R40" s="312"/>
      <c r="S40" s="312"/>
    </row>
    <row r="41" spans="2:19" ht="15" x14ac:dyDescent="0.25">
      <c r="B41" s="4" t="s">
        <v>401</v>
      </c>
      <c r="C41" s="1050"/>
      <c r="D41" s="1051"/>
      <c r="E41" s="1051"/>
      <c r="F41" s="1052"/>
      <c r="G41" s="3"/>
      <c r="I41" s="4" t="s">
        <v>416</v>
      </c>
      <c r="J41" s="4"/>
      <c r="K41" s="2"/>
      <c r="L41" s="3"/>
      <c r="M41" s="1056"/>
      <c r="N41" s="1056"/>
      <c r="P41" s="327" t="s">
        <v>303</v>
      </c>
      <c r="Q41" s="312"/>
      <c r="R41" s="312"/>
      <c r="S41" s="312"/>
    </row>
    <row r="42" spans="2:19" ht="15" x14ac:dyDescent="0.25">
      <c r="B42" s="4" t="s">
        <v>256</v>
      </c>
      <c r="C42" s="1050"/>
      <c r="D42" s="1051"/>
      <c r="E42" s="1051"/>
      <c r="F42" s="1052"/>
      <c r="G42" s="3"/>
      <c r="H42" s="3"/>
      <c r="I42" s="4" t="s">
        <v>421</v>
      </c>
      <c r="J42" s="4"/>
      <c r="K42" s="2"/>
      <c r="L42" s="3"/>
      <c r="M42" s="1056"/>
      <c r="N42" s="1056"/>
      <c r="P42" s="327" t="s">
        <v>304</v>
      </c>
      <c r="Q42" s="312"/>
      <c r="R42" s="312"/>
      <c r="S42" s="312"/>
    </row>
    <row r="43" spans="2:19" ht="15" x14ac:dyDescent="0.25">
      <c r="B43" s="11" t="s">
        <v>435</v>
      </c>
      <c r="C43" s="1028"/>
      <c r="D43" s="1058"/>
      <c r="E43" s="1058"/>
      <c r="F43" s="1029"/>
      <c r="G43" s="3"/>
      <c r="I43" s="4" t="s">
        <v>417</v>
      </c>
      <c r="J43" s="4"/>
      <c r="K43" s="2"/>
      <c r="L43" s="3"/>
      <c r="M43" s="1056"/>
      <c r="N43" s="1056"/>
      <c r="P43" s="327" t="s">
        <v>305</v>
      </c>
      <c r="Q43" s="312"/>
      <c r="R43" s="312"/>
      <c r="S43" s="312"/>
    </row>
    <row r="44" spans="2:19" ht="15" x14ac:dyDescent="0.25">
      <c r="B44" s="4" t="s">
        <v>150</v>
      </c>
      <c r="C44" s="1050"/>
      <c r="D44" s="1051"/>
      <c r="E44" s="1051"/>
      <c r="F44" s="1052"/>
      <c r="G44" s="3"/>
      <c r="P44" s="327" t="s">
        <v>306</v>
      </c>
      <c r="Q44" s="312"/>
      <c r="R44" s="312"/>
      <c r="S44" s="312"/>
    </row>
    <row r="45" spans="2:19" ht="15" x14ac:dyDescent="0.25">
      <c r="F45" s="3"/>
      <c r="G45" s="3"/>
      <c r="I45" s="4" t="s">
        <v>420</v>
      </c>
      <c r="K45" s="2"/>
      <c r="M45" s="1" t="s">
        <v>636</v>
      </c>
      <c r="N45" s="2"/>
      <c r="P45" s="327" t="s">
        <v>307</v>
      </c>
      <c r="Q45" s="312"/>
      <c r="R45" s="312"/>
      <c r="S45" s="312"/>
    </row>
    <row r="46" spans="2:19" ht="15" x14ac:dyDescent="0.25">
      <c r="B46" s="4" t="s">
        <v>412</v>
      </c>
      <c r="C46" s="121"/>
      <c r="D46" s="5" t="s">
        <v>410</v>
      </c>
      <c r="F46" s="3"/>
      <c r="I46" s="4" t="s">
        <v>409</v>
      </c>
      <c r="K46" s="202"/>
      <c r="P46" s="327" t="s">
        <v>308</v>
      </c>
      <c r="Q46" s="312"/>
      <c r="R46" s="312"/>
      <c r="S46" s="312"/>
    </row>
    <row r="47" spans="2:19" ht="15" x14ac:dyDescent="0.25">
      <c r="B47" s="4" t="s">
        <v>413</v>
      </c>
      <c r="C47" s="122"/>
      <c r="D47" s="9" t="s">
        <v>411</v>
      </c>
      <c r="E47" s="3"/>
      <c r="G47" s="3"/>
      <c r="I47" s="4" t="s">
        <v>330</v>
      </c>
      <c r="M47" s="1053"/>
      <c r="N47" s="1054"/>
      <c r="P47" s="327" t="s">
        <v>309</v>
      </c>
      <c r="Q47" s="312"/>
      <c r="R47" s="312"/>
      <c r="S47" s="312"/>
    </row>
    <row r="48" spans="2:19" ht="10.15" customHeight="1" thickBot="1" x14ac:dyDescent="0.3">
      <c r="B48" s="14"/>
      <c r="C48" s="14"/>
      <c r="D48" s="14"/>
      <c r="E48" s="14"/>
      <c r="F48" s="14"/>
      <c r="G48" s="14"/>
      <c r="H48" s="14"/>
      <c r="I48" s="14"/>
      <c r="J48" s="14"/>
      <c r="K48" s="14"/>
      <c r="L48" s="14"/>
      <c r="M48" s="14"/>
      <c r="N48" s="14"/>
      <c r="P48" s="327" t="s">
        <v>310</v>
      </c>
      <c r="Q48" s="312"/>
      <c r="R48" s="312"/>
      <c r="S48" s="312"/>
    </row>
    <row r="49" spans="2:19" ht="15" x14ac:dyDescent="0.25">
      <c r="G49" s="10"/>
      <c r="H49" s="10"/>
      <c r="I49" s="3"/>
      <c r="J49" s="3"/>
      <c r="K49" s="3" t="s">
        <v>415</v>
      </c>
      <c r="L49" s="3"/>
      <c r="M49" s="1059" t="s">
        <v>446</v>
      </c>
      <c r="N49" s="1059"/>
      <c r="P49" s="327" t="s">
        <v>311</v>
      </c>
      <c r="Q49" s="312"/>
      <c r="R49" s="312"/>
      <c r="S49" s="312"/>
    </row>
    <row r="50" spans="2:19" ht="15" x14ac:dyDescent="0.25">
      <c r="B50" s="12" t="s">
        <v>414</v>
      </c>
      <c r="C50" s="206">
        <f>C39+1</f>
        <v>5</v>
      </c>
      <c r="D50" s="10"/>
      <c r="E50" s="11" t="s">
        <v>624</v>
      </c>
      <c r="F50" s="202"/>
      <c r="G50" s="3"/>
      <c r="I50" s="4" t="s">
        <v>408</v>
      </c>
      <c r="J50" s="4"/>
      <c r="K50" s="13"/>
      <c r="L50" s="3"/>
      <c r="M50" s="1056"/>
      <c r="N50" s="1056"/>
      <c r="P50" s="327" t="s">
        <v>312</v>
      </c>
      <c r="Q50" s="312"/>
      <c r="R50" s="312"/>
      <c r="S50" s="312"/>
    </row>
    <row r="51" spans="2:19" ht="15" x14ac:dyDescent="0.25">
      <c r="B51" s="4" t="s">
        <v>407</v>
      </c>
      <c r="C51" s="1057" t="s">
        <v>159</v>
      </c>
      <c r="D51" s="1057"/>
      <c r="E51" s="1057"/>
      <c r="F51" s="1057"/>
      <c r="G51" s="3"/>
      <c r="I51" s="4" t="s">
        <v>418</v>
      </c>
      <c r="J51" s="4"/>
      <c r="K51" s="2"/>
      <c r="L51" s="3"/>
      <c r="M51" s="1056"/>
      <c r="N51" s="1056"/>
      <c r="P51" s="327" t="s">
        <v>313</v>
      </c>
      <c r="Q51" s="312"/>
      <c r="R51" s="312"/>
      <c r="S51" s="312"/>
    </row>
    <row r="52" spans="2:19" ht="15" x14ac:dyDescent="0.25">
      <c r="B52" s="4" t="s">
        <v>401</v>
      </c>
      <c r="C52" s="1050"/>
      <c r="D52" s="1051"/>
      <c r="E52" s="1051"/>
      <c r="F52" s="1052"/>
      <c r="G52" s="3"/>
      <c r="I52" s="4" t="s">
        <v>416</v>
      </c>
      <c r="J52" s="4"/>
      <c r="K52" s="2"/>
      <c r="L52" s="3"/>
      <c r="M52" s="1056"/>
      <c r="N52" s="1056"/>
      <c r="P52" s="327" t="s">
        <v>314</v>
      </c>
      <c r="Q52" s="312"/>
      <c r="R52" s="312"/>
      <c r="S52" s="312"/>
    </row>
    <row r="53" spans="2:19" ht="15" x14ac:dyDescent="0.25">
      <c r="B53" s="4" t="s">
        <v>256</v>
      </c>
      <c r="C53" s="1050"/>
      <c r="D53" s="1051"/>
      <c r="E53" s="1051"/>
      <c r="F53" s="1052"/>
      <c r="G53" s="3"/>
      <c r="H53" s="3"/>
      <c r="I53" s="4" t="s">
        <v>421</v>
      </c>
      <c r="J53" s="4"/>
      <c r="K53" s="2"/>
      <c r="L53" s="3"/>
      <c r="M53" s="1056"/>
      <c r="N53" s="1056"/>
      <c r="P53" s="327" t="s">
        <v>315</v>
      </c>
      <c r="Q53" s="312"/>
      <c r="R53" s="312"/>
      <c r="S53" s="312"/>
    </row>
    <row r="54" spans="2:19" ht="15" x14ac:dyDescent="0.25">
      <c r="B54" s="11" t="s">
        <v>435</v>
      </c>
      <c r="C54" s="1028"/>
      <c r="D54" s="1058"/>
      <c r="E54" s="1058"/>
      <c r="F54" s="1029"/>
      <c r="G54" s="3"/>
      <c r="I54" s="4" t="s">
        <v>417</v>
      </c>
      <c r="J54" s="4"/>
      <c r="K54" s="2"/>
      <c r="L54" s="3"/>
      <c r="M54" s="1056"/>
      <c r="N54" s="1056"/>
      <c r="P54" s="327" t="s">
        <v>316</v>
      </c>
      <c r="Q54" s="312"/>
      <c r="R54" s="312"/>
      <c r="S54" s="312"/>
    </row>
    <row r="55" spans="2:19" ht="15" x14ac:dyDescent="0.25">
      <c r="B55" s="4" t="s">
        <v>150</v>
      </c>
      <c r="C55" s="1050"/>
      <c r="D55" s="1051"/>
      <c r="E55" s="1051"/>
      <c r="F55" s="1052"/>
      <c r="G55" s="3"/>
      <c r="P55" s="327" t="s">
        <v>317</v>
      </c>
      <c r="Q55" s="312"/>
      <c r="R55" s="312"/>
      <c r="S55" s="312"/>
    </row>
    <row r="56" spans="2:19" ht="15" x14ac:dyDescent="0.25">
      <c r="F56" s="3"/>
      <c r="G56" s="3"/>
      <c r="I56" s="4" t="s">
        <v>420</v>
      </c>
      <c r="K56" s="2"/>
      <c r="M56" s="1" t="s">
        <v>636</v>
      </c>
      <c r="N56" s="2"/>
      <c r="P56" s="327" t="s">
        <v>318</v>
      </c>
      <c r="Q56" s="312"/>
      <c r="R56" s="312"/>
      <c r="S56" s="312"/>
    </row>
    <row r="57" spans="2:19" ht="15" x14ac:dyDescent="0.25">
      <c r="B57" s="4" t="s">
        <v>412</v>
      </c>
      <c r="C57" s="121"/>
      <c r="D57" s="5" t="s">
        <v>410</v>
      </c>
      <c r="F57" s="3"/>
      <c r="I57" s="4" t="s">
        <v>409</v>
      </c>
      <c r="K57" s="202"/>
      <c r="P57" s="327" t="s">
        <v>319</v>
      </c>
      <c r="Q57" s="312"/>
      <c r="R57" s="312"/>
      <c r="S57" s="312"/>
    </row>
    <row r="58" spans="2:19" ht="15" x14ac:dyDescent="0.25">
      <c r="B58" s="4" t="s">
        <v>413</v>
      </c>
      <c r="C58" s="122"/>
      <c r="D58" s="9" t="s">
        <v>411</v>
      </c>
      <c r="E58" s="3"/>
      <c r="G58" s="3"/>
      <c r="I58" s="4" t="s">
        <v>330</v>
      </c>
      <c r="M58" s="1053"/>
      <c r="N58" s="1054"/>
      <c r="P58" s="327" t="s">
        <v>320</v>
      </c>
      <c r="Q58" s="312"/>
      <c r="R58" s="312"/>
      <c r="S58" s="312"/>
    </row>
    <row r="59" spans="2:19" ht="15.75" thickBot="1" x14ac:dyDescent="0.3">
      <c r="B59" s="507"/>
      <c r="C59" s="512"/>
      <c r="D59" s="504"/>
      <c r="E59" s="505"/>
      <c r="F59" s="506"/>
      <c r="G59" s="505"/>
      <c r="H59" s="506"/>
      <c r="I59" s="507"/>
      <c r="J59" s="506"/>
      <c r="K59" s="506"/>
      <c r="L59" s="506"/>
      <c r="M59" s="506"/>
      <c r="N59" s="506"/>
      <c r="P59" s="327"/>
      <c r="Q59" s="312"/>
      <c r="R59" s="312"/>
      <c r="S59" s="312"/>
    </row>
    <row r="60" spans="2:19" ht="15" x14ac:dyDescent="0.25">
      <c r="B60" s="518"/>
      <c r="C60" s="514"/>
      <c r="D60" s="515"/>
      <c r="E60" s="516"/>
      <c r="F60" s="517"/>
      <c r="G60" s="516"/>
      <c r="H60" s="517"/>
      <c r="I60" s="513"/>
      <c r="J60" s="517"/>
      <c r="K60" s="517"/>
      <c r="L60" s="517"/>
      <c r="M60" s="517"/>
      <c r="N60" s="517"/>
      <c r="P60" s="327"/>
      <c r="Q60" s="312"/>
      <c r="R60" s="312"/>
      <c r="S60" s="312"/>
    </row>
    <row r="61" spans="2:19" ht="16.5" x14ac:dyDescent="0.3">
      <c r="B61" s="534" t="s">
        <v>709</v>
      </c>
      <c r="P61" s="327"/>
      <c r="Q61" s="312"/>
      <c r="R61" s="312"/>
      <c r="S61" s="312"/>
    </row>
    <row r="62" spans="2:19" ht="15.75" thickBot="1" x14ac:dyDescent="0.3">
      <c r="B62" s="14"/>
      <c r="C62" s="14"/>
      <c r="D62" s="14"/>
      <c r="E62" s="14"/>
      <c r="F62" s="14"/>
      <c r="G62" s="14"/>
      <c r="H62" s="14"/>
      <c r="I62" s="14"/>
      <c r="J62" s="14"/>
      <c r="K62" s="14"/>
      <c r="L62" s="14"/>
      <c r="M62" s="14"/>
      <c r="N62" s="14"/>
      <c r="P62" s="327" t="s">
        <v>321</v>
      </c>
      <c r="Q62" s="312"/>
      <c r="R62" s="312"/>
      <c r="S62" s="312"/>
    </row>
    <row r="63" spans="2:19" ht="15" x14ac:dyDescent="0.25">
      <c r="E63" s="11" t="s">
        <v>779</v>
      </c>
      <c r="F63" s="724"/>
      <c r="G63" s="10"/>
      <c r="H63" s="10"/>
      <c r="I63" s="3"/>
      <c r="J63" s="3"/>
      <c r="K63" s="3" t="s">
        <v>415</v>
      </c>
      <c r="L63" s="3"/>
      <c r="M63" s="1059" t="s">
        <v>446</v>
      </c>
      <c r="N63" s="1059"/>
      <c r="P63" s="327" t="s">
        <v>322</v>
      </c>
      <c r="Q63" s="312"/>
      <c r="R63" s="312"/>
      <c r="S63" s="312"/>
    </row>
    <row r="64" spans="2:19" ht="15" x14ac:dyDescent="0.25">
      <c r="B64" s="12" t="s">
        <v>414</v>
      </c>
      <c r="C64" s="206">
        <f>C50+1</f>
        <v>6</v>
      </c>
      <c r="D64" s="10"/>
      <c r="E64" s="11" t="s">
        <v>624</v>
      </c>
      <c r="F64" s="202"/>
      <c r="G64" s="3"/>
      <c r="I64" s="4" t="s">
        <v>408</v>
      </c>
      <c r="J64" s="4"/>
      <c r="K64" s="13"/>
      <c r="L64" s="3"/>
      <c r="M64" s="1056"/>
      <c r="N64" s="1056"/>
      <c r="P64" s="327" t="s">
        <v>323</v>
      </c>
      <c r="Q64" s="312"/>
      <c r="R64" s="312"/>
      <c r="S64" s="312"/>
    </row>
    <row r="65" spans="2:19" ht="15" x14ac:dyDescent="0.25">
      <c r="B65" s="4" t="s">
        <v>407</v>
      </c>
      <c r="C65" s="1057" t="s">
        <v>159</v>
      </c>
      <c r="D65" s="1057"/>
      <c r="E65" s="1057"/>
      <c r="F65" s="1057"/>
      <c r="G65" s="3"/>
      <c r="I65" s="4" t="s">
        <v>418</v>
      </c>
      <c r="J65" s="4"/>
      <c r="K65" s="2"/>
      <c r="L65" s="3"/>
      <c r="M65" s="1056"/>
      <c r="N65" s="1056"/>
      <c r="P65" s="327" t="s">
        <v>324</v>
      </c>
      <c r="Q65" s="312"/>
      <c r="R65" s="312"/>
      <c r="S65" s="312"/>
    </row>
    <row r="66" spans="2:19" ht="15" x14ac:dyDescent="0.25">
      <c r="B66" s="4" t="s">
        <v>401</v>
      </c>
      <c r="C66" s="1050"/>
      <c r="D66" s="1051"/>
      <c r="E66" s="1051"/>
      <c r="F66" s="1052"/>
      <c r="G66" s="3"/>
      <c r="I66" s="4" t="s">
        <v>416</v>
      </c>
      <c r="J66" s="4"/>
      <c r="K66" s="2"/>
      <c r="L66" s="3"/>
      <c r="M66" s="1056"/>
      <c r="N66" s="1056"/>
      <c r="P66" s="327" t="s">
        <v>325</v>
      </c>
      <c r="Q66" s="312"/>
      <c r="R66" s="312"/>
      <c r="S66" s="312"/>
    </row>
    <row r="67" spans="2:19" ht="15" x14ac:dyDescent="0.25">
      <c r="B67" s="4" t="s">
        <v>256</v>
      </c>
      <c r="C67" s="1050"/>
      <c r="D67" s="1051"/>
      <c r="E67" s="1051"/>
      <c r="F67" s="1052"/>
      <c r="G67" s="3"/>
      <c r="H67" s="3"/>
      <c r="I67" s="4" t="s">
        <v>421</v>
      </c>
      <c r="J67" s="4"/>
      <c r="K67" s="2"/>
      <c r="L67" s="3"/>
      <c r="M67" s="1056"/>
      <c r="N67" s="1056"/>
      <c r="P67" s="327" t="s">
        <v>326</v>
      </c>
      <c r="Q67" s="312"/>
      <c r="R67" s="312"/>
      <c r="S67" s="312"/>
    </row>
    <row r="68" spans="2:19" ht="15" x14ac:dyDescent="0.25">
      <c r="B68" s="11" t="s">
        <v>435</v>
      </c>
      <c r="C68" s="1028"/>
      <c r="D68" s="1058"/>
      <c r="E68" s="1058"/>
      <c r="F68" s="1029"/>
      <c r="G68" s="3"/>
      <c r="I68" s="4" t="s">
        <v>417</v>
      </c>
      <c r="J68" s="4"/>
      <c r="K68" s="2"/>
      <c r="L68" s="3"/>
      <c r="M68" s="1056"/>
      <c r="N68" s="1056"/>
      <c r="P68" s="327" t="s">
        <v>327</v>
      </c>
      <c r="Q68" s="312"/>
      <c r="R68" s="312"/>
      <c r="S68" s="312"/>
    </row>
    <row r="69" spans="2:19" ht="15" x14ac:dyDescent="0.25">
      <c r="B69" s="4" t="s">
        <v>150</v>
      </c>
      <c r="C69" s="1050"/>
      <c r="D69" s="1051"/>
      <c r="E69" s="1051"/>
      <c r="F69" s="1052"/>
      <c r="G69" s="3"/>
      <c r="P69" s="327" t="s">
        <v>328</v>
      </c>
      <c r="Q69" s="312"/>
      <c r="R69" s="312"/>
      <c r="S69" s="312"/>
    </row>
    <row r="70" spans="2:19" ht="15" x14ac:dyDescent="0.25">
      <c r="F70" s="3"/>
      <c r="G70" s="3"/>
      <c r="I70" s="4" t="s">
        <v>420</v>
      </c>
      <c r="K70" s="2"/>
      <c r="M70" s="1" t="s">
        <v>636</v>
      </c>
      <c r="N70" s="2"/>
      <c r="P70" s="327" t="s">
        <v>329</v>
      </c>
      <c r="Q70" s="312"/>
      <c r="R70" s="312"/>
      <c r="S70" s="312"/>
    </row>
    <row r="71" spans="2:19" ht="15" x14ac:dyDescent="0.25">
      <c r="B71" s="4" t="s">
        <v>412</v>
      </c>
      <c r="C71" s="121"/>
      <c r="D71" s="5" t="s">
        <v>410</v>
      </c>
      <c r="F71" s="3"/>
      <c r="I71" s="4" t="s">
        <v>409</v>
      </c>
      <c r="K71" s="202"/>
      <c r="P71" s="327" t="s">
        <v>331</v>
      </c>
      <c r="Q71" s="312"/>
      <c r="R71" s="312"/>
      <c r="S71" s="312"/>
    </row>
    <row r="72" spans="2:19" ht="15" x14ac:dyDescent="0.25">
      <c r="B72" s="4" t="s">
        <v>413</v>
      </c>
      <c r="C72" s="122"/>
      <c r="D72" s="9" t="s">
        <v>411</v>
      </c>
      <c r="E72" s="3"/>
      <c r="G72" s="3"/>
      <c r="I72" s="4" t="s">
        <v>330</v>
      </c>
      <c r="M72" s="1053"/>
      <c r="N72" s="1054"/>
      <c r="P72" s="327" t="s">
        <v>332</v>
      </c>
      <c r="Q72" s="312"/>
      <c r="R72" s="312"/>
      <c r="S72" s="312"/>
    </row>
    <row r="73" spans="2:19" ht="15.75" thickBot="1" x14ac:dyDescent="0.3">
      <c r="B73" s="14"/>
      <c r="C73" s="14"/>
      <c r="D73" s="14"/>
      <c r="E73" s="14"/>
      <c r="F73" s="14"/>
      <c r="G73" s="14"/>
      <c r="H73" s="14"/>
      <c r="I73" s="14"/>
      <c r="J73" s="14"/>
      <c r="K73" s="14"/>
      <c r="L73" s="14"/>
      <c r="M73" s="14"/>
      <c r="N73" s="14"/>
      <c r="P73" s="327" t="s">
        <v>333</v>
      </c>
      <c r="Q73" s="312"/>
      <c r="R73" s="312"/>
      <c r="S73" s="312"/>
    </row>
    <row r="74" spans="2:19" ht="15" x14ac:dyDescent="0.25">
      <c r="E74" s="11" t="s">
        <v>779</v>
      </c>
      <c r="F74" s="724"/>
      <c r="G74" s="10"/>
      <c r="H74" s="10"/>
      <c r="I74" s="3"/>
      <c r="J74" s="3"/>
      <c r="K74" s="3" t="s">
        <v>415</v>
      </c>
      <c r="L74" s="3"/>
      <c r="M74" s="1059" t="s">
        <v>446</v>
      </c>
      <c r="N74" s="1059"/>
      <c r="P74" s="327" t="s">
        <v>334</v>
      </c>
      <c r="Q74" s="312"/>
      <c r="R74" s="312"/>
      <c r="S74" s="312"/>
    </row>
    <row r="75" spans="2:19" ht="15" x14ac:dyDescent="0.25">
      <c r="B75" s="12" t="s">
        <v>414</v>
      </c>
      <c r="C75" s="206">
        <f>C64+1</f>
        <v>7</v>
      </c>
      <c r="D75" s="10"/>
      <c r="E75" s="11" t="s">
        <v>624</v>
      </c>
      <c r="F75" s="202"/>
      <c r="G75" s="3"/>
      <c r="I75" s="4" t="s">
        <v>408</v>
      </c>
      <c r="J75" s="4"/>
      <c r="K75" s="13"/>
      <c r="L75" s="3"/>
      <c r="M75" s="1056"/>
      <c r="N75" s="1056"/>
      <c r="P75" s="327" t="s">
        <v>335</v>
      </c>
      <c r="Q75" s="312"/>
      <c r="R75" s="312"/>
      <c r="S75" s="312"/>
    </row>
    <row r="76" spans="2:19" ht="15" x14ac:dyDescent="0.25">
      <c r="B76" s="4" t="s">
        <v>407</v>
      </c>
      <c r="C76" s="1057" t="s">
        <v>159</v>
      </c>
      <c r="D76" s="1057"/>
      <c r="E76" s="1057"/>
      <c r="F76" s="1057"/>
      <c r="G76" s="3"/>
      <c r="I76" s="4" t="s">
        <v>418</v>
      </c>
      <c r="J76" s="4"/>
      <c r="K76" s="2"/>
      <c r="L76" s="3"/>
      <c r="M76" s="1056"/>
      <c r="N76" s="1056"/>
      <c r="P76" s="327" t="s">
        <v>336</v>
      </c>
      <c r="Q76" s="312"/>
      <c r="R76" s="312"/>
      <c r="S76" s="312"/>
    </row>
    <row r="77" spans="2:19" ht="15" x14ac:dyDescent="0.25">
      <c r="B77" s="4" t="s">
        <v>401</v>
      </c>
      <c r="C77" s="1050"/>
      <c r="D77" s="1051"/>
      <c r="E77" s="1051"/>
      <c r="F77" s="1052"/>
      <c r="G77" s="3"/>
      <c r="I77" s="4" t="s">
        <v>416</v>
      </c>
      <c r="J77" s="4"/>
      <c r="K77" s="2"/>
      <c r="L77" s="3"/>
      <c r="M77" s="1056"/>
      <c r="N77" s="1056"/>
      <c r="P77" s="327" t="s">
        <v>337</v>
      </c>
      <c r="Q77" s="312"/>
      <c r="R77" s="312"/>
      <c r="S77" s="312"/>
    </row>
    <row r="78" spans="2:19" ht="15" x14ac:dyDescent="0.25">
      <c r="B78" s="4" t="s">
        <v>256</v>
      </c>
      <c r="C78" s="1050"/>
      <c r="D78" s="1051"/>
      <c r="E78" s="1051"/>
      <c r="F78" s="1052"/>
      <c r="G78" s="3"/>
      <c r="H78" s="3"/>
      <c r="I78" s="4" t="s">
        <v>421</v>
      </c>
      <c r="J78" s="4"/>
      <c r="K78" s="2"/>
      <c r="L78" s="3"/>
      <c r="M78" s="1056"/>
      <c r="N78" s="1056"/>
      <c r="P78" s="327" t="s">
        <v>338</v>
      </c>
      <c r="Q78" s="312"/>
      <c r="R78" s="312"/>
      <c r="S78" s="312"/>
    </row>
    <row r="79" spans="2:19" ht="15" x14ac:dyDescent="0.25">
      <c r="B79" s="11" t="s">
        <v>435</v>
      </c>
      <c r="C79" s="1028"/>
      <c r="D79" s="1058"/>
      <c r="E79" s="1058"/>
      <c r="F79" s="1029"/>
      <c r="G79" s="3"/>
      <c r="I79" s="4" t="s">
        <v>417</v>
      </c>
      <c r="J79" s="4"/>
      <c r="K79" s="2"/>
      <c r="L79" s="3"/>
      <c r="M79" s="1056"/>
      <c r="N79" s="1056"/>
      <c r="P79" s="327" t="s">
        <v>339</v>
      </c>
      <c r="Q79" s="312"/>
      <c r="R79" s="312"/>
      <c r="S79" s="312"/>
    </row>
    <row r="80" spans="2:19" ht="15" x14ac:dyDescent="0.25">
      <c r="B80" s="4" t="s">
        <v>150</v>
      </c>
      <c r="C80" s="1050"/>
      <c r="D80" s="1051"/>
      <c r="E80" s="1051"/>
      <c r="F80" s="1052"/>
      <c r="G80" s="3"/>
      <c r="P80" s="327" t="s">
        <v>340</v>
      </c>
      <c r="Q80" s="312"/>
      <c r="R80" s="312"/>
      <c r="S80" s="312"/>
    </row>
    <row r="81" spans="2:19" ht="15" x14ac:dyDescent="0.25">
      <c r="F81" s="3"/>
      <c r="G81" s="3"/>
      <c r="I81" s="4" t="s">
        <v>420</v>
      </c>
      <c r="K81" s="2"/>
      <c r="M81" s="1" t="s">
        <v>636</v>
      </c>
      <c r="N81" s="2"/>
      <c r="P81" s="327" t="s">
        <v>341</v>
      </c>
      <c r="Q81" s="312"/>
      <c r="R81" s="312"/>
      <c r="S81" s="312"/>
    </row>
    <row r="82" spans="2:19" ht="15" x14ac:dyDescent="0.25">
      <c r="B82" s="4" t="s">
        <v>412</v>
      </c>
      <c r="C82" s="121"/>
      <c r="D82" s="5" t="s">
        <v>410</v>
      </c>
      <c r="F82" s="3"/>
      <c r="I82" s="4" t="s">
        <v>409</v>
      </c>
      <c r="K82" s="202"/>
      <c r="P82" s="327" t="s">
        <v>342</v>
      </c>
      <c r="Q82" s="312"/>
      <c r="R82" s="312"/>
      <c r="S82" s="312"/>
    </row>
    <row r="83" spans="2:19" ht="15" x14ac:dyDescent="0.25">
      <c r="B83" s="4" t="s">
        <v>413</v>
      </c>
      <c r="C83" s="122"/>
      <c r="D83" s="9" t="s">
        <v>411</v>
      </c>
      <c r="E83" s="3"/>
      <c r="G83" s="3"/>
      <c r="I83" s="4" t="s">
        <v>330</v>
      </c>
      <c r="M83" s="1053"/>
      <c r="N83" s="1054"/>
      <c r="P83" s="327" t="s">
        <v>343</v>
      </c>
      <c r="Q83" s="312"/>
      <c r="R83" s="312"/>
      <c r="S83" s="312"/>
    </row>
    <row r="84" spans="2:19" ht="15.75" thickBot="1" x14ac:dyDescent="0.3">
      <c r="B84" s="14"/>
      <c r="C84" s="14"/>
      <c r="D84" s="14"/>
      <c r="E84" s="14"/>
      <c r="F84" s="14"/>
      <c r="G84" s="14"/>
      <c r="H84" s="14"/>
      <c r="I84" s="14"/>
      <c r="J84" s="14"/>
      <c r="K84" s="14"/>
      <c r="L84" s="14"/>
      <c r="M84" s="14"/>
      <c r="N84" s="14"/>
      <c r="P84" s="327" t="s">
        <v>344</v>
      </c>
      <c r="Q84" s="312"/>
      <c r="R84" s="312"/>
      <c r="S84" s="312"/>
    </row>
    <row r="85" spans="2:19" ht="15" x14ac:dyDescent="0.25">
      <c r="E85" s="11" t="s">
        <v>779</v>
      </c>
      <c r="F85" s="724"/>
      <c r="G85" s="10"/>
      <c r="H85" s="10"/>
      <c r="I85" s="3"/>
      <c r="J85" s="3"/>
      <c r="K85" s="3" t="s">
        <v>415</v>
      </c>
      <c r="L85" s="3"/>
      <c r="M85" s="1059" t="s">
        <v>446</v>
      </c>
      <c r="N85" s="1059"/>
      <c r="P85" s="327" t="s">
        <v>345</v>
      </c>
      <c r="Q85" s="312"/>
      <c r="R85" s="312"/>
      <c r="S85" s="312"/>
    </row>
    <row r="86" spans="2:19" ht="15" x14ac:dyDescent="0.25">
      <c r="B86" s="12" t="s">
        <v>414</v>
      </c>
      <c r="C86" s="206">
        <f>C75+1</f>
        <v>8</v>
      </c>
      <c r="D86" s="10"/>
      <c r="E86" s="11" t="s">
        <v>624</v>
      </c>
      <c r="F86" s="202"/>
      <c r="G86" s="3"/>
      <c r="I86" s="4" t="s">
        <v>408</v>
      </c>
      <c r="J86" s="4"/>
      <c r="K86" s="13"/>
      <c r="L86" s="3"/>
      <c r="M86" s="1056"/>
      <c r="N86" s="1056"/>
      <c r="P86" s="327" t="s">
        <v>346</v>
      </c>
      <c r="Q86" s="312"/>
      <c r="R86" s="312"/>
      <c r="S86" s="312"/>
    </row>
    <row r="87" spans="2:19" ht="15" x14ac:dyDescent="0.25">
      <c r="B87" s="4" t="s">
        <v>407</v>
      </c>
      <c r="C87" s="1057" t="s">
        <v>159</v>
      </c>
      <c r="D87" s="1057"/>
      <c r="E87" s="1057"/>
      <c r="F87" s="1057"/>
      <c r="G87" s="3"/>
      <c r="I87" s="4" t="s">
        <v>418</v>
      </c>
      <c r="J87" s="4"/>
      <c r="K87" s="2"/>
      <c r="L87" s="3"/>
      <c r="M87" s="1056"/>
      <c r="N87" s="1056"/>
      <c r="P87" s="327" t="s">
        <v>347</v>
      </c>
      <c r="Q87" s="312"/>
      <c r="R87" s="312"/>
      <c r="S87" s="312"/>
    </row>
    <row r="88" spans="2:19" ht="15" x14ac:dyDescent="0.25">
      <c r="B88" s="4" t="s">
        <v>401</v>
      </c>
      <c r="C88" s="1050"/>
      <c r="D88" s="1051"/>
      <c r="E88" s="1051"/>
      <c r="F88" s="1052"/>
      <c r="G88" s="3"/>
      <c r="I88" s="4" t="s">
        <v>416</v>
      </c>
      <c r="J88" s="4"/>
      <c r="K88" s="2"/>
      <c r="L88" s="3"/>
      <c r="M88" s="1056"/>
      <c r="N88" s="1056"/>
      <c r="P88" s="327" t="s">
        <v>348</v>
      </c>
      <c r="Q88" s="312"/>
      <c r="R88" s="312"/>
      <c r="S88" s="312"/>
    </row>
    <row r="89" spans="2:19" ht="15" x14ac:dyDescent="0.25">
      <c r="B89" s="4" t="s">
        <v>256</v>
      </c>
      <c r="C89" s="1050"/>
      <c r="D89" s="1051"/>
      <c r="E89" s="1051"/>
      <c r="F89" s="1052"/>
      <c r="G89" s="3"/>
      <c r="H89" s="3"/>
      <c r="I89" s="4" t="s">
        <v>421</v>
      </c>
      <c r="J89" s="4"/>
      <c r="K89" s="2"/>
      <c r="L89" s="3"/>
      <c r="M89" s="1056"/>
      <c r="N89" s="1056"/>
      <c r="P89" s="327" t="s">
        <v>349</v>
      </c>
      <c r="Q89" s="312"/>
      <c r="R89" s="312"/>
      <c r="S89" s="312"/>
    </row>
    <row r="90" spans="2:19" ht="15" x14ac:dyDescent="0.25">
      <c r="B90" s="11" t="s">
        <v>435</v>
      </c>
      <c r="C90" s="1028"/>
      <c r="D90" s="1058"/>
      <c r="E90" s="1058"/>
      <c r="F90" s="1029"/>
      <c r="G90" s="3"/>
      <c r="I90" s="4" t="s">
        <v>417</v>
      </c>
      <c r="J90" s="4"/>
      <c r="K90" s="2"/>
      <c r="L90" s="3"/>
      <c r="M90" s="1056"/>
      <c r="N90" s="1056"/>
      <c r="P90" s="327" t="s">
        <v>350</v>
      </c>
      <c r="Q90" s="312"/>
      <c r="R90" s="312"/>
      <c r="S90" s="312"/>
    </row>
    <row r="91" spans="2:19" ht="15" x14ac:dyDescent="0.25">
      <c r="B91" s="4" t="s">
        <v>150</v>
      </c>
      <c r="C91" s="1050"/>
      <c r="D91" s="1051"/>
      <c r="E91" s="1051"/>
      <c r="F91" s="1052"/>
      <c r="G91" s="3"/>
      <c r="P91" s="327" t="s">
        <v>351</v>
      </c>
      <c r="Q91" s="312"/>
      <c r="R91" s="312"/>
      <c r="S91" s="312"/>
    </row>
    <row r="92" spans="2:19" ht="15" x14ac:dyDescent="0.25">
      <c r="F92" s="3"/>
      <c r="G92" s="3"/>
      <c r="I92" s="4" t="s">
        <v>420</v>
      </c>
      <c r="K92" s="2"/>
      <c r="M92" s="1" t="s">
        <v>636</v>
      </c>
      <c r="N92" s="2"/>
      <c r="P92" s="327" t="s">
        <v>352</v>
      </c>
      <c r="Q92" s="312"/>
      <c r="R92" s="312"/>
      <c r="S92" s="312"/>
    </row>
    <row r="93" spans="2:19" ht="15" x14ac:dyDescent="0.25">
      <c r="B93" s="4" t="s">
        <v>412</v>
      </c>
      <c r="C93" s="121"/>
      <c r="D93" s="5" t="s">
        <v>410</v>
      </c>
      <c r="F93" s="3"/>
      <c r="I93" s="4" t="s">
        <v>409</v>
      </c>
      <c r="K93" s="202"/>
      <c r="P93" s="327" t="s">
        <v>353</v>
      </c>
      <c r="Q93" s="312"/>
      <c r="R93" s="312"/>
      <c r="S93" s="312"/>
    </row>
    <row r="94" spans="2:19" ht="15" x14ac:dyDescent="0.25">
      <c r="B94" s="4" t="s">
        <v>413</v>
      </c>
      <c r="C94" s="122"/>
      <c r="D94" s="9" t="s">
        <v>411</v>
      </c>
      <c r="E94" s="3"/>
      <c r="G94" s="3"/>
      <c r="I94" s="4" t="s">
        <v>330</v>
      </c>
      <c r="M94" s="1053"/>
      <c r="N94" s="1054"/>
      <c r="P94" s="327" t="s">
        <v>354</v>
      </c>
      <c r="Q94" s="312"/>
      <c r="R94" s="312"/>
      <c r="S94" s="312"/>
    </row>
    <row r="95" spans="2:19" ht="15.75" thickBot="1" x14ac:dyDescent="0.3">
      <c r="B95" s="14"/>
      <c r="C95" s="14"/>
      <c r="D95" s="14"/>
      <c r="E95" s="14"/>
      <c r="F95" s="14"/>
      <c r="G95" s="14"/>
      <c r="H95" s="14"/>
      <c r="I95" s="14"/>
      <c r="J95" s="14"/>
      <c r="K95" s="14"/>
      <c r="L95" s="14"/>
      <c r="M95" s="14"/>
      <c r="N95" s="14"/>
      <c r="P95" s="327" t="s">
        <v>355</v>
      </c>
      <c r="Q95" s="312"/>
      <c r="R95" s="312"/>
      <c r="S95" s="312"/>
    </row>
    <row r="96" spans="2:19" ht="15" x14ac:dyDescent="0.25">
      <c r="E96" s="11" t="s">
        <v>779</v>
      </c>
      <c r="F96" s="724"/>
      <c r="G96" s="10"/>
      <c r="H96" s="10"/>
      <c r="I96" s="3"/>
      <c r="J96" s="3"/>
      <c r="K96" s="3" t="s">
        <v>415</v>
      </c>
      <c r="L96" s="3"/>
      <c r="M96" s="1059" t="s">
        <v>446</v>
      </c>
      <c r="N96" s="1059"/>
      <c r="P96" s="327" t="s">
        <v>356</v>
      </c>
      <c r="Q96" s="312"/>
      <c r="R96" s="312"/>
      <c r="S96" s="312"/>
    </row>
    <row r="97" spans="2:19" ht="15" x14ac:dyDescent="0.25">
      <c r="B97" s="12" t="s">
        <v>414</v>
      </c>
      <c r="C97" s="206">
        <f>C86+1</f>
        <v>9</v>
      </c>
      <c r="D97" s="10"/>
      <c r="E97" s="11" t="s">
        <v>624</v>
      </c>
      <c r="F97" s="202"/>
      <c r="G97" s="3"/>
      <c r="I97" s="4" t="s">
        <v>408</v>
      </c>
      <c r="J97" s="4"/>
      <c r="K97" s="13"/>
      <c r="L97" s="3"/>
      <c r="M97" s="1056"/>
      <c r="N97" s="1056"/>
      <c r="P97" s="327" t="s">
        <v>357</v>
      </c>
      <c r="Q97" s="312"/>
      <c r="R97" s="312"/>
      <c r="S97" s="312"/>
    </row>
    <row r="98" spans="2:19" ht="15" x14ac:dyDescent="0.25">
      <c r="B98" s="4" t="s">
        <v>407</v>
      </c>
      <c r="C98" s="1057" t="s">
        <v>159</v>
      </c>
      <c r="D98" s="1057"/>
      <c r="E98" s="1057"/>
      <c r="F98" s="1057"/>
      <c r="G98" s="3"/>
      <c r="I98" s="4" t="s">
        <v>418</v>
      </c>
      <c r="J98" s="4"/>
      <c r="K98" s="2"/>
      <c r="L98" s="3"/>
      <c r="M98" s="1056"/>
      <c r="N98" s="1056"/>
      <c r="P98" s="327" t="s">
        <v>358</v>
      </c>
      <c r="Q98" s="312"/>
      <c r="R98" s="312"/>
      <c r="S98" s="312"/>
    </row>
    <row r="99" spans="2:19" ht="15" x14ac:dyDescent="0.25">
      <c r="B99" s="4" t="s">
        <v>401</v>
      </c>
      <c r="C99" s="1050"/>
      <c r="D99" s="1051"/>
      <c r="E99" s="1051"/>
      <c r="F99" s="1052"/>
      <c r="G99" s="3"/>
      <c r="I99" s="4" t="s">
        <v>416</v>
      </c>
      <c r="J99" s="4"/>
      <c r="K99" s="2"/>
      <c r="L99" s="3"/>
      <c r="M99" s="1056"/>
      <c r="N99" s="1056"/>
      <c r="P99" s="327" t="s">
        <v>359</v>
      </c>
      <c r="Q99" s="312"/>
      <c r="R99" s="312"/>
      <c r="S99" s="312"/>
    </row>
    <row r="100" spans="2:19" ht="15" x14ac:dyDescent="0.25">
      <c r="B100" s="4" t="s">
        <v>256</v>
      </c>
      <c r="C100" s="1050"/>
      <c r="D100" s="1051"/>
      <c r="E100" s="1051"/>
      <c r="F100" s="1052"/>
      <c r="G100" s="3"/>
      <c r="H100" s="3"/>
      <c r="I100" s="4" t="s">
        <v>421</v>
      </c>
      <c r="J100" s="4"/>
      <c r="K100" s="2"/>
      <c r="L100" s="3"/>
      <c r="M100" s="1056"/>
      <c r="N100" s="1056"/>
      <c r="P100" s="327" t="s">
        <v>360</v>
      </c>
      <c r="Q100" s="312"/>
      <c r="R100" s="312"/>
      <c r="S100" s="312"/>
    </row>
    <row r="101" spans="2:19" ht="15" x14ac:dyDescent="0.25">
      <c r="B101" s="11" t="s">
        <v>435</v>
      </c>
      <c r="C101" s="1028"/>
      <c r="D101" s="1058"/>
      <c r="E101" s="1058"/>
      <c r="F101" s="1029"/>
      <c r="G101" s="3"/>
      <c r="I101" s="4" t="s">
        <v>417</v>
      </c>
      <c r="J101" s="4"/>
      <c r="K101" s="2"/>
      <c r="L101" s="3"/>
      <c r="M101" s="1056"/>
      <c r="N101" s="1056"/>
      <c r="P101" s="327" t="s">
        <v>361</v>
      </c>
      <c r="Q101" s="312"/>
      <c r="R101" s="312"/>
      <c r="S101" s="312"/>
    </row>
    <row r="102" spans="2:19" ht="15" x14ac:dyDescent="0.25">
      <c r="B102" s="4" t="s">
        <v>150</v>
      </c>
      <c r="C102" s="1050"/>
      <c r="D102" s="1051"/>
      <c r="E102" s="1051"/>
      <c r="F102" s="1052"/>
      <c r="G102" s="3"/>
      <c r="P102" s="327" t="s">
        <v>362</v>
      </c>
      <c r="Q102" s="312"/>
      <c r="R102" s="312"/>
      <c r="S102" s="312"/>
    </row>
    <row r="103" spans="2:19" ht="15" x14ac:dyDescent="0.25">
      <c r="F103" s="3"/>
      <c r="G103" s="3"/>
      <c r="I103" s="4" t="s">
        <v>420</v>
      </c>
      <c r="K103" s="2"/>
      <c r="M103" s="1" t="s">
        <v>636</v>
      </c>
      <c r="N103" s="2"/>
      <c r="P103" s="327" t="s">
        <v>363</v>
      </c>
      <c r="Q103" s="312"/>
      <c r="R103" s="312"/>
      <c r="S103" s="312"/>
    </row>
    <row r="104" spans="2:19" ht="15" x14ac:dyDescent="0.25">
      <c r="B104" s="4" t="s">
        <v>412</v>
      </c>
      <c r="C104" s="121"/>
      <c r="D104" s="5" t="s">
        <v>410</v>
      </c>
      <c r="F104" s="3"/>
      <c r="I104" s="4" t="s">
        <v>409</v>
      </c>
      <c r="K104" s="202"/>
      <c r="P104" s="327" t="s">
        <v>364</v>
      </c>
      <c r="Q104" s="312"/>
      <c r="R104" s="312"/>
      <c r="S104" s="312"/>
    </row>
    <row r="105" spans="2:19" ht="15" x14ac:dyDescent="0.25">
      <c r="B105" s="4" t="s">
        <v>413</v>
      </c>
      <c r="C105" s="122"/>
      <c r="D105" s="9" t="s">
        <v>411</v>
      </c>
      <c r="E105" s="3"/>
      <c r="G105" s="3"/>
      <c r="I105" s="4" t="s">
        <v>330</v>
      </c>
      <c r="M105" s="1053"/>
      <c r="N105" s="1054"/>
      <c r="P105" s="327" t="s">
        <v>365</v>
      </c>
      <c r="Q105" s="312"/>
      <c r="R105" s="312"/>
      <c r="S105" s="312"/>
    </row>
    <row r="106" spans="2:19" ht="13.5" thickBot="1" x14ac:dyDescent="0.25">
      <c r="B106" s="14"/>
      <c r="C106" s="189"/>
      <c r="D106" s="14"/>
      <c r="E106" s="14"/>
      <c r="F106" s="14"/>
      <c r="G106" s="14"/>
      <c r="H106" s="14"/>
      <c r="I106" s="14"/>
      <c r="J106" s="14"/>
      <c r="K106" s="14"/>
      <c r="L106" s="14"/>
      <c r="M106" s="14"/>
      <c r="N106" s="14"/>
      <c r="P106" s="312"/>
      <c r="Q106" s="312"/>
      <c r="R106" s="312"/>
      <c r="S106" s="312"/>
    </row>
    <row r="107" spans="2:19" x14ac:dyDescent="0.2">
      <c r="E107" s="11" t="s">
        <v>779</v>
      </c>
      <c r="F107" s="724"/>
      <c r="G107" s="10"/>
      <c r="H107" s="10"/>
      <c r="I107" s="3"/>
      <c r="J107" s="3"/>
      <c r="K107" s="3" t="s">
        <v>415</v>
      </c>
      <c r="L107" s="3"/>
      <c r="M107" s="1059" t="s">
        <v>446</v>
      </c>
      <c r="N107" s="1059"/>
      <c r="P107" s="312"/>
      <c r="Q107" s="312"/>
      <c r="R107" s="312"/>
      <c r="S107" s="312"/>
    </row>
    <row r="108" spans="2:19" x14ac:dyDescent="0.2">
      <c r="B108" s="12" t="s">
        <v>414</v>
      </c>
      <c r="C108" s="206">
        <f>C97+1</f>
        <v>10</v>
      </c>
      <c r="D108" s="10"/>
      <c r="E108" s="11" t="s">
        <v>624</v>
      </c>
      <c r="F108" s="202"/>
      <c r="G108" s="3"/>
      <c r="I108" s="4" t="s">
        <v>408</v>
      </c>
      <c r="J108" s="4"/>
      <c r="K108" s="13"/>
      <c r="L108" s="3"/>
      <c r="M108" s="1056"/>
      <c r="N108" s="1056"/>
      <c r="P108" s="312"/>
      <c r="Q108" s="312"/>
      <c r="R108" s="312"/>
      <c r="S108" s="312"/>
    </row>
    <row r="109" spans="2:19" x14ac:dyDescent="0.2">
      <c r="B109" s="4" t="s">
        <v>407</v>
      </c>
      <c r="C109" s="1057" t="s">
        <v>159</v>
      </c>
      <c r="D109" s="1057"/>
      <c r="E109" s="1057"/>
      <c r="F109" s="1057"/>
      <c r="G109" s="3"/>
      <c r="I109" s="4" t="s">
        <v>418</v>
      </c>
      <c r="J109" s="4"/>
      <c r="K109" s="2"/>
      <c r="L109" s="3"/>
      <c r="M109" s="1056"/>
      <c r="N109" s="1056"/>
      <c r="P109" s="312"/>
      <c r="Q109" s="312"/>
      <c r="R109" s="312"/>
      <c r="S109" s="312"/>
    </row>
    <row r="110" spans="2:19" x14ac:dyDescent="0.2">
      <c r="B110" s="4" t="s">
        <v>401</v>
      </c>
      <c r="C110" s="1050"/>
      <c r="D110" s="1051"/>
      <c r="E110" s="1051"/>
      <c r="F110" s="1052"/>
      <c r="G110" s="3"/>
      <c r="I110" s="4" t="s">
        <v>416</v>
      </c>
      <c r="J110" s="4"/>
      <c r="K110" s="2"/>
      <c r="L110" s="3"/>
      <c r="M110" s="1056"/>
      <c r="N110" s="1056"/>
      <c r="P110" s="312"/>
      <c r="Q110" s="312"/>
      <c r="R110" s="312"/>
      <c r="S110" s="312"/>
    </row>
    <row r="111" spans="2:19" x14ac:dyDescent="0.2">
      <c r="B111" s="4" t="s">
        <v>256</v>
      </c>
      <c r="C111" s="1050"/>
      <c r="D111" s="1051"/>
      <c r="E111" s="1051"/>
      <c r="F111" s="1052"/>
      <c r="G111" s="3"/>
      <c r="H111" s="3"/>
      <c r="I111" s="4" t="s">
        <v>421</v>
      </c>
      <c r="J111" s="4"/>
      <c r="K111" s="2"/>
      <c r="L111" s="3"/>
      <c r="M111" s="1056"/>
      <c r="N111" s="1056"/>
      <c r="P111" s="312"/>
      <c r="Q111" s="312"/>
      <c r="R111" s="312"/>
      <c r="S111" s="312"/>
    </row>
    <row r="112" spans="2:19" x14ac:dyDescent="0.2">
      <c r="B112" s="11" t="s">
        <v>435</v>
      </c>
      <c r="C112" s="1028"/>
      <c r="D112" s="1058"/>
      <c r="E112" s="1058"/>
      <c r="F112" s="1029"/>
      <c r="G112" s="3"/>
      <c r="I112" s="4" t="s">
        <v>417</v>
      </c>
      <c r="J112" s="4"/>
      <c r="K112" s="2"/>
      <c r="L112" s="3"/>
      <c r="M112" s="1056"/>
      <c r="N112" s="1056"/>
      <c r="P112" s="312"/>
      <c r="Q112" s="312"/>
      <c r="R112" s="312"/>
      <c r="S112" s="312"/>
    </row>
    <row r="113" spans="2:19" x14ac:dyDescent="0.2">
      <c r="B113" s="4" t="s">
        <v>150</v>
      </c>
      <c r="C113" s="1050"/>
      <c r="D113" s="1051"/>
      <c r="E113" s="1051"/>
      <c r="F113" s="1052"/>
      <c r="G113" s="3"/>
      <c r="P113" s="312"/>
      <c r="Q113" s="312"/>
      <c r="R113" s="312"/>
      <c r="S113" s="312"/>
    </row>
    <row r="114" spans="2:19" x14ac:dyDescent="0.2">
      <c r="F114" s="3"/>
      <c r="G114" s="3"/>
      <c r="I114" s="4" t="s">
        <v>420</v>
      </c>
      <c r="K114" s="2"/>
      <c r="M114" s="1" t="s">
        <v>636</v>
      </c>
      <c r="N114" s="2"/>
      <c r="P114" s="312"/>
      <c r="Q114" s="312"/>
      <c r="R114" s="312"/>
      <c r="S114" s="312"/>
    </row>
    <row r="115" spans="2:19" x14ac:dyDescent="0.2">
      <c r="B115" s="4" t="s">
        <v>412</v>
      </c>
      <c r="C115" s="121"/>
      <c r="D115" s="5" t="s">
        <v>410</v>
      </c>
      <c r="F115" s="3"/>
      <c r="I115" s="4" t="s">
        <v>409</v>
      </c>
      <c r="K115" s="202"/>
      <c r="P115" s="312"/>
      <c r="Q115" s="312"/>
      <c r="R115" s="312"/>
      <c r="S115" s="312"/>
    </row>
    <row r="116" spans="2:19" x14ac:dyDescent="0.2">
      <c r="B116" s="4" t="s">
        <v>413</v>
      </c>
      <c r="C116" s="122"/>
      <c r="D116" s="9" t="s">
        <v>411</v>
      </c>
      <c r="E116" s="3"/>
      <c r="G116" s="3"/>
      <c r="I116" s="4" t="s">
        <v>330</v>
      </c>
      <c r="M116" s="1053"/>
      <c r="N116" s="1054"/>
      <c r="P116" s="312"/>
      <c r="Q116" s="312"/>
      <c r="R116" s="312"/>
      <c r="S116" s="312"/>
    </row>
    <row r="117" spans="2:19" ht="13.5" thickBot="1" x14ac:dyDescent="0.25">
      <c r="B117" s="14"/>
      <c r="C117" s="14"/>
      <c r="D117" s="14"/>
      <c r="E117" s="14"/>
      <c r="F117" s="14"/>
      <c r="G117" s="14"/>
      <c r="H117" s="14"/>
      <c r="I117" s="14"/>
      <c r="J117" s="14"/>
      <c r="K117" s="14"/>
      <c r="L117" s="14"/>
      <c r="M117" s="14"/>
      <c r="N117" s="14"/>
      <c r="P117" s="312"/>
      <c r="Q117" s="312"/>
      <c r="R117" s="312"/>
      <c r="S117" s="312"/>
    </row>
    <row r="118" spans="2:19" x14ac:dyDescent="0.2">
      <c r="B118" s="517"/>
      <c r="C118" s="517"/>
      <c r="D118" s="517"/>
      <c r="E118" s="11" t="s">
        <v>779</v>
      </c>
      <c r="F118" s="724"/>
      <c r="G118" s="519"/>
      <c r="H118" s="519"/>
      <c r="I118" s="516"/>
      <c r="J118" s="516"/>
      <c r="K118" s="516" t="s">
        <v>415</v>
      </c>
      <c r="L118" s="516"/>
      <c r="M118" s="1055" t="s">
        <v>446</v>
      </c>
      <c r="N118" s="1055"/>
      <c r="P118" s="312"/>
      <c r="Q118" s="312"/>
      <c r="R118" s="312"/>
      <c r="S118" s="312"/>
    </row>
    <row r="119" spans="2:19" x14ac:dyDescent="0.2">
      <c r="B119" s="12" t="s">
        <v>414</v>
      </c>
      <c r="C119" s="206">
        <f>C108+1</f>
        <v>11</v>
      </c>
      <c r="D119" s="10"/>
      <c r="E119" s="11" t="s">
        <v>624</v>
      </c>
      <c r="F119" s="202"/>
      <c r="G119" s="3"/>
      <c r="I119" s="4" t="s">
        <v>408</v>
      </c>
      <c r="J119" s="4"/>
      <c r="K119" s="13"/>
      <c r="L119" s="3"/>
      <c r="M119" s="1056"/>
      <c r="N119" s="1056"/>
      <c r="P119" s="312"/>
      <c r="Q119" s="312"/>
      <c r="R119" s="312"/>
      <c r="S119" s="312"/>
    </row>
    <row r="120" spans="2:19" x14ac:dyDescent="0.2">
      <c r="B120" s="4" t="s">
        <v>407</v>
      </c>
      <c r="C120" s="1057" t="s">
        <v>159</v>
      </c>
      <c r="D120" s="1057"/>
      <c r="E120" s="1057"/>
      <c r="F120" s="1057"/>
      <c r="G120" s="3"/>
      <c r="I120" s="4" t="s">
        <v>418</v>
      </c>
      <c r="J120" s="4"/>
      <c r="K120" s="2"/>
      <c r="L120" s="3"/>
      <c r="M120" s="1056"/>
      <c r="N120" s="1056"/>
      <c r="P120" s="312"/>
      <c r="Q120" s="312"/>
      <c r="R120" s="312"/>
      <c r="S120" s="312"/>
    </row>
    <row r="121" spans="2:19" x14ac:dyDescent="0.2">
      <c r="B121" s="4" t="s">
        <v>401</v>
      </c>
      <c r="C121" s="1050"/>
      <c r="D121" s="1051"/>
      <c r="E121" s="1051"/>
      <c r="F121" s="1052"/>
      <c r="G121" s="3"/>
      <c r="I121" s="4" t="s">
        <v>416</v>
      </c>
      <c r="J121" s="4"/>
      <c r="K121" s="2"/>
      <c r="L121" s="3"/>
      <c r="M121" s="1056"/>
      <c r="N121" s="1056"/>
      <c r="P121" s="312"/>
      <c r="Q121" s="312"/>
      <c r="R121" s="312"/>
      <c r="S121" s="312"/>
    </row>
    <row r="122" spans="2:19" x14ac:dyDescent="0.2">
      <c r="B122" s="4" t="s">
        <v>256</v>
      </c>
      <c r="C122" s="1050"/>
      <c r="D122" s="1051"/>
      <c r="E122" s="1051"/>
      <c r="F122" s="1052"/>
      <c r="G122" s="3"/>
      <c r="H122" s="3"/>
      <c r="I122" s="4" t="s">
        <v>421</v>
      </c>
      <c r="J122" s="4"/>
      <c r="K122" s="2"/>
      <c r="L122" s="3"/>
      <c r="M122" s="1056"/>
      <c r="N122" s="1056"/>
      <c r="P122" s="312"/>
      <c r="Q122" s="312"/>
      <c r="R122" s="312"/>
      <c r="S122" s="312"/>
    </row>
    <row r="123" spans="2:19" x14ac:dyDescent="0.2">
      <c r="B123" s="11" t="s">
        <v>435</v>
      </c>
      <c r="C123" s="1028"/>
      <c r="D123" s="1058"/>
      <c r="E123" s="1058"/>
      <c r="F123" s="1029"/>
      <c r="G123" s="3"/>
      <c r="I123" s="4" t="s">
        <v>417</v>
      </c>
      <c r="J123" s="4"/>
      <c r="K123" s="2"/>
      <c r="L123" s="3"/>
      <c r="M123" s="1056"/>
      <c r="N123" s="1056"/>
      <c r="P123" s="312"/>
      <c r="Q123" s="312"/>
      <c r="R123" s="312"/>
      <c r="S123" s="312"/>
    </row>
    <row r="124" spans="2:19" x14ac:dyDescent="0.2">
      <c r="B124" s="4" t="s">
        <v>150</v>
      </c>
      <c r="C124" s="1050"/>
      <c r="D124" s="1051"/>
      <c r="E124" s="1051"/>
      <c r="F124" s="1052"/>
      <c r="G124" s="3"/>
      <c r="P124" s="312"/>
      <c r="Q124" s="312"/>
      <c r="R124" s="312"/>
      <c r="S124" s="312"/>
    </row>
    <row r="125" spans="2:19" x14ac:dyDescent="0.2">
      <c r="F125" s="3"/>
      <c r="G125" s="3"/>
      <c r="I125" s="4" t="s">
        <v>420</v>
      </c>
      <c r="K125" s="2"/>
      <c r="M125" s="1" t="s">
        <v>636</v>
      </c>
      <c r="N125" s="2"/>
      <c r="P125" s="312"/>
      <c r="Q125" s="312"/>
      <c r="R125" s="312"/>
      <c r="S125" s="312"/>
    </row>
    <row r="126" spans="2:19" x14ac:dyDescent="0.2">
      <c r="B126" s="4" t="s">
        <v>412</v>
      </c>
      <c r="C126" s="121"/>
      <c r="D126" s="5" t="s">
        <v>410</v>
      </c>
      <c r="F126" s="3"/>
      <c r="I126" s="4" t="s">
        <v>409</v>
      </c>
      <c r="K126" s="202"/>
      <c r="P126" s="312"/>
      <c r="Q126" s="312"/>
      <c r="R126" s="312"/>
      <c r="S126" s="312"/>
    </row>
    <row r="127" spans="2:19" x14ac:dyDescent="0.2">
      <c r="B127" s="4" t="s">
        <v>413</v>
      </c>
      <c r="C127" s="122"/>
      <c r="D127" s="9" t="s">
        <v>411</v>
      </c>
      <c r="E127" s="3"/>
      <c r="G127" s="3"/>
      <c r="I127" s="4" t="s">
        <v>330</v>
      </c>
      <c r="M127" s="1053"/>
      <c r="N127" s="1054"/>
      <c r="P127" s="312"/>
      <c r="Q127" s="312"/>
      <c r="R127" s="312"/>
      <c r="S127" s="312"/>
    </row>
    <row r="128" spans="2:19" ht="13.5" thickBot="1" x14ac:dyDescent="0.25">
      <c r="B128" s="14"/>
      <c r="C128" s="14"/>
      <c r="D128" s="14"/>
      <c r="E128" s="14"/>
      <c r="F128" s="14"/>
      <c r="G128" s="14"/>
      <c r="H128" s="14"/>
      <c r="I128" s="14"/>
      <c r="J128" s="14"/>
      <c r="K128" s="14"/>
      <c r="L128" s="14"/>
      <c r="M128" s="14"/>
      <c r="N128" s="14"/>
      <c r="P128" s="312"/>
      <c r="Q128" s="312"/>
      <c r="R128" s="312"/>
      <c r="S128" s="312"/>
    </row>
    <row r="129" spans="2:19" x14ac:dyDescent="0.2">
      <c r="E129" s="11" t="s">
        <v>779</v>
      </c>
      <c r="F129" s="724"/>
      <c r="G129" s="10"/>
      <c r="H129" s="10"/>
      <c r="I129" s="3"/>
      <c r="J129" s="3"/>
      <c r="K129" s="3" t="s">
        <v>415</v>
      </c>
      <c r="L129" s="3"/>
      <c r="M129" s="1059" t="s">
        <v>446</v>
      </c>
      <c r="N129" s="1059"/>
      <c r="P129" s="312"/>
      <c r="Q129" s="312"/>
      <c r="R129" s="312"/>
      <c r="S129" s="312"/>
    </row>
    <row r="130" spans="2:19" x14ac:dyDescent="0.2">
      <c r="B130" s="12" t="s">
        <v>414</v>
      </c>
      <c r="C130" s="206">
        <f>C119+1</f>
        <v>12</v>
      </c>
      <c r="D130" s="10"/>
      <c r="E130" s="11" t="s">
        <v>624</v>
      </c>
      <c r="F130" s="202"/>
      <c r="G130" s="3"/>
      <c r="I130" s="4" t="s">
        <v>408</v>
      </c>
      <c r="J130" s="4"/>
      <c r="K130" s="13"/>
      <c r="L130" s="3"/>
      <c r="M130" s="1056"/>
      <c r="N130" s="1056"/>
      <c r="P130" s="312"/>
      <c r="Q130" s="312"/>
      <c r="R130" s="312"/>
      <c r="S130" s="312"/>
    </row>
    <row r="131" spans="2:19" x14ac:dyDescent="0.2">
      <c r="B131" s="4" t="s">
        <v>407</v>
      </c>
      <c r="C131" s="1057" t="s">
        <v>159</v>
      </c>
      <c r="D131" s="1057"/>
      <c r="E131" s="1057"/>
      <c r="F131" s="1057"/>
      <c r="G131" s="3"/>
      <c r="I131" s="4" t="s">
        <v>418</v>
      </c>
      <c r="J131" s="4"/>
      <c r="K131" s="2"/>
      <c r="L131" s="3"/>
      <c r="M131" s="1056"/>
      <c r="N131" s="1056"/>
      <c r="P131" s="312"/>
      <c r="Q131" s="312"/>
      <c r="R131" s="312"/>
      <c r="S131" s="312"/>
    </row>
    <row r="132" spans="2:19" x14ac:dyDescent="0.2">
      <c r="B132" s="4" t="s">
        <v>401</v>
      </c>
      <c r="C132" s="1050"/>
      <c r="D132" s="1051"/>
      <c r="E132" s="1051"/>
      <c r="F132" s="1052"/>
      <c r="G132" s="3"/>
      <c r="I132" s="4" t="s">
        <v>416</v>
      </c>
      <c r="J132" s="4"/>
      <c r="K132" s="2"/>
      <c r="L132" s="3"/>
      <c r="M132" s="1056"/>
      <c r="N132" s="1056"/>
      <c r="P132" s="312"/>
      <c r="Q132" s="312"/>
      <c r="R132" s="312"/>
      <c r="S132" s="312"/>
    </row>
    <row r="133" spans="2:19" x14ac:dyDescent="0.2">
      <c r="B133" s="4" t="s">
        <v>256</v>
      </c>
      <c r="C133" s="1050"/>
      <c r="D133" s="1051"/>
      <c r="E133" s="1051"/>
      <c r="F133" s="1052"/>
      <c r="G133" s="3"/>
      <c r="H133" s="3"/>
      <c r="I133" s="4" t="s">
        <v>421</v>
      </c>
      <c r="J133" s="4"/>
      <c r="K133" s="2"/>
      <c r="L133" s="3"/>
      <c r="M133" s="1056"/>
      <c r="N133" s="1056"/>
      <c r="P133" s="312"/>
      <c r="Q133" s="312"/>
      <c r="R133" s="312"/>
      <c r="S133" s="312"/>
    </row>
    <row r="134" spans="2:19" x14ac:dyDescent="0.2">
      <c r="B134" s="11" t="s">
        <v>435</v>
      </c>
      <c r="C134" s="1028"/>
      <c r="D134" s="1058"/>
      <c r="E134" s="1058"/>
      <c r="F134" s="1029"/>
      <c r="G134" s="3"/>
      <c r="I134" s="4" t="s">
        <v>417</v>
      </c>
      <c r="J134" s="4"/>
      <c r="K134" s="2"/>
      <c r="L134" s="3"/>
      <c r="M134" s="1056"/>
      <c r="N134" s="1056"/>
      <c r="P134" s="312"/>
      <c r="Q134" s="312"/>
      <c r="R134" s="312"/>
      <c r="S134" s="312"/>
    </row>
    <row r="135" spans="2:19" x14ac:dyDescent="0.2">
      <c r="B135" s="4" t="s">
        <v>150</v>
      </c>
      <c r="C135" s="1050"/>
      <c r="D135" s="1051"/>
      <c r="E135" s="1051"/>
      <c r="F135" s="1052"/>
      <c r="G135" s="3"/>
      <c r="P135" s="312"/>
      <c r="Q135" s="312"/>
      <c r="R135" s="312"/>
      <c r="S135" s="312"/>
    </row>
    <row r="136" spans="2:19" x14ac:dyDescent="0.2">
      <c r="F136" s="3"/>
      <c r="G136" s="3"/>
      <c r="I136" s="4" t="s">
        <v>420</v>
      </c>
      <c r="K136" s="2"/>
      <c r="M136" s="1" t="s">
        <v>636</v>
      </c>
      <c r="N136" s="2"/>
      <c r="P136" s="312"/>
      <c r="Q136" s="312"/>
      <c r="R136" s="312"/>
      <c r="S136" s="312"/>
    </row>
    <row r="137" spans="2:19" x14ac:dyDescent="0.2">
      <c r="B137" s="4" t="s">
        <v>412</v>
      </c>
      <c r="C137" s="121"/>
      <c r="D137" s="5" t="s">
        <v>410</v>
      </c>
      <c r="F137" s="3"/>
      <c r="I137" s="4" t="s">
        <v>409</v>
      </c>
      <c r="K137" s="202"/>
      <c r="P137" s="312"/>
      <c r="Q137" s="312"/>
      <c r="R137" s="312"/>
      <c r="S137" s="312"/>
    </row>
    <row r="138" spans="2:19" x14ac:dyDescent="0.2">
      <c r="B138" s="4" t="s">
        <v>413</v>
      </c>
      <c r="C138" s="122"/>
      <c r="D138" s="9" t="s">
        <v>411</v>
      </c>
      <c r="E138" s="3"/>
      <c r="G138" s="3"/>
      <c r="I138" s="4" t="s">
        <v>330</v>
      </c>
      <c r="M138" s="1053"/>
      <c r="N138" s="1054"/>
      <c r="P138" s="312"/>
      <c r="Q138" s="312"/>
      <c r="R138" s="312"/>
      <c r="S138" s="312"/>
    </row>
    <row r="139" spans="2:19" ht="13.5" thickBot="1" x14ac:dyDescent="0.25">
      <c r="B139" s="14"/>
      <c r="C139" s="14"/>
      <c r="D139" s="14"/>
      <c r="E139" s="14"/>
      <c r="F139" s="14"/>
      <c r="G139" s="14"/>
      <c r="H139" s="14"/>
      <c r="I139" s="14"/>
      <c r="J139" s="14"/>
      <c r="K139" s="14"/>
      <c r="L139" s="14"/>
      <c r="M139" s="14"/>
      <c r="N139" s="14"/>
      <c r="P139" s="312"/>
      <c r="Q139" s="312"/>
      <c r="R139" s="312"/>
      <c r="S139" s="312"/>
    </row>
    <row r="140" spans="2:19" x14ac:dyDescent="0.2">
      <c r="E140" s="11" t="s">
        <v>779</v>
      </c>
      <c r="F140" s="724"/>
      <c r="G140" s="10"/>
      <c r="H140" s="10"/>
      <c r="I140" s="3"/>
      <c r="J140" s="3"/>
      <c r="K140" s="3" t="s">
        <v>415</v>
      </c>
      <c r="L140" s="3"/>
      <c r="M140" s="1059" t="s">
        <v>446</v>
      </c>
      <c r="N140" s="1059"/>
      <c r="P140" s="312"/>
      <c r="Q140" s="312"/>
      <c r="R140" s="312"/>
      <c r="S140" s="312"/>
    </row>
    <row r="141" spans="2:19" x14ac:dyDescent="0.2">
      <c r="B141" s="12" t="s">
        <v>414</v>
      </c>
      <c r="C141" s="206">
        <f>C130+1</f>
        <v>13</v>
      </c>
      <c r="D141" s="10"/>
      <c r="E141" s="11" t="s">
        <v>624</v>
      </c>
      <c r="F141" s="202"/>
      <c r="G141" s="3"/>
      <c r="I141" s="4" t="s">
        <v>408</v>
      </c>
      <c r="J141" s="4"/>
      <c r="K141" s="13"/>
      <c r="L141" s="3"/>
      <c r="M141" s="1056"/>
      <c r="N141" s="1056"/>
      <c r="P141" s="312"/>
      <c r="Q141" s="312"/>
      <c r="R141" s="312"/>
      <c r="S141" s="312"/>
    </row>
    <row r="142" spans="2:19" x14ac:dyDescent="0.2">
      <c r="B142" s="4" t="s">
        <v>407</v>
      </c>
      <c r="C142" s="1057" t="s">
        <v>159</v>
      </c>
      <c r="D142" s="1057"/>
      <c r="E142" s="1057"/>
      <c r="F142" s="1057"/>
      <c r="G142" s="3"/>
      <c r="I142" s="4" t="s">
        <v>418</v>
      </c>
      <c r="J142" s="4"/>
      <c r="K142" s="2"/>
      <c r="L142" s="3"/>
      <c r="M142" s="1056"/>
      <c r="N142" s="1056"/>
      <c r="P142" s="312"/>
      <c r="Q142" s="312"/>
      <c r="R142" s="312"/>
      <c r="S142" s="312"/>
    </row>
    <row r="143" spans="2:19" x14ac:dyDescent="0.2">
      <c r="B143" s="4" t="s">
        <v>401</v>
      </c>
      <c r="C143" s="1050"/>
      <c r="D143" s="1051"/>
      <c r="E143" s="1051"/>
      <c r="F143" s="1052"/>
      <c r="G143" s="3"/>
      <c r="I143" s="4" t="s">
        <v>416</v>
      </c>
      <c r="J143" s="4"/>
      <c r="K143" s="2"/>
      <c r="L143" s="3"/>
      <c r="M143" s="1056"/>
      <c r="N143" s="1056"/>
      <c r="P143" s="312"/>
      <c r="Q143" s="312"/>
      <c r="R143" s="312"/>
      <c r="S143" s="312"/>
    </row>
    <row r="144" spans="2:19" x14ac:dyDescent="0.2">
      <c r="B144" s="4" t="s">
        <v>256</v>
      </c>
      <c r="C144" s="1050"/>
      <c r="D144" s="1051"/>
      <c r="E144" s="1051"/>
      <c r="F144" s="1052"/>
      <c r="G144" s="3"/>
      <c r="H144" s="3"/>
      <c r="I144" s="4" t="s">
        <v>421</v>
      </c>
      <c r="J144" s="4"/>
      <c r="K144" s="2"/>
      <c r="L144" s="3"/>
      <c r="M144" s="1056"/>
      <c r="N144" s="1056"/>
      <c r="P144" s="312"/>
      <c r="Q144" s="312"/>
      <c r="R144" s="312"/>
      <c r="S144" s="312"/>
    </row>
    <row r="145" spans="2:19" x14ac:dyDescent="0.2">
      <c r="B145" s="11" t="s">
        <v>435</v>
      </c>
      <c r="C145" s="1028"/>
      <c r="D145" s="1058"/>
      <c r="E145" s="1058"/>
      <c r="F145" s="1029"/>
      <c r="G145" s="3"/>
      <c r="I145" s="4" t="s">
        <v>417</v>
      </c>
      <c r="J145" s="4"/>
      <c r="K145" s="2"/>
      <c r="L145" s="3"/>
      <c r="M145" s="1056"/>
      <c r="N145" s="1056"/>
      <c r="P145" s="312"/>
      <c r="Q145" s="312"/>
      <c r="R145" s="312"/>
      <c r="S145" s="312"/>
    </row>
    <row r="146" spans="2:19" x14ac:dyDescent="0.2">
      <c r="B146" s="4" t="s">
        <v>150</v>
      </c>
      <c r="C146" s="1050"/>
      <c r="D146" s="1051"/>
      <c r="E146" s="1051"/>
      <c r="F146" s="1052"/>
      <c r="G146" s="3"/>
      <c r="P146" s="312"/>
      <c r="Q146" s="312"/>
      <c r="R146" s="312"/>
      <c r="S146" s="312"/>
    </row>
    <row r="147" spans="2:19" x14ac:dyDescent="0.2">
      <c r="F147" s="3"/>
      <c r="G147" s="3"/>
      <c r="I147" s="4" t="s">
        <v>420</v>
      </c>
      <c r="K147" s="2"/>
      <c r="M147" s="1" t="s">
        <v>636</v>
      </c>
      <c r="N147" s="2"/>
      <c r="P147" s="312"/>
      <c r="Q147" s="312"/>
      <c r="R147" s="312"/>
      <c r="S147" s="312"/>
    </row>
    <row r="148" spans="2:19" x14ac:dyDescent="0.2">
      <c r="B148" s="4" t="s">
        <v>412</v>
      </c>
      <c r="C148" s="121"/>
      <c r="D148" s="5" t="s">
        <v>410</v>
      </c>
      <c r="F148" s="3"/>
      <c r="I148" s="4" t="s">
        <v>409</v>
      </c>
      <c r="K148" s="202"/>
      <c r="P148" s="312"/>
      <c r="Q148" s="312"/>
      <c r="R148" s="312"/>
      <c r="S148" s="312"/>
    </row>
    <row r="149" spans="2:19" x14ac:dyDescent="0.2">
      <c r="B149" s="4" t="s">
        <v>413</v>
      </c>
      <c r="C149" s="122"/>
      <c r="D149" s="9" t="s">
        <v>411</v>
      </c>
      <c r="E149" s="3"/>
      <c r="G149" s="3"/>
      <c r="I149" s="4" t="s">
        <v>330</v>
      </c>
      <c r="M149" s="1053"/>
      <c r="N149" s="1054"/>
      <c r="P149" s="312"/>
      <c r="Q149" s="312"/>
      <c r="R149" s="312"/>
      <c r="S149" s="312"/>
    </row>
    <row r="150" spans="2:19" ht="13.5" thickBot="1" x14ac:dyDescent="0.25">
      <c r="B150" s="14"/>
      <c r="C150" s="14"/>
      <c r="D150" s="14"/>
      <c r="E150" s="14"/>
      <c r="F150" s="14"/>
      <c r="G150" s="14"/>
      <c r="H150" s="14"/>
      <c r="I150" s="14"/>
      <c r="J150" s="14"/>
      <c r="K150" s="14"/>
      <c r="L150" s="14"/>
      <c r="M150" s="14"/>
      <c r="N150" s="14"/>
      <c r="P150" s="312"/>
      <c r="Q150" s="312"/>
      <c r="R150" s="312"/>
      <c r="S150" s="312"/>
    </row>
    <row r="151" spans="2:19" x14ac:dyDescent="0.2">
      <c r="E151" s="11" t="s">
        <v>779</v>
      </c>
      <c r="F151" s="724"/>
      <c r="G151" s="10"/>
      <c r="H151" s="10"/>
      <c r="I151" s="3"/>
      <c r="J151" s="3"/>
      <c r="K151" s="3" t="s">
        <v>415</v>
      </c>
      <c r="L151" s="3"/>
      <c r="M151" s="1059" t="s">
        <v>446</v>
      </c>
      <c r="N151" s="1059"/>
      <c r="P151" s="312"/>
      <c r="Q151" s="312"/>
      <c r="R151" s="312"/>
      <c r="S151" s="312"/>
    </row>
    <row r="152" spans="2:19" x14ac:dyDescent="0.2">
      <c r="B152" s="12" t="s">
        <v>414</v>
      </c>
      <c r="C152" s="206">
        <f>C141+1</f>
        <v>14</v>
      </c>
      <c r="D152" s="10"/>
      <c r="E152" s="11" t="s">
        <v>624</v>
      </c>
      <c r="F152" s="202"/>
      <c r="G152" s="3"/>
      <c r="I152" s="4" t="s">
        <v>408</v>
      </c>
      <c r="J152" s="4"/>
      <c r="K152" s="13"/>
      <c r="L152" s="3"/>
      <c r="M152" s="1056"/>
      <c r="N152" s="1056"/>
      <c r="P152" s="312"/>
      <c r="Q152" s="312"/>
      <c r="R152" s="312"/>
      <c r="S152" s="312"/>
    </row>
    <row r="153" spans="2:19" x14ac:dyDescent="0.2">
      <c r="B153" s="4" t="s">
        <v>407</v>
      </c>
      <c r="C153" s="1057" t="s">
        <v>159</v>
      </c>
      <c r="D153" s="1057"/>
      <c r="E153" s="1057"/>
      <c r="F153" s="1057"/>
      <c r="G153" s="3"/>
      <c r="I153" s="4" t="s">
        <v>418</v>
      </c>
      <c r="J153" s="4"/>
      <c r="K153" s="2"/>
      <c r="L153" s="3"/>
      <c r="M153" s="1056"/>
      <c r="N153" s="1056"/>
      <c r="P153" s="312"/>
      <c r="Q153" s="312"/>
      <c r="R153" s="312"/>
      <c r="S153" s="312"/>
    </row>
    <row r="154" spans="2:19" x14ac:dyDescent="0.2">
      <c r="B154" s="4" t="s">
        <v>401</v>
      </c>
      <c r="C154" s="1050"/>
      <c r="D154" s="1051"/>
      <c r="E154" s="1051"/>
      <c r="F154" s="1052"/>
      <c r="G154" s="3"/>
      <c r="I154" s="4" t="s">
        <v>416</v>
      </c>
      <c r="J154" s="4"/>
      <c r="K154" s="2"/>
      <c r="L154" s="3"/>
      <c r="M154" s="1056"/>
      <c r="N154" s="1056"/>
      <c r="P154" s="312"/>
      <c r="Q154" s="312"/>
      <c r="R154" s="312"/>
      <c r="S154" s="312"/>
    </row>
    <row r="155" spans="2:19" x14ac:dyDescent="0.2">
      <c r="B155" s="4" t="s">
        <v>256</v>
      </c>
      <c r="C155" s="1050"/>
      <c r="D155" s="1051"/>
      <c r="E155" s="1051"/>
      <c r="F155" s="1052"/>
      <c r="G155" s="3"/>
      <c r="H155" s="3"/>
      <c r="I155" s="4" t="s">
        <v>421</v>
      </c>
      <c r="J155" s="4"/>
      <c r="K155" s="2"/>
      <c r="L155" s="3"/>
      <c r="M155" s="1056"/>
      <c r="N155" s="1056"/>
      <c r="P155" s="312"/>
      <c r="Q155" s="312"/>
      <c r="R155" s="312"/>
      <c r="S155" s="312"/>
    </row>
    <row r="156" spans="2:19" x14ac:dyDescent="0.2">
      <c r="B156" s="11" t="s">
        <v>435</v>
      </c>
      <c r="C156" s="1028"/>
      <c r="D156" s="1058"/>
      <c r="E156" s="1058"/>
      <c r="F156" s="1029"/>
      <c r="G156" s="3"/>
      <c r="I156" s="4" t="s">
        <v>417</v>
      </c>
      <c r="J156" s="4"/>
      <c r="K156" s="2"/>
      <c r="L156" s="3"/>
      <c r="M156" s="1056"/>
      <c r="N156" s="1056"/>
      <c r="P156" s="312"/>
      <c r="Q156" s="312"/>
      <c r="R156" s="312"/>
      <c r="S156" s="312"/>
    </row>
    <row r="157" spans="2:19" x14ac:dyDescent="0.2">
      <c r="B157" s="4" t="s">
        <v>150</v>
      </c>
      <c r="C157" s="1050"/>
      <c r="D157" s="1051"/>
      <c r="E157" s="1051"/>
      <c r="F157" s="1052"/>
      <c r="G157" s="3"/>
      <c r="P157" s="312"/>
      <c r="Q157" s="312"/>
      <c r="R157" s="312"/>
      <c r="S157" s="312"/>
    </row>
    <row r="158" spans="2:19" x14ac:dyDescent="0.2">
      <c r="F158" s="3"/>
      <c r="G158" s="3"/>
      <c r="I158" s="4" t="s">
        <v>420</v>
      </c>
      <c r="K158" s="2"/>
      <c r="M158" s="1" t="s">
        <v>636</v>
      </c>
      <c r="N158" s="2"/>
      <c r="P158" s="312"/>
      <c r="Q158" s="312"/>
      <c r="R158" s="312"/>
      <c r="S158" s="312"/>
    </row>
    <row r="159" spans="2:19" x14ac:dyDescent="0.2">
      <c r="B159" s="4" t="s">
        <v>412</v>
      </c>
      <c r="C159" s="121"/>
      <c r="D159" s="5" t="s">
        <v>410</v>
      </c>
      <c r="F159" s="3"/>
      <c r="I159" s="4" t="s">
        <v>409</v>
      </c>
      <c r="K159" s="202"/>
      <c r="P159" s="312"/>
      <c r="Q159" s="312"/>
      <c r="R159" s="312"/>
      <c r="S159" s="312"/>
    </row>
    <row r="160" spans="2:19" x14ac:dyDescent="0.2">
      <c r="B160" s="4" t="s">
        <v>413</v>
      </c>
      <c r="C160" s="122"/>
      <c r="D160" s="9" t="s">
        <v>411</v>
      </c>
      <c r="E160" s="3"/>
      <c r="G160" s="3"/>
      <c r="I160" s="4" t="s">
        <v>330</v>
      </c>
      <c r="M160" s="1053"/>
      <c r="N160" s="1054"/>
      <c r="P160" s="312"/>
      <c r="Q160" s="312"/>
      <c r="R160" s="312"/>
      <c r="S160" s="312"/>
    </row>
    <row r="161" spans="2:19" ht="13.5" thickBot="1" x14ac:dyDescent="0.25">
      <c r="B161" s="14"/>
      <c r="C161" s="14"/>
      <c r="D161" s="14"/>
      <c r="E161" s="14"/>
      <c r="F161" s="14"/>
      <c r="G161" s="14"/>
      <c r="H161" s="14"/>
      <c r="I161" s="14"/>
      <c r="J161" s="14"/>
      <c r="K161" s="14"/>
      <c r="L161" s="14"/>
      <c r="M161" s="14"/>
      <c r="N161" s="14"/>
      <c r="P161" s="312"/>
      <c r="Q161" s="312"/>
      <c r="R161" s="312"/>
      <c r="S161" s="312"/>
    </row>
    <row r="162" spans="2:19" x14ac:dyDescent="0.2">
      <c r="E162" s="11" t="s">
        <v>779</v>
      </c>
      <c r="F162" s="724"/>
      <c r="G162" s="10"/>
      <c r="H162" s="10"/>
      <c r="I162" s="3"/>
      <c r="J162" s="3"/>
      <c r="K162" s="3" t="s">
        <v>415</v>
      </c>
      <c r="L162" s="3"/>
      <c r="M162" s="1059" t="s">
        <v>446</v>
      </c>
      <c r="N162" s="1059"/>
      <c r="P162" s="312"/>
      <c r="Q162" s="312"/>
      <c r="R162" s="312"/>
      <c r="S162" s="312"/>
    </row>
    <row r="163" spans="2:19" x14ac:dyDescent="0.2">
      <c r="B163" s="12" t="s">
        <v>414</v>
      </c>
      <c r="C163" s="206">
        <f>C152+1</f>
        <v>15</v>
      </c>
      <c r="D163" s="10"/>
      <c r="E163" s="11" t="s">
        <v>624</v>
      </c>
      <c r="F163" s="202"/>
      <c r="G163" s="3"/>
      <c r="I163" s="4" t="s">
        <v>408</v>
      </c>
      <c r="J163" s="4"/>
      <c r="K163" s="13"/>
      <c r="L163" s="3"/>
      <c r="M163" s="1056"/>
      <c r="N163" s="1056"/>
      <c r="P163" s="312"/>
      <c r="Q163" s="312"/>
      <c r="R163" s="312"/>
      <c r="S163" s="312"/>
    </row>
    <row r="164" spans="2:19" x14ac:dyDescent="0.2">
      <c r="B164" s="4" t="s">
        <v>407</v>
      </c>
      <c r="C164" s="1057" t="s">
        <v>159</v>
      </c>
      <c r="D164" s="1057"/>
      <c r="E164" s="1057"/>
      <c r="F164" s="1057"/>
      <c r="G164" s="3"/>
      <c r="I164" s="4" t="s">
        <v>418</v>
      </c>
      <c r="J164" s="4"/>
      <c r="K164" s="2"/>
      <c r="L164" s="3"/>
      <c r="M164" s="1056"/>
      <c r="N164" s="1056"/>
      <c r="P164" s="312"/>
      <c r="Q164" s="312"/>
      <c r="R164" s="312"/>
      <c r="S164" s="312"/>
    </row>
    <row r="165" spans="2:19" x14ac:dyDescent="0.2">
      <c r="B165" s="4" t="s">
        <v>401</v>
      </c>
      <c r="C165" s="1050"/>
      <c r="D165" s="1051"/>
      <c r="E165" s="1051"/>
      <c r="F165" s="1052"/>
      <c r="G165" s="3"/>
      <c r="I165" s="4" t="s">
        <v>416</v>
      </c>
      <c r="J165" s="4"/>
      <c r="K165" s="2"/>
      <c r="L165" s="3"/>
      <c r="M165" s="1056"/>
      <c r="N165" s="1056"/>
      <c r="P165" s="312"/>
      <c r="Q165" s="312"/>
      <c r="R165" s="312"/>
      <c r="S165" s="312"/>
    </row>
    <row r="166" spans="2:19" x14ac:dyDescent="0.2">
      <c r="B166" s="4" t="s">
        <v>256</v>
      </c>
      <c r="C166" s="1050"/>
      <c r="D166" s="1051"/>
      <c r="E166" s="1051"/>
      <c r="F166" s="1052"/>
      <c r="G166" s="3"/>
      <c r="H166" s="3"/>
      <c r="I166" s="4" t="s">
        <v>421</v>
      </c>
      <c r="J166" s="4"/>
      <c r="K166" s="2"/>
      <c r="L166" s="3"/>
      <c r="M166" s="1056"/>
      <c r="N166" s="1056"/>
      <c r="P166" s="312"/>
      <c r="Q166" s="312"/>
      <c r="R166" s="312"/>
      <c r="S166" s="312"/>
    </row>
    <row r="167" spans="2:19" x14ac:dyDescent="0.2">
      <c r="B167" s="11" t="s">
        <v>435</v>
      </c>
      <c r="C167" s="1028"/>
      <c r="D167" s="1058"/>
      <c r="E167" s="1058"/>
      <c r="F167" s="1029"/>
      <c r="G167" s="3"/>
      <c r="I167" s="4" t="s">
        <v>417</v>
      </c>
      <c r="J167" s="4"/>
      <c r="K167" s="2"/>
      <c r="L167" s="3"/>
      <c r="M167" s="1056"/>
      <c r="N167" s="1056"/>
      <c r="P167" s="312"/>
      <c r="Q167" s="312"/>
      <c r="R167" s="312"/>
      <c r="S167" s="312"/>
    </row>
    <row r="168" spans="2:19" x14ac:dyDescent="0.2">
      <c r="B168" s="4" t="s">
        <v>150</v>
      </c>
      <c r="C168" s="1050"/>
      <c r="D168" s="1051"/>
      <c r="E168" s="1051"/>
      <c r="F168" s="1052"/>
      <c r="G168" s="3"/>
      <c r="P168" s="312"/>
      <c r="Q168" s="312"/>
      <c r="R168" s="312"/>
      <c r="S168" s="312"/>
    </row>
    <row r="169" spans="2:19" x14ac:dyDescent="0.2">
      <c r="F169" s="3"/>
      <c r="G169" s="3"/>
      <c r="I169" s="4" t="s">
        <v>420</v>
      </c>
      <c r="K169" s="2"/>
      <c r="M169" s="1" t="s">
        <v>636</v>
      </c>
      <c r="N169" s="2"/>
      <c r="P169" s="312"/>
      <c r="Q169" s="312"/>
      <c r="R169" s="312"/>
      <c r="S169" s="312"/>
    </row>
    <row r="170" spans="2:19" x14ac:dyDescent="0.2">
      <c r="B170" s="4" t="s">
        <v>412</v>
      </c>
      <c r="C170" s="121"/>
      <c r="D170" s="5" t="s">
        <v>410</v>
      </c>
      <c r="F170" s="3"/>
      <c r="I170" s="4" t="s">
        <v>409</v>
      </c>
      <c r="K170" s="202"/>
      <c r="P170" s="312"/>
      <c r="Q170" s="312"/>
      <c r="R170" s="312"/>
      <c r="S170" s="312"/>
    </row>
    <row r="171" spans="2:19" x14ac:dyDescent="0.2">
      <c r="B171" s="4" t="s">
        <v>413</v>
      </c>
      <c r="C171" s="122"/>
      <c r="D171" s="9" t="s">
        <v>411</v>
      </c>
      <c r="E171" s="3"/>
      <c r="G171" s="3"/>
      <c r="I171" s="4" t="s">
        <v>330</v>
      </c>
      <c r="M171" s="1053"/>
      <c r="N171" s="1054"/>
      <c r="P171" s="312"/>
      <c r="Q171" s="312"/>
      <c r="R171" s="312"/>
      <c r="S171" s="312"/>
    </row>
    <row r="172" spans="2:19" ht="13.5" thickBot="1" x14ac:dyDescent="0.25">
      <c r="B172" s="14"/>
      <c r="C172" s="14"/>
      <c r="D172" s="14"/>
      <c r="E172" s="14"/>
      <c r="F172" s="14"/>
      <c r="G172" s="14"/>
      <c r="H172" s="14"/>
      <c r="I172" s="14"/>
      <c r="J172" s="14"/>
      <c r="K172" s="14"/>
      <c r="L172" s="14"/>
      <c r="M172" s="14"/>
      <c r="N172" s="14"/>
      <c r="P172" s="312"/>
      <c r="Q172" s="312"/>
      <c r="R172" s="312"/>
      <c r="S172" s="312"/>
    </row>
    <row r="173" spans="2:19" x14ac:dyDescent="0.2">
      <c r="E173" s="11" t="s">
        <v>779</v>
      </c>
      <c r="F173" s="724"/>
      <c r="G173" s="10"/>
      <c r="H173" s="10"/>
      <c r="I173" s="3"/>
      <c r="J173" s="3"/>
      <c r="K173" s="3" t="s">
        <v>415</v>
      </c>
      <c r="L173" s="3"/>
      <c r="M173" s="1059" t="s">
        <v>446</v>
      </c>
      <c r="N173" s="1059"/>
      <c r="P173" s="312"/>
      <c r="Q173" s="312"/>
      <c r="R173" s="312"/>
      <c r="S173" s="312"/>
    </row>
    <row r="174" spans="2:19" x14ac:dyDescent="0.2">
      <c r="B174" s="12" t="s">
        <v>414</v>
      </c>
      <c r="C174" s="206">
        <f>C163+1</f>
        <v>16</v>
      </c>
      <c r="D174" s="10"/>
      <c r="E174" s="11" t="s">
        <v>624</v>
      </c>
      <c r="F174" s="202"/>
      <c r="G174" s="3"/>
      <c r="I174" s="4" t="s">
        <v>408</v>
      </c>
      <c r="J174" s="4"/>
      <c r="K174" s="13"/>
      <c r="L174" s="3"/>
      <c r="M174" s="1056"/>
      <c r="N174" s="1056"/>
      <c r="P174" s="312"/>
      <c r="Q174" s="312"/>
      <c r="R174" s="312"/>
      <c r="S174" s="312"/>
    </row>
    <row r="175" spans="2:19" x14ac:dyDescent="0.2">
      <c r="B175" s="4" t="s">
        <v>407</v>
      </c>
      <c r="C175" s="1057" t="s">
        <v>159</v>
      </c>
      <c r="D175" s="1057"/>
      <c r="E175" s="1057"/>
      <c r="F175" s="1057"/>
      <c r="G175" s="3"/>
      <c r="I175" s="4" t="s">
        <v>418</v>
      </c>
      <c r="J175" s="4"/>
      <c r="K175" s="2"/>
      <c r="L175" s="3"/>
      <c r="M175" s="1056"/>
      <c r="N175" s="1056"/>
      <c r="P175" s="312"/>
      <c r="Q175" s="312"/>
      <c r="R175" s="312"/>
      <c r="S175" s="312"/>
    </row>
    <row r="176" spans="2:19" x14ac:dyDescent="0.2">
      <c r="B176" s="4" t="s">
        <v>401</v>
      </c>
      <c r="C176" s="1050"/>
      <c r="D176" s="1051"/>
      <c r="E176" s="1051"/>
      <c r="F176" s="1052"/>
      <c r="G176" s="3"/>
      <c r="I176" s="4" t="s">
        <v>416</v>
      </c>
      <c r="J176" s="4"/>
      <c r="K176" s="2"/>
      <c r="L176" s="3"/>
      <c r="M176" s="1056"/>
      <c r="N176" s="1056"/>
      <c r="P176" s="312"/>
      <c r="Q176" s="312"/>
      <c r="R176" s="312"/>
      <c r="S176" s="312"/>
    </row>
    <row r="177" spans="2:19" x14ac:dyDescent="0.2">
      <c r="B177" s="4" t="s">
        <v>256</v>
      </c>
      <c r="C177" s="1050"/>
      <c r="D177" s="1051"/>
      <c r="E177" s="1051"/>
      <c r="F177" s="1052"/>
      <c r="G177" s="3"/>
      <c r="H177" s="3"/>
      <c r="I177" s="4" t="s">
        <v>421</v>
      </c>
      <c r="J177" s="4"/>
      <c r="K177" s="2"/>
      <c r="L177" s="3"/>
      <c r="M177" s="1056"/>
      <c r="N177" s="1056"/>
      <c r="P177" s="312"/>
      <c r="Q177" s="312"/>
      <c r="R177" s="312"/>
      <c r="S177" s="312"/>
    </row>
    <row r="178" spans="2:19" x14ac:dyDescent="0.2">
      <c r="B178" s="11" t="s">
        <v>435</v>
      </c>
      <c r="C178" s="1028"/>
      <c r="D178" s="1058"/>
      <c r="E178" s="1058"/>
      <c r="F178" s="1029"/>
      <c r="G178" s="3"/>
      <c r="I178" s="4" t="s">
        <v>417</v>
      </c>
      <c r="J178" s="4"/>
      <c r="K178" s="2"/>
      <c r="L178" s="3"/>
      <c r="M178" s="1056"/>
      <c r="N178" s="1056"/>
      <c r="P178" s="312"/>
      <c r="Q178" s="312"/>
      <c r="R178" s="312"/>
      <c r="S178" s="312"/>
    </row>
    <row r="179" spans="2:19" x14ac:dyDescent="0.2">
      <c r="B179" s="4" t="s">
        <v>150</v>
      </c>
      <c r="C179" s="1050"/>
      <c r="D179" s="1051"/>
      <c r="E179" s="1051"/>
      <c r="F179" s="1052"/>
      <c r="G179" s="3"/>
      <c r="P179" s="312"/>
      <c r="Q179" s="312"/>
      <c r="R179" s="312"/>
      <c r="S179" s="312"/>
    </row>
    <row r="180" spans="2:19" x14ac:dyDescent="0.2">
      <c r="F180" s="3"/>
      <c r="G180" s="3"/>
      <c r="I180" s="4" t="s">
        <v>420</v>
      </c>
      <c r="K180" s="2"/>
      <c r="M180" s="1" t="s">
        <v>636</v>
      </c>
      <c r="N180" s="2"/>
      <c r="P180" s="312"/>
      <c r="Q180" s="312"/>
      <c r="R180" s="312"/>
      <c r="S180" s="312"/>
    </row>
    <row r="181" spans="2:19" x14ac:dyDescent="0.2">
      <c r="B181" s="4" t="s">
        <v>412</v>
      </c>
      <c r="C181" s="121"/>
      <c r="D181" s="5" t="s">
        <v>410</v>
      </c>
      <c r="F181" s="3"/>
      <c r="I181" s="4" t="s">
        <v>409</v>
      </c>
      <c r="K181" s="202"/>
      <c r="P181" s="312"/>
      <c r="Q181" s="312"/>
      <c r="R181" s="312"/>
      <c r="S181" s="312"/>
    </row>
    <row r="182" spans="2:19" x14ac:dyDescent="0.2">
      <c r="B182" s="4" t="s">
        <v>413</v>
      </c>
      <c r="C182" s="122"/>
      <c r="D182" s="9" t="s">
        <v>411</v>
      </c>
      <c r="E182" s="3"/>
      <c r="G182" s="3"/>
      <c r="I182" s="4" t="s">
        <v>330</v>
      </c>
      <c r="M182" s="1053"/>
      <c r="N182" s="1054"/>
      <c r="P182" s="312"/>
      <c r="Q182" s="312"/>
      <c r="R182" s="312"/>
      <c r="S182" s="312"/>
    </row>
    <row r="183" spans="2:19" ht="13.5" thickBot="1" x14ac:dyDescent="0.25">
      <c r="B183" s="14"/>
      <c r="C183" s="14"/>
      <c r="D183" s="14"/>
      <c r="E183" s="14"/>
      <c r="F183" s="14"/>
      <c r="G183" s="14"/>
      <c r="H183" s="14"/>
      <c r="I183" s="14"/>
      <c r="J183" s="14"/>
      <c r="K183" s="14"/>
      <c r="L183" s="14"/>
      <c r="M183" s="14"/>
      <c r="N183" s="14"/>
      <c r="P183" s="312"/>
      <c r="Q183" s="312"/>
      <c r="R183" s="312"/>
      <c r="S183" s="312"/>
    </row>
    <row r="184" spans="2:19" x14ac:dyDescent="0.2">
      <c r="B184" s="517"/>
      <c r="C184" s="517"/>
      <c r="D184" s="517"/>
      <c r="E184" s="11" t="s">
        <v>779</v>
      </c>
      <c r="F184" s="724"/>
      <c r="G184" s="519"/>
      <c r="H184" s="519"/>
      <c r="I184" s="516"/>
      <c r="J184" s="516"/>
      <c r="K184" s="516" t="s">
        <v>415</v>
      </c>
      <c r="L184" s="516"/>
      <c r="M184" s="1055" t="s">
        <v>446</v>
      </c>
      <c r="N184" s="1055"/>
      <c r="P184" s="312"/>
      <c r="Q184" s="312"/>
      <c r="R184" s="312"/>
      <c r="S184" s="312"/>
    </row>
    <row r="185" spans="2:19" x14ac:dyDescent="0.2">
      <c r="B185" s="12" t="s">
        <v>414</v>
      </c>
      <c r="C185" s="206">
        <f>C174+1</f>
        <v>17</v>
      </c>
      <c r="D185" s="10"/>
      <c r="E185" s="11" t="s">
        <v>624</v>
      </c>
      <c r="F185" s="202"/>
      <c r="G185" s="3"/>
      <c r="I185" s="4" t="s">
        <v>408</v>
      </c>
      <c r="J185" s="4"/>
      <c r="K185" s="13"/>
      <c r="L185" s="3"/>
      <c r="M185" s="1056"/>
      <c r="N185" s="1056"/>
      <c r="P185" s="312"/>
      <c r="Q185" s="312"/>
      <c r="R185" s="312"/>
      <c r="S185" s="312"/>
    </row>
    <row r="186" spans="2:19" x14ac:dyDescent="0.2">
      <c r="B186" s="4" t="s">
        <v>407</v>
      </c>
      <c r="C186" s="1057" t="s">
        <v>159</v>
      </c>
      <c r="D186" s="1057"/>
      <c r="E186" s="1057"/>
      <c r="F186" s="1057"/>
      <c r="G186" s="3"/>
      <c r="I186" s="4" t="s">
        <v>418</v>
      </c>
      <c r="J186" s="4"/>
      <c r="K186" s="2"/>
      <c r="L186" s="3"/>
      <c r="M186" s="1056"/>
      <c r="N186" s="1056"/>
      <c r="P186" s="312"/>
      <c r="Q186" s="312"/>
      <c r="R186" s="312"/>
      <c r="S186" s="312"/>
    </row>
    <row r="187" spans="2:19" x14ac:dyDescent="0.2">
      <c r="B187" s="4" t="s">
        <v>401</v>
      </c>
      <c r="C187" s="1050"/>
      <c r="D187" s="1051"/>
      <c r="E187" s="1051"/>
      <c r="F187" s="1052"/>
      <c r="G187" s="3"/>
      <c r="I187" s="4" t="s">
        <v>416</v>
      </c>
      <c r="J187" s="4"/>
      <c r="K187" s="2"/>
      <c r="L187" s="3"/>
      <c r="M187" s="1056"/>
      <c r="N187" s="1056"/>
      <c r="P187" s="312"/>
      <c r="Q187" s="312"/>
      <c r="R187" s="312"/>
      <c r="S187" s="312"/>
    </row>
    <row r="188" spans="2:19" x14ac:dyDescent="0.2">
      <c r="B188" s="4" t="s">
        <v>256</v>
      </c>
      <c r="C188" s="1050"/>
      <c r="D188" s="1051"/>
      <c r="E188" s="1051"/>
      <c r="F188" s="1052"/>
      <c r="G188" s="3"/>
      <c r="H188" s="3"/>
      <c r="I188" s="4" t="s">
        <v>421</v>
      </c>
      <c r="J188" s="4"/>
      <c r="K188" s="2"/>
      <c r="L188" s="3"/>
      <c r="M188" s="1056"/>
      <c r="N188" s="1056"/>
      <c r="P188" s="312"/>
      <c r="Q188" s="312"/>
      <c r="R188" s="312"/>
      <c r="S188" s="312"/>
    </row>
    <row r="189" spans="2:19" x14ac:dyDescent="0.2">
      <c r="B189" s="11" t="s">
        <v>435</v>
      </c>
      <c r="C189" s="1028"/>
      <c r="D189" s="1058"/>
      <c r="E189" s="1058"/>
      <c r="F189" s="1029"/>
      <c r="G189" s="3"/>
      <c r="I189" s="4" t="s">
        <v>417</v>
      </c>
      <c r="J189" s="4"/>
      <c r="K189" s="2"/>
      <c r="L189" s="3"/>
      <c r="M189" s="1056"/>
      <c r="N189" s="1056"/>
      <c r="P189" s="312"/>
      <c r="Q189" s="312"/>
      <c r="R189" s="312"/>
      <c r="S189" s="312"/>
    </row>
    <row r="190" spans="2:19" x14ac:dyDescent="0.2">
      <c r="B190" s="4" t="s">
        <v>150</v>
      </c>
      <c r="C190" s="1050"/>
      <c r="D190" s="1051"/>
      <c r="E190" s="1051"/>
      <c r="F190" s="1052"/>
      <c r="G190" s="3"/>
      <c r="P190" s="312"/>
      <c r="Q190" s="312"/>
      <c r="R190" s="312"/>
      <c r="S190" s="312"/>
    </row>
    <row r="191" spans="2:19" x14ac:dyDescent="0.2">
      <c r="F191" s="3"/>
      <c r="G191" s="3"/>
      <c r="I191" s="4" t="s">
        <v>420</v>
      </c>
      <c r="K191" s="2"/>
      <c r="M191" s="1" t="s">
        <v>636</v>
      </c>
      <c r="N191" s="2"/>
      <c r="P191" s="312"/>
      <c r="Q191" s="312"/>
      <c r="R191" s="312"/>
      <c r="S191" s="312"/>
    </row>
    <row r="192" spans="2:19" x14ac:dyDescent="0.2">
      <c r="B192" s="4" t="s">
        <v>412</v>
      </c>
      <c r="C192" s="121"/>
      <c r="D192" s="5" t="s">
        <v>410</v>
      </c>
      <c r="F192" s="3"/>
      <c r="I192" s="4" t="s">
        <v>409</v>
      </c>
      <c r="K192" s="202"/>
      <c r="P192" s="312"/>
      <c r="Q192" s="312"/>
      <c r="R192" s="312"/>
      <c r="S192" s="312"/>
    </row>
    <row r="193" spans="2:19" x14ac:dyDescent="0.2">
      <c r="B193" s="4" t="s">
        <v>413</v>
      </c>
      <c r="C193" s="122"/>
      <c r="D193" s="9" t="s">
        <v>411</v>
      </c>
      <c r="E193" s="3"/>
      <c r="G193" s="3"/>
      <c r="I193" s="4" t="s">
        <v>330</v>
      </c>
      <c r="M193" s="1053"/>
      <c r="N193" s="1054"/>
      <c r="P193" s="312"/>
      <c r="Q193" s="312"/>
      <c r="R193" s="312"/>
      <c r="S193" s="312"/>
    </row>
    <row r="194" spans="2:19" ht="13.5" thickBot="1" x14ac:dyDescent="0.25">
      <c r="B194" s="14"/>
      <c r="C194" s="14"/>
      <c r="D194" s="14"/>
      <c r="E194" s="14"/>
      <c r="F194" s="14"/>
      <c r="G194" s="14"/>
      <c r="H194" s="14"/>
      <c r="I194" s="14"/>
      <c r="J194" s="14"/>
      <c r="K194" s="14"/>
      <c r="L194" s="14"/>
      <c r="M194" s="14"/>
      <c r="N194" s="14"/>
      <c r="P194" s="312"/>
      <c r="Q194" s="312"/>
      <c r="R194" s="312"/>
      <c r="S194" s="312"/>
    </row>
    <row r="195" spans="2:19" x14ac:dyDescent="0.2">
      <c r="E195" s="11" t="s">
        <v>779</v>
      </c>
      <c r="F195" s="724"/>
      <c r="G195" s="10"/>
      <c r="H195" s="10"/>
      <c r="I195" s="3"/>
      <c r="J195" s="3"/>
      <c r="K195" s="3" t="s">
        <v>415</v>
      </c>
      <c r="L195" s="3"/>
      <c r="M195" s="1059" t="s">
        <v>446</v>
      </c>
      <c r="N195" s="1059"/>
      <c r="P195" s="312"/>
      <c r="Q195" s="312"/>
      <c r="R195" s="312"/>
      <c r="S195" s="312"/>
    </row>
    <row r="196" spans="2:19" x14ac:dyDescent="0.2">
      <c r="B196" s="12" t="s">
        <v>414</v>
      </c>
      <c r="C196" s="206">
        <f>C185+1</f>
        <v>18</v>
      </c>
      <c r="D196" s="10"/>
      <c r="E196" s="11" t="s">
        <v>624</v>
      </c>
      <c r="F196" s="202"/>
      <c r="G196" s="3"/>
      <c r="I196" s="4" t="s">
        <v>408</v>
      </c>
      <c r="J196" s="4"/>
      <c r="K196" s="13"/>
      <c r="L196" s="3"/>
      <c r="M196" s="1056"/>
      <c r="N196" s="1056"/>
      <c r="P196" s="312"/>
      <c r="Q196" s="312"/>
      <c r="R196" s="312"/>
      <c r="S196" s="312"/>
    </row>
    <row r="197" spans="2:19" x14ac:dyDescent="0.2">
      <c r="B197" s="4" t="s">
        <v>407</v>
      </c>
      <c r="C197" s="1057" t="s">
        <v>159</v>
      </c>
      <c r="D197" s="1057"/>
      <c r="E197" s="1057"/>
      <c r="F197" s="1057"/>
      <c r="G197" s="3"/>
      <c r="I197" s="4" t="s">
        <v>418</v>
      </c>
      <c r="J197" s="4"/>
      <c r="K197" s="2"/>
      <c r="L197" s="3"/>
      <c r="M197" s="1056"/>
      <c r="N197" s="1056"/>
      <c r="P197" s="312"/>
      <c r="Q197" s="312"/>
      <c r="R197" s="312"/>
      <c r="S197" s="312"/>
    </row>
    <row r="198" spans="2:19" x14ac:dyDescent="0.2">
      <c r="B198" s="4" t="s">
        <v>401</v>
      </c>
      <c r="C198" s="1050"/>
      <c r="D198" s="1051"/>
      <c r="E198" s="1051"/>
      <c r="F198" s="1052"/>
      <c r="G198" s="3"/>
      <c r="I198" s="4" t="s">
        <v>416</v>
      </c>
      <c r="J198" s="4"/>
      <c r="K198" s="2"/>
      <c r="L198" s="3"/>
      <c r="M198" s="1056"/>
      <c r="N198" s="1056"/>
      <c r="P198" s="312"/>
      <c r="Q198" s="312"/>
      <c r="R198" s="312"/>
      <c r="S198" s="312"/>
    </row>
    <row r="199" spans="2:19" x14ac:dyDescent="0.2">
      <c r="B199" s="4" t="s">
        <v>256</v>
      </c>
      <c r="C199" s="1050"/>
      <c r="D199" s="1051"/>
      <c r="E199" s="1051"/>
      <c r="F199" s="1052"/>
      <c r="G199" s="3"/>
      <c r="H199" s="3"/>
      <c r="I199" s="4" t="s">
        <v>421</v>
      </c>
      <c r="J199" s="4"/>
      <c r="K199" s="2"/>
      <c r="L199" s="3"/>
      <c r="M199" s="1056"/>
      <c r="N199" s="1056"/>
      <c r="P199" s="312"/>
      <c r="Q199" s="312"/>
      <c r="R199" s="312"/>
      <c r="S199" s="312"/>
    </row>
    <row r="200" spans="2:19" x14ac:dyDescent="0.2">
      <c r="B200" s="11" t="s">
        <v>435</v>
      </c>
      <c r="C200" s="1028"/>
      <c r="D200" s="1058"/>
      <c r="E200" s="1058"/>
      <c r="F200" s="1029"/>
      <c r="G200" s="3"/>
      <c r="I200" s="4" t="s">
        <v>417</v>
      </c>
      <c r="J200" s="4"/>
      <c r="K200" s="2"/>
      <c r="L200" s="3"/>
      <c r="M200" s="1056"/>
      <c r="N200" s="1056"/>
      <c r="P200" s="312"/>
      <c r="Q200" s="312"/>
      <c r="R200" s="312"/>
      <c r="S200" s="312"/>
    </row>
    <row r="201" spans="2:19" x14ac:dyDescent="0.2">
      <c r="B201" s="4" t="s">
        <v>150</v>
      </c>
      <c r="C201" s="1050"/>
      <c r="D201" s="1051"/>
      <c r="E201" s="1051"/>
      <c r="F201" s="1052"/>
      <c r="G201" s="3"/>
      <c r="P201" s="312"/>
      <c r="Q201" s="312"/>
      <c r="R201" s="312"/>
      <c r="S201" s="312"/>
    </row>
    <row r="202" spans="2:19" x14ac:dyDescent="0.2">
      <c r="F202" s="3"/>
      <c r="G202" s="3"/>
      <c r="I202" s="4" t="s">
        <v>420</v>
      </c>
      <c r="K202" s="2"/>
      <c r="M202" s="1" t="s">
        <v>636</v>
      </c>
      <c r="N202" s="2"/>
      <c r="P202" s="312"/>
      <c r="Q202" s="312"/>
      <c r="R202" s="312"/>
      <c r="S202" s="312"/>
    </row>
    <row r="203" spans="2:19" x14ac:dyDescent="0.2">
      <c r="B203" s="4" t="s">
        <v>412</v>
      </c>
      <c r="C203" s="121"/>
      <c r="D203" s="5" t="s">
        <v>410</v>
      </c>
      <c r="F203" s="3"/>
      <c r="I203" s="4" t="s">
        <v>409</v>
      </c>
      <c r="K203" s="202"/>
      <c r="P203" s="312"/>
      <c r="Q203" s="312"/>
      <c r="R203" s="312"/>
      <c r="S203" s="312"/>
    </row>
    <row r="204" spans="2:19" x14ac:dyDescent="0.2">
      <c r="B204" s="4" t="s">
        <v>413</v>
      </c>
      <c r="C204" s="122"/>
      <c r="D204" s="9" t="s">
        <v>411</v>
      </c>
      <c r="E204" s="3"/>
      <c r="G204" s="3"/>
      <c r="I204" s="4" t="s">
        <v>330</v>
      </c>
      <c r="M204" s="1053"/>
      <c r="N204" s="1054"/>
      <c r="P204" s="312"/>
      <c r="Q204" s="312"/>
      <c r="R204" s="312"/>
      <c r="S204" s="312"/>
    </row>
    <row r="205" spans="2:19" ht="13.5" thickBot="1" x14ac:dyDescent="0.25">
      <c r="B205" s="14"/>
      <c r="C205" s="14"/>
      <c r="D205" s="14"/>
      <c r="E205" s="14"/>
      <c r="F205" s="14"/>
      <c r="G205" s="14"/>
      <c r="H205" s="14"/>
      <c r="I205" s="14"/>
      <c r="J205" s="14"/>
      <c r="K205" s="14"/>
      <c r="L205" s="14"/>
      <c r="M205" s="14"/>
      <c r="N205" s="14"/>
      <c r="P205" s="312"/>
      <c r="Q205" s="312"/>
      <c r="R205" s="312"/>
      <c r="S205" s="312"/>
    </row>
    <row r="206" spans="2:19" x14ac:dyDescent="0.2">
      <c r="E206" s="11" t="s">
        <v>779</v>
      </c>
      <c r="F206" s="724"/>
      <c r="G206" s="10"/>
      <c r="H206" s="10"/>
      <c r="I206" s="3"/>
      <c r="J206" s="3"/>
      <c r="K206" s="3" t="s">
        <v>415</v>
      </c>
      <c r="L206" s="3"/>
      <c r="M206" s="1059" t="s">
        <v>446</v>
      </c>
      <c r="N206" s="1059"/>
      <c r="P206" s="312"/>
      <c r="Q206" s="312"/>
      <c r="R206" s="312"/>
      <c r="S206" s="312"/>
    </row>
    <row r="207" spans="2:19" x14ac:dyDescent="0.2">
      <c r="B207" s="12" t="s">
        <v>414</v>
      </c>
      <c r="C207" s="206">
        <f>C196+1</f>
        <v>19</v>
      </c>
      <c r="D207" s="10"/>
      <c r="E207" s="11" t="s">
        <v>624</v>
      </c>
      <c r="F207" s="202"/>
      <c r="G207" s="3"/>
      <c r="I207" s="4" t="s">
        <v>408</v>
      </c>
      <c r="J207" s="4"/>
      <c r="K207" s="13"/>
      <c r="L207" s="3"/>
      <c r="M207" s="1056"/>
      <c r="N207" s="1056"/>
      <c r="P207" s="312"/>
      <c r="Q207" s="312"/>
      <c r="R207" s="312"/>
      <c r="S207" s="312"/>
    </row>
    <row r="208" spans="2:19" x14ac:dyDescent="0.2">
      <c r="B208" s="4" t="s">
        <v>407</v>
      </c>
      <c r="C208" s="1057" t="s">
        <v>159</v>
      </c>
      <c r="D208" s="1057"/>
      <c r="E208" s="1057"/>
      <c r="F208" s="1057"/>
      <c r="G208" s="3"/>
      <c r="I208" s="4" t="s">
        <v>418</v>
      </c>
      <c r="J208" s="4"/>
      <c r="K208" s="2"/>
      <c r="L208" s="3"/>
      <c r="M208" s="1056"/>
      <c r="N208" s="1056"/>
      <c r="P208" s="312"/>
      <c r="Q208" s="312"/>
      <c r="R208" s="312"/>
      <c r="S208" s="312"/>
    </row>
    <row r="209" spans="2:19" x14ac:dyDescent="0.2">
      <c r="B209" s="4" t="s">
        <v>401</v>
      </c>
      <c r="C209" s="1050"/>
      <c r="D209" s="1051"/>
      <c r="E209" s="1051"/>
      <c r="F209" s="1052"/>
      <c r="G209" s="3"/>
      <c r="I209" s="4" t="s">
        <v>416</v>
      </c>
      <c r="J209" s="4"/>
      <c r="K209" s="2"/>
      <c r="L209" s="3"/>
      <c r="M209" s="1056"/>
      <c r="N209" s="1056"/>
      <c r="P209" s="312"/>
      <c r="Q209" s="312"/>
      <c r="R209" s="312"/>
      <c r="S209" s="312"/>
    </row>
    <row r="210" spans="2:19" x14ac:dyDescent="0.2">
      <c r="B210" s="4" t="s">
        <v>256</v>
      </c>
      <c r="C210" s="1050"/>
      <c r="D210" s="1051"/>
      <c r="E210" s="1051"/>
      <c r="F210" s="1052"/>
      <c r="G210" s="3"/>
      <c r="H210" s="3"/>
      <c r="I210" s="4" t="s">
        <v>421</v>
      </c>
      <c r="J210" s="4"/>
      <c r="K210" s="2"/>
      <c r="L210" s="3"/>
      <c r="M210" s="1056"/>
      <c r="N210" s="1056"/>
      <c r="P210" s="312"/>
      <c r="Q210" s="312"/>
      <c r="R210" s="312"/>
      <c r="S210" s="312"/>
    </row>
    <row r="211" spans="2:19" x14ac:dyDescent="0.2">
      <c r="B211" s="11" t="s">
        <v>435</v>
      </c>
      <c r="C211" s="1028"/>
      <c r="D211" s="1058"/>
      <c r="E211" s="1058"/>
      <c r="F211" s="1029"/>
      <c r="G211" s="3"/>
      <c r="I211" s="4" t="s">
        <v>417</v>
      </c>
      <c r="J211" s="4"/>
      <c r="K211" s="2"/>
      <c r="L211" s="3"/>
      <c r="M211" s="1056"/>
      <c r="N211" s="1056"/>
      <c r="P211" s="312"/>
      <c r="Q211" s="312"/>
      <c r="R211" s="312"/>
      <c r="S211" s="312"/>
    </row>
    <row r="212" spans="2:19" x14ac:dyDescent="0.2">
      <c r="B212" s="4" t="s">
        <v>150</v>
      </c>
      <c r="C212" s="1050"/>
      <c r="D212" s="1051"/>
      <c r="E212" s="1051"/>
      <c r="F212" s="1052"/>
      <c r="G212" s="3"/>
      <c r="P212" s="312"/>
      <c r="Q212" s="312"/>
      <c r="R212" s="312"/>
      <c r="S212" s="312"/>
    </row>
    <row r="213" spans="2:19" x14ac:dyDescent="0.2">
      <c r="F213" s="3"/>
      <c r="G213" s="3"/>
      <c r="I213" s="4" t="s">
        <v>420</v>
      </c>
      <c r="K213" s="2"/>
      <c r="M213" s="1" t="s">
        <v>636</v>
      </c>
      <c r="N213" s="2"/>
      <c r="P213" s="312"/>
      <c r="Q213" s="312"/>
      <c r="R213" s="312"/>
      <c r="S213" s="312"/>
    </row>
    <row r="214" spans="2:19" x14ac:dyDescent="0.2">
      <c r="B214" s="4" t="s">
        <v>412</v>
      </c>
      <c r="C214" s="121"/>
      <c r="D214" s="5" t="s">
        <v>410</v>
      </c>
      <c r="F214" s="3"/>
      <c r="I214" s="4" t="s">
        <v>409</v>
      </c>
      <c r="K214" s="202"/>
      <c r="P214" s="312"/>
      <c r="Q214" s="312"/>
      <c r="R214" s="312"/>
      <c r="S214" s="312"/>
    </row>
    <row r="215" spans="2:19" x14ac:dyDescent="0.2">
      <c r="B215" s="4" t="s">
        <v>413</v>
      </c>
      <c r="C215" s="122"/>
      <c r="D215" s="9" t="s">
        <v>411</v>
      </c>
      <c r="E215" s="3"/>
      <c r="G215" s="3"/>
      <c r="I215" s="4" t="s">
        <v>330</v>
      </c>
      <c r="M215" s="1053"/>
      <c r="N215" s="1054"/>
      <c r="P215" s="312"/>
      <c r="Q215" s="312"/>
      <c r="R215" s="312"/>
      <c r="S215" s="312"/>
    </row>
    <row r="216" spans="2:19" ht="13.5" thickBot="1" x14ac:dyDescent="0.25">
      <c r="B216" s="14"/>
      <c r="C216" s="14"/>
      <c r="D216" s="14"/>
      <c r="E216" s="14"/>
      <c r="F216" s="14"/>
      <c r="G216" s="14"/>
      <c r="H216" s="14"/>
      <c r="I216" s="14"/>
      <c r="J216" s="14"/>
      <c r="K216" s="14"/>
      <c r="L216" s="14"/>
      <c r="M216" s="14"/>
      <c r="N216" s="14"/>
      <c r="P216" s="312"/>
      <c r="Q216" s="312"/>
      <c r="R216" s="312"/>
      <c r="S216" s="312"/>
    </row>
    <row r="217" spans="2:19" x14ac:dyDescent="0.2">
      <c r="E217" s="11" t="s">
        <v>779</v>
      </c>
      <c r="F217" s="724"/>
      <c r="G217" s="10"/>
      <c r="H217" s="10"/>
      <c r="I217" s="3"/>
      <c r="J217" s="3"/>
      <c r="K217" s="3" t="s">
        <v>415</v>
      </c>
      <c r="L217" s="3"/>
      <c r="M217" s="1059" t="s">
        <v>446</v>
      </c>
      <c r="N217" s="1059"/>
      <c r="P217" s="312"/>
      <c r="Q217" s="312"/>
      <c r="R217" s="312"/>
      <c r="S217" s="312"/>
    </row>
    <row r="218" spans="2:19" x14ac:dyDescent="0.2">
      <c r="B218" s="12" t="s">
        <v>414</v>
      </c>
      <c r="C218" s="206">
        <f>C207+1</f>
        <v>20</v>
      </c>
      <c r="D218" s="10"/>
      <c r="E218" s="11" t="s">
        <v>624</v>
      </c>
      <c r="F218" s="202"/>
      <c r="G218" s="3"/>
      <c r="I218" s="4" t="s">
        <v>408</v>
      </c>
      <c r="J218" s="4"/>
      <c r="K218" s="13"/>
      <c r="L218" s="3"/>
      <c r="M218" s="1056"/>
      <c r="N218" s="1056"/>
      <c r="P218" s="312"/>
      <c r="Q218" s="312"/>
      <c r="R218" s="312"/>
      <c r="S218" s="312"/>
    </row>
    <row r="219" spans="2:19" x14ac:dyDescent="0.2">
      <c r="B219" s="4" t="s">
        <v>407</v>
      </c>
      <c r="C219" s="1057" t="s">
        <v>159</v>
      </c>
      <c r="D219" s="1057"/>
      <c r="E219" s="1057"/>
      <c r="F219" s="1057"/>
      <c r="G219" s="3"/>
      <c r="I219" s="4" t="s">
        <v>418</v>
      </c>
      <c r="J219" s="4"/>
      <c r="K219" s="2"/>
      <c r="L219" s="3"/>
      <c r="M219" s="1056"/>
      <c r="N219" s="1056"/>
      <c r="P219" s="312"/>
      <c r="Q219" s="312"/>
      <c r="R219" s="312"/>
      <c r="S219" s="312"/>
    </row>
    <row r="220" spans="2:19" x14ac:dyDescent="0.2">
      <c r="B220" s="4" t="s">
        <v>401</v>
      </c>
      <c r="C220" s="1050"/>
      <c r="D220" s="1051"/>
      <c r="E220" s="1051"/>
      <c r="F220" s="1052"/>
      <c r="G220" s="3"/>
      <c r="I220" s="4" t="s">
        <v>416</v>
      </c>
      <c r="J220" s="4"/>
      <c r="K220" s="2"/>
      <c r="L220" s="3"/>
      <c r="M220" s="1056"/>
      <c r="N220" s="1056"/>
      <c r="P220" s="312"/>
      <c r="Q220" s="312"/>
      <c r="R220" s="312"/>
      <c r="S220" s="312"/>
    </row>
    <row r="221" spans="2:19" x14ac:dyDescent="0.2">
      <c r="B221" s="4" t="s">
        <v>256</v>
      </c>
      <c r="C221" s="1050"/>
      <c r="D221" s="1051"/>
      <c r="E221" s="1051"/>
      <c r="F221" s="1052"/>
      <c r="G221" s="3"/>
      <c r="H221" s="3"/>
      <c r="I221" s="4" t="s">
        <v>421</v>
      </c>
      <c r="J221" s="4"/>
      <c r="K221" s="2"/>
      <c r="L221" s="3"/>
      <c r="M221" s="1056"/>
      <c r="N221" s="1056"/>
      <c r="P221" s="312"/>
      <c r="Q221" s="312"/>
      <c r="R221" s="312"/>
      <c r="S221" s="312"/>
    </row>
    <row r="222" spans="2:19" x14ac:dyDescent="0.2">
      <c r="B222" s="11" t="s">
        <v>435</v>
      </c>
      <c r="C222" s="1028"/>
      <c r="D222" s="1058"/>
      <c r="E222" s="1058"/>
      <c r="F222" s="1029"/>
      <c r="G222" s="3"/>
      <c r="I222" s="4" t="s">
        <v>417</v>
      </c>
      <c r="J222" s="4"/>
      <c r="K222" s="2"/>
      <c r="L222" s="3"/>
      <c r="M222" s="1056"/>
      <c r="N222" s="1056"/>
      <c r="P222" s="312"/>
      <c r="Q222" s="312"/>
      <c r="R222" s="312"/>
      <c r="S222" s="312"/>
    </row>
    <row r="223" spans="2:19" x14ac:dyDescent="0.2">
      <c r="B223" s="4" t="s">
        <v>150</v>
      </c>
      <c r="C223" s="1050"/>
      <c r="D223" s="1051"/>
      <c r="E223" s="1051"/>
      <c r="F223" s="1052"/>
      <c r="G223" s="3"/>
      <c r="P223" s="312"/>
      <c r="Q223" s="312"/>
      <c r="R223" s="312"/>
      <c r="S223" s="312"/>
    </row>
    <row r="224" spans="2:19" x14ac:dyDescent="0.2">
      <c r="F224" s="3"/>
      <c r="G224" s="3"/>
      <c r="I224" s="4" t="s">
        <v>420</v>
      </c>
      <c r="K224" s="2"/>
      <c r="M224" s="1" t="s">
        <v>636</v>
      </c>
      <c r="N224" s="2"/>
      <c r="P224" s="312"/>
      <c r="Q224" s="312"/>
      <c r="R224" s="312"/>
      <c r="S224" s="312"/>
    </row>
    <row r="225" spans="2:19" x14ac:dyDescent="0.2">
      <c r="B225" s="4" t="s">
        <v>412</v>
      </c>
      <c r="C225" s="121"/>
      <c r="D225" s="5" t="s">
        <v>410</v>
      </c>
      <c r="F225" s="3"/>
      <c r="I225" s="4" t="s">
        <v>409</v>
      </c>
      <c r="K225" s="202"/>
      <c r="P225" s="312"/>
      <c r="Q225" s="312"/>
      <c r="R225" s="312"/>
      <c r="S225" s="312"/>
    </row>
    <row r="226" spans="2:19" x14ac:dyDescent="0.2">
      <c r="B226" s="4" t="s">
        <v>413</v>
      </c>
      <c r="C226" s="122"/>
      <c r="D226" s="9" t="s">
        <v>411</v>
      </c>
      <c r="E226" s="3"/>
      <c r="G226" s="3"/>
      <c r="I226" s="4" t="s">
        <v>330</v>
      </c>
      <c r="M226" s="1053"/>
      <c r="N226" s="1054"/>
      <c r="P226" s="312"/>
      <c r="Q226" s="312"/>
      <c r="R226" s="312"/>
      <c r="S226" s="312"/>
    </row>
    <row r="227" spans="2:19" ht="13.5" thickBot="1" x14ac:dyDescent="0.25">
      <c r="B227" s="14"/>
      <c r="C227" s="14"/>
      <c r="D227" s="14"/>
      <c r="E227" s="14"/>
      <c r="F227" s="14"/>
      <c r="G227" s="14"/>
      <c r="H227" s="14"/>
      <c r="I227" s="14"/>
      <c r="J227" s="14"/>
      <c r="K227" s="14"/>
      <c r="L227" s="14"/>
      <c r="M227" s="14"/>
      <c r="N227" s="14"/>
      <c r="P227" s="312"/>
      <c r="Q227" s="312"/>
      <c r="R227" s="312"/>
      <c r="S227" s="312"/>
    </row>
    <row r="228" spans="2:19" x14ac:dyDescent="0.2">
      <c r="E228" s="11" t="s">
        <v>779</v>
      </c>
      <c r="F228" s="724"/>
      <c r="G228" s="10"/>
      <c r="H228" s="10"/>
      <c r="I228" s="3"/>
      <c r="J228" s="3"/>
      <c r="K228" s="3" t="s">
        <v>415</v>
      </c>
      <c r="L228" s="3"/>
      <c r="M228" s="1059" t="s">
        <v>446</v>
      </c>
      <c r="N228" s="1059"/>
      <c r="P228" s="312"/>
      <c r="Q228" s="312"/>
      <c r="R228" s="312"/>
      <c r="S228" s="312"/>
    </row>
    <row r="229" spans="2:19" x14ac:dyDescent="0.2">
      <c r="B229" s="12" t="s">
        <v>414</v>
      </c>
      <c r="C229" s="206">
        <f>C218+1</f>
        <v>21</v>
      </c>
      <c r="D229" s="10"/>
      <c r="E229" s="11" t="s">
        <v>624</v>
      </c>
      <c r="F229" s="202"/>
      <c r="G229" s="3"/>
      <c r="I229" s="4" t="s">
        <v>408</v>
      </c>
      <c r="J229" s="4"/>
      <c r="K229" s="13"/>
      <c r="L229" s="3"/>
      <c r="M229" s="1056"/>
      <c r="N229" s="1056"/>
      <c r="P229" s="312"/>
      <c r="Q229" s="312"/>
      <c r="R229" s="312"/>
      <c r="S229" s="312"/>
    </row>
    <row r="230" spans="2:19" x14ac:dyDescent="0.2">
      <c r="B230" s="4" t="s">
        <v>407</v>
      </c>
      <c r="C230" s="1057" t="s">
        <v>159</v>
      </c>
      <c r="D230" s="1057"/>
      <c r="E230" s="1057"/>
      <c r="F230" s="1057"/>
      <c r="G230" s="3"/>
      <c r="I230" s="4" t="s">
        <v>418</v>
      </c>
      <c r="J230" s="4"/>
      <c r="K230" s="2"/>
      <c r="L230" s="3"/>
      <c r="M230" s="1056"/>
      <c r="N230" s="1056"/>
      <c r="P230" s="312"/>
      <c r="Q230" s="312"/>
      <c r="R230" s="312"/>
      <c r="S230" s="312"/>
    </row>
    <row r="231" spans="2:19" x14ac:dyDescent="0.2">
      <c r="B231" s="4" t="s">
        <v>401</v>
      </c>
      <c r="C231" s="1050"/>
      <c r="D231" s="1051"/>
      <c r="E231" s="1051"/>
      <c r="F231" s="1052"/>
      <c r="G231" s="3"/>
      <c r="I231" s="4" t="s">
        <v>416</v>
      </c>
      <c r="J231" s="4"/>
      <c r="K231" s="2"/>
      <c r="L231" s="3"/>
      <c r="M231" s="1056"/>
      <c r="N231" s="1056"/>
      <c r="P231" s="312"/>
      <c r="Q231" s="312"/>
      <c r="R231" s="312"/>
      <c r="S231" s="312"/>
    </row>
    <row r="232" spans="2:19" x14ac:dyDescent="0.2">
      <c r="B232" s="4" t="s">
        <v>256</v>
      </c>
      <c r="C232" s="1050"/>
      <c r="D232" s="1051"/>
      <c r="E232" s="1051"/>
      <c r="F232" s="1052"/>
      <c r="G232" s="3"/>
      <c r="H232" s="3"/>
      <c r="I232" s="4" t="s">
        <v>421</v>
      </c>
      <c r="J232" s="4"/>
      <c r="K232" s="2"/>
      <c r="L232" s="3"/>
      <c r="M232" s="1056"/>
      <c r="N232" s="1056"/>
      <c r="P232" s="312"/>
      <c r="Q232" s="312"/>
      <c r="R232" s="312"/>
      <c r="S232" s="312"/>
    </row>
    <row r="233" spans="2:19" x14ac:dyDescent="0.2">
      <c r="B233" s="11" t="s">
        <v>435</v>
      </c>
      <c r="C233" s="1028"/>
      <c r="D233" s="1058"/>
      <c r="E233" s="1058"/>
      <c r="F233" s="1029"/>
      <c r="G233" s="3"/>
      <c r="I233" s="4" t="s">
        <v>417</v>
      </c>
      <c r="J233" s="4"/>
      <c r="K233" s="2"/>
      <c r="L233" s="3"/>
      <c r="M233" s="1056"/>
      <c r="N233" s="1056"/>
      <c r="P233" s="312"/>
      <c r="Q233" s="312"/>
      <c r="R233" s="312"/>
      <c r="S233" s="312"/>
    </row>
    <row r="234" spans="2:19" x14ac:dyDescent="0.2">
      <c r="B234" s="4" t="s">
        <v>150</v>
      </c>
      <c r="C234" s="1050"/>
      <c r="D234" s="1051"/>
      <c r="E234" s="1051"/>
      <c r="F234" s="1052"/>
      <c r="G234" s="3"/>
      <c r="P234" s="312"/>
      <c r="Q234" s="312"/>
      <c r="R234" s="312"/>
      <c r="S234" s="312"/>
    </row>
    <row r="235" spans="2:19" x14ac:dyDescent="0.2">
      <c r="F235" s="3"/>
      <c r="G235" s="3"/>
      <c r="I235" s="4" t="s">
        <v>420</v>
      </c>
      <c r="K235" s="2"/>
      <c r="M235" s="1" t="s">
        <v>636</v>
      </c>
      <c r="N235" s="2"/>
      <c r="P235" s="312"/>
      <c r="Q235" s="312"/>
      <c r="R235" s="312"/>
      <c r="S235" s="312"/>
    </row>
    <row r="236" spans="2:19" x14ac:dyDescent="0.2">
      <c r="B236" s="4" t="s">
        <v>412</v>
      </c>
      <c r="C236" s="121"/>
      <c r="D236" s="5" t="s">
        <v>410</v>
      </c>
      <c r="F236" s="3"/>
      <c r="I236" s="4" t="s">
        <v>409</v>
      </c>
      <c r="K236" s="202"/>
      <c r="P236" s="312"/>
      <c r="Q236" s="312"/>
      <c r="R236" s="312"/>
      <c r="S236" s="312"/>
    </row>
    <row r="237" spans="2:19" x14ac:dyDescent="0.2">
      <c r="B237" s="4" t="s">
        <v>413</v>
      </c>
      <c r="C237" s="122"/>
      <c r="D237" s="9" t="s">
        <v>411</v>
      </c>
      <c r="E237" s="3"/>
      <c r="G237" s="3"/>
      <c r="I237" s="4" t="s">
        <v>330</v>
      </c>
      <c r="M237" s="1053"/>
      <c r="N237" s="1054"/>
      <c r="P237" s="312"/>
      <c r="Q237" s="312"/>
      <c r="R237" s="312"/>
      <c r="S237" s="312"/>
    </row>
    <row r="238" spans="2:19" ht="13.5" thickBot="1" x14ac:dyDescent="0.25">
      <c r="B238" s="14"/>
      <c r="C238" s="14"/>
      <c r="D238" s="14"/>
      <c r="E238" s="14"/>
      <c r="F238" s="14"/>
      <c r="G238" s="14"/>
      <c r="H238" s="14"/>
      <c r="I238" s="14"/>
      <c r="J238" s="14"/>
      <c r="K238" s="14"/>
      <c r="L238" s="14"/>
      <c r="M238" s="14"/>
      <c r="N238" s="14"/>
      <c r="P238" s="312"/>
      <c r="Q238" s="312"/>
      <c r="R238" s="312"/>
      <c r="S238" s="312"/>
    </row>
    <row r="239" spans="2:19" x14ac:dyDescent="0.2">
      <c r="E239" s="11" t="s">
        <v>779</v>
      </c>
      <c r="F239" s="724"/>
      <c r="G239" s="10"/>
      <c r="H239" s="10"/>
      <c r="I239" s="3"/>
      <c r="J239" s="3"/>
      <c r="K239" s="3" t="s">
        <v>415</v>
      </c>
      <c r="L239" s="3"/>
      <c r="M239" s="1059" t="s">
        <v>446</v>
      </c>
      <c r="N239" s="1059"/>
      <c r="P239" s="312"/>
      <c r="Q239" s="312"/>
      <c r="R239" s="312"/>
      <c r="S239" s="312"/>
    </row>
    <row r="240" spans="2:19" x14ac:dyDescent="0.2">
      <c r="B240" s="12" t="s">
        <v>414</v>
      </c>
      <c r="C240" s="206">
        <f>C229+1</f>
        <v>22</v>
      </c>
      <c r="D240" s="10"/>
      <c r="E240" s="11" t="s">
        <v>624</v>
      </c>
      <c r="F240" s="202"/>
      <c r="G240" s="3"/>
      <c r="I240" s="4" t="s">
        <v>408</v>
      </c>
      <c r="J240" s="4"/>
      <c r="K240" s="13"/>
      <c r="L240" s="3"/>
      <c r="M240" s="1056"/>
      <c r="N240" s="1056"/>
      <c r="P240" s="312"/>
      <c r="Q240" s="312"/>
      <c r="R240" s="312"/>
      <c r="S240" s="312"/>
    </row>
    <row r="241" spans="2:19" x14ac:dyDescent="0.2">
      <c r="B241" s="4" t="s">
        <v>407</v>
      </c>
      <c r="C241" s="1057" t="s">
        <v>159</v>
      </c>
      <c r="D241" s="1057"/>
      <c r="E241" s="1057"/>
      <c r="F241" s="1057"/>
      <c r="G241" s="3"/>
      <c r="I241" s="4" t="s">
        <v>418</v>
      </c>
      <c r="J241" s="4"/>
      <c r="K241" s="2"/>
      <c r="L241" s="3"/>
      <c r="M241" s="1056"/>
      <c r="N241" s="1056"/>
      <c r="P241" s="312"/>
      <c r="Q241" s="312"/>
      <c r="R241" s="312"/>
      <c r="S241" s="312"/>
    </row>
    <row r="242" spans="2:19" x14ac:dyDescent="0.2">
      <c r="B242" s="4" t="s">
        <v>401</v>
      </c>
      <c r="C242" s="1050"/>
      <c r="D242" s="1051"/>
      <c r="E242" s="1051"/>
      <c r="F242" s="1052"/>
      <c r="G242" s="3"/>
      <c r="I242" s="4" t="s">
        <v>416</v>
      </c>
      <c r="J242" s="4"/>
      <c r="K242" s="2"/>
      <c r="L242" s="3"/>
      <c r="M242" s="1056"/>
      <c r="N242" s="1056"/>
      <c r="P242" s="312"/>
      <c r="Q242" s="312"/>
      <c r="R242" s="312"/>
      <c r="S242" s="312"/>
    </row>
    <row r="243" spans="2:19" x14ac:dyDescent="0.2">
      <c r="B243" s="4" t="s">
        <v>256</v>
      </c>
      <c r="C243" s="1050"/>
      <c r="D243" s="1051"/>
      <c r="E243" s="1051"/>
      <c r="F243" s="1052"/>
      <c r="G243" s="3"/>
      <c r="H243" s="3"/>
      <c r="I243" s="4" t="s">
        <v>421</v>
      </c>
      <c r="J243" s="4"/>
      <c r="K243" s="2"/>
      <c r="L243" s="3"/>
      <c r="M243" s="1056"/>
      <c r="N243" s="1056"/>
      <c r="P243" s="312"/>
      <c r="Q243" s="312"/>
      <c r="R243" s="312"/>
      <c r="S243" s="312"/>
    </row>
    <row r="244" spans="2:19" x14ac:dyDescent="0.2">
      <c r="B244" s="11" t="s">
        <v>435</v>
      </c>
      <c r="C244" s="1028"/>
      <c r="D244" s="1058"/>
      <c r="E244" s="1058"/>
      <c r="F244" s="1029"/>
      <c r="G244" s="3"/>
      <c r="I244" s="4" t="s">
        <v>417</v>
      </c>
      <c r="J244" s="4"/>
      <c r="K244" s="2"/>
      <c r="L244" s="3"/>
      <c r="M244" s="1056"/>
      <c r="N244" s="1056"/>
      <c r="P244" s="312"/>
      <c r="Q244" s="312"/>
      <c r="R244" s="312"/>
      <c r="S244" s="312"/>
    </row>
    <row r="245" spans="2:19" x14ac:dyDescent="0.2">
      <c r="B245" s="4" t="s">
        <v>150</v>
      </c>
      <c r="C245" s="1050"/>
      <c r="D245" s="1051"/>
      <c r="E245" s="1051"/>
      <c r="F245" s="1052"/>
      <c r="G245" s="3"/>
      <c r="P245" s="312"/>
      <c r="Q245" s="312"/>
      <c r="R245" s="312"/>
      <c r="S245" s="312"/>
    </row>
    <row r="246" spans="2:19" x14ac:dyDescent="0.2">
      <c r="F246" s="3"/>
      <c r="G246" s="3"/>
      <c r="I246" s="4" t="s">
        <v>420</v>
      </c>
      <c r="K246" s="2"/>
      <c r="M246" s="1" t="s">
        <v>636</v>
      </c>
      <c r="N246" s="2"/>
      <c r="P246" s="312"/>
      <c r="Q246" s="312"/>
      <c r="R246" s="312"/>
      <c r="S246" s="312"/>
    </row>
    <row r="247" spans="2:19" x14ac:dyDescent="0.2">
      <c r="B247" s="4" t="s">
        <v>412</v>
      </c>
      <c r="C247" s="121"/>
      <c r="D247" s="5" t="s">
        <v>410</v>
      </c>
      <c r="F247" s="3"/>
      <c r="I247" s="4" t="s">
        <v>409</v>
      </c>
      <c r="K247" s="202"/>
      <c r="P247" s="312"/>
      <c r="Q247" s="312"/>
      <c r="R247" s="312"/>
      <c r="S247" s="312"/>
    </row>
    <row r="248" spans="2:19" x14ac:dyDescent="0.2">
      <c r="B248" s="4" t="s">
        <v>413</v>
      </c>
      <c r="C248" s="122"/>
      <c r="D248" s="9" t="s">
        <v>411</v>
      </c>
      <c r="E248" s="3"/>
      <c r="G248" s="3"/>
      <c r="I248" s="4" t="s">
        <v>330</v>
      </c>
      <c r="M248" s="1053"/>
      <c r="N248" s="1054"/>
      <c r="P248" s="312"/>
      <c r="Q248" s="312"/>
      <c r="R248" s="312"/>
      <c r="S248" s="312"/>
    </row>
    <row r="249" spans="2:19" ht="13.5" thickBot="1" x14ac:dyDescent="0.25">
      <c r="B249" s="14"/>
      <c r="C249" s="14"/>
      <c r="D249" s="14"/>
      <c r="E249" s="14"/>
      <c r="F249" s="14"/>
      <c r="G249" s="14"/>
      <c r="H249" s="14"/>
      <c r="I249" s="14"/>
      <c r="J249" s="14"/>
      <c r="K249" s="14"/>
      <c r="L249" s="14"/>
      <c r="M249" s="14"/>
      <c r="N249" s="14"/>
      <c r="P249" s="312"/>
      <c r="Q249" s="312"/>
      <c r="R249" s="312"/>
      <c r="S249" s="312"/>
    </row>
    <row r="250" spans="2:19" x14ac:dyDescent="0.2">
      <c r="B250" s="517"/>
      <c r="C250" s="517"/>
      <c r="D250" s="517"/>
      <c r="E250" s="11" t="s">
        <v>779</v>
      </c>
      <c r="F250" s="724"/>
      <c r="G250" s="519"/>
      <c r="H250" s="519"/>
      <c r="I250" s="516"/>
      <c r="J250" s="516"/>
      <c r="K250" s="516" t="s">
        <v>415</v>
      </c>
      <c r="L250" s="516"/>
      <c r="M250" s="1055" t="s">
        <v>446</v>
      </c>
      <c r="N250" s="1055"/>
      <c r="P250" s="312"/>
      <c r="Q250" s="312"/>
      <c r="R250" s="312"/>
      <c r="S250" s="312"/>
    </row>
    <row r="251" spans="2:19" x14ac:dyDescent="0.2">
      <c r="B251" s="12" t="s">
        <v>414</v>
      </c>
      <c r="C251" s="206">
        <f>C240+1</f>
        <v>23</v>
      </c>
      <c r="D251" s="10"/>
      <c r="E251" s="11" t="s">
        <v>624</v>
      </c>
      <c r="F251" s="202"/>
      <c r="G251" s="3"/>
      <c r="I251" s="4" t="s">
        <v>408</v>
      </c>
      <c r="J251" s="4"/>
      <c r="K251" s="13"/>
      <c r="L251" s="3"/>
      <c r="M251" s="1056"/>
      <c r="N251" s="1056"/>
      <c r="P251" s="312"/>
      <c r="Q251" s="312"/>
      <c r="R251" s="312"/>
      <c r="S251" s="312"/>
    </row>
    <row r="252" spans="2:19" x14ac:dyDescent="0.2">
      <c r="B252" s="4" t="s">
        <v>407</v>
      </c>
      <c r="C252" s="1057" t="s">
        <v>159</v>
      </c>
      <c r="D252" s="1057"/>
      <c r="E252" s="1057"/>
      <c r="F252" s="1057"/>
      <c r="G252" s="3"/>
      <c r="I252" s="4" t="s">
        <v>418</v>
      </c>
      <c r="J252" s="4"/>
      <c r="K252" s="2"/>
      <c r="L252" s="3"/>
      <c r="M252" s="1056"/>
      <c r="N252" s="1056"/>
      <c r="P252" s="312"/>
      <c r="Q252" s="312"/>
      <c r="R252" s="312"/>
      <c r="S252" s="312"/>
    </row>
    <row r="253" spans="2:19" x14ac:dyDescent="0.2">
      <c r="B253" s="4" t="s">
        <v>401</v>
      </c>
      <c r="C253" s="1050"/>
      <c r="D253" s="1051"/>
      <c r="E253" s="1051"/>
      <c r="F253" s="1052"/>
      <c r="G253" s="3"/>
      <c r="I253" s="4" t="s">
        <v>416</v>
      </c>
      <c r="J253" s="4"/>
      <c r="K253" s="2"/>
      <c r="L253" s="3"/>
      <c r="M253" s="1056"/>
      <c r="N253" s="1056"/>
      <c r="P253" s="312"/>
      <c r="Q253" s="312"/>
      <c r="R253" s="312"/>
      <c r="S253" s="312"/>
    </row>
    <row r="254" spans="2:19" x14ac:dyDescent="0.2">
      <c r="B254" s="4" t="s">
        <v>256</v>
      </c>
      <c r="C254" s="1050"/>
      <c r="D254" s="1051"/>
      <c r="E254" s="1051"/>
      <c r="F254" s="1052"/>
      <c r="G254" s="3"/>
      <c r="H254" s="3"/>
      <c r="I254" s="4" t="s">
        <v>421</v>
      </c>
      <c r="J254" s="4"/>
      <c r="K254" s="2"/>
      <c r="L254" s="3"/>
      <c r="M254" s="1056"/>
      <c r="N254" s="1056"/>
      <c r="P254" s="312"/>
      <c r="Q254" s="312"/>
      <c r="R254" s="312"/>
      <c r="S254" s="312"/>
    </row>
    <row r="255" spans="2:19" x14ac:dyDescent="0.2">
      <c r="B255" s="11" t="s">
        <v>435</v>
      </c>
      <c r="C255" s="1028"/>
      <c r="D255" s="1058"/>
      <c r="E255" s="1058"/>
      <c r="F255" s="1029"/>
      <c r="G255" s="3"/>
      <c r="I255" s="4" t="s">
        <v>417</v>
      </c>
      <c r="J255" s="4"/>
      <c r="K255" s="2"/>
      <c r="L255" s="3"/>
      <c r="M255" s="1056"/>
      <c r="N255" s="1056"/>
      <c r="P255" s="312"/>
      <c r="Q255" s="312"/>
      <c r="R255" s="312"/>
      <c r="S255" s="312"/>
    </row>
    <row r="256" spans="2:19" x14ac:dyDescent="0.2">
      <c r="B256" s="4" t="s">
        <v>150</v>
      </c>
      <c r="C256" s="1050"/>
      <c r="D256" s="1051"/>
      <c r="E256" s="1051"/>
      <c r="F256" s="1052"/>
      <c r="G256" s="3"/>
      <c r="P256" s="312"/>
      <c r="Q256" s="312"/>
      <c r="R256" s="312"/>
      <c r="S256" s="312"/>
    </row>
    <row r="257" spans="2:19" x14ac:dyDescent="0.2">
      <c r="F257" s="3"/>
      <c r="G257" s="3"/>
      <c r="I257" s="4" t="s">
        <v>420</v>
      </c>
      <c r="K257" s="2"/>
      <c r="M257" s="1" t="s">
        <v>636</v>
      </c>
      <c r="N257" s="2"/>
      <c r="P257" s="312"/>
      <c r="Q257" s="312"/>
      <c r="R257" s="312"/>
      <c r="S257" s="312"/>
    </row>
    <row r="258" spans="2:19" x14ac:dyDescent="0.2">
      <c r="B258" s="4" t="s">
        <v>412</v>
      </c>
      <c r="C258" s="121"/>
      <c r="D258" s="5" t="s">
        <v>410</v>
      </c>
      <c r="F258" s="3"/>
      <c r="I258" s="4" t="s">
        <v>409</v>
      </c>
      <c r="K258" s="202"/>
      <c r="P258" s="312"/>
      <c r="Q258" s="312"/>
      <c r="R258" s="312"/>
      <c r="S258" s="312"/>
    </row>
    <row r="259" spans="2:19" x14ac:dyDescent="0.2">
      <c r="B259" s="4" t="s">
        <v>413</v>
      </c>
      <c r="C259" s="122"/>
      <c r="D259" s="9" t="s">
        <v>411</v>
      </c>
      <c r="E259" s="3"/>
      <c r="G259" s="3"/>
      <c r="I259" s="4" t="s">
        <v>330</v>
      </c>
      <c r="M259" s="1053"/>
      <c r="N259" s="1054"/>
      <c r="P259" s="312"/>
      <c r="Q259" s="312"/>
      <c r="R259" s="312"/>
      <c r="S259" s="312"/>
    </row>
    <row r="260" spans="2:19" ht="13.5" thickBot="1" x14ac:dyDescent="0.25">
      <c r="B260" s="14"/>
      <c r="C260" s="14"/>
      <c r="D260" s="14"/>
      <c r="E260" s="14"/>
      <c r="F260" s="14"/>
      <c r="G260" s="14"/>
      <c r="H260" s="14"/>
      <c r="I260" s="14"/>
      <c r="J260" s="14"/>
      <c r="K260" s="14"/>
      <c r="L260" s="14"/>
      <c r="M260" s="14"/>
      <c r="N260" s="14"/>
      <c r="P260" s="312"/>
      <c r="Q260" s="312"/>
      <c r="R260" s="312"/>
      <c r="S260" s="312"/>
    </row>
    <row r="261" spans="2:19" x14ac:dyDescent="0.2">
      <c r="E261" s="11" t="s">
        <v>779</v>
      </c>
      <c r="F261" s="724"/>
      <c r="G261" s="10"/>
      <c r="H261" s="10"/>
      <c r="I261" s="3"/>
      <c r="J261" s="3"/>
      <c r="K261" s="3" t="s">
        <v>415</v>
      </c>
      <c r="L261" s="3"/>
      <c r="M261" s="1059" t="s">
        <v>446</v>
      </c>
      <c r="N261" s="1059"/>
      <c r="P261" s="312"/>
      <c r="Q261" s="312"/>
      <c r="R261" s="312"/>
      <c r="S261" s="312"/>
    </row>
    <row r="262" spans="2:19" x14ac:dyDescent="0.2">
      <c r="B262" s="12" t="s">
        <v>414</v>
      </c>
      <c r="C262" s="206">
        <f>C251+1</f>
        <v>24</v>
      </c>
      <c r="D262" s="10"/>
      <c r="E262" s="11" t="s">
        <v>624</v>
      </c>
      <c r="F262" s="202"/>
      <c r="G262" s="3"/>
      <c r="I262" s="4" t="s">
        <v>408</v>
      </c>
      <c r="J262" s="4"/>
      <c r="K262" s="13"/>
      <c r="L262" s="3"/>
      <c r="M262" s="1056"/>
      <c r="N262" s="1056"/>
      <c r="P262" s="312"/>
      <c r="Q262" s="312"/>
      <c r="R262" s="312"/>
      <c r="S262" s="312"/>
    </row>
    <row r="263" spans="2:19" x14ac:dyDescent="0.2">
      <c r="B263" s="4" t="s">
        <v>407</v>
      </c>
      <c r="C263" s="1057" t="s">
        <v>159</v>
      </c>
      <c r="D263" s="1057"/>
      <c r="E263" s="1057"/>
      <c r="F263" s="1057"/>
      <c r="G263" s="3"/>
      <c r="I263" s="4" t="s">
        <v>418</v>
      </c>
      <c r="J263" s="4"/>
      <c r="K263" s="2"/>
      <c r="L263" s="3"/>
      <c r="M263" s="1056"/>
      <c r="N263" s="1056"/>
      <c r="P263" s="312"/>
      <c r="Q263" s="312"/>
      <c r="R263" s="312"/>
      <c r="S263" s="312"/>
    </row>
    <row r="264" spans="2:19" x14ac:dyDescent="0.2">
      <c r="B264" s="4" t="s">
        <v>401</v>
      </c>
      <c r="C264" s="1050"/>
      <c r="D264" s="1051"/>
      <c r="E264" s="1051"/>
      <c r="F264" s="1052"/>
      <c r="G264" s="3"/>
      <c r="I264" s="4" t="s">
        <v>416</v>
      </c>
      <c r="J264" s="4"/>
      <c r="K264" s="2"/>
      <c r="L264" s="3"/>
      <c r="M264" s="1056"/>
      <c r="N264" s="1056"/>
      <c r="P264" s="312"/>
      <c r="Q264" s="312"/>
      <c r="R264" s="312"/>
      <c r="S264" s="312"/>
    </row>
    <row r="265" spans="2:19" x14ac:dyDescent="0.2">
      <c r="B265" s="4" t="s">
        <v>256</v>
      </c>
      <c r="C265" s="1050"/>
      <c r="D265" s="1051"/>
      <c r="E265" s="1051"/>
      <c r="F265" s="1052"/>
      <c r="G265" s="3"/>
      <c r="H265" s="3"/>
      <c r="I265" s="4" t="s">
        <v>421</v>
      </c>
      <c r="J265" s="4"/>
      <c r="K265" s="2"/>
      <c r="L265" s="3"/>
      <c r="M265" s="1056"/>
      <c r="N265" s="1056"/>
      <c r="P265" s="312"/>
      <c r="Q265" s="312"/>
      <c r="R265" s="312"/>
      <c r="S265" s="312"/>
    </row>
    <row r="266" spans="2:19" x14ac:dyDescent="0.2">
      <c r="B266" s="11" t="s">
        <v>435</v>
      </c>
      <c r="C266" s="1028"/>
      <c r="D266" s="1058"/>
      <c r="E266" s="1058"/>
      <c r="F266" s="1029"/>
      <c r="G266" s="3"/>
      <c r="I266" s="4" t="s">
        <v>417</v>
      </c>
      <c r="J266" s="4"/>
      <c r="K266" s="2"/>
      <c r="L266" s="3"/>
      <c r="M266" s="1056"/>
      <c r="N266" s="1056"/>
      <c r="P266" s="312"/>
      <c r="Q266" s="312"/>
      <c r="R266" s="312"/>
      <c r="S266" s="312"/>
    </row>
    <row r="267" spans="2:19" x14ac:dyDescent="0.2">
      <c r="B267" s="4" t="s">
        <v>150</v>
      </c>
      <c r="C267" s="1050"/>
      <c r="D267" s="1051"/>
      <c r="E267" s="1051"/>
      <c r="F267" s="1052"/>
      <c r="G267" s="3"/>
      <c r="P267" s="312"/>
      <c r="Q267" s="312"/>
      <c r="R267" s="312"/>
      <c r="S267" s="312"/>
    </row>
    <row r="268" spans="2:19" x14ac:dyDescent="0.2">
      <c r="F268" s="3"/>
      <c r="G268" s="3"/>
      <c r="I268" s="4" t="s">
        <v>420</v>
      </c>
      <c r="K268" s="2"/>
      <c r="M268" s="1" t="s">
        <v>636</v>
      </c>
      <c r="N268" s="2"/>
      <c r="P268" s="312"/>
      <c r="Q268" s="312"/>
      <c r="R268" s="312"/>
      <c r="S268" s="312"/>
    </row>
    <row r="269" spans="2:19" x14ac:dyDescent="0.2">
      <c r="B269" s="4" t="s">
        <v>412</v>
      </c>
      <c r="C269" s="121"/>
      <c r="D269" s="5" t="s">
        <v>410</v>
      </c>
      <c r="F269" s="3"/>
      <c r="I269" s="4" t="s">
        <v>409</v>
      </c>
      <c r="K269" s="202"/>
      <c r="P269" s="312"/>
      <c r="Q269" s="312"/>
      <c r="R269" s="312"/>
      <c r="S269" s="312"/>
    </row>
    <row r="270" spans="2:19" x14ac:dyDescent="0.2">
      <c r="B270" s="4" t="s">
        <v>413</v>
      </c>
      <c r="C270" s="122"/>
      <c r="D270" s="9" t="s">
        <v>411</v>
      </c>
      <c r="E270" s="3"/>
      <c r="G270" s="3"/>
      <c r="I270" s="4" t="s">
        <v>330</v>
      </c>
      <c r="M270" s="1053"/>
      <c r="N270" s="1054"/>
      <c r="P270" s="312"/>
      <c r="Q270" s="312"/>
      <c r="R270" s="312"/>
      <c r="S270" s="312"/>
    </row>
    <row r="271" spans="2:19" ht="13.5" thickBot="1" x14ac:dyDescent="0.25">
      <c r="B271" s="14"/>
      <c r="C271" s="14"/>
      <c r="D271" s="14"/>
      <c r="E271" s="14"/>
      <c r="F271" s="14"/>
      <c r="G271" s="14"/>
      <c r="H271" s="14"/>
      <c r="I271" s="14"/>
      <c r="J271" s="14"/>
      <c r="K271" s="14"/>
      <c r="L271" s="14"/>
      <c r="M271" s="14"/>
      <c r="N271" s="14"/>
      <c r="P271" s="312"/>
      <c r="Q271" s="312"/>
      <c r="R271" s="312"/>
      <c r="S271" s="312"/>
    </row>
    <row r="272" spans="2:19" x14ac:dyDescent="0.2">
      <c r="E272" s="11" t="s">
        <v>779</v>
      </c>
      <c r="F272" s="724"/>
      <c r="G272" s="10"/>
      <c r="H272" s="10"/>
      <c r="I272" s="3"/>
      <c r="J272" s="3"/>
      <c r="K272" s="3" t="s">
        <v>415</v>
      </c>
      <c r="L272" s="3"/>
      <c r="M272" s="1059" t="s">
        <v>446</v>
      </c>
      <c r="N272" s="1059"/>
      <c r="P272" s="312"/>
      <c r="Q272" s="312"/>
      <c r="R272" s="312"/>
      <c r="S272" s="312"/>
    </row>
    <row r="273" spans="2:19" x14ac:dyDescent="0.2">
      <c r="B273" s="12" t="s">
        <v>414</v>
      </c>
      <c r="C273" s="206">
        <f>C262+1</f>
        <v>25</v>
      </c>
      <c r="D273" s="10"/>
      <c r="E273" s="11" t="s">
        <v>624</v>
      </c>
      <c r="F273" s="202"/>
      <c r="G273" s="3"/>
      <c r="I273" s="4" t="s">
        <v>408</v>
      </c>
      <c r="J273" s="4"/>
      <c r="K273" s="13"/>
      <c r="L273" s="3"/>
      <c r="M273" s="1056"/>
      <c r="N273" s="1056"/>
      <c r="P273" s="312"/>
      <c r="Q273" s="312"/>
      <c r="R273" s="312"/>
      <c r="S273" s="312"/>
    </row>
    <row r="274" spans="2:19" x14ac:dyDescent="0.2">
      <c r="B274" s="4" t="s">
        <v>407</v>
      </c>
      <c r="C274" s="1057" t="s">
        <v>159</v>
      </c>
      <c r="D274" s="1057"/>
      <c r="E274" s="1057"/>
      <c r="F274" s="1057"/>
      <c r="G274" s="3"/>
      <c r="I274" s="4" t="s">
        <v>418</v>
      </c>
      <c r="J274" s="4"/>
      <c r="K274" s="2"/>
      <c r="L274" s="3"/>
      <c r="M274" s="1056"/>
      <c r="N274" s="1056"/>
      <c r="P274" s="312"/>
      <c r="Q274" s="312"/>
      <c r="R274" s="312"/>
      <c r="S274" s="312"/>
    </row>
    <row r="275" spans="2:19" x14ac:dyDescent="0.2">
      <c r="B275" s="4" t="s">
        <v>401</v>
      </c>
      <c r="C275" s="1050"/>
      <c r="D275" s="1051"/>
      <c r="E275" s="1051"/>
      <c r="F275" s="1052"/>
      <c r="G275" s="3"/>
      <c r="I275" s="4" t="s">
        <v>416</v>
      </c>
      <c r="J275" s="4"/>
      <c r="K275" s="2"/>
      <c r="L275" s="3"/>
      <c r="M275" s="1056"/>
      <c r="N275" s="1056"/>
      <c r="P275" s="312"/>
      <c r="Q275" s="312"/>
      <c r="R275" s="312"/>
      <c r="S275" s="312"/>
    </row>
    <row r="276" spans="2:19" x14ac:dyDescent="0.2">
      <c r="B276" s="4" t="s">
        <v>256</v>
      </c>
      <c r="C276" s="1050"/>
      <c r="D276" s="1051"/>
      <c r="E276" s="1051"/>
      <c r="F276" s="1052"/>
      <c r="G276" s="3"/>
      <c r="H276" s="3"/>
      <c r="I276" s="4" t="s">
        <v>421</v>
      </c>
      <c r="J276" s="4"/>
      <c r="K276" s="2"/>
      <c r="L276" s="3"/>
      <c r="M276" s="1056"/>
      <c r="N276" s="1056"/>
      <c r="P276" s="312"/>
      <c r="Q276" s="312"/>
      <c r="R276" s="312"/>
      <c r="S276" s="312"/>
    </row>
    <row r="277" spans="2:19" x14ac:dyDescent="0.2">
      <c r="B277" s="11" t="s">
        <v>435</v>
      </c>
      <c r="C277" s="1028"/>
      <c r="D277" s="1058"/>
      <c r="E277" s="1058"/>
      <c r="F277" s="1029"/>
      <c r="G277" s="3"/>
      <c r="I277" s="4" t="s">
        <v>417</v>
      </c>
      <c r="J277" s="4"/>
      <c r="K277" s="2"/>
      <c r="L277" s="3"/>
      <c r="M277" s="1056"/>
      <c r="N277" s="1056"/>
      <c r="P277" s="312"/>
      <c r="Q277" s="312"/>
      <c r="R277" s="312"/>
      <c r="S277" s="312"/>
    </row>
    <row r="278" spans="2:19" x14ac:dyDescent="0.2">
      <c r="B278" s="4" t="s">
        <v>150</v>
      </c>
      <c r="C278" s="1050"/>
      <c r="D278" s="1051"/>
      <c r="E278" s="1051"/>
      <c r="F278" s="1052"/>
      <c r="G278" s="3"/>
      <c r="P278" s="312"/>
      <c r="Q278" s="312"/>
      <c r="R278" s="312"/>
      <c r="S278" s="312"/>
    </row>
    <row r="279" spans="2:19" x14ac:dyDescent="0.2">
      <c r="F279" s="3"/>
      <c r="G279" s="3"/>
      <c r="I279" s="4" t="s">
        <v>420</v>
      </c>
      <c r="K279" s="2"/>
      <c r="M279" s="1" t="s">
        <v>636</v>
      </c>
      <c r="N279" s="2"/>
      <c r="P279" s="312"/>
      <c r="Q279" s="312"/>
      <c r="R279" s="312"/>
      <c r="S279" s="312"/>
    </row>
    <row r="280" spans="2:19" x14ac:dyDescent="0.2">
      <c r="B280" s="4" t="s">
        <v>412</v>
      </c>
      <c r="C280" s="121"/>
      <c r="D280" s="5" t="s">
        <v>410</v>
      </c>
      <c r="F280" s="3"/>
      <c r="I280" s="4" t="s">
        <v>409</v>
      </c>
      <c r="K280" s="202"/>
      <c r="P280" s="312"/>
      <c r="Q280" s="312"/>
      <c r="R280" s="312"/>
      <c r="S280" s="312"/>
    </row>
    <row r="281" spans="2:19" x14ac:dyDescent="0.2">
      <c r="B281" s="4" t="s">
        <v>413</v>
      </c>
      <c r="C281" s="122"/>
      <c r="D281" s="9" t="s">
        <v>411</v>
      </c>
      <c r="E281" s="3"/>
      <c r="G281" s="3"/>
      <c r="I281" s="4" t="s">
        <v>330</v>
      </c>
      <c r="M281" s="1053"/>
      <c r="N281" s="1054"/>
      <c r="P281" s="312"/>
      <c r="Q281" s="312"/>
      <c r="R281" s="312"/>
      <c r="S281" s="312"/>
    </row>
    <row r="282" spans="2:19" ht="13.5" thickBot="1" x14ac:dyDescent="0.25">
      <c r="B282" s="14"/>
      <c r="C282" s="14"/>
      <c r="D282" s="14"/>
      <c r="E282" s="14"/>
      <c r="F282" s="14"/>
      <c r="G282" s="14"/>
      <c r="H282" s="14"/>
      <c r="I282" s="14"/>
      <c r="J282" s="14"/>
      <c r="K282" s="14"/>
      <c r="L282" s="14"/>
      <c r="M282" s="14"/>
      <c r="N282" s="14"/>
      <c r="P282" s="312"/>
      <c r="Q282" s="312"/>
      <c r="R282" s="312"/>
      <c r="S282" s="312"/>
    </row>
    <row r="283" spans="2:19" x14ac:dyDescent="0.2">
      <c r="E283" s="11" t="s">
        <v>779</v>
      </c>
      <c r="F283" s="724"/>
      <c r="G283" s="10"/>
      <c r="H283" s="10"/>
      <c r="I283" s="3"/>
      <c r="J283" s="3"/>
      <c r="K283" s="3" t="s">
        <v>415</v>
      </c>
      <c r="L283" s="3"/>
      <c r="M283" s="1059" t="s">
        <v>446</v>
      </c>
      <c r="N283" s="1059"/>
      <c r="P283" s="312"/>
      <c r="Q283" s="312"/>
      <c r="R283" s="312"/>
      <c r="S283" s="312"/>
    </row>
    <row r="284" spans="2:19" x14ac:dyDescent="0.2">
      <c r="B284" s="12" t="s">
        <v>414</v>
      </c>
      <c r="C284" s="206">
        <f>C273+1</f>
        <v>26</v>
      </c>
      <c r="D284" s="10"/>
      <c r="E284" s="11" t="s">
        <v>624</v>
      </c>
      <c r="F284" s="202"/>
      <c r="G284" s="3"/>
      <c r="I284" s="4" t="s">
        <v>408</v>
      </c>
      <c r="J284" s="4"/>
      <c r="K284" s="13"/>
      <c r="L284" s="3"/>
      <c r="M284" s="1056"/>
      <c r="N284" s="1056"/>
      <c r="P284" s="312"/>
      <c r="Q284" s="312"/>
      <c r="R284" s="312"/>
      <c r="S284" s="312"/>
    </row>
    <row r="285" spans="2:19" x14ac:dyDescent="0.2">
      <c r="B285" s="4" t="s">
        <v>407</v>
      </c>
      <c r="C285" s="1057" t="s">
        <v>159</v>
      </c>
      <c r="D285" s="1057"/>
      <c r="E285" s="1057"/>
      <c r="F285" s="1057"/>
      <c r="G285" s="3"/>
      <c r="I285" s="4" t="s">
        <v>418</v>
      </c>
      <c r="J285" s="4"/>
      <c r="K285" s="2"/>
      <c r="L285" s="3"/>
      <c r="M285" s="1056"/>
      <c r="N285" s="1056"/>
      <c r="P285" s="312"/>
      <c r="Q285" s="312"/>
      <c r="R285" s="312"/>
      <c r="S285" s="312"/>
    </row>
    <row r="286" spans="2:19" x14ac:dyDescent="0.2">
      <c r="B286" s="4" t="s">
        <v>401</v>
      </c>
      <c r="C286" s="1050"/>
      <c r="D286" s="1051"/>
      <c r="E286" s="1051"/>
      <c r="F286" s="1052"/>
      <c r="G286" s="3"/>
      <c r="I286" s="4" t="s">
        <v>416</v>
      </c>
      <c r="J286" s="4"/>
      <c r="K286" s="2"/>
      <c r="L286" s="3"/>
      <c r="M286" s="1056"/>
      <c r="N286" s="1056"/>
      <c r="P286" s="312"/>
      <c r="Q286" s="312"/>
      <c r="R286" s="312"/>
      <c r="S286" s="312"/>
    </row>
    <row r="287" spans="2:19" x14ac:dyDescent="0.2">
      <c r="B287" s="4" t="s">
        <v>256</v>
      </c>
      <c r="C287" s="1050"/>
      <c r="D287" s="1051"/>
      <c r="E287" s="1051"/>
      <c r="F287" s="1052"/>
      <c r="G287" s="3"/>
      <c r="H287" s="3"/>
      <c r="I287" s="4" t="s">
        <v>421</v>
      </c>
      <c r="J287" s="4"/>
      <c r="K287" s="2"/>
      <c r="L287" s="3"/>
      <c r="M287" s="1056"/>
      <c r="N287" s="1056"/>
      <c r="P287" s="312"/>
      <c r="Q287" s="312"/>
      <c r="R287" s="312"/>
      <c r="S287" s="312"/>
    </row>
    <row r="288" spans="2:19" x14ac:dyDescent="0.2">
      <c r="B288" s="11" t="s">
        <v>435</v>
      </c>
      <c r="C288" s="1028"/>
      <c r="D288" s="1058"/>
      <c r="E288" s="1058"/>
      <c r="F288" s="1029"/>
      <c r="G288" s="3"/>
      <c r="I288" s="4" t="s">
        <v>417</v>
      </c>
      <c r="J288" s="4"/>
      <c r="K288" s="2"/>
      <c r="L288" s="3"/>
      <c r="M288" s="1056"/>
      <c r="N288" s="1056"/>
      <c r="P288" s="312"/>
      <c r="Q288" s="312"/>
      <c r="R288" s="312"/>
      <c r="S288" s="312"/>
    </row>
    <row r="289" spans="2:19" x14ac:dyDescent="0.2">
      <c r="B289" s="4" t="s">
        <v>150</v>
      </c>
      <c r="C289" s="1050"/>
      <c r="D289" s="1051"/>
      <c r="E289" s="1051"/>
      <c r="F289" s="1052"/>
      <c r="G289" s="3"/>
      <c r="P289" s="312"/>
      <c r="Q289" s="312"/>
      <c r="R289" s="312"/>
      <c r="S289" s="312"/>
    </row>
    <row r="290" spans="2:19" x14ac:dyDescent="0.2">
      <c r="F290" s="3"/>
      <c r="G290" s="3"/>
      <c r="I290" s="4" t="s">
        <v>420</v>
      </c>
      <c r="K290" s="2"/>
      <c r="M290" s="1" t="s">
        <v>636</v>
      </c>
      <c r="N290" s="2"/>
      <c r="P290" s="312"/>
      <c r="Q290" s="312"/>
      <c r="R290" s="312"/>
      <c r="S290" s="312"/>
    </row>
    <row r="291" spans="2:19" x14ac:dyDescent="0.2">
      <c r="B291" s="4" t="s">
        <v>412</v>
      </c>
      <c r="C291" s="121"/>
      <c r="D291" s="5" t="s">
        <v>410</v>
      </c>
      <c r="F291" s="3"/>
      <c r="I291" s="4" t="s">
        <v>409</v>
      </c>
      <c r="K291" s="202"/>
      <c r="P291" s="312"/>
      <c r="Q291" s="312"/>
      <c r="R291" s="312"/>
      <c r="S291" s="312"/>
    </row>
    <row r="292" spans="2:19" x14ac:dyDescent="0.2">
      <c r="B292" s="4" t="s">
        <v>413</v>
      </c>
      <c r="C292" s="122"/>
      <c r="D292" s="9" t="s">
        <v>411</v>
      </c>
      <c r="E292" s="3"/>
      <c r="G292" s="3"/>
      <c r="I292" s="4" t="s">
        <v>330</v>
      </c>
      <c r="M292" s="1053"/>
      <c r="N292" s="1054"/>
      <c r="P292" s="312"/>
      <c r="Q292" s="312"/>
      <c r="R292" s="312"/>
      <c r="S292" s="312"/>
    </row>
    <row r="293" spans="2:19" ht="13.5" thickBot="1" x14ac:dyDescent="0.25">
      <c r="B293" s="14"/>
      <c r="C293" s="14"/>
      <c r="D293" s="14"/>
      <c r="E293" s="14"/>
      <c r="F293" s="14"/>
      <c r="G293" s="14"/>
      <c r="H293" s="14"/>
      <c r="I293" s="14"/>
      <c r="J293" s="14"/>
      <c r="K293" s="14"/>
      <c r="L293" s="14"/>
      <c r="M293" s="14"/>
      <c r="N293" s="14"/>
      <c r="P293" s="312"/>
      <c r="Q293" s="312"/>
      <c r="R293" s="312"/>
      <c r="S293" s="312"/>
    </row>
    <row r="294" spans="2:19" x14ac:dyDescent="0.2">
      <c r="E294" s="11" t="s">
        <v>779</v>
      </c>
      <c r="F294" s="724"/>
      <c r="G294" s="10"/>
      <c r="H294" s="10"/>
      <c r="I294" s="3"/>
      <c r="J294" s="3"/>
      <c r="K294" s="3" t="s">
        <v>415</v>
      </c>
      <c r="L294" s="3"/>
      <c r="M294" s="1059" t="s">
        <v>446</v>
      </c>
      <c r="N294" s="1059"/>
      <c r="P294" s="312"/>
      <c r="Q294" s="312"/>
      <c r="R294" s="312"/>
      <c r="S294" s="312"/>
    </row>
    <row r="295" spans="2:19" x14ac:dyDescent="0.2">
      <c r="B295" s="12" t="s">
        <v>414</v>
      </c>
      <c r="C295" s="206">
        <f>C284+1</f>
        <v>27</v>
      </c>
      <c r="D295" s="10"/>
      <c r="E295" s="11" t="s">
        <v>624</v>
      </c>
      <c r="F295" s="202"/>
      <c r="G295" s="3"/>
      <c r="I295" s="4" t="s">
        <v>408</v>
      </c>
      <c r="J295" s="4"/>
      <c r="K295" s="13"/>
      <c r="L295" s="3"/>
      <c r="M295" s="1056"/>
      <c r="N295" s="1056"/>
      <c r="P295" s="312"/>
      <c r="Q295" s="312"/>
      <c r="R295" s="312"/>
      <c r="S295" s="312"/>
    </row>
    <row r="296" spans="2:19" x14ac:dyDescent="0.2">
      <c r="B296" s="4" t="s">
        <v>407</v>
      </c>
      <c r="C296" s="1057" t="s">
        <v>159</v>
      </c>
      <c r="D296" s="1057"/>
      <c r="E296" s="1057"/>
      <c r="F296" s="1057"/>
      <c r="G296" s="3"/>
      <c r="I296" s="4" t="s">
        <v>418</v>
      </c>
      <c r="J296" s="4"/>
      <c r="K296" s="2"/>
      <c r="L296" s="3"/>
      <c r="M296" s="1056"/>
      <c r="N296" s="1056"/>
      <c r="P296" s="312"/>
      <c r="Q296" s="312"/>
      <c r="R296" s="312"/>
      <c r="S296" s="312"/>
    </row>
    <row r="297" spans="2:19" x14ac:dyDescent="0.2">
      <c r="B297" s="4" t="s">
        <v>401</v>
      </c>
      <c r="C297" s="1050"/>
      <c r="D297" s="1051"/>
      <c r="E297" s="1051"/>
      <c r="F297" s="1052"/>
      <c r="G297" s="3"/>
      <c r="I297" s="4" t="s">
        <v>416</v>
      </c>
      <c r="J297" s="4"/>
      <c r="K297" s="2"/>
      <c r="L297" s="3"/>
      <c r="M297" s="1056"/>
      <c r="N297" s="1056"/>
      <c r="P297" s="312"/>
      <c r="Q297" s="312"/>
      <c r="R297" s="312"/>
      <c r="S297" s="312"/>
    </row>
    <row r="298" spans="2:19" x14ac:dyDescent="0.2">
      <c r="B298" s="4" t="s">
        <v>256</v>
      </c>
      <c r="C298" s="1050"/>
      <c r="D298" s="1051"/>
      <c r="E298" s="1051"/>
      <c r="F298" s="1052"/>
      <c r="G298" s="3"/>
      <c r="H298" s="3"/>
      <c r="I298" s="4" t="s">
        <v>421</v>
      </c>
      <c r="J298" s="4"/>
      <c r="K298" s="2"/>
      <c r="L298" s="3"/>
      <c r="M298" s="1056"/>
      <c r="N298" s="1056"/>
      <c r="P298" s="312"/>
      <c r="Q298" s="312"/>
      <c r="R298" s="312"/>
      <c r="S298" s="312"/>
    </row>
    <row r="299" spans="2:19" x14ac:dyDescent="0.2">
      <c r="B299" s="11" t="s">
        <v>435</v>
      </c>
      <c r="C299" s="1028"/>
      <c r="D299" s="1058"/>
      <c r="E299" s="1058"/>
      <c r="F299" s="1029"/>
      <c r="G299" s="3"/>
      <c r="I299" s="4" t="s">
        <v>417</v>
      </c>
      <c r="J299" s="4"/>
      <c r="K299" s="2"/>
      <c r="L299" s="3"/>
      <c r="M299" s="1056"/>
      <c r="N299" s="1056"/>
      <c r="P299" s="312"/>
      <c r="Q299" s="312"/>
      <c r="R299" s="312"/>
      <c r="S299" s="312"/>
    </row>
    <row r="300" spans="2:19" x14ac:dyDescent="0.2">
      <c r="B300" s="4" t="s">
        <v>150</v>
      </c>
      <c r="C300" s="1050"/>
      <c r="D300" s="1051"/>
      <c r="E300" s="1051"/>
      <c r="F300" s="1052"/>
      <c r="G300" s="3"/>
      <c r="P300" s="312"/>
      <c r="Q300" s="312"/>
      <c r="R300" s="312"/>
      <c r="S300" s="312"/>
    </row>
    <row r="301" spans="2:19" x14ac:dyDescent="0.2">
      <c r="F301" s="3"/>
      <c r="G301" s="3"/>
      <c r="I301" s="4" t="s">
        <v>420</v>
      </c>
      <c r="K301" s="2"/>
      <c r="M301" s="1" t="s">
        <v>636</v>
      </c>
      <c r="N301" s="2"/>
      <c r="P301" s="312"/>
      <c r="Q301" s="312"/>
      <c r="R301" s="312"/>
      <c r="S301" s="312"/>
    </row>
    <row r="302" spans="2:19" x14ac:dyDescent="0.2">
      <c r="B302" s="4" t="s">
        <v>412</v>
      </c>
      <c r="C302" s="121"/>
      <c r="D302" s="5" t="s">
        <v>410</v>
      </c>
      <c r="F302" s="3"/>
      <c r="I302" s="4" t="s">
        <v>409</v>
      </c>
      <c r="K302" s="202"/>
      <c r="P302" s="312"/>
      <c r="Q302" s="312"/>
      <c r="R302" s="312"/>
      <c r="S302" s="312"/>
    </row>
    <row r="303" spans="2:19" x14ac:dyDescent="0.2">
      <c r="B303" s="4" t="s">
        <v>413</v>
      </c>
      <c r="C303" s="122"/>
      <c r="D303" s="9" t="s">
        <v>411</v>
      </c>
      <c r="E303" s="3"/>
      <c r="G303" s="3"/>
      <c r="I303" s="4" t="s">
        <v>330</v>
      </c>
      <c r="M303" s="1053"/>
      <c r="N303" s="1054"/>
      <c r="P303" s="312"/>
      <c r="Q303" s="312"/>
      <c r="R303" s="312"/>
      <c r="S303" s="312"/>
    </row>
    <row r="304" spans="2:19" ht="13.5" thickBot="1" x14ac:dyDescent="0.25">
      <c r="B304" s="14"/>
      <c r="C304" s="14"/>
      <c r="D304" s="14"/>
      <c r="E304" s="14"/>
      <c r="F304" s="14"/>
      <c r="G304" s="14"/>
      <c r="H304" s="14"/>
      <c r="I304" s="14"/>
      <c r="J304" s="14"/>
      <c r="K304" s="14"/>
      <c r="L304" s="14"/>
      <c r="M304" s="14"/>
      <c r="N304" s="14"/>
      <c r="P304" s="312"/>
      <c r="Q304" s="312"/>
      <c r="R304" s="312"/>
      <c r="S304" s="312"/>
    </row>
    <row r="305" spans="2:19" x14ac:dyDescent="0.2">
      <c r="E305" s="11" t="s">
        <v>779</v>
      </c>
      <c r="F305" s="724"/>
      <c r="G305" s="10"/>
      <c r="H305" s="10"/>
      <c r="I305" s="3"/>
      <c r="J305" s="3"/>
      <c r="K305" s="3" t="s">
        <v>415</v>
      </c>
      <c r="L305" s="3"/>
      <c r="M305" s="1059" t="s">
        <v>446</v>
      </c>
      <c r="N305" s="1059"/>
      <c r="P305" s="312"/>
      <c r="Q305" s="312"/>
      <c r="R305" s="312"/>
      <c r="S305" s="312"/>
    </row>
    <row r="306" spans="2:19" x14ac:dyDescent="0.2">
      <c r="B306" s="12" t="s">
        <v>414</v>
      </c>
      <c r="C306" s="206">
        <f>C295+1</f>
        <v>28</v>
      </c>
      <c r="D306" s="10"/>
      <c r="E306" s="11" t="s">
        <v>624</v>
      </c>
      <c r="F306" s="202"/>
      <c r="G306" s="3"/>
      <c r="I306" s="4" t="s">
        <v>408</v>
      </c>
      <c r="J306" s="4"/>
      <c r="K306" s="13"/>
      <c r="L306" s="3"/>
      <c r="M306" s="1056"/>
      <c r="N306" s="1056"/>
      <c r="P306" s="312"/>
      <c r="Q306" s="312"/>
      <c r="R306" s="312"/>
      <c r="S306" s="312"/>
    </row>
    <row r="307" spans="2:19" x14ac:dyDescent="0.2">
      <c r="B307" s="4" t="s">
        <v>407</v>
      </c>
      <c r="C307" s="1057" t="s">
        <v>159</v>
      </c>
      <c r="D307" s="1057"/>
      <c r="E307" s="1057"/>
      <c r="F307" s="1057"/>
      <c r="G307" s="3"/>
      <c r="I307" s="4" t="s">
        <v>418</v>
      </c>
      <c r="J307" s="4"/>
      <c r="K307" s="2"/>
      <c r="L307" s="3"/>
      <c r="M307" s="1056"/>
      <c r="N307" s="1056"/>
      <c r="P307" s="312"/>
      <c r="Q307" s="312"/>
      <c r="R307" s="312"/>
      <c r="S307" s="312"/>
    </row>
    <row r="308" spans="2:19" x14ac:dyDescent="0.2">
      <c r="B308" s="4" t="s">
        <v>401</v>
      </c>
      <c r="C308" s="1050"/>
      <c r="D308" s="1051"/>
      <c r="E308" s="1051"/>
      <c r="F308" s="1052"/>
      <c r="G308" s="3"/>
      <c r="I308" s="4" t="s">
        <v>416</v>
      </c>
      <c r="J308" s="4"/>
      <c r="K308" s="2"/>
      <c r="L308" s="3"/>
      <c r="M308" s="1056"/>
      <c r="N308" s="1056"/>
      <c r="P308" s="312"/>
      <c r="Q308" s="312"/>
      <c r="R308" s="312"/>
      <c r="S308" s="312"/>
    </row>
    <row r="309" spans="2:19" x14ac:dyDescent="0.2">
      <c r="B309" s="4" t="s">
        <v>256</v>
      </c>
      <c r="C309" s="1050"/>
      <c r="D309" s="1051"/>
      <c r="E309" s="1051"/>
      <c r="F309" s="1052"/>
      <c r="G309" s="3"/>
      <c r="H309" s="3"/>
      <c r="I309" s="4" t="s">
        <v>421</v>
      </c>
      <c r="J309" s="4"/>
      <c r="K309" s="2"/>
      <c r="L309" s="3"/>
      <c r="M309" s="1056"/>
      <c r="N309" s="1056"/>
      <c r="P309" s="312"/>
      <c r="Q309" s="312"/>
      <c r="R309" s="312"/>
      <c r="S309" s="312"/>
    </row>
    <row r="310" spans="2:19" x14ac:dyDescent="0.2">
      <c r="B310" s="11" t="s">
        <v>435</v>
      </c>
      <c r="C310" s="1028"/>
      <c r="D310" s="1058"/>
      <c r="E310" s="1058"/>
      <c r="F310" s="1029"/>
      <c r="G310" s="3"/>
      <c r="I310" s="4" t="s">
        <v>417</v>
      </c>
      <c r="J310" s="4"/>
      <c r="K310" s="2"/>
      <c r="L310" s="3"/>
      <c r="M310" s="1056"/>
      <c r="N310" s="1056"/>
      <c r="P310" s="312"/>
      <c r="Q310" s="312"/>
      <c r="R310" s="312"/>
      <c r="S310" s="312"/>
    </row>
    <row r="311" spans="2:19" x14ac:dyDescent="0.2">
      <c r="B311" s="4" t="s">
        <v>150</v>
      </c>
      <c r="C311" s="1050"/>
      <c r="D311" s="1051"/>
      <c r="E311" s="1051"/>
      <c r="F311" s="1052"/>
      <c r="G311" s="3"/>
      <c r="P311" s="312"/>
      <c r="Q311" s="312"/>
      <c r="R311" s="312"/>
      <c r="S311" s="312"/>
    </row>
    <row r="312" spans="2:19" x14ac:dyDescent="0.2">
      <c r="F312" s="3"/>
      <c r="G312" s="3"/>
      <c r="I312" s="4" t="s">
        <v>420</v>
      </c>
      <c r="K312" s="2"/>
      <c r="M312" s="1" t="s">
        <v>636</v>
      </c>
      <c r="N312" s="2"/>
      <c r="P312" s="312"/>
      <c r="Q312" s="312"/>
      <c r="R312" s="312"/>
      <c r="S312" s="312"/>
    </row>
    <row r="313" spans="2:19" x14ac:dyDescent="0.2">
      <c r="B313" s="4" t="s">
        <v>412</v>
      </c>
      <c r="C313" s="121"/>
      <c r="D313" s="5" t="s">
        <v>410</v>
      </c>
      <c r="F313" s="3"/>
      <c r="I313" s="4" t="s">
        <v>409</v>
      </c>
      <c r="K313" s="202"/>
      <c r="P313" s="312"/>
      <c r="Q313" s="312"/>
      <c r="R313" s="312"/>
      <c r="S313" s="312"/>
    </row>
    <row r="314" spans="2:19" x14ac:dyDescent="0.2">
      <c r="B314" s="4" t="s">
        <v>413</v>
      </c>
      <c r="C314" s="122"/>
      <c r="D314" s="9" t="s">
        <v>411</v>
      </c>
      <c r="E314" s="3"/>
      <c r="G314" s="3"/>
      <c r="I314" s="4" t="s">
        <v>330</v>
      </c>
      <c r="M314" s="1053"/>
      <c r="N314" s="1054"/>
      <c r="P314" s="312"/>
      <c r="Q314" s="312"/>
      <c r="R314" s="312"/>
      <c r="S314" s="312"/>
    </row>
    <row r="315" spans="2:19" ht="13.5" thickBot="1" x14ac:dyDescent="0.25">
      <c r="B315" s="14"/>
      <c r="C315" s="14"/>
      <c r="D315" s="14"/>
      <c r="E315" s="14"/>
      <c r="F315" s="14"/>
      <c r="G315" s="14"/>
      <c r="H315" s="14"/>
      <c r="I315" s="14"/>
      <c r="J315" s="14"/>
      <c r="K315" s="14"/>
      <c r="L315" s="14"/>
      <c r="M315" s="14"/>
      <c r="N315" s="14"/>
      <c r="P315" s="312"/>
      <c r="Q315" s="312"/>
      <c r="R315" s="312"/>
      <c r="S315" s="312"/>
    </row>
    <row r="316" spans="2:19" x14ac:dyDescent="0.2">
      <c r="B316" s="517"/>
      <c r="C316" s="517"/>
      <c r="D316" s="517"/>
      <c r="E316" s="11" t="s">
        <v>779</v>
      </c>
      <c r="F316" s="724"/>
      <c r="G316" s="519"/>
      <c r="H316" s="519"/>
      <c r="I316" s="516"/>
      <c r="J316" s="516"/>
      <c r="K316" s="516" t="s">
        <v>415</v>
      </c>
      <c r="L316" s="516"/>
      <c r="M316" s="1055" t="s">
        <v>446</v>
      </c>
      <c r="N316" s="1055"/>
      <c r="P316" s="312"/>
      <c r="Q316" s="312"/>
      <c r="R316" s="312"/>
      <c r="S316" s="312"/>
    </row>
    <row r="317" spans="2:19" x14ac:dyDescent="0.2">
      <c r="B317" s="12" t="s">
        <v>414</v>
      </c>
      <c r="C317" s="206">
        <f>C306+1</f>
        <v>29</v>
      </c>
      <c r="D317" s="10"/>
      <c r="E317" s="11" t="s">
        <v>624</v>
      </c>
      <c r="F317" s="202"/>
      <c r="G317" s="3"/>
      <c r="I317" s="4" t="s">
        <v>408</v>
      </c>
      <c r="J317" s="4"/>
      <c r="K317" s="13"/>
      <c r="L317" s="3"/>
      <c r="M317" s="1056"/>
      <c r="N317" s="1056"/>
      <c r="P317" s="312"/>
      <c r="Q317" s="312"/>
      <c r="R317" s="312"/>
      <c r="S317" s="312"/>
    </row>
    <row r="318" spans="2:19" x14ac:dyDescent="0.2">
      <c r="B318" s="4" t="s">
        <v>407</v>
      </c>
      <c r="C318" s="1057" t="s">
        <v>159</v>
      </c>
      <c r="D318" s="1057"/>
      <c r="E318" s="1057"/>
      <c r="F318" s="1057"/>
      <c r="G318" s="3"/>
      <c r="I318" s="4" t="s">
        <v>418</v>
      </c>
      <c r="J318" s="4"/>
      <c r="K318" s="2"/>
      <c r="L318" s="3"/>
      <c r="M318" s="1056"/>
      <c r="N318" s="1056"/>
      <c r="P318" s="312"/>
      <c r="Q318" s="312"/>
      <c r="R318" s="312"/>
      <c r="S318" s="312"/>
    </row>
    <row r="319" spans="2:19" x14ac:dyDescent="0.2">
      <c r="B319" s="4" t="s">
        <v>401</v>
      </c>
      <c r="C319" s="1050"/>
      <c r="D319" s="1051"/>
      <c r="E319" s="1051"/>
      <c r="F319" s="1052"/>
      <c r="G319" s="3"/>
      <c r="I319" s="4" t="s">
        <v>416</v>
      </c>
      <c r="J319" s="4"/>
      <c r="K319" s="2"/>
      <c r="L319" s="3"/>
      <c r="M319" s="1056"/>
      <c r="N319" s="1056"/>
      <c r="P319" s="312"/>
      <c r="Q319" s="312"/>
      <c r="R319" s="312"/>
      <c r="S319" s="312"/>
    </row>
    <row r="320" spans="2:19" x14ac:dyDescent="0.2">
      <c r="B320" s="4" t="s">
        <v>256</v>
      </c>
      <c r="C320" s="1050"/>
      <c r="D320" s="1051"/>
      <c r="E320" s="1051"/>
      <c r="F320" s="1052"/>
      <c r="G320" s="3"/>
      <c r="H320" s="3"/>
      <c r="I320" s="4" t="s">
        <v>421</v>
      </c>
      <c r="J320" s="4"/>
      <c r="K320" s="2"/>
      <c r="L320" s="3"/>
      <c r="M320" s="1056"/>
      <c r="N320" s="1056"/>
      <c r="P320" s="312"/>
      <c r="Q320" s="312"/>
      <c r="R320" s="312"/>
      <c r="S320" s="312"/>
    </row>
    <row r="321" spans="2:19" x14ac:dyDescent="0.2">
      <c r="B321" s="11" t="s">
        <v>435</v>
      </c>
      <c r="C321" s="1028"/>
      <c r="D321" s="1058"/>
      <c r="E321" s="1058"/>
      <c r="F321" s="1029"/>
      <c r="G321" s="3"/>
      <c r="I321" s="4" t="s">
        <v>417</v>
      </c>
      <c r="J321" s="4"/>
      <c r="K321" s="2"/>
      <c r="L321" s="3"/>
      <c r="M321" s="1056"/>
      <c r="N321" s="1056"/>
      <c r="P321" s="312"/>
      <c r="Q321" s="312"/>
      <c r="R321" s="312"/>
      <c r="S321" s="312"/>
    </row>
    <row r="322" spans="2:19" x14ac:dyDescent="0.2">
      <c r="B322" s="4" t="s">
        <v>150</v>
      </c>
      <c r="C322" s="1050"/>
      <c r="D322" s="1051"/>
      <c r="E322" s="1051"/>
      <c r="F322" s="1052"/>
      <c r="G322" s="3"/>
      <c r="P322" s="312"/>
      <c r="Q322" s="312"/>
      <c r="R322" s="312"/>
      <c r="S322" s="312"/>
    </row>
    <row r="323" spans="2:19" x14ac:dyDescent="0.2">
      <c r="F323" s="3"/>
      <c r="G323" s="3"/>
      <c r="I323" s="4" t="s">
        <v>420</v>
      </c>
      <c r="K323" s="2"/>
      <c r="M323" s="1" t="s">
        <v>636</v>
      </c>
      <c r="N323" s="2"/>
      <c r="P323" s="312"/>
      <c r="Q323" s="312"/>
      <c r="R323" s="312"/>
      <c r="S323" s="312"/>
    </row>
    <row r="324" spans="2:19" x14ac:dyDescent="0.2">
      <c r="B324" s="4" t="s">
        <v>412</v>
      </c>
      <c r="C324" s="121"/>
      <c r="D324" s="5" t="s">
        <v>410</v>
      </c>
      <c r="F324" s="3"/>
      <c r="I324" s="4" t="s">
        <v>409</v>
      </c>
      <c r="K324" s="202"/>
      <c r="P324" s="312"/>
      <c r="Q324" s="312"/>
      <c r="R324" s="312"/>
      <c r="S324" s="312"/>
    </row>
    <row r="325" spans="2:19" x14ac:dyDescent="0.2">
      <c r="B325" s="4" t="s">
        <v>413</v>
      </c>
      <c r="C325" s="122"/>
      <c r="D325" s="9" t="s">
        <v>411</v>
      </c>
      <c r="E325" s="3"/>
      <c r="G325" s="3"/>
      <c r="I325" s="4" t="s">
        <v>330</v>
      </c>
      <c r="M325" s="1053"/>
      <c r="N325" s="1054"/>
      <c r="P325" s="312"/>
      <c r="Q325" s="312"/>
      <c r="R325" s="312"/>
      <c r="S325" s="312"/>
    </row>
    <row r="326" spans="2:19" ht="13.5" thickBot="1" x14ac:dyDescent="0.25">
      <c r="B326" s="14"/>
      <c r="C326" s="14"/>
      <c r="D326" s="14"/>
      <c r="E326" s="14"/>
      <c r="F326" s="14"/>
      <c r="G326" s="14"/>
      <c r="H326" s="14"/>
      <c r="I326" s="14"/>
      <c r="J326" s="14"/>
      <c r="K326" s="14"/>
      <c r="L326" s="14"/>
      <c r="M326" s="14"/>
      <c r="N326" s="14"/>
      <c r="P326" s="312"/>
      <c r="Q326" s="312"/>
      <c r="R326" s="312"/>
      <c r="S326" s="312"/>
    </row>
    <row r="327" spans="2:19" x14ac:dyDescent="0.2">
      <c r="E327" s="11" t="s">
        <v>779</v>
      </c>
      <c r="F327" s="724"/>
      <c r="G327" s="10"/>
      <c r="H327" s="10"/>
      <c r="I327" s="3"/>
      <c r="J327" s="3"/>
      <c r="K327" s="3" t="s">
        <v>415</v>
      </c>
      <c r="L327" s="3"/>
      <c r="M327" s="1059" t="s">
        <v>446</v>
      </c>
      <c r="N327" s="1059"/>
      <c r="P327" s="312"/>
      <c r="Q327" s="312"/>
      <c r="R327" s="312"/>
      <c r="S327" s="312"/>
    </row>
    <row r="328" spans="2:19" x14ac:dyDescent="0.2">
      <c r="B328" s="12" t="s">
        <v>414</v>
      </c>
      <c r="C328" s="206">
        <f>C317+1</f>
        <v>30</v>
      </c>
      <c r="D328" s="10"/>
      <c r="E328" s="11" t="s">
        <v>624</v>
      </c>
      <c r="F328" s="202"/>
      <c r="G328" s="3"/>
      <c r="I328" s="4" t="s">
        <v>408</v>
      </c>
      <c r="J328" s="4"/>
      <c r="K328" s="13"/>
      <c r="L328" s="3"/>
      <c r="M328" s="1056"/>
      <c r="N328" s="1056"/>
      <c r="P328" s="312"/>
      <c r="Q328" s="312"/>
      <c r="R328" s="312"/>
      <c r="S328" s="312"/>
    </row>
    <row r="329" spans="2:19" x14ac:dyDescent="0.2">
      <c r="B329" s="4" t="s">
        <v>407</v>
      </c>
      <c r="C329" s="1057" t="s">
        <v>159</v>
      </c>
      <c r="D329" s="1057"/>
      <c r="E329" s="1057"/>
      <c r="F329" s="1057"/>
      <c r="G329" s="3"/>
      <c r="I329" s="4" t="s">
        <v>418</v>
      </c>
      <c r="J329" s="4"/>
      <c r="K329" s="2"/>
      <c r="L329" s="3"/>
      <c r="M329" s="1056"/>
      <c r="N329" s="1056"/>
      <c r="P329" s="312"/>
      <c r="Q329" s="312"/>
      <c r="R329" s="312"/>
      <c r="S329" s="312"/>
    </row>
    <row r="330" spans="2:19" x14ac:dyDescent="0.2">
      <c r="B330" s="4" t="s">
        <v>401</v>
      </c>
      <c r="C330" s="1050"/>
      <c r="D330" s="1051"/>
      <c r="E330" s="1051"/>
      <c r="F330" s="1052"/>
      <c r="G330" s="3"/>
      <c r="I330" s="4" t="s">
        <v>416</v>
      </c>
      <c r="J330" s="4"/>
      <c r="K330" s="2"/>
      <c r="L330" s="3"/>
      <c r="M330" s="1056"/>
      <c r="N330" s="1056"/>
      <c r="P330" s="312"/>
      <c r="Q330" s="312"/>
      <c r="R330" s="312"/>
      <c r="S330" s="312"/>
    </row>
    <row r="331" spans="2:19" x14ac:dyDescent="0.2">
      <c r="B331" s="4" t="s">
        <v>256</v>
      </c>
      <c r="C331" s="1050"/>
      <c r="D331" s="1051"/>
      <c r="E331" s="1051"/>
      <c r="F331" s="1052"/>
      <c r="G331" s="3"/>
      <c r="H331" s="3"/>
      <c r="I331" s="4" t="s">
        <v>421</v>
      </c>
      <c r="J331" s="4"/>
      <c r="K331" s="2"/>
      <c r="L331" s="3"/>
      <c r="M331" s="1056"/>
      <c r="N331" s="1056"/>
      <c r="P331" s="312"/>
      <c r="Q331" s="312"/>
      <c r="R331" s="312"/>
      <c r="S331" s="312"/>
    </row>
    <row r="332" spans="2:19" x14ac:dyDescent="0.2">
      <c r="B332" s="11" t="s">
        <v>435</v>
      </c>
      <c r="C332" s="1028"/>
      <c r="D332" s="1058"/>
      <c r="E332" s="1058"/>
      <c r="F332" s="1029"/>
      <c r="G332" s="3"/>
      <c r="I332" s="4" t="s">
        <v>417</v>
      </c>
      <c r="J332" s="4"/>
      <c r="K332" s="2"/>
      <c r="L332" s="3"/>
      <c r="M332" s="1056"/>
      <c r="N332" s="1056"/>
      <c r="P332" s="312"/>
      <c r="Q332" s="312"/>
      <c r="R332" s="312"/>
      <c r="S332" s="312"/>
    </row>
    <row r="333" spans="2:19" x14ac:dyDescent="0.2">
      <c r="B333" s="4" t="s">
        <v>150</v>
      </c>
      <c r="C333" s="1050"/>
      <c r="D333" s="1051"/>
      <c r="E333" s="1051"/>
      <c r="F333" s="1052"/>
      <c r="G333" s="3"/>
      <c r="P333" s="312"/>
      <c r="Q333" s="312"/>
      <c r="R333" s="312"/>
      <c r="S333" s="312"/>
    </row>
    <row r="334" spans="2:19" x14ac:dyDescent="0.2">
      <c r="F334" s="3"/>
      <c r="G334" s="3"/>
      <c r="I334" s="4" t="s">
        <v>420</v>
      </c>
      <c r="K334" s="2"/>
      <c r="M334" s="1" t="s">
        <v>636</v>
      </c>
      <c r="N334" s="2"/>
      <c r="P334" s="312"/>
      <c r="Q334" s="312"/>
      <c r="R334" s="312"/>
      <c r="S334" s="312"/>
    </row>
    <row r="335" spans="2:19" x14ac:dyDescent="0.2">
      <c r="B335" s="4" t="s">
        <v>412</v>
      </c>
      <c r="C335" s="121"/>
      <c r="D335" s="5" t="s">
        <v>410</v>
      </c>
      <c r="F335" s="3"/>
      <c r="I335" s="4" t="s">
        <v>409</v>
      </c>
      <c r="K335" s="202"/>
      <c r="P335" s="312"/>
      <c r="Q335" s="312"/>
      <c r="R335" s="312"/>
      <c r="S335" s="312"/>
    </row>
    <row r="336" spans="2:19" x14ac:dyDescent="0.2">
      <c r="B336" s="4" t="s">
        <v>413</v>
      </c>
      <c r="C336" s="122"/>
      <c r="D336" s="9" t="s">
        <v>411</v>
      </c>
      <c r="E336" s="3"/>
      <c r="G336" s="3"/>
      <c r="I336" s="4" t="s">
        <v>330</v>
      </c>
      <c r="M336" s="1053"/>
      <c r="N336" s="1054"/>
      <c r="P336" s="312"/>
      <c r="Q336" s="312"/>
      <c r="R336" s="312"/>
      <c r="S336" s="312"/>
    </row>
    <row r="337" spans="2:19" ht="13.5" thickBot="1" x14ac:dyDescent="0.25">
      <c r="B337" s="14"/>
      <c r="C337" s="14"/>
      <c r="D337" s="14"/>
      <c r="E337" s="14"/>
      <c r="F337" s="14"/>
      <c r="G337" s="14"/>
      <c r="H337" s="14"/>
      <c r="I337" s="14"/>
      <c r="J337" s="14"/>
      <c r="K337" s="14"/>
      <c r="L337" s="14"/>
      <c r="M337" s="14"/>
      <c r="N337" s="14"/>
      <c r="P337" s="312"/>
      <c r="Q337" s="312"/>
      <c r="R337" s="312"/>
      <c r="S337" s="312"/>
    </row>
    <row r="338" spans="2:19" x14ac:dyDescent="0.2">
      <c r="E338" s="11" t="s">
        <v>779</v>
      </c>
      <c r="F338" s="724"/>
      <c r="G338" s="10"/>
      <c r="H338" s="10"/>
      <c r="I338" s="3"/>
      <c r="J338" s="3"/>
      <c r="K338" s="3" t="s">
        <v>415</v>
      </c>
      <c r="L338" s="3"/>
      <c r="M338" s="1059" t="s">
        <v>446</v>
      </c>
      <c r="N338" s="1059"/>
      <c r="P338" s="312"/>
      <c r="Q338" s="312"/>
      <c r="R338" s="312"/>
      <c r="S338" s="312"/>
    </row>
    <row r="339" spans="2:19" x14ac:dyDescent="0.2">
      <c r="B339" s="12" t="s">
        <v>414</v>
      </c>
      <c r="C339" s="206">
        <f>C328+1</f>
        <v>31</v>
      </c>
      <c r="D339" s="10"/>
      <c r="E339" s="11" t="s">
        <v>624</v>
      </c>
      <c r="F339" s="202"/>
      <c r="G339" s="3"/>
      <c r="I339" s="4" t="s">
        <v>408</v>
      </c>
      <c r="J339" s="4"/>
      <c r="K339" s="13"/>
      <c r="L339" s="3"/>
      <c r="M339" s="1056"/>
      <c r="N339" s="1056"/>
      <c r="P339" s="312"/>
      <c r="Q339" s="312"/>
      <c r="R339" s="312"/>
      <c r="S339" s="312"/>
    </row>
    <row r="340" spans="2:19" x14ac:dyDescent="0.2">
      <c r="B340" s="4" t="s">
        <v>407</v>
      </c>
      <c r="C340" s="1057" t="s">
        <v>159</v>
      </c>
      <c r="D340" s="1057"/>
      <c r="E340" s="1057"/>
      <c r="F340" s="1057"/>
      <c r="G340" s="3"/>
      <c r="I340" s="4" t="s">
        <v>418</v>
      </c>
      <c r="J340" s="4"/>
      <c r="K340" s="2"/>
      <c r="L340" s="3"/>
      <c r="M340" s="1056"/>
      <c r="N340" s="1056"/>
      <c r="P340" s="312"/>
      <c r="Q340" s="312"/>
      <c r="R340" s="312"/>
      <c r="S340" s="312"/>
    </row>
    <row r="341" spans="2:19" x14ac:dyDescent="0.2">
      <c r="B341" s="4" t="s">
        <v>401</v>
      </c>
      <c r="C341" s="1050"/>
      <c r="D341" s="1051"/>
      <c r="E341" s="1051"/>
      <c r="F341" s="1052"/>
      <c r="G341" s="3"/>
      <c r="I341" s="4" t="s">
        <v>416</v>
      </c>
      <c r="J341" s="4"/>
      <c r="K341" s="2"/>
      <c r="L341" s="3"/>
      <c r="M341" s="1056"/>
      <c r="N341" s="1056"/>
      <c r="P341" s="312"/>
      <c r="Q341" s="312"/>
      <c r="R341" s="312"/>
      <c r="S341" s="312"/>
    </row>
    <row r="342" spans="2:19" x14ac:dyDescent="0.2">
      <c r="B342" s="4" t="s">
        <v>256</v>
      </c>
      <c r="C342" s="1050"/>
      <c r="D342" s="1051"/>
      <c r="E342" s="1051"/>
      <c r="F342" s="1052"/>
      <c r="G342" s="3"/>
      <c r="H342" s="3"/>
      <c r="I342" s="4" t="s">
        <v>421</v>
      </c>
      <c r="J342" s="4"/>
      <c r="K342" s="2"/>
      <c r="L342" s="3"/>
      <c r="M342" s="1056"/>
      <c r="N342" s="1056"/>
      <c r="P342" s="312"/>
      <c r="Q342" s="312"/>
      <c r="R342" s="312"/>
      <c r="S342" s="312"/>
    </row>
    <row r="343" spans="2:19" x14ac:dyDescent="0.2">
      <c r="B343" s="11" t="s">
        <v>435</v>
      </c>
      <c r="C343" s="1028"/>
      <c r="D343" s="1058"/>
      <c r="E343" s="1058"/>
      <c r="F343" s="1029"/>
      <c r="G343" s="3"/>
      <c r="I343" s="4" t="s">
        <v>417</v>
      </c>
      <c r="J343" s="4"/>
      <c r="K343" s="2"/>
      <c r="L343" s="3"/>
      <c r="M343" s="1056"/>
      <c r="N343" s="1056"/>
      <c r="P343" s="312"/>
      <c r="Q343" s="312"/>
      <c r="R343" s="312"/>
      <c r="S343" s="312"/>
    </row>
    <row r="344" spans="2:19" x14ac:dyDescent="0.2">
      <c r="B344" s="4" t="s">
        <v>150</v>
      </c>
      <c r="C344" s="1050"/>
      <c r="D344" s="1051"/>
      <c r="E344" s="1051"/>
      <c r="F344" s="1052"/>
      <c r="G344" s="3"/>
      <c r="P344" s="312"/>
      <c r="Q344" s="312"/>
      <c r="R344" s="312"/>
      <c r="S344" s="312"/>
    </row>
    <row r="345" spans="2:19" x14ac:dyDescent="0.2">
      <c r="F345" s="3"/>
      <c r="G345" s="3"/>
      <c r="I345" s="4" t="s">
        <v>420</v>
      </c>
      <c r="K345" s="2"/>
      <c r="M345" s="1" t="s">
        <v>636</v>
      </c>
      <c r="N345" s="2"/>
      <c r="P345" s="312"/>
      <c r="Q345" s="312"/>
      <c r="R345" s="312"/>
      <c r="S345" s="312"/>
    </row>
    <row r="346" spans="2:19" x14ac:dyDescent="0.2">
      <c r="B346" s="4" t="s">
        <v>412</v>
      </c>
      <c r="C346" s="121"/>
      <c r="D346" s="5" t="s">
        <v>410</v>
      </c>
      <c r="F346" s="3"/>
      <c r="I346" s="4" t="s">
        <v>409</v>
      </c>
      <c r="K346" s="202"/>
      <c r="P346" s="312"/>
      <c r="Q346" s="312"/>
      <c r="R346" s="312"/>
      <c r="S346" s="312"/>
    </row>
    <row r="347" spans="2:19" x14ac:dyDescent="0.2">
      <c r="B347" s="4" t="s">
        <v>413</v>
      </c>
      <c r="C347" s="122"/>
      <c r="D347" s="9" t="s">
        <v>411</v>
      </c>
      <c r="E347" s="3"/>
      <c r="G347" s="3"/>
      <c r="I347" s="4" t="s">
        <v>330</v>
      </c>
      <c r="M347" s="1053"/>
      <c r="N347" s="1054"/>
      <c r="P347" s="312"/>
      <c r="Q347" s="312"/>
      <c r="R347" s="312"/>
      <c r="S347" s="312"/>
    </row>
    <row r="348" spans="2:19" ht="13.5" thickBot="1" x14ac:dyDescent="0.25">
      <c r="B348" s="14"/>
      <c r="C348" s="189"/>
      <c r="D348" s="14"/>
      <c r="E348" s="14"/>
      <c r="F348" s="14"/>
      <c r="G348" s="14"/>
      <c r="H348" s="14"/>
      <c r="I348" s="14"/>
      <c r="J348" s="14"/>
      <c r="K348" s="14"/>
      <c r="L348" s="14"/>
      <c r="M348" s="14"/>
      <c r="N348" s="14"/>
      <c r="P348" s="312"/>
      <c r="Q348" s="312"/>
      <c r="R348" s="312"/>
      <c r="S348" s="312"/>
    </row>
    <row r="349" spans="2:19" x14ac:dyDescent="0.2">
      <c r="E349" s="11" t="s">
        <v>779</v>
      </c>
      <c r="F349" s="724"/>
      <c r="G349" s="10"/>
      <c r="H349" s="10"/>
      <c r="I349" s="3"/>
      <c r="J349" s="3"/>
      <c r="K349" s="3" t="s">
        <v>415</v>
      </c>
      <c r="L349" s="3"/>
      <c r="M349" s="1059" t="s">
        <v>446</v>
      </c>
      <c r="N349" s="1059"/>
      <c r="P349" s="312"/>
      <c r="Q349" s="312"/>
      <c r="R349" s="312"/>
      <c r="S349" s="312"/>
    </row>
    <row r="350" spans="2:19" x14ac:dyDescent="0.2">
      <c r="B350" s="12" t="s">
        <v>414</v>
      </c>
      <c r="C350" s="206">
        <f>C339+1</f>
        <v>32</v>
      </c>
      <c r="D350" s="10"/>
      <c r="E350" s="11" t="s">
        <v>624</v>
      </c>
      <c r="F350" s="202"/>
      <c r="G350" s="3"/>
      <c r="I350" s="4" t="s">
        <v>408</v>
      </c>
      <c r="J350" s="4"/>
      <c r="K350" s="13"/>
      <c r="L350" s="3"/>
      <c r="M350" s="1056"/>
      <c r="N350" s="1056"/>
      <c r="P350" s="312"/>
      <c r="Q350" s="312"/>
      <c r="R350" s="312"/>
      <c r="S350" s="312"/>
    </row>
    <row r="351" spans="2:19" x14ac:dyDescent="0.2">
      <c r="B351" s="4" t="s">
        <v>407</v>
      </c>
      <c r="C351" s="1057" t="s">
        <v>159</v>
      </c>
      <c r="D351" s="1057"/>
      <c r="E351" s="1057"/>
      <c r="F351" s="1057"/>
      <c r="G351" s="3"/>
      <c r="I351" s="4" t="s">
        <v>418</v>
      </c>
      <c r="J351" s="4"/>
      <c r="K351" s="2"/>
      <c r="L351" s="3"/>
      <c r="M351" s="1056"/>
      <c r="N351" s="1056"/>
      <c r="P351" s="312"/>
      <c r="Q351" s="312"/>
      <c r="R351" s="312"/>
      <c r="S351" s="312"/>
    </row>
    <row r="352" spans="2:19" x14ac:dyDescent="0.2">
      <c r="B352" s="4" t="s">
        <v>401</v>
      </c>
      <c r="C352" s="1050"/>
      <c r="D352" s="1051"/>
      <c r="E352" s="1051"/>
      <c r="F352" s="1052"/>
      <c r="G352" s="3"/>
      <c r="I352" s="4" t="s">
        <v>416</v>
      </c>
      <c r="J352" s="4"/>
      <c r="K352" s="2"/>
      <c r="L352" s="3"/>
      <c r="M352" s="1056"/>
      <c r="N352" s="1056"/>
      <c r="P352" s="312"/>
      <c r="Q352" s="312"/>
      <c r="R352" s="312"/>
      <c r="S352" s="312"/>
    </row>
    <row r="353" spans="2:19" x14ac:dyDescent="0.2">
      <c r="B353" s="4" t="s">
        <v>256</v>
      </c>
      <c r="C353" s="1050"/>
      <c r="D353" s="1051"/>
      <c r="E353" s="1051"/>
      <c r="F353" s="1052"/>
      <c r="G353" s="3"/>
      <c r="H353" s="3"/>
      <c r="I353" s="4" t="s">
        <v>421</v>
      </c>
      <c r="J353" s="4"/>
      <c r="K353" s="2"/>
      <c r="L353" s="3"/>
      <c r="M353" s="1056"/>
      <c r="N353" s="1056"/>
      <c r="P353" s="312"/>
      <c r="Q353" s="312"/>
      <c r="R353" s="312"/>
      <c r="S353" s="312"/>
    </row>
    <row r="354" spans="2:19" x14ac:dyDescent="0.2">
      <c r="B354" s="11" t="s">
        <v>435</v>
      </c>
      <c r="C354" s="1028"/>
      <c r="D354" s="1058"/>
      <c r="E354" s="1058"/>
      <c r="F354" s="1029"/>
      <c r="G354" s="3"/>
      <c r="I354" s="4" t="s">
        <v>417</v>
      </c>
      <c r="J354" s="4"/>
      <c r="K354" s="2"/>
      <c r="L354" s="3"/>
      <c r="M354" s="1056"/>
      <c r="N354" s="1056"/>
      <c r="P354" s="312"/>
      <c r="Q354" s="312"/>
      <c r="R354" s="312"/>
      <c r="S354" s="312"/>
    </row>
    <row r="355" spans="2:19" x14ac:dyDescent="0.2">
      <c r="B355" s="4" t="s">
        <v>150</v>
      </c>
      <c r="C355" s="1050"/>
      <c r="D355" s="1051"/>
      <c r="E355" s="1051"/>
      <c r="F355" s="1052"/>
      <c r="G355" s="3"/>
      <c r="P355" s="312"/>
      <c r="Q355" s="312"/>
      <c r="R355" s="312"/>
      <c r="S355" s="312"/>
    </row>
    <row r="356" spans="2:19" x14ac:dyDescent="0.2">
      <c r="F356" s="3"/>
      <c r="G356" s="3"/>
      <c r="I356" s="4" t="s">
        <v>420</v>
      </c>
      <c r="K356" s="2"/>
      <c r="M356" s="1" t="s">
        <v>636</v>
      </c>
      <c r="N356" s="2"/>
      <c r="P356" s="312"/>
      <c r="Q356" s="312"/>
      <c r="R356" s="312"/>
      <c r="S356" s="312"/>
    </row>
    <row r="357" spans="2:19" x14ac:dyDescent="0.2">
      <c r="B357" s="4" t="s">
        <v>412</v>
      </c>
      <c r="C357" s="121"/>
      <c r="D357" s="5" t="s">
        <v>410</v>
      </c>
      <c r="F357" s="3"/>
      <c r="I357" s="4" t="s">
        <v>409</v>
      </c>
      <c r="K357" s="202"/>
      <c r="P357" s="312"/>
      <c r="Q357" s="312"/>
      <c r="R357" s="312"/>
      <c r="S357" s="312"/>
    </row>
    <row r="358" spans="2:19" x14ac:dyDescent="0.2">
      <c r="B358" s="4" t="s">
        <v>413</v>
      </c>
      <c r="C358" s="122"/>
      <c r="D358" s="9" t="s">
        <v>411</v>
      </c>
      <c r="E358" s="3"/>
      <c r="G358" s="3"/>
      <c r="I358" s="4" t="s">
        <v>330</v>
      </c>
      <c r="M358" s="1053"/>
      <c r="N358" s="1054"/>
      <c r="P358" s="312"/>
      <c r="Q358" s="312"/>
      <c r="R358" s="312"/>
      <c r="S358" s="312"/>
    </row>
    <row r="359" spans="2:19" ht="13.5" thickBot="1" x14ac:dyDescent="0.25">
      <c r="B359" s="14"/>
      <c r="C359" s="14"/>
      <c r="D359" s="14"/>
      <c r="E359" s="14"/>
      <c r="F359" s="14"/>
      <c r="G359" s="14"/>
      <c r="H359" s="14"/>
      <c r="I359" s="14"/>
      <c r="J359" s="14"/>
      <c r="K359" s="14"/>
      <c r="L359" s="14"/>
      <c r="M359" s="14"/>
      <c r="N359" s="14"/>
      <c r="P359" s="312"/>
      <c r="Q359" s="312"/>
      <c r="R359" s="312"/>
      <c r="S359" s="312"/>
    </row>
    <row r="360" spans="2:19" x14ac:dyDescent="0.2">
      <c r="E360" s="11" t="s">
        <v>779</v>
      </c>
      <c r="F360" s="724"/>
      <c r="G360" s="10"/>
      <c r="H360" s="10"/>
      <c r="I360" s="3"/>
      <c r="J360" s="3"/>
      <c r="K360" s="3" t="s">
        <v>415</v>
      </c>
      <c r="L360" s="3"/>
      <c r="M360" s="1059" t="s">
        <v>446</v>
      </c>
      <c r="N360" s="1059"/>
      <c r="P360" s="312"/>
      <c r="Q360" s="312"/>
      <c r="R360" s="312"/>
      <c r="S360" s="312"/>
    </row>
    <row r="361" spans="2:19" x14ac:dyDescent="0.2">
      <c r="B361" s="12" t="s">
        <v>414</v>
      </c>
      <c r="C361" s="206">
        <f>C350+1</f>
        <v>33</v>
      </c>
      <c r="D361" s="10"/>
      <c r="E361" s="11" t="s">
        <v>624</v>
      </c>
      <c r="F361" s="202"/>
      <c r="G361" s="3"/>
      <c r="I361" s="4" t="s">
        <v>408</v>
      </c>
      <c r="J361" s="4"/>
      <c r="K361" s="13"/>
      <c r="L361" s="3"/>
      <c r="M361" s="1056"/>
      <c r="N361" s="1056"/>
      <c r="P361" s="312"/>
      <c r="Q361" s="312"/>
      <c r="R361" s="312"/>
      <c r="S361" s="312"/>
    </row>
    <row r="362" spans="2:19" x14ac:dyDescent="0.2">
      <c r="B362" s="4" t="s">
        <v>407</v>
      </c>
      <c r="C362" s="1057" t="s">
        <v>159</v>
      </c>
      <c r="D362" s="1057"/>
      <c r="E362" s="1057"/>
      <c r="F362" s="1057"/>
      <c r="G362" s="3"/>
      <c r="I362" s="4" t="s">
        <v>418</v>
      </c>
      <c r="J362" s="4"/>
      <c r="K362" s="2"/>
      <c r="L362" s="3"/>
      <c r="M362" s="1056"/>
      <c r="N362" s="1056"/>
      <c r="P362" s="312"/>
      <c r="Q362" s="312"/>
      <c r="R362" s="312"/>
      <c r="S362" s="312"/>
    </row>
    <row r="363" spans="2:19" x14ac:dyDescent="0.2">
      <c r="B363" s="4" t="s">
        <v>401</v>
      </c>
      <c r="C363" s="1050"/>
      <c r="D363" s="1051"/>
      <c r="E363" s="1051"/>
      <c r="F363" s="1052"/>
      <c r="G363" s="3"/>
      <c r="I363" s="4" t="s">
        <v>416</v>
      </c>
      <c r="J363" s="4"/>
      <c r="K363" s="2"/>
      <c r="L363" s="3"/>
      <c r="M363" s="1056"/>
      <c r="N363" s="1056"/>
      <c r="P363" s="312"/>
      <c r="Q363" s="312"/>
      <c r="R363" s="312"/>
      <c r="S363" s="312"/>
    </row>
    <row r="364" spans="2:19" x14ac:dyDescent="0.2">
      <c r="B364" s="4" t="s">
        <v>256</v>
      </c>
      <c r="C364" s="1050"/>
      <c r="D364" s="1051"/>
      <c r="E364" s="1051"/>
      <c r="F364" s="1052"/>
      <c r="G364" s="3"/>
      <c r="H364" s="3"/>
      <c r="I364" s="4" t="s">
        <v>421</v>
      </c>
      <c r="J364" s="4"/>
      <c r="K364" s="2"/>
      <c r="L364" s="3"/>
      <c r="M364" s="1056"/>
      <c r="N364" s="1056"/>
      <c r="P364" s="312"/>
      <c r="Q364" s="312"/>
      <c r="R364" s="312"/>
      <c r="S364" s="312"/>
    </row>
    <row r="365" spans="2:19" x14ac:dyDescent="0.2">
      <c r="B365" s="11" t="s">
        <v>435</v>
      </c>
      <c r="C365" s="1028"/>
      <c r="D365" s="1058"/>
      <c r="E365" s="1058"/>
      <c r="F365" s="1029"/>
      <c r="G365" s="3"/>
      <c r="I365" s="4" t="s">
        <v>417</v>
      </c>
      <c r="J365" s="4"/>
      <c r="K365" s="2"/>
      <c r="L365" s="3"/>
      <c r="M365" s="1056"/>
      <c r="N365" s="1056"/>
      <c r="P365" s="312"/>
      <c r="Q365" s="312"/>
      <c r="R365" s="312"/>
      <c r="S365" s="312"/>
    </row>
    <row r="366" spans="2:19" x14ac:dyDescent="0.2">
      <c r="B366" s="4" t="s">
        <v>150</v>
      </c>
      <c r="C366" s="1050"/>
      <c r="D366" s="1051"/>
      <c r="E366" s="1051"/>
      <c r="F366" s="1052"/>
      <c r="G366" s="3"/>
      <c r="P366" s="312"/>
      <c r="Q366" s="312"/>
      <c r="R366" s="312"/>
      <c r="S366" s="312"/>
    </row>
    <row r="367" spans="2:19" x14ac:dyDescent="0.2">
      <c r="F367" s="3"/>
      <c r="G367" s="3"/>
      <c r="I367" s="4" t="s">
        <v>420</v>
      </c>
      <c r="K367" s="2"/>
      <c r="M367" s="1" t="s">
        <v>636</v>
      </c>
      <c r="N367" s="2"/>
      <c r="P367" s="312"/>
      <c r="Q367" s="312"/>
      <c r="R367" s="312"/>
      <c r="S367" s="312"/>
    </row>
    <row r="368" spans="2:19" x14ac:dyDescent="0.2">
      <c r="B368" s="4" t="s">
        <v>412</v>
      </c>
      <c r="C368" s="121"/>
      <c r="D368" s="5" t="s">
        <v>410</v>
      </c>
      <c r="F368" s="3"/>
      <c r="I368" s="4" t="s">
        <v>409</v>
      </c>
      <c r="K368" s="202"/>
      <c r="P368" s="312"/>
      <c r="Q368" s="312"/>
      <c r="R368" s="312"/>
      <c r="S368" s="312"/>
    </row>
    <row r="369" spans="2:19" x14ac:dyDescent="0.2">
      <c r="B369" s="4" t="s">
        <v>413</v>
      </c>
      <c r="C369" s="122"/>
      <c r="D369" s="9" t="s">
        <v>411</v>
      </c>
      <c r="E369" s="3"/>
      <c r="G369" s="3"/>
      <c r="I369" s="4" t="s">
        <v>330</v>
      </c>
      <c r="M369" s="1053"/>
      <c r="N369" s="1054"/>
      <c r="P369" s="312"/>
      <c r="Q369" s="312"/>
      <c r="R369" s="312"/>
      <c r="S369" s="312"/>
    </row>
    <row r="370" spans="2:19" ht="13.5" thickBot="1" x14ac:dyDescent="0.25">
      <c r="B370" s="14"/>
      <c r="C370" s="14"/>
      <c r="D370" s="14"/>
      <c r="E370" s="14"/>
      <c r="F370" s="14"/>
      <c r="G370" s="14"/>
      <c r="H370" s="14"/>
      <c r="I370" s="14"/>
      <c r="J370" s="14"/>
      <c r="K370" s="14"/>
      <c r="L370" s="14"/>
      <c r="M370" s="14"/>
      <c r="N370" s="14"/>
      <c r="P370" s="312"/>
      <c r="Q370" s="312"/>
      <c r="R370" s="312"/>
      <c r="S370" s="312"/>
    </row>
    <row r="371" spans="2:19" x14ac:dyDescent="0.2">
      <c r="E371" s="11" t="s">
        <v>779</v>
      </c>
      <c r="F371" s="724"/>
      <c r="G371" s="10"/>
      <c r="H371" s="10"/>
      <c r="I371" s="3"/>
      <c r="J371" s="3"/>
      <c r="K371" s="3" t="s">
        <v>415</v>
      </c>
      <c r="L371" s="3"/>
      <c r="M371" s="1059" t="s">
        <v>446</v>
      </c>
      <c r="N371" s="1059"/>
      <c r="P371" s="312"/>
      <c r="Q371" s="312"/>
      <c r="R371" s="312"/>
      <c r="S371" s="312"/>
    </row>
    <row r="372" spans="2:19" x14ac:dyDescent="0.2">
      <c r="B372" s="12" t="s">
        <v>414</v>
      </c>
      <c r="C372" s="206">
        <f>C361+1</f>
        <v>34</v>
      </c>
      <c r="D372" s="10"/>
      <c r="E372" s="11" t="s">
        <v>624</v>
      </c>
      <c r="F372" s="202"/>
      <c r="G372" s="3"/>
      <c r="I372" s="4" t="s">
        <v>408</v>
      </c>
      <c r="J372" s="4"/>
      <c r="K372" s="13"/>
      <c r="L372" s="3"/>
      <c r="M372" s="1056"/>
      <c r="N372" s="1056"/>
      <c r="P372" s="312"/>
      <c r="Q372" s="312"/>
      <c r="R372" s="312"/>
      <c r="S372" s="312"/>
    </row>
    <row r="373" spans="2:19" x14ac:dyDescent="0.2">
      <c r="B373" s="4" t="s">
        <v>407</v>
      </c>
      <c r="C373" s="1057" t="s">
        <v>159</v>
      </c>
      <c r="D373" s="1057"/>
      <c r="E373" s="1057"/>
      <c r="F373" s="1057"/>
      <c r="G373" s="3"/>
      <c r="I373" s="4" t="s">
        <v>418</v>
      </c>
      <c r="J373" s="4"/>
      <c r="K373" s="2"/>
      <c r="L373" s="3"/>
      <c r="M373" s="1056"/>
      <c r="N373" s="1056"/>
      <c r="P373" s="312"/>
      <c r="Q373" s="312"/>
      <c r="R373" s="312"/>
      <c r="S373" s="312"/>
    </row>
    <row r="374" spans="2:19" x14ac:dyDescent="0.2">
      <c r="B374" s="4" t="s">
        <v>401</v>
      </c>
      <c r="C374" s="1050"/>
      <c r="D374" s="1051"/>
      <c r="E374" s="1051"/>
      <c r="F374" s="1052"/>
      <c r="G374" s="3"/>
      <c r="I374" s="4" t="s">
        <v>416</v>
      </c>
      <c r="J374" s="4"/>
      <c r="K374" s="2"/>
      <c r="L374" s="3"/>
      <c r="M374" s="1056"/>
      <c r="N374" s="1056"/>
      <c r="P374" s="312"/>
      <c r="Q374" s="312"/>
      <c r="R374" s="312"/>
      <c r="S374" s="312"/>
    </row>
    <row r="375" spans="2:19" x14ac:dyDescent="0.2">
      <c r="B375" s="4" t="s">
        <v>256</v>
      </c>
      <c r="C375" s="1050"/>
      <c r="D375" s="1051"/>
      <c r="E375" s="1051"/>
      <c r="F375" s="1052"/>
      <c r="G375" s="3"/>
      <c r="H375" s="3"/>
      <c r="I375" s="4" t="s">
        <v>421</v>
      </c>
      <c r="J375" s="4"/>
      <c r="K375" s="2"/>
      <c r="L375" s="3"/>
      <c r="M375" s="1056"/>
      <c r="N375" s="1056"/>
      <c r="P375" s="312"/>
      <c r="Q375" s="312"/>
      <c r="R375" s="312"/>
      <c r="S375" s="312"/>
    </row>
    <row r="376" spans="2:19" x14ac:dyDescent="0.2">
      <c r="B376" s="11" t="s">
        <v>435</v>
      </c>
      <c r="C376" s="1028"/>
      <c r="D376" s="1058"/>
      <c r="E376" s="1058"/>
      <c r="F376" s="1029"/>
      <c r="G376" s="3"/>
      <c r="I376" s="4" t="s">
        <v>417</v>
      </c>
      <c r="J376" s="4"/>
      <c r="K376" s="2"/>
      <c r="L376" s="3"/>
      <c r="M376" s="1056"/>
      <c r="N376" s="1056"/>
      <c r="P376" s="312"/>
      <c r="Q376" s="312"/>
      <c r="R376" s="312"/>
      <c r="S376" s="312"/>
    </row>
    <row r="377" spans="2:19" x14ac:dyDescent="0.2">
      <c r="B377" s="4" t="s">
        <v>150</v>
      </c>
      <c r="C377" s="1050"/>
      <c r="D377" s="1051"/>
      <c r="E377" s="1051"/>
      <c r="F377" s="1052"/>
      <c r="G377" s="3"/>
      <c r="P377" s="312"/>
      <c r="Q377" s="312"/>
      <c r="R377" s="312"/>
      <c r="S377" s="312"/>
    </row>
    <row r="378" spans="2:19" x14ac:dyDescent="0.2">
      <c r="F378" s="3"/>
      <c r="G378" s="3"/>
      <c r="I378" s="4" t="s">
        <v>420</v>
      </c>
      <c r="K378" s="2"/>
      <c r="M378" s="1" t="s">
        <v>636</v>
      </c>
      <c r="N378" s="2"/>
      <c r="P378" s="312"/>
      <c r="Q378" s="312"/>
      <c r="R378" s="312"/>
      <c r="S378" s="312"/>
    </row>
    <row r="379" spans="2:19" x14ac:dyDescent="0.2">
      <c r="B379" s="4" t="s">
        <v>412</v>
      </c>
      <c r="C379" s="121"/>
      <c r="D379" s="5" t="s">
        <v>410</v>
      </c>
      <c r="F379" s="3"/>
      <c r="I379" s="4" t="s">
        <v>409</v>
      </c>
      <c r="K379" s="202"/>
      <c r="P379" s="312"/>
      <c r="Q379" s="312"/>
      <c r="R379" s="312"/>
      <c r="S379" s="312"/>
    </row>
    <row r="380" spans="2:19" x14ac:dyDescent="0.2">
      <c r="B380" s="4" t="s">
        <v>413</v>
      </c>
      <c r="C380" s="122"/>
      <c r="D380" s="9" t="s">
        <v>411</v>
      </c>
      <c r="E380" s="3"/>
      <c r="G380" s="3"/>
      <c r="I380" s="4" t="s">
        <v>330</v>
      </c>
      <c r="M380" s="1053"/>
      <c r="N380" s="1054"/>
      <c r="P380" s="312"/>
      <c r="Q380" s="312"/>
      <c r="R380" s="312"/>
      <c r="S380" s="312"/>
    </row>
    <row r="381" spans="2:19" ht="13.5" thickBot="1" x14ac:dyDescent="0.25">
      <c r="B381" s="14"/>
      <c r="C381" s="14"/>
      <c r="D381" s="14"/>
      <c r="E381" s="14"/>
      <c r="F381" s="14"/>
      <c r="G381" s="14"/>
      <c r="H381" s="14"/>
      <c r="I381" s="14"/>
      <c r="J381" s="14"/>
      <c r="K381" s="14"/>
      <c r="L381" s="14"/>
      <c r="M381" s="14"/>
      <c r="N381" s="14"/>
      <c r="P381" s="312"/>
      <c r="Q381" s="312"/>
      <c r="R381" s="312"/>
      <c r="S381" s="312"/>
    </row>
    <row r="382" spans="2:19" x14ac:dyDescent="0.2">
      <c r="B382" s="517"/>
      <c r="C382" s="517"/>
      <c r="D382" s="517"/>
      <c r="E382" s="11" t="s">
        <v>779</v>
      </c>
      <c r="F382" s="724"/>
      <c r="G382" s="519"/>
      <c r="H382" s="519"/>
      <c r="I382" s="516"/>
      <c r="J382" s="516"/>
      <c r="K382" s="516" t="s">
        <v>415</v>
      </c>
      <c r="L382" s="516"/>
      <c r="M382" s="1055" t="s">
        <v>446</v>
      </c>
      <c r="N382" s="1055"/>
      <c r="P382" s="312"/>
      <c r="Q382" s="312"/>
      <c r="R382" s="312"/>
      <c r="S382" s="312"/>
    </row>
    <row r="383" spans="2:19" x14ac:dyDescent="0.2">
      <c r="B383" s="12" t="s">
        <v>414</v>
      </c>
      <c r="C383" s="206">
        <f>C372+1</f>
        <v>35</v>
      </c>
      <c r="D383" s="10"/>
      <c r="E383" s="11" t="s">
        <v>624</v>
      </c>
      <c r="F383" s="202"/>
      <c r="G383" s="3"/>
      <c r="I383" s="4" t="s">
        <v>408</v>
      </c>
      <c r="J383" s="4"/>
      <c r="K383" s="13"/>
      <c r="L383" s="3"/>
      <c r="M383" s="1056"/>
      <c r="N383" s="1056"/>
      <c r="P383" s="312"/>
      <c r="Q383" s="312"/>
      <c r="R383" s="312"/>
      <c r="S383" s="312"/>
    </row>
    <row r="384" spans="2:19" x14ac:dyDescent="0.2">
      <c r="B384" s="4" t="s">
        <v>407</v>
      </c>
      <c r="C384" s="1057" t="s">
        <v>159</v>
      </c>
      <c r="D384" s="1057"/>
      <c r="E384" s="1057"/>
      <c r="F384" s="1057"/>
      <c r="G384" s="3"/>
      <c r="I384" s="4" t="s">
        <v>418</v>
      </c>
      <c r="J384" s="4"/>
      <c r="K384" s="2"/>
      <c r="L384" s="3"/>
      <c r="M384" s="1056"/>
      <c r="N384" s="1056"/>
      <c r="P384" s="312"/>
      <c r="Q384" s="312"/>
      <c r="R384" s="312"/>
      <c r="S384" s="312"/>
    </row>
    <row r="385" spans="2:19" x14ac:dyDescent="0.2">
      <c r="B385" s="4" t="s">
        <v>401</v>
      </c>
      <c r="C385" s="1050"/>
      <c r="D385" s="1051"/>
      <c r="E385" s="1051"/>
      <c r="F385" s="1052"/>
      <c r="G385" s="3"/>
      <c r="I385" s="4" t="s">
        <v>416</v>
      </c>
      <c r="J385" s="4"/>
      <c r="K385" s="2"/>
      <c r="L385" s="3"/>
      <c r="M385" s="1056"/>
      <c r="N385" s="1056"/>
      <c r="P385" s="312"/>
      <c r="Q385" s="312"/>
      <c r="R385" s="312"/>
      <c r="S385" s="312"/>
    </row>
    <row r="386" spans="2:19" x14ac:dyDescent="0.2">
      <c r="B386" s="4" t="s">
        <v>256</v>
      </c>
      <c r="C386" s="1050"/>
      <c r="D386" s="1051"/>
      <c r="E386" s="1051"/>
      <c r="F386" s="1052"/>
      <c r="G386" s="3"/>
      <c r="H386" s="3"/>
      <c r="I386" s="4" t="s">
        <v>421</v>
      </c>
      <c r="J386" s="4"/>
      <c r="K386" s="2"/>
      <c r="L386" s="3"/>
      <c r="M386" s="1056"/>
      <c r="N386" s="1056"/>
      <c r="P386" s="312"/>
      <c r="Q386" s="312"/>
      <c r="R386" s="312"/>
      <c r="S386" s="312"/>
    </row>
    <row r="387" spans="2:19" x14ac:dyDescent="0.2">
      <c r="B387" s="11" t="s">
        <v>435</v>
      </c>
      <c r="C387" s="1028"/>
      <c r="D387" s="1058"/>
      <c r="E387" s="1058"/>
      <c r="F387" s="1029"/>
      <c r="G387" s="3"/>
      <c r="I387" s="4" t="s">
        <v>417</v>
      </c>
      <c r="J387" s="4"/>
      <c r="K387" s="2"/>
      <c r="L387" s="3"/>
      <c r="M387" s="1056"/>
      <c r="N387" s="1056"/>
      <c r="P387" s="312"/>
      <c r="Q387" s="312"/>
      <c r="R387" s="312"/>
      <c r="S387" s="312"/>
    </row>
    <row r="388" spans="2:19" x14ac:dyDescent="0.2">
      <c r="B388" s="4" t="s">
        <v>150</v>
      </c>
      <c r="C388" s="1050"/>
      <c r="D388" s="1051"/>
      <c r="E388" s="1051"/>
      <c r="F388" s="1052"/>
      <c r="G388" s="3"/>
      <c r="P388" s="312"/>
      <c r="Q388" s="312"/>
      <c r="R388" s="312"/>
      <c r="S388" s="312"/>
    </row>
    <row r="389" spans="2:19" x14ac:dyDescent="0.2">
      <c r="F389" s="3"/>
      <c r="G389" s="3"/>
      <c r="I389" s="4" t="s">
        <v>420</v>
      </c>
      <c r="K389" s="2"/>
      <c r="M389" s="1" t="s">
        <v>636</v>
      </c>
      <c r="N389" s="2"/>
      <c r="P389" s="312"/>
      <c r="Q389" s="312"/>
      <c r="R389" s="312"/>
      <c r="S389" s="312"/>
    </row>
    <row r="390" spans="2:19" x14ac:dyDescent="0.2">
      <c r="B390" s="4" t="s">
        <v>412</v>
      </c>
      <c r="C390" s="121"/>
      <c r="D390" s="5" t="s">
        <v>410</v>
      </c>
      <c r="F390" s="3"/>
      <c r="I390" s="4" t="s">
        <v>409</v>
      </c>
      <c r="K390" s="202"/>
      <c r="P390" s="312"/>
      <c r="Q390" s="312"/>
      <c r="R390" s="312"/>
      <c r="S390" s="312"/>
    </row>
    <row r="391" spans="2:19" x14ac:dyDescent="0.2">
      <c r="B391" s="4" t="s">
        <v>413</v>
      </c>
      <c r="C391" s="122"/>
      <c r="D391" s="9" t="s">
        <v>411</v>
      </c>
      <c r="E391" s="3"/>
      <c r="G391" s="3"/>
      <c r="I391" s="4" t="s">
        <v>330</v>
      </c>
      <c r="M391" s="1053"/>
      <c r="N391" s="1054"/>
      <c r="P391" s="312"/>
      <c r="Q391" s="312"/>
      <c r="R391" s="312"/>
      <c r="S391" s="312"/>
    </row>
    <row r="392" spans="2:19" ht="13.5" thickBot="1" x14ac:dyDescent="0.25">
      <c r="B392" s="14"/>
      <c r="C392" s="14"/>
      <c r="D392" s="14"/>
      <c r="E392" s="14"/>
      <c r="F392" s="14"/>
      <c r="G392" s="14"/>
      <c r="H392" s="14"/>
      <c r="I392" s="14"/>
      <c r="J392" s="14"/>
      <c r="K392" s="14"/>
      <c r="L392" s="14"/>
      <c r="M392" s="14"/>
      <c r="N392" s="14"/>
      <c r="P392" s="312"/>
      <c r="Q392" s="312"/>
      <c r="R392" s="312"/>
      <c r="S392" s="312"/>
    </row>
    <row r="393" spans="2:19" x14ac:dyDescent="0.2">
      <c r="E393" s="11" t="s">
        <v>779</v>
      </c>
      <c r="F393" s="724"/>
      <c r="G393" s="10"/>
      <c r="H393" s="10"/>
      <c r="I393" s="3"/>
      <c r="J393" s="3"/>
      <c r="K393" s="3" t="s">
        <v>415</v>
      </c>
      <c r="L393" s="3"/>
      <c r="M393" s="1059" t="s">
        <v>446</v>
      </c>
      <c r="N393" s="1059"/>
      <c r="P393" s="312"/>
      <c r="Q393" s="312"/>
      <c r="R393" s="312"/>
      <c r="S393" s="312"/>
    </row>
    <row r="394" spans="2:19" x14ac:dyDescent="0.2">
      <c r="B394" s="12" t="s">
        <v>414</v>
      </c>
      <c r="C394" s="206">
        <f>C383+1</f>
        <v>36</v>
      </c>
      <c r="D394" s="10"/>
      <c r="E394" s="11" t="s">
        <v>624</v>
      </c>
      <c r="F394" s="202"/>
      <c r="G394" s="3"/>
      <c r="I394" s="4" t="s">
        <v>408</v>
      </c>
      <c r="J394" s="4"/>
      <c r="K394" s="13"/>
      <c r="L394" s="3"/>
      <c r="M394" s="1056"/>
      <c r="N394" s="1056"/>
      <c r="P394" s="312"/>
      <c r="Q394" s="312"/>
      <c r="R394" s="312"/>
      <c r="S394" s="312"/>
    </row>
    <row r="395" spans="2:19" x14ac:dyDescent="0.2">
      <c r="B395" s="4" t="s">
        <v>407</v>
      </c>
      <c r="C395" s="1057" t="s">
        <v>159</v>
      </c>
      <c r="D395" s="1057"/>
      <c r="E395" s="1057"/>
      <c r="F395" s="1057"/>
      <c r="G395" s="3"/>
      <c r="I395" s="4" t="s">
        <v>418</v>
      </c>
      <c r="J395" s="4"/>
      <c r="K395" s="2"/>
      <c r="L395" s="3"/>
      <c r="M395" s="1056"/>
      <c r="N395" s="1056"/>
      <c r="P395" s="312"/>
      <c r="Q395" s="312"/>
      <c r="R395" s="312"/>
      <c r="S395" s="312"/>
    </row>
    <row r="396" spans="2:19" x14ac:dyDescent="0.2">
      <c r="B396" s="4" t="s">
        <v>401</v>
      </c>
      <c r="C396" s="1050"/>
      <c r="D396" s="1051"/>
      <c r="E396" s="1051"/>
      <c r="F396" s="1052"/>
      <c r="G396" s="3"/>
      <c r="I396" s="4" t="s">
        <v>416</v>
      </c>
      <c r="J396" s="4"/>
      <c r="K396" s="2"/>
      <c r="L396" s="3"/>
      <c r="M396" s="1056"/>
      <c r="N396" s="1056"/>
      <c r="P396" s="312"/>
      <c r="Q396" s="312"/>
      <c r="R396" s="312"/>
      <c r="S396" s="312"/>
    </row>
    <row r="397" spans="2:19" x14ac:dyDescent="0.2">
      <c r="B397" s="4" t="s">
        <v>256</v>
      </c>
      <c r="C397" s="1050"/>
      <c r="D397" s="1051"/>
      <c r="E397" s="1051"/>
      <c r="F397" s="1052"/>
      <c r="G397" s="3"/>
      <c r="H397" s="3"/>
      <c r="I397" s="4" t="s">
        <v>421</v>
      </c>
      <c r="J397" s="4"/>
      <c r="K397" s="2"/>
      <c r="L397" s="3"/>
      <c r="M397" s="1056"/>
      <c r="N397" s="1056"/>
      <c r="P397" s="312"/>
      <c r="Q397" s="312"/>
      <c r="R397" s="312"/>
      <c r="S397" s="312"/>
    </row>
    <row r="398" spans="2:19" x14ac:dyDescent="0.2">
      <c r="B398" s="11" t="s">
        <v>435</v>
      </c>
      <c r="C398" s="1028"/>
      <c r="D398" s="1058"/>
      <c r="E398" s="1058"/>
      <c r="F398" s="1029"/>
      <c r="G398" s="3"/>
      <c r="I398" s="4" t="s">
        <v>417</v>
      </c>
      <c r="J398" s="4"/>
      <c r="K398" s="2"/>
      <c r="L398" s="3"/>
      <c r="M398" s="1056"/>
      <c r="N398" s="1056"/>
      <c r="P398" s="312"/>
      <c r="Q398" s="312"/>
      <c r="R398" s="312"/>
      <c r="S398" s="312"/>
    </row>
    <row r="399" spans="2:19" x14ac:dyDescent="0.2">
      <c r="B399" s="4" t="s">
        <v>150</v>
      </c>
      <c r="C399" s="1050"/>
      <c r="D399" s="1051"/>
      <c r="E399" s="1051"/>
      <c r="F399" s="1052"/>
      <c r="G399" s="3"/>
      <c r="P399" s="312"/>
      <c r="Q399" s="312"/>
      <c r="R399" s="312"/>
      <c r="S399" s="312"/>
    </row>
    <row r="400" spans="2:19" x14ac:dyDescent="0.2">
      <c r="F400" s="3"/>
      <c r="G400" s="3"/>
      <c r="I400" s="4" t="s">
        <v>420</v>
      </c>
      <c r="K400" s="2"/>
      <c r="M400" s="1" t="s">
        <v>636</v>
      </c>
      <c r="N400" s="2"/>
      <c r="P400" s="312"/>
      <c r="Q400" s="312"/>
      <c r="R400" s="312"/>
      <c r="S400" s="312"/>
    </row>
    <row r="401" spans="2:19" x14ac:dyDescent="0.2">
      <c r="B401" s="4" t="s">
        <v>412</v>
      </c>
      <c r="C401" s="121"/>
      <c r="D401" s="5" t="s">
        <v>410</v>
      </c>
      <c r="F401" s="3"/>
      <c r="I401" s="4" t="s">
        <v>409</v>
      </c>
      <c r="K401" s="202"/>
      <c r="P401" s="312"/>
      <c r="Q401" s="312"/>
      <c r="R401" s="312"/>
      <c r="S401" s="312"/>
    </row>
    <row r="402" spans="2:19" x14ac:dyDescent="0.2">
      <c r="B402" s="4" t="s">
        <v>413</v>
      </c>
      <c r="C402" s="122"/>
      <c r="D402" s="9" t="s">
        <v>411</v>
      </c>
      <c r="E402" s="3"/>
      <c r="G402" s="3"/>
      <c r="I402" s="4" t="s">
        <v>330</v>
      </c>
      <c r="M402" s="1053"/>
      <c r="N402" s="1054"/>
      <c r="P402" s="312"/>
      <c r="Q402" s="312"/>
      <c r="R402" s="312"/>
      <c r="S402" s="312"/>
    </row>
    <row r="403" spans="2:19" ht="13.5" thickBot="1" x14ac:dyDescent="0.25">
      <c r="B403" s="14"/>
      <c r="C403" s="14"/>
      <c r="D403" s="14"/>
      <c r="E403" s="14"/>
      <c r="F403" s="14"/>
      <c r="G403" s="14"/>
      <c r="H403" s="14"/>
      <c r="I403" s="14"/>
      <c r="J403" s="14"/>
      <c r="K403" s="14"/>
      <c r="L403" s="14"/>
      <c r="M403" s="14"/>
      <c r="N403" s="14"/>
      <c r="P403" s="312"/>
      <c r="Q403" s="312"/>
      <c r="R403" s="312"/>
      <c r="S403" s="312"/>
    </row>
    <row r="404" spans="2:19" x14ac:dyDescent="0.2">
      <c r="E404" s="11" t="s">
        <v>779</v>
      </c>
      <c r="F404" s="724"/>
      <c r="G404" s="10"/>
      <c r="H404" s="10"/>
      <c r="I404" s="3"/>
      <c r="J404" s="3"/>
      <c r="K404" s="3" t="s">
        <v>415</v>
      </c>
      <c r="L404" s="3"/>
      <c r="M404" s="1059" t="s">
        <v>446</v>
      </c>
      <c r="N404" s="1059"/>
      <c r="P404" s="312"/>
      <c r="Q404" s="312"/>
      <c r="R404" s="312"/>
      <c r="S404" s="312"/>
    </row>
    <row r="405" spans="2:19" x14ac:dyDescent="0.2">
      <c r="B405" s="12" t="s">
        <v>414</v>
      </c>
      <c r="C405" s="206">
        <f>C394+1</f>
        <v>37</v>
      </c>
      <c r="D405" s="10"/>
      <c r="E405" s="11" t="s">
        <v>624</v>
      </c>
      <c r="F405" s="202"/>
      <c r="G405" s="3"/>
      <c r="I405" s="4" t="s">
        <v>408</v>
      </c>
      <c r="J405" s="4"/>
      <c r="K405" s="13"/>
      <c r="L405" s="3"/>
      <c r="M405" s="1056"/>
      <c r="N405" s="1056"/>
      <c r="P405" s="312"/>
      <c r="Q405" s="312"/>
      <c r="R405" s="312"/>
      <c r="S405" s="312"/>
    </row>
    <row r="406" spans="2:19" x14ac:dyDescent="0.2">
      <c r="B406" s="4" t="s">
        <v>407</v>
      </c>
      <c r="C406" s="1057" t="s">
        <v>159</v>
      </c>
      <c r="D406" s="1057"/>
      <c r="E406" s="1057"/>
      <c r="F406" s="1057"/>
      <c r="G406" s="3"/>
      <c r="I406" s="4" t="s">
        <v>418</v>
      </c>
      <c r="J406" s="4"/>
      <c r="K406" s="2"/>
      <c r="L406" s="3"/>
      <c r="M406" s="1056"/>
      <c r="N406" s="1056"/>
      <c r="P406" s="312"/>
      <c r="Q406" s="312"/>
      <c r="R406" s="312"/>
      <c r="S406" s="312"/>
    </row>
    <row r="407" spans="2:19" x14ac:dyDescent="0.2">
      <c r="B407" s="4" t="s">
        <v>401</v>
      </c>
      <c r="C407" s="1050"/>
      <c r="D407" s="1051"/>
      <c r="E407" s="1051"/>
      <c r="F407" s="1052"/>
      <c r="G407" s="3"/>
      <c r="I407" s="4" t="s">
        <v>416</v>
      </c>
      <c r="J407" s="4"/>
      <c r="K407" s="2"/>
      <c r="L407" s="3"/>
      <c r="M407" s="1056"/>
      <c r="N407" s="1056"/>
      <c r="P407" s="312"/>
      <c r="Q407" s="312"/>
      <c r="R407" s="312"/>
      <c r="S407" s="312"/>
    </row>
    <row r="408" spans="2:19" x14ac:dyDescent="0.2">
      <c r="B408" s="4" t="s">
        <v>256</v>
      </c>
      <c r="C408" s="1050"/>
      <c r="D408" s="1051"/>
      <c r="E408" s="1051"/>
      <c r="F408" s="1052"/>
      <c r="G408" s="3"/>
      <c r="H408" s="3"/>
      <c r="I408" s="4" t="s">
        <v>421</v>
      </c>
      <c r="J408" s="4"/>
      <c r="K408" s="2"/>
      <c r="L408" s="3"/>
      <c r="M408" s="1056"/>
      <c r="N408" s="1056"/>
      <c r="P408" s="312"/>
      <c r="Q408" s="312"/>
      <c r="R408" s="312"/>
      <c r="S408" s="312"/>
    </row>
    <row r="409" spans="2:19" x14ac:dyDescent="0.2">
      <c r="B409" s="11" t="s">
        <v>435</v>
      </c>
      <c r="C409" s="1028"/>
      <c r="D409" s="1058"/>
      <c r="E409" s="1058"/>
      <c r="F409" s="1029"/>
      <c r="G409" s="3"/>
      <c r="I409" s="4" t="s">
        <v>417</v>
      </c>
      <c r="J409" s="4"/>
      <c r="K409" s="2"/>
      <c r="L409" s="3"/>
      <c r="M409" s="1056"/>
      <c r="N409" s="1056"/>
      <c r="P409" s="312"/>
      <c r="Q409" s="312"/>
      <c r="R409" s="312"/>
      <c r="S409" s="312"/>
    </row>
    <row r="410" spans="2:19" x14ac:dyDescent="0.2">
      <c r="B410" s="4" t="s">
        <v>150</v>
      </c>
      <c r="C410" s="1050"/>
      <c r="D410" s="1051"/>
      <c r="E410" s="1051"/>
      <c r="F410" s="1052"/>
      <c r="G410" s="3"/>
      <c r="P410" s="312"/>
      <c r="Q410" s="312"/>
      <c r="R410" s="312"/>
      <c r="S410" s="312"/>
    </row>
    <row r="411" spans="2:19" x14ac:dyDescent="0.2">
      <c r="F411" s="3"/>
      <c r="G411" s="3"/>
      <c r="I411" s="4" t="s">
        <v>420</v>
      </c>
      <c r="K411" s="2"/>
      <c r="M411" s="1" t="s">
        <v>636</v>
      </c>
      <c r="N411" s="2"/>
      <c r="P411" s="312"/>
      <c r="Q411" s="312"/>
      <c r="R411" s="312"/>
      <c r="S411" s="312"/>
    </row>
    <row r="412" spans="2:19" x14ac:dyDescent="0.2">
      <c r="B412" s="4" t="s">
        <v>412</v>
      </c>
      <c r="C412" s="121"/>
      <c r="D412" s="5" t="s">
        <v>410</v>
      </c>
      <c r="F412" s="3"/>
      <c r="I412" s="4" t="s">
        <v>409</v>
      </c>
      <c r="K412" s="202"/>
      <c r="P412" s="312"/>
      <c r="Q412" s="312"/>
      <c r="R412" s="312"/>
      <c r="S412" s="312"/>
    </row>
    <row r="413" spans="2:19" x14ac:dyDescent="0.2">
      <c r="B413" s="4" t="s">
        <v>413</v>
      </c>
      <c r="C413" s="122"/>
      <c r="D413" s="9" t="s">
        <v>411</v>
      </c>
      <c r="E413" s="3"/>
      <c r="G413" s="3"/>
      <c r="I413" s="4" t="s">
        <v>330</v>
      </c>
      <c r="M413" s="1053"/>
      <c r="N413" s="1054"/>
      <c r="P413" s="312"/>
      <c r="Q413" s="312"/>
      <c r="R413" s="312"/>
      <c r="S413" s="312"/>
    </row>
    <row r="414" spans="2:19" ht="13.5" thickBot="1" x14ac:dyDescent="0.25">
      <c r="B414" s="14"/>
      <c r="C414" s="14"/>
      <c r="D414" s="14"/>
      <c r="E414" s="14"/>
      <c r="F414" s="14"/>
      <c r="G414" s="14"/>
      <c r="H414" s="14"/>
      <c r="I414" s="14"/>
      <c r="J414" s="14"/>
      <c r="K414" s="14"/>
      <c r="L414" s="14"/>
      <c r="M414" s="14"/>
      <c r="N414" s="14"/>
      <c r="P414" s="312"/>
      <c r="Q414" s="312"/>
      <c r="R414" s="312"/>
      <c r="S414" s="312"/>
    </row>
    <row r="415" spans="2:19" x14ac:dyDescent="0.2">
      <c r="E415" s="11" t="s">
        <v>779</v>
      </c>
      <c r="F415" s="724"/>
      <c r="G415" s="10"/>
      <c r="H415" s="10"/>
      <c r="I415" s="3"/>
      <c r="J415" s="3"/>
      <c r="K415" s="3" t="s">
        <v>415</v>
      </c>
      <c r="L415" s="3"/>
      <c r="M415" s="1059" t="s">
        <v>446</v>
      </c>
      <c r="N415" s="1059"/>
      <c r="P415" s="312"/>
      <c r="Q415" s="312"/>
      <c r="R415" s="312"/>
      <c r="S415" s="312"/>
    </row>
    <row r="416" spans="2:19" x14ac:dyDescent="0.2">
      <c r="B416" s="12" t="s">
        <v>414</v>
      </c>
      <c r="C416" s="206">
        <f>C405+1</f>
        <v>38</v>
      </c>
      <c r="D416" s="10"/>
      <c r="E416" s="11" t="s">
        <v>624</v>
      </c>
      <c r="F416" s="202"/>
      <c r="G416" s="3"/>
      <c r="I416" s="4" t="s">
        <v>408</v>
      </c>
      <c r="J416" s="4"/>
      <c r="K416" s="13"/>
      <c r="L416" s="3"/>
      <c r="M416" s="1056"/>
      <c r="N416" s="1056"/>
      <c r="P416" s="312"/>
      <c r="Q416" s="312"/>
      <c r="R416" s="312"/>
      <c r="S416" s="312"/>
    </row>
    <row r="417" spans="2:19" x14ac:dyDescent="0.2">
      <c r="B417" s="4" t="s">
        <v>407</v>
      </c>
      <c r="C417" s="1057" t="s">
        <v>159</v>
      </c>
      <c r="D417" s="1057"/>
      <c r="E417" s="1057"/>
      <c r="F417" s="1057"/>
      <c r="G417" s="3"/>
      <c r="I417" s="4" t="s">
        <v>418</v>
      </c>
      <c r="J417" s="4"/>
      <c r="K417" s="2"/>
      <c r="L417" s="3"/>
      <c r="M417" s="1056"/>
      <c r="N417" s="1056"/>
      <c r="P417" s="312"/>
      <c r="Q417" s="312"/>
      <c r="R417" s="312"/>
      <c r="S417" s="312"/>
    </row>
    <row r="418" spans="2:19" x14ac:dyDescent="0.2">
      <c r="B418" s="4" t="s">
        <v>401</v>
      </c>
      <c r="C418" s="1050"/>
      <c r="D418" s="1051"/>
      <c r="E418" s="1051"/>
      <c r="F418" s="1052"/>
      <c r="G418" s="3"/>
      <c r="I418" s="4" t="s">
        <v>416</v>
      </c>
      <c r="J418" s="4"/>
      <c r="K418" s="2"/>
      <c r="L418" s="3"/>
      <c r="M418" s="1056"/>
      <c r="N418" s="1056"/>
      <c r="P418" s="312"/>
      <c r="Q418" s="312"/>
      <c r="R418" s="312"/>
      <c r="S418" s="312"/>
    </row>
    <row r="419" spans="2:19" x14ac:dyDescent="0.2">
      <c r="B419" s="4" t="s">
        <v>256</v>
      </c>
      <c r="C419" s="1050"/>
      <c r="D419" s="1051"/>
      <c r="E419" s="1051"/>
      <c r="F419" s="1052"/>
      <c r="G419" s="3"/>
      <c r="H419" s="3"/>
      <c r="I419" s="4" t="s">
        <v>421</v>
      </c>
      <c r="J419" s="4"/>
      <c r="K419" s="2"/>
      <c r="L419" s="3"/>
      <c r="M419" s="1056"/>
      <c r="N419" s="1056"/>
      <c r="P419" s="312"/>
      <c r="Q419" s="312"/>
      <c r="R419" s="312"/>
      <c r="S419" s="312"/>
    </row>
    <row r="420" spans="2:19" x14ac:dyDescent="0.2">
      <c r="B420" s="11" t="s">
        <v>435</v>
      </c>
      <c r="C420" s="1028"/>
      <c r="D420" s="1058"/>
      <c r="E420" s="1058"/>
      <c r="F420" s="1029"/>
      <c r="G420" s="3"/>
      <c r="I420" s="4" t="s">
        <v>417</v>
      </c>
      <c r="J420" s="4"/>
      <c r="K420" s="2"/>
      <c r="L420" s="3"/>
      <c r="M420" s="1056"/>
      <c r="N420" s="1056"/>
      <c r="P420" s="312"/>
      <c r="Q420" s="312"/>
      <c r="R420" s="312"/>
      <c r="S420" s="312"/>
    </row>
    <row r="421" spans="2:19" x14ac:dyDescent="0.2">
      <c r="B421" s="4" t="s">
        <v>150</v>
      </c>
      <c r="C421" s="1050"/>
      <c r="D421" s="1051"/>
      <c r="E421" s="1051"/>
      <c r="F421" s="1052"/>
      <c r="G421" s="3"/>
      <c r="P421" s="312"/>
      <c r="Q421" s="312"/>
      <c r="R421" s="312"/>
      <c r="S421" s="312"/>
    </row>
    <row r="422" spans="2:19" x14ac:dyDescent="0.2">
      <c r="F422" s="3"/>
      <c r="G422" s="3"/>
      <c r="I422" s="4" t="s">
        <v>420</v>
      </c>
      <c r="K422" s="2"/>
      <c r="M422" s="1" t="s">
        <v>636</v>
      </c>
      <c r="N422" s="2"/>
      <c r="P422" s="312"/>
      <c r="Q422" s="312"/>
      <c r="R422" s="312"/>
      <c r="S422" s="312"/>
    </row>
    <row r="423" spans="2:19" x14ac:dyDescent="0.2">
      <c r="B423" s="4" t="s">
        <v>412</v>
      </c>
      <c r="C423" s="121"/>
      <c r="D423" s="5" t="s">
        <v>410</v>
      </c>
      <c r="F423" s="3"/>
      <c r="I423" s="4" t="s">
        <v>409</v>
      </c>
      <c r="K423" s="202"/>
      <c r="P423" s="312"/>
      <c r="Q423" s="312"/>
      <c r="R423" s="312"/>
      <c r="S423" s="312"/>
    </row>
    <row r="424" spans="2:19" x14ac:dyDescent="0.2">
      <c r="B424" s="4" t="s">
        <v>413</v>
      </c>
      <c r="C424" s="122"/>
      <c r="D424" s="9" t="s">
        <v>411</v>
      </c>
      <c r="E424" s="3"/>
      <c r="G424" s="3"/>
      <c r="I424" s="4" t="s">
        <v>330</v>
      </c>
      <c r="M424" s="1053"/>
      <c r="N424" s="1054"/>
      <c r="P424" s="312"/>
      <c r="Q424" s="312"/>
      <c r="R424" s="312"/>
      <c r="S424" s="312"/>
    </row>
    <row r="425" spans="2:19" ht="13.5" thickBot="1" x14ac:dyDescent="0.25">
      <c r="B425" s="14"/>
      <c r="C425" s="14"/>
      <c r="D425" s="14"/>
      <c r="E425" s="14"/>
      <c r="F425" s="14"/>
      <c r="G425" s="14"/>
      <c r="H425" s="14"/>
      <c r="I425" s="14"/>
      <c r="J425" s="14"/>
      <c r="K425" s="14"/>
      <c r="L425" s="14"/>
      <c r="M425" s="14"/>
      <c r="N425" s="14"/>
      <c r="P425" s="312"/>
      <c r="Q425" s="312"/>
      <c r="R425" s="312"/>
      <c r="S425" s="312"/>
    </row>
    <row r="426" spans="2:19" x14ac:dyDescent="0.2">
      <c r="E426" s="11" t="s">
        <v>779</v>
      </c>
      <c r="F426" s="724"/>
      <c r="G426" s="10"/>
      <c r="H426" s="10"/>
      <c r="I426" s="3"/>
      <c r="J426" s="3"/>
      <c r="K426" s="3" t="s">
        <v>415</v>
      </c>
      <c r="L426" s="3"/>
      <c r="M426" s="1059" t="s">
        <v>446</v>
      </c>
      <c r="N426" s="1059"/>
      <c r="P426" s="312"/>
      <c r="Q426" s="312"/>
      <c r="R426" s="312"/>
      <c r="S426" s="312"/>
    </row>
    <row r="427" spans="2:19" x14ac:dyDescent="0.2">
      <c r="B427" s="12" t="s">
        <v>414</v>
      </c>
      <c r="C427" s="206">
        <f>C416+1</f>
        <v>39</v>
      </c>
      <c r="D427" s="10"/>
      <c r="E427" s="11" t="s">
        <v>624</v>
      </c>
      <c r="F427" s="202"/>
      <c r="G427" s="3"/>
      <c r="I427" s="4" t="s">
        <v>408</v>
      </c>
      <c r="J427" s="4"/>
      <c r="K427" s="13"/>
      <c r="L427" s="3"/>
      <c r="M427" s="1056"/>
      <c r="N427" s="1056"/>
      <c r="P427" s="312"/>
      <c r="Q427" s="312"/>
      <c r="R427" s="312"/>
      <c r="S427" s="312"/>
    </row>
    <row r="428" spans="2:19" x14ac:dyDescent="0.2">
      <c r="B428" s="4" t="s">
        <v>407</v>
      </c>
      <c r="C428" s="1057" t="s">
        <v>159</v>
      </c>
      <c r="D428" s="1057"/>
      <c r="E428" s="1057"/>
      <c r="F428" s="1057"/>
      <c r="G428" s="3"/>
      <c r="I428" s="4" t="s">
        <v>418</v>
      </c>
      <c r="J428" s="4"/>
      <c r="K428" s="2"/>
      <c r="L428" s="3"/>
      <c r="M428" s="1056"/>
      <c r="N428" s="1056"/>
      <c r="P428" s="312"/>
      <c r="Q428" s="312"/>
      <c r="R428" s="312"/>
      <c r="S428" s="312"/>
    </row>
    <row r="429" spans="2:19" x14ac:dyDescent="0.2">
      <c r="B429" s="4" t="s">
        <v>401</v>
      </c>
      <c r="C429" s="1050"/>
      <c r="D429" s="1051"/>
      <c r="E429" s="1051"/>
      <c r="F429" s="1052"/>
      <c r="G429" s="3"/>
      <c r="I429" s="4" t="s">
        <v>416</v>
      </c>
      <c r="J429" s="4"/>
      <c r="K429" s="2"/>
      <c r="L429" s="3"/>
      <c r="M429" s="1056"/>
      <c r="N429" s="1056"/>
      <c r="P429" s="312"/>
      <c r="Q429" s="312"/>
      <c r="R429" s="312"/>
      <c r="S429" s="312"/>
    </row>
    <row r="430" spans="2:19" x14ac:dyDescent="0.2">
      <c r="B430" s="4" t="s">
        <v>256</v>
      </c>
      <c r="C430" s="1050"/>
      <c r="D430" s="1051"/>
      <c r="E430" s="1051"/>
      <c r="F430" s="1052"/>
      <c r="G430" s="3"/>
      <c r="H430" s="3"/>
      <c r="I430" s="4" t="s">
        <v>421</v>
      </c>
      <c r="J430" s="4"/>
      <c r="K430" s="2"/>
      <c r="L430" s="3"/>
      <c r="M430" s="1056"/>
      <c r="N430" s="1056"/>
      <c r="P430" s="312"/>
      <c r="Q430" s="312"/>
      <c r="R430" s="312"/>
      <c r="S430" s="312"/>
    </row>
    <row r="431" spans="2:19" x14ac:dyDescent="0.2">
      <c r="B431" s="11" t="s">
        <v>435</v>
      </c>
      <c r="C431" s="1028"/>
      <c r="D431" s="1058"/>
      <c r="E431" s="1058"/>
      <c r="F431" s="1029"/>
      <c r="G431" s="3"/>
      <c r="I431" s="4" t="s">
        <v>417</v>
      </c>
      <c r="J431" s="4"/>
      <c r="K431" s="2"/>
      <c r="L431" s="3"/>
      <c r="M431" s="1056"/>
      <c r="N431" s="1056"/>
      <c r="P431" s="312"/>
      <c r="Q431" s="312"/>
      <c r="R431" s="312"/>
      <c r="S431" s="312"/>
    </row>
    <row r="432" spans="2:19" x14ac:dyDescent="0.2">
      <c r="B432" s="4" t="s">
        <v>150</v>
      </c>
      <c r="C432" s="1050"/>
      <c r="D432" s="1051"/>
      <c r="E432" s="1051"/>
      <c r="F432" s="1052"/>
      <c r="G432" s="3"/>
      <c r="P432" s="312"/>
      <c r="Q432" s="312"/>
      <c r="R432" s="312"/>
      <c r="S432" s="312"/>
    </row>
    <row r="433" spans="2:19" x14ac:dyDescent="0.2">
      <c r="F433" s="3"/>
      <c r="G433" s="3"/>
      <c r="I433" s="4" t="s">
        <v>420</v>
      </c>
      <c r="K433" s="2"/>
      <c r="M433" s="1" t="s">
        <v>636</v>
      </c>
      <c r="N433" s="2"/>
      <c r="P433" s="312"/>
      <c r="Q433" s="312"/>
      <c r="R433" s="312"/>
      <c r="S433" s="312"/>
    </row>
    <row r="434" spans="2:19" x14ac:dyDescent="0.2">
      <c r="B434" s="4" t="s">
        <v>412</v>
      </c>
      <c r="C434" s="121"/>
      <c r="D434" s="5" t="s">
        <v>410</v>
      </c>
      <c r="F434" s="3"/>
      <c r="I434" s="4" t="s">
        <v>409</v>
      </c>
      <c r="K434" s="202"/>
      <c r="P434" s="312"/>
      <c r="Q434" s="312"/>
      <c r="R434" s="312"/>
      <c r="S434" s="312"/>
    </row>
    <row r="435" spans="2:19" x14ac:dyDescent="0.2">
      <c r="B435" s="4" t="s">
        <v>413</v>
      </c>
      <c r="C435" s="122"/>
      <c r="D435" s="9" t="s">
        <v>411</v>
      </c>
      <c r="E435" s="3"/>
      <c r="G435" s="3"/>
      <c r="I435" s="4" t="s">
        <v>330</v>
      </c>
      <c r="M435" s="1053"/>
      <c r="N435" s="1054"/>
      <c r="P435" s="312"/>
      <c r="Q435" s="312"/>
      <c r="R435" s="312"/>
      <c r="S435" s="312"/>
    </row>
    <row r="436" spans="2:19" ht="13.5" thickBot="1" x14ac:dyDescent="0.25">
      <c r="B436" s="14"/>
      <c r="C436" s="14"/>
      <c r="D436" s="14"/>
      <c r="E436" s="14"/>
      <c r="F436" s="14"/>
      <c r="G436" s="14"/>
      <c r="H436" s="14"/>
      <c r="I436" s="14"/>
      <c r="J436" s="14"/>
      <c r="K436" s="14"/>
      <c r="L436" s="14"/>
      <c r="M436" s="14"/>
      <c r="N436" s="14"/>
      <c r="P436" s="312"/>
      <c r="Q436" s="312"/>
      <c r="R436" s="312"/>
      <c r="S436" s="312"/>
    </row>
    <row r="437" spans="2:19" x14ac:dyDescent="0.2">
      <c r="E437" s="11" t="s">
        <v>779</v>
      </c>
      <c r="F437" s="724"/>
      <c r="G437" s="10"/>
      <c r="H437" s="10"/>
      <c r="I437" s="3"/>
      <c r="J437" s="3"/>
      <c r="K437" s="3" t="s">
        <v>415</v>
      </c>
      <c r="L437" s="3"/>
      <c r="M437" s="1059" t="s">
        <v>446</v>
      </c>
      <c r="N437" s="1059"/>
      <c r="P437" s="312"/>
      <c r="Q437" s="312"/>
      <c r="R437" s="312"/>
      <c r="S437" s="312"/>
    </row>
    <row r="438" spans="2:19" x14ac:dyDescent="0.2">
      <c r="B438" s="12" t="s">
        <v>414</v>
      </c>
      <c r="C438" s="206">
        <f>C427+1</f>
        <v>40</v>
      </c>
      <c r="D438" s="10"/>
      <c r="E438" s="11" t="s">
        <v>624</v>
      </c>
      <c r="F438" s="202"/>
      <c r="G438" s="3"/>
      <c r="I438" s="4" t="s">
        <v>408</v>
      </c>
      <c r="J438" s="4"/>
      <c r="K438" s="13"/>
      <c r="L438" s="3"/>
      <c r="M438" s="1056"/>
      <c r="N438" s="1056"/>
      <c r="P438" s="312"/>
      <c r="Q438" s="312"/>
      <c r="R438" s="312"/>
      <c r="S438" s="312"/>
    </row>
    <row r="439" spans="2:19" x14ac:dyDescent="0.2">
      <c r="B439" s="4" t="s">
        <v>407</v>
      </c>
      <c r="C439" s="1057" t="s">
        <v>159</v>
      </c>
      <c r="D439" s="1057"/>
      <c r="E439" s="1057"/>
      <c r="F439" s="1057"/>
      <c r="G439" s="3"/>
      <c r="I439" s="4" t="s">
        <v>418</v>
      </c>
      <c r="J439" s="4"/>
      <c r="K439" s="2"/>
      <c r="L439" s="3"/>
      <c r="M439" s="1056"/>
      <c r="N439" s="1056"/>
      <c r="P439" s="312"/>
      <c r="Q439" s="312"/>
      <c r="R439" s="312"/>
      <c r="S439" s="312"/>
    </row>
    <row r="440" spans="2:19" x14ac:dyDescent="0.2">
      <c r="B440" s="4" t="s">
        <v>401</v>
      </c>
      <c r="C440" s="1050"/>
      <c r="D440" s="1051"/>
      <c r="E440" s="1051"/>
      <c r="F440" s="1052"/>
      <c r="G440" s="3"/>
      <c r="I440" s="4" t="s">
        <v>416</v>
      </c>
      <c r="J440" s="4"/>
      <c r="K440" s="2"/>
      <c r="L440" s="3"/>
      <c r="M440" s="1056"/>
      <c r="N440" s="1056"/>
      <c r="P440" s="312"/>
      <c r="Q440" s="312"/>
      <c r="R440" s="312"/>
      <c r="S440" s="312"/>
    </row>
    <row r="441" spans="2:19" x14ac:dyDescent="0.2">
      <c r="B441" s="4" t="s">
        <v>256</v>
      </c>
      <c r="C441" s="1050"/>
      <c r="D441" s="1051"/>
      <c r="E441" s="1051"/>
      <c r="F441" s="1052"/>
      <c r="G441" s="3"/>
      <c r="H441" s="3"/>
      <c r="I441" s="4" t="s">
        <v>421</v>
      </c>
      <c r="J441" s="4"/>
      <c r="K441" s="2"/>
      <c r="L441" s="3"/>
      <c r="M441" s="1056"/>
      <c r="N441" s="1056"/>
      <c r="P441" s="312"/>
      <c r="Q441" s="312"/>
      <c r="R441" s="312"/>
      <c r="S441" s="312"/>
    </row>
    <row r="442" spans="2:19" x14ac:dyDescent="0.2">
      <c r="B442" s="11" t="s">
        <v>435</v>
      </c>
      <c r="C442" s="1028"/>
      <c r="D442" s="1058"/>
      <c r="E442" s="1058"/>
      <c r="F442" s="1029"/>
      <c r="G442" s="3"/>
      <c r="I442" s="4" t="s">
        <v>417</v>
      </c>
      <c r="J442" s="4"/>
      <c r="K442" s="2"/>
      <c r="L442" s="3"/>
      <c r="M442" s="1056"/>
      <c r="N442" s="1056"/>
      <c r="P442" s="312"/>
      <c r="Q442" s="312"/>
      <c r="R442" s="312"/>
      <c r="S442" s="312"/>
    </row>
    <row r="443" spans="2:19" x14ac:dyDescent="0.2">
      <c r="B443" s="4" t="s">
        <v>150</v>
      </c>
      <c r="C443" s="1050"/>
      <c r="D443" s="1051"/>
      <c r="E443" s="1051"/>
      <c r="F443" s="1052"/>
      <c r="G443" s="3"/>
      <c r="P443" s="312"/>
      <c r="Q443" s="312"/>
      <c r="R443" s="312"/>
      <c r="S443" s="312"/>
    </row>
    <row r="444" spans="2:19" x14ac:dyDescent="0.2">
      <c r="F444" s="3"/>
      <c r="G444" s="3"/>
      <c r="I444" s="4" t="s">
        <v>420</v>
      </c>
      <c r="K444" s="2"/>
      <c r="M444" s="1" t="s">
        <v>636</v>
      </c>
      <c r="N444" s="2"/>
      <c r="P444" s="312"/>
      <c r="Q444" s="312"/>
      <c r="R444" s="312"/>
      <c r="S444" s="312"/>
    </row>
    <row r="445" spans="2:19" x14ac:dyDescent="0.2">
      <c r="B445" s="4" t="s">
        <v>412</v>
      </c>
      <c r="C445" s="121"/>
      <c r="D445" s="5" t="s">
        <v>410</v>
      </c>
      <c r="F445" s="3"/>
      <c r="I445" s="4" t="s">
        <v>409</v>
      </c>
      <c r="K445" s="202"/>
      <c r="P445" s="312"/>
      <c r="Q445" s="312"/>
      <c r="R445" s="312"/>
      <c r="S445" s="312"/>
    </row>
    <row r="446" spans="2:19" x14ac:dyDescent="0.2">
      <c r="B446" s="4" t="s">
        <v>413</v>
      </c>
      <c r="C446" s="122"/>
      <c r="D446" s="9" t="s">
        <v>411</v>
      </c>
      <c r="E446" s="3"/>
      <c r="G446" s="3"/>
      <c r="I446" s="4" t="s">
        <v>330</v>
      </c>
      <c r="M446" s="1053"/>
      <c r="N446" s="1054"/>
      <c r="P446" s="312"/>
      <c r="Q446" s="312"/>
      <c r="R446" s="312"/>
      <c r="S446" s="312"/>
    </row>
    <row r="447" spans="2:19" ht="13.5" thickBot="1" x14ac:dyDescent="0.25">
      <c r="B447" s="14"/>
      <c r="C447" s="14"/>
      <c r="D447" s="14"/>
      <c r="E447" s="14"/>
      <c r="F447" s="14"/>
      <c r="G447" s="14"/>
      <c r="H447" s="14"/>
      <c r="I447" s="14"/>
      <c r="J447" s="14"/>
      <c r="K447" s="14"/>
      <c r="L447" s="14"/>
      <c r="M447" s="14"/>
      <c r="N447" s="14"/>
      <c r="P447" s="312"/>
      <c r="Q447" s="312"/>
      <c r="R447" s="312"/>
      <c r="S447" s="312"/>
    </row>
    <row r="448" spans="2:19" x14ac:dyDescent="0.2">
      <c r="B448" s="517"/>
      <c r="C448" s="517"/>
      <c r="D448" s="517"/>
      <c r="E448" s="11" t="s">
        <v>779</v>
      </c>
      <c r="F448" s="724"/>
      <c r="G448" s="519"/>
      <c r="H448" s="519"/>
      <c r="I448" s="516"/>
      <c r="J448" s="516"/>
      <c r="K448" s="516" t="s">
        <v>415</v>
      </c>
      <c r="L448" s="516"/>
      <c r="M448" s="1055" t="s">
        <v>446</v>
      </c>
      <c r="N448" s="1055"/>
      <c r="P448" s="312"/>
      <c r="Q448" s="312"/>
      <c r="R448" s="312"/>
      <c r="S448" s="312"/>
    </row>
    <row r="449" spans="2:19" x14ac:dyDescent="0.2">
      <c r="B449" s="12" t="s">
        <v>414</v>
      </c>
      <c r="C449" s="206">
        <f>C438+1</f>
        <v>41</v>
      </c>
      <c r="D449" s="10"/>
      <c r="E449" s="11" t="s">
        <v>624</v>
      </c>
      <c r="F449" s="202"/>
      <c r="G449" s="3"/>
      <c r="I449" s="4" t="s">
        <v>408</v>
      </c>
      <c r="J449" s="4"/>
      <c r="K449" s="13"/>
      <c r="L449" s="3"/>
      <c r="M449" s="1056"/>
      <c r="N449" s="1056"/>
      <c r="P449" s="312"/>
      <c r="Q449" s="312"/>
      <c r="R449" s="312"/>
      <c r="S449" s="312"/>
    </row>
    <row r="450" spans="2:19" x14ac:dyDescent="0.2">
      <c r="B450" s="4" t="s">
        <v>407</v>
      </c>
      <c r="C450" s="1057" t="s">
        <v>159</v>
      </c>
      <c r="D450" s="1057"/>
      <c r="E450" s="1057"/>
      <c r="F450" s="1057"/>
      <c r="G450" s="3"/>
      <c r="I450" s="4" t="s">
        <v>418</v>
      </c>
      <c r="J450" s="4"/>
      <c r="K450" s="2"/>
      <c r="L450" s="3"/>
      <c r="M450" s="1056"/>
      <c r="N450" s="1056"/>
      <c r="P450" s="312"/>
      <c r="Q450" s="312"/>
      <c r="R450" s="312"/>
      <c r="S450" s="312"/>
    </row>
    <row r="451" spans="2:19" x14ac:dyDescent="0.2">
      <c r="B451" s="4" t="s">
        <v>401</v>
      </c>
      <c r="C451" s="1050"/>
      <c r="D451" s="1051"/>
      <c r="E451" s="1051"/>
      <c r="F451" s="1052"/>
      <c r="G451" s="3"/>
      <c r="I451" s="4" t="s">
        <v>416</v>
      </c>
      <c r="J451" s="4"/>
      <c r="K451" s="2"/>
      <c r="L451" s="3"/>
      <c r="M451" s="1056"/>
      <c r="N451" s="1056"/>
      <c r="P451" s="312"/>
      <c r="Q451" s="312"/>
      <c r="R451" s="312"/>
      <c r="S451" s="312"/>
    </row>
    <row r="452" spans="2:19" x14ac:dyDescent="0.2">
      <c r="B452" s="4" t="s">
        <v>256</v>
      </c>
      <c r="C452" s="1050"/>
      <c r="D452" s="1051"/>
      <c r="E452" s="1051"/>
      <c r="F452" s="1052"/>
      <c r="G452" s="3"/>
      <c r="H452" s="3"/>
      <c r="I452" s="4" t="s">
        <v>421</v>
      </c>
      <c r="J452" s="4"/>
      <c r="K452" s="2"/>
      <c r="L452" s="3"/>
      <c r="M452" s="1056"/>
      <c r="N452" s="1056"/>
      <c r="P452" s="312"/>
      <c r="Q452" s="312"/>
      <c r="R452" s="312"/>
      <c r="S452" s="312"/>
    </row>
    <row r="453" spans="2:19" x14ac:dyDescent="0.2">
      <c r="B453" s="11" t="s">
        <v>435</v>
      </c>
      <c r="C453" s="1028"/>
      <c r="D453" s="1058"/>
      <c r="E453" s="1058"/>
      <c r="F453" s="1029"/>
      <c r="G453" s="3"/>
      <c r="I453" s="4" t="s">
        <v>417</v>
      </c>
      <c r="J453" s="4"/>
      <c r="K453" s="2"/>
      <c r="L453" s="3"/>
      <c r="M453" s="1056"/>
      <c r="N453" s="1056"/>
      <c r="P453" s="312"/>
      <c r="Q453" s="312"/>
      <c r="R453" s="312"/>
      <c r="S453" s="312"/>
    </row>
    <row r="454" spans="2:19" x14ac:dyDescent="0.2">
      <c r="B454" s="4" t="s">
        <v>150</v>
      </c>
      <c r="C454" s="1050"/>
      <c r="D454" s="1051"/>
      <c r="E454" s="1051"/>
      <c r="F454" s="1052"/>
      <c r="G454" s="3"/>
      <c r="P454" s="312"/>
      <c r="Q454" s="312"/>
      <c r="R454" s="312"/>
      <c r="S454" s="312"/>
    </row>
    <row r="455" spans="2:19" x14ac:dyDescent="0.2">
      <c r="F455" s="3"/>
      <c r="G455" s="3"/>
      <c r="I455" s="4" t="s">
        <v>420</v>
      </c>
      <c r="K455" s="2"/>
      <c r="M455" s="1" t="s">
        <v>636</v>
      </c>
      <c r="N455" s="2"/>
      <c r="P455" s="312"/>
      <c r="Q455" s="312"/>
      <c r="R455" s="312"/>
      <c r="S455" s="312"/>
    </row>
    <row r="456" spans="2:19" x14ac:dyDescent="0.2">
      <c r="B456" s="4" t="s">
        <v>412</v>
      </c>
      <c r="C456" s="121"/>
      <c r="D456" s="5" t="s">
        <v>410</v>
      </c>
      <c r="F456" s="3"/>
      <c r="I456" s="4" t="s">
        <v>409</v>
      </c>
      <c r="K456" s="202"/>
      <c r="P456" s="312"/>
      <c r="Q456" s="312"/>
      <c r="R456" s="312"/>
      <c r="S456" s="312"/>
    </row>
    <row r="457" spans="2:19" x14ac:dyDescent="0.2">
      <c r="B457" s="4" t="s">
        <v>413</v>
      </c>
      <c r="C457" s="122"/>
      <c r="D457" s="9" t="s">
        <v>411</v>
      </c>
      <c r="E457" s="3"/>
      <c r="G457" s="3"/>
      <c r="I457" s="4" t="s">
        <v>330</v>
      </c>
      <c r="M457" s="1053"/>
      <c r="N457" s="1054"/>
      <c r="P457" s="312"/>
      <c r="Q457" s="312"/>
      <c r="R457" s="312"/>
      <c r="S457" s="312"/>
    </row>
    <row r="458" spans="2:19" ht="13.5" thickBot="1" x14ac:dyDescent="0.25">
      <c r="B458" s="14"/>
      <c r="C458" s="14"/>
      <c r="D458" s="14"/>
      <c r="E458" s="14"/>
      <c r="F458" s="14"/>
      <c r="G458" s="14"/>
      <c r="H458" s="14"/>
      <c r="I458" s="14"/>
      <c r="J458" s="14"/>
      <c r="K458" s="14"/>
      <c r="L458" s="14"/>
      <c r="M458" s="14"/>
      <c r="N458" s="14"/>
      <c r="P458" s="312"/>
      <c r="Q458" s="312"/>
      <c r="R458" s="312"/>
      <c r="S458" s="312"/>
    </row>
    <row r="459" spans="2:19" x14ac:dyDescent="0.2">
      <c r="E459" s="11" t="s">
        <v>779</v>
      </c>
      <c r="F459" s="724"/>
      <c r="G459" s="10"/>
      <c r="H459" s="10"/>
      <c r="I459" s="3"/>
      <c r="J459" s="3"/>
      <c r="K459" s="3" t="s">
        <v>415</v>
      </c>
      <c r="L459" s="3"/>
      <c r="M459" s="1059" t="s">
        <v>446</v>
      </c>
      <c r="N459" s="1059"/>
      <c r="P459" s="312"/>
      <c r="Q459" s="312"/>
      <c r="R459" s="312"/>
      <c r="S459" s="312"/>
    </row>
    <row r="460" spans="2:19" x14ac:dyDescent="0.2">
      <c r="B460" s="12" t="s">
        <v>414</v>
      </c>
      <c r="C460" s="206">
        <f>C449+1</f>
        <v>42</v>
      </c>
      <c r="D460" s="10"/>
      <c r="E460" s="11" t="s">
        <v>624</v>
      </c>
      <c r="F460" s="202"/>
      <c r="G460" s="3"/>
      <c r="I460" s="4" t="s">
        <v>408</v>
      </c>
      <c r="J460" s="4"/>
      <c r="K460" s="13"/>
      <c r="L460" s="3"/>
      <c r="M460" s="1056"/>
      <c r="N460" s="1056"/>
      <c r="P460" s="312"/>
      <c r="Q460" s="312"/>
      <c r="R460" s="312"/>
      <c r="S460" s="312"/>
    </row>
    <row r="461" spans="2:19" x14ac:dyDescent="0.2">
      <c r="B461" s="4" t="s">
        <v>407</v>
      </c>
      <c r="C461" s="1057" t="s">
        <v>159</v>
      </c>
      <c r="D461" s="1057"/>
      <c r="E461" s="1057"/>
      <c r="F461" s="1057"/>
      <c r="G461" s="3"/>
      <c r="I461" s="4" t="s">
        <v>418</v>
      </c>
      <c r="J461" s="4"/>
      <c r="K461" s="2"/>
      <c r="L461" s="3"/>
      <c r="M461" s="1056"/>
      <c r="N461" s="1056"/>
      <c r="P461" s="312"/>
      <c r="Q461" s="312"/>
      <c r="R461" s="312"/>
      <c r="S461" s="312"/>
    </row>
    <row r="462" spans="2:19" x14ac:dyDescent="0.2">
      <c r="B462" s="4" t="s">
        <v>401</v>
      </c>
      <c r="C462" s="1050"/>
      <c r="D462" s="1051"/>
      <c r="E462" s="1051"/>
      <c r="F462" s="1052"/>
      <c r="G462" s="3"/>
      <c r="I462" s="4" t="s">
        <v>416</v>
      </c>
      <c r="J462" s="4"/>
      <c r="K462" s="2"/>
      <c r="L462" s="3"/>
      <c r="M462" s="1056"/>
      <c r="N462" s="1056"/>
      <c r="P462" s="312"/>
      <c r="Q462" s="312"/>
      <c r="R462" s="312"/>
      <c r="S462" s="312"/>
    </row>
    <row r="463" spans="2:19" x14ac:dyDescent="0.2">
      <c r="B463" s="4" t="s">
        <v>256</v>
      </c>
      <c r="C463" s="1050"/>
      <c r="D463" s="1051"/>
      <c r="E463" s="1051"/>
      <c r="F463" s="1052"/>
      <c r="G463" s="3"/>
      <c r="H463" s="3"/>
      <c r="I463" s="4" t="s">
        <v>421</v>
      </c>
      <c r="J463" s="4"/>
      <c r="K463" s="2"/>
      <c r="L463" s="3"/>
      <c r="M463" s="1056"/>
      <c r="N463" s="1056"/>
      <c r="P463" s="312"/>
      <c r="Q463" s="312"/>
      <c r="R463" s="312"/>
      <c r="S463" s="312"/>
    </row>
    <row r="464" spans="2:19" x14ac:dyDescent="0.2">
      <c r="B464" s="11" t="s">
        <v>435</v>
      </c>
      <c r="C464" s="1028"/>
      <c r="D464" s="1058"/>
      <c r="E464" s="1058"/>
      <c r="F464" s="1029"/>
      <c r="G464" s="3"/>
      <c r="I464" s="4" t="s">
        <v>417</v>
      </c>
      <c r="J464" s="4"/>
      <c r="K464" s="2"/>
      <c r="L464" s="3"/>
      <c r="M464" s="1056"/>
      <c r="N464" s="1056"/>
      <c r="P464" s="312"/>
      <c r="Q464" s="312"/>
      <c r="R464" s="312"/>
      <c r="S464" s="312"/>
    </row>
    <row r="465" spans="2:19" x14ac:dyDescent="0.2">
      <c r="B465" s="4" t="s">
        <v>150</v>
      </c>
      <c r="C465" s="1050"/>
      <c r="D465" s="1051"/>
      <c r="E465" s="1051"/>
      <c r="F465" s="1052"/>
      <c r="G465" s="3"/>
      <c r="P465" s="312"/>
      <c r="Q465" s="312"/>
      <c r="R465" s="312"/>
      <c r="S465" s="312"/>
    </row>
    <row r="466" spans="2:19" x14ac:dyDescent="0.2">
      <c r="F466" s="3"/>
      <c r="G466" s="3"/>
      <c r="I466" s="4" t="s">
        <v>420</v>
      </c>
      <c r="K466" s="2"/>
      <c r="M466" s="1" t="s">
        <v>636</v>
      </c>
      <c r="N466" s="2"/>
      <c r="P466" s="312"/>
      <c r="Q466" s="312"/>
      <c r="R466" s="312"/>
      <c r="S466" s="312"/>
    </row>
    <row r="467" spans="2:19" x14ac:dyDescent="0.2">
      <c r="B467" s="4" t="s">
        <v>412</v>
      </c>
      <c r="C467" s="121"/>
      <c r="D467" s="5" t="s">
        <v>410</v>
      </c>
      <c r="F467" s="3"/>
      <c r="I467" s="4" t="s">
        <v>409</v>
      </c>
      <c r="K467" s="202"/>
      <c r="P467" s="312"/>
      <c r="Q467" s="312"/>
      <c r="R467" s="312"/>
      <c r="S467" s="312"/>
    </row>
    <row r="468" spans="2:19" x14ac:dyDescent="0.2">
      <c r="B468" s="4" t="s">
        <v>413</v>
      </c>
      <c r="C468" s="122"/>
      <c r="D468" s="9" t="s">
        <v>411</v>
      </c>
      <c r="E468" s="3"/>
      <c r="G468" s="3"/>
      <c r="I468" s="4" t="s">
        <v>330</v>
      </c>
      <c r="M468" s="1053"/>
      <c r="N468" s="1054"/>
      <c r="P468" s="312"/>
      <c r="Q468" s="312"/>
      <c r="R468" s="312"/>
      <c r="S468" s="312"/>
    </row>
    <row r="469" spans="2:19" ht="13.5" thickBot="1" x14ac:dyDescent="0.25">
      <c r="B469" s="14"/>
      <c r="C469" s="14"/>
      <c r="D469" s="14"/>
      <c r="E469" s="14"/>
      <c r="F469" s="14"/>
      <c r="G469" s="14"/>
      <c r="H469" s="14"/>
      <c r="I469" s="14"/>
      <c r="J469" s="14"/>
      <c r="K469" s="14"/>
      <c r="L469" s="14"/>
      <c r="M469" s="14"/>
      <c r="N469" s="14"/>
      <c r="P469" s="312"/>
      <c r="Q469" s="312"/>
      <c r="R469" s="312"/>
      <c r="S469" s="312"/>
    </row>
    <row r="470" spans="2:19" x14ac:dyDescent="0.2">
      <c r="E470" s="11" t="s">
        <v>779</v>
      </c>
      <c r="F470" s="724"/>
      <c r="G470" s="10"/>
      <c r="H470" s="10"/>
      <c r="I470" s="3"/>
      <c r="J470" s="3"/>
      <c r="K470" s="3" t="s">
        <v>415</v>
      </c>
      <c r="L470" s="3"/>
      <c r="M470" s="1059" t="s">
        <v>446</v>
      </c>
      <c r="N470" s="1059"/>
      <c r="P470" s="312"/>
      <c r="Q470" s="312"/>
      <c r="R470" s="312"/>
      <c r="S470" s="312"/>
    </row>
    <row r="471" spans="2:19" x14ac:dyDescent="0.2">
      <c r="B471" s="12" t="s">
        <v>414</v>
      </c>
      <c r="C471" s="206">
        <f>C460+1</f>
        <v>43</v>
      </c>
      <c r="D471" s="10"/>
      <c r="E471" s="11" t="s">
        <v>624</v>
      </c>
      <c r="F471" s="202"/>
      <c r="G471" s="3"/>
      <c r="I471" s="4" t="s">
        <v>408</v>
      </c>
      <c r="J471" s="4"/>
      <c r="K471" s="13"/>
      <c r="L471" s="3"/>
      <c r="M471" s="1056"/>
      <c r="N471" s="1056"/>
      <c r="P471" s="312"/>
      <c r="Q471" s="312"/>
      <c r="R471" s="312"/>
      <c r="S471" s="312"/>
    </row>
    <row r="472" spans="2:19" x14ac:dyDescent="0.2">
      <c r="B472" s="4" t="s">
        <v>407</v>
      </c>
      <c r="C472" s="1057" t="s">
        <v>159</v>
      </c>
      <c r="D472" s="1057"/>
      <c r="E472" s="1057"/>
      <c r="F472" s="1057"/>
      <c r="G472" s="3"/>
      <c r="I472" s="4" t="s">
        <v>418</v>
      </c>
      <c r="J472" s="4"/>
      <c r="K472" s="2"/>
      <c r="L472" s="3"/>
      <c r="M472" s="1056"/>
      <c r="N472" s="1056"/>
      <c r="P472" s="312"/>
      <c r="Q472" s="312"/>
      <c r="R472" s="312"/>
      <c r="S472" s="312"/>
    </row>
    <row r="473" spans="2:19" x14ac:dyDescent="0.2">
      <c r="B473" s="4" t="s">
        <v>401</v>
      </c>
      <c r="C473" s="1050"/>
      <c r="D473" s="1051"/>
      <c r="E473" s="1051"/>
      <c r="F473" s="1052"/>
      <c r="G473" s="3"/>
      <c r="I473" s="4" t="s">
        <v>416</v>
      </c>
      <c r="J473" s="4"/>
      <c r="K473" s="2"/>
      <c r="L473" s="3"/>
      <c r="M473" s="1056"/>
      <c r="N473" s="1056"/>
      <c r="P473" s="312"/>
      <c r="Q473" s="312"/>
      <c r="R473" s="312"/>
      <c r="S473" s="312"/>
    </row>
    <row r="474" spans="2:19" x14ac:dyDescent="0.2">
      <c r="B474" s="4" t="s">
        <v>256</v>
      </c>
      <c r="C474" s="1050"/>
      <c r="D474" s="1051"/>
      <c r="E474" s="1051"/>
      <c r="F474" s="1052"/>
      <c r="G474" s="3"/>
      <c r="H474" s="3"/>
      <c r="I474" s="4" t="s">
        <v>421</v>
      </c>
      <c r="J474" s="4"/>
      <c r="K474" s="2"/>
      <c r="L474" s="3"/>
      <c r="M474" s="1056"/>
      <c r="N474" s="1056"/>
      <c r="P474" s="312"/>
      <c r="Q474" s="312"/>
      <c r="R474" s="312"/>
      <c r="S474" s="312"/>
    </row>
    <row r="475" spans="2:19" x14ac:dyDescent="0.2">
      <c r="B475" s="11" t="s">
        <v>435</v>
      </c>
      <c r="C475" s="1028"/>
      <c r="D475" s="1058"/>
      <c r="E475" s="1058"/>
      <c r="F475" s="1029"/>
      <c r="G475" s="3"/>
      <c r="I475" s="4" t="s">
        <v>417</v>
      </c>
      <c r="J475" s="4"/>
      <c r="K475" s="2"/>
      <c r="L475" s="3"/>
      <c r="M475" s="1056"/>
      <c r="N475" s="1056"/>
      <c r="P475" s="312"/>
      <c r="Q475" s="312"/>
      <c r="R475" s="312"/>
      <c r="S475" s="312"/>
    </row>
    <row r="476" spans="2:19" x14ac:dyDescent="0.2">
      <c r="B476" s="4" t="s">
        <v>150</v>
      </c>
      <c r="C476" s="1050"/>
      <c r="D476" s="1051"/>
      <c r="E476" s="1051"/>
      <c r="F476" s="1052"/>
      <c r="G476" s="3"/>
      <c r="P476" s="312"/>
      <c r="Q476" s="312"/>
      <c r="R476" s="312"/>
      <c r="S476" s="312"/>
    </row>
    <row r="477" spans="2:19" x14ac:dyDescent="0.2">
      <c r="F477" s="3"/>
      <c r="G477" s="3"/>
      <c r="I477" s="4" t="s">
        <v>420</v>
      </c>
      <c r="K477" s="2"/>
      <c r="M477" s="1" t="s">
        <v>636</v>
      </c>
      <c r="N477" s="2"/>
      <c r="P477" s="312"/>
      <c r="Q477" s="312"/>
      <c r="R477" s="312"/>
      <c r="S477" s="312"/>
    </row>
    <row r="478" spans="2:19" x14ac:dyDescent="0.2">
      <c r="B478" s="4" t="s">
        <v>412</v>
      </c>
      <c r="C478" s="121"/>
      <c r="D478" s="5" t="s">
        <v>410</v>
      </c>
      <c r="F478" s="3"/>
      <c r="I478" s="4" t="s">
        <v>409</v>
      </c>
      <c r="K478" s="202"/>
      <c r="P478" s="312"/>
      <c r="Q478" s="312"/>
      <c r="R478" s="312"/>
      <c r="S478" s="312"/>
    </row>
    <row r="479" spans="2:19" x14ac:dyDescent="0.2">
      <c r="B479" s="4" t="s">
        <v>413</v>
      </c>
      <c r="C479" s="122"/>
      <c r="D479" s="9" t="s">
        <v>411</v>
      </c>
      <c r="E479" s="3"/>
      <c r="G479" s="3"/>
      <c r="I479" s="4" t="s">
        <v>330</v>
      </c>
      <c r="M479" s="1053"/>
      <c r="N479" s="1054"/>
      <c r="P479" s="312"/>
      <c r="Q479" s="312"/>
      <c r="R479" s="312"/>
      <c r="S479" s="312"/>
    </row>
    <row r="480" spans="2:19" ht="13.5" thickBot="1" x14ac:dyDescent="0.25">
      <c r="B480" s="14"/>
      <c r="C480" s="14"/>
      <c r="D480" s="14"/>
      <c r="E480" s="14"/>
      <c r="F480" s="14"/>
      <c r="G480" s="14"/>
      <c r="H480" s="14"/>
      <c r="I480" s="14"/>
      <c r="J480" s="14"/>
      <c r="K480" s="14"/>
      <c r="L480" s="14"/>
      <c r="M480" s="14"/>
      <c r="N480" s="14"/>
      <c r="P480" s="312"/>
      <c r="Q480" s="312"/>
      <c r="R480" s="312"/>
      <c r="S480" s="312"/>
    </row>
    <row r="481" spans="2:19" x14ac:dyDescent="0.2">
      <c r="E481" s="11" t="s">
        <v>779</v>
      </c>
      <c r="F481" s="724"/>
      <c r="G481" s="10"/>
      <c r="H481" s="10"/>
      <c r="I481" s="3"/>
      <c r="J481" s="3"/>
      <c r="K481" s="3" t="s">
        <v>415</v>
      </c>
      <c r="L481" s="3"/>
      <c r="M481" s="1059" t="s">
        <v>446</v>
      </c>
      <c r="N481" s="1059"/>
      <c r="P481" s="312"/>
      <c r="Q481" s="312"/>
      <c r="R481" s="312"/>
      <c r="S481" s="312"/>
    </row>
    <row r="482" spans="2:19" x14ac:dyDescent="0.2">
      <c r="B482" s="12" t="s">
        <v>414</v>
      </c>
      <c r="C482" s="206">
        <f>C471+1</f>
        <v>44</v>
      </c>
      <c r="D482" s="10"/>
      <c r="E482" s="11" t="s">
        <v>624</v>
      </c>
      <c r="F482" s="202"/>
      <c r="G482" s="3"/>
      <c r="I482" s="4" t="s">
        <v>408</v>
      </c>
      <c r="J482" s="4"/>
      <c r="K482" s="13"/>
      <c r="L482" s="3"/>
      <c r="M482" s="1056"/>
      <c r="N482" s="1056"/>
      <c r="P482" s="312"/>
      <c r="Q482" s="312"/>
      <c r="R482" s="312"/>
      <c r="S482" s="312"/>
    </row>
    <row r="483" spans="2:19" x14ac:dyDescent="0.2">
      <c r="B483" s="4" t="s">
        <v>407</v>
      </c>
      <c r="C483" s="1057" t="s">
        <v>159</v>
      </c>
      <c r="D483" s="1057"/>
      <c r="E483" s="1057"/>
      <c r="F483" s="1057"/>
      <c r="G483" s="3"/>
      <c r="I483" s="4" t="s">
        <v>418</v>
      </c>
      <c r="J483" s="4"/>
      <c r="K483" s="2"/>
      <c r="L483" s="3"/>
      <c r="M483" s="1056"/>
      <c r="N483" s="1056"/>
      <c r="P483" s="312"/>
      <c r="Q483" s="312"/>
      <c r="R483" s="312"/>
      <c r="S483" s="312"/>
    </row>
    <row r="484" spans="2:19" x14ac:dyDescent="0.2">
      <c r="B484" s="4" t="s">
        <v>401</v>
      </c>
      <c r="C484" s="1050"/>
      <c r="D484" s="1051"/>
      <c r="E484" s="1051"/>
      <c r="F484" s="1052"/>
      <c r="G484" s="3"/>
      <c r="I484" s="4" t="s">
        <v>416</v>
      </c>
      <c r="J484" s="4"/>
      <c r="K484" s="2"/>
      <c r="L484" s="3"/>
      <c r="M484" s="1056"/>
      <c r="N484" s="1056"/>
      <c r="P484" s="312"/>
      <c r="Q484" s="312"/>
      <c r="R484" s="312"/>
      <c r="S484" s="312"/>
    </row>
    <row r="485" spans="2:19" x14ac:dyDescent="0.2">
      <c r="B485" s="4" t="s">
        <v>256</v>
      </c>
      <c r="C485" s="1050"/>
      <c r="D485" s="1051"/>
      <c r="E485" s="1051"/>
      <c r="F485" s="1052"/>
      <c r="G485" s="3"/>
      <c r="H485" s="3"/>
      <c r="I485" s="4" t="s">
        <v>421</v>
      </c>
      <c r="J485" s="4"/>
      <c r="K485" s="2"/>
      <c r="L485" s="3"/>
      <c r="M485" s="1056"/>
      <c r="N485" s="1056"/>
      <c r="P485" s="312"/>
      <c r="Q485" s="312"/>
      <c r="R485" s="312"/>
      <c r="S485" s="312"/>
    </row>
    <row r="486" spans="2:19" x14ac:dyDescent="0.2">
      <c r="B486" s="11" t="s">
        <v>435</v>
      </c>
      <c r="C486" s="1028"/>
      <c r="D486" s="1058"/>
      <c r="E486" s="1058"/>
      <c r="F486" s="1029"/>
      <c r="G486" s="3"/>
      <c r="I486" s="4" t="s">
        <v>417</v>
      </c>
      <c r="J486" s="4"/>
      <c r="K486" s="2"/>
      <c r="L486" s="3"/>
      <c r="M486" s="1056"/>
      <c r="N486" s="1056"/>
      <c r="P486" s="312"/>
      <c r="Q486" s="312"/>
      <c r="R486" s="312"/>
      <c r="S486" s="312"/>
    </row>
    <row r="487" spans="2:19" x14ac:dyDescent="0.2">
      <c r="B487" s="4" t="s">
        <v>150</v>
      </c>
      <c r="C487" s="1050"/>
      <c r="D487" s="1051"/>
      <c r="E487" s="1051"/>
      <c r="F487" s="1052"/>
      <c r="G487" s="3"/>
      <c r="P487" s="312"/>
      <c r="Q487" s="312"/>
      <c r="R487" s="312"/>
      <c r="S487" s="312"/>
    </row>
    <row r="488" spans="2:19" x14ac:dyDescent="0.2">
      <c r="F488" s="3"/>
      <c r="G488" s="3"/>
      <c r="I488" s="4" t="s">
        <v>420</v>
      </c>
      <c r="K488" s="2"/>
      <c r="M488" s="1" t="s">
        <v>636</v>
      </c>
      <c r="N488" s="2"/>
      <c r="P488" s="312"/>
      <c r="Q488" s="312"/>
      <c r="R488" s="312"/>
      <c r="S488" s="312"/>
    </row>
    <row r="489" spans="2:19" x14ac:dyDescent="0.2">
      <c r="B489" s="4" t="s">
        <v>412</v>
      </c>
      <c r="C489" s="121"/>
      <c r="D489" s="5" t="s">
        <v>410</v>
      </c>
      <c r="F489" s="3"/>
      <c r="I489" s="4" t="s">
        <v>409</v>
      </c>
      <c r="K489" s="202"/>
      <c r="P489" s="312"/>
      <c r="Q489" s="312"/>
      <c r="R489" s="312"/>
      <c r="S489" s="312"/>
    </row>
    <row r="490" spans="2:19" x14ac:dyDescent="0.2">
      <c r="B490" s="4" t="s">
        <v>413</v>
      </c>
      <c r="C490" s="122"/>
      <c r="D490" s="9" t="s">
        <v>411</v>
      </c>
      <c r="E490" s="3"/>
      <c r="G490" s="3"/>
      <c r="I490" s="4" t="s">
        <v>330</v>
      </c>
      <c r="M490" s="1053"/>
      <c r="N490" s="1054"/>
      <c r="P490" s="312"/>
      <c r="Q490" s="312"/>
      <c r="R490" s="312"/>
      <c r="S490" s="312"/>
    </row>
    <row r="491" spans="2:19" ht="13.5" thickBot="1" x14ac:dyDescent="0.25">
      <c r="B491" s="14"/>
      <c r="C491" s="14"/>
      <c r="D491" s="14"/>
      <c r="E491" s="14"/>
      <c r="F491" s="14"/>
      <c r="G491" s="14"/>
      <c r="H491" s="14"/>
      <c r="I491" s="14"/>
      <c r="J491" s="14"/>
      <c r="K491" s="14"/>
      <c r="L491" s="14"/>
      <c r="M491" s="14"/>
      <c r="N491" s="14"/>
      <c r="P491" s="312"/>
      <c r="Q491" s="312"/>
      <c r="R491" s="312"/>
      <c r="S491" s="312"/>
    </row>
    <row r="492" spans="2:19" x14ac:dyDescent="0.2">
      <c r="E492" s="11" t="s">
        <v>779</v>
      </c>
      <c r="F492" s="724"/>
      <c r="G492" s="10"/>
      <c r="H492" s="10"/>
      <c r="I492" s="3"/>
      <c r="J492" s="3"/>
      <c r="K492" s="3" t="s">
        <v>415</v>
      </c>
      <c r="L492" s="3"/>
      <c r="M492" s="1059" t="s">
        <v>446</v>
      </c>
      <c r="N492" s="1059"/>
      <c r="P492" s="312"/>
      <c r="Q492" s="312"/>
      <c r="R492" s="312"/>
      <c r="S492" s="312"/>
    </row>
    <row r="493" spans="2:19" x14ac:dyDescent="0.2">
      <c r="B493" s="12" t="s">
        <v>414</v>
      </c>
      <c r="C493" s="206">
        <f>C482+1</f>
        <v>45</v>
      </c>
      <c r="D493" s="10"/>
      <c r="E493" s="11" t="s">
        <v>624</v>
      </c>
      <c r="F493" s="202"/>
      <c r="G493" s="3"/>
      <c r="I493" s="4" t="s">
        <v>408</v>
      </c>
      <c r="J493" s="4"/>
      <c r="K493" s="13"/>
      <c r="L493" s="3"/>
      <c r="M493" s="1056"/>
      <c r="N493" s="1056"/>
      <c r="P493" s="312"/>
      <c r="Q493" s="312"/>
      <c r="R493" s="312"/>
      <c r="S493" s="312"/>
    </row>
    <row r="494" spans="2:19" x14ac:dyDescent="0.2">
      <c r="B494" s="4" t="s">
        <v>407</v>
      </c>
      <c r="C494" s="1057" t="s">
        <v>159</v>
      </c>
      <c r="D494" s="1057"/>
      <c r="E494" s="1057"/>
      <c r="F494" s="1057"/>
      <c r="G494" s="3"/>
      <c r="I494" s="4" t="s">
        <v>418</v>
      </c>
      <c r="J494" s="4"/>
      <c r="K494" s="2"/>
      <c r="L494" s="3"/>
      <c r="M494" s="1056"/>
      <c r="N494" s="1056"/>
      <c r="P494" s="312"/>
      <c r="Q494" s="312"/>
      <c r="R494" s="312"/>
      <c r="S494" s="312"/>
    </row>
    <row r="495" spans="2:19" x14ac:dyDescent="0.2">
      <c r="B495" s="4" t="s">
        <v>401</v>
      </c>
      <c r="C495" s="1050"/>
      <c r="D495" s="1051"/>
      <c r="E495" s="1051"/>
      <c r="F495" s="1052"/>
      <c r="G495" s="3"/>
      <c r="I495" s="4" t="s">
        <v>416</v>
      </c>
      <c r="J495" s="4"/>
      <c r="K495" s="2"/>
      <c r="L495" s="3"/>
      <c r="M495" s="1056"/>
      <c r="N495" s="1056"/>
      <c r="P495" s="312"/>
      <c r="Q495" s="312"/>
      <c r="R495" s="312"/>
      <c r="S495" s="312"/>
    </row>
    <row r="496" spans="2:19" x14ac:dyDescent="0.2">
      <c r="B496" s="4" t="s">
        <v>256</v>
      </c>
      <c r="C496" s="1050"/>
      <c r="D496" s="1051"/>
      <c r="E496" s="1051"/>
      <c r="F496" s="1052"/>
      <c r="G496" s="3"/>
      <c r="H496" s="3"/>
      <c r="I496" s="4" t="s">
        <v>421</v>
      </c>
      <c r="J496" s="4"/>
      <c r="K496" s="2"/>
      <c r="L496" s="3"/>
      <c r="M496" s="1056"/>
      <c r="N496" s="1056"/>
      <c r="P496" s="312"/>
      <c r="Q496" s="312"/>
      <c r="R496" s="312"/>
      <c r="S496" s="312"/>
    </row>
    <row r="497" spans="2:19" x14ac:dyDescent="0.2">
      <c r="B497" s="11" t="s">
        <v>435</v>
      </c>
      <c r="C497" s="1028"/>
      <c r="D497" s="1058"/>
      <c r="E497" s="1058"/>
      <c r="F497" s="1029"/>
      <c r="G497" s="3"/>
      <c r="I497" s="4" t="s">
        <v>417</v>
      </c>
      <c r="J497" s="4"/>
      <c r="K497" s="2"/>
      <c r="L497" s="3"/>
      <c r="M497" s="1056"/>
      <c r="N497" s="1056"/>
      <c r="P497" s="312"/>
      <c r="Q497" s="312"/>
      <c r="R497" s="312"/>
      <c r="S497" s="312"/>
    </row>
    <row r="498" spans="2:19" x14ac:dyDescent="0.2">
      <c r="B498" s="4" t="s">
        <v>150</v>
      </c>
      <c r="C498" s="1050"/>
      <c r="D498" s="1051"/>
      <c r="E498" s="1051"/>
      <c r="F498" s="1052"/>
      <c r="G498" s="3"/>
      <c r="P498" s="312"/>
      <c r="Q498" s="312"/>
      <c r="R498" s="312"/>
      <c r="S498" s="312"/>
    </row>
    <row r="499" spans="2:19" x14ac:dyDescent="0.2">
      <c r="F499" s="3"/>
      <c r="G499" s="3"/>
      <c r="I499" s="4" t="s">
        <v>420</v>
      </c>
      <c r="K499" s="2"/>
      <c r="M499" s="1" t="s">
        <v>636</v>
      </c>
      <c r="N499" s="2"/>
      <c r="P499" s="312"/>
      <c r="Q499" s="312"/>
      <c r="R499" s="312"/>
      <c r="S499" s="312"/>
    </row>
    <row r="500" spans="2:19" x14ac:dyDescent="0.2">
      <c r="B500" s="4" t="s">
        <v>412</v>
      </c>
      <c r="C500" s="121"/>
      <c r="D500" s="5" t="s">
        <v>410</v>
      </c>
      <c r="F500" s="3"/>
      <c r="I500" s="4" t="s">
        <v>409</v>
      </c>
      <c r="K500" s="202"/>
      <c r="P500" s="312"/>
      <c r="Q500" s="312"/>
      <c r="R500" s="312"/>
      <c r="S500" s="312"/>
    </row>
    <row r="501" spans="2:19" x14ac:dyDescent="0.2">
      <c r="B501" s="4" t="s">
        <v>413</v>
      </c>
      <c r="C501" s="122"/>
      <c r="D501" s="9" t="s">
        <v>411</v>
      </c>
      <c r="E501" s="3"/>
      <c r="G501" s="3"/>
      <c r="I501" s="4" t="s">
        <v>330</v>
      </c>
      <c r="M501" s="1053"/>
      <c r="N501" s="1054"/>
      <c r="P501" s="312"/>
      <c r="Q501" s="312"/>
      <c r="R501" s="312"/>
      <c r="S501" s="312"/>
    </row>
    <row r="502" spans="2:19" ht="13.5" thickBot="1" x14ac:dyDescent="0.25">
      <c r="B502" s="14"/>
      <c r="C502" s="14"/>
      <c r="D502" s="14"/>
      <c r="E502" s="14"/>
      <c r="F502" s="14"/>
      <c r="G502" s="14"/>
      <c r="H502" s="14"/>
      <c r="I502" s="14"/>
      <c r="J502" s="14"/>
      <c r="K502" s="14"/>
      <c r="L502" s="14"/>
      <c r="M502" s="14"/>
      <c r="N502" s="14"/>
      <c r="P502" s="312"/>
      <c r="Q502" s="312"/>
      <c r="R502" s="312"/>
      <c r="S502" s="312"/>
    </row>
    <row r="503" spans="2:19" x14ac:dyDescent="0.2">
      <c r="E503" s="11" t="s">
        <v>779</v>
      </c>
      <c r="F503" s="724"/>
      <c r="G503" s="10"/>
      <c r="H503" s="10"/>
      <c r="I503" s="3"/>
      <c r="J503" s="3"/>
      <c r="K503" s="3" t="s">
        <v>415</v>
      </c>
      <c r="L503" s="3"/>
      <c r="M503" s="1059" t="s">
        <v>446</v>
      </c>
      <c r="N503" s="1059"/>
      <c r="P503" s="312"/>
      <c r="Q503" s="312"/>
      <c r="R503" s="312"/>
      <c r="S503" s="312"/>
    </row>
    <row r="504" spans="2:19" x14ac:dyDescent="0.2">
      <c r="B504" s="12" t="s">
        <v>414</v>
      </c>
      <c r="C504" s="206">
        <f>C493+1</f>
        <v>46</v>
      </c>
      <c r="D504" s="10"/>
      <c r="E504" s="11" t="s">
        <v>624</v>
      </c>
      <c r="F504" s="202"/>
      <c r="G504" s="3"/>
      <c r="I504" s="4" t="s">
        <v>408</v>
      </c>
      <c r="J504" s="4"/>
      <c r="K504" s="13"/>
      <c r="L504" s="3"/>
      <c r="M504" s="1056"/>
      <c r="N504" s="1056"/>
      <c r="P504" s="312"/>
      <c r="Q504" s="312"/>
      <c r="R504" s="312"/>
      <c r="S504" s="312"/>
    </row>
    <row r="505" spans="2:19" x14ac:dyDescent="0.2">
      <c r="B505" s="4" t="s">
        <v>407</v>
      </c>
      <c r="C505" s="1057" t="s">
        <v>159</v>
      </c>
      <c r="D505" s="1057"/>
      <c r="E505" s="1057"/>
      <c r="F505" s="1057"/>
      <c r="G505" s="3"/>
      <c r="I505" s="4" t="s">
        <v>418</v>
      </c>
      <c r="J505" s="4"/>
      <c r="K505" s="2"/>
      <c r="L505" s="3"/>
      <c r="M505" s="1056"/>
      <c r="N505" s="1056"/>
      <c r="P505" s="312"/>
      <c r="Q505" s="312"/>
      <c r="R505" s="312"/>
      <c r="S505" s="312"/>
    </row>
    <row r="506" spans="2:19" x14ac:dyDescent="0.2">
      <c r="B506" s="4" t="s">
        <v>401</v>
      </c>
      <c r="C506" s="1050"/>
      <c r="D506" s="1051"/>
      <c r="E506" s="1051"/>
      <c r="F506" s="1052"/>
      <c r="G506" s="3"/>
      <c r="I506" s="4" t="s">
        <v>416</v>
      </c>
      <c r="J506" s="4"/>
      <c r="K506" s="2"/>
      <c r="L506" s="3"/>
      <c r="M506" s="1056"/>
      <c r="N506" s="1056"/>
      <c r="P506" s="312"/>
      <c r="Q506" s="312"/>
      <c r="R506" s="312"/>
      <c r="S506" s="312"/>
    </row>
    <row r="507" spans="2:19" x14ac:dyDescent="0.2">
      <c r="B507" s="4" t="s">
        <v>256</v>
      </c>
      <c r="C507" s="1050"/>
      <c r="D507" s="1051"/>
      <c r="E507" s="1051"/>
      <c r="F507" s="1052"/>
      <c r="G507" s="3"/>
      <c r="H507" s="3"/>
      <c r="I507" s="4" t="s">
        <v>421</v>
      </c>
      <c r="J507" s="4"/>
      <c r="K507" s="2"/>
      <c r="L507" s="3"/>
      <c r="M507" s="1056"/>
      <c r="N507" s="1056"/>
      <c r="P507" s="312"/>
      <c r="Q507" s="312"/>
      <c r="R507" s="312"/>
      <c r="S507" s="312"/>
    </row>
    <row r="508" spans="2:19" x14ac:dyDescent="0.2">
      <c r="B508" s="11" t="s">
        <v>435</v>
      </c>
      <c r="C508" s="1028"/>
      <c r="D508" s="1058"/>
      <c r="E508" s="1058"/>
      <c r="F508" s="1029"/>
      <c r="G508" s="3"/>
      <c r="I508" s="4" t="s">
        <v>417</v>
      </c>
      <c r="J508" s="4"/>
      <c r="K508" s="2"/>
      <c r="L508" s="3"/>
      <c r="M508" s="1056"/>
      <c r="N508" s="1056"/>
      <c r="P508" s="312"/>
      <c r="Q508" s="312"/>
      <c r="R508" s="312"/>
      <c r="S508" s="312"/>
    </row>
    <row r="509" spans="2:19" x14ac:dyDescent="0.2">
      <c r="B509" s="4" t="s">
        <v>150</v>
      </c>
      <c r="C509" s="1050"/>
      <c r="D509" s="1051"/>
      <c r="E509" s="1051"/>
      <c r="F509" s="1052"/>
      <c r="G509" s="3"/>
      <c r="P509" s="312"/>
      <c r="Q509" s="312"/>
      <c r="R509" s="312"/>
      <c r="S509" s="312"/>
    </row>
    <row r="510" spans="2:19" x14ac:dyDescent="0.2">
      <c r="F510" s="3"/>
      <c r="G510" s="3"/>
      <c r="I510" s="4" t="s">
        <v>420</v>
      </c>
      <c r="K510" s="2"/>
      <c r="M510" s="1" t="s">
        <v>636</v>
      </c>
      <c r="N510" s="2"/>
      <c r="P510" s="312"/>
      <c r="Q510" s="312"/>
      <c r="R510" s="312"/>
      <c r="S510" s="312"/>
    </row>
    <row r="511" spans="2:19" x14ac:dyDescent="0.2">
      <c r="B511" s="4" t="s">
        <v>412</v>
      </c>
      <c r="C511" s="121"/>
      <c r="D511" s="5" t="s">
        <v>410</v>
      </c>
      <c r="F511" s="3"/>
      <c r="I511" s="4" t="s">
        <v>409</v>
      </c>
      <c r="K511" s="202"/>
      <c r="P511" s="312"/>
      <c r="Q511" s="312"/>
      <c r="R511" s="312"/>
      <c r="S511" s="312"/>
    </row>
    <row r="512" spans="2:19" x14ac:dyDescent="0.2">
      <c r="B512" s="4" t="s">
        <v>413</v>
      </c>
      <c r="C512" s="122"/>
      <c r="D512" s="9" t="s">
        <v>411</v>
      </c>
      <c r="E512" s="3"/>
      <c r="G512" s="3"/>
      <c r="I512" s="4" t="s">
        <v>330</v>
      </c>
      <c r="M512" s="1053"/>
      <c r="N512" s="1054"/>
      <c r="P512" s="312"/>
      <c r="Q512" s="312"/>
      <c r="R512" s="312"/>
      <c r="S512" s="312"/>
    </row>
    <row r="513" spans="2:19" ht="13.5" thickBot="1" x14ac:dyDescent="0.25">
      <c r="B513" s="14"/>
      <c r="C513" s="14"/>
      <c r="D513" s="14"/>
      <c r="E513" s="14"/>
      <c r="F513" s="14"/>
      <c r="G513" s="14"/>
      <c r="H513" s="14"/>
      <c r="I513" s="14"/>
      <c r="J513" s="14"/>
      <c r="K513" s="14"/>
      <c r="L513" s="14"/>
      <c r="M513" s="14"/>
      <c r="N513" s="14"/>
      <c r="P513" s="312"/>
      <c r="Q513" s="312"/>
      <c r="R513" s="312"/>
      <c r="S513" s="312"/>
    </row>
    <row r="514" spans="2:19" x14ac:dyDescent="0.2">
      <c r="B514" s="517"/>
      <c r="C514" s="517"/>
      <c r="D514" s="517"/>
      <c r="E514" s="11" t="s">
        <v>779</v>
      </c>
      <c r="F514" s="724"/>
      <c r="G514" s="519"/>
      <c r="H514" s="519"/>
      <c r="I514" s="516"/>
      <c r="J514" s="516"/>
      <c r="K514" s="516" t="s">
        <v>415</v>
      </c>
      <c r="L514" s="516"/>
      <c r="M514" s="1055" t="s">
        <v>446</v>
      </c>
      <c r="N514" s="1055"/>
      <c r="P514" s="312"/>
      <c r="Q514" s="312"/>
      <c r="R514" s="312"/>
      <c r="S514" s="312"/>
    </row>
    <row r="515" spans="2:19" x14ac:dyDescent="0.2">
      <c r="B515" s="12" t="s">
        <v>414</v>
      </c>
      <c r="C515" s="206">
        <f>C504+1</f>
        <v>47</v>
      </c>
      <c r="D515" s="10"/>
      <c r="E515" s="11" t="s">
        <v>624</v>
      </c>
      <c r="F515" s="202"/>
      <c r="G515" s="3"/>
      <c r="I515" s="4" t="s">
        <v>408</v>
      </c>
      <c r="J515" s="4"/>
      <c r="K515" s="13"/>
      <c r="L515" s="3"/>
      <c r="M515" s="1056"/>
      <c r="N515" s="1056"/>
      <c r="P515" s="312"/>
      <c r="Q515" s="312"/>
      <c r="R515" s="312"/>
      <c r="S515" s="312"/>
    </row>
    <row r="516" spans="2:19" x14ac:dyDescent="0.2">
      <c r="B516" s="4" t="s">
        <v>407</v>
      </c>
      <c r="C516" s="1057" t="s">
        <v>159</v>
      </c>
      <c r="D516" s="1057"/>
      <c r="E516" s="1057"/>
      <c r="F516" s="1057"/>
      <c r="G516" s="3"/>
      <c r="I516" s="4" t="s">
        <v>418</v>
      </c>
      <c r="J516" s="4"/>
      <c r="K516" s="2"/>
      <c r="L516" s="3"/>
      <c r="M516" s="1056"/>
      <c r="N516" s="1056"/>
      <c r="P516" s="312"/>
      <c r="Q516" s="312"/>
      <c r="R516" s="312"/>
      <c r="S516" s="312"/>
    </row>
    <row r="517" spans="2:19" x14ac:dyDescent="0.2">
      <c r="B517" s="4" t="s">
        <v>401</v>
      </c>
      <c r="C517" s="1050"/>
      <c r="D517" s="1051"/>
      <c r="E517" s="1051"/>
      <c r="F517" s="1052"/>
      <c r="G517" s="3"/>
      <c r="I517" s="4" t="s">
        <v>416</v>
      </c>
      <c r="J517" s="4"/>
      <c r="K517" s="2"/>
      <c r="L517" s="3"/>
      <c r="M517" s="1056"/>
      <c r="N517" s="1056"/>
      <c r="P517" s="312"/>
      <c r="Q517" s="312"/>
      <c r="R517" s="312"/>
      <c r="S517" s="312"/>
    </row>
    <row r="518" spans="2:19" x14ac:dyDescent="0.2">
      <c r="B518" s="4" t="s">
        <v>256</v>
      </c>
      <c r="C518" s="1050"/>
      <c r="D518" s="1051"/>
      <c r="E518" s="1051"/>
      <c r="F518" s="1052"/>
      <c r="G518" s="3"/>
      <c r="H518" s="3"/>
      <c r="I518" s="4" t="s">
        <v>421</v>
      </c>
      <c r="J518" s="4"/>
      <c r="K518" s="2"/>
      <c r="L518" s="3"/>
      <c r="M518" s="1056"/>
      <c r="N518" s="1056"/>
      <c r="P518" s="312"/>
      <c r="Q518" s="312"/>
      <c r="R518" s="312"/>
      <c r="S518" s="312"/>
    </row>
    <row r="519" spans="2:19" x14ac:dyDescent="0.2">
      <c r="B519" s="11" t="s">
        <v>435</v>
      </c>
      <c r="C519" s="1028"/>
      <c r="D519" s="1058"/>
      <c r="E519" s="1058"/>
      <c r="F519" s="1029"/>
      <c r="G519" s="3"/>
      <c r="I519" s="4" t="s">
        <v>417</v>
      </c>
      <c r="J519" s="4"/>
      <c r="K519" s="2"/>
      <c r="L519" s="3"/>
      <c r="M519" s="1056"/>
      <c r="N519" s="1056"/>
      <c r="P519" s="312"/>
      <c r="Q519" s="312"/>
      <c r="R519" s="312"/>
      <c r="S519" s="312"/>
    </row>
    <row r="520" spans="2:19" x14ac:dyDescent="0.2">
      <c r="B520" s="4" t="s">
        <v>150</v>
      </c>
      <c r="C520" s="1050"/>
      <c r="D520" s="1051"/>
      <c r="E520" s="1051"/>
      <c r="F520" s="1052"/>
      <c r="G520" s="3"/>
      <c r="P520" s="312"/>
      <c r="Q520" s="312"/>
      <c r="R520" s="312"/>
      <c r="S520" s="312"/>
    </row>
    <row r="521" spans="2:19" x14ac:dyDescent="0.2">
      <c r="F521" s="3"/>
      <c r="G521" s="3"/>
      <c r="I521" s="4" t="s">
        <v>420</v>
      </c>
      <c r="K521" s="2"/>
      <c r="M521" s="1" t="s">
        <v>636</v>
      </c>
      <c r="N521" s="2"/>
      <c r="P521" s="312"/>
      <c r="Q521" s="312"/>
      <c r="R521" s="312"/>
      <c r="S521" s="312"/>
    </row>
    <row r="522" spans="2:19" x14ac:dyDescent="0.2">
      <c r="B522" s="4" t="s">
        <v>412</v>
      </c>
      <c r="C522" s="121"/>
      <c r="D522" s="5" t="s">
        <v>410</v>
      </c>
      <c r="F522" s="3"/>
      <c r="I522" s="4" t="s">
        <v>409</v>
      </c>
      <c r="K522" s="202"/>
      <c r="P522" s="312"/>
      <c r="Q522" s="312"/>
      <c r="R522" s="312"/>
      <c r="S522" s="312"/>
    </row>
    <row r="523" spans="2:19" x14ac:dyDescent="0.2">
      <c r="B523" s="4" t="s">
        <v>413</v>
      </c>
      <c r="C523" s="122"/>
      <c r="D523" s="9" t="s">
        <v>411</v>
      </c>
      <c r="E523" s="3"/>
      <c r="G523" s="3"/>
      <c r="I523" s="4" t="s">
        <v>330</v>
      </c>
      <c r="M523" s="1053"/>
      <c r="N523" s="1054"/>
      <c r="P523" s="312"/>
      <c r="Q523" s="312"/>
      <c r="R523" s="312"/>
      <c r="S523" s="312"/>
    </row>
    <row r="524" spans="2:19" ht="13.5" thickBot="1" x14ac:dyDescent="0.25">
      <c r="B524" s="14"/>
      <c r="C524" s="14"/>
      <c r="D524" s="14"/>
      <c r="E524" s="14"/>
      <c r="F524" s="14"/>
      <c r="G524" s="14"/>
      <c r="H524" s="14"/>
      <c r="I524" s="14"/>
      <c r="J524" s="14"/>
      <c r="K524" s="14"/>
      <c r="L524" s="14"/>
      <c r="M524" s="14"/>
      <c r="N524" s="14"/>
      <c r="P524" s="312"/>
      <c r="Q524" s="312"/>
      <c r="R524" s="312"/>
      <c r="S524" s="312"/>
    </row>
    <row r="525" spans="2:19" x14ac:dyDescent="0.2">
      <c r="E525" s="11" t="s">
        <v>779</v>
      </c>
      <c r="F525" s="724"/>
      <c r="G525" s="10"/>
      <c r="H525" s="10"/>
      <c r="I525" s="3"/>
      <c r="J525" s="3"/>
      <c r="K525" s="3" t="s">
        <v>415</v>
      </c>
      <c r="L525" s="3"/>
      <c r="M525" s="1059" t="s">
        <v>446</v>
      </c>
      <c r="N525" s="1059"/>
      <c r="P525" s="312"/>
      <c r="Q525" s="312"/>
      <c r="R525" s="312"/>
      <c r="S525" s="312"/>
    </row>
    <row r="526" spans="2:19" x14ac:dyDescent="0.2">
      <c r="B526" s="12" t="s">
        <v>414</v>
      </c>
      <c r="C526" s="206">
        <f>C515+1</f>
        <v>48</v>
      </c>
      <c r="D526" s="10"/>
      <c r="E526" s="11" t="s">
        <v>624</v>
      </c>
      <c r="F526" s="202"/>
      <c r="G526" s="3"/>
      <c r="I526" s="4" t="s">
        <v>408</v>
      </c>
      <c r="J526" s="4"/>
      <c r="K526" s="13"/>
      <c r="L526" s="3"/>
      <c r="M526" s="1056"/>
      <c r="N526" s="1056"/>
      <c r="P526" s="312"/>
      <c r="Q526" s="312"/>
      <c r="R526" s="312"/>
      <c r="S526" s="312"/>
    </row>
    <row r="527" spans="2:19" x14ac:dyDescent="0.2">
      <c r="B527" s="4" t="s">
        <v>407</v>
      </c>
      <c r="C527" s="1057" t="s">
        <v>159</v>
      </c>
      <c r="D527" s="1057"/>
      <c r="E527" s="1057"/>
      <c r="F527" s="1057"/>
      <c r="G527" s="3"/>
      <c r="I527" s="4" t="s">
        <v>418</v>
      </c>
      <c r="J527" s="4"/>
      <c r="K527" s="2"/>
      <c r="L527" s="3"/>
      <c r="M527" s="1056"/>
      <c r="N527" s="1056"/>
      <c r="P527" s="312"/>
      <c r="Q527" s="312"/>
      <c r="R527" s="312"/>
      <c r="S527" s="312"/>
    </row>
    <row r="528" spans="2:19" x14ac:dyDescent="0.2">
      <c r="B528" s="4" t="s">
        <v>401</v>
      </c>
      <c r="C528" s="1050"/>
      <c r="D528" s="1051"/>
      <c r="E528" s="1051"/>
      <c r="F528" s="1052"/>
      <c r="G528" s="3"/>
      <c r="I528" s="4" t="s">
        <v>416</v>
      </c>
      <c r="J528" s="4"/>
      <c r="K528" s="2"/>
      <c r="L528" s="3"/>
      <c r="M528" s="1056"/>
      <c r="N528" s="1056"/>
      <c r="P528" s="312"/>
      <c r="Q528" s="312"/>
      <c r="R528" s="312"/>
      <c r="S528" s="312"/>
    </row>
    <row r="529" spans="2:19" x14ac:dyDescent="0.2">
      <c r="B529" s="4" t="s">
        <v>256</v>
      </c>
      <c r="C529" s="1050"/>
      <c r="D529" s="1051"/>
      <c r="E529" s="1051"/>
      <c r="F529" s="1052"/>
      <c r="G529" s="3"/>
      <c r="H529" s="3"/>
      <c r="I529" s="4" t="s">
        <v>421</v>
      </c>
      <c r="J529" s="4"/>
      <c r="K529" s="2"/>
      <c r="L529" s="3"/>
      <c r="M529" s="1056"/>
      <c r="N529" s="1056"/>
      <c r="P529" s="312"/>
      <c r="Q529" s="312"/>
      <c r="R529" s="312"/>
      <c r="S529" s="312"/>
    </row>
    <row r="530" spans="2:19" x14ac:dyDescent="0.2">
      <c r="B530" s="11" t="s">
        <v>435</v>
      </c>
      <c r="C530" s="1028"/>
      <c r="D530" s="1058"/>
      <c r="E530" s="1058"/>
      <c r="F530" s="1029"/>
      <c r="G530" s="3"/>
      <c r="I530" s="4" t="s">
        <v>417</v>
      </c>
      <c r="J530" s="4"/>
      <c r="K530" s="2"/>
      <c r="L530" s="3"/>
      <c r="M530" s="1056"/>
      <c r="N530" s="1056"/>
      <c r="P530" s="312"/>
      <c r="Q530" s="312"/>
      <c r="R530" s="312"/>
      <c r="S530" s="312"/>
    </row>
    <row r="531" spans="2:19" x14ac:dyDescent="0.2">
      <c r="B531" s="4" t="s">
        <v>150</v>
      </c>
      <c r="C531" s="1050"/>
      <c r="D531" s="1051"/>
      <c r="E531" s="1051"/>
      <c r="F531" s="1052"/>
      <c r="G531" s="3"/>
      <c r="P531" s="312"/>
      <c r="Q531" s="312"/>
      <c r="R531" s="312"/>
      <c r="S531" s="312"/>
    </row>
    <row r="532" spans="2:19" x14ac:dyDescent="0.2">
      <c r="F532" s="3"/>
      <c r="G532" s="3"/>
      <c r="I532" s="4" t="s">
        <v>420</v>
      </c>
      <c r="K532" s="2"/>
      <c r="M532" s="1" t="s">
        <v>636</v>
      </c>
      <c r="N532" s="2"/>
      <c r="P532" s="312"/>
      <c r="Q532" s="312"/>
      <c r="R532" s="312"/>
      <c r="S532" s="312"/>
    </row>
    <row r="533" spans="2:19" x14ac:dyDescent="0.2">
      <c r="B533" s="4" t="s">
        <v>412</v>
      </c>
      <c r="C533" s="121"/>
      <c r="D533" s="5" t="s">
        <v>410</v>
      </c>
      <c r="F533" s="3"/>
      <c r="I533" s="4" t="s">
        <v>409</v>
      </c>
      <c r="K533" s="202"/>
      <c r="P533" s="312"/>
      <c r="Q533" s="312"/>
      <c r="R533" s="312"/>
      <c r="S533" s="312"/>
    </row>
    <row r="534" spans="2:19" x14ac:dyDescent="0.2">
      <c r="B534" s="4" t="s">
        <v>413</v>
      </c>
      <c r="C534" s="122"/>
      <c r="D534" s="9" t="s">
        <v>411</v>
      </c>
      <c r="E534" s="3"/>
      <c r="G534" s="3"/>
      <c r="I534" s="4" t="s">
        <v>330</v>
      </c>
      <c r="M534" s="1053"/>
      <c r="N534" s="1054"/>
      <c r="P534" s="312"/>
      <c r="Q534" s="312"/>
      <c r="R534" s="312"/>
      <c r="S534" s="312"/>
    </row>
    <row r="535" spans="2:19" ht="13.5" thickBot="1" x14ac:dyDescent="0.25">
      <c r="B535" s="14"/>
      <c r="C535" s="14"/>
      <c r="D535" s="14"/>
      <c r="E535" s="14"/>
      <c r="F535" s="14"/>
      <c r="G535" s="14"/>
      <c r="H535" s="14"/>
      <c r="I535" s="14"/>
      <c r="J535" s="14"/>
      <c r="K535" s="14"/>
      <c r="L535" s="14"/>
      <c r="M535" s="14"/>
      <c r="N535" s="14"/>
      <c r="P535" s="312"/>
      <c r="Q535" s="312"/>
      <c r="R535" s="312"/>
      <c r="S535" s="312"/>
    </row>
    <row r="536" spans="2:19" x14ac:dyDescent="0.2">
      <c r="E536" s="11" t="s">
        <v>779</v>
      </c>
      <c r="F536" s="724"/>
      <c r="G536" s="10"/>
      <c r="H536" s="10"/>
      <c r="I536" s="3"/>
      <c r="J536" s="3"/>
      <c r="K536" s="3" t="s">
        <v>415</v>
      </c>
      <c r="L536" s="3"/>
      <c r="M536" s="1059" t="s">
        <v>446</v>
      </c>
      <c r="N536" s="1059"/>
      <c r="P536" s="312"/>
      <c r="Q536" s="312"/>
      <c r="R536" s="312"/>
      <c r="S536" s="312"/>
    </row>
    <row r="537" spans="2:19" x14ac:dyDescent="0.2">
      <c r="B537" s="12" t="s">
        <v>414</v>
      </c>
      <c r="C537" s="206">
        <f>C526+1</f>
        <v>49</v>
      </c>
      <c r="D537" s="10"/>
      <c r="E537" s="11" t="s">
        <v>624</v>
      </c>
      <c r="F537" s="202"/>
      <c r="G537" s="3"/>
      <c r="I537" s="4" t="s">
        <v>408</v>
      </c>
      <c r="J537" s="4"/>
      <c r="K537" s="13"/>
      <c r="L537" s="3"/>
      <c r="M537" s="1056"/>
      <c r="N537" s="1056"/>
      <c r="P537" s="312"/>
      <c r="Q537" s="312"/>
      <c r="R537" s="312"/>
      <c r="S537" s="312"/>
    </row>
    <row r="538" spans="2:19" x14ac:dyDescent="0.2">
      <c r="B538" s="4" t="s">
        <v>407</v>
      </c>
      <c r="C538" s="1057" t="s">
        <v>159</v>
      </c>
      <c r="D538" s="1057"/>
      <c r="E538" s="1057"/>
      <c r="F538" s="1057"/>
      <c r="G538" s="3"/>
      <c r="I538" s="4" t="s">
        <v>418</v>
      </c>
      <c r="J538" s="4"/>
      <c r="K538" s="2"/>
      <c r="L538" s="3"/>
      <c r="M538" s="1056"/>
      <c r="N538" s="1056"/>
      <c r="P538" s="312"/>
      <c r="Q538" s="312"/>
      <c r="R538" s="312"/>
      <c r="S538" s="312"/>
    </row>
    <row r="539" spans="2:19" x14ac:dyDescent="0.2">
      <c r="B539" s="4" t="s">
        <v>401</v>
      </c>
      <c r="C539" s="1050"/>
      <c r="D539" s="1051"/>
      <c r="E539" s="1051"/>
      <c r="F539" s="1052"/>
      <c r="G539" s="3"/>
      <c r="I539" s="4" t="s">
        <v>416</v>
      </c>
      <c r="J539" s="4"/>
      <c r="K539" s="2"/>
      <c r="L539" s="3"/>
      <c r="M539" s="1056"/>
      <c r="N539" s="1056"/>
      <c r="P539" s="312"/>
      <c r="Q539" s="312"/>
      <c r="R539" s="312"/>
      <c r="S539" s="312"/>
    </row>
    <row r="540" spans="2:19" x14ac:dyDescent="0.2">
      <c r="B540" s="4" t="s">
        <v>256</v>
      </c>
      <c r="C540" s="1050"/>
      <c r="D540" s="1051"/>
      <c r="E540" s="1051"/>
      <c r="F540" s="1052"/>
      <c r="G540" s="3"/>
      <c r="H540" s="3"/>
      <c r="I540" s="4" t="s">
        <v>421</v>
      </c>
      <c r="J540" s="4"/>
      <c r="K540" s="2"/>
      <c r="L540" s="3"/>
      <c r="M540" s="1056"/>
      <c r="N540" s="1056"/>
      <c r="P540" s="312"/>
      <c r="Q540" s="312"/>
      <c r="R540" s="312"/>
      <c r="S540" s="312"/>
    </row>
    <row r="541" spans="2:19" x14ac:dyDescent="0.2">
      <c r="B541" s="11" t="s">
        <v>435</v>
      </c>
      <c r="C541" s="1028"/>
      <c r="D541" s="1058"/>
      <c r="E541" s="1058"/>
      <c r="F541" s="1029"/>
      <c r="G541" s="3"/>
      <c r="I541" s="4" t="s">
        <v>417</v>
      </c>
      <c r="J541" s="4"/>
      <c r="K541" s="2"/>
      <c r="L541" s="3"/>
      <c r="M541" s="1056"/>
      <c r="N541" s="1056"/>
      <c r="P541" s="312"/>
      <c r="Q541" s="312"/>
      <c r="R541" s="312"/>
      <c r="S541" s="312"/>
    </row>
    <row r="542" spans="2:19" x14ac:dyDescent="0.2">
      <c r="B542" s="4" t="s">
        <v>150</v>
      </c>
      <c r="C542" s="1050"/>
      <c r="D542" s="1051"/>
      <c r="E542" s="1051"/>
      <c r="F542" s="1052"/>
      <c r="G542" s="3"/>
      <c r="P542" s="312"/>
      <c r="Q542" s="312"/>
      <c r="R542" s="312"/>
      <c r="S542" s="312"/>
    </row>
    <row r="543" spans="2:19" x14ac:dyDescent="0.2">
      <c r="F543" s="3"/>
      <c r="G543" s="3"/>
      <c r="I543" s="4" t="s">
        <v>420</v>
      </c>
      <c r="K543" s="2"/>
      <c r="M543" s="1" t="s">
        <v>636</v>
      </c>
      <c r="N543" s="2"/>
      <c r="P543" s="312"/>
      <c r="Q543" s="312"/>
      <c r="R543" s="312"/>
      <c r="S543" s="312"/>
    </row>
    <row r="544" spans="2:19" x14ac:dyDescent="0.2">
      <c r="B544" s="4" t="s">
        <v>412</v>
      </c>
      <c r="C544" s="121"/>
      <c r="D544" s="5" t="s">
        <v>410</v>
      </c>
      <c r="F544" s="3"/>
      <c r="I544" s="4" t="s">
        <v>409</v>
      </c>
      <c r="K544" s="202"/>
      <c r="P544" s="312"/>
      <c r="Q544" s="312"/>
      <c r="R544" s="312"/>
      <c r="S544" s="312"/>
    </row>
    <row r="545" spans="2:19" x14ac:dyDescent="0.2">
      <c r="B545" s="4" t="s">
        <v>413</v>
      </c>
      <c r="C545" s="122"/>
      <c r="D545" s="9" t="s">
        <v>411</v>
      </c>
      <c r="E545" s="3"/>
      <c r="G545" s="3"/>
      <c r="I545" s="4" t="s">
        <v>330</v>
      </c>
      <c r="M545" s="1053"/>
      <c r="N545" s="1054"/>
      <c r="P545" s="312"/>
      <c r="Q545" s="312"/>
      <c r="R545" s="312"/>
      <c r="S545" s="312"/>
    </row>
    <row r="546" spans="2:19" ht="13.5" thickBot="1" x14ac:dyDescent="0.25">
      <c r="B546" s="14"/>
      <c r="C546" s="14"/>
      <c r="D546" s="14"/>
      <c r="E546" s="14"/>
      <c r="F546" s="14"/>
      <c r="G546" s="14"/>
      <c r="H546" s="14"/>
      <c r="I546" s="14"/>
      <c r="J546" s="14"/>
      <c r="K546" s="14"/>
      <c r="L546" s="14"/>
      <c r="M546" s="14"/>
      <c r="N546" s="14"/>
      <c r="P546" s="312"/>
      <c r="Q546" s="312"/>
      <c r="R546" s="312"/>
      <c r="S546" s="312"/>
    </row>
    <row r="547" spans="2:19" x14ac:dyDescent="0.2">
      <c r="E547" s="11" t="s">
        <v>779</v>
      </c>
      <c r="F547" s="724"/>
      <c r="G547" s="10"/>
      <c r="H547" s="10"/>
      <c r="I547" s="3"/>
      <c r="J547" s="3"/>
      <c r="K547" s="3" t="s">
        <v>415</v>
      </c>
      <c r="L547" s="3"/>
      <c r="M547" s="1059" t="s">
        <v>446</v>
      </c>
      <c r="N547" s="1059"/>
      <c r="P547" s="312"/>
      <c r="Q547" s="312"/>
      <c r="R547" s="312"/>
      <c r="S547" s="312"/>
    </row>
    <row r="548" spans="2:19" x14ac:dyDescent="0.2">
      <c r="B548" s="12" t="s">
        <v>414</v>
      </c>
      <c r="C548" s="206">
        <f>C537+1</f>
        <v>50</v>
      </c>
      <c r="D548" s="10"/>
      <c r="E548" s="11" t="s">
        <v>624</v>
      </c>
      <c r="F548" s="202"/>
      <c r="G548" s="3"/>
      <c r="I548" s="4" t="s">
        <v>408</v>
      </c>
      <c r="J548" s="4"/>
      <c r="K548" s="13"/>
      <c r="L548" s="3"/>
      <c r="M548" s="1056"/>
      <c r="N548" s="1056"/>
      <c r="P548" s="312"/>
      <c r="Q548" s="312"/>
      <c r="R548" s="312"/>
      <c r="S548" s="312"/>
    </row>
    <row r="549" spans="2:19" x14ac:dyDescent="0.2">
      <c r="B549" s="4" t="s">
        <v>407</v>
      </c>
      <c r="C549" s="1057" t="s">
        <v>159</v>
      </c>
      <c r="D549" s="1057"/>
      <c r="E549" s="1057"/>
      <c r="F549" s="1057"/>
      <c r="G549" s="3"/>
      <c r="I549" s="4" t="s">
        <v>418</v>
      </c>
      <c r="J549" s="4"/>
      <c r="K549" s="2"/>
      <c r="L549" s="3"/>
      <c r="M549" s="1056"/>
      <c r="N549" s="1056"/>
      <c r="P549" s="312"/>
      <c r="Q549" s="312"/>
      <c r="R549" s="312"/>
      <c r="S549" s="312"/>
    </row>
    <row r="550" spans="2:19" x14ac:dyDescent="0.2">
      <c r="B550" s="4" t="s">
        <v>401</v>
      </c>
      <c r="C550" s="1050"/>
      <c r="D550" s="1051"/>
      <c r="E550" s="1051"/>
      <c r="F550" s="1052"/>
      <c r="G550" s="3"/>
      <c r="I550" s="4" t="s">
        <v>416</v>
      </c>
      <c r="J550" s="4"/>
      <c r="K550" s="2"/>
      <c r="L550" s="3"/>
      <c r="M550" s="1056"/>
      <c r="N550" s="1056"/>
      <c r="P550" s="312"/>
      <c r="Q550" s="312"/>
      <c r="R550" s="312"/>
      <c r="S550" s="312"/>
    </row>
    <row r="551" spans="2:19" x14ac:dyDescent="0.2">
      <c r="B551" s="4" t="s">
        <v>256</v>
      </c>
      <c r="C551" s="1050"/>
      <c r="D551" s="1051"/>
      <c r="E551" s="1051"/>
      <c r="F551" s="1052"/>
      <c r="G551" s="3"/>
      <c r="H551" s="3"/>
      <c r="I551" s="4" t="s">
        <v>421</v>
      </c>
      <c r="J551" s="4"/>
      <c r="K551" s="2"/>
      <c r="L551" s="3"/>
      <c r="M551" s="1056"/>
      <c r="N551" s="1056"/>
      <c r="P551" s="312"/>
      <c r="Q551" s="312"/>
      <c r="R551" s="312"/>
      <c r="S551" s="312"/>
    </row>
    <row r="552" spans="2:19" x14ac:dyDescent="0.2">
      <c r="B552" s="11" t="s">
        <v>435</v>
      </c>
      <c r="C552" s="1028"/>
      <c r="D552" s="1058"/>
      <c r="E552" s="1058"/>
      <c r="F552" s="1029"/>
      <c r="G552" s="3"/>
      <c r="I552" s="4" t="s">
        <v>417</v>
      </c>
      <c r="J552" s="4"/>
      <c r="K552" s="2"/>
      <c r="L552" s="3"/>
      <c r="M552" s="1056"/>
      <c r="N552" s="1056"/>
      <c r="P552" s="312"/>
      <c r="Q552" s="312"/>
      <c r="R552" s="312"/>
      <c r="S552" s="312"/>
    </row>
    <row r="553" spans="2:19" x14ac:dyDescent="0.2">
      <c r="B553" s="4" t="s">
        <v>150</v>
      </c>
      <c r="C553" s="1050"/>
      <c r="D553" s="1051"/>
      <c r="E553" s="1051"/>
      <c r="F553" s="1052"/>
      <c r="G553" s="3"/>
      <c r="P553" s="312"/>
      <c r="Q553" s="312"/>
      <c r="R553" s="312"/>
      <c r="S553" s="312"/>
    </row>
    <row r="554" spans="2:19" x14ac:dyDescent="0.2">
      <c r="F554" s="3"/>
      <c r="G554" s="3"/>
      <c r="I554" s="4" t="s">
        <v>420</v>
      </c>
      <c r="K554" s="2"/>
      <c r="M554" s="1" t="s">
        <v>636</v>
      </c>
      <c r="N554" s="2"/>
      <c r="P554" s="312"/>
      <c r="Q554" s="312"/>
      <c r="R554" s="312"/>
      <c r="S554" s="312"/>
    </row>
    <row r="555" spans="2:19" x14ac:dyDescent="0.2">
      <c r="B555" s="4" t="s">
        <v>412</v>
      </c>
      <c r="C555" s="121"/>
      <c r="D555" s="5" t="s">
        <v>410</v>
      </c>
      <c r="F555" s="3"/>
      <c r="I555" s="4" t="s">
        <v>409</v>
      </c>
      <c r="K555" s="202"/>
      <c r="P555" s="312"/>
      <c r="Q555" s="312"/>
      <c r="R555" s="312"/>
      <c r="S555" s="312"/>
    </row>
    <row r="556" spans="2:19" x14ac:dyDescent="0.2">
      <c r="B556" s="4" t="s">
        <v>413</v>
      </c>
      <c r="C556" s="122"/>
      <c r="D556" s="9" t="s">
        <v>411</v>
      </c>
      <c r="E556" s="3"/>
      <c r="G556" s="3"/>
      <c r="I556" s="4" t="s">
        <v>330</v>
      </c>
      <c r="M556" s="1053"/>
      <c r="N556" s="1054"/>
      <c r="P556" s="312"/>
      <c r="Q556" s="312"/>
      <c r="R556" s="312"/>
      <c r="S556" s="312"/>
    </row>
    <row r="557" spans="2:19" ht="13.5" thickBot="1" x14ac:dyDescent="0.25">
      <c r="B557" s="14"/>
      <c r="C557" s="14"/>
      <c r="D557" s="14"/>
      <c r="E557" s="14"/>
      <c r="F557" s="14"/>
      <c r="G557" s="14"/>
      <c r="H557" s="14"/>
      <c r="I557" s="14"/>
      <c r="J557" s="14"/>
      <c r="K557" s="14"/>
      <c r="L557" s="14"/>
      <c r="M557" s="14"/>
      <c r="N557" s="14"/>
      <c r="P557" s="312"/>
      <c r="Q557" s="312"/>
      <c r="R557" s="312"/>
      <c r="S557" s="312"/>
    </row>
    <row r="558" spans="2:19" x14ac:dyDescent="0.2">
      <c r="E558" s="11" t="s">
        <v>779</v>
      </c>
      <c r="F558" s="724"/>
      <c r="G558" s="10"/>
      <c r="H558" s="10"/>
      <c r="I558" s="3"/>
      <c r="J558" s="3"/>
      <c r="K558" s="3" t="s">
        <v>415</v>
      </c>
      <c r="L558" s="3"/>
      <c r="M558" s="1059" t="s">
        <v>446</v>
      </c>
      <c r="N558" s="1059"/>
      <c r="P558" s="312"/>
      <c r="Q558" s="312"/>
      <c r="R558" s="312"/>
      <c r="S558" s="312"/>
    </row>
    <row r="559" spans="2:19" x14ac:dyDescent="0.2">
      <c r="B559" s="12" t="s">
        <v>414</v>
      </c>
      <c r="C559" s="206">
        <f>C548+1</f>
        <v>51</v>
      </c>
      <c r="D559" s="10"/>
      <c r="E559" s="11" t="s">
        <v>624</v>
      </c>
      <c r="F559" s="202"/>
      <c r="G559" s="3"/>
      <c r="I559" s="4" t="s">
        <v>408</v>
      </c>
      <c r="J559" s="4"/>
      <c r="K559" s="13"/>
      <c r="L559" s="3"/>
      <c r="M559" s="1056"/>
      <c r="N559" s="1056"/>
      <c r="P559" s="312"/>
      <c r="Q559" s="312"/>
      <c r="R559" s="312"/>
      <c r="S559" s="312"/>
    </row>
    <row r="560" spans="2:19" x14ac:dyDescent="0.2">
      <c r="B560" s="4" t="s">
        <v>407</v>
      </c>
      <c r="C560" s="1057" t="s">
        <v>159</v>
      </c>
      <c r="D560" s="1057"/>
      <c r="E560" s="1057"/>
      <c r="F560" s="1057"/>
      <c r="G560" s="3"/>
      <c r="I560" s="4" t="s">
        <v>418</v>
      </c>
      <c r="J560" s="4"/>
      <c r="K560" s="2"/>
      <c r="L560" s="3"/>
      <c r="M560" s="1056"/>
      <c r="N560" s="1056"/>
      <c r="P560" s="312"/>
      <c r="Q560" s="312"/>
      <c r="R560" s="312"/>
      <c r="S560" s="312"/>
    </row>
    <row r="561" spans="2:19" x14ac:dyDescent="0.2">
      <c r="B561" s="4" t="s">
        <v>401</v>
      </c>
      <c r="C561" s="1050"/>
      <c r="D561" s="1051"/>
      <c r="E561" s="1051"/>
      <c r="F561" s="1052"/>
      <c r="G561" s="3"/>
      <c r="I561" s="4" t="s">
        <v>416</v>
      </c>
      <c r="J561" s="4"/>
      <c r="K561" s="2"/>
      <c r="L561" s="3"/>
      <c r="M561" s="1056"/>
      <c r="N561" s="1056"/>
      <c r="P561" s="312"/>
      <c r="Q561" s="312"/>
      <c r="R561" s="312"/>
      <c r="S561" s="312"/>
    </row>
    <row r="562" spans="2:19" x14ac:dyDescent="0.2">
      <c r="B562" s="4" t="s">
        <v>256</v>
      </c>
      <c r="C562" s="1050"/>
      <c r="D562" s="1051"/>
      <c r="E562" s="1051"/>
      <c r="F562" s="1052"/>
      <c r="G562" s="3"/>
      <c r="H562" s="3"/>
      <c r="I562" s="4" t="s">
        <v>421</v>
      </c>
      <c r="J562" s="4"/>
      <c r="K562" s="2"/>
      <c r="L562" s="3"/>
      <c r="M562" s="1056"/>
      <c r="N562" s="1056"/>
      <c r="P562" s="312"/>
      <c r="Q562" s="312"/>
      <c r="R562" s="312"/>
      <c r="S562" s="312"/>
    </row>
    <row r="563" spans="2:19" x14ac:dyDescent="0.2">
      <c r="B563" s="11" t="s">
        <v>435</v>
      </c>
      <c r="C563" s="1028"/>
      <c r="D563" s="1058"/>
      <c r="E563" s="1058"/>
      <c r="F563" s="1029"/>
      <c r="G563" s="3"/>
      <c r="I563" s="4" t="s">
        <v>417</v>
      </c>
      <c r="J563" s="4"/>
      <c r="K563" s="2"/>
      <c r="L563" s="3"/>
      <c r="M563" s="1056"/>
      <c r="N563" s="1056"/>
      <c r="P563" s="312"/>
      <c r="Q563" s="312"/>
      <c r="R563" s="312"/>
      <c r="S563" s="312"/>
    </row>
    <row r="564" spans="2:19" x14ac:dyDescent="0.2">
      <c r="B564" s="4" t="s">
        <v>150</v>
      </c>
      <c r="C564" s="1050"/>
      <c r="D564" s="1051"/>
      <c r="E564" s="1051"/>
      <c r="F564" s="1052"/>
      <c r="G564" s="3"/>
      <c r="P564" s="312"/>
      <c r="Q564" s="312"/>
      <c r="R564" s="312"/>
      <c r="S564" s="312"/>
    </row>
    <row r="565" spans="2:19" x14ac:dyDescent="0.2">
      <c r="F565" s="3"/>
      <c r="G565" s="3"/>
      <c r="I565" s="4" t="s">
        <v>420</v>
      </c>
      <c r="K565" s="2"/>
      <c r="M565" s="1" t="s">
        <v>636</v>
      </c>
      <c r="N565" s="2"/>
      <c r="P565" s="312"/>
      <c r="Q565" s="312"/>
      <c r="R565" s="312"/>
      <c r="S565" s="312"/>
    </row>
    <row r="566" spans="2:19" x14ac:dyDescent="0.2">
      <c r="B566" s="4" t="s">
        <v>412</v>
      </c>
      <c r="C566" s="121"/>
      <c r="D566" s="5" t="s">
        <v>410</v>
      </c>
      <c r="F566" s="3"/>
      <c r="I566" s="4" t="s">
        <v>409</v>
      </c>
      <c r="K566" s="202"/>
      <c r="P566" s="312"/>
      <c r="Q566" s="312"/>
      <c r="R566" s="312"/>
      <c r="S566" s="312"/>
    </row>
    <row r="567" spans="2:19" x14ac:dyDescent="0.2">
      <c r="B567" s="4" t="s">
        <v>413</v>
      </c>
      <c r="C567" s="122"/>
      <c r="D567" s="9" t="s">
        <v>411</v>
      </c>
      <c r="E567" s="3"/>
      <c r="G567" s="3"/>
      <c r="I567" s="4" t="s">
        <v>330</v>
      </c>
      <c r="M567" s="1053"/>
      <c r="N567" s="1054"/>
      <c r="P567" s="312"/>
      <c r="Q567" s="312"/>
      <c r="R567" s="312"/>
      <c r="S567" s="312"/>
    </row>
    <row r="568" spans="2:19" ht="13.5" thickBot="1" x14ac:dyDescent="0.25">
      <c r="B568" s="14"/>
      <c r="C568" s="14"/>
      <c r="D568" s="14"/>
      <c r="E568" s="14"/>
      <c r="F568" s="14"/>
      <c r="G568" s="14"/>
      <c r="H568" s="14"/>
      <c r="I568" s="14"/>
      <c r="J568" s="14"/>
      <c r="K568" s="14"/>
      <c r="L568" s="14"/>
      <c r="M568" s="14"/>
      <c r="N568" s="14"/>
      <c r="P568" s="312"/>
      <c r="Q568" s="312"/>
      <c r="R568" s="312"/>
      <c r="S568" s="312"/>
    </row>
    <row r="569" spans="2:19" x14ac:dyDescent="0.2">
      <c r="E569" s="11" t="s">
        <v>779</v>
      </c>
      <c r="F569" s="724"/>
      <c r="G569" s="10"/>
      <c r="H569" s="10"/>
      <c r="I569" s="3"/>
      <c r="J569" s="3"/>
      <c r="K569" s="3" t="s">
        <v>415</v>
      </c>
      <c r="L569" s="3"/>
      <c r="M569" s="1059" t="s">
        <v>446</v>
      </c>
      <c r="N569" s="1059"/>
      <c r="P569" s="312"/>
      <c r="Q569" s="312"/>
      <c r="R569" s="312"/>
      <c r="S569" s="312"/>
    </row>
    <row r="570" spans="2:19" x14ac:dyDescent="0.2">
      <c r="B570" s="12" t="s">
        <v>414</v>
      </c>
      <c r="C570" s="206">
        <f>C559+1</f>
        <v>52</v>
      </c>
      <c r="D570" s="10"/>
      <c r="E570" s="11" t="s">
        <v>624</v>
      </c>
      <c r="F570" s="202"/>
      <c r="G570" s="3"/>
      <c r="I570" s="4" t="s">
        <v>408</v>
      </c>
      <c r="J570" s="4"/>
      <c r="K570" s="13"/>
      <c r="L570" s="3"/>
      <c r="M570" s="1056"/>
      <c r="N570" s="1056"/>
      <c r="P570" s="312"/>
      <c r="Q570" s="312"/>
      <c r="R570" s="312"/>
      <c r="S570" s="312"/>
    </row>
    <row r="571" spans="2:19" x14ac:dyDescent="0.2">
      <c r="B571" s="4" t="s">
        <v>407</v>
      </c>
      <c r="C571" s="1057" t="s">
        <v>159</v>
      </c>
      <c r="D571" s="1057"/>
      <c r="E571" s="1057"/>
      <c r="F571" s="1057"/>
      <c r="G571" s="3"/>
      <c r="I571" s="4" t="s">
        <v>418</v>
      </c>
      <c r="J571" s="4"/>
      <c r="K571" s="2"/>
      <c r="L571" s="3"/>
      <c r="M571" s="1056"/>
      <c r="N571" s="1056"/>
      <c r="P571" s="312"/>
      <c r="Q571" s="312"/>
      <c r="R571" s="312"/>
      <c r="S571" s="312"/>
    </row>
    <row r="572" spans="2:19" x14ac:dyDescent="0.2">
      <c r="B572" s="4" t="s">
        <v>401</v>
      </c>
      <c r="C572" s="1050"/>
      <c r="D572" s="1051"/>
      <c r="E572" s="1051"/>
      <c r="F572" s="1052"/>
      <c r="G572" s="3"/>
      <c r="I572" s="4" t="s">
        <v>416</v>
      </c>
      <c r="J572" s="4"/>
      <c r="K572" s="2"/>
      <c r="L572" s="3"/>
      <c r="M572" s="1056"/>
      <c r="N572" s="1056"/>
      <c r="P572" s="312"/>
      <c r="Q572" s="312"/>
      <c r="R572" s="312"/>
      <c r="S572" s="312"/>
    </row>
    <row r="573" spans="2:19" x14ac:dyDescent="0.2">
      <c r="B573" s="4" t="s">
        <v>256</v>
      </c>
      <c r="C573" s="1050"/>
      <c r="D573" s="1051"/>
      <c r="E573" s="1051"/>
      <c r="F573" s="1052"/>
      <c r="G573" s="3"/>
      <c r="H573" s="3"/>
      <c r="I573" s="4" t="s">
        <v>421</v>
      </c>
      <c r="J573" s="4"/>
      <c r="K573" s="2"/>
      <c r="L573" s="3"/>
      <c r="M573" s="1056"/>
      <c r="N573" s="1056"/>
      <c r="P573" s="312"/>
      <c r="Q573" s="312"/>
      <c r="R573" s="312"/>
      <c r="S573" s="312"/>
    </row>
    <row r="574" spans="2:19" x14ac:dyDescent="0.2">
      <c r="B574" s="11" t="s">
        <v>435</v>
      </c>
      <c r="C574" s="1028"/>
      <c r="D574" s="1058"/>
      <c r="E574" s="1058"/>
      <c r="F574" s="1029"/>
      <c r="G574" s="3"/>
      <c r="I574" s="4" t="s">
        <v>417</v>
      </c>
      <c r="J574" s="4"/>
      <c r="K574" s="2"/>
      <c r="L574" s="3"/>
      <c r="M574" s="1056"/>
      <c r="N574" s="1056"/>
      <c r="P574" s="312"/>
      <c r="Q574" s="312"/>
      <c r="R574" s="312"/>
      <c r="S574" s="312"/>
    </row>
    <row r="575" spans="2:19" x14ac:dyDescent="0.2">
      <c r="B575" s="4" t="s">
        <v>150</v>
      </c>
      <c r="C575" s="1050"/>
      <c r="D575" s="1051"/>
      <c r="E575" s="1051"/>
      <c r="F575" s="1052"/>
      <c r="G575" s="3"/>
      <c r="P575" s="312"/>
      <c r="Q575" s="312"/>
      <c r="R575" s="312"/>
      <c r="S575" s="312"/>
    </row>
    <row r="576" spans="2:19" x14ac:dyDescent="0.2">
      <c r="F576" s="3"/>
      <c r="G576" s="3"/>
      <c r="I576" s="4" t="s">
        <v>420</v>
      </c>
      <c r="K576" s="2"/>
      <c r="M576" s="1" t="s">
        <v>636</v>
      </c>
      <c r="N576" s="2"/>
      <c r="P576" s="312"/>
      <c r="Q576" s="312"/>
      <c r="R576" s="312"/>
      <c r="S576" s="312"/>
    </row>
    <row r="577" spans="2:19" x14ac:dyDescent="0.2">
      <c r="B577" s="4" t="s">
        <v>412</v>
      </c>
      <c r="C577" s="121"/>
      <c r="D577" s="5" t="s">
        <v>410</v>
      </c>
      <c r="F577" s="3"/>
      <c r="I577" s="4" t="s">
        <v>409</v>
      </c>
      <c r="K577" s="202"/>
      <c r="P577" s="312"/>
      <c r="Q577" s="312"/>
      <c r="R577" s="312"/>
      <c r="S577" s="312"/>
    </row>
    <row r="578" spans="2:19" x14ac:dyDescent="0.2">
      <c r="B578" s="4" t="s">
        <v>413</v>
      </c>
      <c r="C578" s="122"/>
      <c r="D578" s="9" t="s">
        <v>411</v>
      </c>
      <c r="E578" s="3"/>
      <c r="G578" s="3"/>
      <c r="I578" s="4" t="s">
        <v>330</v>
      </c>
      <c r="M578" s="1053"/>
      <c r="N578" s="1054"/>
      <c r="P578" s="312"/>
      <c r="Q578" s="312"/>
      <c r="R578" s="312"/>
      <c r="S578" s="312"/>
    </row>
    <row r="579" spans="2:19" ht="13.5" thickBot="1" x14ac:dyDescent="0.25">
      <c r="B579" s="14"/>
      <c r="C579" s="14"/>
      <c r="D579" s="14"/>
      <c r="E579" s="14"/>
      <c r="F579" s="14"/>
      <c r="G579" s="14"/>
      <c r="H579" s="14"/>
      <c r="I579" s="14"/>
      <c r="J579" s="14"/>
      <c r="K579" s="14"/>
      <c r="L579" s="14"/>
      <c r="M579" s="14"/>
      <c r="N579" s="14"/>
      <c r="P579" s="312"/>
      <c r="Q579" s="312"/>
      <c r="R579" s="312"/>
      <c r="S579" s="312"/>
    </row>
    <row r="580" spans="2:19" x14ac:dyDescent="0.2">
      <c r="B580" s="517"/>
      <c r="C580" s="517"/>
      <c r="D580" s="517"/>
      <c r="E580" s="11" t="s">
        <v>779</v>
      </c>
      <c r="F580" s="724"/>
      <c r="G580" s="519"/>
      <c r="H580" s="519"/>
      <c r="I580" s="516"/>
      <c r="J580" s="516"/>
      <c r="K580" s="516" t="s">
        <v>415</v>
      </c>
      <c r="L580" s="516"/>
      <c r="M580" s="1055" t="s">
        <v>446</v>
      </c>
      <c r="N580" s="1055"/>
      <c r="P580" s="312"/>
      <c r="Q580" s="312"/>
      <c r="R580" s="312"/>
      <c r="S580" s="312"/>
    </row>
    <row r="581" spans="2:19" x14ac:dyDescent="0.2">
      <c r="B581" s="12" t="s">
        <v>414</v>
      </c>
      <c r="C581" s="206">
        <f>C570+1</f>
        <v>53</v>
      </c>
      <c r="D581" s="10"/>
      <c r="E581" s="11" t="s">
        <v>624</v>
      </c>
      <c r="F581" s="202"/>
      <c r="G581" s="3"/>
      <c r="I581" s="4" t="s">
        <v>408</v>
      </c>
      <c r="J581" s="4"/>
      <c r="K581" s="13"/>
      <c r="L581" s="3"/>
      <c r="M581" s="1056"/>
      <c r="N581" s="1056"/>
      <c r="P581" s="312"/>
      <c r="Q581" s="312"/>
      <c r="R581" s="312"/>
      <c r="S581" s="312"/>
    </row>
    <row r="582" spans="2:19" x14ac:dyDescent="0.2">
      <c r="B582" s="4" t="s">
        <v>407</v>
      </c>
      <c r="C582" s="1057" t="s">
        <v>159</v>
      </c>
      <c r="D582" s="1057"/>
      <c r="E582" s="1057"/>
      <c r="F582" s="1057"/>
      <c r="G582" s="3"/>
      <c r="I582" s="4" t="s">
        <v>418</v>
      </c>
      <c r="J582" s="4"/>
      <c r="K582" s="2"/>
      <c r="L582" s="3"/>
      <c r="M582" s="1056"/>
      <c r="N582" s="1056"/>
      <c r="P582" s="312"/>
      <c r="Q582" s="312"/>
      <c r="R582" s="312"/>
      <c r="S582" s="312"/>
    </row>
    <row r="583" spans="2:19" x14ac:dyDescent="0.2">
      <c r="B583" s="4" t="s">
        <v>401</v>
      </c>
      <c r="C583" s="1050"/>
      <c r="D583" s="1051"/>
      <c r="E583" s="1051"/>
      <c r="F583" s="1052"/>
      <c r="G583" s="3"/>
      <c r="I583" s="4" t="s">
        <v>416</v>
      </c>
      <c r="J583" s="4"/>
      <c r="K583" s="2"/>
      <c r="L583" s="3"/>
      <c r="M583" s="1056"/>
      <c r="N583" s="1056"/>
      <c r="P583" s="312"/>
      <c r="Q583" s="312"/>
      <c r="R583" s="312"/>
      <c r="S583" s="312"/>
    </row>
    <row r="584" spans="2:19" x14ac:dyDescent="0.2">
      <c r="B584" s="4" t="s">
        <v>256</v>
      </c>
      <c r="C584" s="1050"/>
      <c r="D584" s="1051"/>
      <c r="E584" s="1051"/>
      <c r="F584" s="1052"/>
      <c r="G584" s="3"/>
      <c r="H584" s="3"/>
      <c r="I584" s="4" t="s">
        <v>421</v>
      </c>
      <c r="J584" s="4"/>
      <c r="K584" s="2"/>
      <c r="L584" s="3"/>
      <c r="M584" s="1056"/>
      <c r="N584" s="1056"/>
      <c r="P584" s="312"/>
      <c r="Q584" s="312"/>
      <c r="R584" s="312"/>
      <c r="S584" s="312"/>
    </row>
    <row r="585" spans="2:19" x14ac:dyDescent="0.2">
      <c r="B585" s="11" t="s">
        <v>435</v>
      </c>
      <c r="C585" s="1028"/>
      <c r="D585" s="1058"/>
      <c r="E585" s="1058"/>
      <c r="F585" s="1029"/>
      <c r="G585" s="3"/>
      <c r="I585" s="4" t="s">
        <v>417</v>
      </c>
      <c r="J585" s="4"/>
      <c r="K585" s="2"/>
      <c r="L585" s="3"/>
      <c r="M585" s="1056"/>
      <c r="N585" s="1056"/>
      <c r="P585" s="312"/>
      <c r="Q585" s="312"/>
      <c r="R585" s="312"/>
      <c r="S585" s="312"/>
    </row>
    <row r="586" spans="2:19" x14ac:dyDescent="0.2">
      <c r="B586" s="4" t="s">
        <v>150</v>
      </c>
      <c r="C586" s="1050"/>
      <c r="D586" s="1051"/>
      <c r="E586" s="1051"/>
      <c r="F586" s="1052"/>
      <c r="G586" s="3"/>
      <c r="P586" s="312"/>
      <c r="Q586" s="312"/>
      <c r="R586" s="312"/>
      <c r="S586" s="312"/>
    </row>
    <row r="587" spans="2:19" x14ac:dyDescent="0.2">
      <c r="F587" s="3"/>
      <c r="G587" s="3"/>
      <c r="I587" s="4" t="s">
        <v>420</v>
      </c>
      <c r="K587" s="2"/>
      <c r="M587" s="1" t="s">
        <v>636</v>
      </c>
      <c r="N587" s="2"/>
      <c r="P587" s="312"/>
      <c r="Q587" s="312"/>
      <c r="R587" s="312"/>
      <c r="S587" s="312"/>
    </row>
    <row r="588" spans="2:19" x14ac:dyDescent="0.2">
      <c r="B588" s="4" t="s">
        <v>412</v>
      </c>
      <c r="C588" s="121"/>
      <c r="D588" s="5" t="s">
        <v>410</v>
      </c>
      <c r="F588" s="3"/>
      <c r="I588" s="4" t="s">
        <v>409</v>
      </c>
      <c r="K588" s="202"/>
      <c r="P588" s="312"/>
      <c r="Q588" s="312"/>
      <c r="R588" s="312"/>
      <c r="S588" s="312"/>
    </row>
    <row r="589" spans="2:19" x14ac:dyDescent="0.2">
      <c r="B589" s="4" t="s">
        <v>413</v>
      </c>
      <c r="C589" s="122"/>
      <c r="D589" s="9" t="s">
        <v>411</v>
      </c>
      <c r="E589" s="3"/>
      <c r="G589" s="3"/>
      <c r="I589" s="4" t="s">
        <v>330</v>
      </c>
      <c r="M589" s="1053"/>
      <c r="N589" s="1054"/>
      <c r="P589" s="312"/>
      <c r="Q589" s="312"/>
      <c r="R589" s="312"/>
      <c r="S589" s="312"/>
    </row>
    <row r="590" spans="2:19" ht="13.5" thickBot="1" x14ac:dyDescent="0.25">
      <c r="B590" s="14"/>
      <c r="C590" s="14"/>
      <c r="D590" s="14"/>
      <c r="E590" s="14"/>
      <c r="F590" s="14"/>
      <c r="G590" s="14"/>
      <c r="H590" s="14"/>
      <c r="I590" s="14"/>
      <c r="J590" s="14"/>
      <c r="K590" s="14"/>
      <c r="L590" s="14"/>
      <c r="M590" s="14"/>
      <c r="N590" s="14"/>
      <c r="P590" s="312"/>
      <c r="Q590" s="312"/>
      <c r="R590" s="312"/>
      <c r="S590" s="312"/>
    </row>
    <row r="591" spans="2:19" x14ac:dyDescent="0.2">
      <c r="E591" s="11" t="s">
        <v>779</v>
      </c>
      <c r="F591" s="724"/>
      <c r="G591" s="10"/>
      <c r="H591" s="10"/>
      <c r="I591" s="3"/>
      <c r="J591" s="3"/>
      <c r="K591" s="3" t="s">
        <v>415</v>
      </c>
      <c r="L591" s="3"/>
      <c r="M591" s="1059" t="s">
        <v>446</v>
      </c>
      <c r="N591" s="1059"/>
      <c r="P591" s="312"/>
      <c r="Q591" s="312"/>
      <c r="R591" s="312"/>
      <c r="S591" s="312"/>
    </row>
    <row r="592" spans="2:19" x14ac:dyDescent="0.2">
      <c r="B592" s="12" t="s">
        <v>414</v>
      </c>
      <c r="C592" s="206">
        <f>C581+1</f>
        <v>54</v>
      </c>
      <c r="D592" s="10"/>
      <c r="E592" s="11" t="s">
        <v>624</v>
      </c>
      <c r="F592" s="202"/>
      <c r="G592" s="3"/>
      <c r="I592" s="4" t="s">
        <v>408</v>
      </c>
      <c r="J592" s="4"/>
      <c r="K592" s="13"/>
      <c r="L592" s="3"/>
      <c r="M592" s="1056"/>
      <c r="N592" s="1056"/>
      <c r="P592" s="312"/>
      <c r="Q592" s="312"/>
      <c r="R592" s="312"/>
      <c r="S592" s="312"/>
    </row>
    <row r="593" spans="2:19" x14ac:dyDescent="0.2">
      <c r="B593" s="4" t="s">
        <v>407</v>
      </c>
      <c r="C593" s="1057" t="s">
        <v>159</v>
      </c>
      <c r="D593" s="1057"/>
      <c r="E593" s="1057"/>
      <c r="F593" s="1057"/>
      <c r="G593" s="3"/>
      <c r="I593" s="4" t="s">
        <v>418</v>
      </c>
      <c r="J593" s="4"/>
      <c r="K593" s="2"/>
      <c r="L593" s="3"/>
      <c r="M593" s="1056"/>
      <c r="N593" s="1056"/>
      <c r="P593" s="312"/>
      <c r="Q593" s="312"/>
      <c r="R593" s="312"/>
      <c r="S593" s="312"/>
    </row>
    <row r="594" spans="2:19" x14ac:dyDescent="0.2">
      <c r="B594" s="4" t="s">
        <v>401</v>
      </c>
      <c r="C594" s="1050"/>
      <c r="D594" s="1051"/>
      <c r="E594" s="1051"/>
      <c r="F594" s="1052"/>
      <c r="G594" s="3"/>
      <c r="I594" s="4" t="s">
        <v>416</v>
      </c>
      <c r="J594" s="4"/>
      <c r="K594" s="2"/>
      <c r="L594" s="3"/>
      <c r="M594" s="1056"/>
      <c r="N594" s="1056"/>
      <c r="P594" s="312"/>
      <c r="Q594" s="312"/>
      <c r="R594" s="312"/>
      <c r="S594" s="312"/>
    </row>
    <row r="595" spans="2:19" x14ac:dyDescent="0.2">
      <c r="B595" s="4" t="s">
        <v>256</v>
      </c>
      <c r="C595" s="1050"/>
      <c r="D595" s="1051"/>
      <c r="E595" s="1051"/>
      <c r="F595" s="1052"/>
      <c r="G595" s="3"/>
      <c r="H595" s="3"/>
      <c r="I595" s="4" t="s">
        <v>421</v>
      </c>
      <c r="J595" s="4"/>
      <c r="K595" s="2"/>
      <c r="L595" s="3"/>
      <c r="M595" s="1056"/>
      <c r="N595" s="1056"/>
      <c r="P595" s="312"/>
      <c r="Q595" s="312"/>
      <c r="R595" s="312"/>
      <c r="S595" s="312"/>
    </row>
    <row r="596" spans="2:19" x14ac:dyDescent="0.2">
      <c r="B596" s="11" t="s">
        <v>435</v>
      </c>
      <c r="C596" s="1028"/>
      <c r="D596" s="1058"/>
      <c r="E596" s="1058"/>
      <c r="F596" s="1029"/>
      <c r="G596" s="3"/>
      <c r="I596" s="4" t="s">
        <v>417</v>
      </c>
      <c r="J596" s="4"/>
      <c r="K596" s="2"/>
      <c r="L596" s="3"/>
      <c r="M596" s="1056"/>
      <c r="N596" s="1056"/>
      <c r="P596" s="312"/>
      <c r="Q596" s="312"/>
      <c r="R596" s="312"/>
      <c r="S596" s="312"/>
    </row>
    <row r="597" spans="2:19" x14ac:dyDescent="0.2">
      <c r="B597" s="4" t="s">
        <v>150</v>
      </c>
      <c r="C597" s="1050"/>
      <c r="D597" s="1051"/>
      <c r="E597" s="1051"/>
      <c r="F597" s="1052"/>
      <c r="G597" s="3"/>
      <c r="P597" s="312"/>
      <c r="Q597" s="312"/>
      <c r="R597" s="312"/>
      <c r="S597" s="312"/>
    </row>
    <row r="598" spans="2:19" x14ac:dyDescent="0.2">
      <c r="F598" s="3"/>
      <c r="G598" s="3"/>
      <c r="I598" s="4" t="s">
        <v>420</v>
      </c>
      <c r="K598" s="2"/>
      <c r="M598" s="1" t="s">
        <v>636</v>
      </c>
      <c r="N598" s="2"/>
      <c r="P598" s="312"/>
      <c r="Q598" s="312"/>
      <c r="R598" s="312"/>
      <c r="S598" s="312"/>
    </row>
    <row r="599" spans="2:19" x14ac:dyDescent="0.2">
      <c r="B599" s="4" t="s">
        <v>412</v>
      </c>
      <c r="C599" s="121"/>
      <c r="D599" s="5" t="s">
        <v>410</v>
      </c>
      <c r="F599" s="3"/>
      <c r="I599" s="4" t="s">
        <v>409</v>
      </c>
      <c r="K599" s="202"/>
      <c r="P599" s="312"/>
      <c r="Q599" s="312"/>
      <c r="R599" s="312"/>
      <c r="S599" s="312"/>
    </row>
    <row r="600" spans="2:19" x14ac:dyDescent="0.2">
      <c r="B600" s="4" t="s">
        <v>413</v>
      </c>
      <c r="C600" s="122"/>
      <c r="D600" s="9" t="s">
        <v>411</v>
      </c>
      <c r="E600" s="3"/>
      <c r="G600" s="3"/>
      <c r="I600" s="4" t="s">
        <v>330</v>
      </c>
      <c r="M600" s="1053"/>
      <c r="N600" s="1054"/>
      <c r="P600" s="312"/>
      <c r="Q600" s="312"/>
      <c r="R600" s="312"/>
      <c r="S600" s="312"/>
    </row>
    <row r="601" spans="2:19" ht="13.5" thickBot="1" x14ac:dyDescent="0.25">
      <c r="B601" s="14"/>
      <c r="C601" s="14"/>
      <c r="D601" s="14"/>
      <c r="E601" s="14"/>
      <c r="F601" s="14"/>
      <c r="G601" s="14"/>
      <c r="H601" s="14"/>
      <c r="I601" s="14"/>
      <c r="J601" s="14"/>
      <c r="K601" s="14"/>
      <c r="L601" s="14"/>
      <c r="M601" s="14"/>
      <c r="N601" s="14"/>
      <c r="P601" s="312"/>
      <c r="Q601" s="312"/>
      <c r="R601" s="312"/>
      <c r="S601" s="312"/>
    </row>
    <row r="602" spans="2:19" x14ac:dyDescent="0.2">
      <c r="E602" s="11" t="s">
        <v>779</v>
      </c>
      <c r="F602" s="724"/>
      <c r="G602" s="10"/>
      <c r="H602" s="10"/>
      <c r="I602" s="3"/>
      <c r="J602" s="3"/>
      <c r="K602" s="3" t="s">
        <v>415</v>
      </c>
      <c r="L602" s="3"/>
      <c r="M602" s="1059" t="s">
        <v>446</v>
      </c>
      <c r="N602" s="1059"/>
      <c r="P602" s="312"/>
      <c r="Q602" s="312"/>
      <c r="R602" s="312"/>
      <c r="S602" s="312"/>
    </row>
    <row r="603" spans="2:19" x14ac:dyDescent="0.2">
      <c r="B603" s="12" t="s">
        <v>414</v>
      </c>
      <c r="C603" s="206">
        <f>C592+1</f>
        <v>55</v>
      </c>
      <c r="D603" s="10"/>
      <c r="E603" s="11" t="s">
        <v>624</v>
      </c>
      <c r="F603" s="202"/>
      <c r="G603" s="3"/>
      <c r="I603" s="4" t="s">
        <v>408</v>
      </c>
      <c r="J603" s="4"/>
      <c r="K603" s="13"/>
      <c r="L603" s="3"/>
      <c r="M603" s="1056"/>
      <c r="N603" s="1056"/>
      <c r="P603" s="312"/>
      <c r="Q603" s="312"/>
      <c r="R603" s="312"/>
      <c r="S603" s="312"/>
    </row>
    <row r="604" spans="2:19" x14ac:dyDescent="0.2">
      <c r="B604" s="4" t="s">
        <v>407</v>
      </c>
      <c r="C604" s="1057" t="s">
        <v>159</v>
      </c>
      <c r="D604" s="1057"/>
      <c r="E604" s="1057"/>
      <c r="F604" s="1057"/>
      <c r="G604" s="3"/>
      <c r="I604" s="4" t="s">
        <v>418</v>
      </c>
      <c r="J604" s="4"/>
      <c r="K604" s="2"/>
      <c r="L604" s="3"/>
      <c r="M604" s="1056"/>
      <c r="N604" s="1056"/>
      <c r="P604" s="312"/>
      <c r="Q604" s="312"/>
      <c r="R604" s="312"/>
      <c r="S604" s="312"/>
    </row>
    <row r="605" spans="2:19" x14ac:dyDescent="0.2">
      <c r="B605" s="4" t="s">
        <v>401</v>
      </c>
      <c r="C605" s="1050"/>
      <c r="D605" s="1051"/>
      <c r="E605" s="1051"/>
      <c r="F605" s="1052"/>
      <c r="G605" s="3"/>
      <c r="I605" s="4" t="s">
        <v>416</v>
      </c>
      <c r="J605" s="4"/>
      <c r="K605" s="2"/>
      <c r="L605" s="3"/>
      <c r="M605" s="1056"/>
      <c r="N605" s="1056"/>
      <c r="P605" s="312"/>
      <c r="Q605" s="312"/>
      <c r="R605" s="312"/>
      <c r="S605" s="312"/>
    </row>
    <row r="606" spans="2:19" x14ac:dyDescent="0.2">
      <c r="B606" s="4" t="s">
        <v>256</v>
      </c>
      <c r="C606" s="1050"/>
      <c r="D606" s="1051"/>
      <c r="E606" s="1051"/>
      <c r="F606" s="1052"/>
      <c r="G606" s="3"/>
      <c r="H606" s="3"/>
      <c r="I606" s="4" t="s">
        <v>421</v>
      </c>
      <c r="J606" s="4"/>
      <c r="K606" s="2"/>
      <c r="L606" s="3"/>
      <c r="M606" s="1056"/>
      <c r="N606" s="1056"/>
      <c r="P606" s="312"/>
      <c r="Q606" s="312"/>
      <c r="R606" s="312"/>
      <c r="S606" s="312"/>
    </row>
    <row r="607" spans="2:19" x14ac:dyDescent="0.2">
      <c r="B607" s="11" t="s">
        <v>435</v>
      </c>
      <c r="C607" s="1028"/>
      <c r="D607" s="1058"/>
      <c r="E607" s="1058"/>
      <c r="F607" s="1029"/>
      <c r="G607" s="3"/>
      <c r="I607" s="4" t="s">
        <v>417</v>
      </c>
      <c r="J607" s="4"/>
      <c r="K607" s="2"/>
      <c r="L607" s="3"/>
      <c r="M607" s="1056"/>
      <c r="N607" s="1056"/>
      <c r="P607" s="312"/>
      <c r="Q607" s="312"/>
      <c r="R607" s="312"/>
      <c r="S607" s="312"/>
    </row>
    <row r="608" spans="2:19" x14ac:dyDescent="0.2">
      <c r="B608" s="4" t="s">
        <v>150</v>
      </c>
      <c r="C608" s="1050"/>
      <c r="D608" s="1051"/>
      <c r="E608" s="1051"/>
      <c r="F608" s="1052"/>
      <c r="G608" s="3"/>
      <c r="P608" s="312"/>
      <c r="Q608" s="312"/>
      <c r="R608" s="312"/>
      <c r="S608" s="312"/>
    </row>
    <row r="609" spans="2:19" x14ac:dyDescent="0.2">
      <c r="F609" s="3"/>
      <c r="G609" s="3"/>
      <c r="I609" s="4" t="s">
        <v>420</v>
      </c>
      <c r="K609" s="2"/>
      <c r="M609" s="1" t="s">
        <v>636</v>
      </c>
      <c r="N609" s="2"/>
      <c r="P609" s="312"/>
      <c r="Q609" s="312"/>
      <c r="R609" s="312"/>
      <c r="S609" s="312"/>
    </row>
    <row r="610" spans="2:19" x14ac:dyDescent="0.2">
      <c r="B610" s="4" t="s">
        <v>412</v>
      </c>
      <c r="C610" s="121"/>
      <c r="D610" s="5" t="s">
        <v>410</v>
      </c>
      <c r="F610" s="3"/>
      <c r="I610" s="4" t="s">
        <v>409</v>
      </c>
      <c r="K610" s="202"/>
      <c r="P610" s="312"/>
      <c r="Q610" s="312"/>
      <c r="R610" s="312"/>
      <c r="S610" s="312"/>
    </row>
    <row r="611" spans="2:19" x14ac:dyDescent="0.2">
      <c r="B611" s="4" t="s">
        <v>413</v>
      </c>
      <c r="C611" s="122"/>
      <c r="D611" s="9" t="s">
        <v>411</v>
      </c>
      <c r="E611" s="3"/>
      <c r="G611" s="3"/>
      <c r="I611" s="4" t="s">
        <v>330</v>
      </c>
      <c r="M611" s="1053"/>
      <c r="N611" s="1054"/>
      <c r="P611" s="312"/>
      <c r="Q611" s="312"/>
      <c r="R611" s="312"/>
      <c r="S611" s="312"/>
    </row>
    <row r="612" spans="2:19" ht="13.5" thickBot="1" x14ac:dyDescent="0.25">
      <c r="B612" s="14"/>
      <c r="C612" s="14"/>
      <c r="D612" s="14"/>
      <c r="E612" s="14"/>
      <c r="F612" s="14"/>
      <c r="G612" s="14"/>
      <c r="H612" s="14"/>
      <c r="I612" s="14"/>
      <c r="J612" s="14"/>
      <c r="K612" s="14"/>
      <c r="L612" s="14"/>
      <c r="M612" s="14"/>
      <c r="N612" s="14"/>
      <c r="P612" s="312"/>
      <c r="Q612" s="312"/>
      <c r="R612" s="312"/>
      <c r="S612" s="312"/>
    </row>
    <row r="613" spans="2:19" x14ac:dyDescent="0.2">
      <c r="E613" s="11" t="s">
        <v>779</v>
      </c>
      <c r="F613" s="724"/>
      <c r="G613" s="10"/>
      <c r="H613" s="10"/>
      <c r="I613" s="3"/>
      <c r="J613" s="3"/>
      <c r="K613" s="3" t="s">
        <v>415</v>
      </c>
      <c r="L613" s="3"/>
      <c r="M613" s="1059" t="s">
        <v>446</v>
      </c>
      <c r="N613" s="1059"/>
      <c r="P613" s="312"/>
      <c r="Q613" s="312"/>
      <c r="R613" s="312"/>
      <c r="S613" s="312"/>
    </row>
    <row r="614" spans="2:19" x14ac:dyDescent="0.2">
      <c r="B614" s="12" t="s">
        <v>414</v>
      </c>
      <c r="C614" s="206">
        <f>C603+1</f>
        <v>56</v>
      </c>
      <c r="D614" s="10"/>
      <c r="E614" s="11" t="s">
        <v>624</v>
      </c>
      <c r="F614" s="202"/>
      <c r="G614" s="3"/>
      <c r="I614" s="4" t="s">
        <v>408</v>
      </c>
      <c r="J614" s="4"/>
      <c r="K614" s="13"/>
      <c r="L614" s="3"/>
      <c r="M614" s="1056"/>
      <c r="N614" s="1056"/>
      <c r="P614" s="312"/>
      <c r="Q614" s="312"/>
      <c r="R614" s="312"/>
      <c r="S614" s="312"/>
    </row>
    <row r="615" spans="2:19" x14ac:dyDescent="0.2">
      <c r="B615" s="4" t="s">
        <v>407</v>
      </c>
      <c r="C615" s="1057" t="s">
        <v>159</v>
      </c>
      <c r="D615" s="1057"/>
      <c r="E615" s="1057"/>
      <c r="F615" s="1057"/>
      <c r="G615" s="3"/>
      <c r="I615" s="4" t="s">
        <v>418</v>
      </c>
      <c r="J615" s="4"/>
      <c r="K615" s="2"/>
      <c r="L615" s="3"/>
      <c r="M615" s="1056"/>
      <c r="N615" s="1056"/>
      <c r="P615" s="312"/>
      <c r="Q615" s="312"/>
      <c r="R615" s="312"/>
      <c r="S615" s="312"/>
    </row>
    <row r="616" spans="2:19" x14ac:dyDescent="0.2">
      <c r="B616" s="4" t="s">
        <v>401</v>
      </c>
      <c r="C616" s="1050"/>
      <c r="D616" s="1051"/>
      <c r="E616" s="1051"/>
      <c r="F616" s="1052"/>
      <c r="G616" s="3"/>
      <c r="I616" s="4" t="s">
        <v>416</v>
      </c>
      <c r="J616" s="4"/>
      <c r="K616" s="2"/>
      <c r="L616" s="3"/>
      <c r="M616" s="1056"/>
      <c r="N616" s="1056"/>
      <c r="P616" s="312"/>
      <c r="Q616" s="312"/>
      <c r="R616" s="312"/>
      <c r="S616" s="312"/>
    </row>
    <row r="617" spans="2:19" x14ac:dyDescent="0.2">
      <c r="B617" s="4" t="s">
        <v>256</v>
      </c>
      <c r="C617" s="1050"/>
      <c r="D617" s="1051"/>
      <c r="E617" s="1051"/>
      <c r="F617" s="1052"/>
      <c r="G617" s="3"/>
      <c r="H617" s="3"/>
      <c r="I617" s="4" t="s">
        <v>421</v>
      </c>
      <c r="J617" s="4"/>
      <c r="K617" s="2"/>
      <c r="L617" s="3"/>
      <c r="M617" s="1056"/>
      <c r="N617" s="1056"/>
      <c r="P617" s="312"/>
      <c r="Q617" s="312"/>
      <c r="R617" s="312"/>
      <c r="S617" s="312"/>
    </row>
    <row r="618" spans="2:19" x14ac:dyDescent="0.2">
      <c r="B618" s="11" t="s">
        <v>435</v>
      </c>
      <c r="C618" s="1028"/>
      <c r="D618" s="1058"/>
      <c r="E618" s="1058"/>
      <c r="F618" s="1029"/>
      <c r="G618" s="3"/>
      <c r="I618" s="4" t="s">
        <v>417</v>
      </c>
      <c r="J618" s="4"/>
      <c r="K618" s="2"/>
      <c r="L618" s="3"/>
      <c r="M618" s="1056"/>
      <c r="N618" s="1056"/>
      <c r="P618" s="312"/>
      <c r="Q618" s="312"/>
      <c r="R618" s="312"/>
      <c r="S618" s="312"/>
    </row>
    <row r="619" spans="2:19" x14ac:dyDescent="0.2">
      <c r="B619" s="4" t="s">
        <v>150</v>
      </c>
      <c r="C619" s="1050"/>
      <c r="D619" s="1051"/>
      <c r="E619" s="1051"/>
      <c r="F619" s="1052"/>
      <c r="G619" s="3"/>
      <c r="P619" s="312"/>
      <c r="Q619" s="312"/>
      <c r="R619" s="312"/>
      <c r="S619" s="312"/>
    </row>
    <row r="620" spans="2:19" x14ac:dyDescent="0.2">
      <c r="F620" s="3"/>
      <c r="G620" s="3"/>
      <c r="I620" s="4" t="s">
        <v>420</v>
      </c>
      <c r="K620" s="2"/>
      <c r="M620" s="1" t="s">
        <v>636</v>
      </c>
      <c r="N620" s="2"/>
      <c r="P620" s="312"/>
      <c r="Q620" s="312"/>
      <c r="R620" s="312"/>
      <c r="S620" s="312"/>
    </row>
    <row r="621" spans="2:19" x14ac:dyDescent="0.2">
      <c r="B621" s="4" t="s">
        <v>412</v>
      </c>
      <c r="C621" s="121"/>
      <c r="D621" s="5" t="s">
        <v>410</v>
      </c>
      <c r="F621" s="3"/>
      <c r="I621" s="4" t="s">
        <v>409</v>
      </c>
      <c r="K621" s="202"/>
      <c r="P621" s="312"/>
      <c r="Q621" s="312"/>
      <c r="R621" s="312"/>
      <c r="S621" s="312"/>
    </row>
    <row r="622" spans="2:19" x14ac:dyDescent="0.2">
      <c r="B622" s="4" t="s">
        <v>413</v>
      </c>
      <c r="C622" s="122"/>
      <c r="D622" s="9" t="s">
        <v>411</v>
      </c>
      <c r="E622" s="3"/>
      <c r="G622" s="3"/>
      <c r="I622" s="4" t="s">
        <v>330</v>
      </c>
      <c r="M622" s="1053"/>
      <c r="N622" s="1054"/>
      <c r="P622" s="312"/>
      <c r="Q622" s="312"/>
      <c r="R622" s="312"/>
      <c r="S622" s="312"/>
    </row>
    <row r="623" spans="2:19" ht="13.5" thickBot="1" x14ac:dyDescent="0.25">
      <c r="B623" s="14"/>
      <c r="C623" s="14"/>
      <c r="D623" s="14"/>
      <c r="E623" s="14"/>
      <c r="F623" s="14"/>
      <c r="G623" s="14"/>
      <c r="H623" s="14"/>
      <c r="I623" s="14"/>
      <c r="J623" s="14"/>
      <c r="K623" s="14"/>
      <c r="L623" s="14"/>
      <c r="M623" s="14"/>
      <c r="N623" s="14"/>
      <c r="P623" s="312"/>
      <c r="Q623" s="312"/>
      <c r="R623" s="312"/>
      <c r="S623" s="312"/>
    </row>
    <row r="624" spans="2:19" x14ac:dyDescent="0.2">
      <c r="E624" s="11" t="s">
        <v>779</v>
      </c>
      <c r="F624" s="724"/>
      <c r="G624" s="10"/>
      <c r="H624" s="10"/>
      <c r="I624" s="3"/>
      <c r="J624" s="3"/>
      <c r="K624" s="3" t="s">
        <v>415</v>
      </c>
      <c r="L624" s="3"/>
      <c r="M624" s="1059" t="s">
        <v>446</v>
      </c>
      <c r="N624" s="1059"/>
      <c r="P624" s="312"/>
      <c r="Q624" s="312"/>
      <c r="R624" s="312"/>
      <c r="S624" s="312"/>
    </row>
    <row r="625" spans="2:19" x14ac:dyDescent="0.2">
      <c r="B625" s="12" t="s">
        <v>414</v>
      </c>
      <c r="C625" s="206">
        <f>C614+1</f>
        <v>57</v>
      </c>
      <c r="D625" s="10"/>
      <c r="E625" s="11" t="s">
        <v>624</v>
      </c>
      <c r="F625" s="202"/>
      <c r="G625" s="3"/>
      <c r="I625" s="4" t="s">
        <v>408</v>
      </c>
      <c r="J625" s="4"/>
      <c r="K625" s="13"/>
      <c r="L625" s="3"/>
      <c r="M625" s="1056"/>
      <c r="N625" s="1056"/>
      <c r="P625" s="312"/>
      <c r="Q625" s="312"/>
      <c r="R625" s="312"/>
      <c r="S625" s="312"/>
    </row>
    <row r="626" spans="2:19" x14ac:dyDescent="0.2">
      <c r="B626" s="4" t="s">
        <v>407</v>
      </c>
      <c r="C626" s="1057" t="s">
        <v>159</v>
      </c>
      <c r="D626" s="1057"/>
      <c r="E626" s="1057"/>
      <c r="F626" s="1057"/>
      <c r="G626" s="3"/>
      <c r="I626" s="4" t="s">
        <v>418</v>
      </c>
      <c r="J626" s="4"/>
      <c r="K626" s="2"/>
      <c r="L626" s="3"/>
      <c r="M626" s="1056"/>
      <c r="N626" s="1056"/>
      <c r="P626" s="312"/>
      <c r="Q626" s="312"/>
      <c r="R626" s="312"/>
      <c r="S626" s="312"/>
    </row>
    <row r="627" spans="2:19" x14ac:dyDescent="0.2">
      <c r="B627" s="4" t="s">
        <v>401</v>
      </c>
      <c r="C627" s="1050"/>
      <c r="D627" s="1051"/>
      <c r="E627" s="1051"/>
      <c r="F627" s="1052"/>
      <c r="G627" s="3"/>
      <c r="I627" s="4" t="s">
        <v>416</v>
      </c>
      <c r="J627" s="4"/>
      <c r="K627" s="2"/>
      <c r="L627" s="3"/>
      <c r="M627" s="1056"/>
      <c r="N627" s="1056"/>
      <c r="P627" s="312"/>
      <c r="Q627" s="312"/>
      <c r="R627" s="312"/>
      <c r="S627" s="312"/>
    </row>
    <row r="628" spans="2:19" x14ac:dyDescent="0.2">
      <c r="B628" s="4" t="s">
        <v>256</v>
      </c>
      <c r="C628" s="1050"/>
      <c r="D628" s="1051"/>
      <c r="E628" s="1051"/>
      <c r="F628" s="1052"/>
      <c r="G628" s="3"/>
      <c r="H628" s="3"/>
      <c r="I628" s="4" t="s">
        <v>421</v>
      </c>
      <c r="J628" s="4"/>
      <c r="K628" s="2"/>
      <c r="L628" s="3"/>
      <c r="M628" s="1056"/>
      <c r="N628" s="1056"/>
      <c r="P628" s="312"/>
      <c r="Q628" s="312"/>
      <c r="R628" s="312"/>
      <c r="S628" s="312"/>
    </row>
    <row r="629" spans="2:19" x14ac:dyDescent="0.2">
      <c r="B629" s="11" t="s">
        <v>435</v>
      </c>
      <c r="C629" s="1028"/>
      <c r="D629" s="1058"/>
      <c r="E629" s="1058"/>
      <c r="F629" s="1029"/>
      <c r="G629" s="3"/>
      <c r="I629" s="4" t="s">
        <v>417</v>
      </c>
      <c r="J629" s="4"/>
      <c r="K629" s="2"/>
      <c r="L629" s="3"/>
      <c r="M629" s="1056"/>
      <c r="N629" s="1056"/>
      <c r="P629" s="312"/>
      <c r="Q629" s="312"/>
      <c r="R629" s="312"/>
      <c r="S629" s="312"/>
    </row>
    <row r="630" spans="2:19" x14ac:dyDescent="0.2">
      <c r="B630" s="4" t="s">
        <v>150</v>
      </c>
      <c r="C630" s="1050"/>
      <c r="D630" s="1051"/>
      <c r="E630" s="1051"/>
      <c r="F630" s="1052"/>
      <c r="G630" s="3"/>
      <c r="P630" s="312"/>
      <c r="Q630" s="312"/>
      <c r="R630" s="312"/>
      <c r="S630" s="312"/>
    </row>
    <row r="631" spans="2:19" x14ac:dyDescent="0.2">
      <c r="F631" s="3"/>
      <c r="G631" s="3"/>
      <c r="I631" s="4" t="s">
        <v>420</v>
      </c>
      <c r="K631" s="2"/>
      <c r="M631" s="1" t="s">
        <v>636</v>
      </c>
      <c r="N631" s="2"/>
      <c r="P631" s="312"/>
      <c r="Q631" s="312"/>
      <c r="R631" s="312"/>
      <c r="S631" s="312"/>
    </row>
    <row r="632" spans="2:19" x14ac:dyDescent="0.2">
      <c r="B632" s="4" t="s">
        <v>412</v>
      </c>
      <c r="C632" s="121"/>
      <c r="D632" s="5" t="s">
        <v>410</v>
      </c>
      <c r="F632" s="3"/>
      <c r="I632" s="4" t="s">
        <v>409</v>
      </c>
      <c r="K632" s="202"/>
      <c r="P632" s="312"/>
      <c r="Q632" s="312"/>
      <c r="R632" s="312"/>
      <c r="S632" s="312"/>
    </row>
    <row r="633" spans="2:19" x14ac:dyDescent="0.2">
      <c r="B633" s="4" t="s">
        <v>413</v>
      </c>
      <c r="C633" s="122"/>
      <c r="D633" s="9" t="s">
        <v>411</v>
      </c>
      <c r="E633" s="3"/>
      <c r="G633" s="3"/>
      <c r="I633" s="4" t="s">
        <v>330</v>
      </c>
      <c r="M633" s="1053"/>
      <c r="N633" s="1054"/>
      <c r="P633" s="312"/>
      <c r="Q633" s="312"/>
      <c r="R633" s="312"/>
      <c r="S633" s="312"/>
    </row>
    <row r="634" spans="2:19" ht="13.5" thickBot="1" x14ac:dyDescent="0.25">
      <c r="B634" s="14"/>
      <c r="C634" s="14"/>
      <c r="D634" s="14"/>
      <c r="E634" s="14"/>
      <c r="F634" s="14"/>
      <c r="G634" s="14"/>
      <c r="H634" s="14"/>
      <c r="I634" s="14"/>
      <c r="J634" s="14"/>
      <c r="K634" s="14"/>
      <c r="L634" s="14"/>
      <c r="M634" s="14"/>
      <c r="N634" s="14"/>
      <c r="P634" s="312"/>
      <c r="Q634" s="312"/>
      <c r="R634" s="312"/>
      <c r="S634" s="312"/>
    </row>
    <row r="635" spans="2:19" x14ac:dyDescent="0.2">
      <c r="E635" s="11" t="s">
        <v>779</v>
      </c>
      <c r="F635" s="724"/>
      <c r="G635" s="10"/>
      <c r="H635" s="10"/>
      <c r="I635" s="3"/>
      <c r="J635" s="3"/>
      <c r="K635" s="3" t="s">
        <v>415</v>
      </c>
      <c r="L635" s="3"/>
      <c r="M635" s="1059" t="s">
        <v>446</v>
      </c>
      <c r="N635" s="1059"/>
      <c r="P635" s="312"/>
      <c r="Q635" s="312"/>
      <c r="R635" s="312"/>
      <c r="S635" s="312"/>
    </row>
    <row r="636" spans="2:19" x14ac:dyDescent="0.2">
      <c r="B636" s="12" t="s">
        <v>414</v>
      </c>
      <c r="C636" s="206">
        <f>C625+1</f>
        <v>58</v>
      </c>
      <c r="D636" s="10"/>
      <c r="E636" s="11" t="s">
        <v>624</v>
      </c>
      <c r="F636" s="202"/>
      <c r="G636" s="3"/>
      <c r="I636" s="4" t="s">
        <v>408</v>
      </c>
      <c r="J636" s="4"/>
      <c r="K636" s="13"/>
      <c r="L636" s="3"/>
      <c r="M636" s="1056"/>
      <c r="N636" s="1056"/>
      <c r="P636" s="312"/>
      <c r="Q636" s="312"/>
      <c r="R636" s="312"/>
      <c r="S636" s="312"/>
    </row>
    <row r="637" spans="2:19" x14ac:dyDescent="0.2">
      <c r="B637" s="4" t="s">
        <v>407</v>
      </c>
      <c r="C637" s="1057" t="s">
        <v>159</v>
      </c>
      <c r="D637" s="1057"/>
      <c r="E637" s="1057"/>
      <c r="F637" s="1057"/>
      <c r="G637" s="3"/>
      <c r="I637" s="4" t="s">
        <v>418</v>
      </c>
      <c r="J637" s="4"/>
      <c r="K637" s="2"/>
      <c r="L637" s="3"/>
      <c r="M637" s="1056"/>
      <c r="N637" s="1056"/>
      <c r="P637" s="312"/>
      <c r="Q637" s="312"/>
      <c r="R637" s="312"/>
      <c r="S637" s="312"/>
    </row>
    <row r="638" spans="2:19" x14ac:dyDescent="0.2">
      <c r="B638" s="4" t="s">
        <v>401</v>
      </c>
      <c r="C638" s="1050"/>
      <c r="D638" s="1051"/>
      <c r="E638" s="1051"/>
      <c r="F638" s="1052"/>
      <c r="G638" s="3"/>
      <c r="I638" s="4" t="s">
        <v>416</v>
      </c>
      <c r="J638" s="4"/>
      <c r="K638" s="2"/>
      <c r="L638" s="3"/>
      <c r="M638" s="1056"/>
      <c r="N638" s="1056"/>
      <c r="P638" s="312"/>
      <c r="Q638" s="312"/>
      <c r="R638" s="312"/>
      <c r="S638" s="312"/>
    </row>
    <row r="639" spans="2:19" x14ac:dyDescent="0.2">
      <c r="B639" s="4" t="s">
        <v>256</v>
      </c>
      <c r="C639" s="1050"/>
      <c r="D639" s="1051"/>
      <c r="E639" s="1051"/>
      <c r="F639" s="1052"/>
      <c r="G639" s="3"/>
      <c r="H639" s="3"/>
      <c r="I639" s="4" t="s">
        <v>421</v>
      </c>
      <c r="J639" s="4"/>
      <c r="K639" s="2"/>
      <c r="L639" s="3"/>
      <c r="M639" s="1056"/>
      <c r="N639" s="1056"/>
      <c r="P639" s="312"/>
      <c r="Q639" s="312"/>
      <c r="R639" s="312"/>
      <c r="S639" s="312"/>
    </row>
    <row r="640" spans="2:19" x14ac:dyDescent="0.2">
      <c r="B640" s="11" t="s">
        <v>435</v>
      </c>
      <c r="C640" s="1028"/>
      <c r="D640" s="1058"/>
      <c r="E640" s="1058"/>
      <c r="F640" s="1029"/>
      <c r="G640" s="3"/>
      <c r="I640" s="4" t="s">
        <v>417</v>
      </c>
      <c r="J640" s="4"/>
      <c r="K640" s="2"/>
      <c r="L640" s="3"/>
      <c r="M640" s="1056"/>
      <c r="N640" s="1056"/>
      <c r="P640" s="312"/>
      <c r="Q640" s="312"/>
      <c r="R640" s="312"/>
      <c r="S640" s="312"/>
    </row>
    <row r="641" spans="2:19" x14ac:dyDescent="0.2">
      <c r="B641" s="4" t="s">
        <v>150</v>
      </c>
      <c r="C641" s="1050"/>
      <c r="D641" s="1051"/>
      <c r="E641" s="1051"/>
      <c r="F641" s="1052"/>
      <c r="G641" s="3"/>
      <c r="P641" s="312"/>
      <c r="Q641" s="312"/>
      <c r="R641" s="312"/>
      <c r="S641" s="312"/>
    </row>
    <row r="642" spans="2:19" x14ac:dyDescent="0.2">
      <c r="F642" s="3"/>
      <c r="G642" s="3"/>
      <c r="I642" s="4" t="s">
        <v>420</v>
      </c>
      <c r="K642" s="2"/>
      <c r="M642" s="1" t="s">
        <v>636</v>
      </c>
      <c r="N642" s="2"/>
      <c r="P642" s="312"/>
      <c r="Q642" s="312"/>
      <c r="R642" s="312"/>
      <c r="S642" s="312"/>
    </row>
    <row r="643" spans="2:19" x14ac:dyDescent="0.2">
      <c r="B643" s="4" t="s">
        <v>412</v>
      </c>
      <c r="C643" s="121"/>
      <c r="D643" s="5" t="s">
        <v>410</v>
      </c>
      <c r="F643" s="3"/>
      <c r="I643" s="4" t="s">
        <v>409</v>
      </c>
      <c r="K643" s="202"/>
      <c r="P643" s="312"/>
      <c r="Q643" s="312"/>
      <c r="R643" s="312"/>
      <c r="S643" s="312"/>
    </row>
    <row r="644" spans="2:19" x14ac:dyDescent="0.2">
      <c r="B644" s="4" t="s">
        <v>413</v>
      </c>
      <c r="C644" s="122"/>
      <c r="D644" s="9" t="s">
        <v>411</v>
      </c>
      <c r="E644" s="3"/>
      <c r="G644" s="3"/>
      <c r="I644" s="4" t="s">
        <v>330</v>
      </c>
      <c r="M644" s="1053"/>
      <c r="N644" s="1054"/>
      <c r="P644" s="312"/>
      <c r="Q644" s="312"/>
      <c r="R644" s="312"/>
      <c r="S644" s="312"/>
    </row>
    <row r="645" spans="2:19" ht="13.5" thickBot="1" x14ac:dyDescent="0.25">
      <c r="B645" s="14"/>
      <c r="C645" s="14"/>
      <c r="D645" s="14"/>
      <c r="E645" s="14"/>
      <c r="F645" s="14"/>
      <c r="G645" s="14"/>
      <c r="H645" s="14"/>
      <c r="I645" s="14"/>
      <c r="J645" s="14"/>
      <c r="K645" s="14"/>
      <c r="L645" s="14"/>
      <c r="M645" s="14"/>
      <c r="N645" s="14"/>
      <c r="P645" s="312"/>
      <c r="Q645" s="312"/>
      <c r="R645" s="312"/>
      <c r="S645" s="312"/>
    </row>
    <row r="646" spans="2:19" x14ac:dyDescent="0.2">
      <c r="B646" s="517"/>
      <c r="C646" s="517"/>
      <c r="D646" s="517"/>
      <c r="E646" s="11" t="s">
        <v>779</v>
      </c>
      <c r="F646" s="724"/>
      <c r="G646" s="519"/>
      <c r="H646" s="519"/>
      <c r="I646" s="516"/>
      <c r="J646" s="516"/>
      <c r="K646" s="516" t="s">
        <v>415</v>
      </c>
      <c r="L646" s="516"/>
      <c r="M646" s="1055" t="s">
        <v>446</v>
      </c>
      <c r="N646" s="1055"/>
      <c r="P646" s="312"/>
      <c r="Q646" s="312"/>
      <c r="R646" s="312"/>
      <c r="S646" s="312"/>
    </row>
    <row r="647" spans="2:19" x14ac:dyDescent="0.2">
      <c r="B647" s="12" t="s">
        <v>414</v>
      </c>
      <c r="C647" s="206">
        <f>C636+1</f>
        <v>59</v>
      </c>
      <c r="D647" s="10"/>
      <c r="E647" s="11" t="s">
        <v>624</v>
      </c>
      <c r="F647" s="202"/>
      <c r="G647" s="3"/>
      <c r="I647" s="4" t="s">
        <v>408</v>
      </c>
      <c r="J647" s="4"/>
      <c r="K647" s="13"/>
      <c r="L647" s="3"/>
      <c r="M647" s="1056"/>
      <c r="N647" s="1056"/>
      <c r="P647" s="312"/>
      <c r="Q647" s="312"/>
      <c r="R647" s="312"/>
      <c r="S647" s="312"/>
    </row>
    <row r="648" spans="2:19" x14ac:dyDescent="0.2">
      <c r="B648" s="4" t="s">
        <v>407</v>
      </c>
      <c r="C648" s="1057" t="s">
        <v>159</v>
      </c>
      <c r="D648" s="1057"/>
      <c r="E648" s="1057"/>
      <c r="F648" s="1057"/>
      <c r="G648" s="3"/>
      <c r="I648" s="4" t="s">
        <v>418</v>
      </c>
      <c r="J648" s="4"/>
      <c r="K648" s="2"/>
      <c r="L648" s="3"/>
      <c r="M648" s="1056"/>
      <c r="N648" s="1056"/>
      <c r="P648" s="312"/>
      <c r="Q648" s="312"/>
      <c r="R648" s="312"/>
      <c r="S648" s="312"/>
    </row>
    <row r="649" spans="2:19" x14ac:dyDescent="0.2">
      <c r="B649" s="4" t="s">
        <v>401</v>
      </c>
      <c r="C649" s="1050"/>
      <c r="D649" s="1051"/>
      <c r="E649" s="1051"/>
      <c r="F649" s="1052"/>
      <c r="G649" s="3"/>
      <c r="I649" s="4" t="s">
        <v>416</v>
      </c>
      <c r="J649" s="4"/>
      <c r="K649" s="2"/>
      <c r="L649" s="3"/>
      <c r="M649" s="1056"/>
      <c r="N649" s="1056"/>
      <c r="P649" s="312"/>
      <c r="Q649" s="312"/>
      <c r="R649" s="312"/>
      <c r="S649" s="312"/>
    </row>
    <row r="650" spans="2:19" x14ac:dyDescent="0.2">
      <c r="B650" s="4" t="s">
        <v>256</v>
      </c>
      <c r="C650" s="1050"/>
      <c r="D650" s="1051"/>
      <c r="E650" s="1051"/>
      <c r="F650" s="1052"/>
      <c r="G650" s="3"/>
      <c r="H650" s="3"/>
      <c r="I650" s="4" t="s">
        <v>421</v>
      </c>
      <c r="J650" s="4"/>
      <c r="K650" s="2"/>
      <c r="L650" s="3"/>
      <c r="M650" s="1056"/>
      <c r="N650" s="1056"/>
      <c r="P650" s="312"/>
      <c r="Q650" s="312"/>
      <c r="R650" s="312"/>
      <c r="S650" s="312"/>
    </row>
    <row r="651" spans="2:19" x14ac:dyDescent="0.2">
      <c r="B651" s="11" t="s">
        <v>435</v>
      </c>
      <c r="C651" s="1028"/>
      <c r="D651" s="1058"/>
      <c r="E651" s="1058"/>
      <c r="F651" s="1029"/>
      <c r="G651" s="3"/>
      <c r="I651" s="4" t="s">
        <v>417</v>
      </c>
      <c r="J651" s="4"/>
      <c r="K651" s="2"/>
      <c r="L651" s="3"/>
      <c r="M651" s="1056"/>
      <c r="N651" s="1056"/>
      <c r="P651" s="312"/>
      <c r="Q651" s="312"/>
      <c r="R651" s="312"/>
      <c r="S651" s="312"/>
    </row>
    <row r="652" spans="2:19" x14ac:dyDescent="0.2">
      <c r="B652" s="4" t="s">
        <v>150</v>
      </c>
      <c r="C652" s="1050"/>
      <c r="D652" s="1051"/>
      <c r="E652" s="1051"/>
      <c r="F652" s="1052"/>
      <c r="G652" s="3"/>
      <c r="P652" s="312"/>
      <c r="Q652" s="312"/>
      <c r="R652" s="312"/>
      <c r="S652" s="312"/>
    </row>
    <row r="653" spans="2:19" x14ac:dyDescent="0.2">
      <c r="F653" s="3"/>
      <c r="G653" s="3"/>
      <c r="I653" s="4" t="s">
        <v>420</v>
      </c>
      <c r="K653" s="2"/>
      <c r="M653" s="1" t="s">
        <v>636</v>
      </c>
      <c r="N653" s="2"/>
      <c r="P653" s="312"/>
      <c r="Q653" s="312"/>
      <c r="R653" s="312"/>
      <c r="S653" s="312"/>
    </row>
    <row r="654" spans="2:19" x14ac:dyDescent="0.2">
      <c r="B654" s="4" t="s">
        <v>412</v>
      </c>
      <c r="C654" s="121"/>
      <c r="D654" s="5" t="s">
        <v>410</v>
      </c>
      <c r="F654" s="3"/>
      <c r="I654" s="4" t="s">
        <v>409</v>
      </c>
      <c r="K654" s="202"/>
      <c r="P654" s="312"/>
      <c r="Q654" s="312"/>
      <c r="R654" s="312"/>
      <c r="S654" s="312"/>
    </row>
    <row r="655" spans="2:19" x14ac:dyDescent="0.2">
      <c r="B655" s="4" t="s">
        <v>413</v>
      </c>
      <c r="C655" s="122"/>
      <c r="D655" s="9" t="s">
        <v>411</v>
      </c>
      <c r="E655" s="3"/>
      <c r="G655" s="3"/>
      <c r="I655" s="4" t="s">
        <v>330</v>
      </c>
      <c r="M655" s="1053"/>
      <c r="N655" s="1054"/>
      <c r="P655" s="312"/>
      <c r="Q655" s="312"/>
      <c r="R655" s="312"/>
      <c r="S655" s="312"/>
    </row>
    <row r="656" spans="2:19" ht="13.5" thickBot="1" x14ac:dyDescent="0.25">
      <c r="B656" s="14"/>
      <c r="C656" s="14"/>
      <c r="D656" s="14"/>
      <c r="E656" s="14"/>
      <c r="F656" s="14"/>
      <c r="G656" s="14"/>
      <c r="H656" s="14"/>
      <c r="I656" s="14"/>
      <c r="J656" s="14"/>
      <c r="K656" s="14"/>
      <c r="L656" s="14"/>
      <c r="M656" s="14"/>
      <c r="N656" s="14"/>
      <c r="P656" s="312"/>
      <c r="Q656" s="312"/>
      <c r="R656" s="312"/>
      <c r="S656" s="312"/>
    </row>
    <row r="657" spans="2:19" x14ac:dyDescent="0.2">
      <c r="E657" s="11" t="s">
        <v>779</v>
      </c>
      <c r="F657" s="724"/>
      <c r="G657" s="10"/>
      <c r="H657" s="10"/>
      <c r="I657" s="3"/>
      <c r="J657" s="3"/>
      <c r="K657" s="3" t="s">
        <v>415</v>
      </c>
      <c r="L657" s="3"/>
      <c r="M657" s="1059" t="s">
        <v>446</v>
      </c>
      <c r="N657" s="1059"/>
      <c r="P657" s="312"/>
      <c r="Q657" s="312"/>
      <c r="R657" s="312"/>
      <c r="S657" s="312"/>
    </row>
    <row r="658" spans="2:19" x14ac:dyDescent="0.2">
      <c r="B658" s="12" t="s">
        <v>414</v>
      </c>
      <c r="C658" s="206">
        <f>C647+1</f>
        <v>60</v>
      </c>
      <c r="D658" s="10"/>
      <c r="E658" s="11" t="s">
        <v>624</v>
      </c>
      <c r="F658" s="202"/>
      <c r="G658" s="3"/>
      <c r="I658" s="4" t="s">
        <v>408</v>
      </c>
      <c r="J658" s="4"/>
      <c r="K658" s="13"/>
      <c r="L658" s="3"/>
      <c r="M658" s="1056"/>
      <c r="N658" s="1056"/>
      <c r="P658" s="312"/>
      <c r="Q658" s="312"/>
      <c r="R658" s="312"/>
      <c r="S658" s="312"/>
    </row>
    <row r="659" spans="2:19" x14ac:dyDescent="0.2">
      <c r="B659" s="4" t="s">
        <v>407</v>
      </c>
      <c r="C659" s="1057" t="s">
        <v>159</v>
      </c>
      <c r="D659" s="1057"/>
      <c r="E659" s="1057"/>
      <c r="F659" s="1057"/>
      <c r="G659" s="3"/>
      <c r="I659" s="4" t="s">
        <v>418</v>
      </c>
      <c r="J659" s="4"/>
      <c r="K659" s="2"/>
      <c r="L659" s="3"/>
      <c r="M659" s="1056"/>
      <c r="N659" s="1056"/>
      <c r="P659" s="312"/>
      <c r="Q659" s="312"/>
      <c r="R659" s="312"/>
      <c r="S659" s="312"/>
    </row>
    <row r="660" spans="2:19" x14ac:dyDescent="0.2">
      <c r="B660" s="4" t="s">
        <v>401</v>
      </c>
      <c r="C660" s="1050"/>
      <c r="D660" s="1051"/>
      <c r="E660" s="1051"/>
      <c r="F660" s="1052"/>
      <c r="G660" s="3"/>
      <c r="I660" s="4" t="s">
        <v>416</v>
      </c>
      <c r="J660" s="4"/>
      <c r="K660" s="2"/>
      <c r="L660" s="3"/>
      <c r="M660" s="1056"/>
      <c r="N660" s="1056"/>
      <c r="P660" s="312"/>
      <c r="Q660" s="312"/>
      <c r="R660" s="312"/>
      <c r="S660" s="312"/>
    </row>
    <row r="661" spans="2:19" x14ac:dyDescent="0.2">
      <c r="B661" s="4" t="s">
        <v>256</v>
      </c>
      <c r="C661" s="1050"/>
      <c r="D661" s="1051"/>
      <c r="E661" s="1051"/>
      <c r="F661" s="1052"/>
      <c r="G661" s="3"/>
      <c r="H661" s="3"/>
      <c r="I661" s="4" t="s">
        <v>421</v>
      </c>
      <c r="J661" s="4"/>
      <c r="K661" s="2"/>
      <c r="L661" s="3"/>
      <c r="M661" s="1056"/>
      <c r="N661" s="1056"/>
      <c r="P661" s="312"/>
      <c r="Q661" s="312"/>
      <c r="R661" s="312"/>
      <c r="S661" s="312"/>
    </row>
    <row r="662" spans="2:19" x14ac:dyDescent="0.2">
      <c r="B662" s="11" t="s">
        <v>435</v>
      </c>
      <c r="C662" s="1028"/>
      <c r="D662" s="1058"/>
      <c r="E662" s="1058"/>
      <c r="F662" s="1029"/>
      <c r="G662" s="3"/>
      <c r="I662" s="4" t="s">
        <v>417</v>
      </c>
      <c r="J662" s="4"/>
      <c r="K662" s="2"/>
      <c r="L662" s="3"/>
      <c r="M662" s="1056"/>
      <c r="N662" s="1056"/>
      <c r="P662" s="312"/>
      <c r="Q662" s="312"/>
      <c r="R662" s="312"/>
      <c r="S662" s="312"/>
    </row>
    <row r="663" spans="2:19" x14ac:dyDescent="0.2">
      <c r="B663" s="4" t="s">
        <v>150</v>
      </c>
      <c r="C663" s="1050"/>
      <c r="D663" s="1051"/>
      <c r="E663" s="1051"/>
      <c r="F663" s="1052"/>
      <c r="G663" s="3"/>
      <c r="P663" s="312"/>
      <c r="Q663" s="312"/>
      <c r="R663" s="312"/>
      <c r="S663" s="312"/>
    </row>
    <row r="664" spans="2:19" x14ac:dyDescent="0.2">
      <c r="F664" s="3"/>
      <c r="G664" s="3"/>
      <c r="I664" s="4" t="s">
        <v>420</v>
      </c>
      <c r="K664" s="2"/>
      <c r="M664" s="1" t="s">
        <v>636</v>
      </c>
      <c r="N664" s="2"/>
      <c r="P664" s="312"/>
      <c r="Q664" s="312"/>
      <c r="R664" s="312"/>
      <c r="S664" s="312"/>
    </row>
    <row r="665" spans="2:19" x14ac:dyDescent="0.2">
      <c r="B665" s="4" t="s">
        <v>412</v>
      </c>
      <c r="C665" s="121"/>
      <c r="D665" s="5" t="s">
        <v>410</v>
      </c>
      <c r="F665" s="3"/>
      <c r="I665" s="4" t="s">
        <v>409</v>
      </c>
      <c r="K665" s="202"/>
      <c r="P665" s="312"/>
      <c r="Q665" s="312"/>
      <c r="R665" s="312"/>
      <c r="S665" s="312"/>
    </row>
    <row r="666" spans="2:19" x14ac:dyDescent="0.2">
      <c r="B666" s="4" t="s">
        <v>413</v>
      </c>
      <c r="C666" s="122"/>
      <c r="D666" s="9" t="s">
        <v>411</v>
      </c>
      <c r="E666" s="3"/>
      <c r="G666" s="3"/>
      <c r="I666" s="4" t="s">
        <v>330</v>
      </c>
      <c r="M666" s="1053"/>
      <c r="N666" s="1054"/>
      <c r="P666" s="312"/>
      <c r="Q666" s="312"/>
      <c r="R666" s="312"/>
      <c r="S666" s="312"/>
    </row>
    <row r="667" spans="2:19" x14ac:dyDescent="0.2">
      <c r="P667" s="312"/>
      <c r="Q667" s="312"/>
      <c r="R667" s="312"/>
      <c r="S667" s="312"/>
    </row>
    <row r="668" spans="2:19" x14ac:dyDescent="0.2">
      <c r="E668" s="11" t="s">
        <v>779</v>
      </c>
      <c r="F668" s="724"/>
      <c r="G668" s="10"/>
      <c r="H668" s="10"/>
      <c r="I668" s="3"/>
      <c r="J668" s="3"/>
      <c r="K668" s="3" t="s">
        <v>415</v>
      </c>
      <c r="L668" s="3"/>
      <c r="M668" s="1059" t="s">
        <v>446</v>
      </c>
      <c r="N668" s="1059"/>
      <c r="P668" s="312"/>
      <c r="Q668" s="312"/>
      <c r="R668" s="312"/>
      <c r="S668" s="312"/>
    </row>
    <row r="669" spans="2:19" x14ac:dyDescent="0.2">
      <c r="B669" s="12" t="s">
        <v>414</v>
      </c>
      <c r="C669" s="206">
        <f>C658+1</f>
        <v>61</v>
      </c>
      <c r="D669" s="10"/>
      <c r="E669" s="11" t="s">
        <v>624</v>
      </c>
      <c r="F669" s="202"/>
      <c r="G669" s="3"/>
      <c r="I669" s="4" t="s">
        <v>408</v>
      </c>
      <c r="J669" s="4"/>
      <c r="K669" s="13"/>
      <c r="L669" s="3"/>
      <c r="M669" s="1056"/>
      <c r="N669" s="1056"/>
      <c r="P669" s="312"/>
      <c r="Q669" s="312"/>
      <c r="R669" s="312"/>
      <c r="S669" s="312"/>
    </row>
    <row r="670" spans="2:19" x14ac:dyDescent="0.2">
      <c r="B670" s="4" t="s">
        <v>407</v>
      </c>
      <c r="C670" s="1057" t="s">
        <v>159</v>
      </c>
      <c r="D670" s="1057"/>
      <c r="E670" s="1057"/>
      <c r="F670" s="1057"/>
      <c r="G670" s="3"/>
      <c r="I670" s="4" t="s">
        <v>418</v>
      </c>
      <c r="J670" s="4"/>
      <c r="K670" s="2"/>
      <c r="L670" s="3"/>
      <c r="M670" s="1056"/>
      <c r="N670" s="1056"/>
      <c r="P670" s="312"/>
      <c r="Q670" s="312"/>
      <c r="R670" s="312"/>
      <c r="S670" s="312"/>
    </row>
    <row r="671" spans="2:19" x14ac:dyDescent="0.2">
      <c r="B671" s="4" t="s">
        <v>401</v>
      </c>
      <c r="C671" s="1050"/>
      <c r="D671" s="1051"/>
      <c r="E671" s="1051"/>
      <c r="F671" s="1052"/>
      <c r="G671" s="3"/>
      <c r="I671" s="4" t="s">
        <v>416</v>
      </c>
      <c r="J671" s="4"/>
      <c r="K671" s="2"/>
      <c r="L671" s="3"/>
      <c r="M671" s="1056"/>
      <c r="N671" s="1056"/>
      <c r="P671" s="312"/>
      <c r="Q671" s="312"/>
      <c r="R671" s="312"/>
      <c r="S671" s="312"/>
    </row>
    <row r="672" spans="2:19" x14ac:dyDescent="0.2">
      <c r="B672" s="4" t="s">
        <v>256</v>
      </c>
      <c r="C672" s="1050"/>
      <c r="D672" s="1051"/>
      <c r="E672" s="1051"/>
      <c r="F672" s="1052"/>
      <c r="G672" s="3"/>
      <c r="H672" s="3"/>
      <c r="I672" s="4" t="s">
        <v>421</v>
      </c>
      <c r="J672" s="4"/>
      <c r="K672" s="2"/>
      <c r="L672" s="3"/>
      <c r="M672" s="1056"/>
      <c r="N672" s="1056"/>
      <c r="P672" s="312"/>
      <c r="Q672" s="312"/>
      <c r="R672" s="312"/>
      <c r="S672" s="312"/>
    </row>
    <row r="673" spans="2:19" x14ac:dyDescent="0.2">
      <c r="B673" s="11" t="s">
        <v>435</v>
      </c>
      <c r="C673" s="1028"/>
      <c r="D673" s="1058"/>
      <c r="E673" s="1058"/>
      <c r="F673" s="1029"/>
      <c r="G673" s="3"/>
      <c r="I673" s="4" t="s">
        <v>417</v>
      </c>
      <c r="J673" s="4"/>
      <c r="K673" s="2"/>
      <c r="L673" s="3"/>
      <c r="M673" s="1056"/>
      <c r="N673" s="1056"/>
      <c r="P673" s="312"/>
      <c r="Q673" s="312"/>
      <c r="R673" s="312"/>
      <c r="S673" s="312"/>
    </row>
    <row r="674" spans="2:19" x14ac:dyDescent="0.2">
      <c r="B674" s="4" t="s">
        <v>150</v>
      </c>
      <c r="C674" s="1050"/>
      <c r="D674" s="1051"/>
      <c r="E674" s="1051"/>
      <c r="F674" s="1052"/>
      <c r="G674" s="3"/>
      <c r="P674" s="312"/>
      <c r="Q674" s="312"/>
      <c r="R674" s="312"/>
      <c r="S674" s="312"/>
    </row>
    <row r="675" spans="2:19" x14ac:dyDescent="0.2">
      <c r="F675" s="3"/>
      <c r="G675" s="3"/>
      <c r="I675" s="4" t="s">
        <v>420</v>
      </c>
      <c r="K675" s="2"/>
      <c r="M675" s="1" t="s">
        <v>636</v>
      </c>
      <c r="N675" s="2"/>
      <c r="P675" s="312"/>
      <c r="Q675" s="312"/>
      <c r="R675" s="312"/>
      <c r="S675" s="312"/>
    </row>
    <row r="676" spans="2:19" x14ac:dyDescent="0.2">
      <c r="B676" s="4" t="s">
        <v>412</v>
      </c>
      <c r="C676" s="121"/>
      <c r="D676" s="5" t="s">
        <v>410</v>
      </c>
      <c r="F676" s="3"/>
      <c r="I676" s="4" t="s">
        <v>409</v>
      </c>
      <c r="K676" s="202"/>
      <c r="P676" s="312"/>
      <c r="Q676" s="312"/>
      <c r="R676" s="312"/>
      <c r="S676" s="312"/>
    </row>
    <row r="677" spans="2:19" x14ac:dyDescent="0.2">
      <c r="B677" s="4" t="s">
        <v>413</v>
      </c>
      <c r="C677" s="122"/>
      <c r="D677" s="9" t="s">
        <v>411</v>
      </c>
      <c r="E677" s="3"/>
      <c r="G677" s="3"/>
      <c r="I677" s="4" t="s">
        <v>330</v>
      </c>
      <c r="M677" s="1053"/>
      <c r="N677" s="1054"/>
      <c r="P677" s="312"/>
      <c r="Q677" s="312"/>
      <c r="R677" s="312"/>
      <c r="S677" s="312"/>
    </row>
    <row r="678" spans="2:19" ht="13.5" thickBot="1" x14ac:dyDescent="0.25">
      <c r="B678" s="14"/>
      <c r="C678" s="14"/>
      <c r="D678" s="14"/>
      <c r="E678" s="14"/>
      <c r="F678" s="14"/>
      <c r="G678" s="14"/>
      <c r="H678" s="14"/>
      <c r="I678" s="14"/>
      <c r="J678" s="14"/>
      <c r="K678" s="14"/>
      <c r="L678" s="14"/>
      <c r="M678" s="14"/>
      <c r="N678" s="14"/>
      <c r="P678" s="312"/>
      <c r="Q678" s="312"/>
      <c r="R678" s="312"/>
      <c r="S678" s="312"/>
    </row>
    <row r="679" spans="2:19" x14ac:dyDescent="0.2">
      <c r="E679" s="11" t="s">
        <v>779</v>
      </c>
      <c r="F679" s="724"/>
      <c r="G679" s="10"/>
      <c r="H679" s="10"/>
      <c r="I679" s="3"/>
      <c r="J679" s="3"/>
      <c r="K679" s="3" t="s">
        <v>415</v>
      </c>
      <c r="L679" s="3"/>
      <c r="M679" s="1059" t="s">
        <v>446</v>
      </c>
      <c r="N679" s="1059"/>
      <c r="P679" s="312"/>
      <c r="Q679" s="312"/>
      <c r="R679" s="312"/>
      <c r="S679" s="312"/>
    </row>
    <row r="680" spans="2:19" x14ac:dyDescent="0.2">
      <c r="B680" s="12" t="s">
        <v>414</v>
      </c>
      <c r="C680" s="206">
        <f>C669+1</f>
        <v>62</v>
      </c>
      <c r="D680" s="10"/>
      <c r="E680" s="11" t="s">
        <v>624</v>
      </c>
      <c r="F680" s="202"/>
      <c r="G680" s="3"/>
      <c r="I680" s="4" t="s">
        <v>408</v>
      </c>
      <c r="J680" s="4"/>
      <c r="K680" s="13"/>
      <c r="L680" s="3"/>
      <c r="M680" s="1056"/>
      <c r="N680" s="1056"/>
      <c r="P680" s="312"/>
      <c r="Q680" s="312"/>
      <c r="R680" s="312"/>
      <c r="S680" s="312"/>
    </row>
    <row r="681" spans="2:19" x14ac:dyDescent="0.2">
      <c r="B681" s="4" t="s">
        <v>407</v>
      </c>
      <c r="C681" s="1057" t="s">
        <v>159</v>
      </c>
      <c r="D681" s="1057"/>
      <c r="E681" s="1057"/>
      <c r="F681" s="1057"/>
      <c r="G681" s="3"/>
      <c r="I681" s="4" t="s">
        <v>418</v>
      </c>
      <c r="J681" s="4"/>
      <c r="K681" s="2"/>
      <c r="L681" s="3"/>
      <c r="M681" s="1056"/>
      <c r="N681" s="1056"/>
      <c r="P681" s="312"/>
      <c r="Q681" s="312"/>
      <c r="R681" s="312"/>
      <c r="S681" s="312"/>
    </row>
    <row r="682" spans="2:19" x14ac:dyDescent="0.2">
      <c r="B682" s="4" t="s">
        <v>401</v>
      </c>
      <c r="C682" s="1050"/>
      <c r="D682" s="1051"/>
      <c r="E682" s="1051"/>
      <c r="F682" s="1052"/>
      <c r="G682" s="3"/>
      <c r="I682" s="4" t="s">
        <v>416</v>
      </c>
      <c r="J682" s="4"/>
      <c r="K682" s="2"/>
      <c r="L682" s="3"/>
      <c r="M682" s="1056"/>
      <c r="N682" s="1056"/>
      <c r="P682" s="312"/>
      <c r="Q682" s="312"/>
      <c r="R682" s="312"/>
      <c r="S682" s="312"/>
    </row>
    <row r="683" spans="2:19" x14ac:dyDescent="0.2">
      <c r="B683" s="4" t="s">
        <v>256</v>
      </c>
      <c r="C683" s="1050"/>
      <c r="D683" s="1051"/>
      <c r="E683" s="1051"/>
      <c r="F683" s="1052"/>
      <c r="G683" s="3"/>
      <c r="H683" s="3"/>
      <c r="I683" s="4" t="s">
        <v>421</v>
      </c>
      <c r="J683" s="4"/>
      <c r="K683" s="2"/>
      <c r="L683" s="3"/>
      <c r="M683" s="1056"/>
      <c r="N683" s="1056"/>
      <c r="P683" s="312"/>
      <c r="Q683" s="312"/>
      <c r="R683" s="312"/>
      <c r="S683" s="312"/>
    </row>
    <row r="684" spans="2:19" x14ac:dyDescent="0.2">
      <c r="B684" s="11" t="s">
        <v>435</v>
      </c>
      <c r="C684" s="1028"/>
      <c r="D684" s="1058"/>
      <c r="E684" s="1058"/>
      <c r="F684" s="1029"/>
      <c r="G684" s="3"/>
      <c r="I684" s="4" t="s">
        <v>417</v>
      </c>
      <c r="J684" s="4"/>
      <c r="K684" s="2"/>
      <c r="L684" s="3"/>
      <c r="M684" s="1056"/>
      <c r="N684" s="1056"/>
      <c r="P684" s="312"/>
      <c r="Q684" s="312"/>
      <c r="R684" s="312"/>
      <c r="S684" s="312"/>
    </row>
    <row r="685" spans="2:19" x14ac:dyDescent="0.2">
      <c r="B685" s="4" t="s">
        <v>150</v>
      </c>
      <c r="C685" s="1050"/>
      <c r="D685" s="1051"/>
      <c r="E685" s="1051"/>
      <c r="F685" s="1052"/>
      <c r="G685" s="3"/>
      <c r="P685" s="312"/>
      <c r="Q685" s="312"/>
      <c r="R685" s="312"/>
      <c r="S685" s="312"/>
    </row>
    <row r="686" spans="2:19" x14ac:dyDescent="0.2">
      <c r="F686" s="3"/>
      <c r="G686" s="3"/>
      <c r="I686" s="4" t="s">
        <v>420</v>
      </c>
      <c r="K686" s="2"/>
      <c r="M686" s="1" t="s">
        <v>636</v>
      </c>
      <c r="N686" s="2"/>
      <c r="P686" s="312"/>
      <c r="Q686" s="312"/>
      <c r="R686" s="312"/>
      <c r="S686" s="312"/>
    </row>
    <row r="687" spans="2:19" x14ac:dyDescent="0.2">
      <c r="B687" s="4" t="s">
        <v>412</v>
      </c>
      <c r="C687" s="121"/>
      <c r="D687" s="5" t="s">
        <v>410</v>
      </c>
      <c r="F687" s="3"/>
      <c r="I687" s="4" t="s">
        <v>409</v>
      </c>
      <c r="K687" s="202"/>
      <c r="P687" s="312"/>
      <c r="Q687" s="312"/>
      <c r="R687" s="312"/>
      <c r="S687" s="312"/>
    </row>
    <row r="688" spans="2:19" x14ac:dyDescent="0.2">
      <c r="B688" s="4" t="s">
        <v>413</v>
      </c>
      <c r="C688" s="122"/>
      <c r="D688" s="9" t="s">
        <v>411</v>
      </c>
      <c r="E688" s="3"/>
      <c r="G688" s="3"/>
      <c r="I688" s="4" t="s">
        <v>330</v>
      </c>
      <c r="M688" s="1053"/>
      <c r="N688" s="1054"/>
      <c r="P688" s="312"/>
      <c r="Q688" s="312"/>
      <c r="R688" s="312"/>
      <c r="S688" s="312"/>
    </row>
    <row r="689" spans="2:19" ht="13.5" thickBot="1" x14ac:dyDescent="0.25">
      <c r="B689" s="14"/>
      <c r="C689" s="14"/>
      <c r="D689" s="14"/>
      <c r="E689" s="14"/>
      <c r="F689" s="14"/>
      <c r="G689" s="14"/>
      <c r="H689" s="14"/>
      <c r="I689" s="14"/>
      <c r="J689" s="14"/>
      <c r="K689" s="14"/>
      <c r="L689" s="14"/>
      <c r="M689" s="14"/>
      <c r="N689" s="14"/>
      <c r="P689" s="312"/>
      <c r="Q689" s="312"/>
      <c r="R689" s="312"/>
      <c r="S689" s="312"/>
    </row>
    <row r="690" spans="2:19" x14ac:dyDescent="0.2">
      <c r="E690" s="11" t="s">
        <v>779</v>
      </c>
      <c r="F690" s="724"/>
      <c r="G690" s="10"/>
      <c r="H690" s="10"/>
      <c r="I690" s="3"/>
      <c r="J690" s="3"/>
      <c r="K690" s="3" t="s">
        <v>415</v>
      </c>
      <c r="L690" s="3"/>
      <c r="M690" s="1059" t="s">
        <v>446</v>
      </c>
      <c r="N690" s="1059"/>
      <c r="P690" s="312"/>
      <c r="Q690" s="312"/>
      <c r="R690" s="312"/>
      <c r="S690" s="312"/>
    </row>
    <row r="691" spans="2:19" x14ac:dyDescent="0.2">
      <c r="B691" s="12" t="s">
        <v>414</v>
      </c>
      <c r="C691" s="206">
        <f>C680+1</f>
        <v>63</v>
      </c>
      <c r="D691" s="10"/>
      <c r="E691" s="11" t="s">
        <v>624</v>
      </c>
      <c r="F691" s="202"/>
      <c r="G691" s="3"/>
      <c r="I691" s="4" t="s">
        <v>408</v>
      </c>
      <c r="J691" s="4"/>
      <c r="K691" s="13"/>
      <c r="L691" s="3"/>
      <c r="M691" s="1056"/>
      <c r="N691" s="1056"/>
      <c r="P691" s="312"/>
      <c r="Q691" s="312"/>
      <c r="R691" s="312"/>
      <c r="S691" s="312"/>
    </row>
    <row r="692" spans="2:19" x14ac:dyDescent="0.2">
      <c r="B692" s="4" t="s">
        <v>407</v>
      </c>
      <c r="C692" s="1057" t="s">
        <v>159</v>
      </c>
      <c r="D692" s="1057"/>
      <c r="E692" s="1057"/>
      <c r="F692" s="1057"/>
      <c r="G692" s="3"/>
      <c r="I692" s="4" t="s">
        <v>418</v>
      </c>
      <c r="J692" s="4"/>
      <c r="K692" s="2"/>
      <c r="L692" s="3"/>
      <c r="M692" s="1056"/>
      <c r="N692" s="1056"/>
      <c r="P692" s="312"/>
      <c r="Q692" s="312"/>
      <c r="R692" s="312"/>
      <c r="S692" s="312"/>
    </row>
    <row r="693" spans="2:19" x14ac:dyDescent="0.2">
      <c r="B693" s="4" t="s">
        <v>401</v>
      </c>
      <c r="C693" s="1050"/>
      <c r="D693" s="1051"/>
      <c r="E693" s="1051"/>
      <c r="F693" s="1052"/>
      <c r="G693" s="3"/>
      <c r="I693" s="4" t="s">
        <v>416</v>
      </c>
      <c r="J693" s="4"/>
      <c r="K693" s="2"/>
      <c r="L693" s="3"/>
      <c r="M693" s="1056"/>
      <c r="N693" s="1056"/>
      <c r="P693" s="312"/>
      <c r="Q693" s="312"/>
      <c r="R693" s="312"/>
      <c r="S693" s="312"/>
    </row>
    <row r="694" spans="2:19" x14ac:dyDescent="0.2">
      <c r="B694" s="4" t="s">
        <v>256</v>
      </c>
      <c r="C694" s="1050"/>
      <c r="D694" s="1051"/>
      <c r="E694" s="1051"/>
      <c r="F694" s="1052"/>
      <c r="G694" s="3"/>
      <c r="H694" s="3"/>
      <c r="I694" s="4" t="s">
        <v>421</v>
      </c>
      <c r="J694" s="4"/>
      <c r="K694" s="2"/>
      <c r="L694" s="3"/>
      <c r="M694" s="1056"/>
      <c r="N694" s="1056"/>
      <c r="P694" s="312"/>
      <c r="Q694" s="312"/>
      <c r="R694" s="312"/>
      <c r="S694" s="312"/>
    </row>
    <row r="695" spans="2:19" x14ac:dyDescent="0.2">
      <c r="B695" s="11" t="s">
        <v>435</v>
      </c>
      <c r="C695" s="1028"/>
      <c r="D695" s="1058"/>
      <c r="E695" s="1058"/>
      <c r="F695" s="1029"/>
      <c r="G695" s="3"/>
      <c r="I695" s="4" t="s">
        <v>417</v>
      </c>
      <c r="J695" s="4"/>
      <c r="K695" s="2"/>
      <c r="L695" s="3"/>
      <c r="M695" s="1056"/>
      <c r="N695" s="1056"/>
      <c r="P695" s="312"/>
      <c r="Q695" s="312"/>
      <c r="R695" s="312"/>
      <c r="S695" s="312"/>
    </row>
    <row r="696" spans="2:19" x14ac:dyDescent="0.2">
      <c r="B696" s="4" t="s">
        <v>150</v>
      </c>
      <c r="C696" s="1050"/>
      <c r="D696" s="1051"/>
      <c r="E696" s="1051"/>
      <c r="F696" s="1052"/>
      <c r="G696" s="3"/>
      <c r="P696" s="312"/>
      <c r="Q696" s="312"/>
      <c r="R696" s="312"/>
      <c r="S696" s="312"/>
    </row>
    <row r="697" spans="2:19" x14ac:dyDescent="0.2">
      <c r="F697" s="3"/>
      <c r="G697" s="3"/>
      <c r="I697" s="4" t="s">
        <v>420</v>
      </c>
      <c r="K697" s="2"/>
      <c r="M697" s="1" t="s">
        <v>636</v>
      </c>
      <c r="N697" s="2"/>
      <c r="P697" s="312"/>
      <c r="Q697" s="312"/>
      <c r="R697" s="312"/>
      <c r="S697" s="312"/>
    </row>
    <row r="698" spans="2:19" x14ac:dyDescent="0.2">
      <c r="B698" s="4" t="s">
        <v>412</v>
      </c>
      <c r="C698" s="121"/>
      <c r="D698" s="5" t="s">
        <v>410</v>
      </c>
      <c r="F698" s="3"/>
      <c r="I698" s="4" t="s">
        <v>409</v>
      </c>
      <c r="K698" s="202"/>
      <c r="P698" s="312"/>
      <c r="Q698" s="312"/>
      <c r="R698" s="312"/>
      <c r="S698" s="312"/>
    </row>
    <row r="699" spans="2:19" x14ac:dyDescent="0.2">
      <c r="B699" s="4" t="s">
        <v>413</v>
      </c>
      <c r="C699" s="122"/>
      <c r="D699" s="9" t="s">
        <v>411</v>
      </c>
      <c r="E699" s="3"/>
      <c r="G699" s="3"/>
      <c r="I699" s="4" t="s">
        <v>330</v>
      </c>
      <c r="M699" s="1053"/>
      <c r="N699" s="1054"/>
      <c r="P699" s="312"/>
      <c r="Q699" s="312"/>
      <c r="R699" s="312"/>
      <c r="S699" s="312"/>
    </row>
    <row r="700" spans="2:19" ht="13.5" thickBot="1" x14ac:dyDescent="0.25">
      <c r="B700" s="14"/>
      <c r="C700" s="14"/>
      <c r="D700" s="14"/>
      <c r="E700" s="14"/>
      <c r="F700" s="14"/>
      <c r="G700" s="14"/>
      <c r="H700" s="14"/>
      <c r="I700" s="14"/>
      <c r="J700" s="14"/>
      <c r="K700" s="14"/>
      <c r="L700" s="14"/>
      <c r="M700" s="14"/>
      <c r="N700" s="14"/>
      <c r="P700" s="312"/>
      <c r="Q700" s="312"/>
      <c r="R700" s="312"/>
      <c r="S700" s="312"/>
    </row>
    <row r="701" spans="2:19" x14ac:dyDescent="0.2">
      <c r="E701" s="11" t="s">
        <v>779</v>
      </c>
      <c r="F701" s="724"/>
      <c r="G701" s="10"/>
      <c r="H701" s="10"/>
      <c r="I701" s="3"/>
      <c r="J701" s="3"/>
      <c r="K701" s="3" t="s">
        <v>415</v>
      </c>
      <c r="L701" s="3"/>
      <c r="M701" s="1059" t="s">
        <v>446</v>
      </c>
      <c r="N701" s="1059"/>
      <c r="P701" s="312"/>
      <c r="Q701" s="312"/>
      <c r="R701" s="312"/>
      <c r="S701" s="312"/>
    </row>
    <row r="702" spans="2:19" x14ac:dyDescent="0.2">
      <c r="B702" s="12" t="s">
        <v>414</v>
      </c>
      <c r="C702" s="206">
        <f>C691+1</f>
        <v>64</v>
      </c>
      <c r="D702" s="10"/>
      <c r="E702" s="11" t="s">
        <v>624</v>
      </c>
      <c r="F702" s="202"/>
      <c r="G702" s="3"/>
      <c r="I702" s="4" t="s">
        <v>408</v>
      </c>
      <c r="J702" s="4"/>
      <c r="K702" s="13"/>
      <c r="L702" s="3"/>
      <c r="M702" s="1056"/>
      <c r="N702" s="1056"/>
      <c r="P702" s="312"/>
      <c r="Q702" s="312"/>
      <c r="R702" s="312"/>
      <c r="S702" s="312"/>
    </row>
    <row r="703" spans="2:19" x14ac:dyDescent="0.2">
      <c r="B703" s="4" t="s">
        <v>407</v>
      </c>
      <c r="C703" s="1057" t="s">
        <v>159</v>
      </c>
      <c r="D703" s="1057"/>
      <c r="E703" s="1057"/>
      <c r="F703" s="1057"/>
      <c r="G703" s="3"/>
      <c r="I703" s="4" t="s">
        <v>418</v>
      </c>
      <c r="J703" s="4"/>
      <c r="K703" s="2"/>
      <c r="L703" s="3"/>
      <c r="M703" s="1056"/>
      <c r="N703" s="1056"/>
      <c r="P703" s="312"/>
      <c r="Q703" s="312"/>
      <c r="R703" s="312"/>
      <c r="S703" s="312"/>
    </row>
    <row r="704" spans="2:19" x14ac:dyDescent="0.2">
      <c r="B704" s="4" t="s">
        <v>401</v>
      </c>
      <c r="C704" s="1050"/>
      <c r="D704" s="1051"/>
      <c r="E704" s="1051"/>
      <c r="F704" s="1052"/>
      <c r="G704" s="3"/>
      <c r="I704" s="4" t="s">
        <v>416</v>
      </c>
      <c r="J704" s="4"/>
      <c r="K704" s="2"/>
      <c r="L704" s="3"/>
      <c r="M704" s="1056"/>
      <c r="N704" s="1056"/>
      <c r="P704" s="312"/>
      <c r="Q704" s="312"/>
      <c r="R704" s="312"/>
      <c r="S704" s="312"/>
    </row>
    <row r="705" spans="2:19" x14ac:dyDescent="0.2">
      <c r="B705" s="4" t="s">
        <v>256</v>
      </c>
      <c r="C705" s="1050"/>
      <c r="D705" s="1051"/>
      <c r="E705" s="1051"/>
      <c r="F705" s="1052"/>
      <c r="G705" s="3"/>
      <c r="H705" s="3"/>
      <c r="I705" s="4" t="s">
        <v>421</v>
      </c>
      <c r="J705" s="4"/>
      <c r="K705" s="2"/>
      <c r="L705" s="3"/>
      <c r="M705" s="1056"/>
      <c r="N705" s="1056"/>
      <c r="P705" s="312"/>
      <c r="Q705" s="312"/>
      <c r="R705" s="312"/>
      <c r="S705" s="312"/>
    </row>
    <row r="706" spans="2:19" x14ac:dyDescent="0.2">
      <c r="B706" s="11" t="s">
        <v>435</v>
      </c>
      <c r="C706" s="1028"/>
      <c r="D706" s="1058"/>
      <c r="E706" s="1058"/>
      <c r="F706" s="1029"/>
      <c r="G706" s="3"/>
      <c r="I706" s="4" t="s">
        <v>417</v>
      </c>
      <c r="J706" s="4"/>
      <c r="K706" s="2"/>
      <c r="L706" s="3"/>
      <c r="M706" s="1056"/>
      <c r="N706" s="1056"/>
      <c r="P706" s="312"/>
      <c r="Q706" s="312"/>
      <c r="R706" s="312"/>
      <c r="S706" s="312"/>
    </row>
    <row r="707" spans="2:19" x14ac:dyDescent="0.2">
      <c r="B707" s="4" t="s">
        <v>150</v>
      </c>
      <c r="C707" s="1050"/>
      <c r="D707" s="1051"/>
      <c r="E707" s="1051"/>
      <c r="F707" s="1052"/>
      <c r="G707" s="3"/>
      <c r="P707" s="312"/>
      <c r="Q707" s="312"/>
      <c r="R707" s="312"/>
      <c r="S707" s="312"/>
    </row>
    <row r="708" spans="2:19" x14ac:dyDescent="0.2">
      <c r="F708" s="3"/>
      <c r="G708" s="3"/>
      <c r="I708" s="4" t="s">
        <v>420</v>
      </c>
      <c r="K708" s="2"/>
      <c r="M708" s="1" t="s">
        <v>636</v>
      </c>
      <c r="N708" s="2"/>
      <c r="P708" s="312"/>
      <c r="Q708" s="312"/>
      <c r="R708" s="312"/>
      <c r="S708" s="312"/>
    </row>
    <row r="709" spans="2:19" x14ac:dyDescent="0.2">
      <c r="B709" s="4" t="s">
        <v>412</v>
      </c>
      <c r="C709" s="121"/>
      <c r="D709" s="5" t="s">
        <v>410</v>
      </c>
      <c r="F709" s="3"/>
      <c r="I709" s="4" t="s">
        <v>409</v>
      </c>
      <c r="K709" s="202"/>
      <c r="P709" s="312"/>
      <c r="Q709" s="312"/>
      <c r="R709" s="312"/>
      <c r="S709" s="312"/>
    </row>
    <row r="710" spans="2:19" x14ac:dyDescent="0.2">
      <c r="B710" s="4" t="s">
        <v>413</v>
      </c>
      <c r="C710" s="122"/>
      <c r="D710" s="9" t="s">
        <v>411</v>
      </c>
      <c r="E710" s="3"/>
      <c r="G710" s="3"/>
      <c r="I710" s="4" t="s">
        <v>330</v>
      </c>
      <c r="M710" s="1053"/>
      <c r="N710" s="1054"/>
      <c r="P710" s="312"/>
      <c r="Q710" s="312"/>
      <c r="R710" s="312"/>
      <c r="S710" s="312"/>
    </row>
    <row r="711" spans="2:19" ht="13.5" thickBot="1" x14ac:dyDescent="0.25">
      <c r="B711" s="14"/>
      <c r="C711" s="14"/>
      <c r="D711" s="14"/>
      <c r="E711" s="14"/>
      <c r="F711" s="14"/>
      <c r="G711" s="14"/>
      <c r="H711" s="14"/>
      <c r="I711" s="14"/>
      <c r="J711" s="14"/>
      <c r="K711" s="14"/>
      <c r="L711" s="14"/>
      <c r="M711" s="14"/>
      <c r="N711" s="14"/>
      <c r="P711" s="312"/>
      <c r="Q711" s="312"/>
      <c r="R711" s="312"/>
      <c r="S711" s="312"/>
    </row>
    <row r="712" spans="2:19" x14ac:dyDescent="0.2">
      <c r="B712" s="517"/>
      <c r="C712" s="517"/>
      <c r="D712" s="517"/>
      <c r="E712" s="11" t="s">
        <v>779</v>
      </c>
      <c r="F712" s="724"/>
      <c r="G712" s="519"/>
      <c r="H712" s="519"/>
      <c r="I712" s="516"/>
      <c r="J712" s="516"/>
      <c r="K712" s="516" t="s">
        <v>415</v>
      </c>
      <c r="L712" s="516"/>
      <c r="M712" s="1055" t="s">
        <v>446</v>
      </c>
      <c r="N712" s="1055"/>
      <c r="P712" s="312"/>
      <c r="Q712" s="312"/>
      <c r="R712" s="312"/>
      <c r="S712" s="312"/>
    </row>
    <row r="713" spans="2:19" x14ac:dyDescent="0.2">
      <c r="B713" s="12" t="s">
        <v>414</v>
      </c>
      <c r="C713" s="206">
        <f>C702+1</f>
        <v>65</v>
      </c>
      <c r="D713" s="10"/>
      <c r="E713" s="11" t="s">
        <v>624</v>
      </c>
      <c r="F713" s="202"/>
      <c r="G713" s="3"/>
      <c r="I713" s="4" t="s">
        <v>408</v>
      </c>
      <c r="J713" s="4"/>
      <c r="K713" s="13"/>
      <c r="L713" s="3"/>
      <c r="M713" s="1056"/>
      <c r="N713" s="1056"/>
      <c r="P713" s="312"/>
      <c r="Q713" s="312"/>
      <c r="R713" s="312"/>
      <c r="S713" s="312"/>
    </row>
    <row r="714" spans="2:19" x14ac:dyDescent="0.2">
      <c r="B714" s="4" t="s">
        <v>407</v>
      </c>
      <c r="C714" s="1057" t="s">
        <v>159</v>
      </c>
      <c r="D714" s="1057"/>
      <c r="E714" s="1057"/>
      <c r="F714" s="1057"/>
      <c r="G714" s="3"/>
      <c r="I714" s="4" t="s">
        <v>418</v>
      </c>
      <c r="J714" s="4"/>
      <c r="K714" s="2"/>
      <c r="L714" s="3"/>
      <c r="M714" s="1056"/>
      <c r="N714" s="1056"/>
      <c r="P714" s="312"/>
      <c r="Q714" s="312"/>
      <c r="R714" s="312"/>
      <c r="S714" s="312"/>
    </row>
    <row r="715" spans="2:19" x14ac:dyDescent="0.2">
      <c r="B715" s="4" t="s">
        <v>401</v>
      </c>
      <c r="C715" s="1050"/>
      <c r="D715" s="1051"/>
      <c r="E715" s="1051"/>
      <c r="F715" s="1052"/>
      <c r="G715" s="3"/>
      <c r="I715" s="4" t="s">
        <v>416</v>
      </c>
      <c r="J715" s="4"/>
      <c r="K715" s="2"/>
      <c r="L715" s="3"/>
      <c r="M715" s="1056"/>
      <c r="N715" s="1056"/>
      <c r="P715" s="312"/>
      <c r="Q715" s="312"/>
      <c r="R715" s="312"/>
      <c r="S715" s="312"/>
    </row>
    <row r="716" spans="2:19" x14ac:dyDescent="0.2">
      <c r="B716" s="4" t="s">
        <v>256</v>
      </c>
      <c r="C716" s="1050"/>
      <c r="D716" s="1051"/>
      <c r="E716" s="1051"/>
      <c r="F716" s="1052"/>
      <c r="G716" s="3"/>
      <c r="H716" s="3"/>
      <c r="I716" s="4" t="s">
        <v>421</v>
      </c>
      <c r="J716" s="4"/>
      <c r="K716" s="2"/>
      <c r="L716" s="3"/>
      <c r="M716" s="1056"/>
      <c r="N716" s="1056"/>
      <c r="P716" s="312"/>
      <c r="Q716" s="312"/>
      <c r="R716" s="312"/>
      <c r="S716" s="312"/>
    </row>
    <row r="717" spans="2:19" x14ac:dyDescent="0.2">
      <c r="B717" s="11" t="s">
        <v>435</v>
      </c>
      <c r="C717" s="1028"/>
      <c r="D717" s="1058"/>
      <c r="E717" s="1058"/>
      <c r="F717" s="1029"/>
      <c r="G717" s="3"/>
      <c r="I717" s="4" t="s">
        <v>417</v>
      </c>
      <c r="J717" s="4"/>
      <c r="K717" s="2"/>
      <c r="L717" s="3"/>
      <c r="M717" s="1056"/>
      <c r="N717" s="1056"/>
      <c r="P717" s="312"/>
      <c r="Q717" s="312"/>
      <c r="R717" s="312"/>
      <c r="S717" s="312"/>
    </row>
    <row r="718" spans="2:19" x14ac:dyDescent="0.2">
      <c r="B718" s="4" t="s">
        <v>150</v>
      </c>
      <c r="C718" s="1050"/>
      <c r="D718" s="1051"/>
      <c r="E718" s="1051"/>
      <c r="F718" s="1052"/>
      <c r="G718" s="3"/>
      <c r="P718" s="312"/>
      <c r="Q718" s="312"/>
      <c r="R718" s="312"/>
      <c r="S718" s="312"/>
    </row>
    <row r="719" spans="2:19" x14ac:dyDescent="0.2">
      <c r="F719" s="3"/>
      <c r="G719" s="3"/>
      <c r="I719" s="4" t="s">
        <v>420</v>
      </c>
      <c r="K719" s="2"/>
      <c r="M719" s="1" t="s">
        <v>636</v>
      </c>
      <c r="N719" s="2"/>
      <c r="P719" s="312"/>
      <c r="Q719" s="312"/>
      <c r="R719" s="312"/>
      <c r="S719" s="312"/>
    </row>
    <row r="720" spans="2:19" x14ac:dyDescent="0.2">
      <c r="B720" s="4" t="s">
        <v>412</v>
      </c>
      <c r="C720" s="121"/>
      <c r="D720" s="5" t="s">
        <v>410</v>
      </c>
      <c r="F720" s="3"/>
      <c r="I720" s="4" t="s">
        <v>409</v>
      </c>
      <c r="K720" s="202"/>
      <c r="P720" s="312"/>
      <c r="Q720" s="312"/>
      <c r="R720" s="312"/>
      <c r="S720" s="312"/>
    </row>
    <row r="721" spans="2:19" x14ac:dyDescent="0.2">
      <c r="B721" s="4" t="s">
        <v>413</v>
      </c>
      <c r="C721" s="122"/>
      <c r="D721" s="9" t="s">
        <v>411</v>
      </c>
      <c r="E721" s="3"/>
      <c r="G721" s="3"/>
      <c r="I721" s="4" t="s">
        <v>330</v>
      </c>
      <c r="M721" s="1053"/>
      <c r="N721" s="1054"/>
      <c r="P721" s="312"/>
      <c r="Q721" s="312"/>
      <c r="R721" s="312"/>
      <c r="S721" s="312"/>
    </row>
    <row r="722" spans="2:19" ht="13.5" thickBot="1" x14ac:dyDescent="0.25">
      <c r="B722" s="14"/>
      <c r="C722" s="14"/>
      <c r="D722" s="14"/>
      <c r="E722" s="14"/>
      <c r="F722" s="14"/>
      <c r="G722" s="14"/>
      <c r="H722" s="14"/>
      <c r="I722" s="14"/>
      <c r="J722" s="14"/>
      <c r="K722" s="14"/>
      <c r="L722" s="14"/>
      <c r="M722" s="14"/>
      <c r="N722" s="14"/>
      <c r="P722" s="312"/>
      <c r="Q722" s="312"/>
      <c r="R722" s="312"/>
      <c r="S722" s="312"/>
    </row>
    <row r="723" spans="2:19" x14ac:dyDescent="0.2">
      <c r="E723" s="11" t="s">
        <v>779</v>
      </c>
      <c r="F723" s="724"/>
      <c r="G723" s="10"/>
      <c r="H723" s="10"/>
      <c r="I723" s="3"/>
      <c r="J723" s="3"/>
      <c r="K723" s="3" t="s">
        <v>415</v>
      </c>
      <c r="L723" s="3"/>
      <c r="M723" s="1059" t="s">
        <v>446</v>
      </c>
      <c r="N723" s="1059"/>
      <c r="P723" s="312"/>
      <c r="Q723" s="312"/>
      <c r="R723" s="312"/>
      <c r="S723" s="312"/>
    </row>
    <row r="724" spans="2:19" x14ac:dyDescent="0.2">
      <c r="B724" s="12" t="s">
        <v>414</v>
      </c>
      <c r="C724" s="206">
        <f>C713+1</f>
        <v>66</v>
      </c>
      <c r="D724" s="10"/>
      <c r="E724" s="11" t="s">
        <v>624</v>
      </c>
      <c r="F724" s="202"/>
      <c r="G724" s="3"/>
      <c r="I724" s="4" t="s">
        <v>408</v>
      </c>
      <c r="J724" s="4"/>
      <c r="K724" s="13"/>
      <c r="L724" s="3"/>
      <c r="M724" s="1056"/>
      <c r="N724" s="1056"/>
      <c r="P724" s="312"/>
      <c r="Q724" s="312"/>
      <c r="R724" s="312"/>
      <c r="S724" s="312"/>
    </row>
    <row r="725" spans="2:19" x14ac:dyDescent="0.2">
      <c r="B725" s="4" t="s">
        <v>407</v>
      </c>
      <c r="C725" s="1057" t="s">
        <v>159</v>
      </c>
      <c r="D725" s="1057"/>
      <c r="E725" s="1057"/>
      <c r="F725" s="1057"/>
      <c r="G725" s="3"/>
      <c r="I725" s="4" t="s">
        <v>418</v>
      </c>
      <c r="J725" s="4"/>
      <c r="K725" s="2"/>
      <c r="L725" s="3"/>
      <c r="M725" s="1056"/>
      <c r="N725" s="1056"/>
      <c r="P725" s="312"/>
      <c r="Q725" s="312"/>
      <c r="R725" s="312"/>
      <c r="S725" s="312"/>
    </row>
    <row r="726" spans="2:19" x14ac:dyDescent="0.2">
      <c r="B726" s="4" t="s">
        <v>401</v>
      </c>
      <c r="C726" s="1050"/>
      <c r="D726" s="1051"/>
      <c r="E726" s="1051"/>
      <c r="F726" s="1052"/>
      <c r="G726" s="3"/>
      <c r="I726" s="4" t="s">
        <v>416</v>
      </c>
      <c r="J726" s="4"/>
      <c r="K726" s="2"/>
      <c r="L726" s="3"/>
      <c r="M726" s="1056"/>
      <c r="N726" s="1056"/>
      <c r="P726" s="312"/>
      <c r="Q726" s="312"/>
      <c r="R726" s="312"/>
      <c r="S726" s="312"/>
    </row>
    <row r="727" spans="2:19" x14ac:dyDescent="0.2">
      <c r="B727" s="4" t="s">
        <v>256</v>
      </c>
      <c r="C727" s="1050"/>
      <c r="D727" s="1051"/>
      <c r="E727" s="1051"/>
      <c r="F727" s="1052"/>
      <c r="G727" s="3"/>
      <c r="H727" s="3"/>
      <c r="I727" s="4" t="s">
        <v>421</v>
      </c>
      <c r="J727" s="4"/>
      <c r="K727" s="2"/>
      <c r="L727" s="3"/>
      <c r="M727" s="1056"/>
      <c r="N727" s="1056"/>
      <c r="P727" s="312"/>
      <c r="Q727" s="312"/>
      <c r="R727" s="312"/>
      <c r="S727" s="312"/>
    </row>
    <row r="728" spans="2:19" x14ac:dyDescent="0.2">
      <c r="B728" s="11" t="s">
        <v>435</v>
      </c>
      <c r="C728" s="1028"/>
      <c r="D728" s="1058"/>
      <c r="E728" s="1058"/>
      <c r="F728" s="1029"/>
      <c r="G728" s="3"/>
      <c r="I728" s="4" t="s">
        <v>417</v>
      </c>
      <c r="J728" s="4"/>
      <c r="K728" s="2"/>
      <c r="L728" s="3"/>
      <c r="M728" s="1056"/>
      <c r="N728" s="1056"/>
      <c r="P728" s="312"/>
      <c r="Q728" s="312"/>
      <c r="R728" s="312"/>
      <c r="S728" s="312"/>
    </row>
    <row r="729" spans="2:19" x14ac:dyDescent="0.2">
      <c r="B729" s="4" t="s">
        <v>150</v>
      </c>
      <c r="C729" s="1050"/>
      <c r="D729" s="1051"/>
      <c r="E729" s="1051"/>
      <c r="F729" s="1052"/>
      <c r="G729" s="3"/>
      <c r="P729" s="312"/>
      <c r="Q729" s="312"/>
      <c r="R729" s="312"/>
      <c r="S729" s="312"/>
    </row>
    <row r="730" spans="2:19" x14ac:dyDescent="0.2">
      <c r="F730" s="3"/>
      <c r="G730" s="3"/>
      <c r="I730" s="4" t="s">
        <v>420</v>
      </c>
      <c r="K730" s="2"/>
      <c r="M730" s="1" t="s">
        <v>636</v>
      </c>
      <c r="N730" s="2"/>
      <c r="P730" s="312"/>
      <c r="Q730" s="312"/>
      <c r="R730" s="312"/>
      <c r="S730" s="312"/>
    </row>
    <row r="731" spans="2:19" x14ac:dyDescent="0.2">
      <c r="B731" s="4" t="s">
        <v>412</v>
      </c>
      <c r="C731" s="121"/>
      <c r="D731" s="5" t="s">
        <v>410</v>
      </c>
      <c r="F731" s="3"/>
      <c r="I731" s="4" t="s">
        <v>409</v>
      </c>
      <c r="K731" s="202"/>
      <c r="P731" s="312"/>
      <c r="Q731" s="312"/>
      <c r="R731" s="312"/>
      <c r="S731" s="312"/>
    </row>
    <row r="732" spans="2:19" x14ac:dyDescent="0.2">
      <c r="B732" s="4" t="s">
        <v>413</v>
      </c>
      <c r="C732" s="122"/>
      <c r="D732" s="9" t="s">
        <v>411</v>
      </c>
      <c r="E732" s="3"/>
      <c r="G732" s="3"/>
      <c r="I732" s="4" t="s">
        <v>330</v>
      </c>
      <c r="M732" s="1053"/>
      <c r="N732" s="1054"/>
      <c r="P732" s="312"/>
      <c r="Q732" s="312"/>
      <c r="R732" s="312"/>
      <c r="S732" s="312"/>
    </row>
    <row r="733" spans="2:19" ht="13.5" thickBot="1" x14ac:dyDescent="0.25">
      <c r="B733" s="14"/>
      <c r="C733" s="14"/>
      <c r="D733" s="14"/>
      <c r="E733" s="14"/>
      <c r="F733" s="14"/>
      <c r="G733" s="14"/>
      <c r="H733" s="14"/>
      <c r="I733" s="14"/>
      <c r="J733" s="14"/>
      <c r="K733" s="14"/>
      <c r="L733" s="14"/>
      <c r="M733" s="14"/>
      <c r="N733" s="14"/>
      <c r="P733" s="312"/>
      <c r="Q733" s="312"/>
      <c r="R733" s="312"/>
      <c r="S733" s="312"/>
    </row>
    <row r="734" spans="2:19" x14ac:dyDescent="0.2">
      <c r="E734" s="11" t="s">
        <v>779</v>
      </c>
      <c r="F734" s="724"/>
      <c r="G734" s="10"/>
      <c r="H734" s="10"/>
      <c r="I734" s="3"/>
      <c r="J734" s="3"/>
      <c r="K734" s="3" t="s">
        <v>415</v>
      </c>
      <c r="L734" s="3"/>
      <c r="M734" s="1059" t="s">
        <v>446</v>
      </c>
      <c r="N734" s="1059"/>
      <c r="P734" s="312"/>
      <c r="Q734" s="312"/>
      <c r="R734" s="312"/>
      <c r="S734" s="312"/>
    </row>
    <row r="735" spans="2:19" x14ac:dyDescent="0.2">
      <c r="B735" s="12" t="s">
        <v>414</v>
      </c>
      <c r="C735" s="206">
        <f>C724+1</f>
        <v>67</v>
      </c>
      <c r="D735" s="10"/>
      <c r="E735" s="11" t="s">
        <v>624</v>
      </c>
      <c r="F735" s="202"/>
      <c r="G735" s="3"/>
      <c r="I735" s="4" t="s">
        <v>408</v>
      </c>
      <c r="J735" s="4"/>
      <c r="K735" s="13"/>
      <c r="L735" s="3"/>
      <c r="M735" s="1056"/>
      <c r="N735" s="1056"/>
      <c r="P735" s="312"/>
      <c r="Q735" s="312"/>
      <c r="R735" s="312"/>
      <c r="S735" s="312"/>
    </row>
    <row r="736" spans="2:19" x14ac:dyDescent="0.2">
      <c r="B736" s="4" t="s">
        <v>407</v>
      </c>
      <c r="C736" s="1057" t="s">
        <v>159</v>
      </c>
      <c r="D736" s="1057"/>
      <c r="E736" s="1057"/>
      <c r="F736" s="1057"/>
      <c r="G736" s="3"/>
      <c r="I736" s="4" t="s">
        <v>418</v>
      </c>
      <c r="J736" s="4"/>
      <c r="K736" s="2"/>
      <c r="L736" s="3"/>
      <c r="M736" s="1056"/>
      <c r="N736" s="1056"/>
      <c r="P736" s="312"/>
      <c r="Q736" s="312"/>
      <c r="R736" s="312"/>
      <c r="S736" s="312"/>
    </row>
    <row r="737" spans="2:19" x14ac:dyDescent="0.2">
      <c r="B737" s="4" t="s">
        <v>401</v>
      </c>
      <c r="C737" s="1050"/>
      <c r="D737" s="1051"/>
      <c r="E737" s="1051"/>
      <c r="F737" s="1052"/>
      <c r="G737" s="3"/>
      <c r="I737" s="4" t="s">
        <v>416</v>
      </c>
      <c r="J737" s="4"/>
      <c r="K737" s="2"/>
      <c r="L737" s="3"/>
      <c r="M737" s="1056"/>
      <c r="N737" s="1056"/>
      <c r="P737" s="312"/>
      <c r="Q737" s="312"/>
      <c r="R737" s="312"/>
      <c r="S737" s="312"/>
    </row>
    <row r="738" spans="2:19" x14ac:dyDescent="0.2">
      <c r="B738" s="4" t="s">
        <v>256</v>
      </c>
      <c r="C738" s="1050"/>
      <c r="D738" s="1051"/>
      <c r="E738" s="1051"/>
      <c r="F738" s="1052"/>
      <c r="G738" s="3"/>
      <c r="H738" s="3"/>
      <c r="I738" s="4" t="s">
        <v>421</v>
      </c>
      <c r="J738" s="4"/>
      <c r="K738" s="2"/>
      <c r="L738" s="3"/>
      <c r="M738" s="1056"/>
      <c r="N738" s="1056"/>
      <c r="P738" s="312"/>
      <c r="Q738" s="312"/>
      <c r="R738" s="312"/>
      <c r="S738" s="312"/>
    </row>
    <row r="739" spans="2:19" x14ac:dyDescent="0.2">
      <c r="B739" s="11" t="s">
        <v>435</v>
      </c>
      <c r="C739" s="1028"/>
      <c r="D739" s="1058"/>
      <c r="E739" s="1058"/>
      <c r="F739" s="1029"/>
      <c r="G739" s="3"/>
      <c r="I739" s="4" t="s">
        <v>417</v>
      </c>
      <c r="J739" s="4"/>
      <c r="K739" s="2"/>
      <c r="L739" s="3"/>
      <c r="M739" s="1056"/>
      <c r="N739" s="1056"/>
      <c r="P739" s="312"/>
      <c r="Q739" s="312"/>
      <c r="R739" s="312"/>
      <c r="S739" s="312"/>
    </row>
    <row r="740" spans="2:19" x14ac:dyDescent="0.2">
      <c r="B740" s="4" t="s">
        <v>150</v>
      </c>
      <c r="C740" s="1050"/>
      <c r="D740" s="1051"/>
      <c r="E740" s="1051"/>
      <c r="F740" s="1052"/>
      <c r="G740" s="3"/>
      <c r="P740" s="312"/>
      <c r="Q740" s="312"/>
      <c r="R740" s="312"/>
      <c r="S740" s="312"/>
    </row>
    <row r="741" spans="2:19" x14ac:dyDescent="0.2">
      <c r="F741" s="3"/>
      <c r="G741" s="3"/>
      <c r="I741" s="4" t="s">
        <v>420</v>
      </c>
      <c r="K741" s="2"/>
      <c r="M741" s="1" t="s">
        <v>636</v>
      </c>
      <c r="N741" s="2"/>
      <c r="P741" s="312"/>
      <c r="Q741" s="312"/>
      <c r="R741" s="312"/>
      <c r="S741" s="312"/>
    </row>
    <row r="742" spans="2:19" x14ac:dyDescent="0.2">
      <c r="B742" s="4" t="s">
        <v>412</v>
      </c>
      <c r="C742" s="121"/>
      <c r="D742" s="5" t="s">
        <v>410</v>
      </c>
      <c r="F742" s="3"/>
      <c r="I742" s="4" t="s">
        <v>409</v>
      </c>
      <c r="K742" s="202"/>
      <c r="P742" s="312"/>
      <c r="Q742" s="312"/>
      <c r="R742" s="312"/>
      <c r="S742" s="312"/>
    </row>
    <row r="743" spans="2:19" x14ac:dyDescent="0.2">
      <c r="B743" s="4" t="s">
        <v>413</v>
      </c>
      <c r="C743" s="122"/>
      <c r="D743" s="9" t="s">
        <v>411</v>
      </c>
      <c r="E743" s="3"/>
      <c r="G743" s="3"/>
      <c r="I743" s="4" t="s">
        <v>330</v>
      </c>
      <c r="M743" s="1053"/>
      <c r="N743" s="1054"/>
      <c r="P743" s="312"/>
      <c r="Q743" s="312"/>
      <c r="R743" s="312"/>
      <c r="S743" s="312"/>
    </row>
    <row r="744" spans="2:19" ht="13.5" thickBot="1" x14ac:dyDescent="0.25">
      <c r="B744" s="14"/>
      <c r="C744" s="14"/>
      <c r="D744" s="14"/>
      <c r="E744" s="14"/>
      <c r="F744" s="14"/>
      <c r="G744" s="14"/>
      <c r="H744" s="14"/>
      <c r="I744" s="14"/>
      <c r="J744" s="14"/>
      <c r="K744" s="14"/>
      <c r="L744" s="14"/>
      <c r="M744" s="14"/>
      <c r="N744" s="14"/>
      <c r="P744" s="312"/>
      <c r="Q744" s="312"/>
      <c r="R744" s="312"/>
      <c r="S744" s="312"/>
    </row>
    <row r="745" spans="2:19" x14ac:dyDescent="0.2">
      <c r="E745" s="11" t="s">
        <v>779</v>
      </c>
      <c r="F745" s="724"/>
      <c r="G745" s="10"/>
      <c r="H745" s="10"/>
      <c r="I745" s="3"/>
      <c r="J745" s="3"/>
      <c r="K745" s="3" t="s">
        <v>415</v>
      </c>
      <c r="L745" s="3"/>
      <c r="M745" s="1059" t="s">
        <v>446</v>
      </c>
      <c r="N745" s="1059"/>
      <c r="P745" s="312"/>
      <c r="Q745" s="312"/>
      <c r="R745" s="312"/>
      <c r="S745" s="312"/>
    </row>
    <row r="746" spans="2:19" x14ac:dyDescent="0.2">
      <c r="B746" s="12" t="s">
        <v>414</v>
      </c>
      <c r="C746" s="206">
        <f>C735+1</f>
        <v>68</v>
      </c>
      <c r="D746" s="10"/>
      <c r="E746" s="11" t="s">
        <v>624</v>
      </c>
      <c r="F746" s="202"/>
      <c r="G746" s="3"/>
      <c r="I746" s="4" t="s">
        <v>408</v>
      </c>
      <c r="J746" s="4"/>
      <c r="K746" s="13"/>
      <c r="L746" s="3"/>
      <c r="M746" s="1056"/>
      <c r="N746" s="1056"/>
      <c r="P746" s="312"/>
      <c r="Q746" s="312"/>
      <c r="R746" s="312"/>
      <c r="S746" s="312"/>
    </row>
    <row r="747" spans="2:19" x14ac:dyDescent="0.2">
      <c r="B747" s="4" t="s">
        <v>407</v>
      </c>
      <c r="C747" s="1057" t="s">
        <v>159</v>
      </c>
      <c r="D747" s="1057"/>
      <c r="E747" s="1057"/>
      <c r="F747" s="1057"/>
      <c r="G747" s="3"/>
      <c r="I747" s="4" t="s">
        <v>418</v>
      </c>
      <c r="J747" s="4"/>
      <c r="K747" s="2"/>
      <c r="L747" s="3"/>
      <c r="M747" s="1056"/>
      <c r="N747" s="1056"/>
      <c r="P747" s="312"/>
      <c r="Q747" s="312"/>
      <c r="R747" s="312"/>
      <c r="S747" s="312"/>
    </row>
    <row r="748" spans="2:19" x14ac:dyDescent="0.2">
      <c r="B748" s="4" t="s">
        <v>401</v>
      </c>
      <c r="C748" s="1050"/>
      <c r="D748" s="1051"/>
      <c r="E748" s="1051"/>
      <c r="F748" s="1052"/>
      <c r="G748" s="3"/>
      <c r="I748" s="4" t="s">
        <v>416</v>
      </c>
      <c r="J748" s="4"/>
      <c r="K748" s="2"/>
      <c r="L748" s="3"/>
      <c r="M748" s="1056"/>
      <c r="N748" s="1056"/>
      <c r="P748" s="312"/>
      <c r="Q748" s="312"/>
      <c r="R748" s="312"/>
      <c r="S748" s="312"/>
    </row>
    <row r="749" spans="2:19" x14ac:dyDescent="0.2">
      <c r="B749" s="4" t="s">
        <v>256</v>
      </c>
      <c r="C749" s="1050"/>
      <c r="D749" s="1051"/>
      <c r="E749" s="1051"/>
      <c r="F749" s="1052"/>
      <c r="G749" s="3"/>
      <c r="H749" s="3"/>
      <c r="I749" s="4" t="s">
        <v>421</v>
      </c>
      <c r="J749" s="4"/>
      <c r="K749" s="2"/>
      <c r="L749" s="3"/>
      <c r="M749" s="1056"/>
      <c r="N749" s="1056"/>
      <c r="P749" s="312"/>
      <c r="Q749" s="312"/>
      <c r="R749" s="312"/>
      <c r="S749" s="312"/>
    </row>
    <row r="750" spans="2:19" x14ac:dyDescent="0.2">
      <c r="B750" s="11" t="s">
        <v>435</v>
      </c>
      <c r="C750" s="1028"/>
      <c r="D750" s="1058"/>
      <c r="E750" s="1058"/>
      <c r="F750" s="1029"/>
      <c r="G750" s="3"/>
      <c r="I750" s="4" t="s">
        <v>417</v>
      </c>
      <c r="J750" s="4"/>
      <c r="K750" s="2"/>
      <c r="L750" s="3"/>
      <c r="M750" s="1056"/>
      <c r="N750" s="1056"/>
      <c r="P750" s="312"/>
      <c r="Q750" s="312"/>
      <c r="R750" s="312"/>
      <c r="S750" s="312"/>
    </row>
    <row r="751" spans="2:19" x14ac:dyDescent="0.2">
      <c r="B751" s="4" t="s">
        <v>150</v>
      </c>
      <c r="C751" s="1050"/>
      <c r="D751" s="1051"/>
      <c r="E751" s="1051"/>
      <c r="F751" s="1052"/>
      <c r="G751" s="3"/>
      <c r="P751" s="312"/>
      <c r="Q751" s="312"/>
      <c r="R751" s="312"/>
      <c r="S751" s="312"/>
    </row>
    <row r="752" spans="2:19" x14ac:dyDescent="0.2">
      <c r="F752" s="3"/>
      <c r="G752" s="3"/>
      <c r="I752" s="4" t="s">
        <v>420</v>
      </c>
      <c r="K752" s="2"/>
      <c r="M752" s="1" t="s">
        <v>636</v>
      </c>
      <c r="N752" s="2"/>
      <c r="P752" s="312"/>
      <c r="Q752" s="312"/>
      <c r="R752" s="312"/>
      <c r="S752" s="312"/>
    </row>
    <row r="753" spans="2:19" x14ac:dyDescent="0.2">
      <c r="B753" s="4" t="s">
        <v>412</v>
      </c>
      <c r="C753" s="121"/>
      <c r="D753" s="5" t="s">
        <v>410</v>
      </c>
      <c r="F753" s="3"/>
      <c r="I753" s="4" t="s">
        <v>409</v>
      </c>
      <c r="K753" s="202"/>
      <c r="P753" s="312"/>
      <c r="Q753" s="312"/>
      <c r="R753" s="312"/>
      <c r="S753" s="312"/>
    </row>
    <row r="754" spans="2:19" x14ac:dyDescent="0.2">
      <c r="B754" s="4" t="s">
        <v>413</v>
      </c>
      <c r="C754" s="122"/>
      <c r="D754" s="9" t="s">
        <v>411</v>
      </c>
      <c r="E754" s="3"/>
      <c r="G754" s="3"/>
      <c r="I754" s="4" t="s">
        <v>330</v>
      </c>
      <c r="M754" s="1053"/>
      <c r="N754" s="1054"/>
      <c r="P754" s="312"/>
      <c r="Q754" s="312"/>
      <c r="R754" s="312"/>
      <c r="S754" s="312"/>
    </row>
    <row r="755" spans="2:19" ht="13.5" thickBot="1" x14ac:dyDescent="0.25">
      <c r="B755" s="14"/>
      <c r="C755" s="14"/>
      <c r="D755" s="14"/>
      <c r="E755" s="14"/>
      <c r="F755" s="14"/>
      <c r="G755" s="14"/>
      <c r="H755" s="14"/>
      <c r="I755" s="14"/>
      <c r="J755" s="14"/>
      <c r="K755" s="14"/>
      <c r="L755" s="14"/>
      <c r="M755" s="14"/>
      <c r="N755" s="14"/>
      <c r="P755" s="312"/>
      <c r="Q755" s="312"/>
      <c r="R755" s="312"/>
      <c r="S755" s="312"/>
    </row>
    <row r="756" spans="2:19" x14ac:dyDescent="0.2">
      <c r="E756" s="11" t="s">
        <v>779</v>
      </c>
      <c r="F756" s="724"/>
      <c r="G756" s="10"/>
      <c r="H756" s="10"/>
      <c r="I756" s="3"/>
      <c r="J756" s="3"/>
      <c r="K756" s="3" t="s">
        <v>415</v>
      </c>
      <c r="L756" s="3"/>
      <c r="M756" s="1059" t="s">
        <v>446</v>
      </c>
      <c r="N756" s="1059"/>
      <c r="P756" s="312"/>
      <c r="Q756" s="312"/>
      <c r="R756" s="312"/>
      <c r="S756" s="312"/>
    </row>
    <row r="757" spans="2:19" x14ac:dyDescent="0.2">
      <c r="B757" s="12" t="s">
        <v>414</v>
      </c>
      <c r="C757" s="206">
        <f>C746+1</f>
        <v>69</v>
      </c>
      <c r="D757" s="10"/>
      <c r="E757" s="11" t="s">
        <v>624</v>
      </c>
      <c r="F757" s="202"/>
      <c r="G757" s="3"/>
      <c r="I757" s="4" t="s">
        <v>408</v>
      </c>
      <c r="J757" s="4"/>
      <c r="K757" s="13"/>
      <c r="L757" s="3"/>
      <c r="M757" s="1056"/>
      <c r="N757" s="1056"/>
      <c r="P757" s="312"/>
      <c r="Q757" s="312"/>
      <c r="R757" s="312"/>
      <c r="S757" s="312"/>
    </row>
    <row r="758" spans="2:19" x14ac:dyDescent="0.2">
      <c r="B758" s="4" t="s">
        <v>407</v>
      </c>
      <c r="C758" s="1057" t="s">
        <v>159</v>
      </c>
      <c r="D758" s="1057"/>
      <c r="E758" s="1057"/>
      <c r="F758" s="1057"/>
      <c r="G758" s="3"/>
      <c r="I758" s="4" t="s">
        <v>418</v>
      </c>
      <c r="J758" s="4"/>
      <c r="K758" s="2"/>
      <c r="L758" s="3"/>
      <c r="M758" s="1056"/>
      <c r="N758" s="1056"/>
      <c r="P758" s="312"/>
      <c r="Q758" s="312"/>
      <c r="R758" s="312"/>
      <c r="S758" s="312"/>
    </row>
    <row r="759" spans="2:19" x14ac:dyDescent="0.2">
      <c r="B759" s="4" t="s">
        <v>401</v>
      </c>
      <c r="C759" s="1050"/>
      <c r="D759" s="1051"/>
      <c r="E759" s="1051"/>
      <c r="F759" s="1052"/>
      <c r="G759" s="3"/>
      <c r="I759" s="4" t="s">
        <v>416</v>
      </c>
      <c r="J759" s="4"/>
      <c r="K759" s="2"/>
      <c r="L759" s="3"/>
      <c r="M759" s="1056"/>
      <c r="N759" s="1056"/>
      <c r="P759" s="312"/>
      <c r="Q759" s="312"/>
      <c r="R759" s="312"/>
      <c r="S759" s="312"/>
    </row>
    <row r="760" spans="2:19" x14ac:dyDescent="0.2">
      <c r="B760" s="4" t="s">
        <v>256</v>
      </c>
      <c r="C760" s="1050"/>
      <c r="D760" s="1051"/>
      <c r="E760" s="1051"/>
      <c r="F760" s="1052"/>
      <c r="G760" s="3"/>
      <c r="H760" s="3"/>
      <c r="I760" s="4" t="s">
        <v>421</v>
      </c>
      <c r="J760" s="4"/>
      <c r="K760" s="2"/>
      <c r="L760" s="3"/>
      <c r="M760" s="1056"/>
      <c r="N760" s="1056"/>
      <c r="P760" s="312"/>
      <c r="Q760" s="312"/>
      <c r="R760" s="312"/>
      <c r="S760" s="312"/>
    </row>
    <row r="761" spans="2:19" x14ac:dyDescent="0.2">
      <c r="B761" s="11" t="s">
        <v>435</v>
      </c>
      <c r="C761" s="1028"/>
      <c r="D761" s="1058"/>
      <c r="E761" s="1058"/>
      <c r="F761" s="1029"/>
      <c r="G761" s="3"/>
      <c r="I761" s="4" t="s">
        <v>417</v>
      </c>
      <c r="J761" s="4"/>
      <c r="K761" s="2"/>
      <c r="L761" s="3"/>
      <c r="M761" s="1056"/>
      <c r="N761" s="1056"/>
      <c r="P761" s="312"/>
      <c r="Q761" s="312"/>
      <c r="R761" s="312"/>
      <c r="S761" s="312"/>
    </row>
    <row r="762" spans="2:19" x14ac:dyDescent="0.2">
      <c r="B762" s="4" t="s">
        <v>150</v>
      </c>
      <c r="C762" s="1050"/>
      <c r="D762" s="1051"/>
      <c r="E762" s="1051"/>
      <c r="F762" s="1052"/>
      <c r="G762" s="3"/>
      <c r="P762" s="312"/>
      <c r="Q762" s="312"/>
      <c r="R762" s="312"/>
      <c r="S762" s="312"/>
    </row>
    <row r="763" spans="2:19" x14ac:dyDescent="0.2">
      <c r="F763" s="3"/>
      <c r="G763" s="3"/>
      <c r="I763" s="4" t="s">
        <v>420</v>
      </c>
      <c r="K763" s="2"/>
      <c r="M763" s="1" t="s">
        <v>636</v>
      </c>
      <c r="N763" s="2"/>
      <c r="P763" s="312"/>
      <c r="Q763" s="312"/>
      <c r="R763" s="312"/>
      <c r="S763" s="312"/>
    </row>
    <row r="764" spans="2:19" x14ac:dyDescent="0.2">
      <c r="B764" s="4" t="s">
        <v>412</v>
      </c>
      <c r="C764" s="121"/>
      <c r="D764" s="5" t="s">
        <v>410</v>
      </c>
      <c r="F764" s="3"/>
      <c r="I764" s="4" t="s">
        <v>409</v>
      </c>
      <c r="K764" s="202"/>
      <c r="P764" s="312"/>
      <c r="Q764" s="312"/>
      <c r="R764" s="312"/>
      <c r="S764" s="312"/>
    </row>
    <row r="765" spans="2:19" x14ac:dyDescent="0.2">
      <c r="B765" s="4" t="s">
        <v>413</v>
      </c>
      <c r="C765" s="122"/>
      <c r="D765" s="9" t="s">
        <v>411</v>
      </c>
      <c r="E765" s="3"/>
      <c r="G765" s="3"/>
      <c r="I765" s="4" t="s">
        <v>330</v>
      </c>
      <c r="M765" s="1053"/>
      <c r="N765" s="1054"/>
      <c r="P765" s="312"/>
      <c r="Q765" s="312"/>
      <c r="R765" s="312"/>
      <c r="S765" s="312"/>
    </row>
    <row r="766" spans="2:19" ht="13.5" thickBot="1" x14ac:dyDescent="0.25">
      <c r="B766" s="14"/>
      <c r="C766" s="14"/>
      <c r="D766" s="14"/>
      <c r="E766" s="14"/>
      <c r="F766" s="14"/>
      <c r="G766" s="14"/>
      <c r="H766" s="14"/>
      <c r="I766" s="14"/>
      <c r="J766" s="14"/>
      <c r="K766" s="14"/>
      <c r="L766" s="14"/>
      <c r="M766" s="14"/>
      <c r="N766" s="14"/>
      <c r="P766" s="312"/>
      <c r="Q766" s="312"/>
      <c r="R766" s="312"/>
      <c r="S766" s="312"/>
    </row>
    <row r="767" spans="2:19" x14ac:dyDescent="0.2">
      <c r="E767" s="11" t="s">
        <v>779</v>
      </c>
      <c r="F767" s="724"/>
      <c r="G767" s="10"/>
      <c r="H767" s="10"/>
      <c r="I767" s="3"/>
      <c r="J767" s="3"/>
      <c r="K767" s="3" t="s">
        <v>415</v>
      </c>
      <c r="L767" s="3"/>
      <c r="M767" s="1059" t="s">
        <v>446</v>
      </c>
      <c r="N767" s="1059"/>
      <c r="P767" s="312"/>
      <c r="Q767" s="312"/>
      <c r="R767" s="312"/>
      <c r="S767" s="312"/>
    </row>
    <row r="768" spans="2:19" x14ac:dyDescent="0.2">
      <c r="B768" s="12" t="s">
        <v>414</v>
      </c>
      <c r="C768" s="206">
        <f>C757+1</f>
        <v>70</v>
      </c>
      <c r="D768" s="10"/>
      <c r="E768" s="11" t="s">
        <v>624</v>
      </c>
      <c r="F768" s="202"/>
      <c r="G768" s="3"/>
      <c r="I768" s="4" t="s">
        <v>408</v>
      </c>
      <c r="J768" s="4"/>
      <c r="K768" s="13"/>
      <c r="L768" s="3"/>
      <c r="M768" s="1056"/>
      <c r="N768" s="1056"/>
      <c r="P768" s="312"/>
      <c r="Q768" s="312"/>
      <c r="R768" s="312"/>
      <c r="S768" s="312"/>
    </row>
    <row r="769" spans="2:19" x14ac:dyDescent="0.2">
      <c r="B769" s="4" t="s">
        <v>407</v>
      </c>
      <c r="C769" s="1057" t="s">
        <v>159</v>
      </c>
      <c r="D769" s="1057"/>
      <c r="E769" s="1057"/>
      <c r="F769" s="1057"/>
      <c r="G769" s="3"/>
      <c r="I769" s="4" t="s">
        <v>418</v>
      </c>
      <c r="J769" s="4"/>
      <c r="K769" s="2"/>
      <c r="L769" s="3"/>
      <c r="M769" s="1056"/>
      <c r="N769" s="1056"/>
      <c r="P769" s="312"/>
      <c r="Q769" s="312"/>
      <c r="R769" s="312"/>
      <c r="S769" s="312"/>
    </row>
    <row r="770" spans="2:19" x14ac:dyDescent="0.2">
      <c r="B770" s="4" t="s">
        <v>401</v>
      </c>
      <c r="C770" s="1050"/>
      <c r="D770" s="1051"/>
      <c r="E770" s="1051"/>
      <c r="F770" s="1052"/>
      <c r="G770" s="3"/>
      <c r="I770" s="4" t="s">
        <v>416</v>
      </c>
      <c r="J770" s="4"/>
      <c r="K770" s="2"/>
      <c r="L770" s="3"/>
      <c r="M770" s="1056"/>
      <c r="N770" s="1056"/>
      <c r="P770" s="312"/>
      <c r="Q770" s="312"/>
      <c r="R770" s="312"/>
      <c r="S770" s="312"/>
    </row>
    <row r="771" spans="2:19" x14ac:dyDescent="0.2">
      <c r="B771" s="4" t="s">
        <v>256</v>
      </c>
      <c r="C771" s="1050"/>
      <c r="D771" s="1051"/>
      <c r="E771" s="1051"/>
      <c r="F771" s="1052"/>
      <c r="G771" s="3"/>
      <c r="H771" s="3"/>
      <c r="I771" s="4" t="s">
        <v>421</v>
      </c>
      <c r="J771" s="4"/>
      <c r="K771" s="2"/>
      <c r="L771" s="3"/>
      <c r="M771" s="1056"/>
      <c r="N771" s="1056"/>
      <c r="P771" s="312"/>
      <c r="Q771" s="312"/>
      <c r="R771" s="312"/>
      <c r="S771" s="312"/>
    </row>
    <row r="772" spans="2:19" x14ac:dyDescent="0.2">
      <c r="B772" s="11" t="s">
        <v>435</v>
      </c>
      <c r="C772" s="1028"/>
      <c r="D772" s="1058"/>
      <c r="E772" s="1058"/>
      <c r="F772" s="1029"/>
      <c r="G772" s="3"/>
      <c r="I772" s="4" t="s">
        <v>417</v>
      </c>
      <c r="J772" s="4"/>
      <c r="K772" s="2"/>
      <c r="L772" s="3"/>
      <c r="M772" s="1056"/>
      <c r="N772" s="1056"/>
      <c r="P772" s="312"/>
      <c r="Q772" s="312"/>
      <c r="R772" s="312"/>
      <c r="S772" s="312"/>
    </row>
    <row r="773" spans="2:19" x14ac:dyDescent="0.2">
      <c r="B773" s="4" t="s">
        <v>150</v>
      </c>
      <c r="C773" s="1050"/>
      <c r="D773" s="1051"/>
      <c r="E773" s="1051"/>
      <c r="F773" s="1052"/>
      <c r="G773" s="3"/>
      <c r="P773" s="312"/>
      <c r="Q773" s="312"/>
      <c r="R773" s="312"/>
      <c r="S773" s="312"/>
    </row>
    <row r="774" spans="2:19" x14ac:dyDescent="0.2">
      <c r="F774" s="3"/>
      <c r="G774" s="3"/>
      <c r="I774" s="4" t="s">
        <v>420</v>
      </c>
      <c r="K774" s="2"/>
      <c r="M774" s="1" t="s">
        <v>636</v>
      </c>
      <c r="N774" s="2"/>
      <c r="P774" s="312"/>
      <c r="Q774" s="312"/>
      <c r="R774" s="312"/>
      <c r="S774" s="312"/>
    </row>
    <row r="775" spans="2:19" x14ac:dyDescent="0.2">
      <c r="B775" s="4" t="s">
        <v>412</v>
      </c>
      <c r="C775" s="121"/>
      <c r="D775" s="5" t="s">
        <v>410</v>
      </c>
      <c r="F775" s="3"/>
      <c r="I775" s="4" t="s">
        <v>409</v>
      </c>
      <c r="K775" s="202"/>
      <c r="P775" s="312"/>
      <c r="Q775" s="312"/>
      <c r="R775" s="312"/>
      <c r="S775" s="312"/>
    </row>
    <row r="776" spans="2:19" x14ac:dyDescent="0.2">
      <c r="B776" s="4" t="s">
        <v>413</v>
      </c>
      <c r="C776" s="122"/>
      <c r="D776" s="9" t="s">
        <v>411</v>
      </c>
      <c r="E776" s="3"/>
      <c r="G776" s="3"/>
      <c r="I776" s="4" t="s">
        <v>330</v>
      </c>
      <c r="M776" s="1053"/>
      <c r="N776" s="1054"/>
      <c r="P776" s="312"/>
      <c r="Q776" s="312"/>
      <c r="R776" s="312"/>
      <c r="S776" s="312"/>
    </row>
    <row r="777" spans="2:19" ht="13.5" thickBot="1" x14ac:dyDescent="0.25">
      <c r="B777" s="14"/>
      <c r="C777" s="14"/>
      <c r="D777" s="14"/>
      <c r="E777" s="14"/>
      <c r="F777" s="14"/>
      <c r="G777" s="14"/>
      <c r="H777" s="14"/>
      <c r="I777" s="14"/>
      <c r="J777" s="14"/>
      <c r="K777" s="14"/>
      <c r="L777" s="14"/>
      <c r="M777" s="14"/>
      <c r="N777" s="14"/>
      <c r="P777" s="312"/>
      <c r="Q777" s="312"/>
      <c r="R777" s="312"/>
      <c r="S777" s="312"/>
    </row>
    <row r="778" spans="2:19" x14ac:dyDescent="0.2">
      <c r="B778" s="517"/>
      <c r="C778" s="517"/>
      <c r="D778" s="517"/>
      <c r="E778" s="11" t="s">
        <v>779</v>
      </c>
      <c r="F778" s="724"/>
      <c r="G778" s="519"/>
      <c r="H778" s="519"/>
      <c r="I778" s="516"/>
      <c r="J778" s="516"/>
      <c r="K778" s="516" t="s">
        <v>415</v>
      </c>
      <c r="L778" s="516"/>
      <c r="M778" s="1055" t="s">
        <v>446</v>
      </c>
      <c r="N778" s="1055"/>
      <c r="P778" s="312"/>
      <c r="Q778" s="312"/>
      <c r="R778" s="312"/>
      <c r="S778" s="312"/>
    </row>
    <row r="779" spans="2:19" x14ac:dyDescent="0.2">
      <c r="B779" s="12" t="s">
        <v>414</v>
      </c>
      <c r="C779" s="206">
        <f>C768+1</f>
        <v>71</v>
      </c>
      <c r="D779" s="10"/>
      <c r="E779" s="11" t="s">
        <v>624</v>
      </c>
      <c r="F779" s="202"/>
      <c r="G779" s="3"/>
      <c r="I779" s="4" t="s">
        <v>408</v>
      </c>
      <c r="J779" s="4"/>
      <c r="K779" s="13"/>
      <c r="L779" s="3"/>
      <c r="M779" s="1056"/>
      <c r="N779" s="1056"/>
      <c r="P779" s="312"/>
      <c r="Q779" s="312"/>
      <c r="R779" s="312"/>
      <c r="S779" s="312"/>
    </row>
    <row r="780" spans="2:19" x14ac:dyDescent="0.2">
      <c r="B780" s="4" t="s">
        <v>407</v>
      </c>
      <c r="C780" s="1057" t="s">
        <v>159</v>
      </c>
      <c r="D780" s="1057"/>
      <c r="E780" s="1057"/>
      <c r="F780" s="1057"/>
      <c r="G780" s="3"/>
      <c r="I780" s="4" t="s">
        <v>418</v>
      </c>
      <c r="J780" s="4"/>
      <c r="K780" s="2"/>
      <c r="L780" s="3"/>
      <c r="M780" s="1056"/>
      <c r="N780" s="1056"/>
      <c r="P780" s="312"/>
      <c r="Q780" s="312"/>
      <c r="R780" s="312"/>
      <c r="S780" s="312"/>
    </row>
    <row r="781" spans="2:19" x14ac:dyDescent="0.2">
      <c r="B781" s="4" t="s">
        <v>401</v>
      </c>
      <c r="C781" s="1050"/>
      <c r="D781" s="1051"/>
      <c r="E781" s="1051"/>
      <c r="F781" s="1052"/>
      <c r="G781" s="3"/>
      <c r="I781" s="4" t="s">
        <v>416</v>
      </c>
      <c r="J781" s="4"/>
      <c r="K781" s="2"/>
      <c r="L781" s="3"/>
      <c r="M781" s="1056"/>
      <c r="N781" s="1056"/>
      <c r="P781" s="312"/>
      <c r="Q781" s="312"/>
      <c r="R781" s="312"/>
      <c r="S781" s="312"/>
    </row>
    <row r="782" spans="2:19" x14ac:dyDescent="0.2">
      <c r="B782" s="4" t="s">
        <v>256</v>
      </c>
      <c r="C782" s="1050"/>
      <c r="D782" s="1051"/>
      <c r="E782" s="1051"/>
      <c r="F782" s="1052"/>
      <c r="G782" s="3"/>
      <c r="H782" s="3"/>
      <c r="I782" s="4" t="s">
        <v>421</v>
      </c>
      <c r="J782" s="4"/>
      <c r="K782" s="2"/>
      <c r="L782" s="3"/>
      <c r="M782" s="1056"/>
      <c r="N782" s="1056"/>
      <c r="P782" s="312"/>
      <c r="Q782" s="312"/>
      <c r="R782" s="312"/>
      <c r="S782" s="312"/>
    </row>
    <row r="783" spans="2:19" x14ac:dyDescent="0.2">
      <c r="B783" s="11" t="s">
        <v>435</v>
      </c>
      <c r="C783" s="1028"/>
      <c r="D783" s="1058"/>
      <c r="E783" s="1058"/>
      <c r="F783" s="1029"/>
      <c r="G783" s="3"/>
      <c r="I783" s="4" t="s">
        <v>417</v>
      </c>
      <c r="J783" s="4"/>
      <c r="K783" s="2"/>
      <c r="L783" s="3"/>
      <c r="M783" s="1056"/>
      <c r="N783" s="1056"/>
      <c r="P783" s="312"/>
      <c r="Q783" s="312"/>
      <c r="R783" s="312"/>
      <c r="S783" s="312"/>
    </row>
    <row r="784" spans="2:19" x14ac:dyDescent="0.2">
      <c r="B784" s="4" t="s">
        <v>150</v>
      </c>
      <c r="C784" s="1050"/>
      <c r="D784" s="1051"/>
      <c r="E784" s="1051"/>
      <c r="F784" s="1052"/>
      <c r="G784" s="3"/>
      <c r="P784" s="312"/>
      <c r="Q784" s="312"/>
      <c r="R784" s="312"/>
      <c r="S784" s="312"/>
    </row>
    <row r="785" spans="2:19" x14ac:dyDescent="0.2">
      <c r="F785" s="3"/>
      <c r="G785" s="3"/>
      <c r="I785" s="4" t="s">
        <v>420</v>
      </c>
      <c r="K785" s="2"/>
      <c r="M785" s="1" t="s">
        <v>636</v>
      </c>
      <c r="N785" s="2"/>
      <c r="P785" s="312"/>
      <c r="Q785" s="312"/>
      <c r="R785" s="312"/>
      <c r="S785" s="312"/>
    </row>
    <row r="786" spans="2:19" x14ac:dyDescent="0.2">
      <c r="B786" s="4" t="s">
        <v>412</v>
      </c>
      <c r="C786" s="121"/>
      <c r="D786" s="5" t="s">
        <v>410</v>
      </c>
      <c r="F786" s="3"/>
      <c r="I786" s="4" t="s">
        <v>409</v>
      </c>
      <c r="K786" s="202"/>
      <c r="P786" s="312"/>
      <c r="Q786" s="312"/>
      <c r="R786" s="312"/>
      <c r="S786" s="312"/>
    </row>
    <row r="787" spans="2:19" x14ac:dyDescent="0.2">
      <c r="B787" s="4" t="s">
        <v>413</v>
      </c>
      <c r="C787" s="122"/>
      <c r="D787" s="9" t="s">
        <v>411</v>
      </c>
      <c r="E787" s="3"/>
      <c r="G787" s="3"/>
      <c r="I787" s="4" t="s">
        <v>330</v>
      </c>
      <c r="M787" s="1053"/>
      <c r="N787" s="1054"/>
      <c r="P787" s="312"/>
      <c r="Q787" s="312"/>
      <c r="R787" s="312"/>
      <c r="S787" s="312"/>
    </row>
    <row r="788" spans="2:19" ht="13.5" thickBot="1" x14ac:dyDescent="0.25">
      <c r="B788" s="14"/>
      <c r="C788" s="189"/>
      <c r="D788" s="14"/>
      <c r="E788" s="14"/>
      <c r="F788" s="14"/>
      <c r="G788" s="14"/>
      <c r="H788" s="14"/>
      <c r="I788" s="14"/>
      <c r="J788" s="14"/>
      <c r="K788" s="14"/>
      <c r="L788" s="14"/>
      <c r="M788" s="14"/>
      <c r="N788" s="14"/>
      <c r="P788" s="312"/>
      <c r="Q788" s="312"/>
      <c r="R788" s="312"/>
      <c r="S788" s="312"/>
    </row>
    <row r="789" spans="2:19" x14ac:dyDescent="0.2">
      <c r="E789" s="11" t="s">
        <v>779</v>
      </c>
      <c r="F789" s="724"/>
      <c r="G789" s="10"/>
      <c r="H789" s="10"/>
      <c r="I789" s="3"/>
      <c r="J789" s="3"/>
      <c r="K789" s="3" t="s">
        <v>415</v>
      </c>
      <c r="L789" s="3"/>
      <c r="M789" s="1059" t="s">
        <v>446</v>
      </c>
      <c r="N789" s="1059"/>
      <c r="P789" s="312"/>
      <c r="Q789" s="312"/>
      <c r="R789" s="312"/>
      <c r="S789" s="312"/>
    </row>
    <row r="790" spans="2:19" x14ac:dyDescent="0.2">
      <c r="B790" s="12" t="s">
        <v>414</v>
      </c>
      <c r="C790" s="206">
        <f>C779+1</f>
        <v>72</v>
      </c>
      <c r="D790" s="10"/>
      <c r="E790" s="11" t="s">
        <v>624</v>
      </c>
      <c r="F790" s="202"/>
      <c r="G790" s="3"/>
      <c r="I790" s="4" t="s">
        <v>408</v>
      </c>
      <c r="J790" s="4"/>
      <c r="K790" s="13"/>
      <c r="L790" s="3"/>
      <c r="M790" s="1056"/>
      <c r="N790" s="1056"/>
      <c r="P790" s="312"/>
      <c r="Q790" s="312"/>
      <c r="R790" s="312"/>
      <c r="S790" s="312"/>
    </row>
    <row r="791" spans="2:19" x14ac:dyDescent="0.2">
      <c r="B791" s="4" t="s">
        <v>407</v>
      </c>
      <c r="C791" s="1057" t="s">
        <v>159</v>
      </c>
      <c r="D791" s="1057"/>
      <c r="E791" s="1057"/>
      <c r="F791" s="1057"/>
      <c r="G791" s="3"/>
      <c r="I791" s="4" t="s">
        <v>418</v>
      </c>
      <c r="J791" s="4"/>
      <c r="K791" s="2"/>
      <c r="L791" s="3"/>
      <c r="M791" s="1056"/>
      <c r="N791" s="1056"/>
      <c r="P791" s="312"/>
      <c r="Q791" s="312"/>
      <c r="R791" s="312"/>
      <c r="S791" s="312"/>
    </row>
    <row r="792" spans="2:19" x14ac:dyDescent="0.2">
      <c r="B792" s="4" t="s">
        <v>401</v>
      </c>
      <c r="C792" s="1050"/>
      <c r="D792" s="1051"/>
      <c r="E792" s="1051"/>
      <c r="F792" s="1052"/>
      <c r="G792" s="3"/>
      <c r="I792" s="4" t="s">
        <v>416</v>
      </c>
      <c r="J792" s="4"/>
      <c r="K792" s="2"/>
      <c r="L792" s="3"/>
      <c r="M792" s="1056"/>
      <c r="N792" s="1056"/>
      <c r="P792" s="312"/>
      <c r="Q792" s="312"/>
      <c r="R792" s="312"/>
      <c r="S792" s="312"/>
    </row>
    <row r="793" spans="2:19" x14ac:dyDescent="0.2">
      <c r="B793" s="4" t="s">
        <v>256</v>
      </c>
      <c r="C793" s="1050"/>
      <c r="D793" s="1051"/>
      <c r="E793" s="1051"/>
      <c r="F793" s="1052"/>
      <c r="G793" s="3"/>
      <c r="H793" s="3"/>
      <c r="I793" s="4" t="s">
        <v>421</v>
      </c>
      <c r="J793" s="4"/>
      <c r="K793" s="2"/>
      <c r="L793" s="3"/>
      <c r="M793" s="1056"/>
      <c r="N793" s="1056"/>
      <c r="P793" s="312"/>
      <c r="Q793" s="312"/>
      <c r="R793" s="312"/>
      <c r="S793" s="312"/>
    </row>
    <row r="794" spans="2:19" x14ac:dyDescent="0.2">
      <c r="B794" s="11" t="s">
        <v>435</v>
      </c>
      <c r="C794" s="1028"/>
      <c r="D794" s="1058"/>
      <c r="E794" s="1058"/>
      <c r="F794" s="1029"/>
      <c r="G794" s="3"/>
      <c r="I794" s="4" t="s">
        <v>417</v>
      </c>
      <c r="J794" s="4"/>
      <c r="K794" s="2"/>
      <c r="L794" s="3"/>
      <c r="M794" s="1056"/>
      <c r="N794" s="1056"/>
      <c r="P794" s="312"/>
      <c r="Q794" s="312"/>
      <c r="R794" s="312"/>
      <c r="S794" s="312"/>
    </row>
    <row r="795" spans="2:19" x14ac:dyDescent="0.2">
      <c r="B795" s="4" t="s">
        <v>150</v>
      </c>
      <c r="C795" s="1050"/>
      <c r="D795" s="1051"/>
      <c r="E795" s="1051"/>
      <c r="F795" s="1052"/>
      <c r="G795" s="3"/>
      <c r="P795" s="312"/>
      <c r="Q795" s="312"/>
      <c r="R795" s="312"/>
      <c r="S795" s="312"/>
    </row>
    <row r="796" spans="2:19" x14ac:dyDescent="0.2">
      <c r="F796" s="3"/>
      <c r="G796" s="3"/>
      <c r="I796" s="4" t="s">
        <v>420</v>
      </c>
      <c r="K796" s="2"/>
      <c r="M796" s="1" t="s">
        <v>636</v>
      </c>
      <c r="N796" s="2"/>
      <c r="P796" s="312"/>
      <c r="Q796" s="312"/>
      <c r="R796" s="312"/>
      <c r="S796" s="312"/>
    </row>
    <row r="797" spans="2:19" x14ac:dyDescent="0.2">
      <c r="B797" s="4" t="s">
        <v>412</v>
      </c>
      <c r="C797" s="121"/>
      <c r="D797" s="5" t="s">
        <v>410</v>
      </c>
      <c r="F797" s="3"/>
      <c r="I797" s="4" t="s">
        <v>409</v>
      </c>
      <c r="K797" s="202"/>
      <c r="P797" s="312"/>
      <c r="Q797" s="312"/>
      <c r="R797" s="312"/>
      <c r="S797" s="312"/>
    </row>
    <row r="798" spans="2:19" x14ac:dyDescent="0.2">
      <c r="B798" s="4" t="s">
        <v>413</v>
      </c>
      <c r="C798" s="122"/>
      <c r="D798" s="9" t="s">
        <v>411</v>
      </c>
      <c r="E798" s="3"/>
      <c r="G798" s="3"/>
      <c r="I798" s="4" t="s">
        <v>330</v>
      </c>
      <c r="M798" s="1053"/>
      <c r="N798" s="1054"/>
      <c r="P798" s="312"/>
      <c r="Q798" s="312"/>
      <c r="R798" s="312"/>
      <c r="S798" s="312"/>
    </row>
    <row r="799" spans="2:19" ht="13.5" thickBot="1" x14ac:dyDescent="0.25">
      <c r="B799" s="14"/>
      <c r="C799" s="14"/>
      <c r="D799" s="14"/>
      <c r="E799" s="14"/>
      <c r="F799" s="14"/>
      <c r="G799" s="14"/>
      <c r="H799" s="14"/>
      <c r="I799" s="14"/>
      <c r="J799" s="14"/>
      <c r="K799" s="14"/>
      <c r="L799" s="14"/>
      <c r="M799" s="14"/>
      <c r="N799" s="14"/>
      <c r="P799" s="312"/>
      <c r="Q799" s="312"/>
      <c r="R799" s="312"/>
      <c r="S799" s="312"/>
    </row>
    <row r="800" spans="2:19" x14ac:dyDescent="0.2">
      <c r="E800" s="11" t="s">
        <v>779</v>
      </c>
      <c r="F800" s="724"/>
      <c r="G800" s="10"/>
      <c r="H800" s="10"/>
      <c r="I800" s="3"/>
      <c r="J800" s="3"/>
      <c r="K800" s="3" t="s">
        <v>415</v>
      </c>
      <c r="L800" s="3"/>
      <c r="M800" s="1059" t="s">
        <v>446</v>
      </c>
      <c r="N800" s="1059"/>
      <c r="P800" s="312"/>
      <c r="Q800" s="312"/>
      <c r="R800" s="312"/>
      <c r="S800" s="312"/>
    </row>
    <row r="801" spans="2:19" x14ac:dyDescent="0.2">
      <c r="B801" s="12" t="s">
        <v>414</v>
      </c>
      <c r="C801" s="206">
        <f>C790+1</f>
        <v>73</v>
      </c>
      <c r="D801" s="10"/>
      <c r="E801" s="11" t="s">
        <v>624</v>
      </c>
      <c r="F801" s="202"/>
      <c r="G801" s="3"/>
      <c r="I801" s="4" t="s">
        <v>408</v>
      </c>
      <c r="J801" s="4"/>
      <c r="K801" s="13"/>
      <c r="L801" s="3"/>
      <c r="M801" s="1056"/>
      <c r="N801" s="1056"/>
      <c r="P801" s="312"/>
      <c r="Q801" s="312"/>
      <c r="R801" s="312"/>
      <c r="S801" s="312"/>
    </row>
    <row r="802" spans="2:19" x14ac:dyDescent="0.2">
      <c r="B802" s="4" t="s">
        <v>407</v>
      </c>
      <c r="C802" s="1057" t="s">
        <v>159</v>
      </c>
      <c r="D802" s="1057"/>
      <c r="E802" s="1057"/>
      <c r="F802" s="1057"/>
      <c r="G802" s="3"/>
      <c r="I802" s="4" t="s">
        <v>418</v>
      </c>
      <c r="J802" s="4"/>
      <c r="K802" s="2"/>
      <c r="L802" s="3"/>
      <c r="M802" s="1056"/>
      <c r="N802" s="1056"/>
      <c r="P802" s="312"/>
      <c r="Q802" s="312"/>
      <c r="R802" s="312"/>
      <c r="S802" s="312"/>
    </row>
    <row r="803" spans="2:19" x14ac:dyDescent="0.2">
      <c r="B803" s="4" t="s">
        <v>401</v>
      </c>
      <c r="C803" s="1050"/>
      <c r="D803" s="1051"/>
      <c r="E803" s="1051"/>
      <c r="F803" s="1052"/>
      <c r="G803" s="3"/>
      <c r="I803" s="4" t="s">
        <v>416</v>
      </c>
      <c r="J803" s="4"/>
      <c r="K803" s="2"/>
      <c r="L803" s="3"/>
      <c r="M803" s="1056"/>
      <c r="N803" s="1056"/>
      <c r="P803" s="312"/>
      <c r="Q803" s="312"/>
      <c r="R803" s="312"/>
      <c r="S803" s="312"/>
    </row>
    <row r="804" spans="2:19" x14ac:dyDescent="0.2">
      <c r="B804" s="4" t="s">
        <v>256</v>
      </c>
      <c r="C804" s="1050"/>
      <c r="D804" s="1051"/>
      <c r="E804" s="1051"/>
      <c r="F804" s="1052"/>
      <c r="G804" s="3"/>
      <c r="H804" s="3"/>
      <c r="I804" s="4" t="s">
        <v>421</v>
      </c>
      <c r="J804" s="4"/>
      <c r="K804" s="2"/>
      <c r="L804" s="3"/>
      <c r="M804" s="1056"/>
      <c r="N804" s="1056"/>
      <c r="P804" s="312"/>
      <c r="Q804" s="312"/>
      <c r="R804" s="312"/>
      <c r="S804" s="312"/>
    </row>
    <row r="805" spans="2:19" x14ac:dyDescent="0.2">
      <c r="B805" s="11" t="s">
        <v>435</v>
      </c>
      <c r="C805" s="1028"/>
      <c r="D805" s="1058"/>
      <c r="E805" s="1058"/>
      <c r="F805" s="1029"/>
      <c r="G805" s="3"/>
      <c r="I805" s="4" t="s">
        <v>417</v>
      </c>
      <c r="J805" s="4"/>
      <c r="K805" s="2"/>
      <c r="L805" s="3"/>
      <c r="M805" s="1056"/>
      <c r="N805" s="1056"/>
      <c r="P805" s="312"/>
      <c r="Q805" s="312"/>
      <c r="R805" s="312"/>
      <c r="S805" s="312"/>
    </row>
    <row r="806" spans="2:19" x14ac:dyDescent="0.2">
      <c r="B806" s="4" t="s">
        <v>150</v>
      </c>
      <c r="C806" s="1050"/>
      <c r="D806" s="1051"/>
      <c r="E806" s="1051"/>
      <c r="F806" s="1052"/>
      <c r="G806" s="3"/>
      <c r="P806" s="312"/>
      <c r="Q806" s="312"/>
      <c r="R806" s="312"/>
      <c r="S806" s="312"/>
    </row>
    <row r="807" spans="2:19" x14ac:dyDescent="0.2">
      <c r="F807" s="3"/>
      <c r="G807" s="3"/>
      <c r="I807" s="4" t="s">
        <v>420</v>
      </c>
      <c r="K807" s="2"/>
      <c r="M807" s="1" t="s">
        <v>636</v>
      </c>
      <c r="N807" s="2"/>
      <c r="P807" s="312"/>
      <c r="Q807" s="312"/>
      <c r="R807" s="312"/>
      <c r="S807" s="312"/>
    </row>
    <row r="808" spans="2:19" x14ac:dyDescent="0.2">
      <c r="B808" s="4" t="s">
        <v>412</v>
      </c>
      <c r="C808" s="121"/>
      <c r="D808" s="5" t="s">
        <v>410</v>
      </c>
      <c r="F808" s="3"/>
      <c r="I808" s="4" t="s">
        <v>409</v>
      </c>
      <c r="K808" s="202"/>
      <c r="P808" s="312"/>
      <c r="Q808" s="312"/>
      <c r="R808" s="312"/>
      <c r="S808" s="312"/>
    </row>
    <row r="809" spans="2:19" x14ac:dyDescent="0.2">
      <c r="B809" s="4" t="s">
        <v>413</v>
      </c>
      <c r="C809" s="122"/>
      <c r="D809" s="9" t="s">
        <v>411</v>
      </c>
      <c r="E809" s="3"/>
      <c r="G809" s="3"/>
      <c r="I809" s="4" t="s">
        <v>330</v>
      </c>
      <c r="M809" s="1053"/>
      <c r="N809" s="1054"/>
      <c r="P809" s="312"/>
      <c r="Q809" s="312"/>
      <c r="R809" s="312"/>
      <c r="S809" s="312"/>
    </row>
    <row r="810" spans="2:19" ht="13.5" thickBot="1" x14ac:dyDescent="0.25">
      <c r="B810" s="14"/>
      <c r="C810" s="14"/>
      <c r="D810" s="14"/>
      <c r="E810" s="14"/>
      <c r="F810" s="14"/>
      <c r="G810" s="14"/>
      <c r="H810" s="14"/>
      <c r="I810" s="14"/>
      <c r="J810" s="14"/>
      <c r="K810" s="14"/>
      <c r="L810" s="14"/>
      <c r="M810" s="14"/>
      <c r="N810" s="14"/>
      <c r="P810" s="312"/>
      <c r="Q810" s="312"/>
      <c r="R810" s="312"/>
      <c r="S810" s="312"/>
    </row>
    <row r="811" spans="2:19" x14ac:dyDescent="0.2">
      <c r="E811" s="11" t="s">
        <v>779</v>
      </c>
      <c r="F811" s="724"/>
      <c r="G811" s="10"/>
      <c r="H811" s="10"/>
      <c r="I811" s="3"/>
      <c r="J811" s="3"/>
      <c r="K811" s="3" t="s">
        <v>415</v>
      </c>
      <c r="L811" s="3"/>
      <c r="M811" s="1059" t="s">
        <v>446</v>
      </c>
      <c r="N811" s="1059"/>
      <c r="P811" s="312"/>
      <c r="Q811" s="312"/>
      <c r="R811" s="312"/>
      <c r="S811" s="312"/>
    </row>
    <row r="812" spans="2:19" x14ac:dyDescent="0.2">
      <c r="B812" s="12" t="s">
        <v>414</v>
      </c>
      <c r="C812" s="206">
        <f>C801+1</f>
        <v>74</v>
      </c>
      <c r="D812" s="10"/>
      <c r="E812" s="11" t="s">
        <v>624</v>
      </c>
      <c r="F812" s="202"/>
      <c r="G812" s="3"/>
      <c r="I812" s="4" t="s">
        <v>408</v>
      </c>
      <c r="J812" s="4"/>
      <c r="K812" s="13"/>
      <c r="L812" s="3"/>
      <c r="M812" s="1056"/>
      <c r="N812" s="1056"/>
      <c r="P812" s="312"/>
      <c r="Q812" s="312"/>
      <c r="R812" s="312"/>
      <c r="S812" s="312"/>
    </row>
    <row r="813" spans="2:19" x14ac:dyDescent="0.2">
      <c r="B813" s="4" t="s">
        <v>407</v>
      </c>
      <c r="C813" s="1057" t="s">
        <v>159</v>
      </c>
      <c r="D813" s="1057"/>
      <c r="E813" s="1057"/>
      <c r="F813" s="1057"/>
      <c r="G813" s="3"/>
      <c r="I813" s="4" t="s">
        <v>418</v>
      </c>
      <c r="J813" s="4"/>
      <c r="K813" s="2"/>
      <c r="L813" s="3"/>
      <c r="M813" s="1056"/>
      <c r="N813" s="1056"/>
      <c r="P813" s="312"/>
      <c r="Q813" s="312"/>
      <c r="R813" s="312"/>
      <c r="S813" s="312"/>
    </row>
    <row r="814" spans="2:19" x14ac:dyDescent="0.2">
      <c r="B814" s="4" t="s">
        <v>401</v>
      </c>
      <c r="C814" s="1050"/>
      <c r="D814" s="1051"/>
      <c r="E814" s="1051"/>
      <c r="F814" s="1052"/>
      <c r="G814" s="3"/>
      <c r="I814" s="4" t="s">
        <v>416</v>
      </c>
      <c r="J814" s="4"/>
      <c r="K814" s="2"/>
      <c r="L814" s="3"/>
      <c r="M814" s="1056"/>
      <c r="N814" s="1056"/>
      <c r="P814" s="312"/>
      <c r="Q814" s="312"/>
      <c r="R814" s="312"/>
      <c r="S814" s="312"/>
    </row>
    <row r="815" spans="2:19" x14ac:dyDescent="0.2">
      <c r="B815" s="4" t="s">
        <v>256</v>
      </c>
      <c r="C815" s="1050"/>
      <c r="D815" s="1051"/>
      <c r="E815" s="1051"/>
      <c r="F815" s="1052"/>
      <c r="G815" s="3"/>
      <c r="H815" s="3"/>
      <c r="I815" s="4" t="s">
        <v>421</v>
      </c>
      <c r="J815" s="4"/>
      <c r="K815" s="2"/>
      <c r="L815" s="3"/>
      <c r="M815" s="1056"/>
      <c r="N815" s="1056"/>
      <c r="P815" s="312"/>
      <c r="Q815" s="312"/>
      <c r="R815" s="312"/>
      <c r="S815" s="312"/>
    </row>
    <row r="816" spans="2:19" x14ac:dyDescent="0.2">
      <c r="B816" s="11" t="s">
        <v>435</v>
      </c>
      <c r="C816" s="1028"/>
      <c r="D816" s="1058"/>
      <c r="E816" s="1058"/>
      <c r="F816" s="1029"/>
      <c r="G816" s="3"/>
      <c r="I816" s="4" t="s">
        <v>417</v>
      </c>
      <c r="J816" s="4"/>
      <c r="K816" s="2"/>
      <c r="L816" s="3"/>
      <c r="M816" s="1056"/>
      <c r="N816" s="1056"/>
      <c r="P816" s="312"/>
      <c r="Q816" s="312"/>
      <c r="R816" s="312"/>
      <c r="S816" s="312"/>
    </row>
    <row r="817" spans="2:19" x14ac:dyDescent="0.2">
      <c r="B817" s="4" t="s">
        <v>150</v>
      </c>
      <c r="C817" s="1050"/>
      <c r="D817" s="1051"/>
      <c r="E817" s="1051"/>
      <c r="F817" s="1052"/>
      <c r="G817" s="3"/>
      <c r="P817" s="312"/>
      <c r="Q817" s="312"/>
      <c r="R817" s="312"/>
      <c r="S817" s="312"/>
    </row>
    <row r="818" spans="2:19" x14ac:dyDescent="0.2">
      <c r="F818" s="3"/>
      <c r="G818" s="3"/>
      <c r="I818" s="4" t="s">
        <v>420</v>
      </c>
      <c r="K818" s="2"/>
      <c r="M818" s="1" t="s">
        <v>636</v>
      </c>
      <c r="N818" s="2"/>
      <c r="P818" s="312"/>
      <c r="Q818" s="312"/>
      <c r="R818" s="312"/>
      <c r="S818" s="312"/>
    </row>
    <row r="819" spans="2:19" x14ac:dyDescent="0.2">
      <c r="B819" s="4" t="s">
        <v>412</v>
      </c>
      <c r="C819" s="121"/>
      <c r="D819" s="5" t="s">
        <v>410</v>
      </c>
      <c r="F819" s="3"/>
      <c r="I819" s="4" t="s">
        <v>409</v>
      </c>
      <c r="K819" s="202"/>
      <c r="P819" s="312"/>
      <c r="Q819" s="312"/>
      <c r="R819" s="312"/>
      <c r="S819" s="312"/>
    </row>
    <row r="820" spans="2:19" x14ac:dyDescent="0.2">
      <c r="B820" s="4" t="s">
        <v>413</v>
      </c>
      <c r="C820" s="122"/>
      <c r="D820" s="9" t="s">
        <v>411</v>
      </c>
      <c r="E820" s="3"/>
      <c r="G820" s="3"/>
      <c r="I820" s="4" t="s">
        <v>330</v>
      </c>
      <c r="M820" s="1053"/>
      <c r="N820" s="1054"/>
      <c r="P820" s="312"/>
      <c r="Q820" s="312"/>
      <c r="R820" s="312"/>
      <c r="S820" s="312"/>
    </row>
    <row r="821" spans="2:19" ht="13.5" thickBot="1" x14ac:dyDescent="0.25">
      <c r="B821" s="14"/>
      <c r="C821" s="14"/>
      <c r="D821" s="14"/>
      <c r="E821" s="14"/>
      <c r="F821" s="14"/>
      <c r="G821" s="14"/>
      <c r="H821" s="14"/>
      <c r="I821" s="14"/>
      <c r="J821" s="14"/>
      <c r="K821" s="14"/>
      <c r="L821" s="14"/>
      <c r="M821" s="14"/>
      <c r="N821" s="14"/>
      <c r="P821" s="312"/>
      <c r="Q821" s="312"/>
      <c r="R821" s="312"/>
      <c r="S821" s="312"/>
    </row>
    <row r="822" spans="2:19" x14ac:dyDescent="0.2">
      <c r="E822" s="11" t="s">
        <v>779</v>
      </c>
      <c r="F822" s="724"/>
      <c r="G822" s="10"/>
      <c r="H822" s="10"/>
      <c r="I822" s="3"/>
      <c r="J822" s="3"/>
      <c r="K822" s="3" t="s">
        <v>415</v>
      </c>
      <c r="L822" s="3"/>
      <c r="M822" s="1059" t="s">
        <v>446</v>
      </c>
      <c r="N822" s="1059"/>
      <c r="P822" s="312"/>
      <c r="Q822" s="312"/>
      <c r="R822" s="312"/>
      <c r="S822" s="312"/>
    </row>
    <row r="823" spans="2:19" x14ac:dyDescent="0.2">
      <c r="B823" s="12" t="s">
        <v>414</v>
      </c>
      <c r="C823" s="206">
        <f>C812+1</f>
        <v>75</v>
      </c>
      <c r="D823" s="10"/>
      <c r="E823" s="11" t="s">
        <v>624</v>
      </c>
      <c r="F823" s="202"/>
      <c r="G823" s="3"/>
      <c r="I823" s="4" t="s">
        <v>408</v>
      </c>
      <c r="J823" s="4"/>
      <c r="K823" s="13"/>
      <c r="L823" s="3"/>
      <c r="M823" s="1056"/>
      <c r="N823" s="1056"/>
      <c r="P823" s="312"/>
      <c r="Q823" s="312"/>
      <c r="R823" s="312"/>
      <c r="S823" s="312"/>
    </row>
    <row r="824" spans="2:19" x14ac:dyDescent="0.2">
      <c r="B824" s="4" t="s">
        <v>407</v>
      </c>
      <c r="C824" s="1057" t="s">
        <v>159</v>
      </c>
      <c r="D824" s="1057"/>
      <c r="E824" s="1057"/>
      <c r="F824" s="1057"/>
      <c r="G824" s="3"/>
      <c r="I824" s="4" t="s">
        <v>418</v>
      </c>
      <c r="J824" s="4"/>
      <c r="K824" s="2"/>
      <c r="L824" s="3"/>
      <c r="M824" s="1056"/>
      <c r="N824" s="1056"/>
      <c r="P824" s="312"/>
      <c r="Q824" s="312"/>
      <c r="R824" s="312"/>
      <c r="S824" s="312"/>
    </row>
    <row r="825" spans="2:19" x14ac:dyDescent="0.2">
      <c r="B825" s="4" t="s">
        <v>401</v>
      </c>
      <c r="C825" s="1050"/>
      <c r="D825" s="1051"/>
      <c r="E825" s="1051"/>
      <c r="F825" s="1052"/>
      <c r="G825" s="3"/>
      <c r="I825" s="4" t="s">
        <v>416</v>
      </c>
      <c r="J825" s="4"/>
      <c r="K825" s="2"/>
      <c r="L825" s="3"/>
      <c r="M825" s="1056"/>
      <c r="N825" s="1056"/>
      <c r="P825" s="312"/>
      <c r="Q825" s="312"/>
      <c r="R825" s="312"/>
      <c r="S825" s="312"/>
    </row>
    <row r="826" spans="2:19" x14ac:dyDescent="0.2">
      <c r="B826" s="4" t="s">
        <v>256</v>
      </c>
      <c r="C826" s="1050"/>
      <c r="D826" s="1051"/>
      <c r="E826" s="1051"/>
      <c r="F826" s="1052"/>
      <c r="G826" s="3"/>
      <c r="H826" s="3"/>
      <c r="I826" s="4" t="s">
        <v>421</v>
      </c>
      <c r="J826" s="4"/>
      <c r="K826" s="2"/>
      <c r="L826" s="3"/>
      <c r="M826" s="1056"/>
      <c r="N826" s="1056"/>
      <c r="P826" s="312"/>
      <c r="Q826" s="312"/>
      <c r="R826" s="312"/>
      <c r="S826" s="312"/>
    </row>
    <row r="827" spans="2:19" x14ac:dyDescent="0.2">
      <c r="B827" s="11" t="s">
        <v>435</v>
      </c>
      <c r="C827" s="1028"/>
      <c r="D827" s="1058"/>
      <c r="E827" s="1058"/>
      <c r="F827" s="1029"/>
      <c r="G827" s="3"/>
      <c r="I827" s="4" t="s">
        <v>417</v>
      </c>
      <c r="J827" s="4"/>
      <c r="K827" s="2"/>
      <c r="L827" s="3"/>
      <c r="M827" s="1056"/>
      <c r="N827" s="1056"/>
      <c r="P827" s="312"/>
      <c r="Q827" s="312"/>
      <c r="R827" s="312"/>
      <c r="S827" s="312"/>
    </row>
    <row r="828" spans="2:19" x14ac:dyDescent="0.2">
      <c r="B828" s="4" t="s">
        <v>150</v>
      </c>
      <c r="C828" s="1050"/>
      <c r="D828" s="1051"/>
      <c r="E828" s="1051"/>
      <c r="F828" s="1052"/>
      <c r="G828" s="3"/>
      <c r="P828" s="312"/>
      <c r="Q828" s="312"/>
      <c r="R828" s="312"/>
      <c r="S828" s="312"/>
    </row>
    <row r="829" spans="2:19" x14ac:dyDescent="0.2">
      <c r="F829" s="3"/>
      <c r="G829" s="3"/>
      <c r="I829" s="4" t="s">
        <v>420</v>
      </c>
      <c r="K829" s="2"/>
      <c r="M829" s="1" t="s">
        <v>636</v>
      </c>
      <c r="N829" s="2"/>
      <c r="P829" s="312"/>
      <c r="Q829" s="312"/>
      <c r="R829" s="312"/>
      <c r="S829" s="312"/>
    </row>
    <row r="830" spans="2:19" x14ac:dyDescent="0.2">
      <c r="B830" s="4" t="s">
        <v>412</v>
      </c>
      <c r="C830" s="121"/>
      <c r="D830" s="5" t="s">
        <v>410</v>
      </c>
      <c r="F830" s="3"/>
      <c r="I830" s="4" t="s">
        <v>409</v>
      </c>
      <c r="K830" s="202"/>
      <c r="P830" s="312"/>
      <c r="Q830" s="312"/>
      <c r="R830" s="312"/>
      <c r="S830" s="312"/>
    </row>
    <row r="831" spans="2:19" x14ac:dyDescent="0.2">
      <c r="B831" s="4" t="s">
        <v>413</v>
      </c>
      <c r="C831" s="122"/>
      <c r="D831" s="9" t="s">
        <v>411</v>
      </c>
      <c r="E831" s="3"/>
      <c r="G831" s="3"/>
      <c r="I831" s="4" t="s">
        <v>330</v>
      </c>
      <c r="M831" s="1053"/>
      <c r="N831" s="1054"/>
      <c r="P831" s="312"/>
      <c r="Q831" s="312"/>
      <c r="R831" s="312"/>
      <c r="S831" s="312"/>
    </row>
    <row r="832" spans="2:19" ht="13.5" thickBot="1" x14ac:dyDescent="0.25">
      <c r="B832" s="14"/>
      <c r="C832" s="14"/>
      <c r="D832" s="14"/>
      <c r="E832" s="14"/>
      <c r="F832" s="14"/>
      <c r="G832" s="14"/>
      <c r="H832" s="14"/>
      <c r="I832" s="14"/>
      <c r="J832" s="14"/>
      <c r="K832" s="14"/>
      <c r="L832" s="14"/>
      <c r="M832" s="14"/>
      <c r="N832" s="14"/>
      <c r="P832" s="312"/>
      <c r="Q832" s="312"/>
      <c r="R832" s="312"/>
      <c r="S832" s="312"/>
    </row>
    <row r="833" spans="2:19" x14ac:dyDescent="0.2">
      <c r="E833" s="11" t="s">
        <v>779</v>
      </c>
      <c r="F833" s="724"/>
      <c r="G833" s="10"/>
      <c r="H833" s="10"/>
      <c r="I833" s="3"/>
      <c r="J833" s="3"/>
      <c r="K833" s="3" t="s">
        <v>415</v>
      </c>
      <c r="L833" s="3"/>
      <c r="M833" s="1059" t="s">
        <v>446</v>
      </c>
      <c r="N833" s="1059"/>
      <c r="P833" s="312"/>
      <c r="Q833" s="312"/>
      <c r="R833" s="312"/>
      <c r="S833" s="312"/>
    </row>
    <row r="834" spans="2:19" x14ac:dyDescent="0.2">
      <c r="B834" s="12" t="s">
        <v>414</v>
      </c>
      <c r="C834" s="206">
        <f>C823+1</f>
        <v>76</v>
      </c>
      <c r="D834" s="10"/>
      <c r="E834" s="11" t="s">
        <v>624</v>
      </c>
      <c r="F834" s="202"/>
      <c r="G834" s="3"/>
      <c r="I834" s="4" t="s">
        <v>408</v>
      </c>
      <c r="J834" s="4"/>
      <c r="K834" s="13"/>
      <c r="L834" s="3"/>
      <c r="M834" s="1056"/>
      <c r="N834" s="1056"/>
      <c r="P834" s="312"/>
      <c r="Q834" s="312"/>
      <c r="R834" s="312"/>
      <c r="S834" s="312"/>
    </row>
    <row r="835" spans="2:19" x14ac:dyDescent="0.2">
      <c r="B835" s="4" t="s">
        <v>407</v>
      </c>
      <c r="C835" s="1057" t="s">
        <v>159</v>
      </c>
      <c r="D835" s="1057"/>
      <c r="E835" s="1057"/>
      <c r="F835" s="1057"/>
      <c r="G835" s="3"/>
      <c r="I835" s="4" t="s">
        <v>418</v>
      </c>
      <c r="J835" s="4"/>
      <c r="K835" s="2"/>
      <c r="L835" s="3"/>
      <c r="M835" s="1056"/>
      <c r="N835" s="1056"/>
      <c r="P835" s="312"/>
      <c r="Q835" s="312"/>
      <c r="R835" s="312"/>
      <c r="S835" s="312"/>
    </row>
    <row r="836" spans="2:19" x14ac:dyDescent="0.2">
      <c r="B836" s="4" t="s">
        <v>401</v>
      </c>
      <c r="C836" s="1050"/>
      <c r="D836" s="1051"/>
      <c r="E836" s="1051"/>
      <c r="F836" s="1052"/>
      <c r="G836" s="3"/>
      <c r="I836" s="4" t="s">
        <v>416</v>
      </c>
      <c r="J836" s="4"/>
      <c r="K836" s="2"/>
      <c r="L836" s="3"/>
      <c r="M836" s="1056"/>
      <c r="N836" s="1056"/>
      <c r="P836" s="312"/>
      <c r="Q836" s="312"/>
      <c r="R836" s="312"/>
      <c r="S836" s="312"/>
    </row>
    <row r="837" spans="2:19" x14ac:dyDescent="0.2">
      <c r="B837" s="4" t="s">
        <v>256</v>
      </c>
      <c r="C837" s="1050"/>
      <c r="D837" s="1051"/>
      <c r="E837" s="1051"/>
      <c r="F837" s="1052"/>
      <c r="G837" s="3"/>
      <c r="H837" s="3"/>
      <c r="I837" s="4" t="s">
        <v>421</v>
      </c>
      <c r="J837" s="4"/>
      <c r="K837" s="2"/>
      <c r="L837" s="3"/>
      <c r="M837" s="1056"/>
      <c r="N837" s="1056"/>
      <c r="P837" s="312"/>
      <c r="Q837" s="312"/>
      <c r="R837" s="312"/>
      <c r="S837" s="312"/>
    </row>
    <row r="838" spans="2:19" x14ac:dyDescent="0.2">
      <c r="B838" s="11" t="s">
        <v>435</v>
      </c>
      <c r="C838" s="1028"/>
      <c r="D838" s="1058"/>
      <c r="E838" s="1058"/>
      <c r="F838" s="1029"/>
      <c r="G838" s="3"/>
      <c r="I838" s="4" t="s">
        <v>417</v>
      </c>
      <c r="J838" s="4"/>
      <c r="K838" s="2"/>
      <c r="L838" s="3"/>
      <c r="M838" s="1056"/>
      <c r="N838" s="1056"/>
      <c r="P838" s="312"/>
      <c r="Q838" s="312"/>
      <c r="R838" s="312"/>
      <c r="S838" s="312"/>
    </row>
    <row r="839" spans="2:19" x14ac:dyDescent="0.2">
      <c r="B839" s="4" t="s">
        <v>150</v>
      </c>
      <c r="C839" s="1050"/>
      <c r="D839" s="1051"/>
      <c r="E839" s="1051"/>
      <c r="F839" s="1052"/>
      <c r="G839" s="3"/>
      <c r="P839" s="312"/>
      <c r="Q839" s="312"/>
      <c r="R839" s="312"/>
      <c r="S839" s="312"/>
    </row>
    <row r="840" spans="2:19" x14ac:dyDescent="0.2">
      <c r="F840" s="3"/>
      <c r="G840" s="3"/>
      <c r="I840" s="4" t="s">
        <v>420</v>
      </c>
      <c r="K840" s="2"/>
      <c r="M840" s="1" t="s">
        <v>636</v>
      </c>
      <c r="N840" s="2"/>
      <c r="P840" s="312"/>
      <c r="Q840" s="312"/>
      <c r="R840" s="312"/>
      <c r="S840" s="312"/>
    </row>
    <row r="841" spans="2:19" x14ac:dyDescent="0.2">
      <c r="B841" s="4" t="s">
        <v>412</v>
      </c>
      <c r="C841" s="121"/>
      <c r="D841" s="5" t="s">
        <v>410</v>
      </c>
      <c r="F841" s="3"/>
      <c r="I841" s="4" t="s">
        <v>409</v>
      </c>
      <c r="K841" s="202"/>
      <c r="P841" s="312"/>
      <c r="Q841" s="312"/>
      <c r="R841" s="312"/>
      <c r="S841" s="312"/>
    </row>
    <row r="842" spans="2:19" x14ac:dyDescent="0.2">
      <c r="B842" s="4" t="s">
        <v>413</v>
      </c>
      <c r="C842" s="122"/>
      <c r="D842" s="9" t="s">
        <v>411</v>
      </c>
      <c r="E842" s="3"/>
      <c r="G842" s="3"/>
      <c r="I842" s="4" t="s">
        <v>330</v>
      </c>
      <c r="M842" s="1053"/>
      <c r="N842" s="1054"/>
      <c r="P842" s="312"/>
      <c r="Q842" s="312"/>
      <c r="R842" s="312"/>
      <c r="S842" s="312"/>
    </row>
    <row r="843" spans="2:19" ht="13.5" thickBot="1" x14ac:dyDescent="0.25">
      <c r="B843" s="14"/>
      <c r="C843" s="14"/>
      <c r="D843" s="14"/>
      <c r="E843" s="14"/>
      <c r="F843" s="14"/>
      <c r="G843" s="14"/>
      <c r="H843" s="14"/>
      <c r="I843" s="14"/>
      <c r="J843" s="14"/>
      <c r="K843" s="14"/>
      <c r="L843" s="14"/>
      <c r="M843" s="14"/>
      <c r="N843" s="14"/>
      <c r="P843" s="312"/>
      <c r="Q843" s="312"/>
      <c r="R843" s="312"/>
      <c r="S843" s="312"/>
    </row>
    <row r="844" spans="2:19" x14ac:dyDescent="0.2">
      <c r="B844" s="517"/>
      <c r="C844" s="517"/>
      <c r="D844" s="517"/>
      <c r="E844" s="11" t="s">
        <v>779</v>
      </c>
      <c r="F844" s="724"/>
      <c r="G844" s="519"/>
      <c r="H844" s="519"/>
      <c r="I844" s="516"/>
      <c r="J844" s="516"/>
      <c r="K844" s="516" t="s">
        <v>415</v>
      </c>
      <c r="L844" s="516"/>
      <c r="M844" s="1055" t="s">
        <v>446</v>
      </c>
      <c r="N844" s="1055"/>
      <c r="P844" s="312"/>
      <c r="Q844" s="312"/>
      <c r="R844" s="312"/>
      <c r="S844" s="312"/>
    </row>
    <row r="845" spans="2:19" x14ac:dyDescent="0.2">
      <c r="B845" s="12" t="s">
        <v>414</v>
      </c>
      <c r="C845" s="206">
        <f>C834+1</f>
        <v>77</v>
      </c>
      <c r="D845" s="10"/>
      <c r="E845" s="11" t="s">
        <v>624</v>
      </c>
      <c r="F845" s="202"/>
      <c r="G845" s="3"/>
      <c r="I845" s="4" t="s">
        <v>408</v>
      </c>
      <c r="J845" s="4"/>
      <c r="K845" s="13"/>
      <c r="L845" s="3"/>
      <c r="M845" s="1056"/>
      <c r="N845" s="1056"/>
      <c r="P845" s="312"/>
      <c r="Q845" s="312"/>
      <c r="R845" s="312"/>
      <c r="S845" s="312"/>
    </row>
    <row r="846" spans="2:19" x14ac:dyDescent="0.2">
      <c r="B846" s="4" t="s">
        <v>407</v>
      </c>
      <c r="C846" s="1057" t="s">
        <v>159</v>
      </c>
      <c r="D846" s="1057"/>
      <c r="E846" s="1057"/>
      <c r="F846" s="1057"/>
      <c r="G846" s="3"/>
      <c r="I846" s="4" t="s">
        <v>418</v>
      </c>
      <c r="J846" s="4"/>
      <c r="K846" s="2"/>
      <c r="L846" s="3"/>
      <c r="M846" s="1056"/>
      <c r="N846" s="1056"/>
      <c r="P846" s="312"/>
      <c r="Q846" s="312"/>
      <c r="R846" s="312"/>
      <c r="S846" s="312"/>
    </row>
    <row r="847" spans="2:19" x14ac:dyDescent="0.2">
      <c r="B847" s="4" t="s">
        <v>401</v>
      </c>
      <c r="C847" s="1050"/>
      <c r="D847" s="1051"/>
      <c r="E847" s="1051"/>
      <c r="F847" s="1052"/>
      <c r="G847" s="3"/>
      <c r="I847" s="4" t="s">
        <v>416</v>
      </c>
      <c r="J847" s="4"/>
      <c r="K847" s="2"/>
      <c r="L847" s="3"/>
      <c r="M847" s="1056"/>
      <c r="N847" s="1056"/>
      <c r="P847" s="312"/>
      <c r="Q847" s="312"/>
      <c r="R847" s="312"/>
      <c r="S847" s="312"/>
    </row>
    <row r="848" spans="2:19" x14ac:dyDescent="0.2">
      <c r="B848" s="4" t="s">
        <v>256</v>
      </c>
      <c r="C848" s="1050"/>
      <c r="D848" s="1051"/>
      <c r="E848" s="1051"/>
      <c r="F848" s="1052"/>
      <c r="G848" s="3"/>
      <c r="H848" s="3"/>
      <c r="I848" s="4" t="s">
        <v>421</v>
      </c>
      <c r="J848" s="4"/>
      <c r="K848" s="2"/>
      <c r="L848" s="3"/>
      <c r="M848" s="1056"/>
      <c r="N848" s="1056"/>
      <c r="P848" s="312"/>
      <c r="Q848" s="312"/>
      <c r="R848" s="312"/>
      <c r="S848" s="312"/>
    </row>
    <row r="849" spans="2:19" x14ac:dyDescent="0.2">
      <c r="B849" s="11" t="s">
        <v>435</v>
      </c>
      <c r="C849" s="1028"/>
      <c r="D849" s="1058"/>
      <c r="E849" s="1058"/>
      <c r="F849" s="1029"/>
      <c r="G849" s="3"/>
      <c r="I849" s="4" t="s">
        <v>417</v>
      </c>
      <c r="J849" s="4"/>
      <c r="K849" s="2"/>
      <c r="L849" s="3"/>
      <c r="M849" s="1056"/>
      <c r="N849" s="1056"/>
      <c r="P849" s="312"/>
      <c r="Q849" s="312"/>
      <c r="R849" s="312"/>
      <c r="S849" s="312"/>
    </row>
    <row r="850" spans="2:19" x14ac:dyDescent="0.2">
      <c r="B850" s="4" t="s">
        <v>150</v>
      </c>
      <c r="C850" s="1050"/>
      <c r="D850" s="1051"/>
      <c r="E850" s="1051"/>
      <c r="F850" s="1052"/>
      <c r="G850" s="3"/>
      <c r="P850" s="312"/>
      <c r="Q850" s="312"/>
      <c r="R850" s="312"/>
      <c r="S850" s="312"/>
    </row>
    <row r="851" spans="2:19" x14ac:dyDescent="0.2">
      <c r="F851" s="3"/>
      <c r="G851" s="3"/>
      <c r="I851" s="4" t="s">
        <v>420</v>
      </c>
      <c r="K851" s="2"/>
      <c r="M851" s="1" t="s">
        <v>636</v>
      </c>
      <c r="N851" s="2"/>
      <c r="P851" s="312"/>
      <c r="Q851" s="312"/>
      <c r="R851" s="312"/>
      <c r="S851" s="312"/>
    </row>
    <row r="852" spans="2:19" x14ac:dyDescent="0.2">
      <c r="B852" s="4" t="s">
        <v>412</v>
      </c>
      <c r="C852" s="121"/>
      <c r="D852" s="5" t="s">
        <v>410</v>
      </c>
      <c r="F852" s="3"/>
      <c r="I852" s="4" t="s">
        <v>409</v>
      </c>
      <c r="K852" s="202"/>
      <c r="P852" s="312"/>
      <c r="Q852" s="312"/>
      <c r="R852" s="312"/>
      <c r="S852" s="312"/>
    </row>
    <row r="853" spans="2:19" x14ac:dyDescent="0.2">
      <c r="B853" s="4" t="s">
        <v>413</v>
      </c>
      <c r="C853" s="122"/>
      <c r="D853" s="9" t="s">
        <v>411</v>
      </c>
      <c r="E853" s="3"/>
      <c r="G853" s="3"/>
      <c r="I853" s="4" t="s">
        <v>330</v>
      </c>
      <c r="M853" s="1053"/>
      <c r="N853" s="1054"/>
      <c r="P853" s="312"/>
      <c r="Q853" s="312"/>
      <c r="R853" s="312"/>
      <c r="S853" s="312"/>
    </row>
    <row r="854" spans="2:19" ht="13.5" thickBot="1" x14ac:dyDescent="0.25">
      <c r="B854" s="14"/>
      <c r="C854" s="14"/>
      <c r="D854" s="14"/>
      <c r="E854" s="14"/>
      <c r="F854" s="14"/>
      <c r="G854" s="14"/>
      <c r="H854" s="14"/>
      <c r="I854" s="14"/>
      <c r="J854" s="14"/>
      <c r="K854" s="14"/>
      <c r="L854" s="14"/>
      <c r="M854" s="14"/>
      <c r="N854" s="14"/>
      <c r="P854" s="312"/>
      <c r="Q854" s="312"/>
      <c r="R854" s="312"/>
      <c r="S854" s="312"/>
    </row>
    <row r="855" spans="2:19" x14ac:dyDescent="0.2">
      <c r="E855" s="11" t="s">
        <v>779</v>
      </c>
      <c r="F855" s="724"/>
      <c r="G855" s="10"/>
      <c r="H855" s="10"/>
      <c r="I855" s="3"/>
      <c r="J855" s="3"/>
      <c r="K855" s="3" t="s">
        <v>415</v>
      </c>
      <c r="L855" s="3"/>
      <c r="M855" s="1059" t="s">
        <v>446</v>
      </c>
      <c r="N855" s="1059"/>
      <c r="P855" s="312"/>
      <c r="Q855" s="312"/>
      <c r="R855" s="312"/>
      <c r="S855" s="312"/>
    </row>
    <row r="856" spans="2:19" x14ac:dyDescent="0.2">
      <c r="B856" s="12" t="s">
        <v>414</v>
      </c>
      <c r="C856" s="206">
        <f>C845+1</f>
        <v>78</v>
      </c>
      <c r="D856" s="10"/>
      <c r="E856" s="11" t="s">
        <v>624</v>
      </c>
      <c r="F856" s="202"/>
      <c r="G856" s="3"/>
      <c r="I856" s="4" t="s">
        <v>408</v>
      </c>
      <c r="J856" s="4"/>
      <c r="K856" s="13"/>
      <c r="L856" s="3"/>
      <c r="M856" s="1056"/>
      <c r="N856" s="1056"/>
      <c r="P856" s="312"/>
      <c r="Q856" s="312"/>
      <c r="R856" s="312"/>
      <c r="S856" s="312"/>
    </row>
    <row r="857" spans="2:19" x14ac:dyDescent="0.2">
      <c r="B857" s="4" t="s">
        <v>407</v>
      </c>
      <c r="C857" s="1057" t="s">
        <v>159</v>
      </c>
      <c r="D857" s="1057"/>
      <c r="E857" s="1057"/>
      <c r="F857" s="1057"/>
      <c r="G857" s="3"/>
      <c r="I857" s="4" t="s">
        <v>418</v>
      </c>
      <c r="J857" s="4"/>
      <c r="K857" s="2"/>
      <c r="L857" s="3"/>
      <c r="M857" s="1056"/>
      <c r="N857" s="1056"/>
      <c r="P857" s="312"/>
      <c r="Q857" s="312"/>
      <c r="R857" s="312"/>
      <c r="S857" s="312"/>
    </row>
    <row r="858" spans="2:19" x14ac:dyDescent="0.2">
      <c r="B858" s="4" t="s">
        <v>401</v>
      </c>
      <c r="C858" s="1050"/>
      <c r="D858" s="1051"/>
      <c r="E858" s="1051"/>
      <c r="F858" s="1052"/>
      <c r="G858" s="3"/>
      <c r="I858" s="4" t="s">
        <v>416</v>
      </c>
      <c r="J858" s="4"/>
      <c r="K858" s="2"/>
      <c r="L858" s="3"/>
      <c r="M858" s="1056"/>
      <c r="N858" s="1056"/>
      <c r="P858" s="312"/>
      <c r="Q858" s="312"/>
      <c r="R858" s="312"/>
      <c r="S858" s="312"/>
    </row>
    <row r="859" spans="2:19" x14ac:dyDescent="0.2">
      <c r="B859" s="4" t="s">
        <v>256</v>
      </c>
      <c r="C859" s="1050"/>
      <c r="D859" s="1051"/>
      <c r="E859" s="1051"/>
      <c r="F859" s="1052"/>
      <c r="G859" s="3"/>
      <c r="H859" s="3"/>
      <c r="I859" s="4" t="s">
        <v>421</v>
      </c>
      <c r="J859" s="4"/>
      <c r="K859" s="2"/>
      <c r="L859" s="3"/>
      <c r="M859" s="1056"/>
      <c r="N859" s="1056"/>
      <c r="P859" s="312"/>
      <c r="Q859" s="312"/>
      <c r="R859" s="312"/>
      <c r="S859" s="312"/>
    </row>
    <row r="860" spans="2:19" x14ac:dyDescent="0.2">
      <c r="B860" s="11" t="s">
        <v>435</v>
      </c>
      <c r="C860" s="1028"/>
      <c r="D860" s="1058"/>
      <c r="E860" s="1058"/>
      <c r="F860" s="1029"/>
      <c r="G860" s="3"/>
      <c r="I860" s="4" t="s">
        <v>417</v>
      </c>
      <c r="J860" s="4"/>
      <c r="K860" s="2"/>
      <c r="L860" s="3"/>
      <c r="M860" s="1056"/>
      <c r="N860" s="1056"/>
      <c r="P860" s="312"/>
      <c r="Q860" s="312"/>
      <c r="R860" s="312"/>
      <c r="S860" s="312"/>
    </row>
    <row r="861" spans="2:19" x14ac:dyDescent="0.2">
      <c r="B861" s="4" t="s">
        <v>150</v>
      </c>
      <c r="C861" s="1050"/>
      <c r="D861" s="1051"/>
      <c r="E861" s="1051"/>
      <c r="F861" s="1052"/>
      <c r="G861" s="3"/>
      <c r="P861" s="312"/>
      <c r="Q861" s="312"/>
      <c r="R861" s="312"/>
      <c r="S861" s="312"/>
    </row>
    <row r="862" spans="2:19" x14ac:dyDescent="0.2">
      <c r="F862" s="3"/>
      <c r="G862" s="3"/>
      <c r="I862" s="4" t="s">
        <v>420</v>
      </c>
      <c r="K862" s="2"/>
      <c r="M862" s="1" t="s">
        <v>636</v>
      </c>
      <c r="N862" s="2"/>
      <c r="P862" s="312"/>
      <c r="Q862" s="312"/>
      <c r="R862" s="312"/>
      <c r="S862" s="312"/>
    </row>
    <row r="863" spans="2:19" x14ac:dyDescent="0.2">
      <c r="B863" s="4" t="s">
        <v>412</v>
      </c>
      <c r="C863" s="121"/>
      <c r="D863" s="5" t="s">
        <v>410</v>
      </c>
      <c r="F863" s="3"/>
      <c r="I863" s="4" t="s">
        <v>409</v>
      </c>
      <c r="K863" s="202"/>
      <c r="P863" s="312"/>
      <c r="Q863" s="312"/>
      <c r="R863" s="312"/>
      <c r="S863" s="312"/>
    </row>
    <row r="864" spans="2:19" x14ac:dyDescent="0.2">
      <c r="B864" s="4" t="s">
        <v>413</v>
      </c>
      <c r="C864" s="122"/>
      <c r="D864" s="9" t="s">
        <v>411</v>
      </c>
      <c r="E864" s="3"/>
      <c r="G864" s="3"/>
      <c r="I864" s="4" t="s">
        <v>330</v>
      </c>
      <c r="M864" s="1053"/>
      <c r="N864" s="1054"/>
      <c r="P864" s="312"/>
      <c r="Q864" s="312"/>
      <c r="R864" s="312"/>
      <c r="S864" s="312"/>
    </row>
    <row r="865" spans="2:19" ht="13.5" thickBot="1" x14ac:dyDescent="0.25">
      <c r="B865" s="14"/>
      <c r="C865" s="14"/>
      <c r="D865" s="14"/>
      <c r="E865" s="14"/>
      <c r="F865" s="14"/>
      <c r="G865" s="14"/>
      <c r="H865" s="14"/>
      <c r="I865" s="14"/>
      <c r="J865" s="14"/>
      <c r="K865" s="14"/>
      <c r="L865" s="14"/>
      <c r="M865" s="14"/>
      <c r="N865" s="14"/>
      <c r="P865" s="312"/>
      <c r="Q865" s="312"/>
      <c r="R865" s="312"/>
      <c r="S865" s="312"/>
    </row>
    <row r="866" spans="2:19" x14ac:dyDescent="0.2">
      <c r="E866" s="11" t="s">
        <v>779</v>
      </c>
      <c r="F866" s="724"/>
      <c r="G866" s="10"/>
      <c r="H866" s="10"/>
      <c r="I866" s="3"/>
      <c r="J866" s="3"/>
      <c r="K866" s="3" t="s">
        <v>415</v>
      </c>
      <c r="L866" s="3"/>
      <c r="M866" s="1059" t="s">
        <v>446</v>
      </c>
      <c r="N866" s="1059"/>
      <c r="P866" s="312"/>
      <c r="Q866" s="312"/>
      <c r="R866" s="312"/>
      <c r="S866" s="312"/>
    </row>
    <row r="867" spans="2:19" x14ac:dyDescent="0.2">
      <c r="B867" s="12" t="s">
        <v>414</v>
      </c>
      <c r="C867" s="206">
        <f>C856+1</f>
        <v>79</v>
      </c>
      <c r="D867" s="10"/>
      <c r="E867" s="11" t="s">
        <v>624</v>
      </c>
      <c r="F867" s="202"/>
      <c r="G867" s="3"/>
      <c r="I867" s="4" t="s">
        <v>408</v>
      </c>
      <c r="J867" s="4"/>
      <c r="K867" s="13"/>
      <c r="L867" s="3"/>
      <c r="M867" s="1056"/>
      <c r="N867" s="1056"/>
      <c r="P867" s="312"/>
      <c r="Q867" s="312"/>
      <c r="R867" s="312"/>
      <c r="S867" s="312"/>
    </row>
    <row r="868" spans="2:19" x14ac:dyDescent="0.2">
      <c r="B868" s="4" t="s">
        <v>407</v>
      </c>
      <c r="C868" s="1057" t="s">
        <v>159</v>
      </c>
      <c r="D868" s="1057"/>
      <c r="E868" s="1057"/>
      <c r="F868" s="1057"/>
      <c r="G868" s="3"/>
      <c r="I868" s="4" t="s">
        <v>418</v>
      </c>
      <c r="J868" s="4"/>
      <c r="K868" s="2"/>
      <c r="L868" s="3"/>
      <c r="M868" s="1056"/>
      <c r="N868" s="1056"/>
      <c r="P868" s="312"/>
      <c r="Q868" s="312"/>
      <c r="R868" s="312"/>
      <c r="S868" s="312"/>
    </row>
    <row r="869" spans="2:19" x14ac:dyDescent="0.2">
      <c r="B869" s="4" t="s">
        <v>401</v>
      </c>
      <c r="C869" s="1050"/>
      <c r="D869" s="1051"/>
      <c r="E869" s="1051"/>
      <c r="F869" s="1052"/>
      <c r="G869" s="3"/>
      <c r="I869" s="4" t="s">
        <v>416</v>
      </c>
      <c r="J869" s="4"/>
      <c r="K869" s="2"/>
      <c r="L869" s="3"/>
      <c r="M869" s="1056"/>
      <c r="N869" s="1056"/>
      <c r="P869" s="312"/>
      <c r="Q869" s="312"/>
      <c r="R869" s="312"/>
      <c r="S869" s="312"/>
    </row>
    <row r="870" spans="2:19" x14ac:dyDescent="0.2">
      <c r="B870" s="4" t="s">
        <v>256</v>
      </c>
      <c r="C870" s="1050"/>
      <c r="D870" s="1051"/>
      <c r="E870" s="1051"/>
      <c r="F870" s="1052"/>
      <c r="G870" s="3"/>
      <c r="H870" s="3"/>
      <c r="I870" s="4" t="s">
        <v>421</v>
      </c>
      <c r="J870" s="4"/>
      <c r="K870" s="2"/>
      <c r="L870" s="3"/>
      <c r="M870" s="1056"/>
      <c r="N870" s="1056"/>
      <c r="P870" s="312"/>
      <c r="Q870" s="312"/>
      <c r="R870" s="312"/>
      <c r="S870" s="312"/>
    </row>
    <row r="871" spans="2:19" x14ac:dyDescent="0.2">
      <c r="B871" s="11" t="s">
        <v>435</v>
      </c>
      <c r="C871" s="1028"/>
      <c r="D871" s="1058"/>
      <c r="E871" s="1058"/>
      <c r="F871" s="1029"/>
      <c r="G871" s="3"/>
      <c r="I871" s="4" t="s">
        <v>417</v>
      </c>
      <c r="J871" s="4"/>
      <c r="K871" s="2"/>
      <c r="L871" s="3"/>
      <c r="M871" s="1056"/>
      <c r="N871" s="1056"/>
      <c r="P871" s="312"/>
      <c r="Q871" s="312"/>
      <c r="R871" s="312"/>
      <c r="S871" s="312"/>
    </row>
    <row r="872" spans="2:19" x14ac:dyDescent="0.2">
      <c r="B872" s="4" t="s">
        <v>150</v>
      </c>
      <c r="C872" s="1050"/>
      <c r="D872" s="1051"/>
      <c r="E872" s="1051"/>
      <c r="F872" s="1052"/>
      <c r="G872" s="3"/>
      <c r="P872" s="312"/>
      <c r="Q872" s="312"/>
      <c r="R872" s="312"/>
      <c r="S872" s="312"/>
    </row>
    <row r="873" spans="2:19" x14ac:dyDescent="0.2">
      <c r="F873" s="3"/>
      <c r="G873" s="3"/>
      <c r="I873" s="4" t="s">
        <v>420</v>
      </c>
      <c r="K873" s="2"/>
      <c r="M873" s="1" t="s">
        <v>636</v>
      </c>
      <c r="N873" s="2"/>
      <c r="P873" s="312"/>
      <c r="Q873" s="312"/>
      <c r="R873" s="312"/>
      <c r="S873" s="312"/>
    </row>
    <row r="874" spans="2:19" x14ac:dyDescent="0.2">
      <c r="B874" s="4" t="s">
        <v>412</v>
      </c>
      <c r="C874" s="121"/>
      <c r="D874" s="5" t="s">
        <v>410</v>
      </c>
      <c r="F874" s="3"/>
      <c r="I874" s="4" t="s">
        <v>409</v>
      </c>
      <c r="K874" s="202"/>
      <c r="P874" s="312"/>
      <c r="Q874" s="312"/>
      <c r="R874" s="312"/>
      <c r="S874" s="312"/>
    </row>
    <row r="875" spans="2:19" x14ac:dyDescent="0.2">
      <c r="B875" s="4" t="s">
        <v>413</v>
      </c>
      <c r="C875" s="122"/>
      <c r="D875" s="9" t="s">
        <v>411</v>
      </c>
      <c r="E875" s="3"/>
      <c r="G875" s="3"/>
      <c r="I875" s="4" t="s">
        <v>330</v>
      </c>
      <c r="M875" s="1053"/>
      <c r="N875" s="1054"/>
      <c r="P875" s="312"/>
      <c r="Q875" s="312"/>
      <c r="R875" s="312"/>
      <c r="S875" s="312"/>
    </row>
    <row r="876" spans="2:19" ht="13.5" thickBot="1" x14ac:dyDescent="0.25">
      <c r="B876" s="14"/>
      <c r="C876" s="14"/>
      <c r="D876" s="14"/>
      <c r="E876" s="14"/>
      <c r="F876" s="14"/>
      <c r="G876" s="14"/>
      <c r="H876" s="14"/>
      <c r="I876" s="14"/>
      <c r="J876" s="14"/>
      <c r="K876" s="14"/>
      <c r="L876" s="14"/>
      <c r="M876" s="14"/>
      <c r="N876" s="14"/>
      <c r="P876" s="312"/>
      <c r="Q876" s="312"/>
      <c r="R876" s="312"/>
      <c r="S876" s="312"/>
    </row>
    <row r="877" spans="2:19" x14ac:dyDescent="0.2">
      <c r="E877" s="11" t="s">
        <v>779</v>
      </c>
      <c r="F877" s="724"/>
      <c r="G877" s="10"/>
      <c r="H877" s="10"/>
      <c r="I877" s="3"/>
      <c r="J877" s="3"/>
      <c r="K877" s="3" t="s">
        <v>415</v>
      </c>
      <c r="L877" s="3"/>
      <c r="M877" s="1059" t="s">
        <v>446</v>
      </c>
      <c r="N877" s="1059"/>
      <c r="P877" s="312"/>
      <c r="Q877" s="312"/>
      <c r="R877" s="312"/>
      <c r="S877" s="312"/>
    </row>
    <row r="878" spans="2:19" x14ac:dyDescent="0.2">
      <c r="B878" s="12" t="s">
        <v>414</v>
      </c>
      <c r="C878" s="206">
        <f>C867+1</f>
        <v>80</v>
      </c>
      <c r="D878" s="10"/>
      <c r="E878" s="11" t="s">
        <v>624</v>
      </c>
      <c r="F878" s="202"/>
      <c r="G878" s="3"/>
      <c r="I878" s="4" t="s">
        <v>408</v>
      </c>
      <c r="J878" s="4"/>
      <c r="K878" s="13"/>
      <c r="L878" s="3"/>
      <c r="M878" s="1056"/>
      <c r="N878" s="1056"/>
      <c r="P878" s="312"/>
      <c r="Q878" s="312"/>
      <c r="R878" s="312"/>
      <c r="S878" s="312"/>
    </row>
    <row r="879" spans="2:19" x14ac:dyDescent="0.2">
      <c r="B879" s="4" t="s">
        <v>407</v>
      </c>
      <c r="C879" s="1057" t="s">
        <v>159</v>
      </c>
      <c r="D879" s="1057"/>
      <c r="E879" s="1057"/>
      <c r="F879" s="1057"/>
      <c r="G879" s="3"/>
      <c r="I879" s="4" t="s">
        <v>418</v>
      </c>
      <c r="J879" s="4"/>
      <c r="K879" s="2"/>
      <c r="L879" s="3"/>
      <c r="M879" s="1056"/>
      <c r="N879" s="1056"/>
      <c r="P879" s="312"/>
      <c r="Q879" s="312"/>
      <c r="R879" s="312"/>
      <c r="S879" s="312"/>
    </row>
    <row r="880" spans="2:19" x14ac:dyDescent="0.2">
      <c r="B880" s="4" t="s">
        <v>401</v>
      </c>
      <c r="C880" s="1050"/>
      <c r="D880" s="1051"/>
      <c r="E880" s="1051"/>
      <c r="F880" s="1052"/>
      <c r="G880" s="3"/>
      <c r="I880" s="4" t="s">
        <v>416</v>
      </c>
      <c r="J880" s="4"/>
      <c r="K880" s="2"/>
      <c r="L880" s="3"/>
      <c r="M880" s="1056"/>
      <c r="N880" s="1056"/>
      <c r="P880" s="312"/>
      <c r="Q880" s="312"/>
      <c r="R880" s="312"/>
      <c r="S880" s="312"/>
    </row>
    <row r="881" spans="2:19" x14ac:dyDescent="0.2">
      <c r="B881" s="4" t="s">
        <v>256</v>
      </c>
      <c r="C881" s="1050"/>
      <c r="D881" s="1051"/>
      <c r="E881" s="1051"/>
      <c r="F881" s="1052"/>
      <c r="G881" s="3"/>
      <c r="H881" s="3"/>
      <c r="I881" s="4" t="s">
        <v>421</v>
      </c>
      <c r="J881" s="4"/>
      <c r="K881" s="2"/>
      <c r="L881" s="3"/>
      <c r="M881" s="1056"/>
      <c r="N881" s="1056"/>
      <c r="P881" s="312"/>
      <c r="Q881" s="312"/>
      <c r="R881" s="312"/>
      <c r="S881" s="312"/>
    </row>
    <row r="882" spans="2:19" x14ac:dyDescent="0.2">
      <c r="B882" s="11" t="s">
        <v>435</v>
      </c>
      <c r="C882" s="1028"/>
      <c r="D882" s="1058"/>
      <c r="E882" s="1058"/>
      <c r="F882" s="1029"/>
      <c r="G882" s="3"/>
      <c r="I882" s="4" t="s">
        <v>417</v>
      </c>
      <c r="J882" s="4"/>
      <c r="K882" s="2"/>
      <c r="L882" s="3"/>
      <c r="M882" s="1056"/>
      <c r="N882" s="1056"/>
      <c r="P882" s="312"/>
      <c r="Q882" s="312"/>
      <c r="R882" s="312"/>
      <c r="S882" s="312"/>
    </row>
    <row r="883" spans="2:19" x14ac:dyDescent="0.2">
      <c r="B883" s="4" t="s">
        <v>150</v>
      </c>
      <c r="C883" s="1050"/>
      <c r="D883" s="1051"/>
      <c r="E883" s="1051"/>
      <c r="F883" s="1052"/>
      <c r="G883" s="3"/>
      <c r="P883" s="312"/>
      <c r="Q883" s="312"/>
      <c r="R883" s="312"/>
      <c r="S883" s="312"/>
    </row>
    <row r="884" spans="2:19" x14ac:dyDescent="0.2">
      <c r="F884" s="3"/>
      <c r="G884" s="3"/>
      <c r="I884" s="4" t="s">
        <v>420</v>
      </c>
      <c r="K884" s="2"/>
      <c r="M884" s="1" t="s">
        <v>636</v>
      </c>
      <c r="N884" s="2"/>
      <c r="P884" s="312"/>
      <c r="Q884" s="312"/>
      <c r="R884" s="312"/>
      <c r="S884" s="312"/>
    </row>
    <row r="885" spans="2:19" x14ac:dyDescent="0.2">
      <c r="B885" s="4" t="s">
        <v>412</v>
      </c>
      <c r="C885" s="121"/>
      <c r="D885" s="5" t="s">
        <v>410</v>
      </c>
      <c r="F885" s="3"/>
      <c r="I885" s="4" t="s">
        <v>409</v>
      </c>
      <c r="K885" s="202"/>
      <c r="P885" s="312"/>
      <c r="Q885" s="312"/>
      <c r="R885" s="312"/>
      <c r="S885" s="312"/>
    </row>
    <row r="886" spans="2:19" x14ac:dyDescent="0.2">
      <c r="B886" s="4" t="s">
        <v>413</v>
      </c>
      <c r="C886" s="122"/>
      <c r="D886" s="9" t="s">
        <v>411</v>
      </c>
      <c r="E886" s="3"/>
      <c r="G886" s="3"/>
      <c r="I886" s="4" t="s">
        <v>330</v>
      </c>
      <c r="M886" s="1053"/>
      <c r="N886" s="1054"/>
      <c r="P886" s="312"/>
      <c r="Q886" s="312"/>
      <c r="R886" s="312"/>
      <c r="S886" s="312"/>
    </row>
    <row r="887" spans="2:19" ht="13.5" thickBot="1" x14ac:dyDescent="0.25">
      <c r="B887" s="14"/>
      <c r="C887" s="14"/>
      <c r="D887" s="14"/>
      <c r="E887" s="14"/>
      <c r="F887" s="14"/>
      <c r="G887" s="14"/>
      <c r="H887" s="14"/>
      <c r="I887" s="14"/>
      <c r="J887" s="14"/>
      <c r="K887" s="14"/>
      <c r="L887" s="14"/>
      <c r="M887" s="14"/>
      <c r="N887" s="14"/>
      <c r="P887" s="312"/>
      <c r="Q887" s="312"/>
      <c r="R887" s="312"/>
      <c r="S887" s="312"/>
    </row>
    <row r="888" spans="2:19" x14ac:dyDescent="0.2">
      <c r="E888" s="11" t="s">
        <v>779</v>
      </c>
      <c r="F888" s="724"/>
      <c r="G888" s="10"/>
      <c r="H888" s="10"/>
      <c r="I888" s="3"/>
      <c r="J888" s="3"/>
      <c r="K888" s="3" t="s">
        <v>415</v>
      </c>
      <c r="L888" s="3"/>
      <c r="M888" s="1059" t="s">
        <v>446</v>
      </c>
      <c r="N888" s="1059"/>
      <c r="P888" s="312"/>
      <c r="Q888" s="312"/>
      <c r="R888" s="312"/>
      <c r="S888" s="312"/>
    </row>
    <row r="889" spans="2:19" x14ac:dyDescent="0.2">
      <c r="B889" s="12" t="s">
        <v>414</v>
      </c>
      <c r="C889" s="206">
        <f>C878+1</f>
        <v>81</v>
      </c>
      <c r="D889" s="10"/>
      <c r="E889" s="11" t="s">
        <v>624</v>
      </c>
      <c r="F889" s="202"/>
      <c r="G889" s="3"/>
      <c r="I889" s="4" t="s">
        <v>408</v>
      </c>
      <c r="J889" s="4"/>
      <c r="K889" s="13"/>
      <c r="L889" s="3"/>
      <c r="M889" s="1056"/>
      <c r="N889" s="1056"/>
      <c r="P889" s="312"/>
      <c r="Q889" s="312"/>
      <c r="R889" s="312"/>
      <c r="S889" s="312"/>
    </row>
    <row r="890" spans="2:19" x14ac:dyDescent="0.2">
      <c r="B890" s="4" t="s">
        <v>407</v>
      </c>
      <c r="C890" s="1057" t="s">
        <v>159</v>
      </c>
      <c r="D890" s="1057"/>
      <c r="E890" s="1057"/>
      <c r="F890" s="1057"/>
      <c r="G890" s="3"/>
      <c r="I890" s="4" t="s">
        <v>418</v>
      </c>
      <c r="J890" s="4"/>
      <c r="K890" s="2"/>
      <c r="L890" s="3"/>
      <c r="M890" s="1056"/>
      <c r="N890" s="1056"/>
      <c r="P890" s="312"/>
      <c r="Q890" s="312"/>
      <c r="R890" s="312"/>
      <c r="S890" s="312"/>
    </row>
    <row r="891" spans="2:19" x14ac:dyDescent="0.2">
      <c r="B891" s="4" t="s">
        <v>401</v>
      </c>
      <c r="C891" s="1050"/>
      <c r="D891" s="1051"/>
      <c r="E891" s="1051"/>
      <c r="F891" s="1052"/>
      <c r="G891" s="3"/>
      <c r="I891" s="4" t="s">
        <v>416</v>
      </c>
      <c r="J891" s="4"/>
      <c r="K891" s="2"/>
      <c r="L891" s="3"/>
      <c r="M891" s="1056"/>
      <c r="N891" s="1056"/>
      <c r="P891" s="312"/>
      <c r="Q891" s="312"/>
      <c r="R891" s="312"/>
      <c r="S891" s="312"/>
    </row>
    <row r="892" spans="2:19" x14ac:dyDescent="0.2">
      <c r="B892" s="4" t="s">
        <v>256</v>
      </c>
      <c r="C892" s="1050"/>
      <c r="D892" s="1051"/>
      <c r="E892" s="1051"/>
      <c r="F892" s="1052"/>
      <c r="G892" s="3"/>
      <c r="H892" s="3"/>
      <c r="I892" s="4" t="s">
        <v>421</v>
      </c>
      <c r="J892" s="4"/>
      <c r="K892" s="2"/>
      <c r="L892" s="3"/>
      <c r="M892" s="1056"/>
      <c r="N892" s="1056"/>
      <c r="P892" s="312"/>
      <c r="Q892" s="312"/>
      <c r="R892" s="312"/>
      <c r="S892" s="312"/>
    </row>
    <row r="893" spans="2:19" x14ac:dyDescent="0.2">
      <c r="B893" s="11" t="s">
        <v>435</v>
      </c>
      <c r="C893" s="1028"/>
      <c r="D893" s="1058"/>
      <c r="E893" s="1058"/>
      <c r="F893" s="1029"/>
      <c r="G893" s="3"/>
      <c r="I893" s="4" t="s">
        <v>417</v>
      </c>
      <c r="J893" s="4"/>
      <c r="K893" s="2"/>
      <c r="L893" s="3"/>
      <c r="M893" s="1056"/>
      <c r="N893" s="1056"/>
      <c r="P893" s="312"/>
      <c r="Q893" s="312"/>
      <c r="R893" s="312"/>
      <c r="S893" s="312"/>
    </row>
    <row r="894" spans="2:19" x14ac:dyDescent="0.2">
      <c r="B894" s="4" t="s">
        <v>150</v>
      </c>
      <c r="C894" s="1050"/>
      <c r="D894" s="1051"/>
      <c r="E894" s="1051"/>
      <c r="F894" s="1052"/>
      <c r="G894" s="3"/>
      <c r="P894" s="312"/>
      <c r="Q894" s="312"/>
      <c r="R894" s="312"/>
      <c r="S894" s="312"/>
    </row>
    <row r="895" spans="2:19" x14ac:dyDescent="0.2">
      <c r="F895" s="3"/>
      <c r="G895" s="3"/>
      <c r="I895" s="4" t="s">
        <v>420</v>
      </c>
      <c r="K895" s="2"/>
      <c r="M895" s="1" t="s">
        <v>636</v>
      </c>
      <c r="N895" s="2"/>
      <c r="P895" s="312"/>
      <c r="Q895" s="312"/>
      <c r="R895" s="312"/>
      <c r="S895" s="312"/>
    </row>
    <row r="896" spans="2:19" x14ac:dyDescent="0.2">
      <c r="B896" s="4" t="s">
        <v>412</v>
      </c>
      <c r="C896" s="121"/>
      <c r="D896" s="5" t="s">
        <v>410</v>
      </c>
      <c r="F896" s="3"/>
      <c r="I896" s="4" t="s">
        <v>409</v>
      </c>
      <c r="K896" s="202"/>
      <c r="P896" s="312"/>
      <c r="Q896" s="312"/>
      <c r="R896" s="312"/>
      <c r="S896" s="312"/>
    </row>
    <row r="897" spans="2:19" x14ac:dyDescent="0.2">
      <c r="B897" s="4" t="s">
        <v>413</v>
      </c>
      <c r="C897" s="122"/>
      <c r="D897" s="9" t="s">
        <v>411</v>
      </c>
      <c r="E897" s="3"/>
      <c r="G897" s="3"/>
      <c r="I897" s="4" t="s">
        <v>330</v>
      </c>
      <c r="M897" s="1053"/>
      <c r="N897" s="1054"/>
      <c r="P897" s="312"/>
      <c r="Q897" s="312"/>
      <c r="R897" s="312"/>
      <c r="S897" s="312"/>
    </row>
    <row r="898" spans="2:19" ht="13.5" thickBot="1" x14ac:dyDescent="0.25">
      <c r="B898" s="14"/>
      <c r="C898" s="14"/>
      <c r="D898" s="14"/>
      <c r="E898" s="14"/>
      <c r="F898" s="14"/>
      <c r="G898" s="14"/>
      <c r="H898" s="14"/>
      <c r="I898" s="14"/>
      <c r="J898" s="14"/>
      <c r="K898" s="14"/>
      <c r="L898" s="14"/>
      <c r="M898" s="14"/>
      <c r="N898" s="14"/>
      <c r="P898" s="312"/>
      <c r="Q898" s="312"/>
      <c r="R898" s="312"/>
      <c r="S898" s="312"/>
    </row>
    <row r="899" spans="2:19" x14ac:dyDescent="0.2">
      <c r="E899" s="11" t="s">
        <v>779</v>
      </c>
      <c r="F899" s="724"/>
      <c r="G899" s="10"/>
      <c r="H899" s="10"/>
      <c r="I899" s="3"/>
      <c r="J899" s="3"/>
      <c r="K899" s="3" t="s">
        <v>415</v>
      </c>
      <c r="L899" s="3"/>
      <c r="M899" s="1059" t="s">
        <v>446</v>
      </c>
      <c r="N899" s="1059"/>
      <c r="P899" s="312"/>
      <c r="Q899" s="312"/>
      <c r="R899" s="312"/>
      <c r="S899" s="312"/>
    </row>
    <row r="900" spans="2:19" x14ac:dyDescent="0.2">
      <c r="B900" s="12" t="s">
        <v>414</v>
      </c>
      <c r="C900" s="206">
        <f>C889+1</f>
        <v>82</v>
      </c>
      <c r="D900" s="10"/>
      <c r="E900" s="11" t="s">
        <v>624</v>
      </c>
      <c r="F900" s="202"/>
      <c r="G900" s="3"/>
      <c r="I900" s="4" t="s">
        <v>408</v>
      </c>
      <c r="J900" s="4"/>
      <c r="K900" s="13"/>
      <c r="L900" s="3"/>
      <c r="M900" s="1056"/>
      <c r="N900" s="1056"/>
      <c r="P900" s="312"/>
      <c r="Q900" s="312"/>
      <c r="R900" s="312"/>
      <c r="S900" s="312"/>
    </row>
    <row r="901" spans="2:19" x14ac:dyDescent="0.2">
      <c r="B901" s="4" t="s">
        <v>407</v>
      </c>
      <c r="C901" s="1057" t="s">
        <v>159</v>
      </c>
      <c r="D901" s="1057"/>
      <c r="E901" s="1057"/>
      <c r="F901" s="1057"/>
      <c r="G901" s="3"/>
      <c r="I901" s="4" t="s">
        <v>418</v>
      </c>
      <c r="J901" s="4"/>
      <c r="K901" s="2"/>
      <c r="L901" s="3"/>
      <c r="M901" s="1056"/>
      <c r="N901" s="1056"/>
      <c r="P901" s="312"/>
      <c r="Q901" s="312"/>
      <c r="R901" s="312"/>
      <c r="S901" s="312"/>
    </row>
    <row r="902" spans="2:19" x14ac:dyDescent="0.2">
      <c r="B902" s="4" t="s">
        <v>401</v>
      </c>
      <c r="C902" s="1050"/>
      <c r="D902" s="1051"/>
      <c r="E902" s="1051"/>
      <c r="F902" s="1052"/>
      <c r="G902" s="3"/>
      <c r="I902" s="4" t="s">
        <v>416</v>
      </c>
      <c r="J902" s="4"/>
      <c r="K902" s="2"/>
      <c r="L902" s="3"/>
      <c r="M902" s="1056"/>
      <c r="N902" s="1056"/>
      <c r="P902" s="312"/>
      <c r="Q902" s="312"/>
      <c r="R902" s="312"/>
      <c r="S902" s="312"/>
    </row>
    <row r="903" spans="2:19" x14ac:dyDescent="0.2">
      <c r="B903" s="4" t="s">
        <v>256</v>
      </c>
      <c r="C903" s="1050"/>
      <c r="D903" s="1051"/>
      <c r="E903" s="1051"/>
      <c r="F903" s="1052"/>
      <c r="G903" s="3"/>
      <c r="H903" s="3"/>
      <c r="I903" s="4" t="s">
        <v>421</v>
      </c>
      <c r="J903" s="4"/>
      <c r="K903" s="2"/>
      <c r="L903" s="3"/>
      <c r="M903" s="1056"/>
      <c r="N903" s="1056"/>
      <c r="P903" s="312"/>
      <c r="Q903" s="312"/>
      <c r="R903" s="312"/>
      <c r="S903" s="312"/>
    </row>
    <row r="904" spans="2:19" x14ac:dyDescent="0.2">
      <c r="B904" s="11" t="s">
        <v>435</v>
      </c>
      <c r="C904" s="1028"/>
      <c r="D904" s="1058"/>
      <c r="E904" s="1058"/>
      <c r="F904" s="1029"/>
      <c r="G904" s="3"/>
      <c r="I904" s="4" t="s">
        <v>417</v>
      </c>
      <c r="J904" s="4"/>
      <c r="K904" s="2"/>
      <c r="L904" s="3"/>
      <c r="M904" s="1056"/>
      <c r="N904" s="1056"/>
      <c r="P904" s="312"/>
      <c r="Q904" s="312"/>
      <c r="R904" s="312"/>
      <c r="S904" s="312"/>
    </row>
    <row r="905" spans="2:19" x14ac:dyDescent="0.2">
      <c r="B905" s="4" t="s">
        <v>150</v>
      </c>
      <c r="C905" s="1050"/>
      <c r="D905" s="1051"/>
      <c r="E905" s="1051"/>
      <c r="F905" s="1052"/>
      <c r="G905" s="3"/>
      <c r="P905" s="312"/>
      <c r="Q905" s="312"/>
      <c r="R905" s="312"/>
      <c r="S905" s="312"/>
    </row>
    <row r="906" spans="2:19" x14ac:dyDescent="0.2">
      <c r="F906" s="3"/>
      <c r="G906" s="3"/>
      <c r="I906" s="4" t="s">
        <v>420</v>
      </c>
      <c r="K906" s="2"/>
      <c r="M906" s="1" t="s">
        <v>636</v>
      </c>
      <c r="N906" s="2"/>
      <c r="P906" s="312"/>
      <c r="Q906" s="312"/>
      <c r="R906" s="312"/>
      <c r="S906" s="312"/>
    </row>
    <row r="907" spans="2:19" x14ac:dyDescent="0.2">
      <c r="B907" s="4" t="s">
        <v>412</v>
      </c>
      <c r="C907" s="121"/>
      <c r="D907" s="5" t="s">
        <v>410</v>
      </c>
      <c r="F907" s="3"/>
      <c r="I907" s="4" t="s">
        <v>409</v>
      </c>
      <c r="K907" s="202"/>
      <c r="P907" s="312"/>
      <c r="Q907" s="312"/>
      <c r="R907" s="312"/>
      <c r="S907" s="312"/>
    </row>
    <row r="908" spans="2:19" x14ac:dyDescent="0.2">
      <c r="B908" s="4" t="s">
        <v>413</v>
      </c>
      <c r="C908" s="122"/>
      <c r="D908" s="9" t="s">
        <v>411</v>
      </c>
      <c r="E908" s="3"/>
      <c r="G908" s="3"/>
      <c r="I908" s="4" t="s">
        <v>330</v>
      </c>
      <c r="M908" s="1053"/>
      <c r="N908" s="1054"/>
      <c r="P908" s="312"/>
      <c r="Q908" s="312"/>
      <c r="R908" s="312"/>
      <c r="S908" s="312"/>
    </row>
    <row r="909" spans="2:19" ht="13.5" thickBot="1" x14ac:dyDescent="0.25">
      <c r="B909" s="14"/>
      <c r="C909" s="14"/>
      <c r="D909" s="14"/>
      <c r="E909" s="14"/>
      <c r="F909" s="14"/>
      <c r="G909" s="14"/>
      <c r="H909" s="14"/>
      <c r="I909" s="14"/>
      <c r="J909" s="14"/>
      <c r="K909" s="14"/>
      <c r="L909" s="14"/>
      <c r="M909" s="14"/>
      <c r="N909" s="14"/>
      <c r="P909" s="312"/>
      <c r="Q909" s="312"/>
      <c r="R909" s="312"/>
      <c r="S909" s="312"/>
    </row>
    <row r="910" spans="2:19" x14ac:dyDescent="0.2">
      <c r="B910" s="517"/>
      <c r="C910" s="517"/>
      <c r="D910" s="517"/>
      <c r="E910" s="11" t="s">
        <v>779</v>
      </c>
      <c r="F910" s="724"/>
      <c r="G910" s="519"/>
      <c r="H910" s="519"/>
      <c r="I910" s="516"/>
      <c r="J910" s="516"/>
      <c r="K910" s="516" t="s">
        <v>415</v>
      </c>
      <c r="L910" s="516"/>
      <c r="M910" s="1055" t="s">
        <v>446</v>
      </c>
      <c r="N910" s="1055"/>
      <c r="P910" s="312"/>
      <c r="Q910" s="312"/>
      <c r="R910" s="312"/>
      <c r="S910" s="312"/>
    </row>
    <row r="911" spans="2:19" x14ac:dyDescent="0.2">
      <c r="B911" s="12" t="s">
        <v>414</v>
      </c>
      <c r="C911" s="206">
        <f>C900+1</f>
        <v>83</v>
      </c>
      <c r="D911" s="10"/>
      <c r="E911" s="11" t="s">
        <v>624</v>
      </c>
      <c r="F911" s="202"/>
      <c r="G911" s="3"/>
      <c r="I911" s="4" t="s">
        <v>408</v>
      </c>
      <c r="J911" s="4"/>
      <c r="K911" s="13"/>
      <c r="L911" s="3"/>
      <c r="M911" s="1056"/>
      <c r="N911" s="1056"/>
      <c r="P911" s="312"/>
      <c r="Q911" s="312"/>
      <c r="R911" s="312"/>
      <c r="S911" s="312"/>
    </row>
    <row r="912" spans="2:19" x14ac:dyDescent="0.2">
      <c r="B912" s="4" t="s">
        <v>407</v>
      </c>
      <c r="C912" s="1057" t="s">
        <v>159</v>
      </c>
      <c r="D912" s="1057"/>
      <c r="E912" s="1057"/>
      <c r="F912" s="1057"/>
      <c r="G912" s="3"/>
      <c r="I912" s="4" t="s">
        <v>418</v>
      </c>
      <c r="J912" s="4"/>
      <c r="K912" s="2"/>
      <c r="L912" s="3"/>
      <c r="M912" s="1056"/>
      <c r="N912" s="1056"/>
      <c r="P912" s="312"/>
      <c r="Q912" s="312"/>
      <c r="R912" s="312"/>
      <c r="S912" s="312"/>
    </row>
    <row r="913" spans="2:19" x14ac:dyDescent="0.2">
      <c r="B913" s="4" t="s">
        <v>401</v>
      </c>
      <c r="C913" s="1050"/>
      <c r="D913" s="1051"/>
      <c r="E913" s="1051"/>
      <c r="F913" s="1052"/>
      <c r="G913" s="3"/>
      <c r="I913" s="4" t="s">
        <v>416</v>
      </c>
      <c r="J913" s="4"/>
      <c r="K913" s="2"/>
      <c r="L913" s="3"/>
      <c r="M913" s="1056"/>
      <c r="N913" s="1056"/>
      <c r="P913" s="312"/>
      <c r="Q913" s="312"/>
      <c r="R913" s="312"/>
      <c r="S913" s="312"/>
    </row>
    <row r="914" spans="2:19" x14ac:dyDescent="0.2">
      <c r="B914" s="4" t="s">
        <v>256</v>
      </c>
      <c r="C914" s="1050"/>
      <c r="D914" s="1051"/>
      <c r="E914" s="1051"/>
      <c r="F914" s="1052"/>
      <c r="G914" s="3"/>
      <c r="H914" s="3"/>
      <c r="I914" s="4" t="s">
        <v>421</v>
      </c>
      <c r="J914" s="4"/>
      <c r="K914" s="2"/>
      <c r="L914" s="3"/>
      <c r="M914" s="1056"/>
      <c r="N914" s="1056"/>
      <c r="P914" s="312"/>
      <c r="Q914" s="312"/>
      <c r="R914" s="312"/>
      <c r="S914" s="312"/>
    </row>
    <row r="915" spans="2:19" x14ac:dyDescent="0.2">
      <c r="B915" s="11" t="s">
        <v>435</v>
      </c>
      <c r="C915" s="1028"/>
      <c r="D915" s="1058"/>
      <c r="E915" s="1058"/>
      <c r="F915" s="1029"/>
      <c r="G915" s="3"/>
      <c r="I915" s="4" t="s">
        <v>417</v>
      </c>
      <c r="J915" s="4"/>
      <c r="K915" s="2"/>
      <c r="L915" s="3"/>
      <c r="M915" s="1056"/>
      <c r="N915" s="1056"/>
      <c r="P915" s="312"/>
      <c r="Q915" s="312"/>
      <c r="R915" s="312"/>
      <c r="S915" s="312"/>
    </row>
    <row r="916" spans="2:19" x14ac:dyDescent="0.2">
      <c r="B916" s="4" t="s">
        <v>150</v>
      </c>
      <c r="C916" s="1050"/>
      <c r="D916" s="1051"/>
      <c r="E916" s="1051"/>
      <c r="F916" s="1052"/>
      <c r="G916" s="3"/>
      <c r="P916" s="312"/>
      <c r="Q916" s="312"/>
      <c r="R916" s="312"/>
      <c r="S916" s="312"/>
    </row>
    <row r="917" spans="2:19" x14ac:dyDescent="0.2">
      <c r="F917" s="3"/>
      <c r="G917" s="3"/>
      <c r="I917" s="4" t="s">
        <v>420</v>
      </c>
      <c r="K917" s="2"/>
      <c r="M917" s="1" t="s">
        <v>636</v>
      </c>
      <c r="N917" s="2"/>
      <c r="P917" s="312"/>
      <c r="Q917" s="312"/>
      <c r="R917" s="312"/>
      <c r="S917" s="312"/>
    </row>
    <row r="918" spans="2:19" x14ac:dyDescent="0.2">
      <c r="B918" s="4" t="s">
        <v>412</v>
      </c>
      <c r="C918" s="121"/>
      <c r="D918" s="5" t="s">
        <v>410</v>
      </c>
      <c r="F918" s="3"/>
      <c r="I918" s="4" t="s">
        <v>409</v>
      </c>
      <c r="K918" s="202"/>
      <c r="P918" s="312"/>
      <c r="Q918" s="312"/>
      <c r="R918" s="312"/>
      <c r="S918" s="312"/>
    </row>
    <row r="919" spans="2:19" x14ac:dyDescent="0.2">
      <c r="B919" s="4" t="s">
        <v>413</v>
      </c>
      <c r="C919" s="122"/>
      <c r="D919" s="9" t="s">
        <v>411</v>
      </c>
      <c r="E919" s="3"/>
      <c r="G919" s="3"/>
      <c r="I919" s="4" t="s">
        <v>330</v>
      </c>
      <c r="M919" s="1053"/>
      <c r="N919" s="1054"/>
      <c r="P919" s="312"/>
      <c r="Q919" s="312"/>
      <c r="R919" s="312"/>
      <c r="S919" s="312"/>
    </row>
    <row r="920" spans="2:19" ht="13.5" thickBot="1" x14ac:dyDescent="0.25">
      <c r="B920" s="14"/>
      <c r="C920" s="14"/>
      <c r="D920" s="14"/>
      <c r="E920" s="14"/>
      <c r="F920" s="14"/>
      <c r="G920" s="14"/>
      <c r="H920" s="14"/>
      <c r="I920" s="14"/>
      <c r="J920" s="14"/>
      <c r="K920" s="14"/>
      <c r="L920" s="14"/>
      <c r="M920" s="14"/>
      <c r="N920" s="14"/>
      <c r="P920" s="312"/>
      <c r="Q920" s="312"/>
      <c r="R920" s="312"/>
      <c r="S920" s="312"/>
    </row>
    <row r="921" spans="2:19" x14ac:dyDescent="0.2">
      <c r="E921" s="11" t="s">
        <v>779</v>
      </c>
      <c r="F921" s="724"/>
      <c r="G921" s="10"/>
      <c r="H921" s="10"/>
      <c r="I921" s="3"/>
      <c r="J921" s="3"/>
      <c r="K921" s="3" t="s">
        <v>415</v>
      </c>
      <c r="L921" s="3"/>
      <c r="M921" s="1059" t="s">
        <v>446</v>
      </c>
      <c r="N921" s="1059"/>
      <c r="P921" s="312"/>
      <c r="Q921" s="312"/>
      <c r="R921" s="312"/>
      <c r="S921" s="312"/>
    </row>
    <row r="922" spans="2:19" x14ac:dyDescent="0.2">
      <c r="B922" s="12" t="s">
        <v>414</v>
      </c>
      <c r="C922" s="206">
        <f>C911+1</f>
        <v>84</v>
      </c>
      <c r="D922" s="10"/>
      <c r="E922" s="11" t="s">
        <v>624</v>
      </c>
      <c r="F922" s="202"/>
      <c r="G922" s="3"/>
      <c r="I922" s="4" t="s">
        <v>408</v>
      </c>
      <c r="J922" s="4"/>
      <c r="K922" s="13"/>
      <c r="L922" s="3"/>
      <c r="M922" s="1056"/>
      <c r="N922" s="1056"/>
      <c r="P922" s="312"/>
      <c r="Q922" s="312"/>
      <c r="R922" s="312"/>
      <c r="S922" s="312"/>
    </row>
    <row r="923" spans="2:19" x14ac:dyDescent="0.2">
      <c r="B923" s="4" t="s">
        <v>407</v>
      </c>
      <c r="C923" s="1057" t="s">
        <v>159</v>
      </c>
      <c r="D923" s="1057"/>
      <c r="E923" s="1057"/>
      <c r="F923" s="1057"/>
      <c r="G923" s="3"/>
      <c r="I923" s="4" t="s">
        <v>418</v>
      </c>
      <c r="J923" s="4"/>
      <c r="K923" s="2"/>
      <c r="L923" s="3"/>
      <c r="M923" s="1056"/>
      <c r="N923" s="1056"/>
      <c r="P923" s="312"/>
      <c r="Q923" s="312"/>
      <c r="R923" s="312"/>
      <c r="S923" s="312"/>
    </row>
    <row r="924" spans="2:19" x14ac:dyDescent="0.2">
      <c r="B924" s="4" t="s">
        <v>401</v>
      </c>
      <c r="C924" s="1050"/>
      <c r="D924" s="1051"/>
      <c r="E924" s="1051"/>
      <c r="F924" s="1052"/>
      <c r="G924" s="3"/>
      <c r="I924" s="4" t="s">
        <v>416</v>
      </c>
      <c r="J924" s="4"/>
      <c r="K924" s="2"/>
      <c r="L924" s="3"/>
      <c r="M924" s="1056"/>
      <c r="N924" s="1056"/>
      <c r="P924" s="312"/>
      <c r="Q924" s="312"/>
      <c r="R924" s="312"/>
      <c r="S924" s="312"/>
    </row>
    <row r="925" spans="2:19" x14ac:dyDescent="0.2">
      <c r="B925" s="4" t="s">
        <v>256</v>
      </c>
      <c r="C925" s="1050"/>
      <c r="D925" s="1051"/>
      <c r="E925" s="1051"/>
      <c r="F925" s="1052"/>
      <c r="G925" s="3"/>
      <c r="H925" s="3"/>
      <c r="I925" s="4" t="s">
        <v>421</v>
      </c>
      <c r="J925" s="4"/>
      <c r="K925" s="2"/>
      <c r="L925" s="3"/>
      <c r="M925" s="1056"/>
      <c r="N925" s="1056"/>
      <c r="P925" s="312"/>
      <c r="Q925" s="312"/>
      <c r="R925" s="312"/>
      <c r="S925" s="312"/>
    </row>
    <row r="926" spans="2:19" x14ac:dyDescent="0.2">
      <c r="B926" s="11" t="s">
        <v>435</v>
      </c>
      <c r="C926" s="1028"/>
      <c r="D926" s="1058"/>
      <c r="E926" s="1058"/>
      <c r="F926" s="1029"/>
      <c r="G926" s="3"/>
      <c r="I926" s="4" t="s">
        <v>417</v>
      </c>
      <c r="J926" s="4"/>
      <c r="K926" s="2"/>
      <c r="L926" s="3"/>
      <c r="M926" s="1056"/>
      <c r="N926" s="1056"/>
      <c r="P926" s="312"/>
      <c r="Q926" s="312"/>
      <c r="R926" s="312"/>
      <c r="S926" s="312"/>
    </row>
    <row r="927" spans="2:19" x14ac:dyDescent="0.2">
      <c r="B927" s="4" t="s">
        <v>150</v>
      </c>
      <c r="C927" s="1050"/>
      <c r="D927" s="1051"/>
      <c r="E927" s="1051"/>
      <c r="F927" s="1052"/>
      <c r="G927" s="3"/>
      <c r="P927" s="312"/>
      <c r="Q927" s="312"/>
      <c r="R927" s="312"/>
      <c r="S927" s="312"/>
    </row>
    <row r="928" spans="2:19" x14ac:dyDescent="0.2">
      <c r="F928" s="3"/>
      <c r="G928" s="3"/>
      <c r="I928" s="4" t="s">
        <v>420</v>
      </c>
      <c r="K928" s="2"/>
      <c r="M928" s="1" t="s">
        <v>636</v>
      </c>
      <c r="N928" s="2"/>
      <c r="P928" s="312"/>
      <c r="Q928" s="312"/>
      <c r="R928" s="312"/>
      <c r="S928" s="312"/>
    </row>
    <row r="929" spans="2:19" x14ac:dyDescent="0.2">
      <c r="B929" s="4" t="s">
        <v>412</v>
      </c>
      <c r="C929" s="121"/>
      <c r="D929" s="5" t="s">
        <v>410</v>
      </c>
      <c r="F929" s="3"/>
      <c r="I929" s="4" t="s">
        <v>409</v>
      </c>
      <c r="K929" s="202"/>
      <c r="P929" s="312"/>
      <c r="Q929" s="312"/>
      <c r="R929" s="312"/>
      <c r="S929" s="312"/>
    </row>
    <row r="930" spans="2:19" x14ac:dyDescent="0.2">
      <c r="B930" s="4" t="s">
        <v>413</v>
      </c>
      <c r="C930" s="122"/>
      <c r="D930" s="9" t="s">
        <v>411</v>
      </c>
      <c r="E930" s="3"/>
      <c r="G930" s="3"/>
      <c r="I930" s="4" t="s">
        <v>330</v>
      </c>
      <c r="M930" s="1053"/>
      <c r="N930" s="1054"/>
      <c r="P930" s="312"/>
      <c r="Q930" s="312"/>
      <c r="R930" s="312"/>
      <c r="S930" s="312"/>
    </row>
    <row r="931" spans="2:19" ht="13.5" thickBot="1" x14ac:dyDescent="0.25">
      <c r="B931" s="14"/>
      <c r="C931" s="14"/>
      <c r="D931" s="14"/>
      <c r="E931" s="14"/>
      <c r="F931" s="14"/>
      <c r="G931" s="14"/>
      <c r="H931" s="14"/>
      <c r="I931" s="14"/>
      <c r="J931" s="14"/>
      <c r="K931" s="14"/>
      <c r="L931" s="14"/>
      <c r="M931" s="14"/>
      <c r="N931" s="14"/>
      <c r="P931" s="312"/>
      <c r="Q931" s="312"/>
      <c r="R931" s="312"/>
      <c r="S931" s="312"/>
    </row>
    <row r="932" spans="2:19" x14ac:dyDescent="0.2">
      <c r="E932" s="11" t="s">
        <v>779</v>
      </c>
      <c r="F932" s="724"/>
      <c r="G932" s="10"/>
      <c r="H932" s="10"/>
      <c r="I932" s="3"/>
      <c r="J932" s="3"/>
      <c r="K932" s="3" t="s">
        <v>415</v>
      </c>
      <c r="L932" s="3"/>
      <c r="M932" s="1059" t="s">
        <v>446</v>
      </c>
      <c r="N932" s="1059"/>
      <c r="P932" s="312"/>
      <c r="Q932" s="312"/>
      <c r="R932" s="312"/>
      <c r="S932" s="312"/>
    </row>
    <row r="933" spans="2:19" x14ac:dyDescent="0.2">
      <c r="B933" s="12" t="s">
        <v>414</v>
      </c>
      <c r="C933" s="206">
        <f>C922+1</f>
        <v>85</v>
      </c>
      <c r="D933" s="10"/>
      <c r="E933" s="11" t="s">
        <v>624</v>
      </c>
      <c r="F933" s="202"/>
      <c r="G933" s="3"/>
      <c r="I933" s="4" t="s">
        <v>408</v>
      </c>
      <c r="J933" s="4"/>
      <c r="K933" s="13"/>
      <c r="L933" s="3"/>
      <c r="M933" s="1056"/>
      <c r="N933" s="1056"/>
      <c r="P933" s="312"/>
      <c r="Q933" s="312"/>
      <c r="R933" s="312"/>
      <c r="S933" s="312"/>
    </row>
    <row r="934" spans="2:19" x14ac:dyDescent="0.2">
      <c r="B934" s="4" t="s">
        <v>407</v>
      </c>
      <c r="C934" s="1057" t="s">
        <v>159</v>
      </c>
      <c r="D934" s="1057"/>
      <c r="E934" s="1057"/>
      <c r="F934" s="1057"/>
      <c r="G934" s="3"/>
      <c r="I934" s="4" t="s">
        <v>418</v>
      </c>
      <c r="J934" s="4"/>
      <c r="K934" s="2"/>
      <c r="L934" s="3"/>
      <c r="M934" s="1056"/>
      <c r="N934" s="1056"/>
      <c r="P934" s="312"/>
      <c r="Q934" s="312"/>
      <c r="R934" s="312"/>
      <c r="S934" s="312"/>
    </row>
    <row r="935" spans="2:19" x14ac:dyDescent="0.2">
      <c r="B935" s="4" t="s">
        <v>401</v>
      </c>
      <c r="C935" s="1050"/>
      <c r="D935" s="1051"/>
      <c r="E935" s="1051"/>
      <c r="F935" s="1052"/>
      <c r="G935" s="3"/>
      <c r="I935" s="4" t="s">
        <v>416</v>
      </c>
      <c r="J935" s="4"/>
      <c r="K935" s="2"/>
      <c r="L935" s="3"/>
      <c r="M935" s="1056"/>
      <c r="N935" s="1056"/>
      <c r="P935" s="312"/>
      <c r="Q935" s="312"/>
      <c r="R935" s="312"/>
      <c r="S935" s="312"/>
    </row>
    <row r="936" spans="2:19" x14ac:dyDescent="0.2">
      <c r="B936" s="4" t="s">
        <v>256</v>
      </c>
      <c r="C936" s="1050"/>
      <c r="D936" s="1051"/>
      <c r="E936" s="1051"/>
      <c r="F936" s="1052"/>
      <c r="G936" s="3"/>
      <c r="H936" s="3"/>
      <c r="I936" s="4" t="s">
        <v>421</v>
      </c>
      <c r="J936" s="4"/>
      <c r="K936" s="2"/>
      <c r="L936" s="3"/>
      <c r="M936" s="1056"/>
      <c r="N936" s="1056"/>
      <c r="P936" s="312"/>
      <c r="Q936" s="312"/>
      <c r="R936" s="312"/>
      <c r="S936" s="312"/>
    </row>
    <row r="937" spans="2:19" x14ac:dyDescent="0.2">
      <c r="B937" s="11" t="s">
        <v>435</v>
      </c>
      <c r="C937" s="1028"/>
      <c r="D937" s="1058"/>
      <c r="E937" s="1058"/>
      <c r="F937" s="1029"/>
      <c r="G937" s="3"/>
      <c r="I937" s="4" t="s">
        <v>417</v>
      </c>
      <c r="J937" s="4"/>
      <c r="K937" s="2"/>
      <c r="L937" s="3"/>
      <c r="M937" s="1056"/>
      <c r="N937" s="1056"/>
      <c r="P937" s="312"/>
      <c r="Q937" s="312"/>
      <c r="R937" s="312"/>
      <c r="S937" s="312"/>
    </row>
    <row r="938" spans="2:19" x14ac:dyDescent="0.2">
      <c r="B938" s="4" t="s">
        <v>150</v>
      </c>
      <c r="C938" s="1050"/>
      <c r="D938" s="1051"/>
      <c r="E938" s="1051"/>
      <c r="F938" s="1052"/>
      <c r="G938" s="3"/>
      <c r="P938" s="312"/>
      <c r="Q938" s="312"/>
      <c r="R938" s="312"/>
      <c r="S938" s="312"/>
    </row>
    <row r="939" spans="2:19" x14ac:dyDescent="0.2">
      <c r="F939" s="3"/>
      <c r="G939" s="3"/>
      <c r="I939" s="4" t="s">
        <v>420</v>
      </c>
      <c r="K939" s="2"/>
      <c r="M939" s="1" t="s">
        <v>636</v>
      </c>
      <c r="N939" s="2"/>
      <c r="P939" s="312"/>
      <c r="Q939" s="312"/>
      <c r="R939" s="312"/>
      <c r="S939" s="312"/>
    </row>
    <row r="940" spans="2:19" x14ac:dyDescent="0.2">
      <c r="B940" s="4" t="s">
        <v>412</v>
      </c>
      <c r="C940" s="121"/>
      <c r="D940" s="5" t="s">
        <v>410</v>
      </c>
      <c r="F940" s="3"/>
      <c r="I940" s="4" t="s">
        <v>409</v>
      </c>
      <c r="K940" s="202"/>
      <c r="P940" s="312"/>
      <c r="Q940" s="312"/>
      <c r="R940" s="312"/>
      <c r="S940" s="312"/>
    </row>
    <row r="941" spans="2:19" x14ac:dyDescent="0.2">
      <c r="B941" s="4" t="s">
        <v>413</v>
      </c>
      <c r="C941" s="122"/>
      <c r="D941" s="9" t="s">
        <v>411</v>
      </c>
      <c r="E941" s="3"/>
      <c r="G941" s="3"/>
      <c r="I941" s="4" t="s">
        <v>330</v>
      </c>
      <c r="M941" s="1053"/>
      <c r="N941" s="1054"/>
      <c r="P941" s="312"/>
      <c r="Q941" s="312"/>
      <c r="R941" s="312"/>
      <c r="S941" s="312"/>
    </row>
    <row r="942" spans="2:19" ht="13.5" thickBot="1" x14ac:dyDescent="0.25">
      <c r="B942" s="14"/>
      <c r="C942" s="14"/>
      <c r="D942" s="14"/>
      <c r="E942" s="14"/>
      <c r="F942" s="14"/>
      <c r="G942" s="14"/>
      <c r="H942" s="14"/>
      <c r="I942" s="14"/>
      <c r="J942" s="14"/>
      <c r="K942" s="14"/>
      <c r="L942" s="14"/>
      <c r="M942" s="14"/>
      <c r="N942" s="14"/>
      <c r="P942" s="312"/>
      <c r="Q942" s="312"/>
      <c r="R942" s="312"/>
      <c r="S942" s="312"/>
    </row>
    <row r="943" spans="2:19" x14ac:dyDescent="0.2">
      <c r="E943" s="11" t="s">
        <v>779</v>
      </c>
      <c r="F943" s="724"/>
      <c r="G943" s="10"/>
      <c r="H943" s="10"/>
      <c r="I943" s="3"/>
      <c r="J943" s="3"/>
      <c r="K943" s="3" t="s">
        <v>415</v>
      </c>
      <c r="L943" s="3"/>
      <c r="M943" s="1059" t="s">
        <v>446</v>
      </c>
      <c r="N943" s="1059"/>
      <c r="P943" s="312"/>
      <c r="Q943" s="312"/>
      <c r="R943" s="312"/>
      <c r="S943" s="312"/>
    </row>
    <row r="944" spans="2:19" x14ac:dyDescent="0.2">
      <c r="B944" s="12" t="s">
        <v>414</v>
      </c>
      <c r="C944" s="206">
        <f>C933+1</f>
        <v>86</v>
      </c>
      <c r="D944" s="10"/>
      <c r="E944" s="11" t="s">
        <v>624</v>
      </c>
      <c r="F944" s="202"/>
      <c r="G944" s="3"/>
      <c r="I944" s="4" t="s">
        <v>408</v>
      </c>
      <c r="J944" s="4"/>
      <c r="K944" s="13"/>
      <c r="L944" s="3"/>
      <c r="M944" s="1056"/>
      <c r="N944" s="1056"/>
      <c r="P944" s="312"/>
      <c r="Q944" s="312"/>
      <c r="R944" s="312"/>
      <c r="S944" s="312"/>
    </row>
    <row r="945" spans="2:19" x14ac:dyDescent="0.2">
      <c r="B945" s="4" t="s">
        <v>407</v>
      </c>
      <c r="C945" s="1057" t="s">
        <v>159</v>
      </c>
      <c r="D945" s="1057"/>
      <c r="E945" s="1057"/>
      <c r="F945" s="1057"/>
      <c r="G945" s="3"/>
      <c r="I945" s="4" t="s">
        <v>418</v>
      </c>
      <c r="J945" s="4"/>
      <c r="K945" s="2"/>
      <c r="L945" s="3"/>
      <c r="M945" s="1056"/>
      <c r="N945" s="1056"/>
      <c r="P945" s="312"/>
      <c r="Q945" s="312"/>
      <c r="R945" s="312"/>
      <c r="S945" s="312"/>
    </row>
    <row r="946" spans="2:19" x14ac:dyDescent="0.2">
      <c r="B946" s="4" t="s">
        <v>401</v>
      </c>
      <c r="C946" s="1050"/>
      <c r="D946" s="1051"/>
      <c r="E946" s="1051"/>
      <c r="F946" s="1052"/>
      <c r="G946" s="3"/>
      <c r="I946" s="4" t="s">
        <v>416</v>
      </c>
      <c r="J946" s="4"/>
      <c r="K946" s="2"/>
      <c r="L946" s="3"/>
      <c r="M946" s="1056"/>
      <c r="N946" s="1056"/>
      <c r="P946" s="312"/>
      <c r="Q946" s="312"/>
      <c r="R946" s="312"/>
      <c r="S946" s="312"/>
    </row>
    <row r="947" spans="2:19" x14ac:dyDescent="0.2">
      <c r="B947" s="4" t="s">
        <v>256</v>
      </c>
      <c r="C947" s="1050"/>
      <c r="D947" s="1051"/>
      <c r="E947" s="1051"/>
      <c r="F947" s="1052"/>
      <c r="G947" s="3"/>
      <c r="H947" s="3"/>
      <c r="I947" s="4" t="s">
        <v>421</v>
      </c>
      <c r="J947" s="4"/>
      <c r="K947" s="2"/>
      <c r="L947" s="3"/>
      <c r="M947" s="1056"/>
      <c r="N947" s="1056"/>
      <c r="P947" s="312"/>
      <c r="Q947" s="312"/>
      <c r="R947" s="312"/>
      <c r="S947" s="312"/>
    </row>
    <row r="948" spans="2:19" x14ac:dyDescent="0.2">
      <c r="B948" s="11" t="s">
        <v>435</v>
      </c>
      <c r="C948" s="1028"/>
      <c r="D948" s="1058"/>
      <c r="E948" s="1058"/>
      <c r="F948" s="1029"/>
      <c r="G948" s="3"/>
      <c r="I948" s="4" t="s">
        <v>417</v>
      </c>
      <c r="J948" s="4"/>
      <c r="K948" s="2"/>
      <c r="L948" s="3"/>
      <c r="M948" s="1056"/>
      <c r="N948" s="1056"/>
      <c r="P948" s="312"/>
      <c r="Q948" s="312"/>
      <c r="R948" s="312"/>
      <c r="S948" s="312"/>
    </row>
    <row r="949" spans="2:19" x14ac:dyDescent="0.2">
      <c r="B949" s="4" t="s">
        <v>150</v>
      </c>
      <c r="C949" s="1050"/>
      <c r="D949" s="1051"/>
      <c r="E949" s="1051"/>
      <c r="F949" s="1052"/>
      <c r="G949" s="3"/>
      <c r="P949" s="312"/>
      <c r="Q949" s="312"/>
      <c r="R949" s="312"/>
      <c r="S949" s="312"/>
    </row>
    <row r="950" spans="2:19" x14ac:dyDescent="0.2">
      <c r="F950" s="3"/>
      <c r="G950" s="3"/>
      <c r="I950" s="4" t="s">
        <v>420</v>
      </c>
      <c r="K950" s="2"/>
      <c r="M950" s="1" t="s">
        <v>636</v>
      </c>
      <c r="N950" s="2"/>
      <c r="P950" s="312"/>
      <c r="Q950" s="312"/>
      <c r="R950" s="312"/>
      <c r="S950" s="312"/>
    </row>
    <row r="951" spans="2:19" x14ac:dyDescent="0.2">
      <c r="B951" s="4" t="s">
        <v>412</v>
      </c>
      <c r="C951" s="121"/>
      <c r="D951" s="5" t="s">
        <v>410</v>
      </c>
      <c r="F951" s="3"/>
      <c r="I951" s="4" t="s">
        <v>409</v>
      </c>
      <c r="K951" s="202"/>
      <c r="P951" s="312"/>
      <c r="Q951" s="312"/>
      <c r="R951" s="312"/>
      <c r="S951" s="312"/>
    </row>
    <row r="952" spans="2:19" x14ac:dyDescent="0.2">
      <c r="B952" s="4" t="s">
        <v>413</v>
      </c>
      <c r="C952" s="122"/>
      <c r="D952" s="9" t="s">
        <v>411</v>
      </c>
      <c r="E952" s="3"/>
      <c r="G952" s="3"/>
      <c r="I952" s="4" t="s">
        <v>330</v>
      </c>
      <c r="M952" s="1053"/>
      <c r="N952" s="1054"/>
      <c r="P952" s="312"/>
      <c r="Q952" s="312"/>
      <c r="R952" s="312"/>
      <c r="S952" s="312"/>
    </row>
    <row r="953" spans="2:19" ht="13.5" thickBot="1" x14ac:dyDescent="0.25">
      <c r="B953" s="14"/>
      <c r="C953" s="14"/>
      <c r="D953" s="14"/>
      <c r="E953" s="14"/>
      <c r="F953" s="14"/>
      <c r="G953" s="14"/>
      <c r="H953" s="14"/>
      <c r="I953" s="14"/>
      <c r="J953" s="14"/>
      <c r="K953" s="14"/>
      <c r="L953" s="14"/>
      <c r="M953" s="14"/>
      <c r="N953" s="14"/>
      <c r="P953" s="312"/>
      <c r="Q953" s="312"/>
      <c r="R953" s="312"/>
      <c r="S953" s="312"/>
    </row>
    <row r="954" spans="2:19" x14ac:dyDescent="0.2">
      <c r="E954" s="11" t="s">
        <v>779</v>
      </c>
      <c r="F954" s="724"/>
      <c r="G954" s="10"/>
      <c r="H954" s="10"/>
      <c r="I954" s="3"/>
      <c r="J954" s="3"/>
      <c r="K954" s="3" t="s">
        <v>415</v>
      </c>
      <c r="L954" s="3"/>
      <c r="M954" s="1059" t="s">
        <v>446</v>
      </c>
      <c r="N954" s="1059"/>
      <c r="P954" s="312"/>
      <c r="Q954" s="312"/>
      <c r="R954" s="312"/>
      <c r="S954" s="312"/>
    </row>
    <row r="955" spans="2:19" x14ac:dyDescent="0.2">
      <c r="B955" s="12" t="s">
        <v>414</v>
      </c>
      <c r="C955" s="206">
        <f>C944+1</f>
        <v>87</v>
      </c>
      <c r="D955" s="10"/>
      <c r="E955" s="11" t="s">
        <v>624</v>
      </c>
      <c r="F955" s="202"/>
      <c r="G955" s="3"/>
      <c r="I955" s="4" t="s">
        <v>408</v>
      </c>
      <c r="J955" s="4"/>
      <c r="K955" s="13"/>
      <c r="L955" s="3"/>
      <c r="M955" s="1056"/>
      <c r="N955" s="1056"/>
      <c r="P955" s="312"/>
      <c r="Q955" s="312"/>
      <c r="R955" s="312"/>
      <c r="S955" s="312"/>
    </row>
    <row r="956" spans="2:19" x14ac:dyDescent="0.2">
      <c r="B956" s="4" t="s">
        <v>407</v>
      </c>
      <c r="C956" s="1057" t="s">
        <v>159</v>
      </c>
      <c r="D956" s="1057"/>
      <c r="E956" s="1057"/>
      <c r="F956" s="1057"/>
      <c r="G956" s="3"/>
      <c r="I956" s="4" t="s">
        <v>418</v>
      </c>
      <c r="J956" s="4"/>
      <c r="K956" s="2"/>
      <c r="L956" s="3"/>
      <c r="M956" s="1056"/>
      <c r="N956" s="1056"/>
      <c r="P956" s="312"/>
      <c r="Q956" s="312"/>
      <c r="R956" s="312"/>
      <c r="S956" s="312"/>
    </row>
    <row r="957" spans="2:19" x14ac:dyDescent="0.2">
      <c r="B957" s="4" t="s">
        <v>401</v>
      </c>
      <c r="C957" s="1050"/>
      <c r="D957" s="1051"/>
      <c r="E957" s="1051"/>
      <c r="F957" s="1052"/>
      <c r="G957" s="3"/>
      <c r="I957" s="4" t="s">
        <v>416</v>
      </c>
      <c r="J957" s="4"/>
      <c r="K957" s="2"/>
      <c r="L957" s="3"/>
      <c r="M957" s="1056"/>
      <c r="N957" s="1056"/>
      <c r="P957" s="312"/>
      <c r="Q957" s="312"/>
      <c r="R957" s="312"/>
      <c r="S957" s="312"/>
    </row>
    <row r="958" spans="2:19" x14ac:dyDescent="0.2">
      <c r="B958" s="4" t="s">
        <v>256</v>
      </c>
      <c r="C958" s="1050"/>
      <c r="D958" s="1051"/>
      <c r="E958" s="1051"/>
      <c r="F958" s="1052"/>
      <c r="G958" s="3"/>
      <c r="H958" s="3"/>
      <c r="I958" s="4" t="s">
        <v>421</v>
      </c>
      <c r="J958" s="4"/>
      <c r="K958" s="2"/>
      <c r="L958" s="3"/>
      <c r="M958" s="1056"/>
      <c r="N958" s="1056"/>
      <c r="P958" s="312"/>
      <c r="Q958" s="312"/>
      <c r="R958" s="312"/>
      <c r="S958" s="312"/>
    </row>
    <row r="959" spans="2:19" x14ac:dyDescent="0.2">
      <c r="B959" s="11" t="s">
        <v>435</v>
      </c>
      <c r="C959" s="1028"/>
      <c r="D959" s="1058"/>
      <c r="E959" s="1058"/>
      <c r="F959" s="1029"/>
      <c r="G959" s="3"/>
      <c r="I959" s="4" t="s">
        <v>417</v>
      </c>
      <c r="J959" s="4"/>
      <c r="K959" s="2"/>
      <c r="L959" s="3"/>
      <c r="M959" s="1056"/>
      <c r="N959" s="1056"/>
      <c r="P959" s="312"/>
      <c r="Q959" s="312"/>
      <c r="R959" s="312"/>
      <c r="S959" s="312"/>
    </row>
    <row r="960" spans="2:19" x14ac:dyDescent="0.2">
      <c r="B960" s="4" t="s">
        <v>150</v>
      </c>
      <c r="C960" s="1050"/>
      <c r="D960" s="1051"/>
      <c r="E960" s="1051"/>
      <c r="F960" s="1052"/>
      <c r="G960" s="3"/>
      <c r="P960" s="312"/>
      <c r="Q960" s="312"/>
      <c r="R960" s="312"/>
      <c r="S960" s="312"/>
    </row>
    <row r="961" spans="2:19" x14ac:dyDescent="0.2">
      <c r="F961" s="3"/>
      <c r="G961" s="3"/>
      <c r="I961" s="4" t="s">
        <v>420</v>
      </c>
      <c r="K961" s="2"/>
      <c r="M961" s="1" t="s">
        <v>636</v>
      </c>
      <c r="N961" s="2"/>
      <c r="P961" s="312"/>
      <c r="Q961" s="312"/>
      <c r="R961" s="312"/>
      <c r="S961" s="312"/>
    </row>
    <row r="962" spans="2:19" x14ac:dyDescent="0.2">
      <c r="B962" s="4" t="s">
        <v>412</v>
      </c>
      <c r="C962" s="121"/>
      <c r="D962" s="5" t="s">
        <v>410</v>
      </c>
      <c r="F962" s="3"/>
      <c r="I962" s="4" t="s">
        <v>409</v>
      </c>
      <c r="K962" s="202"/>
      <c r="P962" s="312"/>
      <c r="Q962" s="312"/>
      <c r="R962" s="312"/>
      <c r="S962" s="312"/>
    </row>
    <row r="963" spans="2:19" x14ac:dyDescent="0.2">
      <c r="B963" s="4" t="s">
        <v>413</v>
      </c>
      <c r="C963" s="122"/>
      <c r="D963" s="9" t="s">
        <v>411</v>
      </c>
      <c r="E963" s="3"/>
      <c r="G963" s="3"/>
      <c r="I963" s="4" t="s">
        <v>330</v>
      </c>
      <c r="M963" s="1053"/>
      <c r="N963" s="1054"/>
      <c r="P963" s="312"/>
      <c r="Q963" s="312"/>
      <c r="R963" s="312"/>
      <c r="S963" s="312"/>
    </row>
    <row r="964" spans="2:19" ht="13.5" thickBot="1" x14ac:dyDescent="0.25">
      <c r="B964" s="14"/>
      <c r="C964" s="14"/>
      <c r="D964" s="14"/>
      <c r="E964" s="14"/>
      <c r="F964" s="14"/>
      <c r="G964" s="14"/>
      <c r="H964" s="14"/>
      <c r="I964" s="14"/>
      <c r="J964" s="14"/>
      <c r="K964" s="14"/>
      <c r="L964" s="14"/>
      <c r="M964" s="14"/>
      <c r="N964" s="14"/>
      <c r="P964" s="312"/>
      <c r="Q964" s="312"/>
      <c r="R964" s="312"/>
      <c r="S964" s="312"/>
    </row>
    <row r="965" spans="2:19" x14ac:dyDescent="0.2">
      <c r="E965" s="11" t="s">
        <v>779</v>
      </c>
      <c r="F965" s="724"/>
      <c r="G965" s="10"/>
      <c r="H965" s="10"/>
      <c r="I965" s="3"/>
      <c r="J965" s="3"/>
      <c r="K965" s="3" t="s">
        <v>415</v>
      </c>
      <c r="L965" s="3"/>
      <c r="M965" s="1059" t="s">
        <v>446</v>
      </c>
      <c r="N965" s="1059"/>
      <c r="P965" s="312"/>
      <c r="Q965" s="312"/>
      <c r="R965" s="312"/>
      <c r="S965" s="312"/>
    </row>
    <row r="966" spans="2:19" x14ac:dyDescent="0.2">
      <c r="B966" s="12" t="s">
        <v>414</v>
      </c>
      <c r="C966" s="206">
        <f>C955+1</f>
        <v>88</v>
      </c>
      <c r="D966" s="10"/>
      <c r="E966" s="11" t="s">
        <v>624</v>
      </c>
      <c r="F966" s="202"/>
      <c r="G966" s="3"/>
      <c r="I966" s="4" t="s">
        <v>408</v>
      </c>
      <c r="J966" s="4"/>
      <c r="K966" s="13"/>
      <c r="L966" s="3"/>
      <c r="M966" s="1056"/>
      <c r="N966" s="1056"/>
      <c r="P966" s="312"/>
      <c r="Q966" s="312"/>
      <c r="R966" s="312"/>
      <c r="S966" s="312"/>
    </row>
    <row r="967" spans="2:19" x14ac:dyDescent="0.2">
      <c r="B967" s="4" t="s">
        <v>407</v>
      </c>
      <c r="C967" s="1057" t="s">
        <v>159</v>
      </c>
      <c r="D967" s="1057"/>
      <c r="E967" s="1057"/>
      <c r="F967" s="1057"/>
      <c r="G967" s="3"/>
      <c r="I967" s="4" t="s">
        <v>418</v>
      </c>
      <c r="J967" s="4"/>
      <c r="K967" s="2"/>
      <c r="L967" s="3"/>
      <c r="M967" s="1056"/>
      <c r="N967" s="1056"/>
      <c r="P967" s="312"/>
      <c r="Q967" s="312"/>
      <c r="R967" s="312"/>
      <c r="S967" s="312"/>
    </row>
    <row r="968" spans="2:19" x14ac:dyDescent="0.2">
      <c r="B968" s="4" t="s">
        <v>401</v>
      </c>
      <c r="C968" s="1050"/>
      <c r="D968" s="1051"/>
      <c r="E968" s="1051"/>
      <c r="F968" s="1052"/>
      <c r="G968" s="3"/>
      <c r="I968" s="4" t="s">
        <v>416</v>
      </c>
      <c r="J968" s="4"/>
      <c r="K968" s="2"/>
      <c r="L968" s="3"/>
      <c r="M968" s="1056"/>
      <c r="N968" s="1056"/>
      <c r="P968" s="312"/>
      <c r="Q968" s="312"/>
      <c r="R968" s="312"/>
      <c r="S968" s="312"/>
    </row>
    <row r="969" spans="2:19" x14ac:dyDescent="0.2">
      <c r="B969" s="4" t="s">
        <v>256</v>
      </c>
      <c r="C969" s="1050"/>
      <c r="D969" s="1051"/>
      <c r="E969" s="1051"/>
      <c r="F969" s="1052"/>
      <c r="G969" s="3"/>
      <c r="H969" s="3"/>
      <c r="I969" s="4" t="s">
        <v>421</v>
      </c>
      <c r="J969" s="4"/>
      <c r="K969" s="2"/>
      <c r="L969" s="3"/>
      <c r="M969" s="1056"/>
      <c r="N969" s="1056"/>
      <c r="P969" s="312"/>
      <c r="Q969" s="312"/>
      <c r="R969" s="312"/>
      <c r="S969" s="312"/>
    </row>
    <row r="970" spans="2:19" x14ac:dyDescent="0.2">
      <c r="B970" s="11" t="s">
        <v>435</v>
      </c>
      <c r="C970" s="1028"/>
      <c r="D970" s="1058"/>
      <c r="E970" s="1058"/>
      <c r="F970" s="1029"/>
      <c r="G970" s="3"/>
      <c r="I970" s="4" t="s">
        <v>417</v>
      </c>
      <c r="J970" s="4"/>
      <c r="K970" s="2"/>
      <c r="L970" s="3"/>
      <c r="M970" s="1056"/>
      <c r="N970" s="1056"/>
      <c r="P970" s="312"/>
      <c r="Q970" s="312"/>
      <c r="R970" s="312"/>
      <c r="S970" s="312"/>
    </row>
    <row r="971" spans="2:19" x14ac:dyDescent="0.2">
      <c r="B971" s="4" t="s">
        <v>150</v>
      </c>
      <c r="C971" s="1050"/>
      <c r="D971" s="1051"/>
      <c r="E971" s="1051"/>
      <c r="F971" s="1052"/>
      <c r="G971" s="3"/>
      <c r="P971" s="312"/>
      <c r="Q971" s="312"/>
      <c r="R971" s="312"/>
      <c r="S971" s="312"/>
    </row>
    <row r="972" spans="2:19" x14ac:dyDescent="0.2">
      <c r="F972" s="3"/>
      <c r="G972" s="3"/>
      <c r="I972" s="4" t="s">
        <v>420</v>
      </c>
      <c r="K972" s="2"/>
      <c r="M972" s="1" t="s">
        <v>636</v>
      </c>
      <c r="N972" s="2"/>
      <c r="P972" s="312"/>
      <c r="Q972" s="312"/>
      <c r="R972" s="312"/>
      <c r="S972" s="312"/>
    </row>
    <row r="973" spans="2:19" x14ac:dyDescent="0.2">
      <c r="B973" s="4" t="s">
        <v>412</v>
      </c>
      <c r="C973" s="121"/>
      <c r="D973" s="5" t="s">
        <v>410</v>
      </c>
      <c r="F973" s="3"/>
      <c r="I973" s="4" t="s">
        <v>409</v>
      </c>
      <c r="K973" s="202"/>
      <c r="P973" s="312"/>
      <c r="Q973" s="312"/>
      <c r="R973" s="312"/>
      <c r="S973" s="312"/>
    </row>
    <row r="974" spans="2:19" x14ac:dyDescent="0.2">
      <c r="B974" s="4" t="s">
        <v>413</v>
      </c>
      <c r="C974" s="122"/>
      <c r="D974" s="9" t="s">
        <v>411</v>
      </c>
      <c r="E974" s="3"/>
      <c r="G974" s="3"/>
      <c r="I974" s="4" t="s">
        <v>330</v>
      </c>
      <c r="M974" s="1053"/>
      <c r="N974" s="1054"/>
      <c r="P974" s="312"/>
      <c r="Q974" s="312"/>
      <c r="R974" s="312"/>
      <c r="S974" s="312"/>
    </row>
    <row r="975" spans="2:19" ht="13.5" thickBot="1" x14ac:dyDescent="0.25">
      <c r="B975" s="14"/>
      <c r="C975" s="14"/>
      <c r="D975" s="14"/>
      <c r="E975" s="14"/>
      <c r="F975" s="14"/>
      <c r="G975" s="14"/>
      <c r="H975" s="14"/>
      <c r="I975" s="14"/>
      <c r="J975" s="14"/>
      <c r="K975" s="14"/>
      <c r="L975" s="14"/>
      <c r="M975" s="14"/>
      <c r="N975" s="14"/>
      <c r="P975" s="312"/>
      <c r="Q975" s="312"/>
      <c r="R975" s="312"/>
      <c r="S975" s="312"/>
    </row>
    <row r="976" spans="2:19" x14ac:dyDescent="0.2">
      <c r="B976" s="517"/>
      <c r="C976" s="517"/>
      <c r="D976" s="517"/>
      <c r="E976" s="11" t="s">
        <v>779</v>
      </c>
      <c r="F976" s="724"/>
      <c r="G976" s="519"/>
      <c r="H976" s="519"/>
      <c r="I976" s="516"/>
      <c r="J976" s="516"/>
      <c r="K976" s="516" t="s">
        <v>415</v>
      </c>
      <c r="L976" s="516"/>
      <c r="M976" s="1055" t="s">
        <v>446</v>
      </c>
      <c r="N976" s="1055"/>
      <c r="P976" s="312"/>
      <c r="Q976" s="312"/>
      <c r="R976" s="312"/>
      <c r="S976" s="312"/>
    </row>
    <row r="977" spans="2:19" x14ac:dyDescent="0.2">
      <c r="B977" s="12" t="s">
        <v>414</v>
      </c>
      <c r="C977" s="206">
        <f>C966+1</f>
        <v>89</v>
      </c>
      <c r="D977" s="10"/>
      <c r="E977" s="11" t="s">
        <v>624</v>
      </c>
      <c r="F977" s="202"/>
      <c r="G977" s="3"/>
      <c r="I977" s="4" t="s">
        <v>408</v>
      </c>
      <c r="J977" s="4"/>
      <c r="K977" s="13"/>
      <c r="L977" s="3"/>
      <c r="M977" s="1056"/>
      <c r="N977" s="1056"/>
      <c r="P977" s="312"/>
      <c r="Q977" s="312"/>
      <c r="R977" s="312"/>
      <c r="S977" s="312"/>
    </row>
    <row r="978" spans="2:19" x14ac:dyDescent="0.2">
      <c r="B978" s="4" t="s">
        <v>407</v>
      </c>
      <c r="C978" s="1057" t="s">
        <v>159</v>
      </c>
      <c r="D978" s="1057"/>
      <c r="E978" s="1057"/>
      <c r="F978" s="1057"/>
      <c r="G978" s="3"/>
      <c r="I978" s="4" t="s">
        <v>418</v>
      </c>
      <c r="J978" s="4"/>
      <c r="K978" s="2"/>
      <c r="L978" s="3"/>
      <c r="M978" s="1056"/>
      <c r="N978" s="1056"/>
      <c r="P978" s="312"/>
      <c r="Q978" s="312"/>
      <c r="R978" s="312"/>
      <c r="S978" s="312"/>
    </row>
    <row r="979" spans="2:19" x14ac:dyDescent="0.2">
      <c r="B979" s="4" t="s">
        <v>401</v>
      </c>
      <c r="C979" s="1050"/>
      <c r="D979" s="1051"/>
      <c r="E979" s="1051"/>
      <c r="F979" s="1052"/>
      <c r="G979" s="3"/>
      <c r="I979" s="4" t="s">
        <v>416</v>
      </c>
      <c r="J979" s="4"/>
      <c r="K979" s="2"/>
      <c r="L979" s="3"/>
      <c r="M979" s="1056"/>
      <c r="N979" s="1056"/>
      <c r="P979" s="312"/>
      <c r="Q979" s="312"/>
      <c r="R979" s="312"/>
      <c r="S979" s="312"/>
    </row>
    <row r="980" spans="2:19" x14ac:dyDescent="0.2">
      <c r="B980" s="4" t="s">
        <v>256</v>
      </c>
      <c r="C980" s="1050"/>
      <c r="D980" s="1051"/>
      <c r="E980" s="1051"/>
      <c r="F980" s="1052"/>
      <c r="G980" s="3"/>
      <c r="H980" s="3"/>
      <c r="I980" s="4" t="s">
        <v>421</v>
      </c>
      <c r="J980" s="4"/>
      <c r="K980" s="2"/>
      <c r="L980" s="3"/>
      <c r="M980" s="1056"/>
      <c r="N980" s="1056"/>
      <c r="P980" s="312"/>
      <c r="Q980" s="312"/>
      <c r="R980" s="312"/>
      <c r="S980" s="312"/>
    </row>
    <row r="981" spans="2:19" x14ac:dyDescent="0.2">
      <c r="B981" s="11" t="s">
        <v>435</v>
      </c>
      <c r="C981" s="1028"/>
      <c r="D981" s="1058"/>
      <c r="E981" s="1058"/>
      <c r="F981" s="1029"/>
      <c r="G981" s="3"/>
      <c r="I981" s="4" t="s">
        <v>417</v>
      </c>
      <c r="J981" s="4"/>
      <c r="K981" s="2"/>
      <c r="L981" s="3"/>
      <c r="M981" s="1056"/>
      <c r="N981" s="1056"/>
      <c r="P981" s="312"/>
      <c r="Q981" s="312"/>
      <c r="R981" s="312"/>
      <c r="S981" s="312"/>
    </row>
    <row r="982" spans="2:19" x14ac:dyDescent="0.2">
      <c r="B982" s="4" t="s">
        <v>150</v>
      </c>
      <c r="C982" s="1050"/>
      <c r="D982" s="1051"/>
      <c r="E982" s="1051"/>
      <c r="F982" s="1052"/>
      <c r="G982" s="3"/>
      <c r="P982" s="312"/>
      <c r="Q982" s="312"/>
      <c r="R982" s="312"/>
      <c r="S982" s="312"/>
    </row>
    <row r="983" spans="2:19" x14ac:dyDescent="0.2">
      <c r="F983" s="3"/>
      <c r="G983" s="3"/>
      <c r="I983" s="4" t="s">
        <v>420</v>
      </c>
      <c r="K983" s="2"/>
      <c r="M983" s="1" t="s">
        <v>636</v>
      </c>
      <c r="N983" s="2"/>
      <c r="P983" s="312"/>
      <c r="Q983" s="312"/>
      <c r="R983" s="312"/>
      <c r="S983" s="312"/>
    </row>
    <row r="984" spans="2:19" x14ac:dyDescent="0.2">
      <c r="B984" s="4" t="s">
        <v>412</v>
      </c>
      <c r="C984" s="121"/>
      <c r="D984" s="5" t="s">
        <v>410</v>
      </c>
      <c r="F984" s="3"/>
      <c r="I984" s="4" t="s">
        <v>409</v>
      </c>
      <c r="K984" s="202"/>
      <c r="P984" s="312"/>
      <c r="Q984" s="312"/>
      <c r="R984" s="312"/>
      <c r="S984" s="312"/>
    </row>
    <row r="985" spans="2:19" x14ac:dyDescent="0.2">
      <c r="B985" s="4" t="s">
        <v>413</v>
      </c>
      <c r="C985" s="122"/>
      <c r="D985" s="9" t="s">
        <v>411</v>
      </c>
      <c r="E985" s="3"/>
      <c r="G985" s="3"/>
      <c r="I985" s="4" t="s">
        <v>330</v>
      </c>
      <c r="M985" s="1053"/>
      <c r="N985" s="1054"/>
      <c r="P985" s="312"/>
      <c r="Q985" s="312"/>
      <c r="R985" s="312"/>
      <c r="S985" s="312"/>
    </row>
    <row r="986" spans="2:19" ht="13.5" thickBot="1" x14ac:dyDescent="0.25">
      <c r="B986" s="14"/>
      <c r="C986" s="14"/>
      <c r="D986" s="14"/>
      <c r="E986" s="14"/>
      <c r="F986" s="14"/>
      <c r="G986" s="14"/>
      <c r="H986" s="14"/>
      <c r="I986" s="14"/>
      <c r="J986" s="14"/>
      <c r="K986" s="14"/>
      <c r="L986" s="14"/>
      <c r="M986" s="14"/>
      <c r="N986" s="14"/>
      <c r="P986" s="312"/>
      <c r="Q986" s="312"/>
      <c r="R986" s="312"/>
      <c r="S986" s="312"/>
    </row>
    <row r="987" spans="2:19" x14ac:dyDescent="0.2">
      <c r="E987" s="11" t="s">
        <v>779</v>
      </c>
      <c r="F987" s="724"/>
      <c r="G987" s="10"/>
      <c r="H987" s="10"/>
      <c r="I987" s="3"/>
      <c r="J987" s="3"/>
      <c r="K987" s="3" t="s">
        <v>415</v>
      </c>
      <c r="L987" s="3"/>
      <c r="M987" s="1059" t="s">
        <v>446</v>
      </c>
      <c r="N987" s="1059"/>
      <c r="P987" s="312"/>
      <c r="Q987" s="312"/>
      <c r="R987" s="312"/>
      <c r="S987" s="312"/>
    </row>
    <row r="988" spans="2:19" x14ac:dyDescent="0.2">
      <c r="B988" s="12" t="s">
        <v>414</v>
      </c>
      <c r="C988" s="206">
        <f>C977+1</f>
        <v>90</v>
      </c>
      <c r="D988" s="10"/>
      <c r="E988" s="11" t="s">
        <v>624</v>
      </c>
      <c r="F988" s="202"/>
      <c r="G988" s="3"/>
      <c r="I988" s="4" t="s">
        <v>408</v>
      </c>
      <c r="J988" s="4"/>
      <c r="K988" s="13"/>
      <c r="L988" s="3"/>
      <c r="M988" s="1056"/>
      <c r="N988" s="1056"/>
      <c r="P988" s="312"/>
      <c r="Q988" s="312"/>
      <c r="R988" s="312"/>
      <c r="S988" s="312"/>
    </row>
    <row r="989" spans="2:19" x14ac:dyDescent="0.2">
      <c r="B989" s="4" t="s">
        <v>407</v>
      </c>
      <c r="C989" s="1057" t="s">
        <v>159</v>
      </c>
      <c r="D989" s="1057"/>
      <c r="E989" s="1057"/>
      <c r="F989" s="1057"/>
      <c r="G989" s="3"/>
      <c r="I989" s="4" t="s">
        <v>418</v>
      </c>
      <c r="J989" s="4"/>
      <c r="K989" s="2"/>
      <c r="L989" s="3"/>
      <c r="M989" s="1056"/>
      <c r="N989" s="1056"/>
      <c r="P989" s="312"/>
      <c r="Q989" s="312"/>
      <c r="R989" s="312"/>
      <c r="S989" s="312"/>
    </row>
    <row r="990" spans="2:19" x14ac:dyDescent="0.2">
      <c r="B990" s="4" t="s">
        <v>401</v>
      </c>
      <c r="C990" s="1050"/>
      <c r="D990" s="1051"/>
      <c r="E990" s="1051"/>
      <c r="F990" s="1052"/>
      <c r="G990" s="3"/>
      <c r="I990" s="4" t="s">
        <v>416</v>
      </c>
      <c r="J990" s="4"/>
      <c r="K990" s="2"/>
      <c r="L990" s="3"/>
      <c r="M990" s="1056"/>
      <c r="N990" s="1056"/>
      <c r="P990" s="312"/>
      <c r="Q990" s="312"/>
      <c r="R990" s="312"/>
      <c r="S990" s="312"/>
    </row>
    <row r="991" spans="2:19" x14ac:dyDescent="0.2">
      <c r="B991" s="4" t="s">
        <v>256</v>
      </c>
      <c r="C991" s="1050"/>
      <c r="D991" s="1051"/>
      <c r="E991" s="1051"/>
      <c r="F991" s="1052"/>
      <c r="G991" s="3"/>
      <c r="H991" s="3"/>
      <c r="I991" s="4" t="s">
        <v>421</v>
      </c>
      <c r="J991" s="4"/>
      <c r="K991" s="2"/>
      <c r="L991" s="3"/>
      <c r="M991" s="1056"/>
      <c r="N991" s="1056"/>
      <c r="P991" s="312"/>
      <c r="Q991" s="312"/>
      <c r="R991" s="312"/>
      <c r="S991" s="312"/>
    </row>
    <row r="992" spans="2:19" x14ac:dyDescent="0.2">
      <c r="B992" s="11" t="s">
        <v>435</v>
      </c>
      <c r="C992" s="1028"/>
      <c r="D992" s="1058"/>
      <c r="E992" s="1058"/>
      <c r="F992" s="1029"/>
      <c r="G992" s="3"/>
      <c r="I992" s="4" t="s">
        <v>417</v>
      </c>
      <c r="J992" s="4"/>
      <c r="K992" s="2"/>
      <c r="L992" s="3"/>
      <c r="M992" s="1056"/>
      <c r="N992" s="1056"/>
      <c r="P992" s="312"/>
      <c r="Q992" s="312"/>
      <c r="R992" s="312"/>
      <c r="S992" s="312"/>
    </row>
    <row r="993" spans="2:19" x14ac:dyDescent="0.2">
      <c r="B993" s="4" t="s">
        <v>150</v>
      </c>
      <c r="C993" s="1050"/>
      <c r="D993" s="1051"/>
      <c r="E993" s="1051"/>
      <c r="F993" s="1052"/>
      <c r="G993" s="3"/>
      <c r="P993" s="312"/>
      <c r="Q993" s="312"/>
      <c r="R993" s="312"/>
      <c r="S993" s="312"/>
    </row>
    <row r="994" spans="2:19" x14ac:dyDescent="0.2">
      <c r="F994" s="3"/>
      <c r="G994" s="3"/>
      <c r="I994" s="4" t="s">
        <v>420</v>
      </c>
      <c r="K994" s="2"/>
      <c r="M994" s="1" t="s">
        <v>636</v>
      </c>
      <c r="N994" s="2"/>
      <c r="P994" s="312"/>
      <c r="Q994" s="312"/>
      <c r="R994" s="312"/>
      <c r="S994" s="312"/>
    </row>
    <row r="995" spans="2:19" x14ac:dyDescent="0.2">
      <c r="B995" s="4" t="s">
        <v>412</v>
      </c>
      <c r="C995" s="121"/>
      <c r="D995" s="5" t="s">
        <v>410</v>
      </c>
      <c r="F995" s="3"/>
      <c r="I995" s="4" t="s">
        <v>409</v>
      </c>
      <c r="K995" s="202"/>
      <c r="P995" s="312"/>
      <c r="Q995" s="312"/>
      <c r="R995" s="312"/>
      <c r="S995" s="312"/>
    </row>
    <row r="996" spans="2:19" x14ac:dyDescent="0.2">
      <c r="B996" s="4" t="s">
        <v>413</v>
      </c>
      <c r="C996" s="122"/>
      <c r="D996" s="9" t="s">
        <v>411</v>
      </c>
      <c r="E996" s="3"/>
      <c r="G996" s="3"/>
      <c r="I996" s="4" t="s">
        <v>330</v>
      </c>
      <c r="M996" s="1053"/>
      <c r="N996" s="1054"/>
      <c r="P996" s="312"/>
      <c r="Q996" s="312"/>
      <c r="R996" s="312"/>
      <c r="S996" s="312"/>
    </row>
    <row r="997" spans="2:19" ht="13.5" thickBot="1" x14ac:dyDescent="0.25">
      <c r="B997" s="14"/>
      <c r="C997" s="14"/>
      <c r="D997" s="14"/>
      <c r="E997" s="14"/>
      <c r="F997" s="14"/>
      <c r="G997" s="14"/>
      <c r="H997" s="14"/>
      <c r="I997" s="14"/>
      <c r="J997" s="14"/>
      <c r="K997" s="14"/>
      <c r="L997" s="14"/>
      <c r="M997" s="14"/>
      <c r="N997" s="14"/>
      <c r="P997" s="312"/>
      <c r="Q997" s="312"/>
      <c r="R997" s="312"/>
      <c r="S997" s="312"/>
    </row>
    <row r="998" spans="2:19" x14ac:dyDescent="0.2">
      <c r="E998" s="11" t="s">
        <v>779</v>
      </c>
      <c r="F998" s="724"/>
      <c r="G998" s="10"/>
      <c r="H998" s="10"/>
      <c r="I998" s="3"/>
      <c r="J998" s="3"/>
      <c r="K998" s="3" t="s">
        <v>415</v>
      </c>
      <c r="L998" s="3"/>
      <c r="M998" s="1059" t="s">
        <v>446</v>
      </c>
      <c r="N998" s="1059"/>
      <c r="P998" s="312"/>
      <c r="Q998" s="312"/>
      <c r="R998" s="312"/>
      <c r="S998" s="312"/>
    </row>
    <row r="999" spans="2:19" x14ac:dyDescent="0.2">
      <c r="B999" s="12" t="s">
        <v>414</v>
      </c>
      <c r="C999" s="206">
        <f>C988+1</f>
        <v>91</v>
      </c>
      <c r="D999" s="10"/>
      <c r="E999" s="11" t="s">
        <v>624</v>
      </c>
      <c r="F999" s="202"/>
      <c r="G999" s="3"/>
      <c r="I999" s="4" t="s">
        <v>408</v>
      </c>
      <c r="J999" s="4"/>
      <c r="K999" s="13"/>
      <c r="L999" s="3"/>
      <c r="M999" s="1056"/>
      <c r="N999" s="1056"/>
      <c r="P999" s="312"/>
      <c r="Q999" s="312"/>
      <c r="R999" s="312"/>
      <c r="S999" s="312"/>
    </row>
    <row r="1000" spans="2:19" x14ac:dyDescent="0.2">
      <c r="B1000" s="4" t="s">
        <v>407</v>
      </c>
      <c r="C1000" s="1057" t="s">
        <v>159</v>
      </c>
      <c r="D1000" s="1057"/>
      <c r="E1000" s="1057"/>
      <c r="F1000" s="1057"/>
      <c r="G1000" s="3"/>
      <c r="I1000" s="4" t="s">
        <v>418</v>
      </c>
      <c r="J1000" s="4"/>
      <c r="K1000" s="2"/>
      <c r="L1000" s="3"/>
      <c r="M1000" s="1056"/>
      <c r="N1000" s="1056"/>
      <c r="P1000" s="312"/>
      <c r="Q1000" s="312"/>
      <c r="R1000" s="312"/>
      <c r="S1000" s="312"/>
    </row>
    <row r="1001" spans="2:19" x14ac:dyDescent="0.2">
      <c r="B1001" s="4" t="s">
        <v>401</v>
      </c>
      <c r="C1001" s="1050"/>
      <c r="D1001" s="1051"/>
      <c r="E1001" s="1051"/>
      <c r="F1001" s="1052"/>
      <c r="G1001" s="3"/>
      <c r="I1001" s="4" t="s">
        <v>416</v>
      </c>
      <c r="J1001" s="4"/>
      <c r="K1001" s="2"/>
      <c r="L1001" s="3"/>
      <c r="M1001" s="1056"/>
      <c r="N1001" s="1056"/>
      <c r="P1001" s="312"/>
      <c r="Q1001" s="312"/>
      <c r="R1001" s="312"/>
      <c r="S1001" s="312"/>
    </row>
    <row r="1002" spans="2:19" x14ac:dyDescent="0.2">
      <c r="B1002" s="4" t="s">
        <v>256</v>
      </c>
      <c r="C1002" s="1050"/>
      <c r="D1002" s="1051"/>
      <c r="E1002" s="1051"/>
      <c r="F1002" s="1052"/>
      <c r="G1002" s="3"/>
      <c r="H1002" s="3"/>
      <c r="I1002" s="4" t="s">
        <v>421</v>
      </c>
      <c r="J1002" s="4"/>
      <c r="K1002" s="2"/>
      <c r="L1002" s="3"/>
      <c r="M1002" s="1056"/>
      <c r="N1002" s="1056"/>
      <c r="P1002" s="312"/>
      <c r="Q1002" s="312"/>
      <c r="R1002" s="312"/>
      <c r="S1002" s="312"/>
    </row>
    <row r="1003" spans="2:19" x14ac:dyDescent="0.2">
      <c r="B1003" s="11" t="s">
        <v>435</v>
      </c>
      <c r="C1003" s="1028"/>
      <c r="D1003" s="1058"/>
      <c r="E1003" s="1058"/>
      <c r="F1003" s="1029"/>
      <c r="G1003" s="3"/>
      <c r="I1003" s="4" t="s">
        <v>417</v>
      </c>
      <c r="J1003" s="4"/>
      <c r="K1003" s="2"/>
      <c r="L1003" s="3"/>
      <c r="M1003" s="1056"/>
      <c r="N1003" s="1056"/>
      <c r="P1003" s="312"/>
      <c r="Q1003" s="312"/>
      <c r="R1003" s="312"/>
      <c r="S1003" s="312"/>
    </row>
    <row r="1004" spans="2:19" x14ac:dyDescent="0.2">
      <c r="B1004" s="4" t="s">
        <v>150</v>
      </c>
      <c r="C1004" s="1050"/>
      <c r="D1004" s="1051"/>
      <c r="E1004" s="1051"/>
      <c r="F1004" s="1052"/>
      <c r="G1004" s="3"/>
      <c r="P1004" s="312"/>
      <c r="Q1004" s="312"/>
      <c r="R1004" s="312"/>
      <c r="S1004" s="312"/>
    </row>
    <row r="1005" spans="2:19" x14ac:dyDescent="0.2">
      <c r="F1005" s="3"/>
      <c r="G1005" s="3"/>
      <c r="I1005" s="4" t="s">
        <v>420</v>
      </c>
      <c r="K1005" s="2"/>
      <c r="M1005" s="1" t="s">
        <v>636</v>
      </c>
      <c r="N1005" s="2"/>
      <c r="P1005" s="312"/>
      <c r="Q1005" s="312"/>
      <c r="R1005" s="312"/>
      <c r="S1005" s="312"/>
    </row>
    <row r="1006" spans="2:19" x14ac:dyDescent="0.2">
      <c r="B1006" s="4" t="s">
        <v>412</v>
      </c>
      <c r="C1006" s="121"/>
      <c r="D1006" s="5" t="s">
        <v>410</v>
      </c>
      <c r="F1006" s="3"/>
      <c r="I1006" s="4" t="s">
        <v>409</v>
      </c>
      <c r="K1006" s="202"/>
      <c r="P1006" s="312"/>
      <c r="Q1006" s="312"/>
      <c r="R1006" s="312"/>
      <c r="S1006" s="312"/>
    </row>
    <row r="1007" spans="2:19" x14ac:dyDescent="0.2">
      <c r="B1007" s="4" t="s">
        <v>413</v>
      </c>
      <c r="C1007" s="122"/>
      <c r="D1007" s="9" t="s">
        <v>411</v>
      </c>
      <c r="E1007" s="3"/>
      <c r="G1007" s="3"/>
      <c r="I1007" s="4" t="s">
        <v>330</v>
      </c>
      <c r="M1007" s="1053"/>
      <c r="N1007" s="1054"/>
      <c r="P1007" s="312"/>
      <c r="Q1007" s="312"/>
      <c r="R1007" s="312"/>
      <c r="S1007" s="312"/>
    </row>
    <row r="1008" spans="2:19" ht="13.5" thickBot="1" x14ac:dyDescent="0.25">
      <c r="B1008" s="14"/>
      <c r="C1008" s="14"/>
      <c r="D1008" s="14"/>
      <c r="E1008" s="14"/>
      <c r="F1008" s="14"/>
      <c r="G1008" s="14"/>
      <c r="H1008" s="14"/>
      <c r="I1008" s="14"/>
      <c r="J1008" s="14"/>
      <c r="K1008" s="14"/>
      <c r="L1008" s="14"/>
      <c r="M1008" s="14"/>
      <c r="N1008" s="14"/>
      <c r="P1008" s="312"/>
      <c r="Q1008" s="312"/>
      <c r="R1008" s="312"/>
      <c r="S1008" s="312"/>
    </row>
    <row r="1009" spans="2:19" x14ac:dyDescent="0.2">
      <c r="E1009" s="11" t="s">
        <v>779</v>
      </c>
      <c r="F1009" s="724"/>
      <c r="G1009" s="10"/>
      <c r="H1009" s="10"/>
      <c r="I1009" s="3"/>
      <c r="J1009" s="3"/>
      <c r="K1009" s="3" t="s">
        <v>415</v>
      </c>
      <c r="L1009" s="3"/>
      <c r="M1009" s="1059" t="s">
        <v>446</v>
      </c>
      <c r="N1009" s="1059"/>
      <c r="P1009" s="312"/>
      <c r="Q1009" s="312"/>
      <c r="R1009" s="312"/>
      <c r="S1009" s="312"/>
    </row>
    <row r="1010" spans="2:19" x14ac:dyDescent="0.2">
      <c r="B1010" s="12" t="s">
        <v>414</v>
      </c>
      <c r="C1010" s="206">
        <f>C999+1</f>
        <v>92</v>
      </c>
      <c r="D1010" s="10"/>
      <c r="E1010" s="11" t="s">
        <v>624</v>
      </c>
      <c r="F1010" s="202"/>
      <c r="G1010" s="3"/>
      <c r="I1010" s="4" t="s">
        <v>408</v>
      </c>
      <c r="J1010" s="4"/>
      <c r="K1010" s="13"/>
      <c r="L1010" s="3"/>
      <c r="M1010" s="1056"/>
      <c r="N1010" s="1056"/>
      <c r="P1010" s="312"/>
      <c r="Q1010" s="312"/>
      <c r="R1010" s="312"/>
      <c r="S1010" s="312"/>
    </row>
    <row r="1011" spans="2:19" x14ac:dyDescent="0.2">
      <c r="B1011" s="4" t="s">
        <v>407</v>
      </c>
      <c r="C1011" s="1057" t="s">
        <v>159</v>
      </c>
      <c r="D1011" s="1057"/>
      <c r="E1011" s="1057"/>
      <c r="F1011" s="1057"/>
      <c r="G1011" s="3"/>
      <c r="I1011" s="4" t="s">
        <v>418</v>
      </c>
      <c r="J1011" s="4"/>
      <c r="K1011" s="2"/>
      <c r="L1011" s="3"/>
      <c r="M1011" s="1056"/>
      <c r="N1011" s="1056"/>
      <c r="P1011" s="312"/>
      <c r="Q1011" s="312"/>
      <c r="R1011" s="312"/>
      <c r="S1011" s="312"/>
    </row>
    <row r="1012" spans="2:19" x14ac:dyDescent="0.2">
      <c r="B1012" s="4" t="s">
        <v>401</v>
      </c>
      <c r="C1012" s="1050"/>
      <c r="D1012" s="1051"/>
      <c r="E1012" s="1051"/>
      <c r="F1012" s="1052"/>
      <c r="G1012" s="3"/>
      <c r="I1012" s="4" t="s">
        <v>416</v>
      </c>
      <c r="J1012" s="4"/>
      <c r="K1012" s="2"/>
      <c r="L1012" s="3"/>
      <c r="M1012" s="1056"/>
      <c r="N1012" s="1056"/>
      <c r="P1012" s="312"/>
      <c r="Q1012" s="312"/>
      <c r="R1012" s="312"/>
      <c r="S1012" s="312"/>
    </row>
    <row r="1013" spans="2:19" x14ac:dyDescent="0.2">
      <c r="B1013" s="4" t="s">
        <v>256</v>
      </c>
      <c r="C1013" s="1050"/>
      <c r="D1013" s="1051"/>
      <c r="E1013" s="1051"/>
      <c r="F1013" s="1052"/>
      <c r="G1013" s="3"/>
      <c r="H1013" s="3"/>
      <c r="I1013" s="4" t="s">
        <v>421</v>
      </c>
      <c r="J1013" s="4"/>
      <c r="K1013" s="2"/>
      <c r="L1013" s="3"/>
      <c r="M1013" s="1056"/>
      <c r="N1013" s="1056"/>
      <c r="P1013" s="312"/>
      <c r="Q1013" s="312"/>
      <c r="R1013" s="312"/>
      <c r="S1013" s="312"/>
    </row>
    <row r="1014" spans="2:19" x14ac:dyDescent="0.2">
      <c r="B1014" s="11" t="s">
        <v>435</v>
      </c>
      <c r="C1014" s="1028"/>
      <c r="D1014" s="1058"/>
      <c r="E1014" s="1058"/>
      <c r="F1014" s="1029"/>
      <c r="G1014" s="3"/>
      <c r="I1014" s="4" t="s">
        <v>417</v>
      </c>
      <c r="J1014" s="4"/>
      <c r="K1014" s="2"/>
      <c r="L1014" s="3"/>
      <c r="M1014" s="1056"/>
      <c r="N1014" s="1056"/>
      <c r="P1014" s="312"/>
      <c r="Q1014" s="312"/>
      <c r="R1014" s="312"/>
      <c r="S1014" s="312"/>
    </row>
    <row r="1015" spans="2:19" x14ac:dyDescent="0.2">
      <c r="B1015" s="4" t="s">
        <v>150</v>
      </c>
      <c r="C1015" s="1050"/>
      <c r="D1015" s="1051"/>
      <c r="E1015" s="1051"/>
      <c r="F1015" s="1052"/>
      <c r="G1015" s="3"/>
      <c r="P1015" s="312"/>
      <c r="Q1015" s="312"/>
      <c r="R1015" s="312"/>
      <c r="S1015" s="312"/>
    </row>
    <row r="1016" spans="2:19" x14ac:dyDescent="0.2">
      <c r="F1016" s="3"/>
      <c r="G1016" s="3"/>
      <c r="I1016" s="4" t="s">
        <v>420</v>
      </c>
      <c r="K1016" s="2"/>
      <c r="M1016" s="1" t="s">
        <v>636</v>
      </c>
      <c r="N1016" s="2"/>
      <c r="P1016" s="312"/>
      <c r="Q1016" s="312"/>
      <c r="R1016" s="312"/>
      <c r="S1016" s="312"/>
    </row>
    <row r="1017" spans="2:19" x14ac:dyDescent="0.2">
      <c r="B1017" s="4" t="s">
        <v>412</v>
      </c>
      <c r="C1017" s="121"/>
      <c r="D1017" s="5" t="s">
        <v>410</v>
      </c>
      <c r="F1017" s="3"/>
      <c r="I1017" s="4" t="s">
        <v>409</v>
      </c>
      <c r="K1017" s="202"/>
      <c r="P1017" s="312"/>
      <c r="Q1017" s="312"/>
      <c r="R1017" s="312"/>
      <c r="S1017" s="312"/>
    </row>
    <row r="1018" spans="2:19" x14ac:dyDescent="0.2">
      <c r="B1018" s="4" t="s">
        <v>413</v>
      </c>
      <c r="C1018" s="122"/>
      <c r="D1018" s="9" t="s">
        <v>411</v>
      </c>
      <c r="E1018" s="3"/>
      <c r="G1018" s="3"/>
      <c r="I1018" s="4" t="s">
        <v>330</v>
      </c>
      <c r="M1018" s="1053"/>
      <c r="N1018" s="1054"/>
      <c r="P1018" s="312"/>
      <c r="Q1018" s="312"/>
      <c r="R1018" s="312"/>
      <c r="S1018" s="312"/>
    </row>
    <row r="1019" spans="2:19" ht="13.5" thickBot="1" x14ac:dyDescent="0.25">
      <c r="B1019" s="14"/>
      <c r="C1019" s="14"/>
      <c r="D1019" s="14"/>
      <c r="E1019" s="14"/>
      <c r="F1019" s="14"/>
      <c r="G1019" s="14"/>
      <c r="H1019" s="14"/>
      <c r="I1019" s="14"/>
      <c r="J1019" s="14"/>
      <c r="K1019" s="14"/>
      <c r="L1019" s="14"/>
      <c r="M1019" s="14"/>
      <c r="N1019" s="14"/>
      <c r="P1019" s="312"/>
      <c r="Q1019" s="312"/>
      <c r="R1019" s="312"/>
      <c r="S1019" s="312"/>
    </row>
    <row r="1020" spans="2:19" x14ac:dyDescent="0.2">
      <c r="E1020" s="11" t="s">
        <v>779</v>
      </c>
      <c r="F1020" s="724"/>
      <c r="G1020" s="10"/>
      <c r="H1020" s="10"/>
      <c r="I1020" s="3"/>
      <c r="J1020" s="3"/>
      <c r="K1020" s="3" t="s">
        <v>415</v>
      </c>
      <c r="L1020" s="3"/>
      <c r="M1020" s="1059" t="s">
        <v>446</v>
      </c>
      <c r="N1020" s="1059"/>
      <c r="P1020" s="312"/>
      <c r="Q1020" s="312"/>
      <c r="R1020" s="312"/>
      <c r="S1020" s="312"/>
    </row>
    <row r="1021" spans="2:19" x14ac:dyDescent="0.2">
      <c r="B1021" s="12" t="s">
        <v>414</v>
      </c>
      <c r="C1021" s="206">
        <f>C1010+1</f>
        <v>93</v>
      </c>
      <c r="D1021" s="10"/>
      <c r="E1021" s="11" t="s">
        <v>624</v>
      </c>
      <c r="F1021" s="202"/>
      <c r="G1021" s="3"/>
      <c r="I1021" s="4" t="s">
        <v>408</v>
      </c>
      <c r="J1021" s="4"/>
      <c r="K1021" s="13"/>
      <c r="L1021" s="3"/>
      <c r="M1021" s="1056"/>
      <c r="N1021" s="1056"/>
      <c r="P1021" s="312"/>
      <c r="Q1021" s="312"/>
      <c r="R1021" s="312"/>
      <c r="S1021" s="312"/>
    </row>
    <row r="1022" spans="2:19" x14ac:dyDescent="0.2">
      <c r="B1022" s="4" t="s">
        <v>407</v>
      </c>
      <c r="C1022" s="1057" t="s">
        <v>159</v>
      </c>
      <c r="D1022" s="1057"/>
      <c r="E1022" s="1057"/>
      <c r="F1022" s="1057"/>
      <c r="G1022" s="3"/>
      <c r="I1022" s="4" t="s">
        <v>418</v>
      </c>
      <c r="J1022" s="4"/>
      <c r="K1022" s="2"/>
      <c r="L1022" s="3"/>
      <c r="M1022" s="1056"/>
      <c r="N1022" s="1056"/>
      <c r="P1022" s="312"/>
      <c r="Q1022" s="312"/>
      <c r="R1022" s="312"/>
      <c r="S1022" s="312"/>
    </row>
    <row r="1023" spans="2:19" x14ac:dyDescent="0.2">
      <c r="B1023" s="4" t="s">
        <v>401</v>
      </c>
      <c r="C1023" s="1050"/>
      <c r="D1023" s="1051"/>
      <c r="E1023" s="1051"/>
      <c r="F1023" s="1052"/>
      <c r="G1023" s="3"/>
      <c r="I1023" s="4" t="s">
        <v>416</v>
      </c>
      <c r="J1023" s="4"/>
      <c r="K1023" s="2"/>
      <c r="L1023" s="3"/>
      <c r="M1023" s="1056"/>
      <c r="N1023" s="1056"/>
      <c r="P1023" s="312"/>
      <c r="Q1023" s="312"/>
      <c r="R1023" s="312"/>
      <c r="S1023" s="312"/>
    </row>
    <row r="1024" spans="2:19" x14ac:dyDescent="0.2">
      <c r="B1024" s="4" t="s">
        <v>256</v>
      </c>
      <c r="C1024" s="1050"/>
      <c r="D1024" s="1051"/>
      <c r="E1024" s="1051"/>
      <c r="F1024" s="1052"/>
      <c r="G1024" s="3"/>
      <c r="H1024" s="3"/>
      <c r="I1024" s="4" t="s">
        <v>421</v>
      </c>
      <c r="J1024" s="4"/>
      <c r="K1024" s="2"/>
      <c r="L1024" s="3"/>
      <c r="M1024" s="1056"/>
      <c r="N1024" s="1056"/>
      <c r="P1024" s="312"/>
      <c r="Q1024" s="312"/>
      <c r="R1024" s="312"/>
      <c r="S1024" s="312"/>
    </row>
    <row r="1025" spans="2:19" x14ac:dyDescent="0.2">
      <c r="B1025" s="11" t="s">
        <v>435</v>
      </c>
      <c r="C1025" s="1028"/>
      <c r="D1025" s="1058"/>
      <c r="E1025" s="1058"/>
      <c r="F1025" s="1029"/>
      <c r="G1025" s="3"/>
      <c r="I1025" s="4" t="s">
        <v>417</v>
      </c>
      <c r="J1025" s="4"/>
      <c r="K1025" s="2"/>
      <c r="L1025" s="3"/>
      <c r="M1025" s="1056"/>
      <c r="N1025" s="1056"/>
      <c r="P1025" s="312"/>
      <c r="Q1025" s="312"/>
      <c r="R1025" s="312"/>
      <c r="S1025" s="312"/>
    </row>
    <row r="1026" spans="2:19" x14ac:dyDescent="0.2">
      <c r="B1026" s="4" t="s">
        <v>150</v>
      </c>
      <c r="C1026" s="1050"/>
      <c r="D1026" s="1051"/>
      <c r="E1026" s="1051"/>
      <c r="F1026" s="1052"/>
      <c r="G1026" s="3"/>
      <c r="P1026" s="312"/>
      <c r="Q1026" s="312"/>
      <c r="R1026" s="312"/>
      <c r="S1026" s="312"/>
    </row>
    <row r="1027" spans="2:19" x14ac:dyDescent="0.2">
      <c r="F1027" s="3"/>
      <c r="G1027" s="3"/>
      <c r="I1027" s="4" t="s">
        <v>420</v>
      </c>
      <c r="K1027" s="2"/>
      <c r="M1027" s="1" t="s">
        <v>636</v>
      </c>
      <c r="N1027" s="2"/>
      <c r="P1027" s="312"/>
      <c r="Q1027" s="312"/>
      <c r="R1027" s="312"/>
      <c r="S1027" s="312"/>
    </row>
    <row r="1028" spans="2:19" x14ac:dyDescent="0.2">
      <c r="B1028" s="4" t="s">
        <v>412</v>
      </c>
      <c r="C1028" s="121"/>
      <c r="D1028" s="5" t="s">
        <v>410</v>
      </c>
      <c r="F1028" s="3"/>
      <c r="I1028" s="4" t="s">
        <v>409</v>
      </c>
      <c r="K1028" s="202"/>
      <c r="P1028" s="312"/>
      <c r="Q1028" s="312"/>
      <c r="R1028" s="312"/>
      <c r="S1028" s="312"/>
    </row>
    <row r="1029" spans="2:19" x14ac:dyDescent="0.2">
      <c r="B1029" s="4" t="s">
        <v>413</v>
      </c>
      <c r="C1029" s="122"/>
      <c r="D1029" s="9" t="s">
        <v>411</v>
      </c>
      <c r="E1029" s="3"/>
      <c r="G1029" s="3"/>
      <c r="I1029" s="4" t="s">
        <v>330</v>
      </c>
      <c r="M1029" s="1053"/>
      <c r="N1029" s="1054"/>
      <c r="P1029" s="312"/>
      <c r="Q1029" s="312"/>
      <c r="R1029" s="312"/>
      <c r="S1029" s="312"/>
    </row>
    <row r="1030" spans="2:19" ht="13.5" thickBot="1" x14ac:dyDescent="0.25">
      <c r="B1030" s="14"/>
      <c r="C1030" s="14"/>
      <c r="D1030" s="14"/>
      <c r="E1030" s="14"/>
      <c r="F1030" s="14"/>
      <c r="G1030" s="14"/>
      <c r="H1030" s="14"/>
      <c r="I1030" s="14"/>
      <c r="J1030" s="14"/>
      <c r="K1030" s="14"/>
      <c r="L1030" s="14"/>
      <c r="M1030" s="14"/>
      <c r="N1030" s="14"/>
      <c r="P1030" s="312"/>
      <c r="Q1030" s="312"/>
      <c r="R1030" s="312"/>
      <c r="S1030" s="312"/>
    </row>
    <row r="1031" spans="2:19" x14ac:dyDescent="0.2">
      <c r="G1031" s="10"/>
      <c r="H1031" s="10"/>
      <c r="I1031" s="3"/>
      <c r="J1031" s="3"/>
      <c r="K1031" s="3" t="s">
        <v>415</v>
      </c>
      <c r="L1031" s="3"/>
      <c r="M1031" s="1059" t="s">
        <v>446</v>
      </c>
      <c r="N1031" s="1059"/>
      <c r="P1031" s="312"/>
      <c r="Q1031" s="312"/>
      <c r="R1031" s="312"/>
      <c r="S1031" s="312"/>
    </row>
    <row r="1032" spans="2:19" x14ac:dyDescent="0.2">
      <c r="B1032" s="12" t="s">
        <v>414</v>
      </c>
      <c r="C1032" s="206">
        <f>C1021+1</f>
        <v>94</v>
      </c>
      <c r="D1032" s="10"/>
      <c r="E1032" s="11" t="s">
        <v>624</v>
      </c>
      <c r="F1032" s="202"/>
      <c r="G1032" s="3"/>
      <c r="I1032" s="4" t="s">
        <v>408</v>
      </c>
      <c r="J1032" s="4"/>
      <c r="K1032" s="13"/>
      <c r="L1032" s="3"/>
      <c r="M1032" s="1056"/>
      <c r="N1032" s="1056"/>
      <c r="P1032" s="312"/>
      <c r="Q1032" s="312"/>
      <c r="R1032" s="312"/>
      <c r="S1032" s="312"/>
    </row>
    <row r="1033" spans="2:19" x14ac:dyDescent="0.2">
      <c r="B1033" s="4" t="s">
        <v>407</v>
      </c>
      <c r="C1033" s="1057" t="s">
        <v>159</v>
      </c>
      <c r="D1033" s="1057"/>
      <c r="E1033" s="1057"/>
      <c r="F1033" s="1057"/>
      <c r="G1033" s="3"/>
      <c r="I1033" s="4" t="s">
        <v>418</v>
      </c>
      <c r="J1033" s="4"/>
      <c r="K1033" s="2"/>
      <c r="L1033" s="3"/>
      <c r="M1033" s="1056"/>
      <c r="N1033" s="1056"/>
      <c r="P1033" s="312"/>
      <c r="Q1033" s="312"/>
      <c r="R1033" s="312"/>
      <c r="S1033" s="312"/>
    </row>
    <row r="1034" spans="2:19" x14ac:dyDescent="0.2">
      <c r="B1034" s="4" t="s">
        <v>401</v>
      </c>
      <c r="C1034" s="1050"/>
      <c r="D1034" s="1051"/>
      <c r="E1034" s="1051"/>
      <c r="F1034" s="1052"/>
      <c r="G1034" s="3"/>
      <c r="I1034" s="4" t="s">
        <v>416</v>
      </c>
      <c r="J1034" s="4"/>
      <c r="K1034" s="2"/>
      <c r="L1034" s="3"/>
      <c r="M1034" s="1056"/>
      <c r="N1034" s="1056"/>
      <c r="P1034" s="312"/>
      <c r="Q1034" s="312"/>
      <c r="R1034" s="312"/>
      <c r="S1034" s="312"/>
    </row>
    <row r="1035" spans="2:19" x14ac:dyDescent="0.2">
      <c r="B1035" s="4" t="s">
        <v>256</v>
      </c>
      <c r="C1035" s="1050"/>
      <c r="D1035" s="1051"/>
      <c r="E1035" s="1051"/>
      <c r="F1035" s="1052"/>
      <c r="G1035" s="3"/>
      <c r="H1035" s="3"/>
      <c r="I1035" s="4" t="s">
        <v>421</v>
      </c>
      <c r="J1035" s="4"/>
      <c r="K1035" s="2"/>
      <c r="L1035" s="3"/>
      <c r="M1035" s="1056"/>
      <c r="N1035" s="1056"/>
      <c r="P1035" s="312"/>
      <c r="Q1035" s="312"/>
      <c r="R1035" s="312"/>
      <c r="S1035" s="312"/>
    </row>
    <row r="1036" spans="2:19" x14ac:dyDescent="0.2">
      <c r="B1036" s="11" t="s">
        <v>435</v>
      </c>
      <c r="C1036" s="1028"/>
      <c r="D1036" s="1058"/>
      <c r="E1036" s="1058"/>
      <c r="F1036" s="1029"/>
      <c r="G1036" s="3"/>
      <c r="I1036" s="4" t="s">
        <v>417</v>
      </c>
      <c r="J1036" s="4"/>
      <c r="K1036" s="2"/>
      <c r="L1036" s="3"/>
      <c r="M1036" s="1056"/>
      <c r="N1036" s="1056"/>
      <c r="P1036" s="312"/>
      <c r="Q1036" s="312"/>
      <c r="R1036" s="312"/>
      <c r="S1036" s="312"/>
    </row>
    <row r="1037" spans="2:19" x14ac:dyDescent="0.2">
      <c r="B1037" s="4" t="s">
        <v>150</v>
      </c>
      <c r="C1037" s="1050"/>
      <c r="D1037" s="1051"/>
      <c r="E1037" s="1051"/>
      <c r="F1037" s="1052"/>
      <c r="G1037" s="3"/>
      <c r="P1037" s="312"/>
      <c r="Q1037" s="312"/>
      <c r="R1037" s="312"/>
      <c r="S1037" s="312"/>
    </row>
    <row r="1038" spans="2:19" x14ac:dyDescent="0.2">
      <c r="F1038" s="3"/>
      <c r="G1038" s="3"/>
      <c r="I1038" s="4" t="s">
        <v>420</v>
      </c>
      <c r="K1038" s="2"/>
      <c r="M1038" s="1" t="s">
        <v>636</v>
      </c>
      <c r="N1038" s="2"/>
      <c r="P1038" s="312"/>
      <c r="Q1038" s="312"/>
      <c r="R1038" s="312"/>
      <c r="S1038" s="312"/>
    </row>
    <row r="1039" spans="2:19" x14ac:dyDescent="0.2">
      <c r="B1039" s="4" t="s">
        <v>412</v>
      </c>
      <c r="C1039" s="121"/>
      <c r="D1039" s="5" t="s">
        <v>410</v>
      </c>
      <c r="F1039" s="3"/>
      <c r="I1039" s="4" t="s">
        <v>409</v>
      </c>
      <c r="K1039" s="202"/>
      <c r="P1039" s="312"/>
      <c r="Q1039" s="312"/>
      <c r="R1039" s="312"/>
      <c r="S1039" s="312"/>
    </row>
    <row r="1040" spans="2:19" x14ac:dyDescent="0.2">
      <c r="B1040" s="4" t="s">
        <v>413</v>
      </c>
      <c r="C1040" s="122"/>
      <c r="D1040" s="9" t="s">
        <v>411</v>
      </c>
      <c r="E1040" s="3"/>
      <c r="G1040" s="3"/>
      <c r="I1040" s="4" t="s">
        <v>330</v>
      </c>
      <c r="M1040" s="1053"/>
      <c r="N1040" s="1054"/>
      <c r="P1040" s="312"/>
      <c r="Q1040" s="312"/>
      <c r="R1040" s="312"/>
      <c r="S1040" s="312"/>
    </row>
    <row r="1041" spans="2:19" ht="13.5" thickBot="1" x14ac:dyDescent="0.25">
      <c r="B1041" s="14"/>
      <c r="C1041" s="14"/>
      <c r="D1041" s="14"/>
      <c r="E1041" s="14"/>
      <c r="F1041" s="14"/>
      <c r="G1041" s="14"/>
      <c r="H1041" s="14"/>
      <c r="I1041" s="14"/>
      <c r="J1041" s="14"/>
      <c r="K1041" s="14"/>
      <c r="L1041" s="14"/>
      <c r="M1041" s="14"/>
      <c r="N1041" s="14"/>
      <c r="P1041" s="312"/>
      <c r="Q1041" s="312"/>
      <c r="R1041" s="312"/>
      <c r="S1041" s="312"/>
    </row>
    <row r="1042" spans="2:19" x14ac:dyDescent="0.2">
      <c r="B1042" s="517"/>
      <c r="C1042" s="517"/>
      <c r="D1042" s="517"/>
      <c r="E1042" s="11" t="s">
        <v>779</v>
      </c>
      <c r="F1042" s="724"/>
      <c r="G1042" s="519"/>
      <c r="H1042" s="519"/>
      <c r="I1042" s="516"/>
      <c r="J1042" s="516"/>
      <c r="K1042" s="516" t="s">
        <v>415</v>
      </c>
      <c r="L1042" s="516"/>
      <c r="M1042" s="1055" t="s">
        <v>446</v>
      </c>
      <c r="N1042" s="1055"/>
      <c r="P1042" s="312"/>
      <c r="Q1042" s="312"/>
      <c r="R1042" s="312"/>
      <c r="S1042" s="312"/>
    </row>
    <row r="1043" spans="2:19" x14ac:dyDescent="0.2">
      <c r="B1043" s="12" t="s">
        <v>414</v>
      </c>
      <c r="C1043" s="206">
        <f>C1032+1</f>
        <v>95</v>
      </c>
      <c r="D1043" s="10"/>
      <c r="E1043" s="11" t="s">
        <v>624</v>
      </c>
      <c r="F1043" s="202"/>
      <c r="G1043" s="3"/>
      <c r="I1043" s="4" t="s">
        <v>408</v>
      </c>
      <c r="J1043" s="4"/>
      <c r="K1043" s="13"/>
      <c r="L1043" s="3"/>
      <c r="M1043" s="1056"/>
      <c r="N1043" s="1056"/>
      <c r="P1043" s="312"/>
      <c r="Q1043" s="312"/>
      <c r="R1043" s="312"/>
      <c r="S1043" s="312"/>
    </row>
    <row r="1044" spans="2:19" x14ac:dyDescent="0.2">
      <c r="B1044" s="4" t="s">
        <v>407</v>
      </c>
      <c r="C1044" s="1057" t="s">
        <v>159</v>
      </c>
      <c r="D1044" s="1057"/>
      <c r="E1044" s="1057"/>
      <c r="F1044" s="1057"/>
      <c r="G1044" s="3"/>
      <c r="I1044" s="4" t="s">
        <v>418</v>
      </c>
      <c r="J1044" s="4"/>
      <c r="K1044" s="2"/>
      <c r="L1044" s="3"/>
      <c r="M1044" s="1056"/>
      <c r="N1044" s="1056"/>
      <c r="P1044" s="312"/>
      <c r="Q1044" s="312"/>
      <c r="R1044" s="312"/>
      <c r="S1044" s="312"/>
    </row>
    <row r="1045" spans="2:19" x14ac:dyDescent="0.2">
      <c r="B1045" s="4" t="s">
        <v>401</v>
      </c>
      <c r="C1045" s="1050"/>
      <c r="D1045" s="1051"/>
      <c r="E1045" s="1051"/>
      <c r="F1045" s="1052"/>
      <c r="G1045" s="3"/>
      <c r="I1045" s="4" t="s">
        <v>416</v>
      </c>
      <c r="J1045" s="4"/>
      <c r="K1045" s="2"/>
      <c r="L1045" s="3"/>
      <c r="M1045" s="1056"/>
      <c r="N1045" s="1056"/>
      <c r="P1045" s="312"/>
      <c r="Q1045" s="312"/>
      <c r="R1045" s="312"/>
      <c r="S1045" s="312"/>
    </row>
    <row r="1046" spans="2:19" x14ac:dyDescent="0.2">
      <c r="B1046" s="4" t="s">
        <v>256</v>
      </c>
      <c r="C1046" s="1050"/>
      <c r="D1046" s="1051"/>
      <c r="E1046" s="1051"/>
      <c r="F1046" s="1052"/>
      <c r="G1046" s="3"/>
      <c r="H1046" s="3"/>
      <c r="I1046" s="4" t="s">
        <v>421</v>
      </c>
      <c r="J1046" s="4"/>
      <c r="K1046" s="2"/>
      <c r="L1046" s="3"/>
      <c r="M1046" s="1056"/>
      <c r="N1046" s="1056"/>
      <c r="P1046" s="312"/>
      <c r="Q1046" s="312"/>
      <c r="R1046" s="312"/>
      <c r="S1046" s="312"/>
    </row>
    <row r="1047" spans="2:19" x14ac:dyDescent="0.2">
      <c r="B1047" s="11" t="s">
        <v>435</v>
      </c>
      <c r="C1047" s="1028"/>
      <c r="D1047" s="1058"/>
      <c r="E1047" s="1058"/>
      <c r="F1047" s="1029"/>
      <c r="G1047" s="3"/>
      <c r="I1047" s="4" t="s">
        <v>417</v>
      </c>
      <c r="J1047" s="4"/>
      <c r="K1047" s="2"/>
      <c r="L1047" s="3"/>
      <c r="M1047" s="1056"/>
      <c r="N1047" s="1056"/>
      <c r="P1047" s="312"/>
      <c r="Q1047" s="312"/>
      <c r="R1047" s="312"/>
      <c r="S1047" s="312"/>
    </row>
    <row r="1048" spans="2:19" x14ac:dyDescent="0.2">
      <c r="B1048" s="4" t="s">
        <v>150</v>
      </c>
      <c r="C1048" s="1050"/>
      <c r="D1048" s="1051"/>
      <c r="E1048" s="1051"/>
      <c r="F1048" s="1052"/>
      <c r="G1048" s="3"/>
      <c r="P1048" s="312"/>
      <c r="Q1048" s="312"/>
      <c r="R1048" s="312"/>
      <c r="S1048" s="312"/>
    </row>
    <row r="1049" spans="2:19" x14ac:dyDescent="0.2">
      <c r="F1049" s="3"/>
      <c r="G1049" s="3"/>
      <c r="I1049" s="4" t="s">
        <v>420</v>
      </c>
      <c r="K1049" s="2"/>
      <c r="M1049" s="1" t="s">
        <v>636</v>
      </c>
      <c r="N1049" s="2"/>
      <c r="P1049" s="312"/>
      <c r="Q1049" s="312"/>
      <c r="R1049" s="312"/>
      <c r="S1049" s="312"/>
    </row>
    <row r="1050" spans="2:19" x14ac:dyDescent="0.2">
      <c r="B1050" s="4" t="s">
        <v>412</v>
      </c>
      <c r="C1050" s="121"/>
      <c r="D1050" s="5" t="s">
        <v>410</v>
      </c>
      <c r="F1050" s="3"/>
      <c r="I1050" s="4" t="s">
        <v>409</v>
      </c>
      <c r="K1050" s="202"/>
      <c r="P1050" s="312"/>
      <c r="Q1050" s="312"/>
      <c r="R1050" s="312"/>
      <c r="S1050" s="312"/>
    </row>
    <row r="1051" spans="2:19" x14ac:dyDescent="0.2">
      <c r="B1051" s="4" t="s">
        <v>413</v>
      </c>
      <c r="C1051" s="122"/>
      <c r="D1051" s="9" t="s">
        <v>411</v>
      </c>
      <c r="E1051" s="3"/>
      <c r="G1051" s="3"/>
      <c r="I1051" s="4" t="s">
        <v>330</v>
      </c>
      <c r="M1051" s="1053"/>
      <c r="N1051" s="1054"/>
      <c r="P1051" s="312"/>
      <c r="Q1051" s="312"/>
      <c r="R1051" s="312"/>
      <c r="S1051" s="312"/>
    </row>
    <row r="1052" spans="2:19" ht="13.5" thickBot="1" x14ac:dyDescent="0.25">
      <c r="B1052" s="14"/>
      <c r="C1052" s="14"/>
      <c r="D1052" s="14"/>
      <c r="E1052" s="14"/>
      <c r="F1052" s="14"/>
      <c r="G1052" s="14"/>
      <c r="H1052" s="14"/>
      <c r="I1052" s="14"/>
      <c r="J1052" s="14"/>
      <c r="K1052" s="14"/>
      <c r="L1052" s="14"/>
      <c r="M1052" s="14"/>
      <c r="N1052" s="14"/>
      <c r="P1052" s="312"/>
      <c r="Q1052" s="312"/>
      <c r="R1052" s="312"/>
      <c r="S1052" s="312"/>
    </row>
    <row r="1053" spans="2:19" x14ac:dyDescent="0.2">
      <c r="E1053" s="11" t="s">
        <v>779</v>
      </c>
      <c r="F1053" s="724"/>
      <c r="G1053" s="10"/>
      <c r="H1053" s="10"/>
      <c r="I1053" s="3"/>
      <c r="J1053" s="3"/>
      <c r="K1053" s="3" t="s">
        <v>415</v>
      </c>
      <c r="L1053" s="3"/>
      <c r="M1053" s="1059" t="s">
        <v>446</v>
      </c>
      <c r="N1053" s="1059"/>
      <c r="P1053" s="312"/>
      <c r="Q1053" s="312"/>
      <c r="R1053" s="312"/>
      <c r="S1053" s="312"/>
    </row>
    <row r="1054" spans="2:19" x14ac:dyDescent="0.2">
      <c r="B1054" s="12" t="s">
        <v>414</v>
      </c>
      <c r="C1054" s="206">
        <f>C1043+1</f>
        <v>96</v>
      </c>
      <c r="D1054" s="10"/>
      <c r="E1054" s="11" t="s">
        <v>624</v>
      </c>
      <c r="F1054" s="202"/>
      <c r="G1054" s="3"/>
      <c r="I1054" s="4" t="s">
        <v>408</v>
      </c>
      <c r="J1054" s="4"/>
      <c r="K1054" s="13"/>
      <c r="L1054" s="3"/>
      <c r="M1054" s="1056"/>
      <c r="N1054" s="1056"/>
      <c r="P1054" s="312"/>
      <c r="Q1054" s="312"/>
      <c r="R1054" s="312"/>
      <c r="S1054" s="312"/>
    </row>
    <row r="1055" spans="2:19" x14ac:dyDescent="0.2">
      <c r="B1055" s="4" t="s">
        <v>407</v>
      </c>
      <c r="C1055" s="1057" t="s">
        <v>159</v>
      </c>
      <c r="D1055" s="1057"/>
      <c r="E1055" s="1057"/>
      <c r="F1055" s="1057"/>
      <c r="G1055" s="3"/>
      <c r="I1055" s="4" t="s">
        <v>418</v>
      </c>
      <c r="J1055" s="4"/>
      <c r="K1055" s="2"/>
      <c r="L1055" s="3"/>
      <c r="M1055" s="1056"/>
      <c r="N1055" s="1056"/>
      <c r="P1055" s="312"/>
      <c r="Q1055" s="312"/>
      <c r="R1055" s="312"/>
      <c r="S1055" s="312"/>
    </row>
    <row r="1056" spans="2:19" x14ac:dyDescent="0.2">
      <c r="B1056" s="4" t="s">
        <v>401</v>
      </c>
      <c r="C1056" s="1050"/>
      <c r="D1056" s="1051"/>
      <c r="E1056" s="1051"/>
      <c r="F1056" s="1052"/>
      <c r="G1056" s="3"/>
      <c r="I1056" s="4" t="s">
        <v>416</v>
      </c>
      <c r="J1056" s="4"/>
      <c r="K1056" s="2"/>
      <c r="L1056" s="3"/>
      <c r="M1056" s="1056"/>
      <c r="N1056" s="1056"/>
      <c r="P1056" s="312"/>
      <c r="Q1056" s="312"/>
      <c r="R1056" s="312"/>
      <c r="S1056" s="312"/>
    </row>
    <row r="1057" spans="2:19" x14ac:dyDescent="0.2">
      <c r="B1057" s="4" t="s">
        <v>256</v>
      </c>
      <c r="C1057" s="1050"/>
      <c r="D1057" s="1051"/>
      <c r="E1057" s="1051"/>
      <c r="F1057" s="1052"/>
      <c r="G1057" s="3"/>
      <c r="H1057" s="3"/>
      <c r="I1057" s="4" t="s">
        <v>421</v>
      </c>
      <c r="J1057" s="4"/>
      <c r="K1057" s="2"/>
      <c r="L1057" s="3"/>
      <c r="M1057" s="1056"/>
      <c r="N1057" s="1056"/>
      <c r="P1057" s="312"/>
      <c r="Q1057" s="312"/>
      <c r="R1057" s="312"/>
      <c r="S1057" s="312"/>
    </row>
    <row r="1058" spans="2:19" x14ac:dyDescent="0.2">
      <c r="B1058" s="11" t="s">
        <v>435</v>
      </c>
      <c r="C1058" s="1028"/>
      <c r="D1058" s="1058"/>
      <c r="E1058" s="1058"/>
      <c r="F1058" s="1029"/>
      <c r="G1058" s="3"/>
      <c r="I1058" s="4" t="s">
        <v>417</v>
      </c>
      <c r="J1058" s="4"/>
      <c r="K1058" s="2"/>
      <c r="L1058" s="3"/>
      <c r="M1058" s="1056"/>
      <c r="N1058" s="1056"/>
      <c r="P1058" s="312"/>
      <c r="Q1058" s="312"/>
      <c r="R1058" s="312"/>
      <c r="S1058" s="312"/>
    </row>
    <row r="1059" spans="2:19" x14ac:dyDescent="0.2">
      <c r="B1059" s="4" t="s">
        <v>150</v>
      </c>
      <c r="C1059" s="1050"/>
      <c r="D1059" s="1051"/>
      <c r="E1059" s="1051"/>
      <c r="F1059" s="1052"/>
      <c r="G1059" s="3"/>
      <c r="P1059" s="312"/>
      <c r="Q1059" s="312"/>
      <c r="R1059" s="312"/>
      <c r="S1059" s="312"/>
    </row>
    <row r="1060" spans="2:19" x14ac:dyDescent="0.2">
      <c r="F1060" s="3"/>
      <c r="G1060" s="3"/>
      <c r="I1060" s="4" t="s">
        <v>420</v>
      </c>
      <c r="K1060" s="2"/>
      <c r="M1060" s="1" t="s">
        <v>636</v>
      </c>
      <c r="N1060" s="2"/>
      <c r="P1060" s="312"/>
      <c r="Q1060" s="312"/>
      <c r="R1060" s="312"/>
      <c r="S1060" s="312"/>
    </row>
    <row r="1061" spans="2:19" x14ac:dyDescent="0.2">
      <c r="B1061" s="4" t="s">
        <v>412</v>
      </c>
      <c r="C1061" s="121"/>
      <c r="D1061" s="5" t="s">
        <v>410</v>
      </c>
      <c r="F1061" s="3"/>
      <c r="I1061" s="4" t="s">
        <v>409</v>
      </c>
      <c r="K1061" s="202"/>
      <c r="P1061" s="312"/>
      <c r="Q1061" s="312"/>
      <c r="R1061" s="312"/>
      <c r="S1061" s="312"/>
    </row>
    <row r="1062" spans="2:19" x14ac:dyDescent="0.2">
      <c r="B1062" s="4" t="s">
        <v>413</v>
      </c>
      <c r="C1062" s="122"/>
      <c r="D1062" s="9" t="s">
        <v>411</v>
      </c>
      <c r="E1062" s="3"/>
      <c r="G1062" s="3"/>
      <c r="I1062" s="4" t="s">
        <v>330</v>
      </c>
      <c r="M1062" s="1053"/>
      <c r="N1062" s="1054"/>
      <c r="P1062" s="312"/>
      <c r="Q1062" s="312"/>
      <c r="R1062" s="312"/>
      <c r="S1062" s="312"/>
    </row>
    <row r="1063" spans="2:19" ht="13.5" thickBot="1" x14ac:dyDescent="0.25">
      <c r="B1063" s="14"/>
      <c r="C1063" s="14"/>
      <c r="D1063" s="14"/>
      <c r="E1063" s="14"/>
      <c r="F1063" s="14"/>
      <c r="G1063" s="14"/>
      <c r="H1063" s="14"/>
      <c r="I1063" s="14"/>
      <c r="J1063" s="14"/>
      <c r="K1063" s="14"/>
      <c r="L1063" s="14"/>
      <c r="M1063" s="14"/>
      <c r="N1063" s="14"/>
      <c r="P1063" s="312"/>
      <c r="Q1063" s="312"/>
      <c r="R1063" s="312"/>
      <c r="S1063" s="312"/>
    </row>
    <row r="1064" spans="2:19" x14ac:dyDescent="0.2">
      <c r="E1064" s="11" t="s">
        <v>779</v>
      </c>
      <c r="F1064" s="724"/>
      <c r="G1064" s="10"/>
      <c r="H1064" s="10"/>
      <c r="I1064" s="3"/>
      <c r="J1064" s="3"/>
      <c r="K1064" s="3" t="s">
        <v>415</v>
      </c>
      <c r="L1064" s="3"/>
      <c r="M1064" s="1059" t="s">
        <v>446</v>
      </c>
      <c r="N1064" s="1059"/>
      <c r="P1064" s="312"/>
      <c r="Q1064" s="312"/>
      <c r="R1064" s="312"/>
      <c r="S1064" s="312"/>
    </row>
    <row r="1065" spans="2:19" x14ac:dyDescent="0.2">
      <c r="B1065" s="12" t="s">
        <v>414</v>
      </c>
      <c r="C1065" s="206">
        <f>C1054+1</f>
        <v>97</v>
      </c>
      <c r="D1065" s="10"/>
      <c r="E1065" s="11" t="s">
        <v>624</v>
      </c>
      <c r="F1065" s="202"/>
      <c r="G1065" s="3"/>
      <c r="I1065" s="4" t="s">
        <v>408</v>
      </c>
      <c r="J1065" s="4"/>
      <c r="K1065" s="13"/>
      <c r="L1065" s="3"/>
      <c r="M1065" s="1056"/>
      <c r="N1065" s="1056"/>
      <c r="P1065" s="312"/>
      <c r="Q1065" s="312"/>
      <c r="R1065" s="312"/>
      <c r="S1065" s="312"/>
    </row>
    <row r="1066" spans="2:19" x14ac:dyDescent="0.2">
      <c r="B1066" s="4" t="s">
        <v>407</v>
      </c>
      <c r="C1066" s="1057" t="s">
        <v>159</v>
      </c>
      <c r="D1066" s="1057"/>
      <c r="E1066" s="1057"/>
      <c r="F1066" s="1057"/>
      <c r="G1066" s="3"/>
      <c r="I1066" s="4" t="s">
        <v>418</v>
      </c>
      <c r="J1066" s="4"/>
      <c r="K1066" s="2"/>
      <c r="L1066" s="3"/>
      <c r="M1066" s="1056"/>
      <c r="N1066" s="1056"/>
      <c r="P1066" s="312"/>
      <c r="Q1066" s="312"/>
      <c r="R1066" s="312"/>
      <c r="S1066" s="312"/>
    </row>
    <row r="1067" spans="2:19" x14ac:dyDescent="0.2">
      <c r="B1067" s="4" t="s">
        <v>401</v>
      </c>
      <c r="C1067" s="1050"/>
      <c r="D1067" s="1051"/>
      <c r="E1067" s="1051"/>
      <c r="F1067" s="1052"/>
      <c r="G1067" s="3"/>
      <c r="I1067" s="4" t="s">
        <v>416</v>
      </c>
      <c r="J1067" s="4"/>
      <c r="K1067" s="2"/>
      <c r="L1067" s="3"/>
      <c r="M1067" s="1056"/>
      <c r="N1067" s="1056"/>
      <c r="P1067" s="312"/>
      <c r="Q1067" s="312"/>
      <c r="R1067" s="312"/>
      <c r="S1067" s="312"/>
    </row>
    <row r="1068" spans="2:19" x14ac:dyDescent="0.2">
      <c r="B1068" s="4" t="s">
        <v>256</v>
      </c>
      <c r="C1068" s="1050"/>
      <c r="D1068" s="1051"/>
      <c r="E1068" s="1051"/>
      <c r="F1068" s="1052"/>
      <c r="G1068" s="3"/>
      <c r="H1068" s="3"/>
      <c r="I1068" s="4" t="s">
        <v>421</v>
      </c>
      <c r="J1068" s="4"/>
      <c r="K1068" s="2"/>
      <c r="L1068" s="3"/>
      <c r="M1068" s="1056"/>
      <c r="N1068" s="1056"/>
      <c r="P1068" s="312"/>
      <c r="Q1068" s="312"/>
      <c r="R1068" s="312"/>
      <c r="S1068" s="312"/>
    </row>
    <row r="1069" spans="2:19" x14ac:dyDescent="0.2">
      <c r="B1069" s="11" t="s">
        <v>435</v>
      </c>
      <c r="C1069" s="1028"/>
      <c r="D1069" s="1058"/>
      <c r="E1069" s="1058"/>
      <c r="F1069" s="1029"/>
      <c r="G1069" s="3"/>
      <c r="I1069" s="4" t="s">
        <v>417</v>
      </c>
      <c r="J1069" s="4"/>
      <c r="K1069" s="2"/>
      <c r="L1069" s="3"/>
      <c r="M1069" s="1056"/>
      <c r="N1069" s="1056"/>
      <c r="P1069" s="312"/>
      <c r="Q1069" s="312"/>
      <c r="R1069" s="312"/>
      <c r="S1069" s="312"/>
    </row>
    <row r="1070" spans="2:19" x14ac:dyDescent="0.2">
      <c r="B1070" s="4" t="s">
        <v>150</v>
      </c>
      <c r="C1070" s="1050"/>
      <c r="D1070" s="1051"/>
      <c r="E1070" s="1051"/>
      <c r="F1070" s="1052"/>
      <c r="G1070" s="3"/>
      <c r="P1070" s="312"/>
      <c r="Q1070" s="312"/>
      <c r="R1070" s="312"/>
      <c r="S1070" s="312"/>
    </row>
    <row r="1071" spans="2:19" x14ac:dyDescent="0.2">
      <c r="F1071" s="3"/>
      <c r="G1071" s="3"/>
      <c r="I1071" s="4" t="s">
        <v>420</v>
      </c>
      <c r="K1071" s="2"/>
      <c r="M1071" s="1" t="s">
        <v>636</v>
      </c>
      <c r="N1071" s="2"/>
      <c r="P1071" s="312"/>
      <c r="Q1071" s="312"/>
      <c r="R1071" s="312"/>
      <c r="S1071" s="312"/>
    </row>
    <row r="1072" spans="2:19" x14ac:dyDescent="0.2">
      <c r="B1072" s="4" t="s">
        <v>412</v>
      </c>
      <c r="C1072" s="121"/>
      <c r="D1072" s="5" t="s">
        <v>410</v>
      </c>
      <c r="F1072" s="3"/>
      <c r="I1072" s="4" t="s">
        <v>409</v>
      </c>
      <c r="K1072" s="202"/>
      <c r="P1072" s="312"/>
      <c r="Q1072" s="312"/>
      <c r="R1072" s="312"/>
      <c r="S1072" s="312"/>
    </row>
    <row r="1073" spans="2:19" x14ac:dyDescent="0.2">
      <c r="B1073" s="4" t="s">
        <v>413</v>
      </c>
      <c r="C1073" s="122"/>
      <c r="D1073" s="9" t="s">
        <v>411</v>
      </c>
      <c r="E1073" s="3"/>
      <c r="G1073" s="3"/>
      <c r="I1073" s="4" t="s">
        <v>330</v>
      </c>
      <c r="M1073" s="1053"/>
      <c r="N1073" s="1054"/>
      <c r="P1073" s="312"/>
      <c r="Q1073" s="312"/>
      <c r="R1073" s="312"/>
      <c r="S1073" s="312"/>
    </row>
    <row r="1074" spans="2:19" ht="13.5" thickBot="1" x14ac:dyDescent="0.25">
      <c r="B1074" s="14"/>
      <c r="C1074" s="14"/>
      <c r="D1074" s="14"/>
      <c r="E1074" s="14"/>
      <c r="F1074" s="14"/>
      <c r="G1074" s="14"/>
      <c r="H1074" s="14"/>
      <c r="I1074" s="14"/>
      <c r="J1074" s="14"/>
      <c r="K1074" s="14"/>
      <c r="L1074" s="14"/>
      <c r="M1074" s="14"/>
      <c r="N1074" s="14"/>
      <c r="P1074" s="312"/>
      <c r="Q1074" s="312"/>
      <c r="R1074" s="312"/>
      <c r="S1074" s="312"/>
    </row>
    <row r="1075" spans="2:19" x14ac:dyDescent="0.2">
      <c r="E1075" s="11" t="s">
        <v>779</v>
      </c>
      <c r="F1075" s="724"/>
      <c r="G1075" s="10"/>
      <c r="H1075" s="10"/>
      <c r="I1075" s="3"/>
      <c r="J1075" s="3"/>
      <c r="K1075" s="3" t="s">
        <v>415</v>
      </c>
      <c r="L1075" s="3"/>
      <c r="M1075" s="1059" t="s">
        <v>446</v>
      </c>
      <c r="N1075" s="1059"/>
      <c r="P1075" s="312"/>
      <c r="Q1075" s="312"/>
      <c r="R1075" s="312"/>
      <c r="S1075" s="312"/>
    </row>
    <row r="1076" spans="2:19" x14ac:dyDescent="0.2">
      <c r="B1076" s="12" t="s">
        <v>414</v>
      </c>
      <c r="C1076" s="206">
        <f>C1065+1</f>
        <v>98</v>
      </c>
      <c r="D1076" s="10"/>
      <c r="E1076" s="11" t="s">
        <v>624</v>
      </c>
      <c r="F1076" s="202"/>
      <c r="G1076" s="3"/>
      <c r="I1076" s="4" t="s">
        <v>408</v>
      </c>
      <c r="J1076" s="4"/>
      <c r="K1076" s="13"/>
      <c r="L1076" s="3"/>
      <c r="M1076" s="1056"/>
      <c r="N1076" s="1056"/>
      <c r="P1076" s="312"/>
      <c r="Q1076" s="312"/>
      <c r="R1076" s="312"/>
      <c r="S1076" s="312"/>
    </row>
    <row r="1077" spans="2:19" x14ac:dyDescent="0.2">
      <c r="B1077" s="4" t="s">
        <v>407</v>
      </c>
      <c r="C1077" s="1057" t="s">
        <v>159</v>
      </c>
      <c r="D1077" s="1057"/>
      <c r="E1077" s="1057"/>
      <c r="F1077" s="1057"/>
      <c r="G1077" s="3"/>
      <c r="I1077" s="4" t="s">
        <v>418</v>
      </c>
      <c r="J1077" s="4"/>
      <c r="K1077" s="2"/>
      <c r="L1077" s="3"/>
      <c r="M1077" s="1056"/>
      <c r="N1077" s="1056"/>
      <c r="P1077" s="312"/>
      <c r="Q1077" s="312"/>
      <c r="R1077" s="312"/>
      <c r="S1077" s="312"/>
    </row>
    <row r="1078" spans="2:19" x14ac:dyDescent="0.2">
      <c r="B1078" s="4" t="s">
        <v>401</v>
      </c>
      <c r="C1078" s="1050"/>
      <c r="D1078" s="1051"/>
      <c r="E1078" s="1051"/>
      <c r="F1078" s="1052"/>
      <c r="G1078" s="3"/>
      <c r="I1078" s="4" t="s">
        <v>416</v>
      </c>
      <c r="J1078" s="4"/>
      <c r="K1078" s="2"/>
      <c r="L1078" s="3"/>
      <c r="M1078" s="1056"/>
      <c r="N1078" s="1056"/>
      <c r="P1078" s="312"/>
      <c r="Q1078" s="312"/>
      <c r="R1078" s="312"/>
      <c r="S1078" s="312"/>
    </row>
    <row r="1079" spans="2:19" x14ac:dyDescent="0.2">
      <c r="B1079" s="4" t="s">
        <v>256</v>
      </c>
      <c r="C1079" s="1050"/>
      <c r="D1079" s="1051"/>
      <c r="E1079" s="1051"/>
      <c r="F1079" s="1052"/>
      <c r="G1079" s="3"/>
      <c r="H1079" s="3"/>
      <c r="I1079" s="4" t="s">
        <v>421</v>
      </c>
      <c r="J1079" s="4"/>
      <c r="K1079" s="2"/>
      <c r="L1079" s="3"/>
      <c r="M1079" s="1056"/>
      <c r="N1079" s="1056"/>
      <c r="P1079" s="312"/>
      <c r="Q1079" s="312"/>
      <c r="R1079" s="312"/>
      <c r="S1079" s="312"/>
    </row>
    <row r="1080" spans="2:19" x14ac:dyDescent="0.2">
      <c r="B1080" s="11" t="s">
        <v>435</v>
      </c>
      <c r="C1080" s="1028"/>
      <c r="D1080" s="1058"/>
      <c r="E1080" s="1058"/>
      <c r="F1080" s="1029"/>
      <c r="G1080" s="3"/>
      <c r="I1080" s="4" t="s">
        <v>417</v>
      </c>
      <c r="J1080" s="4"/>
      <c r="K1080" s="2"/>
      <c r="L1080" s="3"/>
      <c r="M1080" s="1056"/>
      <c r="N1080" s="1056"/>
      <c r="P1080" s="312"/>
      <c r="Q1080" s="312"/>
      <c r="R1080" s="312"/>
      <c r="S1080" s="312"/>
    </row>
    <row r="1081" spans="2:19" x14ac:dyDescent="0.2">
      <c r="B1081" s="4" t="s">
        <v>150</v>
      </c>
      <c r="C1081" s="1050"/>
      <c r="D1081" s="1051"/>
      <c r="E1081" s="1051"/>
      <c r="F1081" s="1052"/>
      <c r="G1081" s="3"/>
      <c r="P1081" s="312"/>
      <c r="Q1081" s="312"/>
      <c r="R1081" s="312"/>
      <c r="S1081" s="312"/>
    </row>
    <row r="1082" spans="2:19" x14ac:dyDescent="0.2">
      <c r="F1082" s="3"/>
      <c r="G1082" s="3"/>
      <c r="I1082" s="4" t="s">
        <v>420</v>
      </c>
      <c r="K1082" s="2"/>
      <c r="M1082" s="1" t="s">
        <v>636</v>
      </c>
      <c r="N1082" s="2"/>
      <c r="P1082" s="312"/>
      <c r="Q1082" s="312"/>
      <c r="R1082" s="312"/>
      <c r="S1082" s="312"/>
    </row>
    <row r="1083" spans="2:19" x14ac:dyDescent="0.2">
      <c r="B1083" s="4" t="s">
        <v>412</v>
      </c>
      <c r="C1083" s="121"/>
      <c r="D1083" s="5" t="s">
        <v>410</v>
      </c>
      <c r="F1083" s="3"/>
      <c r="I1083" s="4" t="s">
        <v>409</v>
      </c>
      <c r="K1083" s="202"/>
      <c r="P1083" s="312"/>
      <c r="Q1083" s="312"/>
      <c r="R1083" s="312"/>
      <c r="S1083" s="312"/>
    </row>
    <row r="1084" spans="2:19" x14ac:dyDescent="0.2">
      <c r="B1084" s="4" t="s">
        <v>413</v>
      </c>
      <c r="C1084" s="122"/>
      <c r="D1084" s="9" t="s">
        <v>411</v>
      </c>
      <c r="E1084" s="3"/>
      <c r="G1084" s="3"/>
      <c r="I1084" s="4" t="s">
        <v>330</v>
      </c>
      <c r="M1084" s="1053"/>
      <c r="N1084" s="1054"/>
      <c r="P1084" s="312"/>
      <c r="Q1084" s="312"/>
      <c r="R1084" s="312"/>
      <c r="S1084" s="312"/>
    </row>
    <row r="1085" spans="2:19" ht="13.5" thickBot="1" x14ac:dyDescent="0.25">
      <c r="B1085" s="14"/>
      <c r="C1085" s="14"/>
      <c r="D1085" s="14"/>
      <c r="E1085" s="14"/>
      <c r="F1085" s="14"/>
      <c r="G1085" s="14"/>
      <c r="H1085" s="14"/>
      <c r="I1085" s="14"/>
      <c r="J1085" s="14"/>
      <c r="K1085" s="14"/>
      <c r="L1085" s="14"/>
      <c r="M1085" s="14"/>
      <c r="N1085" s="14"/>
      <c r="P1085" s="312"/>
      <c r="Q1085" s="312"/>
      <c r="R1085" s="312"/>
      <c r="S1085" s="312"/>
    </row>
    <row r="1086" spans="2:19" x14ac:dyDescent="0.2">
      <c r="E1086" s="11" t="s">
        <v>779</v>
      </c>
      <c r="F1086" s="724"/>
      <c r="G1086" s="10"/>
      <c r="H1086" s="10"/>
      <c r="I1086" s="3"/>
      <c r="J1086" s="3"/>
      <c r="K1086" s="3" t="s">
        <v>415</v>
      </c>
      <c r="L1086" s="3"/>
      <c r="M1086" s="1059" t="s">
        <v>446</v>
      </c>
      <c r="N1086" s="1059"/>
      <c r="P1086" s="312"/>
      <c r="Q1086" s="312"/>
      <c r="R1086" s="312"/>
      <c r="S1086" s="312"/>
    </row>
    <row r="1087" spans="2:19" x14ac:dyDescent="0.2">
      <c r="B1087" s="12" t="s">
        <v>414</v>
      </c>
      <c r="C1087" s="206">
        <f>C1076+1</f>
        <v>99</v>
      </c>
      <c r="D1087" s="10"/>
      <c r="E1087" s="11" t="s">
        <v>624</v>
      </c>
      <c r="F1087" s="202"/>
      <c r="G1087" s="3"/>
      <c r="I1087" s="4" t="s">
        <v>408</v>
      </c>
      <c r="J1087" s="4"/>
      <c r="K1087" s="13"/>
      <c r="L1087" s="3"/>
      <c r="M1087" s="1056"/>
      <c r="N1087" s="1056"/>
      <c r="P1087" s="312"/>
      <c r="Q1087" s="312"/>
      <c r="R1087" s="312"/>
      <c r="S1087" s="312"/>
    </row>
    <row r="1088" spans="2:19" x14ac:dyDescent="0.2">
      <c r="B1088" s="4" t="s">
        <v>407</v>
      </c>
      <c r="C1088" s="1057" t="s">
        <v>159</v>
      </c>
      <c r="D1088" s="1057"/>
      <c r="E1088" s="1057"/>
      <c r="F1088" s="1057"/>
      <c r="G1088" s="3"/>
      <c r="I1088" s="4" t="s">
        <v>418</v>
      </c>
      <c r="J1088" s="4"/>
      <c r="K1088" s="2"/>
      <c r="L1088" s="3"/>
      <c r="M1088" s="1056"/>
      <c r="N1088" s="1056"/>
      <c r="P1088" s="312"/>
      <c r="Q1088" s="312"/>
      <c r="R1088" s="312"/>
      <c r="S1088" s="312"/>
    </row>
    <row r="1089" spans="2:19" x14ac:dyDescent="0.2">
      <c r="B1089" s="4" t="s">
        <v>401</v>
      </c>
      <c r="C1089" s="1050"/>
      <c r="D1089" s="1051"/>
      <c r="E1089" s="1051"/>
      <c r="F1089" s="1052"/>
      <c r="G1089" s="3"/>
      <c r="I1089" s="4" t="s">
        <v>416</v>
      </c>
      <c r="J1089" s="4"/>
      <c r="K1089" s="2"/>
      <c r="L1089" s="3"/>
      <c r="M1089" s="1056"/>
      <c r="N1089" s="1056"/>
      <c r="P1089" s="312"/>
      <c r="Q1089" s="312"/>
      <c r="R1089" s="312"/>
      <c r="S1089" s="312"/>
    </row>
    <row r="1090" spans="2:19" x14ac:dyDescent="0.2">
      <c r="B1090" s="4" t="s">
        <v>256</v>
      </c>
      <c r="C1090" s="1050"/>
      <c r="D1090" s="1051"/>
      <c r="E1090" s="1051"/>
      <c r="F1090" s="1052"/>
      <c r="G1090" s="3"/>
      <c r="H1090" s="3"/>
      <c r="I1090" s="4" t="s">
        <v>421</v>
      </c>
      <c r="J1090" s="4"/>
      <c r="K1090" s="2"/>
      <c r="L1090" s="3"/>
      <c r="M1090" s="1056"/>
      <c r="N1090" s="1056"/>
      <c r="P1090" s="312"/>
      <c r="Q1090" s="312"/>
      <c r="R1090" s="312"/>
      <c r="S1090" s="312"/>
    </row>
    <row r="1091" spans="2:19" x14ac:dyDescent="0.2">
      <c r="B1091" s="11" t="s">
        <v>435</v>
      </c>
      <c r="C1091" s="1028"/>
      <c r="D1091" s="1058"/>
      <c r="E1091" s="1058"/>
      <c r="F1091" s="1029"/>
      <c r="G1091" s="3"/>
      <c r="I1091" s="4" t="s">
        <v>417</v>
      </c>
      <c r="J1091" s="4"/>
      <c r="K1091" s="2"/>
      <c r="L1091" s="3"/>
      <c r="M1091" s="1056"/>
      <c r="N1091" s="1056"/>
      <c r="P1091" s="312"/>
      <c r="Q1091" s="312"/>
      <c r="R1091" s="312"/>
      <c r="S1091" s="312"/>
    </row>
    <row r="1092" spans="2:19" x14ac:dyDescent="0.2">
      <c r="B1092" s="4" t="s">
        <v>150</v>
      </c>
      <c r="C1092" s="1050"/>
      <c r="D1092" s="1051"/>
      <c r="E1092" s="1051"/>
      <c r="F1092" s="1052"/>
      <c r="G1092" s="3"/>
      <c r="P1092" s="312"/>
      <c r="Q1092" s="312"/>
      <c r="R1092" s="312"/>
      <c r="S1092" s="312"/>
    </row>
    <row r="1093" spans="2:19" x14ac:dyDescent="0.2">
      <c r="F1093" s="3"/>
      <c r="G1093" s="3"/>
      <c r="I1093" s="4" t="s">
        <v>420</v>
      </c>
      <c r="K1093" s="2"/>
      <c r="M1093" s="1" t="s">
        <v>636</v>
      </c>
      <c r="N1093" s="2"/>
      <c r="P1093" s="312"/>
      <c r="Q1093" s="312"/>
      <c r="R1093" s="312"/>
      <c r="S1093" s="312"/>
    </row>
    <row r="1094" spans="2:19" x14ac:dyDescent="0.2">
      <c r="B1094" s="4" t="s">
        <v>412</v>
      </c>
      <c r="C1094" s="121"/>
      <c r="D1094" s="5" t="s">
        <v>410</v>
      </c>
      <c r="F1094" s="3"/>
      <c r="I1094" s="4" t="s">
        <v>409</v>
      </c>
      <c r="K1094" s="202"/>
      <c r="P1094" s="312"/>
      <c r="Q1094" s="312"/>
      <c r="R1094" s="312"/>
      <c r="S1094" s="312"/>
    </row>
    <row r="1095" spans="2:19" x14ac:dyDescent="0.2">
      <c r="B1095" s="4" t="s">
        <v>413</v>
      </c>
      <c r="C1095" s="122"/>
      <c r="D1095" s="9" t="s">
        <v>411</v>
      </c>
      <c r="E1095" s="3"/>
      <c r="G1095" s="3"/>
      <c r="I1095" s="4" t="s">
        <v>330</v>
      </c>
      <c r="M1095" s="1053"/>
      <c r="N1095" s="1054"/>
      <c r="P1095" s="312"/>
      <c r="Q1095" s="312"/>
      <c r="R1095" s="312"/>
      <c r="S1095" s="312"/>
    </row>
    <row r="1096" spans="2:19" ht="13.5" thickBot="1" x14ac:dyDescent="0.25">
      <c r="B1096" s="14"/>
      <c r="C1096" s="14"/>
      <c r="D1096" s="14"/>
      <c r="E1096" s="14"/>
      <c r="F1096" s="14"/>
      <c r="G1096" s="14"/>
      <c r="H1096" s="14"/>
      <c r="I1096" s="14"/>
      <c r="J1096" s="14"/>
      <c r="K1096" s="14"/>
      <c r="L1096" s="14"/>
      <c r="M1096" s="14"/>
      <c r="N1096" s="14"/>
      <c r="P1096" s="312"/>
      <c r="Q1096" s="312"/>
      <c r="R1096" s="312"/>
      <c r="S1096" s="312"/>
    </row>
    <row r="1097" spans="2:19" x14ac:dyDescent="0.2">
      <c r="E1097" s="11" t="s">
        <v>779</v>
      </c>
      <c r="F1097" s="724"/>
      <c r="G1097" s="10"/>
      <c r="H1097" s="10"/>
      <c r="I1097" s="3"/>
      <c r="J1097" s="3"/>
      <c r="K1097" s="3" t="s">
        <v>415</v>
      </c>
      <c r="L1097" s="3"/>
      <c r="M1097" s="1059" t="s">
        <v>446</v>
      </c>
      <c r="N1097" s="1059"/>
      <c r="P1097" s="312"/>
      <c r="Q1097" s="312"/>
      <c r="R1097" s="312"/>
      <c r="S1097" s="312"/>
    </row>
    <row r="1098" spans="2:19" x14ac:dyDescent="0.2">
      <c r="B1098" s="12" t="s">
        <v>414</v>
      </c>
      <c r="C1098" s="206">
        <f>C1087+1</f>
        <v>100</v>
      </c>
      <c r="D1098" s="10"/>
      <c r="E1098" s="11" t="s">
        <v>624</v>
      </c>
      <c r="F1098" s="202"/>
      <c r="G1098" s="3"/>
      <c r="I1098" s="4" t="s">
        <v>408</v>
      </c>
      <c r="J1098" s="4"/>
      <c r="K1098" s="13"/>
      <c r="L1098" s="3"/>
      <c r="M1098" s="1056"/>
      <c r="N1098" s="1056"/>
      <c r="P1098" s="312"/>
      <c r="Q1098" s="312"/>
      <c r="R1098" s="312"/>
      <c r="S1098" s="312"/>
    </row>
    <row r="1099" spans="2:19" x14ac:dyDescent="0.2">
      <c r="B1099" s="4" t="s">
        <v>407</v>
      </c>
      <c r="C1099" s="1057" t="s">
        <v>159</v>
      </c>
      <c r="D1099" s="1057"/>
      <c r="E1099" s="1057"/>
      <c r="F1099" s="1057"/>
      <c r="G1099" s="3"/>
      <c r="I1099" s="4" t="s">
        <v>418</v>
      </c>
      <c r="J1099" s="4"/>
      <c r="K1099" s="2"/>
      <c r="L1099" s="3"/>
      <c r="M1099" s="1056"/>
      <c r="N1099" s="1056"/>
      <c r="P1099" s="312"/>
      <c r="Q1099" s="312"/>
      <c r="R1099" s="312"/>
      <c r="S1099" s="312"/>
    </row>
    <row r="1100" spans="2:19" x14ac:dyDescent="0.2">
      <c r="B1100" s="4" t="s">
        <v>401</v>
      </c>
      <c r="C1100" s="1050"/>
      <c r="D1100" s="1051"/>
      <c r="E1100" s="1051"/>
      <c r="F1100" s="1052"/>
      <c r="G1100" s="3"/>
      <c r="I1100" s="4" t="s">
        <v>416</v>
      </c>
      <c r="J1100" s="4"/>
      <c r="K1100" s="2"/>
      <c r="L1100" s="3"/>
      <c r="M1100" s="1056"/>
      <c r="N1100" s="1056"/>
      <c r="P1100" s="312"/>
      <c r="Q1100" s="312"/>
      <c r="R1100" s="312"/>
      <c r="S1100" s="312"/>
    </row>
    <row r="1101" spans="2:19" x14ac:dyDescent="0.2">
      <c r="B1101" s="4" t="s">
        <v>256</v>
      </c>
      <c r="C1101" s="1050"/>
      <c r="D1101" s="1051"/>
      <c r="E1101" s="1051"/>
      <c r="F1101" s="1052"/>
      <c r="G1101" s="3"/>
      <c r="H1101" s="3"/>
      <c r="I1101" s="4" t="s">
        <v>421</v>
      </c>
      <c r="J1101" s="4"/>
      <c r="K1101" s="2"/>
      <c r="L1101" s="3"/>
      <c r="M1101" s="1056"/>
      <c r="N1101" s="1056"/>
      <c r="P1101" s="312"/>
      <c r="Q1101" s="312"/>
      <c r="R1101" s="312"/>
      <c r="S1101" s="312"/>
    </row>
    <row r="1102" spans="2:19" x14ac:dyDescent="0.2">
      <c r="B1102" s="11" t="s">
        <v>435</v>
      </c>
      <c r="C1102" s="1028"/>
      <c r="D1102" s="1058"/>
      <c r="E1102" s="1058"/>
      <c r="F1102" s="1029"/>
      <c r="G1102" s="3"/>
      <c r="I1102" s="4" t="s">
        <v>417</v>
      </c>
      <c r="J1102" s="4"/>
      <c r="K1102" s="2"/>
      <c r="L1102" s="3"/>
      <c r="M1102" s="1056"/>
      <c r="N1102" s="1056"/>
      <c r="P1102" s="312"/>
      <c r="Q1102" s="312"/>
      <c r="R1102" s="312"/>
      <c r="S1102" s="312"/>
    </row>
    <row r="1103" spans="2:19" x14ac:dyDescent="0.2">
      <c r="B1103" s="4" t="s">
        <v>150</v>
      </c>
      <c r="C1103" s="1050"/>
      <c r="D1103" s="1051"/>
      <c r="E1103" s="1051"/>
      <c r="F1103" s="1052"/>
      <c r="G1103" s="3"/>
      <c r="P1103" s="312"/>
      <c r="Q1103" s="312"/>
      <c r="R1103" s="312"/>
      <c r="S1103" s="312"/>
    </row>
    <row r="1104" spans="2:19" x14ac:dyDescent="0.2">
      <c r="F1104" s="3"/>
      <c r="G1104" s="3"/>
      <c r="I1104" s="4" t="s">
        <v>420</v>
      </c>
      <c r="K1104" s="2"/>
      <c r="M1104" s="1" t="s">
        <v>636</v>
      </c>
      <c r="N1104" s="2"/>
      <c r="P1104" s="312"/>
      <c r="Q1104" s="312"/>
      <c r="R1104" s="312"/>
      <c r="S1104" s="312"/>
    </row>
    <row r="1105" spans="2:19" x14ac:dyDescent="0.2">
      <c r="B1105" s="4" t="s">
        <v>412</v>
      </c>
      <c r="C1105" s="121"/>
      <c r="D1105" s="5" t="s">
        <v>410</v>
      </c>
      <c r="F1105" s="3"/>
      <c r="I1105" s="4" t="s">
        <v>409</v>
      </c>
      <c r="K1105" s="202"/>
      <c r="P1105" s="312"/>
      <c r="Q1105" s="312"/>
      <c r="R1105" s="312"/>
      <c r="S1105" s="312"/>
    </row>
    <row r="1106" spans="2:19" x14ac:dyDescent="0.2">
      <c r="B1106" s="4" t="s">
        <v>413</v>
      </c>
      <c r="C1106" s="122"/>
      <c r="D1106" s="9" t="s">
        <v>411</v>
      </c>
      <c r="E1106" s="3"/>
      <c r="G1106" s="3"/>
      <c r="I1106" s="4" t="s">
        <v>330</v>
      </c>
      <c r="M1106" s="1053"/>
      <c r="N1106" s="1054"/>
      <c r="P1106" s="312"/>
      <c r="Q1106" s="312"/>
      <c r="R1106" s="312"/>
      <c r="S1106" s="312"/>
    </row>
    <row r="1107" spans="2:19" ht="13.5" thickBot="1" x14ac:dyDescent="0.25">
      <c r="B1107" s="14"/>
      <c r="C1107" s="14"/>
      <c r="D1107" s="14"/>
      <c r="E1107" s="14"/>
      <c r="F1107" s="14"/>
      <c r="G1107" s="14"/>
      <c r="H1107" s="14"/>
      <c r="I1107" s="14"/>
      <c r="J1107" s="14"/>
      <c r="K1107" s="14"/>
      <c r="L1107" s="14"/>
      <c r="M1107" s="14"/>
      <c r="N1107" s="14"/>
    </row>
  </sheetData>
  <sheetProtection algorithmName="SHA-512" hashValue="s/csuAHNy8feYe82HZBiffe+cJ4SNU3T1G6sfQFu9UznQTIWUhV5nvDtWK9JGTESyec+QnntqJp4hEl4xNjvWQ==" saltValue="FrJg56iMgG1zoFjfUz2YUA==" spinCount="100000" sheet="1" selectLockedCells="1"/>
  <customSheetViews>
    <customSheetView guid="{996927AF-2CA0-4EA7-84FB-22D43C3670BC}" showPageBreaks="1" showGridLines="0" printArea="1" hiddenColumns="1" view="pageBreakPreview">
      <selection activeCell="F6" sqref="F6"/>
      <rowBreaks count="2" manualBreakCount="2">
        <brk id="59" min="1" max="13" man="1"/>
        <brk id="125" min="1" max="13" man="1"/>
      </rowBreaks>
      <pageMargins left="0.7" right="0.7" top="0.75" bottom="0.75" header="0.3" footer="0.3"/>
      <pageSetup scale="74" fitToHeight="17" orientation="portrait" r:id="rId1"/>
      <headerFooter>
        <oddFooter>&amp;LVersion: 2/8/2013&amp;CTab: &amp;A&amp;RPrint Date: &amp;D</oddFooter>
      </headerFooter>
    </customSheetView>
    <customSheetView guid="{11E1F5E4-CB48-4800-8BCA-5A4C7651C477}" showGridLines="0">
      <selection activeCell="K29" sqref="K29"/>
      <rowBreaks count="11" manualBreakCount="11">
        <brk id="59" min="1" max="13" man="1"/>
        <brk id="114" min="1" max="13" man="1"/>
        <brk id="169" min="1" max="13" man="1"/>
        <brk id="224" min="1" max="13" man="1"/>
        <brk id="279" min="1" max="13" man="1"/>
        <brk id="334" min="1" max="13" man="1"/>
        <brk id="389" min="1" max="13" man="1"/>
        <brk id="444" min="1" max="13" man="1"/>
        <brk id="499" min="1" max="13" man="1"/>
        <brk id="554" min="1" max="13" man="1"/>
        <brk id="609" min="1" max="13" man="1"/>
      </rowBreaks>
      <pageMargins left="0.2" right="0.2" top="0.25" bottom="0.25" header="0.3" footer="0.3"/>
      <pageSetup fitToHeight="8" orientation="portrait" r:id="rId2"/>
    </customSheetView>
    <customSheetView guid="{DA068714-31DE-453E-8066-83B45426A1B0}" showGridLines="0">
      <selection activeCell="K29" sqref="K29"/>
      <rowBreaks count="11" manualBreakCount="11">
        <brk id="59" min="1" max="13" man="1"/>
        <brk id="114" min="1" max="13" man="1"/>
        <brk id="169" min="1" max="13" man="1"/>
        <brk id="224" min="1" max="13" man="1"/>
        <brk id="279" min="1" max="13" man="1"/>
        <brk id="334" min="1" max="13" man="1"/>
        <brk id="389" min="1" max="13" man="1"/>
        <brk id="444" min="1" max="13" man="1"/>
        <brk id="499" min="1" max="13" man="1"/>
        <brk id="554" min="1" max="13" man="1"/>
        <brk id="609" min="1" max="13" man="1"/>
      </rowBreaks>
      <pageMargins left="0.2" right="0.2" top="0.25" bottom="0.25" header="0.3" footer="0.3"/>
      <pageSetup fitToHeight="8" orientation="portrait" r:id="rId3"/>
    </customSheetView>
    <customSheetView guid="{27CD3F9E-A8F8-459C-9542-E3A25AF49F0F}" showPageBreaks="1" showGridLines="0" printArea="1" hiddenColumns="1" view="pageBreakPreview">
      <selection activeCell="F6" sqref="F6"/>
      <rowBreaks count="2" manualBreakCount="2">
        <brk id="59" min="1" max="13" man="1"/>
        <brk id="125" min="1" max="13" man="1"/>
      </rowBreaks>
      <pageMargins left="0.7" right="0.7" top="0.75" bottom="0.75" header="0.3" footer="0.3"/>
      <pageSetup scale="74" fitToHeight="17" orientation="portrait" r:id="rId4"/>
      <headerFooter>
        <oddFooter>&amp;LVersion: 2/8/2013&amp;CTab: &amp;A&amp;RPrint Date: &amp;D</oddFooter>
      </headerFooter>
    </customSheetView>
  </customSheetViews>
  <mergeCells count="1201">
    <mergeCell ref="C1100:F1100"/>
    <mergeCell ref="M1100:N1100"/>
    <mergeCell ref="C1101:F1101"/>
    <mergeCell ref="M1101:N1101"/>
    <mergeCell ref="C1102:F1102"/>
    <mergeCell ref="M1102:N1102"/>
    <mergeCell ref="C1103:F1103"/>
    <mergeCell ref="M1106:N1106"/>
    <mergeCell ref="C1090:F1090"/>
    <mergeCell ref="M1090:N1090"/>
    <mergeCell ref="C1091:F1091"/>
    <mergeCell ref="M1091:N1091"/>
    <mergeCell ref="C1092:F1092"/>
    <mergeCell ref="M1095:N1095"/>
    <mergeCell ref="M1097:N1097"/>
    <mergeCell ref="M1098:N1098"/>
    <mergeCell ref="C1099:F1099"/>
    <mergeCell ref="M1099:N1099"/>
    <mergeCell ref="C1080:F1080"/>
    <mergeCell ref="M1080:N1080"/>
    <mergeCell ref="C1081:F1081"/>
    <mergeCell ref="M1084:N1084"/>
    <mergeCell ref="M1086:N1086"/>
    <mergeCell ref="M1087:N1087"/>
    <mergeCell ref="C1088:F1088"/>
    <mergeCell ref="M1088:N1088"/>
    <mergeCell ref="C1089:F1089"/>
    <mergeCell ref="M1089:N1089"/>
    <mergeCell ref="C1070:F1070"/>
    <mergeCell ref="M1073:N1073"/>
    <mergeCell ref="M1075:N1075"/>
    <mergeCell ref="M1076:N1076"/>
    <mergeCell ref="C1077:F1077"/>
    <mergeCell ref="M1077:N1077"/>
    <mergeCell ref="C1078:F1078"/>
    <mergeCell ref="M1078:N1078"/>
    <mergeCell ref="C1079:F1079"/>
    <mergeCell ref="M1079:N1079"/>
    <mergeCell ref="M1065:N1065"/>
    <mergeCell ref="C1066:F1066"/>
    <mergeCell ref="M1066:N1066"/>
    <mergeCell ref="C1067:F1067"/>
    <mergeCell ref="M1067:N1067"/>
    <mergeCell ref="C1068:F1068"/>
    <mergeCell ref="M1068:N1068"/>
    <mergeCell ref="C1069:F1069"/>
    <mergeCell ref="M1069:N1069"/>
    <mergeCell ref="C1056:F1056"/>
    <mergeCell ref="M1056:N1056"/>
    <mergeCell ref="C1057:F1057"/>
    <mergeCell ref="M1057:N1057"/>
    <mergeCell ref="C1058:F1058"/>
    <mergeCell ref="M1058:N1058"/>
    <mergeCell ref="C1059:F1059"/>
    <mergeCell ref="M1062:N1062"/>
    <mergeCell ref="M1064:N1064"/>
    <mergeCell ref="C1046:F1046"/>
    <mergeCell ref="M1046:N1046"/>
    <mergeCell ref="C1047:F1047"/>
    <mergeCell ref="M1047:N1047"/>
    <mergeCell ref="C1048:F1048"/>
    <mergeCell ref="M1051:N1051"/>
    <mergeCell ref="M1053:N1053"/>
    <mergeCell ref="M1054:N1054"/>
    <mergeCell ref="C1055:F1055"/>
    <mergeCell ref="M1055:N1055"/>
    <mergeCell ref="C1036:F1036"/>
    <mergeCell ref="M1036:N1036"/>
    <mergeCell ref="C1037:F1037"/>
    <mergeCell ref="M1040:N1040"/>
    <mergeCell ref="M1042:N1042"/>
    <mergeCell ref="M1043:N1043"/>
    <mergeCell ref="C1044:F1044"/>
    <mergeCell ref="M1044:N1044"/>
    <mergeCell ref="C1045:F1045"/>
    <mergeCell ref="M1045:N1045"/>
    <mergeCell ref="C1026:F1026"/>
    <mergeCell ref="M1029:N1029"/>
    <mergeCell ref="M1031:N1031"/>
    <mergeCell ref="M1032:N1032"/>
    <mergeCell ref="C1033:F1033"/>
    <mergeCell ref="M1033:N1033"/>
    <mergeCell ref="C1034:F1034"/>
    <mergeCell ref="M1034:N1034"/>
    <mergeCell ref="C1035:F1035"/>
    <mergeCell ref="M1035:N1035"/>
    <mergeCell ref="M1021:N1021"/>
    <mergeCell ref="C1022:F1022"/>
    <mergeCell ref="M1022:N1022"/>
    <mergeCell ref="C1023:F1023"/>
    <mergeCell ref="M1023:N1023"/>
    <mergeCell ref="C1024:F1024"/>
    <mergeCell ref="M1024:N1024"/>
    <mergeCell ref="C1025:F1025"/>
    <mergeCell ref="M1025:N1025"/>
    <mergeCell ref="C1012:F1012"/>
    <mergeCell ref="M1012:N1012"/>
    <mergeCell ref="C1013:F1013"/>
    <mergeCell ref="M1013:N1013"/>
    <mergeCell ref="C1014:F1014"/>
    <mergeCell ref="M1014:N1014"/>
    <mergeCell ref="C1015:F1015"/>
    <mergeCell ref="M1018:N1018"/>
    <mergeCell ref="M1020:N1020"/>
    <mergeCell ref="C1002:F1002"/>
    <mergeCell ref="M1002:N1002"/>
    <mergeCell ref="C1003:F1003"/>
    <mergeCell ref="M1003:N1003"/>
    <mergeCell ref="C1004:F1004"/>
    <mergeCell ref="M1007:N1007"/>
    <mergeCell ref="M1009:N1009"/>
    <mergeCell ref="M1010:N1010"/>
    <mergeCell ref="C1011:F1011"/>
    <mergeCell ref="M1011:N1011"/>
    <mergeCell ref="C992:F992"/>
    <mergeCell ref="M992:N992"/>
    <mergeCell ref="C993:F993"/>
    <mergeCell ref="M996:N996"/>
    <mergeCell ref="M998:N998"/>
    <mergeCell ref="M999:N999"/>
    <mergeCell ref="C1000:F1000"/>
    <mergeCell ref="M1000:N1000"/>
    <mergeCell ref="C1001:F1001"/>
    <mergeCell ref="M1001:N1001"/>
    <mergeCell ref="C982:F982"/>
    <mergeCell ref="M985:N985"/>
    <mergeCell ref="M987:N987"/>
    <mergeCell ref="M988:N988"/>
    <mergeCell ref="C989:F989"/>
    <mergeCell ref="M989:N989"/>
    <mergeCell ref="C990:F990"/>
    <mergeCell ref="M990:N990"/>
    <mergeCell ref="C991:F991"/>
    <mergeCell ref="M991:N991"/>
    <mergeCell ref="M977:N977"/>
    <mergeCell ref="C978:F978"/>
    <mergeCell ref="M978:N978"/>
    <mergeCell ref="C979:F979"/>
    <mergeCell ref="M979:N979"/>
    <mergeCell ref="C980:F980"/>
    <mergeCell ref="M980:N980"/>
    <mergeCell ref="C981:F981"/>
    <mergeCell ref="M981:N981"/>
    <mergeCell ref="C968:F968"/>
    <mergeCell ref="M968:N968"/>
    <mergeCell ref="C969:F969"/>
    <mergeCell ref="M969:N969"/>
    <mergeCell ref="C970:F970"/>
    <mergeCell ref="M970:N970"/>
    <mergeCell ref="C971:F971"/>
    <mergeCell ref="M974:N974"/>
    <mergeCell ref="M976:N976"/>
    <mergeCell ref="C958:F958"/>
    <mergeCell ref="M958:N958"/>
    <mergeCell ref="C959:F959"/>
    <mergeCell ref="M959:N959"/>
    <mergeCell ref="C960:F960"/>
    <mergeCell ref="M963:N963"/>
    <mergeCell ref="M965:N965"/>
    <mergeCell ref="M966:N966"/>
    <mergeCell ref="C967:F967"/>
    <mergeCell ref="M967:N967"/>
    <mergeCell ref="C948:F948"/>
    <mergeCell ref="M948:N948"/>
    <mergeCell ref="C949:F949"/>
    <mergeCell ref="M952:N952"/>
    <mergeCell ref="M954:N954"/>
    <mergeCell ref="M955:N955"/>
    <mergeCell ref="C956:F956"/>
    <mergeCell ref="M956:N956"/>
    <mergeCell ref="C957:F957"/>
    <mergeCell ref="M957:N957"/>
    <mergeCell ref="C938:F938"/>
    <mergeCell ref="M941:N941"/>
    <mergeCell ref="M943:N943"/>
    <mergeCell ref="M944:N944"/>
    <mergeCell ref="C945:F945"/>
    <mergeCell ref="M945:N945"/>
    <mergeCell ref="C946:F946"/>
    <mergeCell ref="M946:N946"/>
    <mergeCell ref="C947:F947"/>
    <mergeCell ref="M947:N947"/>
    <mergeCell ref="M933:N933"/>
    <mergeCell ref="C934:F934"/>
    <mergeCell ref="M934:N934"/>
    <mergeCell ref="C935:F935"/>
    <mergeCell ref="M935:N935"/>
    <mergeCell ref="C936:F936"/>
    <mergeCell ref="M936:N936"/>
    <mergeCell ref="C937:F937"/>
    <mergeCell ref="M937:N937"/>
    <mergeCell ref="C924:F924"/>
    <mergeCell ref="M924:N924"/>
    <mergeCell ref="C925:F925"/>
    <mergeCell ref="M925:N925"/>
    <mergeCell ref="C926:F926"/>
    <mergeCell ref="M926:N926"/>
    <mergeCell ref="C927:F927"/>
    <mergeCell ref="M930:N930"/>
    <mergeCell ref="M932:N932"/>
    <mergeCell ref="C914:F914"/>
    <mergeCell ref="M914:N914"/>
    <mergeCell ref="C915:F915"/>
    <mergeCell ref="M915:N915"/>
    <mergeCell ref="C916:F916"/>
    <mergeCell ref="M919:N919"/>
    <mergeCell ref="M921:N921"/>
    <mergeCell ref="M922:N922"/>
    <mergeCell ref="C923:F923"/>
    <mergeCell ref="M923:N923"/>
    <mergeCell ref="C904:F904"/>
    <mergeCell ref="M904:N904"/>
    <mergeCell ref="C905:F905"/>
    <mergeCell ref="M908:N908"/>
    <mergeCell ref="M910:N910"/>
    <mergeCell ref="M911:N911"/>
    <mergeCell ref="C912:F912"/>
    <mergeCell ref="M912:N912"/>
    <mergeCell ref="C913:F913"/>
    <mergeCell ref="M913:N913"/>
    <mergeCell ref="C894:F894"/>
    <mergeCell ref="M897:N897"/>
    <mergeCell ref="M899:N899"/>
    <mergeCell ref="M900:N900"/>
    <mergeCell ref="C901:F901"/>
    <mergeCell ref="M901:N901"/>
    <mergeCell ref="C902:F902"/>
    <mergeCell ref="M902:N902"/>
    <mergeCell ref="C903:F903"/>
    <mergeCell ref="M903:N903"/>
    <mergeCell ref="M889:N889"/>
    <mergeCell ref="C890:F890"/>
    <mergeCell ref="M890:N890"/>
    <mergeCell ref="C891:F891"/>
    <mergeCell ref="M891:N891"/>
    <mergeCell ref="C892:F892"/>
    <mergeCell ref="M892:N892"/>
    <mergeCell ref="C893:F893"/>
    <mergeCell ref="M893:N893"/>
    <mergeCell ref="C880:F880"/>
    <mergeCell ref="M880:N880"/>
    <mergeCell ref="C881:F881"/>
    <mergeCell ref="M881:N881"/>
    <mergeCell ref="C882:F882"/>
    <mergeCell ref="M882:N882"/>
    <mergeCell ref="C883:F883"/>
    <mergeCell ref="M886:N886"/>
    <mergeCell ref="M888:N888"/>
    <mergeCell ref="C870:F870"/>
    <mergeCell ref="M870:N870"/>
    <mergeCell ref="C871:F871"/>
    <mergeCell ref="M871:N871"/>
    <mergeCell ref="C872:F872"/>
    <mergeCell ref="M875:N875"/>
    <mergeCell ref="M877:N877"/>
    <mergeCell ref="M878:N878"/>
    <mergeCell ref="C879:F879"/>
    <mergeCell ref="M879:N879"/>
    <mergeCell ref="C860:F860"/>
    <mergeCell ref="M860:N860"/>
    <mergeCell ref="C861:F861"/>
    <mergeCell ref="M864:N864"/>
    <mergeCell ref="M866:N866"/>
    <mergeCell ref="M867:N867"/>
    <mergeCell ref="C868:F868"/>
    <mergeCell ref="M868:N868"/>
    <mergeCell ref="C869:F869"/>
    <mergeCell ref="M869:N869"/>
    <mergeCell ref="C850:F850"/>
    <mergeCell ref="M853:N853"/>
    <mergeCell ref="M855:N855"/>
    <mergeCell ref="M856:N856"/>
    <mergeCell ref="C857:F857"/>
    <mergeCell ref="M857:N857"/>
    <mergeCell ref="C858:F858"/>
    <mergeCell ref="M858:N858"/>
    <mergeCell ref="C859:F859"/>
    <mergeCell ref="M859:N859"/>
    <mergeCell ref="M845:N845"/>
    <mergeCell ref="C846:F846"/>
    <mergeCell ref="M846:N846"/>
    <mergeCell ref="C847:F847"/>
    <mergeCell ref="M847:N847"/>
    <mergeCell ref="C848:F848"/>
    <mergeCell ref="M848:N848"/>
    <mergeCell ref="C849:F849"/>
    <mergeCell ref="M849:N849"/>
    <mergeCell ref="C836:F836"/>
    <mergeCell ref="M836:N836"/>
    <mergeCell ref="C837:F837"/>
    <mergeCell ref="M837:N837"/>
    <mergeCell ref="C838:F838"/>
    <mergeCell ref="M838:N838"/>
    <mergeCell ref="C839:F839"/>
    <mergeCell ref="M842:N842"/>
    <mergeCell ref="M844:N844"/>
    <mergeCell ref="C826:F826"/>
    <mergeCell ref="M826:N826"/>
    <mergeCell ref="C827:F827"/>
    <mergeCell ref="M827:N827"/>
    <mergeCell ref="C828:F828"/>
    <mergeCell ref="M831:N831"/>
    <mergeCell ref="M833:N833"/>
    <mergeCell ref="M834:N834"/>
    <mergeCell ref="C835:F835"/>
    <mergeCell ref="M835:N835"/>
    <mergeCell ref="C816:F816"/>
    <mergeCell ref="M816:N816"/>
    <mergeCell ref="C817:F817"/>
    <mergeCell ref="M820:N820"/>
    <mergeCell ref="M822:N822"/>
    <mergeCell ref="M823:N823"/>
    <mergeCell ref="C824:F824"/>
    <mergeCell ref="M824:N824"/>
    <mergeCell ref="C825:F825"/>
    <mergeCell ref="M825:N825"/>
    <mergeCell ref="C806:F806"/>
    <mergeCell ref="M809:N809"/>
    <mergeCell ref="M811:N811"/>
    <mergeCell ref="M812:N812"/>
    <mergeCell ref="C813:F813"/>
    <mergeCell ref="M813:N813"/>
    <mergeCell ref="C814:F814"/>
    <mergeCell ref="M814:N814"/>
    <mergeCell ref="C815:F815"/>
    <mergeCell ref="M815:N815"/>
    <mergeCell ref="M801:N801"/>
    <mergeCell ref="C802:F802"/>
    <mergeCell ref="M802:N802"/>
    <mergeCell ref="C803:F803"/>
    <mergeCell ref="M803:N803"/>
    <mergeCell ref="C804:F804"/>
    <mergeCell ref="M804:N804"/>
    <mergeCell ref="C805:F805"/>
    <mergeCell ref="M805:N805"/>
    <mergeCell ref="C792:F792"/>
    <mergeCell ref="M792:N792"/>
    <mergeCell ref="C793:F793"/>
    <mergeCell ref="M793:N793"/>
    <mergeCell ref="C794:F794"/>
    <mergeCell ref="M794:N794"/>
    <mergeCell ref="C795:F795"/>
    <mergeCell ref="M798:N798"/>
    <mergeCell ref="M800:N800"/>
    <mergeCell ref="C782:F782"/>
    <mergeCell ref="M782:N782"/>
    <mergeCell ref="C783:F783"/>
    <mergeCell ref="M783:N783"/>
    <mergeCell ref="C784:F784"/>
    <mergeCell ref="M787:N787"/>
    <mergeCell ref="M789:N789"/>
    <mergeCell ref="M790:N790"/>
    <mergeCell ref="C791:F791"/>
    <mergeCell ref="M791:N791"/>
    <mergeCell ref="C772:F772"/>
    <mergeCell ref="M772:N772"/>
    <mergeCell ref="C773:F773"/>
    <mergeCell ref="M776:N776"/>
    <mergeCell ref="M778:N778"/>
    <mergeCell ref="M779:N779"/>
    <mergeCell ref="C780:F780"/>
    <mergeCell ref="M780:N780"/>
    <mergeCell ref="C781:F781"/>
    <mergeCell ref="M781:N781"/>
    <mergeCell ref="C762:F762"/>
    <mergeCell ref="M765:N765"/>
    <mergeCell ref="M767:N767"/>
    <mergeCell ref="M768:N768"/>
    <mergeCell ref="C769:F769"/>
    <mergeCell ref="M769:N769"/>
    <mergeCell ref="C770:F770"/>
    <mergeCell ref="M770:N770"/>
    <mergeCell ref="C771:F771"/>
    <mergeCell ref="M771:N771"/>
    <mergeCell ref="M757:N757"/>
    <mergeCell ref="C758:F758"/>
    <mergeCell ref="M758:N758"/>
    <mergeCell ref="C759:F759"/>
    <mergeCell ref="M759:N759"/>
    <mergeCell ref="C760:F760"/>
    <mergeCell ref="M760:N760"/>
    <mergeCell ref="C761:F761"/>
    <mergeCell ref="M761:N761"/>
    <mergeCell ref="C748:F748"/>
    <mergeCell ref="M748:N748"/>
    <mergeCell ref="C749:F749"/>
    <mergeCell ref="M749:N749"/>
    <mergeCell ref="C750:F750"/>
    <mergeCell ref="M750:N750"/>
    <mergeCell ref="C751:F751"/>
    <mergeCell ref="M754:N754"/>
    <mergeCell ref="M756:N756"/>
    <mergeCell ref="C738:F738"/>
    <mergeCell ref="M738:N738"/>
    <mergeCell ref="C739:F739"/>
    <mergeCell ref="M739:N739"/>
    <mergeCell ref="C740:F740"/>
    <mergeCell ref="M743:N743"/>
    <mergeCell ref="M745:N745"/>
    <mergeCell ref="M746:N746"/>
    <mergeCell ref="C747:F747"/>
    <mergeCell ref="M747:N747"/>
    <mergeCell ref="C728:F728"/>
    <mergeCell ref="M728:N728"/>
    <mergeCell ref="C729:F729"/>
    <mergeCell ref="M732:N732"/>
    <mergeCell ref="M734:N734"/>
    <mergeCell ref="M735:N735"/>
    <mergeCell ref="C736:F736"/>
    <mergeCell ref="M736:N736"/>
    <mergeCell ref="C737:F737"/>
    <mergeCell ref="M737:N737"/>
    <mergeCell ref="C718:F718"/>
    <mergeCell ref="M721:N721"/>
    <mergeCell ref="M723:N723"/>
    <mergeCell ref="M724:N724"/>
    <mergeCell ref="C725:F725"/>
    <mergeCell ref="M725:N725"/>
    <mergeCell ref="C726:F726"/>
    <mergeCell ref="M726:N726"/>
    <mergeCell ref="C727:F727"/>
    <mergeCell ref="M727:N727"/>
    <mergeCell ref="M713:N713"/>
    <mergeCell ref="C714:F714"/>
    <mergeCell ref="M714:N714"/>
    <mergeCell ref="C715:F715"/>
    <mergeCell ref="M715:N715"/>
    <mergeCell ref="C716:F716"/>
    <mergeCell ref="M716:N716"/>
    <mergeCell ref="C717:F717"/>
    <mergeCell ref="M717:N717"/>
    <mergeCell ref="C704:F704"/>
    <mergeCell ref="M704:N704"/>
    <mergeCell ref="C705:F705"/>
    <mergeCell ref="M705:N705"/>
    <mergeCell ref="C706:F706"/>
    <mergeCell ref="M706:N706"/>
    <mergeCell ref="C707:F707"/>
    <mergeCell ref="M710:N710"/>
    <mergeCell ref="M712:N712"/>
    <mergeCell ref="C694:F694"/>
    <mergeCell ref="M694:N694"/>
    <mergeCell ref="C695:F695"/>
    <mergeCell ref="M695:N695"/>
    <mergeCell ref="C696:F696"/>
    <mergeCell ref="M699:N699"/>
    <mergeCell ref="M701:N701"/>
    <mergeCell ref="M702:N702"/>
    <mergeCell ref="C703:F703"/>
    <mergeCell ref="M703:N703"/>
    <mergeCell ref="C684:F684"/>
    <mergeCell ref="M684:N684"/>
    <mergeCell ref="C685:F685"/>
    <mergeCell ref="M688:N688"/>
    <mergeCell ref="M690:N690"/>
    <mergeCell ref="M691:N691"/>
    <mergeCell ref="C692:F692"/>
    <mergeCell ref="M692:N692"/>
    <mergeCell ref="C693:F693"/>
    <mergeCell ref="M693:N693"/>
    <mergeCell ref="C674:F674"/>
    <mergeCell ref="M677:N677"/>
    <mergeCell ref="M679:N679"/>
    <mergeCell ref="M680:N680"/>
    <mergeCell ref="C681:F681"/>
    <mergeCell ref="M681:N681"/>
    <mergeCell ref="C682:F682"/>
    <mergeCell ref="M682:N682"/>
    <mergeCell ref="C683:F683"/>
    <mergeCell ref="M683:N683"/>
    <mergeCell ref="M668:N668"/>
    <mergeCell ref="M669:N669"/>
    <mergeCell ref="C670:F670"/>
    <mergeCell ref="M670:N670"/>
    <mergeCell ref="C671:F671"/>
    <mergeCell ref="M671:N671"/>
    <mergeCell ref="C672:F672"/>
    <mergeCell ref="M672:N672"/>
    <mergeCell ref="C673:F673"/>
    <mergeCell ref="M673:N673"/>
    <mergeCell ref="C120:F120"/>
    <mergeCell ref="M120:N120"/>
    <mergeCell ref="C121:F121"/>
    <mergeCell ref="M121:N121"/>
    <mergeCell ref="C122:F122"/>
    <mergeCell ref="M122:N122"/>
    <mergeCell ref="C123:F123"/>
    <mergeCell ref="M123:N123"/>
    <mergeCell ref="C124:F124"/>
    <mergeCell ref="C101:F101"/>
    <mergeCell ref="M101:N101"/>
    <mergeCell ref="C102:F102"/>
    <mergeCell ref="M105:N105"/>
    <mergeCell ref="M107:N107"/>
    <mergeCell ref="M108:N108"/>
    <mergeCell ref="M116:N116"/>
    <mergeCell ref="M118:N118"/>
    <mergeCell ref="M119:N119"/>
    <mergeCell ref="C109:F109"/>
    <mergeCell ref="M109:N109"/>
    <mergeCell ref="C110:F110"/>
    <mergeCell ref="M110:N110"/>
    <mergeCell ref="C111:F111"/>
    <mergeCell ref="M111:N111"/>
    <mergeCell ref="C112:F112"/>
    <mergeCell ref="M112:N112"/>
    <mergeCell ref="C113:F113"/>
    <mergeCell ref="C91:F91"/>
    <mergeCell ref="M94:N94"/>
    <mergeCell ref="M96:N96"/>
    <mergeCell ref="M97:N97"/>
    <mergeCell ref="C98:F98"/>
    <mergeCell ref="M98:N98"/>
    <mergeCell ref="C99:F99"/>
    <mergeCell ref="M99:N99"/>
    <mergeCell ref="C100:F100"/>
    <mergeCell ref="M100:N100"/>
    <mergeCell ref="C77:F77"/>
    <mergeCell ref="M77:N77"/>
    <mergeCell ref="C78:F78"/>
    <mergeCell ref="M78:N78"/>
    <mergeCell ref="C79:F79"/>
    <mergeCell ref="C89:F89"/>
    <mergeCell ref="M89:N89"/>
    <mergeCell ref="C90:F90"/>
    <mergeCell ref="M90:N90"/>
    <mergeCell ref="M79:N79"/>
    <mergeCell ref="C80:F80"/>
    <mergeCell ref="M83:N83"/>
    <mergeCell ref="M85:N85"/>
    <mergeCell ref="M86:N86"/>
    <mergeCell ref="C87:F87"/>
    <mergeCell ref="M87:N87"/>
    <mergeCell ref="C88:F88"/>
    <mergeCell ref="M88:N88"/>
    <mergeCell ref="C42:F42"/>
    <mergeCell ref="M42:N42"/>
    <mergeCell ref="C54:F54"/>
    <mergeCell ref="M54:N54"/>
    <mergeCell ref="C55:F55"/>
    <mergeCell ref="M58:N58"/>
    <mergeCell ref="C69:F69"/>
    <mergeCell ref="M72:N72"/>
    <mergeCell ref="M74:N74"/>
    <mergeCell ref="M75:N75"/>
    <mergeCell ref="C76:F76"/>
    <mergeCell ref="M76:N76"/>
    <mergeCell ref="M63:N63"/>
    <mergeCell ref="M64:N64"/>
    <mergeCell ref="C65:F65"/>
    <mergeCell ref="M65:N65"/>
    <mergeCell ref="C66:F66"/>
    <mergeCell ref="M66:N66"/>
    <mergeCell ref="C67:F67"/>
    <mergeCell ref="M67:N67"/>
    <mergeCell ref="C68:F68"/>
    <mergeCell ref="M68:N68"/>
    <mergeCell ref="M16:N16"/>
    <mergeCell ref="M17:N17"/>
    <mergeCell ref="C18:F18"/>
    <mergeCell ref="M18:N18"/>
    <mergeCell ref="C19:F19"/>
    <mergeCell ref="M19:N19"/>
    <mergeCell ref="M47:N47"/>
    <mergeCell ref="M49:N49"/>
    <mergeCell ref="M50:N50"/>
    <mergeCell ref="C51:F51"/>
    <mergeCell ref="M51:N51"/>
    <mergeCell ref="C52:F52"/>
    <mergeCell ref="M52:N52"/>
    <mergeCell ref="C53:F53"/>
    <mergeCell ref="M53:N53"/>
    <mergeCell ref="C30:F30"/>
    <mergeCell ref="M30:N30"/>
    <mergeCell ref="C31:F31"/>
    <mergeCell ref="M31:N31"/>
    <mergeCell ref="C32:F32"/>
    <mergeCell ref="M32:N32"/>
    <mergeCell ref="C43:F43"/>
    <mergeCell ref="M43:N43"/>
    <mergeCell ref="C44:F44"/>
    <mergeCell ref="C33:F33"/>
    <mergeCell ref="M36:N36"/>
    <mergeCell ref="M38:N38"/>
    <mergeCell ref="M39:N39"/>
    <mergeCell ref="C40:F40"/>
    <mergeCell ref="M40:N40"/>
    <mergeCell ref="C41:F41"/>
    <mergeCell ref="M41:N41"/>
    <mergeCell ref="B3:N3"/>
    <mergeCell ref="M5:N5"/>
    <mergeCell ref="C8:F8"/>
    <mergeCell ref="M8:N8"/>
    <mergeCell ref="C9:F9"/>
    <mergeCell ref="M9:N9"/>
    <mergeCell ref="C7:F7"/>
    <mergeCell ref="C10:F10"/>
    <mergeCell ref="M10:N10"/>
    <mergeCell ref="M127:N127"/>
    <mergeCell ref="M129:N129"/>
    <mergeCell ref="M130:N130"/>
    <mergeCell ref="C131:F131"/>
    <mergeCell ref="M131:N131"/>
    <mergeCell ref="C132:F132"/>
    <mergeCell ref="M132:N132"/>
    <mergeCell ref="C133:F133"/>
    <mergeCell ref="M133:N133"/>
    <mergeCell ref="C20:F20"/>
    <mergeCell ref="M20:N20"/>
    <mergeCell ref="C21:F21"/>
    <mergeCell ref="M21:N21"/>
    <mergeCell ref="C22:F22"/>
    <mergeCell ref="M25:N25"/>
    <mergeCell ref="M27:N27"/>
    <mergeCell ref="M28:N28"/>
    <mergeCell ref="C29:F29"/>
    <mergeCell ref="M29:N29"/>
    <mergeCell ref="C11:F11"/>
    <mergeCell ref="M6:N6"/>
    <mergeCell ref="M7:N7"/>
    <mergeCell ref="M14:N14"/>
    <mergeCell ref="C134:F134"/>
    <mergeCell ref="M134:N134"/>
    <mergeCell ref="C135:F135"/>
    <mergeCell ref="M138:N138"/>
    <mergeCell ref="M140:N140"/>
    <mergeCell ref="M141:N141"/>
    <mergeCell ref="C142:F142"/>
    <mergeCell ref="M142:N142"/>
    <mergeCell ref="C143:F143"/>
    <mergeCell ref="M143:N143"/>
    <mergeCell ref="C144:F144"/>
    <mergeCell ref="M144:N144"/>
    <mergeCell ref="C145:F145"/>
    <mergeCell ref="M145:N145"/>
    <mergeCell ref="C146:F146"/>
    <mergeCell ref="M149:N149"/>
    <mergeCell ref="M151:N151"/>
    <mergeCell ref="M152:N152"/>
    <mergeCell ref="C153:F153"/>
    <mergeCell ref="M153:N153"/>
    <mergeCell ref="C154:F154"/>
    <mergeCell ref="M154:N154"/>
    <mergeCell ref="C155:F155"/>
    <mergeCell ref="M155:N155"/>
    <mergeCell ref="C156:F156"/>
    <mergeCell ref="M156:N156"/>
    <mergeCell ref="C157:F157"/>
    <mergeCell ref="M160:N160"/>
    <mergeCell ref="M162:N162"/>
    <mergeCell ref="M163:N163"/>
    <mergeCell ref="C164:F164"/>
    <mergeCell ref="M164:N164"/>
    <mergeCell ref="C165:F165"/>
    <mergeCell ref="M165:N165"/>
    <mergeCell ref="C166:F166"/>
    <mergeCell ref="M166:N166"/>
    <mergeCell ref="C167:F167"/>
    <mergeCell ref="M167:N167"/>
    <mergeCell ref="C168:F168"/>
    <mergeCell ref="M171:N171"/>
    <mergeCell ref="M173:N173"/>
    <mergeCell ref="M174:N174"/>
    <mergeCell ref="C175:F175"/>
    <mergeCell ref="M175:N175"/>
    <mergeCell ref="C176:F176"/>
    <mergeCell ref="M176:N176"/>
    <mergeCell ref="C177:F177"/>
    <mergeCell ref="M177:N177"/>
    <mergeCell ref="C178:F178"/>
    <mergeCell ref="M178:N178"/>
    <mergeCell ref="C179:F179"/>
    <mergeCell ref="M182:N182"/>
    <mergeCell ref="M184:N184"/>
    <mergeCell ref="M185:N185"/>
    <mergeCell ref="C186:F186"/>
    <mergeCell ref="M186:N186"/>
    <mergeCell ref="C187:F187"/>
    <mergeCell ref="M187:N187"/>
    <mergeCell ref="C188:F188"/>
    <mergeCell ref="M188:N188"/>
    <mergeCell ref="C189:F189"/>
    <mergeCell ref="M189:N189"/>
    <mergeCell ref="C190:F190"/>
    <mergeCell ref="M193:N193"/>
    <mergeCell ref="M195:N195"/>
    <mergeCell ref="M196:N196"/>
    <mergeCell ref="C197:F197"/>
    <mergeCell ref="M197:N197"/>
    <mergeCell ref="C198:F198"/>
    <mergeCell ref="M198:N198"/>
    <mergeCell ref="C199:F199"/>
    <mergeCell ref="M199:N199"/>
    <mergeCell ref="C200:F200"/>
    <mergeCell ref="M200:N200"/>
    <mergeCell ref="C201:F201"/>
    <mergeCell ref="M204:N204"/>
    <mergeCell ref="M206:N206"/>
    <mergeCell ref="M207:N207"/>
    <mergeCell ref="C208:F208"/>
    <mergeCell ref="M208:N208"/>
    <mergeCell ref="C209:F209"/>
    <mergeCell ref="M209:N209"/>
    <mergeCell ref="C210:F210"/>
    <mergeCell ref="M210:N210"/>
    <mergeCell ref="C211:F211"/>
    <mergeCell ref="M211:N211"/>
    <mergeCell ref="C212:F212"/>
    <mergeCell ref="M215:N215"/>
    <mergeCell ref="M217:N217"/>
    <mergeCell ref="M218:N218"/>
    <mergeCell ref="C219:F219"/>
    <mergeCell ref="M219:N219"/>
    <mergeCell ref="C220:F220"/>
    <mergeCell ref="M220:N220"/>
    <mergeCell ref="C221:F221"/>
    <mergeCell ref="M221:N221"/>
    <mergeCell ref="C222:F222"/>
    <mergeCell ref="M222:N222"/>
    <mergeCell ref="C223:F223"/>
    <mergeCell ref="M226:N226"/>
    <mergeCell ref="M228:N228"/>
    <mergeCell ref="M229:N229"/>
    <mergeCell ref="C230:F230"/>
    <mergeCell ref="M230:N230"/>
    <mergeCell ref="C231:F231"/>
    <mergeCell ref="M231:N231"/>
    <mergeCell ref="C232:F232"/>
    <mergeCell ref="M232:N232"/>
    <mergeCell ref="C233:F233"/>
    <mergeCell ref="M233:N233"/>
    <mergeCell ref="C234:F234"/>
    <mergeCell ref="M237:N237"/>
    <mergeCell ref="M239:N239"/>
    <mergeCell ref="M240:N240"/>
    <mergeCell ref="C241:F241"/>
    <mergeCell ref="M241:N241"/>
    <mergeCell ref="C242:F242"/>
    <mergeCell ref="M242:N242"/>
    <mergeCell ref="C243:F243"/>
    <mergeCell ref="M243:N243"/>
    <mergeCell ref="C244:F244"/>
    <mergeCell ref="M244:N244"/>
    <mergeCell ref="C245:F245"/>
    <mergeCell ref="M248:N248"/>
    <mergeCell ref="M250:N250"/>
    <mergeCell ref="M251:N251"/>
    <mergeCell ref="C252:F252"/>
    <mergeCell ref="M252:N252"/>
    <mergeCell ref="C253:F253"/>
    <mergeCell ref="M253:N253"/>
    <mergeCell ref="C254:F254"/>
    <mergeCell ref="M254:N254"/>
    <mergeCell ref="C255:F255"/>
    <mergeCell ref="M255:N255"/>
    <mergeCell ref="C256:F256"/>
    <mergeCell ref="M259:N259"/>
    <mergeCell ref="M261:N261"/>
    <mergeCell ref="M262:N262"/>
    <mergeCell ref="C263:F263"/>
    <mergeCell ref="M263:N263"/>
    <mergeCell ref="C264:F264"/>
    <mergeCell ref="M264:N264"/>
    <mergeCell ref="C265:F265"/>
    <mergeCell ref="M265:N265"/>
    <mergeCell ref="C266:F266"/>
    <mergeCell ref="M266:N266"/>
    <mergeCell ref="C267:F267"/>
    <mergeCell ref="M270:N270"/>
    <mergeCell ref="M272:N272"/>
    <mergeCell ref="M273:N273"/>
    <mergeCell ref="C274:F274"/>
    <mergeCell ref="M274:N274"/>
    <mergeCell ref="C275:F275"/>
    <mergeCell ref="M275:N275"/>
    <mergeCell ref="C276:F276"/>
    <mergeCell ref="M276:N276"/>
    <mergeCell ref="C277:F277"/>
    <mergeCell ref="M277:N277"/>
    <mergeCell ref="C278:F278"/>
    <mergeCell ref="M281:N281"/>
    <mergeCell ref="M283:N283"/>
    <mergeCell ref="M284:N284"/>
    <mergeCell ref="C285:F285"/>
    <mergeCell ref="M285:N285"/>
    <mergeCell ref="C286:F286"/>
    <mergeCell ref="M286:N286"/>
    <mergeCell ref="C287:F287"/>
    <mergeCell ref="M287:N287"/>
    <mergeCell ref="C288:F288"/>
    <mergeCell ref="M288:N288"/>
    <mergeCell ref="C289:F289"/>
    <mergeCell ref="M292:N292"/>
    <mergeCell ref="M294:N294"/>
    <mergeCell ref="M295:N295"/>
    <mergeCell ref="C296:F296"/>
    <mergeCell ref="M296:N296"/>
    <mergeCell ref="C297:F297"/>
    <mergeCell ref="M297:N297"/>
    <mergeCell ref="C298:F298"/>
    <mergeCell ref="M298:N298"/>
    <mergeCell ref="C299:F299"/>
    <mergeCell ref="M299:N299"/>
    <mergeCell ref="C300:F300"/>
    <mergeCell ref="M303:N303"/>
    <mergeCell ref="M305:N305"/>
    <mergeCell ref="M306:N306"/>
    <mergeCell ref="C307:F307"/>
    <mergeCell ref="M307:N307"/>
    <mergeCell ref="C308:F308"/>
    <mergeCell ref="M308:N308"/>
    <mergeCell ref="C309:F309"/>
    <mergeCell ref="M309:N309"/>
    <mergeCell ref="C310:F310"/>
    <mergeCell ref="M310:N310"/>
    <mergeCell ref="C311:F311"/>
    <mergeCell ref="M314:N314"/>
    <mergeCell ref="M316:N316"/>
    <mergeCell ref="M317:N317"/>
    <mergeCell ref="C318:F318"/>
    <mergeCell ref="M318:N318"/>
    <mergeCell ref="C319:F319"/>
    <mergeCell ref="M319:N319"/>
    <mergeCell ref="C320:F320"/>
    <mergeCell ref="M320:N320"/>
    <mergeCell ref="C321:F321"/>
    <mergeCell ref="M321:N321"/>
    <mergeCell ref="C322:F322"/>
    <mergeCell ref="M325:N325"/>
    <mergeCell ref="M327:N327"/>
    <mergeCell ref="M328:N328"/>
    <mergeCell ref="C329:F329"/>
    <mergeCell ref="M329:N329"/>
    <mergeCell ref="C330:F330"/>
    <mergeCell ref="M330:N330"/>
    <mergeCell ref="C331:F331"/>
    <mergeCell ref="M331:N331"/>
    <mergeCell ref="C332:F332"/>
    <mergeCell ref="M332:N332"/>
    <mergeCell ref="C333:F333"/>
    <mergeCell ref="M336:N336"/>
    <mergeCell ref="M338:N338"/>
    <mergeCell ref="M339:N339"/>
    <mergeCell ref="C340:F340"/>
    <mergeCell ref="M340:N340"/>
    <mergeCell ref="C341:F341"/>
    <mergeCell ref="M341:N341"/>
    <mergeCell ref="C342:F342"/>
    <mergeCell ref="M342:N342"/>
    <mergeCell ref="C343:F343"/>
    <mergeCell ref="M343:N343"/>
    <mergeCell ref="C344:F344"/>
    <mergeCell ref="M347:N347"/>
    <mergeCell ref="M349:N349"/>
    <mergeCell ref="M350:N350"/>
    <mergeCell ref="C351:F351"/>
    <mergeCell ref="M351:N351"/>
    <mergeCell ref="C352:F352"/>
    <mergeCell ref="M352:N352"/>
    <mergeCell ref="C353:F353"/>
    <mergeCell ref="M353:N353"/>
    <mergeCell ref="C354:F354"/>
    <mergeCell ref="M354:N354"/>
    <mergeCell ref="C355:F355"/>
    <mergeCell ref="M358:N358"/>
    <mergeCell ref="M360:N360"/>
    <mergeCell ref="M361:N361"/>
    <mergeCell ref="C362:F362"/>
    <mergeCell ref="M362:N362"/>
    <mergeCell ref="C363:F363"/>
    <mergeCell ref="M363:N363"/>
    <mergeCell ref="C364:F364"/>
    <mergeCell ref="M364:N364"/>
    <mergeCell ref="C365:F365"/>
    <mergeCell ref="M365:N365"/>
    <mergeCell ref="C366:F366"/>
    <mergeCell ref="M369:N369"/>
    <mergeCell ref="M371:N371"/>
    <mergeCell ref="M372:N372"/>
    <mergeCell ref="C373:F373"/>
    <mergeCell ref="M373:N373"/>
    <mergeCell ref="C374:F374"/>
    <mergeCell ref="M374:N374"/>
    <mergeCell ref="C375:F375"/>
    <mergeCell ref="M375:N375"/>
    <mergeCell ref="C376:F376"/>
    <mergeCell ref="M376:N376"/>
    <mergeCell ref="C377:F377"/>
    <mergeCell ref="M380:N380"/>
    <mergeCell ref="M382:N382"/>
    <mergeCell ref="M383:N383"/>
    <mergeCell ref="C384:F384"/>
    <mergeCell ref="M384:N384"/>
    <mergeCell ref="C385:F385"/>
    <mergeCell ref="M385:N385"/>
    <mergeCell ref="C386:F386"/>
    <mergeCell ref="M386:N386"/>
    <mergeCell ref="C387:F387"/>
    <mergeCell ref="M387:N387"/>
    <mergeCell ref="C388:F388"/>
    <mergeCell ref="M391:N391"/>
    <mergeCell ref="M393:N393"/>
    <mergeCell ref="M394:N394"/>
    <mergeCell ref="C395:F395"/>
    <mergeCell ref="M395:N395"/>
    <mergeCell ref="C396:F396"/>
    <mergeCell ref="M396:N396"/>
    <mergeCell ref="C397:F397"/>
    <mergeCell ref="M397:N397"/>
    <mergeCell ref="C398:F398"/>
    <mergeCell ref="M398:N398"/>
    <mergeCell ref="C399:F399"/>
    <mergeCell ref="M402:N402"/>
    <mergeCell ref="M404:N404"/>
    <mergeCell ref="M405:N405"/>
    <mergeCell ref="C406:F406"/>
    <mergeCell ref="M406:N406"/>
    <mergeCell ref="C407:F407"/>
    <mergeCell ref="M407:N407"/>
    <mergeCell ref="C408:F408"/>
    <mergeCell ref="M408:N408"/>
    <mergeCell ref="C409:F409"/>
    <mergeCell ref="M409:N409"/>
    <mergeCell ref="C410:F410"/>
    <mergeCell ref="M413:N413"/>
    <mergeCell ref="M415:N415"/>
    <mergeCell ref="M416:N416"/>
    <mergeCell ref="C417:F417"/>
    <mergeCell ref="M417:N417"/>
    <mergeCell ref="C418:F418"/>
    <mergeCell ref="M418:N418"/>
    <mergeCell ref="C419:F419"/>
    <mergeCell ref="M419:N419"/>
    <mergeCell ref="C420:F420"/>
    <mergeCell ref="M420:N420"/>
    <mergeCell ref="C421:F421"/>
    <mergeCell ref="M424:N424"/>
    <mergeCell ref="M426:N426"/>
    <mergeCell ref="M427:N427"/>
    <mergeCell ref="C428:F428"/>
    <mergeCell ref="M428:N428"/>
    <mergeCell ref="C429:F429"/>
    <mergeCell ref="M429:N429"/>
    <mergeCell ref="C430:F430"/>
    <mergeCell ref="M430:N430"/>
    <mergeCell ref="C431:F431"/>
    <mergeCell ref="M431:N431"/>
    <mergeCell ref="C432:F432"/>
    <mergeCell ref="M435:N435"/>
    <mergeCell ref="M437:N437"/>
    <mergeCell ref="M438:N438"/>
    <mergeCell ref="C439:F439"/>
    <mergeCell ref="M439:N439"/>
    <mergeCell ref="C440:F440"/>
    <mergeCell ref="M440:N440"/>
    <mergeCell ref="C441:F441"/>
    <mergeCell ref="M441:N441"/>
    <mergeCell ref="C442:F442"/>
    <mergeCell ref="M442:N442"/>
    <mergeCell ref="C443:F443"/>
    <mergeCell ref="M446:N446"/>
    <mergeCell ref="M448:N448"/>
    <mergeCell ref="M449:N449"/>
    <mergeCell ref="C450:F450"/>
    <mergeCell ref="M450:N450"/>
    <mergeCell ref="C451:F451"/>
    <mergeCell ref="M451:N451"/>
    <mergeCell ref="C452:F452"/>
    <mergeCell ref="M452:N452"/>
    <mergeCell ref="C453:F453"/>
    <mergeCell ref="M453:N453"/>
    <mergeCell ref="C454:F454"/>
    <mergeCell ref="M457:N457"/>
    <mergeCell ref="M459:N459"/>
    <mergeCell ref="M460:N460"/>
    <mergeCell ref="C461:F461"/>
    <mergeCell ref="M461:N461"/>
    <mergeCell ref="C462:F462"/>
    <mergeCell ref="M462:N462"/>
    <mergeCell ref="C463:F463"/>
    <mergeCell ref="M463:N463"/>
    <mergeCell ref="C464:F464"/>
    <mergeCell ref="M464:N464"/>
    <mergeCell ref="C465:F465"/>
    <mergeCell ref="M468:N468"/>
    <mergeCell ref="M470:N470"/>
    <mergeCell ref="M471:N471"/>
    <mergeCell ref="C472:F472"/>
    <mergeCell ref="M472:N472"/>
    <mergeCell ref="C473:F473"/>
    <mergeCell ref="M473:N473"/>
    <mergeCell ref="C474:F474"/>
    <mergeCell ref="M474:N474"/>
    <mergeCell ref="C475:F475"/>
    <mergeCell ref="M475:N475"/>
    <mergeCell ref="C476:F476"/>
    <mergeCell ref="M479:N479"/>
    <mergeCell ref="M481:N481"/>
    <mergeCell ref="M482:N482"/>
    <mergeCell ref="C483:F483"/>
    <mergeCell ref="M483:N483"/>
    <mergeCell ref="C484:F484"/>
    <mergeCell ref="M484:N484"/>
    <mergeCell ref="C485:F485"/>
    <mergeCell ref="M485:N485"/>
    <mergeCell ref="C486:F486"/>
    <mergeCell ref="M486:N486"/>
    <mergeCell ref="C487:F487"/>
    <mergeCell ref="M490:N490"/>
    <mergeCell ref="M492:N492"/>
    <mergeCell ref="M493:N493"/>
    <mergeCell ref="C494:F494"/>
    <mergeCell ref="M494:N494"/>
    <mergeCell ref="C495:F495"/>
    <mergeCell ref="M495:N495"/>
    <mergeCell ref="C496:F496"/>
    <mergeCell ref="M496:N496"/>
    <mergeCell ref="C497:F497"/>
    <mergeCell ref="M497:N497"/>
    <mergeCell ref="C498:F498"/>
    <mergeCell ref="M501:N501"/>
    <mergeCell ref="M503:N503"/>
    <mergeCell ref="M504:N504"/>
    <mergeCell ref="C505:F505"/>
    <mergeCell ref="M505:N505"/>
    <mergeCell ref="C506:F506"/>
    <mergeCell ref="M506:N506"/>
    <mergeCell ref="C507:F507"/>
    <mergeCell ref="M507:N507"/>
    <mergeCell ref="C508:F508"/>
    <mergeCell ref="M508:N508"/>
    <mergeCell ref="C509:F509"/>
    <mergeCell ref="M512:N512"/>
    <mergeCell ref="M514:N514"/>
    <mergeCell ref="M515:N515"/>
    <mergeCell ref="C516:F516"/>
    <mergeCell ref="M516:N516"/>
    <mergeCell ref="C517:F517"/>
    <mergeCell ref="M517:N517"/>
    <mergeCell ref="C518:F518"/>
    <mergeCell ref="M518:N518"/>
    <mergeCell ref="C519:F519"/>
    <mergeCell ref="M519:N519"/>
    <mergeCell ref="C520:F520"/>
    <mergeCell ref="M523:N523"/>
    <mergeCell ref="M525:N525"/>
    <mergeCell ref="M526:N526"/>
    <mergeCell ref="C527:F527"/>
    <mergeCell ref="M527:N527"/>
    <mergeCell ref="C528:F528"/>
    <mergeCell ref="M528:N528"/>
    <mergeCell ref="C529:F529"/>
    <mergeCell ref="M529:N529"/>
    <mergeCell ref="C530:F530"/>
    <mergeCell ref="M530:N530"/>
    <mergeCell ref="C531:F531"/>
    <mergeCell ref="M534:N534"/>
    <mergeCell ref="M536:N536"/>
    <mergeCell ref="M537:N537"/>
    <mergeCell ref="C538:F538"/>
    <mergeCell ref="M538:N538"/>
    <mergeCell ref="C539:F539"/>
    <mergeCell ref="M539:N539"/>
    <mergeCell ref="C540:F540"/>
    <mergeCell ref="M540:N540"/>
    <mergeCell ref="C541:F541"/>
    <mergeCell ref="M541:N541"/>
    <mergeCell ref="C542:F542"/>
    <mergeCell ref="M545:N545"/>
    <mergeCell ref="M547:N547"/>
    <mergeCell ref="M548:N548"/>
    <mergeCell ref="C549:F549"/>
    <mergeCell ref="M549:N549"/>
    <mergeCell ref="C550:F550"/>
    <mergeCell ref="M550:N550"/>
    <mergeCell ref="C551:F551"/>
    <mergeCell ref="M551:N551"/>
    <mergeCell ref="C552:F552"/>
    <mergeCell ref="M552:N552"/>
    <mergeCell ref="C553:F553"/>
    <mergeCell ref="M556:N556"/>
    <mergeCell ref="M558:N558"/>
    <mergeCell ref="M559:N559"/>
    <mergeCell ref="C560:F560"/>
    <mergeCell ref="M560:N560"/>
    <mergeCell ref="C561:F561"/>
    <mergeCell ref="M561:N561"/>
    <mergeCell ref="C562:F562"/>
    <mergeCell ref="M562:N562"/>
    <mergeCell ref="C563:F563"/>
    <mergeCell ref="M563:N563"/>
    <mergeCell ref="C564:F564"/>
    <mergeCell ref="M567:N567"/>
    <mergeCell ref="M569:N569"/>
    <mergeCell ref="M570:N570"/>
    <mergeCell ref="C571:F571"/>
    <mergeCell ref="M571:N571"/>
    <mergeCell ref="C572:F572"/>
    <mergeCell ref="M572:N572"/>
    <mergeCell ref="C573:F573"/>
    <mergeCell ref="M573:N573"/>
    <mergeCell ref="C574:F574"/>
    <mergeCell ref="M574:N574"/>
    <mergeCell ref="C575:F575"/>
    <mergeCell ref="M578:N578"/>
    <mergeCell ref="M580:N580"/>
    <mergeCell ref="M581:N581"/>
    <mergeCell ref="C582:F582"/>
    <mergeCell ref="M582:N582"/>
    <mergeCell ref="C583:F583"/>
    <mergeCell ref="M583:N583"/>
    <mergeCell ref="C584:F584"/>
    <mergeCell ref="M584:N584"/>
    <mergeCell ref="C585:F585"/>
    <mergeCell ref="M585:N585"/>
    <mergeCell ref="C586:F586"/>
    <mergeCell ref="M589:N589"/>
    <mergeCell ref="M591:N591"/>
    <mergeCell ref="M592:N592"/>
    <mergeCell ref="C593:F593"/>
    <mergeCell ref="M593:N593"/>
    <mergeCell ref="C594:F594"/>
    <mergeCell ref="M594:N594"/>
    <mergeCell ref="C595:F595"/>
    <mergeCell ref="M595:N595"/>
    <mergeCell ref="C596:F596"/>
    <mergeCell ref="M596:N596"/>
    <mergeCell ref="C597:F597"/>
    <mergeCell ref="M600:N600"/>
    <mergeCell ref="M602:N602"/>
    <mergeCell ref="M603:N603"/>
    <mergeCell ref="C604:F604"/>
    <mergeCell ref="M604:N604"/>
    <mergeCell ref="C605:F605"/>
    <mergeCell ref="M605:N605"/>
    <mergeCell ref="C606:F606"/>
    <mergeCell ref="M606:N606"/>
    <mergeCell ref="C607:F607"/>
    <mergeCell ref="M607:N607"/>
    <mergeCell ref="C608:F608"/>
    <mergeCell ref="M611:N611"/>
    <mergeCell ref="M613:N613"/>
    <mergeCell ref="M614:N614"/>
    <mergeCell ref="C615:F615"/>
    <mergeCell ref="M615:N615"/>
    <mergeCell ref="C616:F616"/>
    <mergeCell ref="M616:N616"/>
    <mergeCell ref="C617:F617"/>
    <mergeCell ref="M617:N617"/>
    <mergeCell ref="C618:F618"/>
    <mergeCell ref="M618:N618"/>
    <mergeCell ref="C619:F619"/>
    <mergeCell ref="M622:N622"/>
    <mergeCell ref="M624:N624"/>
    <mergeCell ref="M625:N625"/>
    <mergeCell ref="C626:F626"/>
    <mergeCell ref="M626:N626"/>
    <mergeCell ref="C627:F627"/>
    <mergeCell ref="M627:N627"/>
    <mergeCell ref="C628:F628"/>
    <mergeCell ref="M628:N628"/>
    <mergeCell ref="C629:F629"/>
    <mergeCell ref="M629:N629"/>
    <mergeCell ref="C630:F630"/>
    <mergeCell ref="M633:N633"/>
    <mergeCell ref="M635:N635"/>
    <mergeCell ref="M636:N636"/>
    <mergeCell ref="C637:F637"/>
    <mergeCell ref="M637:N637"/>
    <mergeCell ref="C638:F638"/>
    <mergeCell ref="M638:N638"/>
    <mergeCell ref="C639:F639"/>
    <mergeCell ref="M639:N639"/>
    <mergeCell ref="C640:F640"/>
    <mergeCell ref="M640:N640"/>
    <mergeCell ref="C641:F641"/>
    <mergeCell ref="M644:N644"/>
    <mergeCell ref="M646:N646"/>
    <mergeCell ref="M647:N647"/>
    <mergeCell ref="C648:F648"/>
    <mergeCell ref="M648:N648"/>
    <mergeCell ref="C649:F649"/>
    <mergeCell ref="M649:N649"/>
    <mergeCell ref="C650:F650"/>
    <mergeCell ref="M650:N650"/>
    <mergeCell ref="C651:F651"/>
    <mergeCell ref="M651:N651"/>
    <mergeCell ref="C662:F662"/>
    <mergeCell ref="M662:N662"/>
    <mergeCell ref="C663:F663"/>
    <mergeCell ref="M666:N666"/>
    <mergeCell ref="C652:F652"/>
    <mergeCell ref="M655:N655"/>
    <mergeCell ref="M657:N657"/>
    <mergeCell ref="M658:N658"/>
    <mergeCell ref="C659:F659"/>
    <mergeCell ref="M659:N659"/>
    <mergeCell ref="C660:F660"/>
    <mergeCell ref="M660:N660"/>
    <mergeCell ref="C661:F661"/>
    <mergeCell ref="M661:N661"/>
  </mergeCells>
  <dataValidations count="8">
    <dataValidation showInputMessage="1" showErrorMessage="1" sqref="C8:F11 M6:M10 C19:F22 M17:M21 C30:F33 M28:M32 C41:F44 M39:M43 C52:F55 M50:M54 C66:F69 M64:M68 C77:F80 M75:M79 C88:F91 M86:M90 C99:F102 M97:M101 C110:F113 M108:M112 C121:F124 M119:M123 C132:F135 M130:M134 C143:F146 M141:M145 C154:F157 M152:M156 C165:F168 M163:M167 C176:F179 M174:M178 C187:F190 M185:M189 C198:F201 M196:M200 C209:F212 M207:M211 C220:F223 M218:M222 C231:F234 M229:M233 C242:F245 M240:M244 C253:F256 M251:M255 C264:F267 M262:M266 C275:F278 M273:M277 C286:F289 M284:M288 C297:F300 M295:M299 C308:F311 M306:M310 C319:F322 M317:M321 C330:F333 M328:M332 C341:F344 M339:M343 C352:F355 M350:M354 C363:F366 M361:M365 C374:F377 M372:M376 C385:F388 M383:M387 C396:F399 M394:M398 C407:F410 M405:M409 C418:F421 M416:M420 C429:F432 M427:M431 C440:F443 M438:M442 C451:F454 M449:M453 C462:F465 M460:M464 C473:F476 M471:M475 C484:F487 M482:M486 C495:F498 M493:M497 C506:F509 M504:M508 C517:F520 M515:M519 C528:F531 M526:M530 C539:F542 M537:M541 C550:F553 M548:M552 C561:F564 M559:M563 C572:F575 M570:M574 C583:F586 M581:M585 C594:F597 M592:M596 C605:F608 M603:M607 C616:F619 M614:M618 C627:F630 M625:M629 C638:F641 M636:M640 C649:F652 M647:M651 C660:F663 M658:M662 C671:F674 M669:M673 C682:F685 M680:M684 C693:F696 M691:M695 C704:F707 M702:M706 C715:F718 M713:M717 C726:F729 M724:M728 C737:F740 M735:M739 C748:F751 M746:M750 C759:F762 M757:M761 C770:F773 M768:M772 C781:F784 M779:M783 C792:F795 M790:M794 C803:F806 M801:M805 C814:F817 M812:M816 C825:F828 M823:M827 C836:F839 M834:M838 C847:F850 M845:M849 C858:F861 M856:M860 C869:F872 M867:M871 C880:F883 M878:M882 C891:F894 M889:M893 C902:F905 M900:M904 C913:F916 M911:M915 C924:F927 M922:M926 C935:F938 M933:M937 C946:F949 M944:M948 C957:F960 M955:M959 C968:F971 M966:M970 C979:F982 M977:M981 C990:F993 M988:M992 C1001:F1004 M999:M1003 C1012:F1015 M1010:M1014 C1023:F1026 M1021:M1025 C1034:F1037 M1032:M1036 C1045:F1048 M1043:M1047 C1056:F1059 M1054:M1058 C1067:F1070 M1065:M1069 C1078:F1081 M1076:M1080 C1089:F1092 M1087:M1091 C1100:F1103 M1098:M1102 N579 N249" xr:uid="{00000000-0002-0000-0300-000000000000}"/>
    <dataValidation type="decimal" allowBlank="1" showInputMessage="1" showErrorMessage="1" sqref="C13 C24 C35 C46 C57 C71 C82 C93 C104 C115 C126 C137 C148 C159 C170 C181 C192 C203 C214 C225 C236 C247 C258 C269 C280 C291 C302 C313 C324 C335 C346 C357 C368 C379 C390 C401 C412 C423 C434 C445 C456 C467 C478 C489 C500 C511 C522 C533 C544 C555 C566 C577 C588 C599 C610 C621 C632 C643 C654 C665 C676 C687 C698 C709 C720 C731 C742 C753 C764 C775 C786 C797 C808 C819 C830 C841 C852 C863 C874 C885 C896 C907 C918 C929 C940 C951 C962 C973 C984 C995 C1006 C1017 C1028 C1039 C1050 C1061 C1072 C1083 C1094 C1105" xr:uid="{00000000-0002-0000-0300-000001000000}">
      <formula1>36</formula1>
      <formula2>43</formula2>
    </dataValidation>
    <dataValidation type="decimal" allowBlank="1" showInputMessage="1" showErrorMessage="1" sqref="C14 C25 C36 C47 C1106 C72 C83 C94 C105 C116 C127 C138 C149 C160 C171 C182 C193 C204 C215 C226 C237 C248 C259 C270 C281 C292 C303 C314 C325 C336 C347 C358 C369 C380 C391 C402 C413 C424 C435 C446 C457 C468 C479 C490 C501 C512 C523 C534 C545 C556 C567 C578 C589 C600 C611 C622 C633 C644 C655 C666 C677 C688 C699 C710 C721 C732 C743 C754 C765 C776 C787 C798 C809 C820 C831 C842 C853 C864 C875 C886 C897 C908 C919 C930 C941 C952 C963 C974 C985 C996 C1007 C1018 C1029 C1040 C1051 C1062 C1073 C1084 C1095 C58:C60" xr:uid="{00000000-0002-0000-0300-000002000000}">
      <formula1>-92</formula1>
      <formula2>-87</formula2>
    </dataValidation>
    <dataValidation type="list" showInputMessage="1" showErrorMessage="1" sqref="M1106:N1106 M1095:N1095 M1084:N1084 M1073:N1073 M1062:N1062 M1051:N1051 M1040:N1040 M1029:N1029 M1018:N1018 M1007:N1007 M996:N996 M985:N985 M974:N974 M963:N963 M952:N952 M941:N941 M930:N930 M919:N919 M908:N908 M897:N897 M886:N886 M875:N875 M864:N864 M853:N853 M842:N842 M831:N831 M820:N820 M809:N809 M798:N798 M787:N787 M776:N776 M765:N765 M754:N754 M743:N743 M732:N732 M721:N721 M710:N710 M699:N699 M688:N688 M677:N677 M666:N666 M655:N655 M644:N644 M633:N633 M622:N622 M611:N611 M600:N600 M589:N589 M578:N578 M567:N567 M556:N556 M545:N545 M534:N534 M523:N523 M512:N512 M501:N501 M490:N490 M479:N479 M468:N468 M457:N457 M446:N446 M435:N435 M424:N424 M413:N413 M402:N402 M391:N391 M380:N380 M369:N369 M358:N358 M347:N347 M336:N336 M325:N325 M314:N314 M303:N303 M292:N292 M281:N281 M270:N270 M259:N259 M248:N248 M237:N237 M226:N226 M215:N215 M204:N204 M193:N193 M182:N182 M171:N171 M160:N160 M149:N149 M138:N138 M127:N127 M116:N116 M105:N105 M94:N94 M83:N83 M72:N72 M14:N14 M47:N47 M36:N36 M25:N25 M58:N58" xr:uid="{00000000-0002-0000-0300-000003000000}">
      <formula1>$P$24:$P$105</formula1>
    </dataValidation>
    <dataValidation type="list" showInputMessage="1" showErrorMessage="1" sqref="K1105 K13 K24 K35 K46 K57 K71 K82 K93 K104 K115 K126 K137 K148 K159 K170 K181 K192 F1098 K203 K214 K225 K236 K247 K258 K269 K280 K291 K302 K313 K324 K335 K346 K357 K368 K379 K390 K401 K412 K423 K434 K445 K456 K467 K478 K489 K500 K511 K522 K533 K544 K555 K566 K577 K588 K599 K610 K621 K632 K643 K654 K665 K676 K687 K698 K709 K720 K731 K742 K753 K764 K775 K786 K797 K808 K819 K830 K841 K852 K863 K874 K885 K896 K907 K918 K929 K940 K951 K962 K973 K984 K995 K1006 K1017 K1028 K1039 K1050 K1061 K1072 K1083 K1094 F17 F28 F39 F50 F64 F75 F86 F97 F108 F119 F130 F141 F152 F163 F174 F185 F196 F207 F218 F229 F240 F251 F262 F273 F284 F295 F306 F317 F328 F339 F350 F361 F372 F383 F394 F405 F416 F427 F438 F449 F460 F471 F482 F493 F504 F515 F526 F537 F548 F559 F570 F581 F592 F603 F614 F625 F636 F647 F658 F669 F680 F691 F702 F713 F724 F735 F746 F757 F768 F779 F790 F801 F812 F823 F834 F845 F856 F867 F878 F889 F900 F911 F922 F933 F944 F955 F966 F977 F988 F999 F1010 F1021 F1032 F1043 F1054 F1065 F1076 F1087 F6" xr:uid="{00000000-0002-0000-0300-000004000000}">
      <formula1>$S$12:$S$13</formula1>
    </dataValidation>
    <dataValidation type="whole" showInputMessage="1" showErrorMessage="1" sqref="F5 F16 F27 F38 F63 F74 F85 F96 F107 F118 F129 F140 F151 F162 F173 F184 F195 F206 F217 F228 F239 F250 F261 F272 F283 F294 F305 F316 F327 F338 F349 F360 F371 F382 F393 F404 F415 F426 F437 F448 F459 F470 F481 F492 F503 F514 F525 F536 F547 F558 F569 F580 F591 F602 F613 F624 F635 F646 F657 F668 F679 F690 F701 F712 F723 F734 F745 F756 F767 F778 F789 F800 F811 F822 F833 F844 F855 F866 F877 F888 F899 F910 F921 F932 F943 F954 F965 F976 F987 F998 F1009 F1020 F1042 F1053 F1064 F1075 F1086 F1097" xr:uid="{00000000-0002-0000-0300-000005000000}">
      <formula1>0</formula1>
      <formula2>10000000</formula2>
    </dataValidation>
    <dataValidation type="list" showInputMessage="1" showErrorMessage="1" sqref="C1099:F1099 C18:F18 C29:F29 C40:F40 C51:F51 C65:F65 C76:F76 C87:F87 C98:F98 C109:F109 C120:F120 C131:F131 C142:F142 C153:F153 C164:F164 C175:F175 C186:F186 C197:F197 C208:F208 C219:F219 C230:F230 C241:F241 C252:F252 C263:F263 C274:F274 C285:F285 C296:F296 C307:F307 C318:F318 C329:F329 C340:F340 C351:F351 C362:F362 C373:F373 C384:F384 C395:F395 C406:F406 C417:F417 C428:F428 C439:F439 C450:F450 C461:F461 C472:F472 C483:F483 C494:F494 C505:F505 C516:F516 C527:F527 C538:F538 C549:F549 C560:F560 C571:F571 C582:F582 C593:F593 C604:F604 C615:F615 C626:F626 C637:F637 C648:F648 C659:F659 C670:F670 C681:F681 C692:F692 C703:F703 C714:F714 C725:F725 C736:F736 C747:F747 C758:F758 C769:F769 C780:F780 C791:F791 C802:F802 C813:F813 C824:F824 C835:F835 C846:F846 C857:F857 C868:F868 C879:F879 C890:F890 C901:F901 C912:F912 C923:F923 C934:F934 C945:F945 C956:F956 C967:F967 C978:F978 C989:F989 C1000:F1000 C1011:F1011 C1022:F1022 C1033:F1033 C1044:F1044 C1055:F1055 C1066:F1066 C1077:F1077 C1088:F1088" xr:uid="{00000000-0002-0000-0300-000006000000}">
      <formula1>$P$3:$P$8</formula1>
    </dataValidation>
    <dataValidation type="list" showInputMessage="1" showErrorMessage="1" sqref="C7:F7" xr:uid="{B843AA47-3C48-48DB-956C-4F6B93369106}">
      <formula1>$P$3:$P$7</formula1>
    </dataValidation>
  </dataValidations>
  <printOptions horizontalCentered="1"/>
  <pageMargins left="0.7" right="0.7" top="0.75" bottom="0.75" header="0.3" footer="0.3"/>
  <pageSetup scale="77" orientation="portrait" r:id="rId5"/>
  <headerFooter>
    <oddFooter>&amp;L
&amp;CTab: &amp;A&amp;RPrint Date: &amp;D</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4"/>
  <sheetViews>
    <sheetView showGridLines="0" view="pageBreakPreview" zoomScaleNormal="100" zoomScaleSheetLayoutView="100" workbookViewId="0">
      <selection activeCell="F34" sqref="F34"/>
    </sheetView>
  </sheetViews>
  <sheetFormatPr defaultColWidth="9.28515625" defaultRowHeight="12.75" x14ac:dyDescent="0.2"/>
  <cols>
    <col min="1" max="1" width="1.7109375" style="3" customWidth="1"/>
    <col min="2" max="2" width="22.7109375" style="1" customWidth="1"/>
    <col min="3" max="3" width="50.7109375" style="1" customWidth="1"/>
    <col min="4" max="4" width="5.7109375" style="1" customWidth="1"/>
    <col min="5" max="5" width="16.7109375" style="1" customWidth="1"/>
    <col min="6" max="6" width="50.7109375" style="1" customWidth="1"/>
    <col min="7" max="7" width="4.7109375" style="1" customWidth="1"/>
    <col min="8" max="8" width="9.28515625" style="1" hidden="1" customWidth="1"/>
    <col min="9" max="9" width="2" style="3" hidden="1" customWidth="1"/>
    <col min="10" max="11" width="0" style="1" hidden="1" customWidth="1"/>
    <col min="12" max="16384" width="9.28515625" style="1"/>
  </cols>
  <sheetData>
    <row r="1" spans="2:8" x14ac:dyDescent="0.2">
      <c r="C1" s="3"/>
      <c r="D1" s="3"/>
      <c r="E1" s="3"/>
      <c r="F1" s="3"/>
      <c r="H1" s="312"/>
    </row>
    <row r="2" spans="2:8" ht="16.5" customHeight="1" thickBot="1" x14ac:dyDescent="0.3">
      <c r="B2" s="288" t="s">
        <v>547</v>
      </c>
      <c r="C2" s="288"/>
      <c r="D2" s="288"/>
      <c r="E2" s="288"/>
      <c r="F2" s="288"/>
      <c r="G2" s="288"/>
      <c r="H2" s="312"/>
    </row>
    <row r="3" spans="2:8" ht="16.5" customHeight="1" x14ac:dyDescent="0.2">
      <c r="B3" s="1061" t="s">
        <v>710</v>
      </c>
      <c r="C3" s="1061"/>
      <c r="D3" s="1061"/>
      <c r="E3" s="1061"/>
      <c r="F3" s="1061"/>
      <c r="G3" s="1061"/>
      <c r="H3" s="312"/>
    </row>
    <row r="4" spans="2:8" ht="16.5" customHeight="1" thickBot="1" x14ac:dyDescent="0.25">
      <c r="B4" s="1062"/>
      <c r="C4" s="1062"/>
      <c r="D4" s="1062"/>
      <c r="E4" s="1062"/>
      <c r="F4" s="1062"/>
      <c r="G4" s="1062"/>
      <c r="H4" s="312"/>
    </row>
    <row r="5" spans="2:8" ht="30" customHeight="1" x14ac:dyDescent="0.2">
      <c r="B5" s="3"/>
      <c r="C5" s="3"/>
      <c r="D5" s="3"/>
      <c r="E5" s="3"/>
      <c r="F5" s="3"/>
      <c r="G5" s="290"/>
      <c r="H5" s="312"/>
    </row>
    <row r="6" spans="2:8" ht="16.5" customHeight="1" x14ac:dyDescent="0.3">
      <c r="B6" s="22" t="s">
        <v>142</v>
      </c>
      <c r="C6" s="21"/>
      <c r="D6" s="290" t="s">
        <v>965</v>
      </c>
      <c r="E6" s="22" t="s">
        <v>193</v>
      </c>
      <c r="F6" s="21"/>
      <c r="G6" s="482"/>
      <c r="H6" s="312"/>
    </row>
    <row r="7" spans="2:8" ht="16.5" customHeight="1" x14ac:dyDescent="0.3">
      <c r="B7" s="23" t="s">
        <v>400</v>
      </c>
      <c r="C7" s="21"/>
      <c r="D7" s="289"/>
      <c r="E7" s="23" t="s">
        <v>400</v>
      </c>
      <c r="F7" s="21"/>
      <c r="G7" s="482"/>
      <c r="H7" s="328" t="s">
        <v>580</v>
      </c>
    </row>
    <row r="8" spans="2:8" ht="16.5" customHeight="1" x14ac:dyDescent="0.3">
      <c r="B8" s="23" t="s">
        <v>401</v>
      </c>
      <c r="C8" s="21"/>
      <c r="D8" s="290" t="s">
        <v>966</v>
      </c>
      <c r="E8" s="23" t="s">
        <v>401</v>
      </c>
      <c r="F8" s="21"/>
      <c r="G8" s="482"/>
      <c r="H8" s="312"/>
    </row>
    <row r="9" spans="2:8" ht="16.5" customHeight="1" x14ac:dyDescent="0.3">
      <c r="B9" s="23" t="s">
        <v>402</v>
      </c>
      <c r="C9" s="21"/>
      <c r="D9" s="289"/>
      <c r="E9" s="23" t="s">
        <v>402</v>
      </c>
      <c r="F9" s="21"/>
      <c r="G9" s="482"/>
      <c r="H9" s="312"/>
    </row>
    <row r="10" spans="2:8" ht="16.5" customHeight="1" x14ac:dyDescent="0.3">
      <c r="B10" s="23" t="s">
        <v>274</v>
      </c>
      <c r="C10" s="21"/>
      <c r="D10" s="3"/>
      <c r="E10" s="23" t="s">
        <v>274</v>
      </c>
      <c r="F10" s="21"/>
      <c r="G10" s="482"/>
      <c r="H10" s="312"/>
    </row>
    <row r="11" spans="2:8" ht="16.5" customHeight="1" x14ac:dyDescent="0.3">
      <c r="B11" s="23" t="s">
        <v>275</v>
      </c>
      <c r="C11" s="21"/>
      <c r="D11" s="3"/>
      <c r="E11" s="23" t="s">
        <v>275</v>
      </c>
      <c r="F11" s="21"/>
      <c r="G11" s="482"/>
      <c r="H11" s="312"/>
    </row>
    <row r="12" spans="2:8" ht="20.100000000000001" customHeight="1" x14ac:dyDescent="0.2">
      <c r="B12" s="4"/>
      <c r="C12" s="3"/>
      <c r="D12" s="3"/>
      <c r="E12" s="4"/>
      <c r="F12" s="3"/>
      <c r="G12" s="290" t="s">
        <v>579</v>
      </c>
      <c r="H12" s="312"/>
    </row>
    <row r="13" spans="2:8" ht="16.5" customHeight="1" x14ac:dyDescent="0.3">
      <c r="B13" s="22" t="s">
        <v>141</v>
      </c>
      <c r="C13" s="21"/>
      <c r="D13" s="290" t="s">
        <v>965</v>
      </c>
      <c r="E13" s="22" t="s">
        <v>427</v>
      </c>
      <c r="F13" s="21"/>
      <c r="G13" s="289"/>
      <c r="H13" s="312"/>
    </row>
    <row r="14" spans="2:8" ht="16.5" customHeight="1" x14ac:dyDescent="0.3">
      <c r="B14" s="23" t="s">
        <v>400</v>
      </c>
      <c r="C14" s="21"/>
      <c r="D14" s="289"/>
      <c r="E14" s="23" t="s">
        <v>400</v>
      </c>
      <c r="F14" s="21"/>
      <c r="G14" s="290" t="s">
        <v>965</v>
      </c>
      <c r="H14" s="312"/>
    </row>
    <row r="15" spans="2:8" ht="16.5" customHeight="1" x14ac:dyDescent="0.3">
      <c r="B15" s="23" t="s">
        <v>401</v>
      </c>
      <c r="C15" s="21"/>
      <c r="D15" s="290" t="s">
        <v>966</v>
      </c>
      <c r="E15" s="23" t="s">
        <v>401</v>
      </c>
      <c r="F15" s="21"/>
      <c r="G15" s="289"/>
      <c r="H15" s="312"/>
    </row>
    <row r="16" spans="2:8" ht="16.5" customHeight="1" x14ac:dyDescent="0.3">
      <c r="B16" s="23" t="s">
        <v>402</v>
      </c>
      <c r="C16" s="21"/>
      <c r="D16" s="289"/>
      <c r="E16" s="23" t="s">
        <v>402</v>
      </c>
      <c r="F16" s="21"/>
      <c r="G16" s="290" t="s">
        <v>966</v>
      </c>
      <c r="H16" s="312"/>
    </row>
    <row r="17" spans="2:8" ht="16.5" customHeight="1" x14ac:dyDescent="0.3">
      <c r="B17" s="23" t="s">
        <v>274</v>
      </c>
      <c r="C17" s="21"/>
      <c r="D17" s="3"/>
      <c r="E17" s="23" t="s">
        <v>274</v>
      </c>
      <c r="F17" s="21"/>
      <c r="G17" s="289"/>
      <c r="H17" s="312"/>
    </row>
    <row r="18" spans="2:8" ht="16.5" customHeight="1" x14ac:dyDescent="0.3">
      <c r="B18" s="23" t="s">
        <v>275</v>
      </c>
      <c r="C18" s="21"/>
      <c r="D18" s="3"/>
      <c r="E18" s="23" t="s">
        <v>275</v>
      </c>
      <c r="F18" s="21"/>
      <c r="G18" s="482"/>
      <c r="H18" s="312"/>
    </row>
    <row r="19" spans="2:8" ht="20.100000000000001" customHeight="1" x14ac:dyDescent="0.2">
      <c r="B19" s="11"/>
      <c r="D19" s="3"/>
      <c r="G19" s="1237" t="s">
        <v>579</v>
      </c>
      <c r="H19" s="312"/>
    </row>
    <row r="20" spans="2:8" ht="16.5" customHeight="1" x14ac:dyDescent="0.3">
      <c r="B20" s="22" t="s">
        <v>194</v>
      </c>
      <c r="C20" s="21"/>
      <c r="D20" s="290" t="s">
        <v>965</v>
      </c>
      <c r="E20" s="22" t="s">
        <v>936</v>
      </c>
      <c r="F20" s="21"/>
      <c r="G20" s="289"/>
      <c r="H20" s="312"/>
    </row>
    <row r="21" spans="2:8" ht="16.5" customHeight="1" x14ac:dyDescent="0.3">
      <c r="B21" s="23" t="s">
        <v>400</v>
      </c>
      <c r="C21" s="21"/>
      <c r="D21" s="289"/>
      <c r="E21" s="23" t="s">
        <v>400</v>
      </c>
      <c r="F21" s="21"/>
      <c r="G21" s="290" t="s">
        <v>965</v>
      </c>
      <c r="H21" s="312"/>
    </row>
    <row r="22" spans="2:8" ht="16.5" customHeight="1" x14ac:dyDescent="0.3">
      <c r="B22" s="23" t="s">
        <v>401</v>
      </c>
      <c r="C22" s="21"/>
      <c r="D22" s="290" t="s">
        <v>966</v>
      </c>
      <c r="E22" s="23" t="s">
        <v>401</v>
      </c>
      <c r="F22" s="21"/>
      <c r="G22" s="289"/>
      <c r="H22" s="312"/>
    </row>
    <row r="23" spans="2:8" ht="16.5" customHeight="1" x14ac:dyDescent="0.3">
      <c r="B23" s="23" t="s">
        <v>402</v>
      </c>
      <c r="C23" s="21"/>
      <c r="D23" s="289"/>
      <c r="E23" s="23" t="s">
        <v>402</v>
      </c>
      <c r="F23" s="21"/>
      <c r="G23" s="290" t="s">
        <v>966</v>
      </c>
      <c r="H23" s="312"/>
    </row>
    <row r="24" spans="2:8" ht="16.5" customHeight="1" x14ac:dyDescent="0.3">
      <c r="B24" s="23" t="s">
        <v>274</v>
      </c>
      <c r="C24" s="21"/>
      <c r="D24" s="3"/>
      <c r="E24" s="23" t="s">
        <v>274</v>
      </c>
      <c r="F24" s="21"/>
      <c r="G24" s="289"/>
      <c r="H24" s="312"/>
    </row>
    <row r="25" spans="2:8" ht="16.5" customHeight="1" x14ac:dyDescent="0.3">
      <c r="B25" s="23" t="s">
        <v>275</v>
      </c>
      <c r="C25" s="21"/>
      <c r="D25" s="3"/>
      <c r="E25" s="23" t="s">
        <v>275</v>
      </c>
      <c r="F25" s="21"/>
      <c r="G25" s="482"/>
      <c r="H25" s="312"/>
    </row>
    <row r="26" spans="2:8" ht="20.100000000000001" customHeight="1" x14ac:dyDescent="0.2">
      <c r="B26" s="4"/>
      <c r="C26" s="3"/>
      <c r="D26" s="3"/>
      <c r="E26" s="11"/>
      <c r="G26" s="1237" t="s">
        <v>579</v>
      </c>
      <c r="H26" s="312"/>
    </row>
    <row r="27" spans="2:8" ht="16.5" customHeight="1" x14ac:dyDescent="0.3">
      <c r="B27" s="22" t="s">
        <v>428</v>
      </c>
      <c r="C27" s="21"/>
      <c r="E27" s="22" t="s">
        <v>423</v>
      </c>
      <c r="F27" s="21"/>
      <c r="G27" s="289"/>
      <c r="H27" s="312"/>
    </row>
    <row r="28" spans="2:8" ht="16.5" customHeight="1" x14ac:dyDescent="0.3">
      <c r="B28" s="23" t="s">
        <v>400</v>
      </c>
      <c r="C28" s="21"/>
      <c r="E28" s="23" t="s">
        <v>400</v>
      </c>
      <c r="F28" s="21"/>
      <c r="G28" s="290" t="s">
        <v>965</v>
      </c>
      <c r="H28" s="312"/>
    </row>
    <row r="29" spans="2:8" ht="16.5" customHeight="1" x14ac:dyDescent="0.3">
      <c r="B29" s="23" t="s">
        <v>401</v>
      </c>
      <c r="C29" s="21"/>
      <c r="E29" s="23" t="s">
        <v>401</v>
      </c>
      <c r="F29" s="21"/>
      <c r="G29" s="289"/>
      <c r="H29" s="312"/>
    </row>
    <row r="30" spans="2:8" ht="16.5" customHeight="1" x14ac:dyDescent="0.3">
      <c r="B30" s="23" t="s">
        <v>402</v>
      </c>
      <c r="C30" s="21"/>
      <c r="E30" s="23" t="s">
        <v>402</v>
      </c>
      <c r="F30" s="21"/>
      <c r="G30" s="290" t="s">
        <v>966</v>
      </c>
      <c r="H30" s="312"/>
    </row>
    <row r="31" spans="2:8" ht="16.5" customHeight="1" x14ac:dyDescent="0.3">
      <c r="B31" s="23" t="s">
        <v>274</v>
      </c>
      <c r="C31" s="21"/>
      <c r="E31" s="23" t="s">
        <v>274</v>
      </c>
      <c r="F31" s="21"/>
      <c r="G31" s="289"/>
      <c r="H31" s="312"/>
    </row>
    <row r="32" spans="2:8" ht="16.5" customHeight="1" x14ac:dyDescent="0.3">
      <c r="B32" s="23" t="s">
        <v>275</v>
      </c>
      <c r="C32" s="21"/>
      <c r="E32" s="23" t="s">
        <v>275</v>
      </c>
      <c r="F32" s="21"/>
      <c r="G32" s="482"/>
      <c r="H32" s="312"/>
    </row>
    <row r="33" spans="2:8" ht="20.100000000000001" customHeight="1" x14ac:dyDescent="0.2">
      <c r="B33" s="4"/>
      <c r="C33" s="3"/>
      <c r="D33" s="3"/>
      <c r="E33" s="4"/>
      <c r="F33" s="3"/>
      <c r="G33" s="1237" t="s">
        <v>579</v>
      </c>
      <c r="H33" s="312"/>
    </row>
    <row r="34" spans="2:8" ht="16.5" customHeight="1" x14ac:dyDescent="0.3">
      <c r="B34" s="22" t="s">
        <v>404</v>
      </c>
      <c r="C34" s="21"/>
      <c r="E34" s="22" t="s">
        <v>424</v>
      </c>
      <c r="F34" s="21"/>
      <c r="G34" s="289"/>
      <c r="H34" s="312"/>
    </row>
    <row r="35" spans="2:8" ht="16.5" customHeight="1" x14ac:dyDescent="0.3">
      <c r="B35" s="23" t="s">
        <v>400</v>
      </c>
      <c r="C35" s="21"/>
      <c r="E35" s="23" t="s">
        <v>400</v>
      </c>
      <c r="F35" s="21"/>
      <c r="G35" s="290" t="s">
        <v>965</v>
      </c>
      <c r="H35" s="312"/>
    </row>
    <row r="36" spans="2:8" ht="16.5" customHeight="1" x14ac:dyDescent="0.3">
      <c r="B36" s="23" t="s">
        <v>401</v>
      </c>
      <c r="C36" s="21"/>
      <c r="E36" s="23" t="s">
        <v>401</v>
      </c>
      <c r="F36" s="21"/>
      <c r="G36" s="289"/>
      <c r="H36" s="312"/>
    </row>
    <row r="37" spans="2:8" ht="16.5" customHeight="1" x14ac:dyDescent="0.3">
      <c r="B37" s="23" t="s">
        <v>402</v>
      </c>
      <c r="C37" s="21"/>
      <c r="E37" s="23" t="s">
        <v>402</v>
      </c>
      <c r="F37" s="21"/>
      <c r="G37" s="290" t="s">
        <v>966</v>
      </c>
      <c r="H37" s="312"/>
    </row>
    <row r="38" spans="2:8" ht="16.5" customHeight="1" x14ac:dyDescent="0.3">
      <c r="B38" s="23" t="s">
        <v>274</v>
      </c>
      <c r="C38" s="21"/>
      <c r="E38" s="23" t="s">
        <v>274</v>
      </c>
      <c r="F38" s="21"/>
      <c r="G38" s="289"/>
      <c r="H38" s="312"/>
    </row>
    <row r="39" spans="2:8" ht="16.5" customHeight="1" x14ac:dyDescent="0.3">
      <c r="B39" s="23" t="s">
        <v>275</v>
      </c>
      <c r="C39" s="21"/>
      <c r="E39" s="23" t="s">
        <v>275</v>
      </c>
      <c r="F39" s="21"/>
      <c r="G39" s="482"/>
      <c r="H39" s="312"/>
    </row>
    <row r="40" spans="2:8" ht="20.100000000000001" customHeight="1" x14ac:dyDescent="0.2">
      <c r="B40" s="4"/>
      <c r="C40" s="3"/>
      <c r="D40" s="3"/>
      <c r="E40" s="4"/>
      <c r="F40" s="3"/>
      <c r="H40" s="312"/>
    </row>
    <row r="41" spans="2:8" ht="16.5" customHeight="1" x14ac:dyDescent="0.3">
      <c r="B41" s="22" t="s">
        <v>405</v>
      </c>
      <c r="C41" s="21"/>
      <c r="D41" s="3"/>
      <c r="E41" s="22" t="s">
        <v>425</v>
      </c>
      <c r="F41" s="21"/>
      <c r="H41" s="312"/>
    </row>
    <row r="42" spans="2:8" ht="16.5" customHeight="1" x14ac:dyDescent="0.3">
      <c r="B42" s="23" t="s">
        <v>400</v>
      </c>
      <c r="C42" s="21"/>
      <c r="D42" s="3"/>
      <c r="E42" s="23" t="s">
        <v>400</v>
      </c>
      <c r="F42" s="21"/>
      <c r="G42" s="482"/>
      <c r="H42" s="312"/>
    </row>
    <row r="43" spans="2:8" ht="16.5" customHeight="1" x14ac:dyDescent="0.3">
      <c r="B43" s="23" t="s">
        <v>401</v>
      </c>
      <c r="C43" s="21"/>
      <c r="D43" s="3"/>
      <c r="E43" s="23" t="s">
        <v>401</v>
      </c>
      <c r="F43" s="21"/>
      <c r="G43" s="482"/>
      <c r="H43" s="312"/>
    </row>
    <row r="44" spans="2:8" ht="16.5" customHeight="1" x14ac:dyDescent="0.3">
      <c r="B44" s="23" t="s">
        <v>402</v>
      </c>
      <c r="C44" s="21"/>
      <c r="D44" s="3"/>
      <c r="E44" s="23" t="s">
        <v>402</v>
      </c>
      <c r="F44" s="21"/>
      <c r="G44" s="482"/>
      <c r="H44" s="312"/>
    </row>
    <row r="45" spans="2:8" ht="16.5" customHeight="1" x14ac:dyDescent="0.3">
      <c r="B45" s="23" t="s">
        <v>274</v>
      </c>
      <c r="C45" s="21"/>
      <c r="D45" s="3"/>
      <c r="E45" s="23" t="s">
        <v>274</v>
      </c>
      <c r="F45" s="21"/>
      <c r="G45" s="482"/>
      <c r="H45" s="312"/>
    </row>
    <row r="46" spans="2:8" ht="16.5" customHeight="1" x14ac:dyDescent="0.3">
      <c r="B46" s="23" t="s">
        <v>275</v>
      </c>
      <c r="C46" s="21"/>
      <c r="D46" s="3"/>
      <c r="E46" s="23" t="s">
        <v>275</v>
      </c>
      <c r="F46" s="21"/>
      <c r="G46" s="482"/>
      <c r="H46" s="312"/>
    </row>
    <row r="47" spans="2:8" ht="20.100000000000001" customHeight="1" x14ac:dyDescent="0.2">
      <c r="B47" s="4"/>
      <c r="C47" s="3"/>
      <c r="D47" s="3"/>
      <c r="E47" s="4"/>
      <c r="F47" s="3"/>
      <c r="H47" s="312"/>
    </row>
    <row r="48" spans="2:8" ht="16.5" customHeight="1" x14ac:dyDescent="0.3">
      <c r="B48" s="22" t="s">
        <v>403</v>
      </c>
      <c r="C48" s="21"/>
      <c r="E48" s="22" t="s">
        <v>787</v>
      </c>
      <c r="F48" s="21"/>
      <c r="G48" s="1237" t="s">
        <v>579</v>
      </c>
      <c r="H48" s="312"/>
    </row>
    <row r="49" spans="2:8" ht="16.5" customHeight="1" x14ac:dyDescent="0.3">
      <c r="B49" s="23" t="s">
        <v>400</v>
      </c>
      <c r="C49" s="21"/>
      <c r="E49" s="23" t="s">
        <v>400</v>
      </c>
      <c r="F49" s="21"/>
      <c r="G49" s="289"/>
      <c r="H49" s="312"/>
    </row>
    <row r="50" spans="2:8" ht="16.5" customHeight="1" x14ac:dyDescent="0.3">
      <c r="B50" s="23" t="s">
        <v>401</v>
      </c>
      <c r="C50" s="21"/>
      <c r="E50" s="23" t="s">
        <v>401</v>
      </c>
      <c r="F50" s="21"/>
      <c r="G50" s="482"/>
      <c r="H50" s="312"/>
    </row>
    <row r="51" spans="2:8" ht="16.5" customHeight="1" x14ac:dyDescent="0.3">
      <c r="B51" s="23" t="s">
        <v>402</v>
      </c>
      <c r="C51" s="21"/>
      <c r="E51" s="23" t="s">
        <v>402</v>
      </c>
      <c r="F51" s="21"/>
      <c r="G51" s="482"/>
      <c r="H51" s="312"/>
    </row>
    <row r="52" spans="2:8" ht="16.5" customHeight="1" x14ac:dyDescent="0.3">
      <c r="B52" s="23" t="s">
        <v>274</v>
      </c>
      <c r="C52" s="21"/>
      <c r="E52" s="23" t="s">
        <v>274</v>
      </c>
      <c r="F52" s="21"/>
      <c r="G52" s="482"/>
      <c r="H52" s="312"/>
    </row>
    <row r="53" spans="2:8" ht="16.5" customHeight="1" x14ac:dyDescent="0.3">
      <c r="B53" s="23" t="s">
        <v>275</v>
      </c>
      <c r="C53" s="21"/>
      <c r="E53" s="23" t="s">
        <v>275</v>
      </c>
      <c r="F53" s="21"/>
      <c r="G53" s="482"/>
      <c r="H53" s="312"/>
    </row>
    <row r="54" spans="2:8" ht="20.100000000000001" customHeight="1" x14ac:dyDescent="0.2">
      <c r="D54" s="3"/>
      <c r="E54" s="4"/>
      <c r="F54" s="3"/>
      <c r="H54" s="312"/>
    </row>
    <row r="55" spans="2:8" ht="16.5" customHeight="1" x14ac:dyDescent="0.3">
      <c r="B55" s="22" t="s">
        <v>458</v>
      </c>
      <c r="C55" s="21"/>
      <c r="D55" s="3"/>
      <c r="E55" s="532" t="s">
        <v>406</v>
      </c>
      <c r="F55" s="21"/>
      <c r="G55" s="482"/>
      <c r="H55" s="312"/>
    </row>
    <row r="56" spans="2:8" ht="16.5" customHeight="1" x14ac:dyDescent="0.3">
      <c r="B56" s="23" t="s">
        <v>400</v>
      </c>
      <c r="C56" s="21"/>
      <c r="D56" s="3"/>
      <c r="E56" s="23" t="s">
        <v>400</v>
      </c>
      <c r="F56" s="21"/>
      <c r="G56" s="482"/>
      <c r="H56" s="312"/>
    </row>
    <row r="57" spans="2:8" ht="16.5" customHeight="1" x14ac:dyDescent="0.3">
      <c r="B57" s="23" t="s">
        <v>401</v>
      </c>
      <c r="C57" s="21"/>
      <c r="D57" s="3"/>
      <c r="E57" s="23" t="s">
        <v>401</v>
      </c>
      <c r="F57" s="21"/>
      <c r="G57" s="482"/>
      <c r="H57" s="312"/>
    </row>
    <row r="58" spans="2:8" ht="16.5" customHeight="1" x14ac:dyDescent="0.3">
      <c r="B58" s="23" t="s">
        <v>402</v>
      </c>
      <c r="C58" s="21"/>
      <c r="D58" s="3"/>
      <c r="E58" s="23" t="s">
        <v>402</v>
      </c>
      <c r="F58" s="21"/>
      <c r="G58" s="482"/>
      <c r="H58" s="312"/>
    </row>
    <row r="59" spans="2:8" ht="16.5" customHeight="1" x14ac:dyDescent="0.3">
      <c r="B59" s="23" t="s">
        <v>274</v>
      </c>
      <c r="C59" s="21"/>
      <c r="D59" s="3"/>
      <c r="E59" s="23" t="s">
        <v>274</v>
      </c>
      <c r="F59" s="21"/>
      <c r="G59" s="482"/>
      <c r="H59" s="312"/>
    </row>
    <row r="60" spans="2:8" ht="16.5" customHeight="1" x14ac:dyDescent="0.3">
      <c r="B60" s="23" t="s">
        <v>275</v>
      </c>
      <c r="C60" s="21"/>
      <c r="D60" s="3"/>
      <c r="E60" s="23" t="s">
        <v>275</v>
      </c>
      <c r="F60" s="21"/>
      <c r="G60" s="482"/>
      <c r="H60" s="312"/>
    </row>
    <row r="61" spans="2:8" ht="20.100000000000001" customHeight="1" x14ac:dyDescent="0.2">
      <c r="D61" s="488" t="s">
        <v>694</v>
      </c>
      <c r="E61" s="4"/>
      <c r="F61" s="3"/>
      <c r="H61" s="312"/>
    </row>
    <row r="62" spans="2:8" ht="16.5" customHeight="1" x14ac:dyDescent="0.3">
      <c r="B62" s="22" t="s">
        <v>695</v>
      </c>
      <c r="C62" s="21"/>
      <c r="D62" s="3"/>
      <c r="E62" s="22" t="s">
        <v>696</v>
      </c>
      <c r="F62" s="21"/>
      <c r="G62" s="482"/>
      <c r="H62" s="312"/>
    </row>
    <row r="63" spans="2:8" ht="16.5" customHeight="1" x14ac:dyDescent="0.3">
      <c r="B63" s="23" t="s">
        <v>400</v>
      </c>
      <c r="C63" s="21"/>
      <c r="D63" s="3"/>
      <c r="E63" s="23" t="s">
        <v>400</v>
      </c>
      <c r="F63" s="21"/>
      <c r="G63" s="482"/>
      <c r="H63" s="312"/>
    </row>
    <row r="64" spans="2:8" ht="16.5" customHeight="1" x14ac:dyDescent="0.3">
      <c r="B64" s="23" t="s">
        <v>401</v>
      </c>
      <c r="C64" s="21"/>
      <c r="D64" s="3"/>
      <c r="E64" s="23" t="s">
        <v>401</v>
      </c>
      <c r="F64" s="21"/>
      <c r="H64" s="312"/>
    </row>
    <row r="65" spans="2:8" ht="16.5" customHeight="1" x14ac:dyDescent="0.3">
      <c r="B65" s="23" t="s">
        <v>402</v>
      </c>
      <c r="C65" s="21"/>
      <c r="D65" s="3"/>
      <c r="E65" s="23" t="s">
        <v>402</v>
      </c>
      <c r="F65" s="21"/>
      <c r="H65" s="312"/>
    </row>
    <row r="66" spans="2:8" ht="16.5" customHeight="1" x14ac:dyDescent="0.3">
      <c r="B66" s="23" t="s">
        <v>274</v>
      </c>
      <c r="C66" s="21"/>
      <c r="D66" s="3"/>
      <c r="E66" s="23" t="s">
        <v>274</v>
      </c>
      <c r="F66" s="21"/>
      <c r="G66" s="482"/>
      <c r="H66" s="312"/>
    </row>
    <row r="67" spans="2:8" ht="16.5" customHeight="1" x14ac:dyDescent="0.3">
      <c r="B67" s="23" t="s">
        <v>275</v>
      </c>
      <c r="C67" s="21"/>
      <c r="D67" s="3"/>
      <c r="E67" s="23" t="s">
        <v>275</v>
      </c>
      <c r="F67" s="21"/>
      <c r="G67" s="482"/>
      <c r="H67" s="312"/>
    </row>
    <row r="68" spans="2:8" ht="20.100000000000001" customHeight="1" x14ac:dyDescent="0.2">
      <c r="B68" s="4"/>
      <c r="C68" s="3"/>
      <c r="D68" s="3"/>
      <c r="E68" s="489"/>
      <c r="F68" s="3"/>
      <c r="H68" s="312"/>
    </row>
    <row r="69" spans="2:8" ht="30" customHeight="1" x14ac:dyDescent="0.2">
      <c r="B69" s="11"/>
      <c r="D69" s="3"/>
      <c r="E69" s="3"/>
      <c r="F69" s="3"/>
    </row>
    <row r="70" spans="2:8" ht="16.5" customHeight="1" x14ac:dyDescent="0.2"/>
    <row r="71" spans="2:8" ht="16.5" customHeight="1" x14ac:dyDescent="0.2"/>
    <row r="72" spans="2:8" ht="16.5" customHeight="1" x14ac:dyDescent="0.2"/>
    <row r="73" spans="2:8" ht="16.5" customHeight="1" x14ac:dyDescent="0.2"/>
    <row r="74" spans="2:8" ht="16.5" customHeight="1" x14ac:dyDescent="0.2"/>
    <row r="75" spans="2:8" ht="16.5" customHeight="1" x14ac:dyDescent="0.2"/>
    <row r="76" spans="2:8" x14ac:dyDescent="0.2">
      <c r="B76" s="3"/>
      <c r="C76" s="3"/>
      <c r="D76" s="3"/>
      <c r="E76" s="3"/>
      <c r="F76" s="3"/>
    </row>
    <row r="77" spans="2:8" ht="18" customHeight="1" x14ac:dyDescent="0.2">
      <c r="D77" s="3"/>
    </row>
    <row r="83" spans="2:6" x14ac:dyDescent="0.2">
      <c r="B83" s="3"/>
      <c r="C83" s="3"/>
      <c r="E83" s="3"/>
      <c r="F83" s="3"/>
    </row>
    <row r="84" spans="2:6" x14ac:dyDescent="0.2">
      <c r="B84" s="3"/>
      <c r="C84" s="3"/>
      <c r="E84" s="3"/>
      <c r="F84" s="3"/>
    </row>
  </sheetData>
  <sheetProtection algorithmName="SHA-512" hashValue="F9eu/RNwaAqb0pRwv+AYHoUkZIMw6UWNOwyLe0MX1BFEW3G+ZMtxgIGtwcSdHtRNAeqmlC9K/hZSV0ECwDU2jg==" saltValue="1q054AbL3Rm2Y1Lgd6hSRw==" spinCount="100000" sheet="1" selectLockedCells="1"/>
  <customSheetViews>
    <customSheetView guid="{996927AF-2CA0-4EA7-84FB-22D43C3670BC}" scale="115" showPageBreaks="1" showGridLines="0" fitToPage="1" printArea="1" hiddenColumns="1" view="pageBreakPreview" topLeftCell="A47">
      <selection activeCell="E55" sqref="E55"/>
      <colBreaks count="1" manualBreakCount="1">
        <brk id="8" min="1" max="65" man="1"/>
      </colBreaks>
      <pageMargins left="0.25" right="0.25" top="0.3" bottom="0.3" header="0.3" footer="0.1"/>
      <pageSetup scale="67" orientation="portrait" r:id="rId1"/>
      <headerFooter>
        <oddFooter>&amp;LVersion: 2/8/2013&amp;CTab: &amp;A&amp;RPrint Date: &amp;D</oddFooter>
      </headerFooter>
    </customSheetView>
    <customSheetView guid="{11E1F5E4-CB48-4800-8BCA-5A4C7651C477}" showGridLines="0">
      <selection activeCell="C4" sqref="C4"/>
      <pageMargins left="0.2" right="0.2" top="0.25" bottom="0.25" header="0.3" footer="0.3"/>
      <pageSetup scale="64" fitToHeight="2" orientation="portrait" r:id="rId2"/>
    </customSheetView>
    <customSheetView guid="{DA068714-31DE-453E-8066-83B45426A1B0}" showGridLines="0">
      <selection activeCell="C4" sqref="C4"/>
      <pageMargins left="0.2" right="0.2" top="0.25" bottom="0.25" header="0.3" footer="0.3"/>
      <pageSetup scale="64" fitToHeight="2" orientation="portrait" r:id="rId3"/>
    </customSheetView>
    <customSheetView guid="{27CD3F9E-A8F8-459C-9542-E3A25AF49F0F}" showPageBreaks="1" showGridLines="0" fitToPage="1" printArea="1" hiddenColumns="1" view="pageBreakPreview">
      <selection activeCell="E55" sqref="E55"/>
      <colBreaks count="1" manualBreakCount="1">
        <brk id="8" min="1" max="65" man="1"/>
      </colBreaks>
      <pageMargins left="0.25" right="0.25" top="0.3" bottom="0.3" header="0.3" footer="0.1"/>
      <pageSetup scale="67" orientation="portrait" r:id="rId4"/>
      <headerFooter>
        <oddFooter>&amp;LVersion: 2/8/2013&amp;CTab: &amp;A&amp;RPrint Date: &amp;D</oddFooter>
      </headerFooter>
    </customSheetView>
  </customSheetViews>
  <mergeCells count="1">
    <mergeCell ref="B3:G4"/>
  </mergeCells>
  <dataValidations count="3">
    <dataValidation showInputMessage="1" showErrorMessage="1" sqref="G42:G46 G32 C6:C11 C20:C25 C48:C53 C41:C46 C34:C39 C55:C60 C27:C32 G66:G67 C13:C18 C62:C67 F55:G60 G39 F6:G11 F13:F18 F20:F25 F27:F32 F34:F39 F41:F46 F48:F53 F62:F67 G62:G63 G25 G18 G50:G53" xr:uid="{00000000-0002-0000-0400-000000000000}"/>
    <dataValidation type="list" showInputMessage="1" showErrorMessage="1" sqref="G13" xr:uid="{00000000-0002-0000-0400-000001000000}">
      <formula1>$H$6:$H$7</formula1>
    </dataValidation>
    <dataValidation type="list" showInputMessage="1" showErrorMessage="1" sqref="G17 G24 G31 G15 G20 G22 G27 G29 G34 G36 G38 G49 D23 D21 D16 D14 D9 D7" xr:uid="{A4FD5B33-3312-4514-B6B9-AD70195C3D93}">
      <formula1>$I$5:$I$6</formula1>
    </dataValidation>
  </dataValidations>
  <printOptions horizontalCentered="1"/>
  <pageMargins left="0.7" right="0.7" top="0.75" bottom="0.75" header="0.3" footer="0.3"/>
  <pageSetup scale="59" orientation="portrait" r:id="rId5"/>
  <headerFooter>
    <oddFooter>&amp;L
&amp;CTab: &amp;A&amp;RPrint Date: &amp;D</oddFooter>
  </headerFooter>
  <colBreaks count="1" manualBreakCount="1">
    <brk id="8" max="1048575" man="1"/>
  </colBreaks>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C1:L77"/>
  <sheetViews>
    <sheetView showGridLines="0" showWhiteSpace="0" view="pageBreakPreview" zoomScaleNormal="100" zoomScaleSheetLayoutView="100" workbookViewId="0">
      <selection activeCell="H11" sqref="H11"/>
    </sheetView>
  </sheetViews>
  <sheetFormatPr defaultColWidth="9.28515625" defaultRowHeight="12.75" x14ac:dyDescent="0.2"/>
  <cols>
    <col min="1" max="2" width="1.7109375" style="25" customWidth="1"/>
    <col min="3" max="3" width="30.7109375" style="25" customWidth="1"/>
    <col min="4" max="7" width="10.7109375" style="25" customWidth="1"/>
    <col min="8" max="8" width="13.42578125" style="25" customWidth="1"/>
    <col min="9" max="9" width="22" style="25" customWidth="1"/>
    <col min="10" max="10" width="28.7109375" style="25" customWidth="1"/>
    <col min="11" max="11" width="18.7109375" style="25" customWidth="1"/>
    <col min="12" max="16384" width="9.28515625" style="25"/>
  </cols>
  <sheetData>
    <row r="1" spans="3:11" ht="24" thickBot="1" x14ac:dyDescent="0.4">
      <c r="C1" s="661" t="s">
        <v>431</v>
      </c>
      <c r="D1" s="508"/>
      <c r="E1" s="508"/>
      <c r="F1" s="508"/>
      <c r="G1" s="508"/>
      <c r="H1" s="508"/>
      <c r="I1" s="508"/>
      <c r="J1" s="508"/>
    </row>
    <row r="2" spans="3:11" ht="23.25" x14ac:dyDescent="0.35">
      <c r="C2" s="660"/>
    </row>
    <row r="3" spans="3:11" ht="20.25" x14ac:dyDescent="0.3">
      <c r="C3" s="663" t="s">
        <v>11</v>
      </c>
      <c r="D3" s="26"/>
      <c r="E3" s="26"/>
      <c r="F3" s="26"/>
      <c r="G3" s="26"/>
      <c r="H3" s="26"/>
      <c r="I3" s="26"/>
      <c r="J3" s="26"/>
      <c r="K3" s="26"/>
    </row>
    <row r="5" spans="3:11" hidden="1" x14ac:dyDescent="0.2">
      <c r="C5" s="1067"/>
      <c r="D5" s="1067"/>
      <c r="E5" s="1067"/>
      <c r="F5" s="1067"/>
      <c r="G5" s="1067"/>
      <c r="H5" s="1067"/>
      <c r="I5" s="1067"/>
      <c r="J5" s="329"/>
    </row>
    <row r="6" spans="3:11" x14ac:dyDescent="0.2">
      <c r="C6" s="329"/>
      <c r="D6" s="329"/>
      <c r="E6" s="329"/>
      <c r="F6" s="329"/>
      <c r="G6" s="329"/>
      <c r="H6" s="329"/>
      <c r="I6" s="329"/>
      <c r="J6" s="329"/>
    </row>
    <row r="7" spans="3:11" ht="30" customHeight="1" x14ac:dyDescent="0.2">
      <c r="C7" s="27" t="s">
        <v>474</v>
      </c>
      <c r="D7" s="33" t="s">
        <v>381</v>
      </c>
      <c r="E7" s="33" t="s">
        <v>3</v>
      </c>
      <c r="F7" s="27" t="s">
        <v>380</v>
      </c>
      <c r="G7" s="27" t="s">
        <v>473</v>
      </c>
      <c r="H7" s="27" t="s">
        <v>477</v>
      </c>
      <c r="I7" s="1076" t="s">
        <v>46</v>
      </c>
      <c r="J7" s="1076"/>
      <c r="K7" s="664"/>
    </row>
    <row r="8" spans="3:11" x14ac:dyDescent="0.2">
      <c r="C8" s="16"/>
      <c r="D8" s="36"/>
      <c r="E8" s="137"/>
      <c r="F8" s="149"/>
      <c r="G8" s="150"/>
      <c r="H8" s="140">
        <f>ABS(G8*F8*E8)</f>
        <v>0</v>
      </c>
      <c r="I8" s="1079"/>
      <c r="J8" s="1079"/>
      <c r="K8" s="521"/>
    </row>
    <row r="9" spans="3:11" x14ac:dyDescent="0.2">
      <c r="C9" s="16"/>
      <c r="D9" s="36"/>
      <c r="E9" s="137"/>
      <c r="F9" s="149"/>
      <c r="G9" s="150"/>
      <c r="H9" s="140">
        <f>ABS(G9*F9*E9)</f>
        <v>0</v>
      </c>
      <c r="I9" s="1079"/>
      <c r="J9" s="1079"/>
      <c r="K9" s="521"/>
    </row>
    <row r="10" spans="3:11" x14ac:dyDescent="0.2">
      <c r="C10" s="16"/>
      <c r="D10" s="36"/>
      <c r="E10" s="137"/>
      <c r="F10" s="149"/>
      <c r="G10" s="150"/>
      <c r="H10" s="140">
        <f>ABS(G10*F10*E10)</f>
        <v>0</v>
      </c>
      <c r="I10" s="1079"/>
      <c r="J10" s="1079"/>
      <c r="K10" s="521"/>
    </row>
    <row r="11" spans="3:11" x14ac:dyDescent="0.2">
      <c r="C11" s="16"/>
      <c r="D11" s="36"/>
      <c r="E11" s="137"/>
      <c r="F11" s="149"/>
      <c r="G11" s="150"/>
      <c r="H11" s="140">
        <f>ABS(G11*F11*E11)</f>
        <v>0</v>
      </c>
      <c r="I11" s="1079"/>
      <c r="J11" s="1079"/>
      <c r="K11" s="521"/>
    </row>
    <row r="12" spans="3:11" x14ac:dyDescent="0.2">
      <c r="C12" s="16"/>
      <c r="D12" s="36"/>
      <c r="E12" s="137"/>
      <c r="F12" s="149"/>
      <c r="G12" s="150"/>
      <c r="H12" s="140">
        <f t="shared" ref="H12:H14" si="0">ABS(G12*F12*E12)</f>
        <v>0</v>
      </c>
      <c r="I12" s="1079"/>
      <c r="J12" s="1079"/>
      <c r="K12" s="521"/>
    </row>
    <row r="13" spans="3:11" x14ac:dyDescent="0.2">
      <c r="C13" s="16"/>
      <c r="D13" s="36"/>
      <c r="E13" s="137"/>
      <c r="F13" s="149"/>
      <c r="G13" s="150"/>
      <c r="H13" s="140">
        <f t="shared" si="0"/>
        <v>0</v>
      </c>
      <c r="I13" s="1079"/>
      <c r="J13" s="1079"/>
      <c r="K13" s="521"/>
    </row>
    <row r="14" spans="3:11" x14ac:dyDescent="0.2">
      <c r="C14" s="16"/>
      <c r="D14" s="36"/>
      <c r="E14" s="137"/>
      <c r="F14" s="149"/>
      <c r="G14" s="150"/>
      <c r="H14" s="140">
        <f t="shared" si="0"/>
        <v>0</v>
      </c>
      <c r="I14" s="1079"/>
      <c r="J14" s="1079"/>
      <c r="K14" s="521"/>
    </row>
    <row r="15" spans="3:11" x14ac:dyDescent="0.2">
      <c r="C15" s="28" t="s">
        <v>0</v>
      </c>
      <c r="D15" s="393"/>
      <c r="E15" s="138">
        <f>SUM(E8:E14)</f>
        <v>0</v>
      </c>
      <c r="F15" s="718"/>
      <c r="G15" s="395"/>
      <c r="H15" s="138">
        <f>SUM(H8:H14)</f>
        <v>0</v>
      </c>
      <c r="I15" s="387"/>
      <c r="J15" s="42"/>
      <c r="K15" s="42"/>
    </row>
    <row r="17" spans="3:11" ht="25.5" x14ac:dyDescent="0.2">
      <c r="C17" s="144" t="s">
        <v>476</v>
      </c>
      <c r="D17" s="31"/>
      <c r="E17" s="146" t="s">
        <v>3</v>
      </c>
      <c r="F17" s="1078" t="s">
        <v>46</v>
      </c>
      <c r="G17" s="1078"/>
      <c r="H17" s="1078"/>
      <c r="I17" s="1078"/>
      <c r="J17" s="1078"/>
      <c r="K17" s="520"/>
    </row>
    <row r="18" spans="3:11" ht="12.75" customHeight="1" x14ac:dyDescent="0.2">
      <c r="C18" s="16"/>
      <c r="D18" s="31"/>
      <c r="E18" s="147"/>
      <c r="F18" s="1077"/>
      <c r="G18" s="1077"/>
      <c r="H18" s="1077"/>
      <c r="I18" s="1077"/>
      <c r="J18" s="1077"/>
      <c r="K18" s="521"/>
    </row>
    <row r="19" spans="3:11" ht="12.75" customHeight="1" x14ac:dyDescent="0.2">
      <c r="C19" s="16"/>
      <c r="D19" s="31"/>
      <c r="E19" s="147"/>
      <c r="F19" s="1077"/>
      <c r="G19" s="1077"/>
      <c r="H19" s="1077"/>
      <c r="I19" s="1077"/>
      <c r="J19" s="1077"/>
      <c r="K19" s="521"/>
    </row>
    <row r="20" spans="3:11" ht="12.75" customHeight="1" x14ac:dyDescent="0.2">
      <c r="C20" s="16"/>
      <c r="D20" s="31"/>
      <c r="E20" s="147"/>
      <c r="F20" s="1077"/>
      <c r="G20" s="1077"/>
      <c r="H20" s="1077"/>
      <c r="I20" s="1077"/>
      <c r="J20" s="1077"/>
      <c r="K20" s="521"/>
    </row>
    <row r="21" spans="3:11" x14ac:dyDescent="0.2">
      <c r="C21" s="16"/>
      <c r="D21" s="31"/>
      <c r="E21" s="147"/>
      <c r="F21" s="1077"/>
      <c r="G21" s="1077"/>
      <c r="H21" s="1077"/>
      <c r="I21" s="1077"/>
      <c r="J21" s="1077"/>
      <c r="K21" s="521"/>
    </row>
    <row r="22" spans="3:11" x14ac:dyDescent="0.2">
      <c r="C22" s="16"/>
      <c r="D22" s="31"/>
      <c r="E22" s="147"/>
      <c r="F22" s="1077"/>
      <c r="G22" s="1077"/>
      <c r="H22" s="1077"/>
      <c r="I22" s="1077"/>
      <c r="J22" s="1077"/>
      <c r="K22" s="521"/>
    </row>
    <row r="23" spans="3:11" x14ac:dyDescent="0.2">
      <c r="C23" s="28" t="s">
        <v>0</v>
      </c>
      <c r="D23" s="397"/>
      <c r="E23" s="148">
        <f>SUM(E18:E22)</f>
        <v>0</v>
      </c>
      <c r="F23" s="1070"/>
      <c r="G23" s="1069"/>
      <c r="H23" s="1069"/>
      <c r="I23" s="1069"/>
      <c r="J23" s="46"/>
      <c r="K23" s="42"/>
    </row>
    <row r="24" spans="3:11" x14ac:dyDescent="0.2">
      <c r="D24" s="388"/>
      <c r="F24" s="388"/>
      <c r="G24" s="1068"/>
      <c r="H24" s="1068"/>
      <c r="I24" s="1068"/>
      <c r="J24" s="46"/>
    </row>
    <row r="25" spans="3:11" s="32" customFormat="1" ht="29.25" customHeight="1" x14ac:dyDescent="0.2">
      <c r="C25" s="144" t="s">
        <v>475</v>
      </c>
      <c r="D25" s="33" t="s">
        <v>4</v>
      </c>
      <c r="E25" s="146" t="s">
        <v>3</v>
      </c>
      <c r="F25" s="1078" t="s">
        <v>46</v>
      </c>
      <c r="G25" s="1078"/>
      <c r="H25" s="1078"/>
      <c r="I25" s="1078"/>
      <c r="J25" s="1078"/>
      <c r="K25" s="520"/>
    </row>
    <row r="26" spans="3:11" x14ac:dyDescent="0.2">
      <c r="C26" s="16"/>
      <c r="D26" s="36"/>
      <c r="E26" s="139"/>
      <c r="F26" s="1077"/>
      <c r="G26" s="1077"/>
      <c r="H26" s="1077"/>
      <c r="I26" s="1077"/>
      <c r="J26" s="1077"/>
      <c r="K26" s="521"/>
    </row>
    <row r="27" spans="3:11" x14ac:dyDescent="0.2">
      <c r="C27" s="16"/>
      <c r="D27" s="36"/>
      <c r="E27" s="139"/>
      <c r="F27" s="1077"/>
      <c r="G27" s="1077"/>
      <c r="H27" s="1077"/>
      <c r="I27" s="1077"/>
      <c r="J27" s="1077"/>
      <c r="K27" s="521"/>
    </row>
    <row r="28" spans="3:11" x14ac:dyDescent="0.2">
      <c r="C28" s="16"/>
      <c r="D28" s="36"/>
      <c r="E28" s="139"/>
      <c r="F28" s="1077"/>
      <c r="G28" s="1077"/>
      <c r="H28" s="1077"/>
      <c r="I28" s="1077"/>
      <c r="J28" s="1077"/>
      <c r="K28" s="521"/>
    </row>
    <row r="29" spans="3:11" x14ac:dyDescent="0.2">
      <c r="C29" s="16"/>
      <c r="D29" s="36"/>
      <c r="E29" s="139"/>
      <c r="F29" s="1077"/>
      <c r="G29" s="1077"/>
      <c r="H29" s="1077"/>
      <c r="I29" s="1077"/>
      <c r="J29" s="1077"/>
      <c r="K29" s="521"/>
    </row>
    <row r="30" spans="3:11" x14ac:dyDescent="0.2">
      <c r="C30" s="16"/>
      <c r="D30" s="36"/>
      <c r="E30" s="139"/>
      <c r="F30" s="1077"/>
      <c r="G30" s="1077"/>
      <c r="H30" s="1077"/>
      <c r="I30" s="1077"/>
      <c r="J30" s="1077"/>
      <c r="K30" s="521"/>
    </row>
    <row r="31" spans="3:11" x14ac:dyDescent="0.2">
      <c r="C31" s="28" t="s">
        <v>0</v>
      </c>
      <c r="D31" s="397"/>
      <c r="E31" s="138">
        <f>SUM(E26:E30)</f>
        <v>0</v>
      </c>
      <c r="F31" s="1074"/>
      <c r="G31" s="1075"/>
      <c r="H31" s="1075"/>
      <c r="I31" s="1075"/>
      <c r="J31" s="46"/>
      <c r="K31" s="42"/>
    </row>
    <row r="32" spans="3:11" x14ac:dyDescent="0.2">
      <c r="G32" s="1069"/>
      <c r="H32" s="1069"/>
      <c r="I32" s="1069"/>
      <c r="J32" s="46"/>
    </row>
    <row r="33" spans="3:12" x14ac:dyDescent="0.2">
      <c r="C33" s="28" t="s">
        <v>742</v>
      </c>
      <c r="D33" s="30"/>
      <c r="E33" s="138">
        <f>E31+E23+E15</f>
        <v>0</v>
      </c>
      <c r="I33" s="652"/>
      <c r="J33" s="652"/>
    </row>
    <row r="34" spans="3:12" x14ac:dyDescent="0.2">
      <c r="C34" s="655" t="s">
        <v>743</v>
      </c>
      <c r="I34" s="653"/>
      <c r="J34" s="653"/>
    </row>
    <row r="35" spans="3:12" x14ac:dyDescent="0.2">
      <c r="F35" s="656"/>
      <c r="G35" s="657"/>
      <c r="H35" s="657"/>
      <c r="L35" s="659"/>
    </row>
    <row r="36" spans="3:12" x14ac:dyDescent="0.2">
      <c r="C36" s="84"/>
      <c r="D36" s="45"/>
      <c r="E36" s="654"/>
      <c r="F36" s="656"/>
      <c r="G36" s="658"/>
      <c r="H36" s="658"/>
    </row>
    <row r="38" spans="3:12" ht="20.25" x14ac:dyDescent="0.3">
      <c r="C38" s="663" t="s">
        <v>10</v>
      </c>
      <c r="D38" s="662"/>
      <c r="E38" s="662"/>
      <c r="F38" s="662"/>
      <c r="G38" s="662"/>
      <c r="H38" s="662"/>
      <c r="I38" s="662"/>
      <c r="J38" s="662"/>
      <c r="K38" s="26"/>
    </row>
    <row r="40" spans="3:12" hidden="1" x14ac:dyDescent="0.2"/>
    <row r="41" spans="3:12" hidden="1" x14ac:dyDescent="0.2">
      <c r="C41" s="1067"/>
      <c r="D41" s="1067"/>
      <c r="E41" s="1067"/>
      <c r="F41" s="1067"/>
      <c r="G41" s="1067"/>
      <c r="H41" s="1067"/>
      <c r="I41" s="1067"/>
      <c r="J41" s="329"/>
    </row>
    <row r="42" spans="3:12" x14ac:dyDescent="0.2">
      <c r="C42" s="329"/>
      <c r="D42" s="329"/>
      <c r="E42" s="329"/>
      <c r="F42" s="329"/>
      <c r="G42" s="329"/>
      <c r="H42" s="329"/>
      <c r="I42" s="329"/>
      <c r="J42" s="329"/>
    </row>
    <row r="43" spans="3:12" x14ac:dyDescent="0.2">
      <c r="C43" s="28" t="s">
        <v>470</v>
      </c>
      <c r="D43" s="33" t="s">
        <v>381</v>
      </c>
      <c r="E43" s="33" t="s">
        <v>3</v>
      </c>
      <c r="F43" s="27" t="s">
        <v>471</v>
      </c>
      <c r="G43" s="33" t="s">
        <v>472</v>
      </c>
      <c r="H43" s="33" t="s">
        <v>8</v>
      </c>
      <c r="I43" s="33" t="s">
        <v>7</v>
      </c>
      <c r="J43" s="28" t="s">
        <v>46</v>
      </c>
      <c r="K43" s="86"/>
    </row>
    <row r="44" spans="3:12" x14ac:dyDescent="0.2">
      <c r="C44" s="16"/>
      <c r="D44" s="36"/>
      <c r="E44" s="137"/>
      <c r="F44" s="36"/>
      <c r="G44" s="36"/>
      <c r="H44" s="35"/>
      <c r="I44" s="140">
        <f>IF(E44&gt;0,ABS((PMT(H44/12,G44*12,E44))*12),0)</f>
        <v>0</v>
      </c>
      <c r="J44" s="779"/>
      <c r="K44" s="86"/>
    </row>
    <row r="45" spans="3:12" x14ac:dyDescent="0.2">
      <c r="C45" s="16"/>
      <c r="D45" s="36"/>
      <c r="E45" s="137"/>
      <c r="F45" s="36"/>
      <c r="G45" s="36"/>
      <c r="H45" s="35"/>
      <c r="I45" s="140">
        <f t="shared" ref="I45:I50" si="1">IF(E45&gt;0,ABS((PMT(H45/12,G45*12,E45))*12),0)</f>
        <v>0</v>
      </c>
      <c r="J45" s="779"/>
      <c r="K45" s="86"/>
    </row>
    <row r="46" spans="3:12" x14ac:dyDescent="0.2">
      <c r="C46" s="16"/>
      <c r="D46" s="36"/>
      <c r="E46" s="137"/>
      <c r="F46" s="36"/>
      <c r="G46" s="36"/>
      <c r="H46" s="35"/>
      <c r="I46" s="140">
        <f t="shared" si="1"/>
        <v>0</v>
      </c>
      <c r="J46" s="779"/>
      <c r="K46" s="86"/>
    </row>
    <row r="47" spans="3:12" x14ac:dyDescent="0.2">
      <c r="C47" s="16"/>
      <c r="D47" s="36"/>
      <c r="E47" s="137"/>
      <c r="F47" s="36"/>
      <c r="G47" s="36"/>
      <c r="H47" s="35"/>
      <c r="I47" s="140">
        <f t="shared" si="1"/>
        <v>0</v>
      </c>
      <c r="J47" s="779"/>
      <c r="K47" s="86"/>
    </row>
    <row r="48" spans="3:12" x14ac:dyDescent="0.2">
      <c r="C48" s="16"/>
      <c r="D48" s="36"/>
      <c r="E48" s="137"/>
      <c r="F48" s="36"/>
      <c r="G48" s="36"/>
      <c r="H48" s="35"/>
      <c r="I48" s="140">
        <f t="shared" si="1"/>
        <v>0</v>
      </c>
      <c r="J48" s="779"/>
      <c r="K48" s="86"/>
    </row>
    <row r="49" spans="3:11" x14ac:dyDescent="0.2">
      <c r="C49" s="16"/>
      <c r="D49" s="36"/>
      <c r="E49" s="137"/>
      <c r="F49" s="36"/>
      <c r="G49" s="36"/>
      <c r="H49" s="35"/>
      <c r="I49" s="140">
        <f t="shared" si="1"/>
        <v>0</v>
      </c>
      <c r="J49" s="779"/>
      <c r="K49" s="86"/>
    </row>
    <row r="50" spans="3:11" x14ac:dyDescent="0.2">
      <c r="C50" s="16"/>
      <c r="D50" s="36"/>
      <c r="E50" s="137"/>
      <c r="F50" s="36"/>
      <c r="G50" s="36"/>
      <c r="H50" s="35"/>
      <c r="I50" s="140">
        <f t="shared" si="1"/>
        <v>0</v>
      </c>
      <c r="J50" s="779"/>
      <c r="K50" s="86"/>
    </row>
    <row r="51" spans="3:11" x14ac:dyDescent="0.2">
      <c r="C51" s="28" t="s">
        <v>0</v>
      </c>
      <c r="D51" s="393"/>
      <c r="E51" s="138">
        <f>SUM(E44:E50)</f>
        <v>0</v>
      </c>
      <c r="F51" s="394"/>
      <c r="G51" s="396"/>
      <c r="H51" s="395"/>
      <c r="I51" s="138">
        <f>SUM(I44:I50)</f>
        <v>0</v>
      </c>
      <c r="J51" s="654"/>
    </row>
    <row r="52" spans="3:11" x14ac:dyDescent="0.2">
      <c r="D52" s="388"/>
    </row>
    <row r="53" spans="3:11" x14ac:dyDescent="0.2">
      <c r="C53" s="28" t="s">
        <v>6</v>
      </c>
      <c r="D53" s="34"/>
      <c r="E53" s="33" t="s">
        <v>3</v>
      </c>
      <c r="F53" s="1083" t="s">
        <v>46</v>
      </c>
      <c r="G53" s="1084"/>
      <c r="H53" s="1084"/>
      <c r="I53" s="1084"/>
      <c r="J53" s="1085"/>
    </row>
    <row r="54" spans="3:11" x14ac:dyDescent="0.2">
      <c r="C54" s="16"/>
      <c r="D54" s="34"/>
      <c r="E54" s="139"/>
      <c r="F54" s="1080"/>
      <c r="G54" s="1081"/>
      <c r="H54" s="1081"/>
      <c r="I54" s="1081"/>
      <c r="J54" s="1082"/>
    </row>
    <row r="55" spans="3:11" x14ac:dyDescent="0.2">
      <c r="C55" s="16"/>
      <c r="D55" s="34"/>
      <c r="E55" s="139"/>
      <c r="F55" s="1080"/>
      <c r="G55" s="1081"/>
      <c r="H55" s="1081"/>
      <c r="I55" s="1081"/>
      <c r="J55" s="1082"/>
    </row>
    <row r="56" spans="3:11" x14ac:dyDescent="0.2">
      <c r="C56" s="16"/>
      <c r="D56" s="34"/>
      <c r="E56" s="139"/>
      <c r="F56" s="1080"/>
      <c r="G56" s="1081"/>
      <c r="H56" s="1081"/>
      <c r="I56" s="1081"/>
      <c r="J56" s="1082"/>
    </row>
    <row r="57" spans="3:11" x14ac:dyDescent="0.2">
      <c r="C57" s="16"/>
      <c r="D57" s="34"/>
      <c r="E57" s="139"/>
      <c r="F57" s="1080"/>
      <c r="G57" s="1081"/>
      <c r="H57" s="1081"/>
      <c r="I57" s="1081"/>
      <c r="J57" s="1082"/>
    </row>
    <row r="58" spans="3:11" x14ac:dyDescent="0.2">
      <c r="C58" s="16"/>
      <c r="D58" s="34"/>
      <c r="E58" s="139"/>
      <c r="F58" s="1080"/>
      <c r="G58" s="1081"/>
      <c r="H58" s="1081"/>
      <c r="I58" s="1081"/>
      <c r="J58" s="1082"/>
    </row>
    <row r="59" spans="3:11" x14ac:dyDescent="0.2">
      <c r="C59" s="28" t="s">
        <v>0</v>
      </c>
      <c r="D59" s="390"/>
      <c r="E59" s="138">
        <f>SUM(E54:E58)</f>
        <v>0</v>
      </c>
      <c r="F59" s="1086"/>
      <c r="G59" s="1087"/>
      <c r="H59" s="1087"/>
      <c r="I59" s="1087"/>
      <c r="J59" s="776"/>
    </row>
    <row r="60" spans="3:11" x14ac:dyDescent="0.2">
      <c r="D60" s="388"/>
      <c r="F60" s="388"/>
      <c r="G60" s="388"/>
    </row>
    <row r="61" spans="3:11" s="32" customFormat="1" x14ac:dyDescent="0.2">
      <c r="C61" s="28" t="s">
        <v>5</v>
      </c>
      <c r="D61" s="33" t="s">
        <v>4</v>
      </c>
      <c r="E61" s="33" t="s">
        <v>3</v>
      </c>
      <c r="F61" s="33" t="s">
        <v>2</v>
      </c>
      <c r="G61" s="33" t="s">
        <v>1</v>
      </c>
      <c r="H61" s="1073" t="s">
        <v>46</v>
      </c>
      <c r="I61" s="1073"/>
      <c r="J61" s="1073"/>
    </row>
    <row r="62" spans="3:11" x14ac:dyDescent="0.2">
      <c r="C62" s="16"/>
      <c r="D62" s="36"/>
      <c r="E62" s="139"/>
      <c r="F62" s="37"/>
      <c r="G62" s="38"/>
      <c r="H62" s="1066"/>
      <c r="I62" s="1066"/>
      <c r="J62" s="1066"/>
    </row>
    <row r="63" spans="3:11" x14ac:dyDescent="0.2">
      <c r="C63" s="16"/>
      <c r="D63" s="36"/>
      <c r="E63" s="139"/>
      <c r="F63" s="37"/>
      <c r="G63" s="38"/>
      <c r="H63" s="1066"/>
      <c r="I63" s="1066"/>
      <c r="J63" s="1066"/>
    </row>
    <row r="64" spans="3:11" x14ac:dyDescent="0.2">
      <c r="C64" s="16"/>
      <c r="D64" s="36"/>
      <c r="E64" s="139"/>
      <c r="F64" s="37"/>
      <c r="G64" s="38"/>
      <c r="H64" s="1066"/>
      <c r="I64" s="1066"/>
      <c r="J64" s="1066"/>
    </row>
    <row r="65" spans="3:11" x14ac:dyDescent="0.2">
      <c r="C65" s="16"/>
      <c r="D65" s="36"/>
      <c r="E65" s="139"/>
      <c r="F65" s="37"/>
      <c r="G65" s="38"/>
      <c r="H65" s="1066"/>
      <c r="I65" s="1066"/>
      <c r="J65" s="1066"/>
    </row>
    <row r="66" spans="3:11" x14ac:dyDescent="0.2">
      <c r="C66" s="16"/>
      <c r="D66" s="36"/>
      <c r="E66" s="139"/>
      <c r="F66" s="37"/>
      <c r="G66" s="38"/>
      <c r="H66" s="1066"/>
      <c r="I66" s="1066"/>
      <c r="J66" s="1066"/>
    </row>
    <row r="67" spans="3:11" x14ac:dyDescent="0.2">
      <c r="C67" s="28" t="s">
        <v>0</v>
      </c>
      <c r="D67" s="390"/>
      <c r="E67" s="138">
        <f>SUM(E62:E66)</f>
        <v>0</v>
      </c>
      <c r="F67" s="391"/>
      <c r="G67" s="392"/>
      <c r="H67" s="780"/>
      <c r="I67" s="777"/>
      <c r="J67" s="777"/>
    </row>
    <row r="69" spans="3:11" ht="27.75" customHeight="1" x14ac:dyDescent="0.2">
      <c r="C69" s="48"/>
      <c r="D69" s="398"/>
      <c r="E69" s="33" t="s">
        <v>3</v>
      </c>
      <c r="F69" s="666"/>
      <c r="G69" s="1065" t="s">
        <v>754</v>
      </c>
      <c r="H69" s="1065"/>
      <c r="I69" s="525" t="s">
        <v>889</v>
      </c>
    </row>
    <row r="70" spans="3:11" x14ac:dyDescent="0.2">
      <c r="C70" s="389" t="s">
        <v>140</v>
      </c>
      <c r="D70" s="34"/>
      <c r="E70" s="672"/>
      <c r="F70" s="667"/>
      <c r="G70" s="1064">
        <f>IF(G_Uses!F112&gt;0,G_Uses!F112*0.25,0)</f>
        <v>0</v>
      </c>
      <c r="H70" s="1064"/>
      <c r="I70" s="668">
        <f>'J_Cash Flow'!Q67</f>
        <v>0</v>
      </c>
    </row>
    <row r="71" spans="3:11" ht="25.5" customHeight="1" x14ac:dyDescent="0.2">
      <c r="C71" s="720" t="s">
        <v>770</v>
      </c>
      <c r="D71" s="722"/>
      <c r="E71" s="670">
        <f>IF(G_Uses!F115-(E_Sources!E51+E_Sources!E59+E_Sources!E67+E70)&lt;0,0,G_Uses!F115-(E_Sources!E51+E_Sources!E59+E_Sources!E67+E70))</f>
        <v>0</v>
      </c>
      <c r="G71" s="1071" t="s">
        <v>758</v>
      </c>
      <c r="H71" s="1072"/>
      <c r="I71" s="774" t="s">
        <v>755</v>
      </c>
      <c r="K71" s="25" t="s">
        <v>580</v>
      </c>
    </row>
    <row r="72" spans="3:11" ht="18.75" customHeight="1" x14ac:dyDescent="0.2">
      <c r="C72" s="669" t="s">
        <v>283</v>
      </c>
      <c r="D72" s="30"/>
      <c r="E72" s="671">
        <f>E67+E59+E51+E70+E71</f>
        <v>0</v>
      </c>
      <c r="F72" s="145"/>
      <c r="G72" s="1063">
        <f>IF(G_Uses!F112&gt;0,E70/G_Uses!F112,0)</f>
        <v>0</v>
      </c>
      <c r="H72" s="1063"/>
      <c r="I72" s="665">
        <f>IF('J_Cash Flow'!T66&gt;0,E_Sources!E70/'J_Cash Flow'!T66,0)</f>
        <v>0</v>
      </c>
    </row>
    <row r="75" spans="3:11" ht="38.25" customHeight="1" x14ac:dyDescent="0.2"/>
    <row r="77" spans="3:11" x14ac:dyDescent="0.2">
      <c r="H77" s="45"/>
    </row>
  </sheetData>
  <sheetProtection algorithmName="SHA-512" hashValue="BcrcQPezNrlcMujoJ7EFQJRnfiO15Pb0sz3eid85Z6ceXpuECSGOuo8OaZQ40iuqZyhwTV/vqE5/b5aaQBAoxw==" saltValue="cRwKkGl6TXjWNOerDPiuBA==" spinCount="100000" sheet="1" selectLockedCells="1"/>
  <customSheetViews>
    <customSheetView guid="{996927AF-2CA0-4EA7-84FB-22D43C3670BC}" scale="85" showPageBreaks="1" showGridLines="0" fitToPage="1" printArea="1" hiddenRows="1" hiddenColumns="1" view="pageBreakPreview">
      <selection activeCell="B7" sqref="B7"/>
      <pageMargins left="0.25" right="0.25" top="0.3" bottom="0.3" header="0.3" footer="0.1"/>
      <pageSetup scale="85" orientation="portrait" r:id="rId1"/>
      <headerFooter>
        <oddFooter>&amp;LVersion: 2/8/2013&amp;CTab: &amp;A&amp;RPrint Date: &amp;D</oddFooter>
      </headerFooter>
    </customSheetView>
    <customSheetView guid="{11E1F5E4-CB48-4800-8BCA-5A4C7651C477}" showPageBreaks="1" showGridLines="0" fitToPage="1" printArea="1" hiddenRows="1" view="pageBreakPreview" topLeftCell="A17">
      <selection activeCell="J76" sqref="J76:L76"/>
      <pageMargins left="0.7" right="0.7" top="0.75" bottom="0.75" header="0.3" footer="0.3"/>
      <pageSetup scale="74" orientation="portrait" r:id="rId2"/>
    </customSheetView>
    <customSheetView guid="{DA068714-31DE-453E-8066-83B45426A1B0}" showPageBreaks="1" showGridLines="0" fitToPage="1" printArea="1" hiddenRows="1" view="pageBreakPreview" topLeftCell="A17">
      <selection activeCell="J76" sqref="J76:L76"/>
      <pageMargins left="0.7" right="0.7" top="0.75" bottom="0.75" header="0.3" footer="0.3"/>
      <pageSetup scale="74" orientation="portrait" r:id="rId3"/>
    </customSheetView>
    <customSheetView guid="{27CD3F9E-A8F8-459C-9542-E3A25AF49F0F}" showPageBreaks="1" showGridLines="0" fitToPage="1" printArea="1" hiddenRows="1" hiddenColumns="1" view="pageBreakPreview">
      <selection activeCell="B7" sqref="B7"/>
      <pageMargins left="0.25" right="0.25" top="0.3" bottom="0.3" header="0.3" footer="0.1"/>
      <pageSetup scale="85" orientation="portrait" r:id="rId4"/>
      <headerFooter>
        <oddFooter>&amp;LVersion: 2/8/2013&amp;CTab: &amp;A&amp;RPrint Date: &amp;D</oddFooter>
      </headerFooter>
    </customSheetView>
  </customSheetViews>
  <mergeCells count="43">
    <mergeCell ref="I12:J12"/>
    <mergeCell ref="H65:J65"/>
    <mergeCell ref="H66:J66"/>
    <mergeCell ref="F26:J26"/>
    <mergeCell ref="F27:J27"/>
    <mergeCell ref="F28:J28"/>
    <mergeCell ref="F29:J29"/>
    <mergeCell ref="F30:J30"/>
    <mergeCell ref="F54:J54"/>
    <mergeCell ref="F55:J55"/>
    <mergeCell ref="F56:J56"/>
    <mergeCell ref="F57:J57"/>
    <mergeCell ref="F53:J53"/>
    <mergeCell ref="F59:I59"/>
    <mergeCell ref="F58:J58"/>
    <mergeCell ref="H62:J62"/>
    <mergeCell ref="C5:I5"/>
    <mergeCell ref="F31:I31"/>
    <mergeCell ref="I7:J7"/>
    <mergeCell ref="F22:J22"/>
    <mergeCell ref="F25:J25"/>
    <mergeCell ref="F17:J17"/>
    <mergeCell ref="F18:J18"/>
    <mergeCell ref="F19:J19"/>
    <mergeCell ref="F20:J20"/>
    <mergeCell ref="F21:J21"/>
    <mergeCell ref="I13:J13"/>
    <mergeCell ref="I14:J14"/>
    <mergeCell ref="I8:J8"/>
    <mergeCell ref="I9:J9"/>
    <mergeCell ref="I10:J10"/>
    <mergeCell ref="I11:J11"/>
    <mergeCell ref="C41:I41"/>
    <mergeCell ref="G24:I24"/>
    <mergeCell ref="G32:I32"/>
    <mergeCell ref="F23:I23"/>
    <mergeCell ref="G71:H71"/>
    <mergeCell ref="H61:J61"/>
    <mergeCell ref="G72:H72"/>
    <mergeCell ref="G70:H70"/>
    <mergeCell ref="G69:H69"/>
    <mergeCell ref="H63:J63"/>
    <mergeCell ref="H64:J64"/>
  </mergeCells>
  <dataValidations count="1">
    <dataValidation type="list" allowBlank="1" showInputMessage="1" showErrorMessage="1" sqref="D71" xr:uid="{00000000-0002-0000-0500-000000000000}">
      <formula1>$K$70:$K$71</formula1>
    </dataValidation>
  </dataValidations>
  <printOptions horizontalCentered="1"/>
  <pageMargins left="0.7" right="0.7" top="0.75" bottom="0.75" header="0.3" footer="0.3"/>
  <pageSetup scale="62" orientation="portrait" r:id="rId5"/>
  <headerFooter>
    <oddFooter>&amp;L
&amp;CTab: &amp;A&amp;RPrint Date: &amp;D</oddFooter>
  </headerFooter>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TL136"/>
  <sheetViews>
    <sheetView showGridLines="0" showZeros="0" view="pageBreakPreview" zoomScale="50" zoomScaleNormal="75" zoomScaleSheetLayoutView="50" zoomScalePageLayoutView="25" workbookViewId="0">
      <selection activeCell="F23" sqref="F23"/>
    </sheetView>
  </sheetViews>
  <sheetFormatPr defaultRowHeight="12.75" x14ac:dyDescent="0.2"/>
  <cols>
    <col min="1" max="1" width="1.7109375" style="212" customWidth="1"/>
    <col min="2" max="2" width="10.7109375" style="212" customWidth="1"/>
    <col min="3" max="3" width="5.5703125" style="212" customWidth="1"/>
    <col min="4" max="4" width="28.5703125" style="212" customWidth="1"/>
    <col min="5" max="5" width="0.7109375" style="212" customWidth="1"/>
    <col min="6" max="6" width="17.5703125" style="212" customWidth="1"/>
    <col min="7" max="8" width="10" style="212" customWidth="1"/>
    <col min="9" max="9" width="0.7109375" style="212" customWidth="1"/>
    <col min="10" max="10" width="17.5703125" style="212" customWidth="1"/>
    <col min="11" max="12" width="10" style="212" customWidth="1"/>
    <col min="13" max="13" width="0.7109375" style="212" customWidth="1"/>
    <col min="14" max="14" width="17.5703125" style="212" customWidth="1"/>
    <col min="15" max="16" width="10" style="212" customWidth="1"/>
    <col min="17" max="17" width="0.7109375" style="212" customWidth="1"/>
    <col min="18" max="18" width="17.5703125" style="212" customWidth="1"/>
    <col min="19" max="20" width="10" style="212" customWidth="1"/>
    <col min="21" max="21" width="0.7109375" style="212" customWidth="1"/>
    <col min="22" max="22" width="18" style="212" customWidth="1"/>
    <col min="23" max="24" width="10" style="212" customWidth="1"/>
    <col min="25" max="25" width="0.7109375" style="212" customWidth="1"/>
    <col min="26" max="26" width="17.5703125" style="212" customWidth="1"/>
    <col min="27" max="28" width="10" style="212" customWidth="1"/>
    <col min="29" max="29" width="0.7109375" style="212" customWidth="1"/>
    <col min="30" max="30" width="17.5703125" style="212" customWidth="1"/>
    <col min="31" max="32" width="10" style="212" customWidth="1"/>
    <col min="33" max="33" width="0.7109375" style="212" customWidth="1"/>
    <col min="34" max="34" width="19.28515625" style="212" customWidth="1"/>
    <col min="35" max="35" width="0.7109375" style="212" customWidth="1"/>
    <col min="36" max="36" width="18" style="212" customWidth="1"/>
    <col min="37" max="37" width="9.28515625" style="212" customWidth="1"/>
    <col min="38" max="39" width="10" style="212" customWidth="1"/>
    <col min="40" max="40" width="12.5703125" style="212" hidden="1" customWidth="1"/>
    <col min="41" max="41" width="9.28515625" style="212" customWidth="1"/>
    <col min="42" max="193" width="9.28515625" style="212"/>
    <col min="194" max="195" width="9.7109375" style="212" customWidth="1"/>
    <col min="196" max="196" width="34.28515625" style="212" customWidth="1"/>
    <col min="197" max="197" width="3.7109375" style="212" customWidth="1"/>
    <col min="198" max="198" width="12.5703125" style="212" customWidth="1"/>
    <col min="199" max="199" width="12" style="212" customWidth="1"/>
    <col min="200" max="200" width="12.7109375" style="212" customWidth="1"/>
    <col min="201" max="201" width="3.7109375" style="212" customWidth="1"/>
    <col min="202" max="202" width="12.5703125" style="212" customWidth="1"/>
    <col min="203" max="203" width="12" style="212" customWidth="1"/>
    <col min="204" max="204" width="3.7109375" style="212" customWidth="1"/>
    <col min="205" max="205" width="12.5703125" style="212" customWidth="1"/>
    <col min="206" max="206" width="9.28515625" style="212" customWidth="1"/>
    <col min="207" max="207" width="9.28515625" style="212"/>
    <col min="208" max="208" width="9.28515625" style="212" hidden="1" customWidth="1"/>
    <col min="209" max="449" width="9.28515625" style="212"/>
    <col min="450" max="451" width="9.7109375" style="212" customWidth="1"/>
    <col min="452" max="452" width="34.28515625" style="212" customWidth="1"/>
    <col min="453" max="453" width="3.7109375" style="212" customWidth="1"/>
    <col min="454" max="454" width="12.5703125" style="212" customWidth="1"/>
    <col min="455" max="455" width="12" style="212" customWidth="1"/>
    <col min="456" max="456" width="12.7109375" style="212" customWidth="1"/>
    <col min="457" max="457" width="3.7109375" style="212" customWidth="1"/>
    <col min="458" max="458" width="12.5703125" style="212" customWidth="1"/>
    <col min="459" max="459" width="12" style="212" customWidth="1"/>
    <col min="460" max="460" width="3.7109375" style="212" customWidth="1"/>
    <col min="461" max="461" width="12.5703125" style="212" customWidth="1"/>
    <col min="462" max="462" width="9.28515625" style="212" customWidth="1"/>
    <col min="463" max="463" width="9.28515625" style="212"/>
    <col min="464" max="464" width="9.28515625" style="212" hidden="1" customWidth="1"/>
    <col min="465" max="705" width="9.28515625" style="212"/>
    <col min="706" max="707" width="9.7109375" style="212" customWidth="1"/>
    <col min="708" max="708" width="34.28515625" style="212" customWidth="1"/>
    <col min="709" max="709" width="3.7109375" style="212" customWidth="1"/>
    <col min="710" max="710" width="12.5703125" style="212" customWidth="1"/>
    <col min="711" max="711" width="12" style="212" customWidth="1"/>
    <col min="712" max="712" width="12.7109375" style="212" customWidth="1"/>
    <col min="713" max="713" width="3.7109375" style="212" customWidth="1"/>
    <col min="714" max="714" width="12.5703125" style="212" customWidth="1"/>
    <col min="715" max="715" width="12" style="212" customWidth="1"/>
    <col min="716" max="716" width="3.7109375" style="212" customWidth="1"/>
    <col min="717" max="717" width="12.5703125" style="212" customWidth="1"/>
    <col min="718" max="718" width="9.28515625" style="212" customWidth="1"/>
    <col min="719" max="719" width="9.28515625" style="212"/>
    <col min="720" max="720" width="9.28515625" style="212" hidden="1" customWidth="1"/>
    <col min="721" max="961" width="9.28515625" style="212"/>
    <col min="962" max="963" width="9.7109375" style="212" customWidth="1"/>
    <col min="964" max="964" width="34.28515625" style="212" customWidth="1"/>
    <col min="965" max="965" width="3.7109375" style="212" customWidth="1"/>
    <col min="966" max="966" width="12.5703125" style="212" customWidth="1"/>
    <col min="967" max="967" width="12" style="212" customWidth="1"/>
    <col min="968" max="968" width="12.7109375" style="212" customWidth="1"/>
    <col min="969" max="969" width="3.7109375" style="212" customWidth="1"/>
    <col min="970" max="970" width="12.5703125" style="212" customWidth="1"/>
    <col min="971" max="971" width="12" style="212" customWidth="1"/>
    <col min="972" max="972" width="3.7109375" style="212" customWidth="1"/>
    <col min="973" max="973" width="12.5703125" style="212" customWidth="1"/>
    <col min="974" max="974" width="9.28515625" style="212" customWidth="1"/>
    <col min="975" max="975" width="9.28515625" style="212"/>
    <col min="976" max="976" width="9.28515625" style="212" hidden="1" customWidth="1"/>
    <col min="977" max="1217" width="9.28515625" style="212"/>
    <col min="1218" max="1219" width="9.7109375" style="212" customWidth="1"/>
    <col min="1220" max="1220" width="34.28515625" style="212" customWidth="1"/>
    <col min="1221" max="1221" width="3.7109375" style="212" customWidth="1"/>
    <col min="1222" max="1222" width="12.5703125" style="212" customWidth="1"/>
    <col min="1223" max="1223" width="12" style="212" customWidth="1"/>
    <col min="1224" max="1224" width="12.7109375" style="212" customWidth="1"/>
    <col min="1225" max="1225" width="3.7109375" style="212" customWidth="1"/>
    <col min="1226" max="1226" width="12.5703125" style="212" customWidth="1"/>
    <col min="1227" max="1227" width="12" style="212" customWidth="1"/>
    <col min="1228" max="1228" width="3.7109375" style="212" customWidth="1"/>
    <col min="1229" max="1229" width="12.5703125" style="212" customWidth="1"/>
    <col min="1230" max="1230" width="9.28515625" style="212" customWidth="1"/>
    <col min="1231" max="1231" width="9.28515625" style="212"/>
    <col min="1232" max="1232" width="9.28515625" style="212" hidden="1" customWidth="1"/>
    <col min="1233" max="1473" width="9.28515625" style="212"/>
    <col min="1474" max="1475" width="9.7109375" style="212" customWidth="1"/>
    <col min="1476" max="1476" width="34.28515625" style="212" customWidth="1"/>
    <col min="1477" max="1477" width="3.7109375" style="212" customWidth="1"/>
    <col min="1478" max="1478" width="12.5703125" style="212" customWidth="1"/>
    <col min="1479" max="1479" width="12" style="212" customWidth="1"/>
    <col min="1480" max="1480" width="12.7109375" style="212" customWidth="1"/>
    <col min="1481" max="1481" width="3.7109375" style="212" customWidth="1"/>
    <col min="1482" max="1482" width="12.5703125" style="212" customWidth="1"/>
    <col min="1483" max="1483" width="12" style="212" customWidth="1"/>
    <col min="1484" max="1484" width="3.7109375" style="212" customWidth="1"/>
    <col min="1485" max="1485" width="12.5703125" style="212" customWidth="1"/>
    <col min="1486" max="1486" width="9.28515625" style="212" customWidth="1"/>
    <col min="1487" max="1487" width="9.28515625" style="212"/>
    <col min="1488" max="1488" width="9.28515625" style="212" hidden="1" customWidth="1"/>
    <col min="1489" max="1729" width="9.28515625" style="212"/>
    <col min="1730" max="1731" width="9.7109375" style="212" customWidth="1"/>
    <col min="1732" max="1732" width="34.28515625" style="212" customWidth="1"/>
    <col min="1733" max="1733" width="3.7109375" style="212" customWidth="1"/>
    <col min="1734" max="1734" width="12.5703125" style="212" customWidth="1"/>
    <col min="1735" max="1735" width="12" style="212" customWidth="1"/>
    <col min="1736" max="1736" width="12.7109375" style="212" customWidth="1"/>
    <col min="1737" max="1737" width="3.7109375" style="212" customWidth="1"/>
    <col min="1738" max="1738" width="12.5703125" style="212" customWidth="1"/>
    <col min="1739" max="1739" width="12" style="212" customWidth="1"/>
    <col min="1740" max="1740" width="3.7109375" style="212" customWidth="1"/>
    <col min="1741" max="1741" width="12.5703125" style="212" customWidth="1"/>
    <col min="1742" max="1742" width="9.28515625" style="212" customWidth="1"/>
    <col min="1743" max="1743" width="9.28515625" style="212"/>
    <col min="1744" max="1744" width="9.28515625" style="212" hidden="1" customWidth="1"/>
    <col min="1745" max="1985" width="9.28515625" style="212"/>
    <col min="1986" max="1987" width="9.7109375" style="212" customWidth="1"/>
    <col min="1988" max="1988" width="34.28515625" style="212" customWidth="1"/>
    <col min="1989" max="1989" width="3.7109375" style="212" customWidth="1"/>
    <col min="1990" max="1990" width="12.5703125" style="212" customWidth="1"/>
    <col min="1991" max="1991" width="12" style="212" customWidth="1"/>
    <col min="1992" max="1992" width="12.7109375" style="212" customWidth="1"/>
    <col min="1993" max="1993" width="3.7109375" style="212" customWidth="1"/>
    <col min="1994" max="1994" width="12.5703125" style="212" customWidth="1"/>
    <col min="1995" max="1995" width="12" style="212" customWidth="1"/>
    <col min="1996" max="1996" width="3.7109375" style="212" customWidth="1"/>
    <col min="1997" max="1997" width="12.5703125" style="212" customWidth="1"/>
    <col min="1998" max="1998" width="9.28515625" style="212" customWidth="1"/>
    <col min="1999" max="1999" width="9.28515625" style="212"/>
    <col min="2000" max="2000" width="9.28515625" style="212" hidden="1" customWidth="1"/>
    <col min="2001" max="2241" width="9.28515625" style="212"/>
    <col min="2242" max="2243" width="9.7109375" style="212" customWidth="1"/>
    <col min="2244" max="2244" width="34.28515625" style="212" customWidth="1"/>
    <col min="2245" max="2245" width="3.7109375" style="212" customWidth="1"/>
    <col min="2246" max="2246" width="12.5703125" style="212" customWidth="1"/>
    <col min="2247" max="2247" width="12" style="212" customWidth="1"/>
    <col min="2248" max="2248" width="12.7109375" style="212" customWidth="1"/>
    <col min="2249" max="2249" width="3.7109375" style="212" customWidth="1"/>
    <col min="2250" max="2250" width="12.5703125" style="212" customWidth="1"/>
    <col min="2251" max="2251" width="12" style="212" customWidth="1"/>
    <col min="2252" max="2252" width="3.7109375" style="212" customWidth="1"/>
    <col min="2253" max="2253" width="12.5703125" style="212" customWidth="1"/>
    <col min="2254" max="2254" width="9.28515625" style="212" customWidth="1"/>
    <col min="2255" max="2255" width="9.28515625" style="212"/>
    <col min="2256" max="2256" width="9.28515625" style="212" hidden="1" customWidth="1"/>
    <col min="2257" max="2497" width="9.28515625" style="212"/>
    <col min="2498" max="2499" width="9.7109375" style="212" customWidth="1"/>
    <col min="2500" max="2500" width="34.28515625" style="212" customWidth="1"/>
    <col min="2501" max="2501" width="3.7109375" style="212" customWidth="1"/>
    <col min="2502" max="2502" width="12.5703125" style="212" customWidth="1"/>
    <col min="2503" max="2503" width="12" style="212" customWidth="1"/>
    <col min="2504" max="2504" width="12.7109375" style="212" customWidth="1"/>
    <col min="2505" max="2505" width="3.7109375" style="212" customWidth="1"/>
    <col min="2506" max="2506" width="12.5703125" style="212" customWidth="1"/>
    <col min="2507" max="2507" width="12" style="212" customWidth="1"/>
    <col min="2508" max="2508" width="3.7109375" style="212" customWidth="1"/>
    <col min="2509" max="2509" width="12.5703125" style="212" customWidth="1"/>
    <col min="2510" max="2510" width="9.28515625" style="212" customWidth="1"/>
    <col min="2511" max="2511" width="9.28515625" style="212"/>
    <col min="2512" max="2512" width="9.28515625" style="212" hidden="1" customWidth="1"/>
    <col min="2513" max="2753" width="9.28515625" style="212"/>
    <col min="2754" max="2755" width="9.7109375" style="212" customWidth="1"/>
    <col min="2756" max="2756" width="34.28515625" style="212" customWidth="1"/>
    <col min="2757" max="2757" width="3.7109375" style="212" customWidth="1"/>
    <col min="2758" max="2758" width="12.5703125" style="212" customWidth="1"/>
    <col min="2759" max="2759" width="12" style="212" customWidth="1"/>
    <col min="2760" max="2760" width="12.7109375" style="212" customWidth="1"/>
    <col min="2761" max="2761" width="3.7109375" style="212" customWidth="1"/>
    <col min="2762" max="2762" width="12.5703125" style="212" customWidth="1"/>
    <col min="2763" max="2763" width="12" style="212" customWidth="1"/>
    <col min="2764" max="2764" width="3.7109375" style="212" customWidth="1"/>
    <col min="2765" max="2765" width="12.5703125" style="212" customWidth="1"/>
    <col min="2766" max="2766" width="9.28515625" style="212" customWidth="1"/>
    <col min="2767" max="2767" width="9.28515625" style="212"/>
    <col min="2768" max="2768" width="9.28515625" style="212" hidden="1" customWidth="1"/>
    <col min="2769" max="3009" width="9.28515625" style="212"/>
    <col min="3010" max="3011" width="9.7109375" style="212" customWidth="1"/>
    <col min="3012" max="3012" width="34.28515625" style="212" customWidth="1"/>
    <col min="3013" max="3013" width="3.7109375" style="212" customWidth="1"/>
    <col min="3014" max="3014" width="12.5703125" style="212" customWidth="1"/>
    <col min="3015" max="3015" width="12" style="212" customWidth="1"/>
    <col min="3016" max="3016" width="12.7109375" style="212" customWidth="1"/>
    <col min="3017" max="3017" width="3.7109375" style="212" customWidth="1"/>
    <col min="3018" max="3018" width="12.5703125" style="212" customWidth="1"/>
    <col min="3019" max="3019" width="12" style="212" customWidth="1"/>
    <col min="3020" max="3020" width="3.7109375" style="212" customWidth="1"/>
    <col min="3021" max="3021" width="12.5703125" style="212" customWidth="1"/>
    <col min="3022" max="3022" width="9.28515625" style="212" customWidth="1"/>
    <col min="3023" max="3023" width="9.28515625" style="212"/>
    <col min="3024" max="3024" width="9.28515625" style="212" hidden="1" customWidth="1"/>
    <col min="3025" max="3265" width="9.28515625" style="212"/>
    <col min="3266" max="3267" width="9.7109375" style="212" customWidth="1"/>
    <col min="3268" max="3268" width="34.28515625" style="212" customWidth="1"/>
    <col min="3269" max="3269" width="3.7109375" style="212" customWidth="1"/>
    <col min="3270" max="3270" width="12.5703125" style="212" customWidth="1"/>
    <col min="3271" max="3271" width="12" style="212" customWidth="1"/>
    <col min="3272" max="3272" width="12.7109375" style="212" customWidth="1"/>
    <col min="3273" max="3273" width="3.7109375" style="212" customWidth="1"/>
    <col min="3274" max="3274" width="12.5703125" style="212" customWidth="1"/>
    <col min="3275" max="3275" width="12" style="212" customWidth="1"/>
    <col min="3276" max="3276" width="3.7109375" style="212" customWidth="1"/>
    <col min="3277" max="3277" width="12.5703125" style="212" customWidth="1"/>
    <col min="3278" max="3278" width="9.28515625" style="212" customWidth="1"/>
    <col min="3279" max="3279" width="9.28515625" style="212"/>
    <col min="3280" max="3280" width="9.28515625" style="212" hidden="1" customWidth="1"/>
    <col min="3281" max="3521" width="9.28515625" style="212"/>
    <col min="3522" max="3523" width="9.7109375" style="212" customWidth="1"/>
    <col min="3524" max="3524" width="34.28515625" style="212" customWidth="1"/>
    <col min="3525" max="3525" width="3.7109375" style="212" customWidth="1"/>
    <col min="3526" max="3526" width="12.5703125" style="212" customWidth="1"/>
    <col min="3527" max="3527" width="12" style="212" customWidth="1"/>
    <col min="3528" max="3528" width="12.7109375" style="212" customWidth="1"/>
    <col min="3529" max="3529" width="3.7109375" style="212" customWidth="1"/>
    <col min="3530" max="3530" width="12.5703125" style="212" customWidth="1"/>
    <col min="3531" max="3531" width="12" style="212" customWidth="1"/>
    <col min="3532" max="3532" width="3.7109375" style="212" customWidth="1"/>
    <col min="3533" max="3533" width="12.5703125" style="212" customWidth="1"/>
    <col min="3534" max="3534" width="9.28515625" style="212" customWidth="1"/>
    <col min="3535" max="3535" width="9.28515625" style="212"/>
    <col min="3536" max="3536" width="9.28515625" style="212" hidden="1" customWidth="1"/>
    <col min="3537" max="3777" width="9.28515625" style="212"/>
    <col min="3778" max="3779" width="9.7109375" style="212" customWidth="1"/>
    <col min="3780" max="3780" width="34.28515625" style="212" customWidth="1"/>
    <col min="3781" max="3781" width="3.7109375" style="212" customWidth="1"/>
    <col min="3782" max="3782" width="12.5703125" style="212" customWidth="1"/>
    <col min="3783" max="3783" width="12" style="212" customWidth="1"/>
    <col min="3784" max="3784" width="12.7109375" style="212" customWidth="1"/>
    <col min="3785" max="3785" width="3.7109375" style="212" customWidth="1"/>
    <col min="3786" max="3786" width="12.5703125" style="212" customWidth="1"/>
    <col min="3787" max="3787" width="12" style="212" customWidth="1"/>
    <col min="3788" max="3788" width="3.7109375" style="212" customWidth="1"/>
    <col min="3789" max="3789" width="12.5703125" style="212" customWidth="1"/>
    <col min="3790" max="3790" width="9.28515625" style="212" customWidth="1"/>
    <col min="3791" max="3791" width="9.28515625" style="212"/>
    <col min="3792" max="3792" width="9.28515625" style="212" hidden="1" customWidth="1"/>
    <col min="3793" max="4033" width="9.28515625" style="212"/>
    <col min="4034" max="4035" width="9.7109375" style="212" customWidth="1"/>
    <col min="4036" max="4036" width="34.28515625" style="212" customWidth="1"/>
    <col min="4037" max="4037" width="3.7109375" style="212" customWidth="1"/>
    <col min="4038" max="4038" width="12.5703125" style="212" customWidth="1"/>
    <col min="4039" max="4039" width="12" style="212" customWidth="1"/>
    <col min="4040" max="4040" width="12.7109375" style="212" customWidth="1"/>
    <col min="4041" max="4041" width="3.7109375" style="212" customWidth="1"/>
    <col min="4042" max="4042" width="12.5703125" style="212" customWidth="1"/>
    <col min="4043" max="4043" width="12" style="212" customWidth="1"/>
    <col min="4044" max="4044" width="3.7109375" style="212" customWidth="1"/>
    <col min="4045" max="4045" width="12.5703125" style="212" customWidth="1"/>
    <col min="4046" max="4046" width="9.28515625" style="212" customWidth="1"/>
    <col min="4047" max="4047" width="9.28515625" style="212"/>
    <col min="4048" max="4048" width="9.28515625" style="212" hidden="1" customWidth="1"/>
    <col min="4049" max="4289" width="9.28515625" style="212"/>
    <col min="4290" max="4291" width="9.7109375" style="212" customWidth="1"/>
    <col min="4292" max="4292" width="34.28515625" style="212" customWidth="1"/>
    <col min="4293" max="4293" width="3.7109375" style="212" customWidth="1"/>
    <col min="4294" max="4294" width="12.5703125" style="212" customWidth="1"/>
    <col min="4295" max="4295" width="12" style="212" customWidth="1"/>
    <col min="4296" max="4296" width="12.7109375" style="212" customWidth="1"/>
    <col min="4297" max="4297" width="3.7109375" style="212" customWidth="1"/>
    <col min="4298" max="4298" width="12.5703125" style="212" customWidth="1"/>
    <col min="4299" max="4299" width="12" style="212" customWidth="1"/>
    <col min="4300" max="4300" width="3.7109375" style="212" customWidth="1"/>
    <col min="4301" max="4301" width="12.5703125" style="212" customWidth="1"/>
    <col min="4302" max="4302" width="9.28515625" style="212" customWidth="1"/>
    <col min="4303" max="4303" width="9.28515625" style="212"/>
    <col min="4304" max="4304" width="9.28515625" style="212" hidden="1" customWidth="1"/>
    <col min="4305" max="4545" width="9.28515625" style="212"/>
    <col min="4546" max="4547" width="9.7109375" style="212" customWidth="1"/>
    <col min="4548" max="4548" width="34.28515625" style="212" customWidth="1"/>
    <col min="4549" max="4549" width="3.7109375" style="212" customWidth="1"/>
    <col min="4550" max="4550" width="12.5703125" style="212" customWidth="1"/>
    <col min="4551" max="4551" width="12" style="212" customWidth="1"/>
    <col min="4552" max="4552" width="12.7109375" style="212" customWidth="1"/>
    <col min="4553" max="4553" width="3.7109375" style="212" customWidth="1"/>
    <col min="4554" max="4554" width="12.5703125" style="212" customWidth="1"/>
    <col min="4555" max="4555" width="12" style="212" customWidth="1"/>
    <col min="4556" max="4556" width="3.7109375" style="212" customWidth="1"/>
    <col min="4557" max="4557" width="12.5703125" style="212" customWidth="1"/>
    <col min="4558" max="4558" width="9.28515625" style="212" customWidth="1"/>
    <col min="4559" max="4559" width="9.28515625" style="212"/>
    <col min="4560" max="4560" width="9.28515625" style="212" hidden="1" customWidth="1"/>
    <col min="4561" max="4801" width="9.28515625" style="212"/>
    <col min="4802" max="4803" width="9.7109375" style="212" customWidth="1"/>
    <col min="4804" max="4804" width="34.28515625" style="212" customWidth="1"/>
    <col min="4805" max="4805" width="3.7109375" style="212" customWidth="1"/>
    <col min="4806" max="4806" width="12.5703125" style="212" customWidth="1"/>
    <col min="4807" max="4807" width="12" style="212" customWidth="1"/>
    <col min="4808" max="4808" width="12.7109375" style="212" customWidth="1"/>
    <col min="4809" max="4809" width="3.7109375" style="212" customWidth="1"/>
    <col min="4810" max="4810" width="12.5703125" style="212" customWidth="1"/>
    <col min="4811" max="4811" width="12" style="212" customWidth="1"/>
    <col min="4812" max="4812" width="3.7109375" style="212" customWidth="1"/>
    <col min="4813" max="4813" width="12.5703125" style="212" customWidth="1"/>
    <col min="4814" max="4814" width="9.28515625" style="212" customWidth="1"/>
    <col min="4815" max="4815" width="9.28515625" style="212"/>
    <col min="4816" max="4816" width="9.28515625" style="212" hidden="1" customWidth="1"/>
    <col min="4817" max="5057" width="9.28515625" style="212"/>
    <col min="5058" max="5059" width="9.7109375" style="212" customWidth="1"/>
    <col min="5060" max="5060" width="34.28515625" style="212" customWidth="1"/>
    <col min="5061" max="5061" width="3.7109375" style="212" customWidth="1"/>
    <col min="5062" max="5062" width="12.5703125" style="212" customWidth="1"/>
    <col min="5063" max="5063" width="12" style="212" customWidth="1"/>
    <col min="5064" max="5064" width="12.7109375" style="212" customWidth="1"/>
    <col min="5065" max="5065" width="3.7109375" style="212" customWidth="1"/>
    <col min="5066" max="5066" width="12.5703125" style="212" customWidth="1"/>
    <col min="5067" max="5067" width="12" style="212" customWidth="1"/>
    <col min="5068" max="5068" width="3.7109375" style="212" customWidth="1"/>
    <col min="5069" max="5069" width="12.5703125" style="212" customWidth="1"/>
    <col min="5070" max="5070" width="9.28515625" style="212" customWidth="1"/>
    <col min="5071" max="5071" width="9.28515625" style="212"/>
    <col min="5072" max="5072" width="9.28515625" style="212" hidden="1" customWidth="1"/>
    <col min="5073" max="5313" width="9.28515625" style="212"/>
    <col min="5314" max="5315" width="9.7109375" style="212" customWidth="1"/>
    <col min="5316" max="5316" width="34.28515625" style="212" customWidth="1"/>
    <col min="5317" max="5317" width="3.7109375" style="212" customWidth="1"/>
    <col min="5318" max="5318" width="12.5703125" style="212" customWidth="1"/>
    <col min="5319" max="5319" width="12" style="212" customWidth="1"/>
    <col min="5320" max="5320" width="12.7109375" style="212" customWidth="1"/>
    <col min="5321" max="5321" width="3.7109375" style="212" customWidth="1"/>
    <col min="5322" max="5322" width="12.5703125" style="212" customWidth="1"/>
    <col min="5323" max="5323" width="12" style="212" customWidth="1"/>
    <col min="5324" max="5324" width="3.7109375" style="212" customWidth="1"/>
    <col min="5325" max="5325" width="12.5703125" style="212" customWidth="1"/>
    <col min="5326" max="5326" width="9.28515625" style="212" customWidth="1"/>
    <col min="5327" max="5327" width="9.28515625" style="212"/>
    <col min="5328" max="5328" width="9.28515625" style="212" hidden="1" customWidth="1"/>
    <col min="5329" max="5569" width="9.28515625" style="212"/>
    <col min="5570" max="5571" width="9.7109375" style="212" customWidth="1"/>
    <col min="5572" max="5572" width="34.28515625" style="212" customWidth="1"/>
    <col min="5573" max="5573" width="3.7109375" style="212" customWidth="1"/>
    <col min="5574" max="5574" width="12.5703125" style="212" customWidth="1"/>
    <col min="5575" max="5575" width="12" style="212" customWidth="1"/>
    <col min="5576" max="5576" width="12.7109375" style="212" customWidth="1"/>
    <col min="5577" max="5577" width="3.7109375" style="212" customWidth="1"/>
    <col min="5578" max="5578" width="12.5703125" style="212" customWidth="1"/>
    <col min="5579" max="5579" width="12" style="212" customWidth="1"/>
    <col min="5580" max="5580" width="3.7109375" style="212" customWidth="1"/>
    <col min="5581" max="5581" width="12.5703125" style="212" customWidth="1"/>
    <col min="5582" max="5582" width="9.28515625" style="212" customWidth="1"/>
    <col min="5583" max="5583" width="9.28515625" style="212"/>
    <col min="5584" max="5584" width="9.28515625" style="212" hidden="1" customWidth="1"/>
    <col min="5585" max="5825" width="9.28515625" style="212"/>
    <col min="5826" max="5827" width="9.7109375" style="212" customWidth="1"/>
    <col min="5828" max="5828" width="34.28515625" style="212" customWidth="1"/>
    <col min="5829" max="5829" width="3.7109375" style="212" customWidth="1"/>
    <col min="5830" max="5830" width="12.5703125" style="212" customWidth="1"/>
    <col min="5831" max="5831" width="12" style="212" customWidth="1"/>
    <col min="5832" max="5832" width="12.7109375" style="212" customWidth="1"/>
    <col min="5833" max="5833" width="3.7109375" style="212" customWidth="1"/>
    <col min="5834" max="5834" width="12.5703125" style="212" customWidth="1"/>
    <col min="5835" max="5835" width="12" style="212" customWidth="1"/>
    <col min="5836" max="5836" width="3.7109375" style="212" customWidth="1"/>
    <col min="5837" max="5837" width="12.5703125" style="212" customWidth="1"/>
    <col min="5838" max="5838" width="9.28515625" style="212" customWidth="1"/>
    <col min="5839" max="5839" width="9.28515625" style="212"/>
    <col min="5840" max="5840" width="9.28515625" style="212" hidden="1" customWidth="1"/>
    <col min="5841" max="6081" width="9.28515625" style="212"/>
    <col min="6082" max="6083" width="9.7109375" style="212" customWidth="1"/>
    <col min="6084" max="6084" width="34.28515625" style="212" customWidth="1"/>
    <col min="6085" max="6085" width="3.7109375" style="212" customWidth="1"/>
    <col min="6086" max="6086" width="12.5703125" style="212" customWidth="1"/>
    <col min="6087" max="6087" width="12" style="212" customWidth="1"/>
    <col min="6088" max="6088" width="12.7109375" style="212" customWidth="1"/>
    <col min="6089" max="6089" width="3.7109375" style="212" customWidth="1"/>
    <col min="6090" max="6090" width="12.5703125" style="212" customWidth="1"/>
    <col min="6091" max="6091" width="12" style="212" customWidth="1"/>
    <col min="6092" max="6092" width="3.7109375" style="212" customWidth="1"/>
    <col min="6093" max="6093" width="12.5703125" style="212" customWidth="1"/>
    <col min="6094" max="6094" width="9.28515625" style="212" customWidth="1"/>
    <col min="6095" max="6095" width="9.28515625" style="212"/>
    <col min="6096" max="6096" width="9.28515625" style="212" hidden="1" customWidth="1"/>
    <col min="6097" max="6337" width="9.28515625" style="212"/>
    <col min="6338" max="6339" width="9.7109375" style="212" customWidth="1"/>
    <col min="6340" max="6340" width="34.28515625" style="212" customWidth="1"/>
    <col min="6341" max="6341" width="3.7109375" style="212" customWidth="1"/>
    <col min="6342" max="6342" width="12.5703125" style="212" customWidth="1"/>
    <col min="6343" max="6343" width="12" style="212" customWidth="1"/>
    <col min="6344" max="6344" width="12.7109375" style="212" customWidth="1"/>
    <col min="6345" max="6345" width="3.7109375" style="212" customWidth="1"/>
    <col min="6346" max="6346" width="12.5703125" style="212" customWidth="1"/>
    <col min="6347" max="6347" width="12" style="212" customWidth="1"/>
    <col min="6348" max="6348" width="3.7109375" style="212" customWidth="1"/>
    <col min="6349" max="6349" width="12.5703125" style="212" customWidth="1"/>
    <col min="6350" max="6350" width="9.28515625" style="212" customWidth="1"/>
    <col min="6351" max="6351" width="9.28515625" style="212"/>
    <col min="6352" max="6352" width="9.28515625" style="212" hidden="1" customWidth="1"/>
    <col min="6353" max="6593" width="9.28515625" style="212"/>
    <col min="6594" max="6595" width="9.7109375" style="212" customWidth="1"/>
    <col min="6596" max="6596" width="34.28515625" style="212" customWidth="1"/>
    <col min="6597" max="6597" width="3.7109375" style="212" customWidth="1"/>
    <col min="6598" max="6598" width="12.5703125" style="212" customWidth="1"/>
    <col min="6599" max="6599" width="12" style="212" customWidth="1"/>
    <col min="6600" max="6600" width="12.7109375" style="212" customWidth="1"/>
    <col min="6601" max="6601" width="3.7109375" style="212" customWidth="1"/>
    <col min="6602" max="6602" width="12.5703125" style="212" customWidth="1"/>
    <col min="6603" max="6603" width="12" style="212" customWidth="1"/>
    <col min="6604" max="6604" width="3.7109375" style="212" customWidth="1"/>
    <col min="6605" max="6605" width="12.5703125" style="212" customWidth="1"/>
    <col min="6606" max="6606" width="9.28515625" style="212" customWidth="1"/>
    <col min="6607" max="6607" width="9.28515625" style="212"/>
    <col min="6608" max="6608" width="9.28515625" style="212" hidden="1" customWidth="1"/>
    <col min="6609" max="6849" width="9.28515625" style="212"/>
    <col min="6850" max="6851" width="9.7109375" style="212" customWidth="1"/>
    <col min="6852" max="6852" width="34.28515625" style="212" customWidth="1"/>
    <col min="6853" max="6853" width="3.7109375" style="212" customWidth="1"/>
    <col min="6854" max="6854" width="12.5703125" style="212" customWidth="1"/>
    <col min="6855" max="6855" width="12" style="212" customWidth="1"/>
    <col min="6856" max="6856" width="12.7109375" style="212" customWidth="1"/>
    <col min="6857" max="6857" width="3.7109375" style="212" customWidth="1"/>
    <col min="6858" max="6858" width="12.5703125" style="212" customWidth="1"/>
    <col min="6859" max="6859" width="12" style="212" customWidth="1"/>
    <col min="6860" max="6860" width="3.7109375" style="212" customWidth="1"/>
    <col min="6861" max="6861" width="12.5703125" style="212" customWidth="1"/>
    <col min="6862" max="6862" width="9.28515625" style="212" customWidth="1"/>
    <col min="6863" max="6863" width="9.28515625" style="212"/>
    <col min="6864" max="6864" width="9.28515625" style="212" hidden="1" customWidth="1"/>
    <col min="6865" max="7105" width="9.28515625" style="212"/>
    <col min="7106" max="7107" width="9.7109375" style="212" customWidth="1"/>
    <col min="7108" max="7108" width="34.28515625" style="212" customWidth="1"/>
    <col min="7109" max="7109" width="3.7109375" style="212" customWidth="1"/>
    <col min="7110" max="7110" width="12.5703125" style="212" customWidth="1"/>
    <col min="7111" max="7111" width="12" style="212" customWidth="1"/>
    <col min="7112" max="7112" width="12.7109375" style="212" customWidth="1"/>
    <col min="7113" max="7113" width="3.7109375" style="212" customWidth="1"/>
    <col min="7114" max="7114" width="12.5703125" style="212" customWidth="1"/>
    <col min="7115" max="7115" width="12" style="212" customWidth="1"/>
    <col min="7116" max="7116" width="3.7109375" style="212" customWidth="1"/>
    <col min="7117" max="7117" width="12.5703125" style="212" customWidth="1"/>
    <col min="7118" max="7118" width="9.28515625" style="212" customWidth="1"/>
    <col min="7119" max="7119" width="9.28515625" style="212"/>
    <col min="7120" max="7120" width="9.28515625" style="212" hidden="1" customWidth="1"/>
    <col min="7121" max="7361" width="9.28515625" style="212"/>
    <col min="7362" max="7363" width="9.7109375" style="212" customWidth="1"/>
    <col min="7364" max="7364" width="34.28515625" style="212" customWidth="1"/>
    <col min="7365" max="7365" width="3.7109375" style="212" customWidth="1"/>
    <col min="7366" max="7366" width="12.5703125" style="212" customWidth="1"/>
    <col min="7367" max="7367" width="12" style="212" customWidth="1"/>
    <col min="7368" max="7368" width="12.7109375" style="212" customWidth="1"/>
    <col min="7369" max="7369" width="3.7109375" style="212" customWidth="1"/>
    <col min="7370" max="7370" width="12.5703125" style="212" customWidth="1"/>
    <col min="7371" max="7371" width="12" style="212" customWidth="1"/>
    <col min="7372" max="7372" width="3.7109375" style="212" customWidth="1"/>
    <col min="7373" max="7373" width="12.5703125" style="212" customWidth="1"/>
    <col min="7374" max="7374" width="9.28515625" style="212" customWidth="1"/>
    <col min="7375" max="7375" width="9.28515625" style="212"/>
    <col min="7376" max="7376" width="9.28515625" style="212" hidden="1" customWidth="1"/>
    <col min="7377" max="7617" width="9.28515625" style="212"/>
    <col min="7618" max="7619" width="9.7109375" style="212" customWidth="1"/>
    <col min="7620" max="7620" width="34.28515625" style="212" customWidth="1"/>
    <col min="7621" max="7621" width="3.7109375" style="212" customWidth="1"/>
    <col min="7622" max="7622" width="12.5703125" style="212" customWidth="1"/>
    <col min="7623" max="7623" width="12" style="212" customWidth="1"/>
    <col min="7624" max="7624" width="12.7109375" style="212" customWidth="1"/>
    <col min="7625" max="7625" width="3.7109375" style="212" customWidth="1"/>
    <col min="7626" max="7626" width="12.5703125" style="212" customWidth="1"/>
    <col min="7627" max="7627" width="12" style="212" customWidth="1"/>
    <col min="7628" max="7628" width="3.7109375" style="212" customWidth="1"/>
    <col min="7629" max="7629" width="12.5703125" style="212" customWidth="1"/>
    <col min="7630" max="7630" width="9.28515625" style="212" customWidth="1"/>
    <col min="7631" max="7631" width="9.28515625" style="212"/>
    <col min="7632" max="7632" width="9.28515625" style="212" hidden="1" customWidth="1"/>
    <col min="7633" max="7873" width="9.28515625" style="212"/>
    <col min="7874" max="7875" width="9.7109375" style="212" customWidth="1"/>
    <col min="7876" max="7876" width="34.28515625" style="212" customWidth="1"/>
    <col min="7877" max="7877" width="3.7109375" style="212" customWidth="1"/>
    <col min="7878" max="7878" width="12.5703125" style="212" customWidth="1"/>
    <col min="7879" max="7879" width="12" style="212" customWidth="1"/>
    <col min="7880" max="7880" width="12.7109375" style="212" customWidth="1"/>
    <col min="7881" max="7881" width="3.7109375" style="212" customWidth="1"/>
    <col min="7882" max="7882" width="12.5703125" style="212" customWidth="1"/>
    <col min="7883" max="7883" width="12" style="212" customWidth="1"/>
    <col min="7884" max="7884" width="3.7109375" style="212" customWidth="1"/>
    <col min="7885" max="7885" width="12.5703125" style="212" customWidth="1"/>
    <col min="7886" max="7886" width="9.28515625" style="212" customWidth="1"/>
    <col min="7887" max="7887" width="9.28515625" style="212"/>
    <col min="7888" max="7888" width="9.28515625" style="212" hidden="1" customWidth="1"/>
    <col min="7889" max="8129" width="9.28515625" style="212"/>
    <col min="8130" max="8131" width="9.7109375" style="212" customWidth="1"/>
    <col min="8132" max="8132" width="34.28515625" style="212" customWidth="1"/>
    <col min="8133" max="8133" width="3.7109375" style="212" customWidth="1"/>
    <col min="8134" max="8134" width="12.5703125" style="212" customWidth="1"/>
    <col min="8135" max="8135" width="12" style="212" customWidth="1"/>
    <col min="8136" max="8136" width="12.7109375" style="212" customWidth="1"/>
    <col min="8137" max="8137" width="3.7109375" style="212" customWidth="1"/>
    <col min="8138" max="8138" width="12.5703125" style="212" customWidth="1"/>
    <col min="8139" max="8139" width="12" style="212" customWidth="1"/>
    <col min="8140" max="8140" width="3.7109375" style="212" customWidth="1"/>
    <col min="8141" max="8141" width="12.5703125" style="212" customWidth="1"/>
    <col min="8142" max="8142" width="9.28515625" style="212" customWidth="1"/>
    <col min="8143" max="8143" width="9.28515625" style="212"/>
    <col min="8144" max="8144" width="9.28515625" style="212" hidden="1" customWidth="1"/>
    <col min="8145" max="8385" width="9.28515625" style="212"/>
    <col min="8386" max="8387" width="9.7109375" style="212" customWidth="1"/>
    <col min="8388" max="8388" width="34.28515625" style="212" customWidth="1"/>
    <col min="8389" max="8389" width="3.7109375" style="212" customWidth="1"/>
    <col min="8390" max="8390" width="12.5703125" style="212" customWidth="1"/>
    <col min="8391" max="8391" width="12" style="212" customWidth="1"/>
    <col min="8392" max="8392" width="12.7109375" style="212" customWidth="1"/>
    <col min="8393" max="8393" width="3.7109375" style="212" customWidth="1"/>
    <col min="8394" max="8394" width="12.5703125" style="212" customWidth="1"/>
    <col min="8395" max="8395" width="12" style="212" customWidth="1"/>
    <col min="8396" max="8396" width="3.7109375" style="212" customWidth="1"/>
    <col min="8397" max="8397" width="12.5703125" style="212" customWidth="1"/>
    <col min="8398" max="8398" width="9.28515625" style="212" customWidth="1"/>
    <col min="8399" max="8399" width="9.28515625" style="212"/>
    <col min="8400" max="8400" width="9.28515625" style="212" hidden="1" customWidth="1"/>
    <col min="8401" max="8641" width="9.28515625" style="212"/>
    <col min="8642" max="8643" width="9.7109375" style="212" customWidth="1"/>
    <col min="8644" max="8644" width="34.28515625" style="212" customWidth="1"/>
    <col min="8645" max="8645" width="3.7109375" style="212" customWidth="1"/>
    <col min="8646" max="8646" width="12.5703125" style="212" customWidth="1"/>
    <col min="8647" max="8647" width="12" style="212" customWidth="1"/>
    <col min="8648" max="8648" width="12.7109375" style="212" customWidth="1"/>
    <col min="8649" max="8649" width="3.7109375" style="212" customWidth="1"/>
    <col min="8650" max="8650" width="12.5703125" style="212" customWidth="1"/>
    <col min="8651" max="8651" width="12" style="212" customWidth="1"/>
    <col min="8652" max="8652" width="3.7109375" style="212" customWidth="1"/>
    <col min="8653" max="8653" width="12.5703125" style="212" customWidth="1"/>
    <col min="8654" max="8654" width="9.28515625" style="212" customWidth="1"/>
    <col min="8655" max="8655" width="9.28515625" style="212"/>
    <col min="8656" max="8656" width="9.28515625" style="212" hidden="1" customWidth="1"/>
    <col min="8657" max="8897" width="9.28515625" style="212"/>
    <col min="8898" max="8899" width="9.7109375" style="212" customWidth="1"/>
    <col min="8900" max="8900" width="34.28515625" style="212" customWidth="1"/>
    <col min="8901" max="8901" width="3.7109375" style="212" customWidth="1"/>
    <col min="8902" max="8902" width="12.5703125" style="212" customWidth="1"/>
    <col min="8903" max="8903" width="12" style="212" customWidth="1"/>
    <col min="8904" max="8904" width="12.7109375" style="212" customWidth="1"/>
    <col min="8905" max="8905" width="3.7109375" style="212" customWidth="1"/>
    <col min="8906" max="8906" width="12.5703125" style="212" customWidth="1"/>
    <col min="8907" max="8907" width="12" style="212" customWidth="1"/>
    <col min="8908" max="8908" width="3.7109375" style="212" customWidth="1"/>
    <col min="8909" max="8909" width="12.5703125" style="212" customWidth="1"/>
    <col min="8910" max="8910" width="9.28515625" style="212" customWidth="1"/>
    <col min="8911" max="8911" width="9.28515625" style="212"/>
    <col min="8912" max="8912" width="9.28515625" style="212" hidden="1" customWidth="1"/>
    <col min="8913" max="9153" width="9.28515625" style="212"/>
    <col min="9154" max="9155" width="9.7109375" style="212" customWidth="1"/>
    <col min="9156" max="9156" width="34.28515625" style="212" customWidth="1"/>
    <col min="9157" max="9157" width="3.7109375" style="212" customWidth="1"/>
    <col min="9158" max="9158" width="12.5703125" style="212" customWidth="1"/>
    <col min="9159" max="9159" width="12" style="212" customWidth="1"/>
    <col min="9160" max="9160" width="12.7109375" style="212" customWidth="1"/>
    <col min="9161" max="9161" width="3.7109375" style="212" customWidth="1"/>
    <col min="9162" max="9162" width="12.5703125" style="212" customWidth="1"/>
    <col min="9163" max="9163" width="12" style="212" customWidth="1"/>
    <col min="9164" max="9164" width="3.7109375" style="212" customWidth="1"/>
    <col min="9165" max="9165" width="12.5703125" style="212" customWidth="1"/>
    <col min="9166" max="9166" width="9.28515625" style="212" customWidth="1"/>
    <col min="9167" max="9167" width="9.28515625" style="212"/>
    <col min="9168" max="9168" width="9.28515625" style="212" hidden="1" customWidth="1"/>
    <col min="9169" max="9409" width="9.28515625" style="212"/>
    <col min="9410" max="9411" width="9.7109375" style="212" customWidth="1"/>
    <col min="9412" max="9412" width="34.28515625" style="212" customWidth="1"/>
    <col min="9413" max="9413" width="3.7109375" style="212" customWidth="1"/>
    <col min="9414" max="9414" width="12.5703125" style="212" customWidth="1"/>
    <col min="9415" max="9415" width="12" style="212" customWidth="1"/>
    <col min="9416" max="9416" width="12.7109375" style="212" customWidth="1"/>
    <col min="9417" max="9417" width="3.7109375" style="212" customWidth="1"/>
    <col min="9418" max="9418" width="12.5703125" style="212" customWidth="1"/>
    <col min="9419" max="9419" width="12" style="212" customWidth="1"/>
    <col min="9420" max="9420" width="3.7109375" style="212" customWidth="1"/>
    <col min="9421" max="9421" width="12.5703125" style="212" customWidth="1"/>
    <col min="9422" max="9422" width="9.28515625" style="212" customWidth="1"/>
    <col min="9423" max="9423" width="9.28515625" style="212"/>
    <col min="9424" max="9424" width="9.28515625" style="212" hidden="1" customWidth="1"/>
    <col min="9425" max="9665" width="9.28515625" style="212"/>
    <col min="9666" max="9667" width="9.7109375" style="212" customWidth="1"/>
    <col min="9668" max="9668" width="34.28515625" style="212" customWidth="1"/>
    <col min="9669" max="9669" width="3.7109375" style="212" customWidth="1"/>
    <col min="9670" max="9670" width="12.5703125" style="212" customWidth="1"/>
    <col min="9671" max="9671" width="12" style="212" customWidth="1"/>
    <col min="9672" max="9672" width="12.7109375" style="212" customWidth="1"/>
    <col min="9673" max="9673" width="3.7109375" style="212" customWidth="1"/>
    <col min="9674" max="9674" width="12.5703125" style="212" customWidth="1"/>
    <col min="9675" max="9675" width="12" style="212" customWidth="1"/>
    <col min="9676" max="9676" width="3.7109375" style="212" customWidth="1"/>
    <col min="9677" max="9677" width="12.5703125" style="212" customWidth="1"/>
    <col min="9678" max="9678" width="9.28515625" style="212" customWidth="1"/>
    <col min="9679" max="9679" width="9.28515625" style="212"/>
    <col min="9680" max="9680" width="9.28515625" style="212" hidden="1" customWidth="1"/>
    <col min="9681" max="9921" width="9.28515625" style="212"/>
    <col min="9922" max="9923" width="9.7109375" style="212" customWidth="1"/>
    <col min="9924" max="9924" width="34.28515625" style="212" customWidth="1"/>
    <col min="9925" max="9925" width="3.7109375" style="212" customWidth="1"/>
    <col min="9926" max="9926" width="12.5703125" style="212" customWidth="1"/>
    <col min="9927" max="9927" width="12" style="212" customWidth="1"/>
    <col min="9928" max="9928" width="12.7109375" style="212" customWidth="1"/>
    <col min="9929" max="9929" width="3.7109375" style="212" customWidth="1"/>
    <col min="9930" max="9930" width="12.5703125" style="212" customWidth="1"/>
    <col min="9931" max="9931" width="12" style="212" customWidth="1"/>
    <col min="9932" max="9932" width="3.7109375" style="212" customWidth="1"/>
    <col min="9933" max="9933" width="12.5703125" style="212" customWidth="1"/>
    <col min="9934" max="9934" width="9.28515625" style="212" customWidth="1"/>
    <col min="9935" max="9935" width="9.28515625" style="212"/>
    <col min="9936" max="9936" width="9.28515625" style="212" hidden="1" customWidth="1"/>
    <col min="9937" max="10177" width="9.28515625" style="212"/>
    <col min="10178" max="10179" width="9.7109375" style="212" customWidth="1"/>
    <col min="10180" max="10180" width="34.28515625" style="212" customWidth="1"/>
    <col min="10181" max="10181" width="3.7109375" style="212" customWidth="1"/>
    <col min="10182" max="10182" width="12.5703125" style="212" customWidth="1"/>
    <col min="10183" max="10183" width="12" style="212" customWidth="1"/>
    <col min="10184" max="10184" width="12.7109375" style="212" customWidth="1"/>
    <col min="10185" max="10185" width="3.7109375" style="212" customWidth="1"/>
    <col min="10186" max="10186" width="12.5703125" style="212" customWidth="1"/>
    <col min="10187" max="10187" width="12" style="212" customWidth="1"/>
    <col min="10188" max="10188" width="3.7109375" style="212" customWidth="1"/>
    <col min="10189" max="10189" width="12.5703125" style="212" customWidth="1"/>
    <col min="10190" max="10190" width="9.28515625" style="212" customWidth="1"/>
    <col min="10191" max="10191" width="9.28515625" style="212"/>
    <col min="10192" max="10192" width="9.28515625" style="212" hidden="1" customWidth="1"/>
    <col min="10193" max="10433" width="9.28515625" style="212"/>
    <col min="10434" max="10435" width="9.7109375" style="212" customWidth="1"/>
    <col min="10436" max="10436" width="34.28515625" style="212" customWidth="1"/>
    <col min="10437" max="10437" width="3.7109375" style="212" customWidth="1"/>
    <col min="10438" max="10438" width="12.5703125" style="212" customWidth="1"/>
    <col min="10439" max="10439" width="12" style="212" customWidth="1"/>
    <col min="10440" max="10440" width="12.7109375" style="212" customWidth="1"/>
    <col min="10441" max="10441" width="3.7109375" style="212" customWidth="1"/>
    <col min="10442" max="10442" width="12.5703125" style="212" customWidth="1"/>
    <col min="10443" max="10443" width="12" style="212" customWidth="1"/>
    <col min="10444" max="10444" width="3.7109375" style="212" customWidth="1"/>
    <col min="10445" max="10445" width="12.5703125" style="212" customWidth="1"/>
    <col min="10446" max="10446" width="9.28515625" style="212" customWidth="1"/>
    <col min="10447" max="10447" width="9.28515625" style="212"/>
    <col min="10448" max="10448" width="9.28515625" style="212" hidden="1" customWidth="1"/>
    <col min="10449" max="10689" width="9.28515625" style="212"/>
    <col min="10690" max="10691" width="9.7109375" style="212" customWidth="1"/>
    <col min="10692" max="10692" width="34.28515625" style="212" customWidth="1"/>
    <col min="10693" max="10693" width="3.7109375" style="212" customWidth="1"/>
    <col min="10694" max="10694" width="12.5703125" style="212" customWidth="1"/>
    <col min="10695" max="10695" width="12" style="212" customWidth="1"/>
    <col min="10696" max="10696" width="12.7109375" style="212" customWidth="1"/>
    <col min="10697" max="10697" width="3.7109375" style="212" customWidth="1"/>
    <col min="10698" max="10698" width="12.5703125" style="212" customWidth="1"/>
    <col min="10699" max="10699" width="12" style="212" customWidth="1"/>
    <col min="10700" max="10700" width="3.7109375" style="212" customWidth="1"/>
    <col min="10701" max="10701" width="12.5703125" style="212" customWidth="1"/>
    <col min="10702" max="10702" width="9.28515625" style="212" customWidth="1"/>
    <col min="10703" max="10703" width="9.28515625" style="212"/>
    <col min="10704" max="10704" width="9.28515625" style="212" hidden="1" customWidth="1"/>
    <col min="10705" max="10945" width="9.28515625" style="212"/>
    <col min="10946" max="10947" width="9.7109375" style="212" customWidth="1"/>
    <col min="10948" max="10948" width="34.28515625" style="212" customWidth="1"/>
    <col min="10949" max="10949" width="3.7109375" style="212" customWidth="1"/>
    <col min="10950" max="10950" width="12.5703125" style="212" customWidth="1"/>
    <col min="10951" max="10951" width="12" style="212" customWidth="1"/>
    <col min="10952" max="10952" width="12.7109375" style="212" customWidth="1"/>
    <col min="10953" max="10953" width="3.7109375" style="212" customWidth="1"/>
    <col min="10954" max="10954" width="12.5703125" style="212" customWidth="1"/>
    <col min="10955" max="10955" width="12" style="212" customWidth="1"/>
    <col min="10956" max="10956" width="3.7109375" style="212" customWidth="1"/>
    <col min="10957" max="10957" width="12.5703125" style="212" customWidth="1"/>
    <col min="10958" max="10958" width="9.28515625" style="212" customWidth="1"/>
    <col min="10959" max="10959" width="9.28515625" style="212"/>
    <col min="10960" max="10960" width="9.28515625" style="212" hidden="1" customWidth="1"/>
    <col min="10961" max="11201" width="9.28515625" style="212"/>
    <col min="11202" max="11203" width="9.7109375" style="212" customWidth="1"/>
    <col min="11204" max="11204" width="34.28515625" style="212" customWidth="1"/>
    <col min="11205" max="11205" width="3.7109375" style="212" customWidth="1"/>
    <col min="11206" max="11206" width="12.5703125" style="212" customWidth="1"/>
    <col min="11207" max="11207" width="12" style="212" customWidth="1"/>
    <col min="11208" max="11208" width="12.7109375" style="212" customWidth="1"/>
    <col min="11209" max="11209" width="3.7109375" style="212" customWidth="1"/>
    <col min="11210" max="11210" width="12.5703125" style="212" customWidth="1"/>
    <col min="11211" max="11211" width="12" style="212" customWidth="1"/>
    <col min="11212" max="11212" width="3.7109375" style="212" customWidth="1"/>
    <col min="11213" max="11213" width="12.5703125" style="212" customWidth="1"/>
    <col min="11214" max="11214" width="9.28515625" style="212" customWidth="1"/>
    <col min="11215" max="11215" width="9.28515625" style="212"/>
    <col min="11216" max="11216" width="9.28515625" style="212" hidden="1" customWidth="1"/>
    <col min="11217" max="11457" width="9.28515625" style="212"/>
    <col min="11458" max="11459" width="9.7109375" style="212" customWidth="1"/>
    <col min="11460" max="11460" width="34.28515625" style="212" customWidth="1"/>
    <col min="11461" max="11461" width="3.7109375" style="212" customWidth="1"/>
    <col min="11462" max="11462" width="12.5703125" style="212" customWidth="1"/>
    <col min="11463" max="11463" width="12" style="212" customWidth="1"/>
    <col min="11464" max="11464" width="12.7109375" style="212" customWidth="1"/>
    <col min="11465" max="11465" width="3.7109375" style="212" customWidth="1"/>
    <col min="11466" max="11466" width="12.5703125" style="212" customWidth="1"/>
    <col min="11467" max="11467" width="12" style="212" customWidth="1"/>
    <col min="11468" max="11468" width="3.7109375" style="212" customWidth="1"/>
    <col min="11469" max="11469" width="12.5703125" style="212" customWidth="1"/>
    <col min="11470" max="11470" width="9.28515625" style="212" customWidth="1"/>
    <col min="11471" max="11471" width="9.28515625" style="212"/>
    <col min="11472" max="11472" width="9.28515625" style="212" hidden="1" customWidth="1"/>
    <col min="11473" max="11713" width="9.28515625" style="212"/>
    <col min="11714" max="11715" width="9.7109375" style="212" customWidth="1"/>
    <col min="11716" max="11716" width="34.28515625" style="212" customWidth="1"/>
    <col min="11717" max="11717" width="3.7109375" style="212" customWidth="1"/>
    <col min="11718" max="11718" width="12.5703125" style="212" customWidth="1"/>
    <col min="11719" max="11719" width="12" style="212" customWidth="1"/>
    <col min="11720" max="11720" width="12.7109375" style="212" customWidth="1"/>
    <col min="11721" max="11721" width="3.7109375" style="212" customWidth="1"/>
    <col min="11722" max="11722" width="12.5703125" style="212" customWidth="1"/>
    <col min="11723" max="11723" width="12" style="212" customWidth="1"/>
    <col min="11724" max="11724" width="3.7109375" style="212" customWidth="1"/>
    <col min="11725" max="11725" width="12.5703125" style="212" customWidth="1"/>
    <col min="11726" max="11726" width="9.28515625" style="212" customWidth="1"/>
    <col min="11727" max="11727" width="9.28515625" style="212"/>
    <col min="11728" max="11728" width="9.28515625" style="212" hidden="1" customWidth="1"/>
    <col min="11729" max="11969" width="9.28515625" style="212"/>
    <col min="11970" max="11971" width="9.7109375" style="212" customWidth="1"/>
    <col min="11972" max="11972" width="34.28515625" style="212" customWidth="1"/>
    <col min="11973" max="11973" width="3.7109375" style="212" customWidth="1"/>
    <col min="11974" max="11974" width="12.5703125" style="212" customWidth="1"/>
    <col min="11975" max="11975" width="12" style="212" customWidth="1"/>
    <col min="11976" max="11976" width="12.7109375" style="212" customWidth="1"/>
    <col min="11977" max="11977" width="3.7109375" style="212" customWidth="1"/>
    <col min="11978" max="11978" width="12.5703125" style="212" customWidth="1"/>
    <col min="11979" max="11979" width="12" style="212" customWidth="1"/>
    <col min="11980" max="11980" width="3.7109375" style="212" customWidth="1"/>
    <col min="11981" max="11981" width="12.5703125" style="212" customWidth="1"/>
    <col min="11982" max="11982" width="9.28515625" style="212" customWidth="1"/>
    <col min="11983" max="11983" width="9.28515625" style="212"/>
    <col min="11984" max="11984" width="9.28515625" style="212" hidden="1" customWidth="1"/>
    <col min="11985" max="12225" width="9.28515625" style="212"/>
    <col min="12226" max="12227" width="9.7109375" style="212" customWidth="1"/>
    <col min="12228" max="12228" width="34.28515625" style="212" customWidth="1"/>
    <col min="12229" max="12229" width="3.7109375" style="212" customWidth="1"/>
    <col min="12230" max="12230" width="12.5703125" style="212" customWidth="1"/>
    <col min="12231" max="12231" width="12" style="212" customWidth="1"/>
    <col min="12232" max="12232" width="12.7109375" style="212" customWidth="1"/>
    <col min="12233" max="12233" width="3.7109375" style="212" customWidth="1"/>
    <col min="12234" max="12234" width="12.5703125" style="212" customWidth="1"/>
    <col min="12235" max="12235" width="12" style="212" customWidth="1"/>
    <col min="12236" max="12236" width="3.7109375" style="212" customWidth="1"/>
    <col min="12237" max="12237" width="12.5703125" style="212" customWidth="1"/>
    <col min="12238" max="12238" width="9.28515625" style="212" customWidth="1"/>
    <col min="12239" max="12239" width="9.28515625" style="212"/>
    <col min="12240" max="12240" width="9.28515625" style="212" hidden="1" customWidth="1"/>
    <col min="12241" max="12481" width="9.28515625" style="212"/>
    <col min="12482" max="12483" width="9.7109375" style="212" customWidth="1"/>
    <col min="12484" max="12484" width="34.28515625" style="212" customWidth="1"/>
    <col min="12485" max="12485" width="3.7109375" style="212" customWidth="1"/>
    <col min="12486" max="12486" width="12.5703125" style="212" customWidth="1"/>
    <col min="12487" max="12487" width="12" style="212" customWidth="1"/>
    <col min="12488" max="12488" width="12.7109375" style="212" customWidth="1"/>
    <col min="12489" max="12489" width="3.7109375" style="212" customWidth="1"/>
    <col min="12490" max="12490" width="12.5703125" style="212" customWidth="1"/>
    <col min="12491" max="12491" width="12" style="212" customWidth="1"/>
    <col min="12492" max="12492" width="3.7109375" style="212" customWidth="1"/>
    <col min="12493" max="12493" width="12.5703125" style="212" customWidth="1"/>
    <col min="12494" max="12494" width="9.28515625" style="212" customWidth="1"/>
    <col min="12495" max="12495" width="9.28515625" style="212"/>
    <col min="12496" max="12496" width="9.28515625" style="212" hidden="1" customWidth="1"/>
    <col min="12497" max="12737" width="9.28515625" style="212"/>
    <col min="12738" max="12739" width="9.7109375" style="212" customWidth="1"/>
    <col min="12740" max="12740" width="34.28515625" style="212" customWidth="1"/>
    <col min="12741" max="12741" width="3.7109375" style="212" customWidth="1"/>
    <col min="12742" max="12742" width="12.5703125" style="212" customWidth="1"/>
    <col min="12743" max="12743" width="12" style="212" customWidth="1"/>
    <col min="12744" max="12744" width="12.7109375" style="212" customWidth="1"/>
    <col min="12745" max="12745" width="3.7109375" style="212" customWidth="1"/>
    <col min="12746" max="12746" width="12.5703125" style="212" customWidth="1"/>
    <col min="12747" max="12747" width="12" style="212" customWidth="1"/>
    <col min="12748" max="12748" width="3.7109375" style="212" customWidth="1"/>
    <col min="12749" max="12749" width="12.5703125" style="212" customWidth="1"/>
    <col min="12750" max="12750" width="9.28515625" style="212" customWidth="1"/>
    <col min="12751" max="12751" width="9.28515625" style="212"/>
    <col min="12752" max="12752" width="9.28515625" style="212" hidden="1" customWidth="1"/>
    <col min="12753" max="12993" width="9.28515625" style="212"/>
    <col min="12994" max="12995" width="9.7109375" style="212" customWidth="1"/>
    <col min="12996" max="12996" width="34.28515625" style="212" customWidth="1"/>
    <col min="12997" max="12997" width="3.7109375" style="212" customWidth="1"/>
    <col min="12998" max="12998" width="12.5703125" style="212" customWidth="1"/>
    <col min="12999" max="12999" width="12" style="212" customWidth="1"/>
    <col min="13000" max="13000" width="12.7109375" style="212" customWidth="1"/>
    <col min="13001" max="13001" width="3.7109375" style="212" customWidth="1"/>
    <col min="13002" max="13002" width="12.5703125" style="212" customWidth="1"/>
    <col min="13003" max="13003" width="12" style="212" customWidth="1"/>
    <col min="13004" max="13004" width="3.7109375" style="212" customWidth="1"/>
    <col min="13005" max="13005" width="12.5703125" style="212" customWidth="1"/>
    <col min="13006" max="13006" width="9.28515625" style="212" customWidth="1"/>
    <col min="13007" max="13007" width="9.28515625" style="212"/>
    <col min="13008" max="13008" width="9.28515625" style="212" hidden="1" customWidth="1"/>
    <col min="13009" max="13249" width="9.28515625" style="212"/>
    <col min="13250" max="13251" width="9.7109375" style="212" customWidth="1"/>
    <col min="13252" max="13252" width="34.28515625" style="212" customWidth="1"/>
    <col min="13253" max="13253" width="3.7109375" style="212" customWidth="1"/>
    <col min="13254" max="13254" width="12.5703125" style="212" customWidth="1"/>
    <col min="13255" max="13255" width="12" style="212" customWidth="1"/>
    <col min="13256" max="13256" width="12.7109375" style="212" customWidth="1"/>
    <col min="13257" max="13257" width="3.7109375" style="212" customWidth="1"/>
    <col min="13258" max="13258" width="12.5703125" style="212" customWidth="1"/>
    <col min="13259" max="13259" width="12" style="212" customWidth="1"/>
    <col min="13260" max="13260" width="3.7109375" style="212" customWidth="1"/>
    <col min="13261" max="13261" width="12.5703125" style="212" customWidth="1"/>
    <col min="13262" max="13262" width="9.28515625" style="212" customWidth="1"/>
    <col min="13263" max="13263" width="9.28515625" style="212"/>
    <col min="13264" max="13264" width="9.28515625" style="212" hidden="1" customWidth="1"/>
    <col min="13265" max="13505" width="9.28515625" style="212"/>
    <col min="13506" max="13507" width="9.7109375" style="212" customWidth="1"/>
    <col min="13508" max="13508" width="34.28515625" style="212" customWidth="1"/>
    <col min="13509" max="13509" width="3.7109375" style="212" customWidth="1"/>
    <col min="13510" max="13510" width="12.5703125" style="212" customWidth="1"/>
    <col min="13511" max="13511" width="12" style="212" customWidth="1"/>
    <col min="13512" max="13512" width="12.7109375" style="212" customWidth="1"/>
    <col min="13513" max="13513" width="3.7109375" style="212" customWidth="1"/>
    <col min="13514" max="13514" width="12.5703125" style="212" customWidth="1"/>
    <col min="13515" max="13515" width="12" style="212" customWidth="1"/>
    <col min="13516" max="13516" width="3.7109375" style="212" customWidth="1"/>
    <col min="13517" max="13517" width="12.5703125" style="212" customWidth="1"/>
    <col min="13518" max="13518" width="9.28515625" style="212" customWidth="1"/>
    <col min="13519" max="13519" width="9.28515625" style="212"/>
    <col min="13520" max="13520" width="9.28515625" style="212" hidden="1" customWidth="1"/>
    <col min="13521" max="13761" width="9.28515625" style="212"/>
    <col min="13762" max="13763" width="9.7109375" style="212" customWidth="1"/>
    <col min="13764" max="13764" width="34.28515625" style="212" customWidth="1"/>
    <col min="13765" max="13765" width="3.7109375" style="212" customWidth="1"/>
    <col min="13766" max="13766" width="12.5703125" style="212" customWidth="1"/>
    <col min="13767" max="13767" width="12" style="212" customWidth="1"/>
    <col min="13768" max="13768" width="12.7109375" style="212" customWidth="1"/>
    <col min="13769" max="13769" width="3.7109375" style="212" customWidth="1"/>
    <col min="13770" max="13770" width="12.5703125" style="212" customWidth="1"/>
    <col min="13771" max="13771" width="12" style="212" customWidth="1"/>
    <col min="13772" max="13772" width="3.7109375" style="212" customWidth="1"/>
    <col min="13773" max="13773" width="12.5703125" style="212" customWidth="1"/>
    <col min="13774" max="13774" width="9.28515625" style="212" customWidth="1"/>
    <col min="13775" max="13775" width="9.28515625" style="212"/>
    <col min="13776" max="13776" width="9.28515625" style="212" hidden="1" customWidth="1"/>
    <col min="13777" max="14017" width="9.28515625" style="212"/>
    <col min="14018" max="14019" width="9.7109375" style="212" customWidth="1"/>
    <col min="14020" max="14020" width="34.28515625" style="212" customWidth="1"/>
    <col min="14021" max="14021" width="3.7109375" style="212" customWidth="1"/>
    <col min="14022" max="14022" width="12.5703125" style="212" customWidth="1"/>
    <col min="14023" max="14023" width="12" style="212" customWidth="1"/>
    <col min="14024" max="14024" width="12.7109375" style="212" customWidth="1"/>
    <col min="14025" max="14025" width="3.7109375" style="212" customWidth="1"/>
    <col min="14026" max="14026" width="12.5703125" style="212" customWidth="1"/>
    <col min="14027" max="14027" width="12" style="212" customWidth="1"/>
    <col min="14028" max="14028" width="3.7109375" style="212" customWidth="1"/>
    <col min="14029" max="14029" width="12.5703125" style="212" customWidth="1"/>
    <col min="14030" max="14030" width="9.28515625" style="212" customWidth="1"/>
    <col min="14031" max="14031" width="9.28515625" style="212"/>
    <col min="14032" max="14032" width="9.28515625" style="212" hidden="1" customWidth="1"/>
    <col min="14033" max="14273" width="9.28515625" style="212"/>
    <col min="14274" max="14275" width="9.7109375" style="212" customWidth="1"/>
    <col min="14276" max="14276" width="34.28515625" style="212" customWidth="1"/>
    <col min="14277" max="14277" width="3.7109375" style="212" customWidth="1"/>
    <col min="14278" max="14278" width="12.5703125" style="212" customWidth="1"/>
    <col min="14279" max="14279" width="12" style="212" customWidth="1"/>
    <col min="14280" max="14280" width="12.7109375" style="212" customWidth="1"/>
    <col min="14281" max="14281" width="3.7109375" style="212" customWidth="1"/>
    <col min="14282" max="14282" width="12.5703125" style="212" customWidth="1"/>
    <col min="14283" max="14283" width="12" style="212" customWidth="1"/>
    <col min="14284" max="14284" width="3.7109375" style="212" customWidth="1"/>
    <col min="14285" max="14285" width="12.5703125" style="212" customWidth="1"/>
    <col min="14286" max="14286" width="9.28515625" style="212" customWidth="1"/>
    <col min="14287" max="14287" width="9.28515625" style="212"/>
    <col min="14288" max="14288" width="9.28515625" style="212" hidden="1" customWidth="1"/>
    <col min="14289" max="14529" width="9.28515625" style="212"/>
    <col min="14530" max="14531" width="9.7109375" style="212" customWidth="1"/>
    <col min="14532" max="14532" width="34.28515625" style="212" customWidth="1"/>
    <col min="14533" max="14533" width="3.7109375" style="212" customWidth="1"/>
    <col min="14534" max="14534" width="12.5703125" style="212" customWidth="1"/>
    <col min="14535" max="14535" width="12" style="212" customWidth="1"/>
    <col min="14536" max="14536" width="12.7109375" style="212" customWidth="1"/>
    <col min="14537" max="14537" width="3.7109375" style="212" customWidth="1"/>
    <col min="14538" max="14538" width="12.5703125" style="212" customWidth="1"/>
    <col min="14539" max="14539" width="12" style="212" customWidth="1"/>
    <col min="14540" max="14540" width="3.7109375" style="212" customWidth="1"/>
    <col min="14541" max="14541" width="12.5703125" style="212" customWidth="1"/>
    <col min="14542" max="14542" width="9.28515625" style="212" customWidth="1"/>
    <col min="14543" max="14543" width="9.28515625" style="212"/>
    <col min="14544" max="14544" width="9.28515625" style="212" hidden="1" customWidth="1"/>
    <col min="14545" max="14785" width="9.28515625" style="212"/>
    <col min="14786" max="14787" width="9.7109375" style="212" customWidth="1"/>
    <col min="14788" max="14788" width="34.28515625" style="212" customWidth="1"/>
    <col min="14789" max="14789" width="3.7109375" style="212" customWidth="1"/>
    <col min="14790" max="14790" width="12.5703125" style="212" customWidth="1"/>
    <col min="14791" max="14791" width="12" style="212" customWidth="1"/>
    <col min="14792" max="14792" width="12.7109375" style="212" customWidth="1"/>
    <col min="14793" max="14793" width="3.7109375" style="212" customWidth="1"/>
    <col min="14794" max="14794" width="12.5703125" style="212" customWidth="1"/>
    <col min="14795" max="14795" width="12" style="212" customWidth="1"/>
    <col min="14796" max="14796" width="3.7109375" style="212" customWidth="1"/>
    <col min="14797" max="14797" width="12.5703125" style="212" customWidth="1"/>
    <col min="14798" max="14798" width="9.28515625" style="212" customWidth="1"/>
    <col min="14799" max="14799" width="9.28515625" style="212"/>
    <col min="14800" max="14800" width="9.28515625" style="212" hidden="1" customWidth="1"/>
    <col min="14801" max="15041" width="9.28515625" style="212"/>
    <col min="15042" max="15043" width="9.7109375" style="212" customWidth="1"/>
    <col min="15044" max="15044" width="34.28515625" style="212" customWidth="1"/>
    <col min="15045" max="15045" width="3.7109375" style="212" customWidth="1"/>
    <col min="15046" max="15046" width="12.5703125" style="212" customWidth="1"/>
    <col min="15047" max="15047" width="12" style="212" customWidth="1"/>
    <col min="15048" max="15048" width="12.7109375" style="212" customWidth="1"/>
    <col min="15049" max="15049" width="3.7109375" style="212" customWidth="1"/>
    <col min="15050" max="15050" width="12.5703125" style="212" customWidth="1"/>
    <col min="15051" max="15051" width="12" style="212" customWidth="1"/>
    <col min="15052" max="15052" width="3.7109375" style="212" customWidth="1"/>
    <col min="15053" max="15053" width="12.5703125" style="212" customWidth="1"/>
    <col min="15054" max="15054" width="9.28515625" style="212" customWidth="1"/>
    <col min="15055" max="15055" width="9.28515625" style="212"/>
    <col min="15056" max="15056" width="9.28515625" style="212" hidden="1" customWidth="1"/>
    <col min="15057" max="15297" width="9.28515625" style="212"/>
    <col min="15298" max="15299" width="9.7109375" style="212" customWidth="1"/>
    <col min="15300" max="15300" width="34.28515625" style="212" customWidth="1"/>
    <col min="15301" max="15301" width="3.7109375" style="212" customWidth="1"/>
    <col min="15302" max="15302" width="12.5703125" style="212" customWidth="1"/>
    <col min="15303" max="15303" width="12" style="212" customWidth="1"/>
    <col min="15304" max="15304" width="12.7109375" style="212" customWidth="1"/>
    <col min="15305" max="15305" width="3.7109375" style="212" customWidth="1"/>
    <col min="15306" max="15306" width="12.5703125" style="212" customWidth="1"/>
    <col min="15307" max="15307" width="12" style="212" customWidth="1"/>
    <col min="15308" max="15308" width="3.7109375" style="212" customWidth="1"/>
    <col min="15309" max="15309" width="12.5703125" style="212" customWidth="1"/>
    <col min="15310" max="15310" width="9.28515625" style="212" customWidth="1"/>
    <col min="15311" max="15311" width="9.28515625" style="212"/>
    <col min="15312" max="15312" width="9.28515625" style="212" hidden="1" customWidth="1"/>
    <col min="15313" max="15553" width="9.28515625" style="212"/>
    <col min="15554" max="15555" width="9.7109375" style="212" customWidth="1"/>
    <col min="15556" max="15556" width="34.28515625" style="212" customWidth="1"/>
    <col min="15557" max="15557" width="3.7109375" style="212" customWidth="1"/>
    <col min="15558" max="15558" width="12.5703125" style="212" customWidth="1"/>
    <col min="15559" max="15559" width="12" style="212" customWidth="1"/>
    <col min="15560" max="15560" width="12.7109375" style="212" customWidth="1"/>
    <col min="15561" max="15561" width="3.7109375" style="212" customWidth="1"/>
    <col min="15562" max="15562" width="12.5703125" style="212" customWidth="1"/>
    <col min="15563" max="15563" width="12" style="212" customWidth="1"/>
    <col min="15564" max="15564" width="3.7109375" style="212" customWidth="1"/>
    <col min="15565" max="15565" width="12.5703125" style="212" customWidth="1"/>
    <col min="15566" max="15566" width="9.28515625" style="212" customWidth="1"/>
    <col min="15567" max="15567" width="9.28515625" style="212"/>
    <col min="15568" max="15568" width="9.28515625" style="212" hidden="1" customWidth="1"/>
    <col min="15569" max="15809" width="9.28515625" style="212"/>
    <col min="15810" max="15811" width="9.7109375" style="212" customWidth="1"/>
    <col min="15812" max="15812" width="34.28515625" style="212" customWidth="1"/>
    <col min="15813" max="15813" width="3.7109375" style="212" customWidth="1"/>
    <col min="15814" max="15814" width="12.5703125" style="212" customWidth="1"/>
    <col min="15815" max="15815" width="12" style="212" customWidth="1"/>
    <col min="15816" max="15816" width="12.7109375" style="212" customWidth="1"/>
    <col min="15817" max="15817" width="3.7109375" style="212" customWidth="1"/>
    <col min="15818" max="15818" width="12.5703125" style="212" customWidth="1"/>
    <col min="15819" max="15819" width="12" style="212" customWidth="1"/>
    <col min="15820" max="15820" width="3.7109375" style="212" customWidth="1"/>
    <col min="15821" max="15821" width="12.5703125" style="212" customWidth="1"/>
    <col min="15822" max="15822" width="9.28515625" style="212" customWidth="1"/>
    <col min="15823" max="15823" width="9.28515625" style="212"/>
    <col min="15824" max="15824" width="9.28515625" style="212" hidden="1" customWidth="1"/>
    <col min="15825" max="16065" width="9.28515625" style="212"/>
    <col min="16066" max="16067" width="9.7109375" style="212" customWidth="1"/>
    <col min="16068" max="16068" width="34.28515625" style="212" customWidth="1"/>
    <col min="16069" max="16069" width="3.7109375" style="212" customWidth="1"/>
    <col min="16070" max="16070" width="12.5703125" style="212" customWidth="1"/>
    <col min="16071" max="16071" width="12" style="212" customWidth="1"/>
    <col min="16072" max="16072" width="12.7109375" style="212" customWidth="1"/>
    <col min="16073" max="16073" width="3.7109375" style="212" customWidth="1"/>
    <col min="16074" max="16074" width="12.5703125" style="212" customWidth="1"/>
    <col min="16075" max="16075" width="12" style="212" customWidth="1"/>
    <col min="16076" max="16076" width="3.7109375" style="212" customWidth="1"/>
    <col min="16077" max="16077" width="12.5703125" style="212" customWidth="1"/>
    <col min="16078" max="16078" width="9.28515625" style="212" customWidth="1"/>
    <col min="16079" max="16079" width="9.28515625" style="212"/>
    <col min="16080" max="16080" width="9.28515625" style="212" hidden="1" customWidth="1"/>
    <col min="16081" max="16384" width="9.28515625" style="212"/>
  </cols>
  <sheetData>
    <row r="1" spans="1:40" ht="15" customHeight="1" x14ac:dyDescent="0.2">
      <c r="A1" s="526"/>
      <c r="AN1" s="228"/>
    </row>
    <row r="2" spans="1:40" ht="35.25" customHeight="1" thickBot="1" x14ac:dyDescent="0.55000000000000004">
      <c r="B2" s="1088" t="s">
        <v>666</v>
      </c>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3"/>
      <c r="AL2" s="103"/>
      <c r="AM2" s="330"/>
      <c r="AN2" s="228"/>
    </row>
    <row r="3" spans="1:40" ht="20.100000000000001" customHeight="1" x14ac:dyDescent="0.3">
      <c r="B3" s="1126" t="s">
        <v>632</v>
      </c>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6"/>
      <c r="AE3" s="1126"/>
      <c r="AF3" s="535"/>
      <c r="AG3" s="535"/>
      <c r="AH3" s="535"/>
      <c r="AI3" s="535"/>
      <c r="AJ3" s="535"/>
      <c r="AK3" s="535"/>
      <c r="AL3" s="535"/>
      <c r="AM3" s="535"/>
      <c r="AN3" s="228"/>
    </row>
    <row r="4" spans="1:40" ht="20.100000000000001" customHeight="1" thickBot="1" x14ac:dyDescent="0.35">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536"/>
      <c r="AG4" s="536"/>
      <c r="AH4" s="536"/>
      <c r="AI4" s="536"/>
      <c r="AJ4" s="536"/>
      <c r="AK4" s="536"/>
      <c r="AL4" s="536"/>
      <c r="AM4" s="536"/>
      <c r="AN4" s="228"/>
    </row>
    <row r="5" spans="1:40" ht="6" customHeight="1" x14ac:dyDescent="0.2">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N5" s="228"/>
    </row>
    <row r="6" spans="1:40" ht="19.5" customHeight="1" x14ac:dyDescent="0.35">
      <c r="B6" s="538" t="s">
        <v>700</v>
      </c>
      <c r="C6" s="539"/>
      <c r="D6" s="539"/>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N6" s="228"/>
    </row>
    <row r="7" spans="1:40" ht="21" customHeight="1" x14ac:dyDescent="0.35">
      <c r="B7" s="540"/>
      <c r="C7" s="541" t="s">
        <v>715</v>
      </c>
      <c r="D7" s="539"/>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N7" s="228"/>
    </row>
    <row r="8" spans="1:40" ht="21" customHeight="1" x14ac:dyDescent="0.35">
      <c r="B8" s="540"/>
      <c r="C8" s="541" t="s">
        <v>716</v>
      </c>
      <c r="D8" s="539"/>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N8" s="228"/>
    </row>
    <row r="9" spans="1:40" ht="21" customHeight="1" x14ac:dyDescent="0.35">
      <c r="B9" s="540"/>
      <c r="C9" s="541" t="s">
        <v>717</v>
      </c>
      <c r="D9" s="539"/>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N9" s="228"/>
    </row>
    <row r="10" spans="1:40" ht="21" customHeight="1" x14ac:dyDescent="0.35">
      <c r="B10" s="540"/>
      <c r="C10" s="541" t="s">
        <v>718</v>
      </c>
      <c r="D10" s="539"/>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N10" s="228"/>
    </row>
    <row r="11" spans="1:40" ht="6" customHeight="1" thickBot="1" x14ac:dyDescent="0.25">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228"/>
    </row>
    <row r="12" spans="1:40" ht="15" customHeight="1" x14ac:dyDescent="0.2">
      <c r="AN12" s="228"/>
    </row>
    <row r="13" spans="1:40" s="542" customFormat="1" ht="58.5" customHeight="1" x14ac:dyDescent="0.3">
      <c r="D13" s="537"/>
      <c r="E13" s="537"/>
      <c r="F13" s="1130" t="s">
        <v>589</v>
      </c>
      <c r="G13" s="1130"/>
      <c r="H13" s="1130"/>
      <c r="I13" s="1130"/>
      <c r="J13" s="1130"/>
      <c r="K13" s="1130"/>
      <c r="L13" s="1130"/>
      <c r="M13" s="1130"/>
      <c r="N13" s="1130"/>
      <c r="O13" s="1130"/>
      <c r="P13" s="1130"/>
      <c r="Q13" s="1130"/>
      <c r="R13" s="1130"/>
      <c r="S13" s="1130"/>
      <c r="T13" s="1130"/>
      <c r="U13" s="1130"/>
      <c r="V13" s="1130"/>
      <c r="W13" s="1130"/>
      <c r="X13" s="1130"/>
      <c r="Y13" s="537"/>
      <c r="Z13" s="1130" t="s">
        <v>553</v>
      </c>
      <c r="AA13" s="1130"/>
      <c r="AB13" s="1130"/>
      <c r="AC13" s="537"/>
      <c r="AD13" s="1130" t="s">
        <v>554</v>
      </c>
      <c r="AE13" s="1130"/>
      <c r="AF13" s="1130"/>
      <c r="AG13" s="537"/>
      <c r="AH13" s="543" t="s">
        <v>719</v>
      </c>
      <c r="AI13" s="590"/>
      <c r="AJ13" s="1130" t="s">
        <v>555</v>
      </c>
      <c r="AK13" s="1130"/>
      <c r="AL13" s="1130"/>
      <c r="AM13" s="544"/>
      <c r="AN13" s="356"/>
    </row>
    <row r="14" spans="1:40" ht="9" customHeight="1" x14ac:dyDescent="0.3">
      <c r="D14" s="537"/>
      <c r="E14" s="537"/>
      <c r="F14" s="591"/>
      <c r="G14" s="591"/>
      <c r="H14" s="591"/>
      <c r="I14" s="591"/>
      <c r="J14" s="591"/>
      <c r="K14" s="591"/>
      <c r="L14" s="591"/>
      <c r="M14" s="591"/>
      <c r="N14" s="591"/>
      <c r="O14" s="591"/>
      <c r="P14" s="591"/>
      <c r="Q14" s="591"/>
      <c r="R14" s="591"/>
      <c r="S14" s="591"/>
      <c r="T14" s="591"/>
      <c r="U14" s="591"/>
      <c r="V14" s="591"/>
      <c r="W14" s="537"/>
      <c r="X14" s="537"/>
      <c r="Y14" s="537"/>
      <c r="Z14" s="592"/>
      <c r="AA14" s="537"/>
      <c r="AB14" s="537"/>
      <c r="AC14" s="537"/>
      <c r="AD14" s="592"/>
      <c r="AE14" s="537"/>
      <c r="AF14" s="537"/>
      <c r="AG14" s="537"/>
      <c r="AH14" s="592"/>
      <c r="AI14" s="590"/>
      <c r="AJ14" s="592"/>
      <c r="AK14" s="590"/>
      <c r="AL14" s="590"/>
      <c r="AM14" s="218"/>
      <c r="AN14" s="228"/>
    </row>
    <row r="15" spans="1:40" s="542" customFormat="1" ht="90" customHeight="1" x14ac:dyDescent="0.3">
      <c r="D15" s="537"/>
      <c r="E15" s="537"/>
      <c r="F15" s="1128" t="s">
        <v>173</v>
      </c>
      <c r="G15" s="1128"/>
      <c r="H15" s="1128"/>
      <c r="I15" s="593"/>
      <c r="J15" s="1128" t="s">
        <v>703</v>
      </c>
      <c r="K15" s="1128"/>
      <c r="L15" s="1128"/>
      <c r="M15" s="593"/>
      <c r="N15" s="1128" t="s">
        <v>587</v>
      </c>
      <c r="O15" s="1128"/>
      <c r="P15" s="1128"/>
      <c r="Q15" s="593"/>
      <c r="R15" s="1128" t="s">
        <v>588</v>
      </c>
      <c r="S15" s="1128"/>
      <c r="T15" s="1128"/>
      <c r="U15" s="593"/>
      <c r="V15" s="1129" t="s">
        <v>714</v>
      </c>
      <c r="W15" s="1129"/>
      <c r="X15" s="1129"/>
      <c r="Y15" s="537"/>
      <c r="Z15" s="592"/>
      <c r="AA15" s="537"/>
      <c r="AB15" s="537"/>
      <c r="AC15" s="537"/>
      <c r="AD15" s="592"/>
      <c r="AE15" s="537"/>
      <c r="AF15" s="537"/>
      <c r="AG15" s="537"/>
      <c r="AH15" s="592"/>
      <c r="AI15" s="590"/>
      <c r="AJ15" s="592"/>
      <c r="AK15" s="590"/>
      <c r="AL15" s="590"/>
      <c r="AM15" s="545"/>
      <c r="AN15" s="356"/>
    </row>
    <row r="16" spans="1:40" s="542" customFormat="1" ht="25.15" customHeight="1" x14ac:dyDescent="0.3">
      <c r="D16" s="594" t="s">
        <v>541</v>
      </c>
      <c r="E16" s="537"/>
      <c r="F16" s="1093">
        <f>B_Details!$D76</f>
        <v>0</v>
      </c>
      <c r="G16" s="1094"/>
      <c r="H16" s="1095"/>
      <c r="I16" s="537"/>
      <c r="J16" s="1093">
        <f>B_Details!$D77</f>
        <v>0</v>
      </c>
      <c r="K16" s="1094"/>
      <c r="L16" s="1095"/>
      <c r="M16" s="537"/>
      <c r="N16" s="1093">
        <f>B_Details!$D78</f>
        <v>0</v>
      </c>
      <c r="O16" s="1094"/>
      <c r="P16" s="1095"/>
      <c r="Q16" s="537"/>
      <c r="R16" s="1093">
        <f>B_Details!$D79</f>
        <v>0</v>
      </c>
      <c r="S16" s="1094"/>
      <c r="T16" s="1095"/>
      <c r="U16" s="537"/>
      <c r="V16" s="1099">
        <f>R16+N16+J16+F16</f>
        <v>0</v>
      </c>
      <c r="W16" s="1100"/>
      <c r="X16" s="1101"/>
      <c r="Y16" s="537"/>
      <c r="Z16" s="1093">
        <f>B_Details!$D81</f>
        <v>0</v>
      </c>
      <c r="AA16" s="1094"/>
      <c r="AB16" s="1095"/>
      <c r="AC16" s="537"/>
      <c r="AD16" s="1093">
        <f>B_Details!$D82</f>
        <v>0</v>
      </c>
      <c r="AE16" s="1094"/>
      <c r="AF16" s="1095"/>
      <c r="AG16" s="537"/>
      <c r="AH16" s="595"/>
      <c r="AI16" s="537"/>
      <c r="AJ16" s="1099">
        <f>V16+Z16+AD16</f>
        <v>0</v>
      </c>
      <c r="AK16" s="1100"/>
      <c r="AL16" s="1101"/>
      <c r="AM16" s="546"/>
      <c r="AN16" s="356"/>
    </row>
    <row r="17" spans="2:40" s="545" customFormat="1" ht="25.15" customHeight="1" x14ac:dyDescent="0.3">
      <c r="D17" s="594" t="s">
        <v>599</v>
      </c>
      <c r="E17" s="590"/>
      <c r="F17" s="1096">
        <f>F30+F69+F75+F93</f>
        <v>0</v>
      </c>
      <c r="G17" s="1097"/>
      <c r="H17" s="1098"/>
      <c r="I17" s="590"/>
      <c r="J17" s="1096">
        <f>J30+J69+J75+J93</f>
        <v>0</v>
      </c>
      <c r="K17" s="1097"/>
      <c r="L17" s="1098"/>
      <c r="M17" s="590"/>
      <c r="N17" s="1096">
        <f>N30+N69+N75+N93</f>
        <v>0</v>
      </c>
      <c r="O17" s="1097"/>
      <c r="P17" s="1098"/>
      <c r="Q17" s="590"/>
      <c r="R17" s="1096">
        <f>R30+R69+R75+R93</f>
        <v>0</v>
      </c>
      <c r="S17" s="1097"/>
      <c r="T17" s="1098"/>
      <c r="U17" s="590"/>
      <c r="V17" s="1102">
        <f>R17+N17+J17+F17</f>
        <v>0</v>
      </c>
      <c r="W17" s="1103"/>
      <c r="X17" s="1104"/>
      <c r="Y17" s="590"/>
      <c r="Z17" s="1096">
        <f>Z30+Z69+Z75+Z93</f>
        <v>0</v>
      </c>
      <c r="AA17" s="1097"/>
      <c r="AB17" s="1098"/>
      <c r="AC17" s="590"/>
      <c r="AD17" s="1096">
        <f>AD30+AD69+AD75+AD93</f>
        <v>0</v>
      </c>
      <c r="AE17" s="1097"/>
      <c r="AF17" s="1098"/>
      <c r="AG17" s="590"/>
      <c r="AH17" s="617">
        <f>AH30+AH69+AH75+AH93</f>
        <v>0</v>
      </c>
      <c r="AI17" s="596"/>
      <c r="AJ17" s="1102">
        <f>AH17+AD17+Z17+V17</f>
        <v>0</v>
      </c>
      <c r="AK17" s="1103"/>
      <c r="AL17" s="1104"/>
      <c r="AM17" s="547"/>
      <c r="AN17" s="548"/>
    </row>
    <row r="18" spans="2:40" s="542" customFormat="1" ht="25.15" customHeight="1" x14ac:dyDescent="0.3">
      <c r="D18" s="594" t="s">
        <v>602</v>
      </c>
      <c r="E18" s="537"/>
      <c r="F18" s="1096">
        <f>IF(F16&gt;0,F17/F16,0)</f>
        <v>0</v>
      </c>
      <c r="G18" s="1097"/>
      <c r="H18" s="1098"/>
      <c r="I18" s="537"/>
      <c r="J18" s="1096">
        <f>IF(J16&gt;0,J17/J16,0)</f>
        <v>0</v>
      </c>
      <c r="K18" s="1097"/>
      <c r="L18" s="1098"/>
      <c r="M18" s="537"/>
      <c r="N18" s="1096">
        <f>IF(N16&gt;0,N17/N16,0)</f>
        <v>0</v>
      </c>
      <c r="O18" s="1097"/>
      <c r="P18" s="1098"/>
      <c r="Q18" s="537"/>
      <c r="R18" s="1096">
        <f>IF(R16&gt;0,R17/R16,0)</f>
        <v>0</v>
      </c>
      <c r="S18" s="1097"/>
      <c r="T18" s="1098"/>
      <c r="U18" s="537"/>
      <c r="V18" s="1102">
        <f>IF(V16&gt;0,V17/V16,0)</f>
        <v>0</v>
      </c>
      <c r="W18" s="1103"/>
      <c r="X18" s="1104"/>
      <c r="Y18" s="537"/>
      <c r="Z18" s="1096">
        <f>IF(Z16&gt;0,Z17/Z16,0)</f>
        <v>0</v>
      </c>
      <c r="AA18" s="1097"/>
      <c r="AB18" s="1098"/>
      <c r="AC18" s="537"/>
      <c r="AD18" s="1096">
        <f>IF(AD16&gt;0,AD17/AD16,0)</f>
        <v>0</v>
      </c>
      <c r="AE18" s="1097"/>
      <c r="AF18" s="1098"/>
      <c r="AG18" s="537"/>
      <c r="AH18" s="597"/>
      <c r="AI18" s="598"/>
      <c r="AJ18" s="1102">
        <f>IF(AJ16&gt;0,AJ17/AJ16,0)</f>
        <v>0</v>
      </c>
      <c r="AK18" s="1103"/>
      <c r="AL18" s="1104"/>
      <c r="AM18" s="547"/>
      <c r="AN18" s="356"/>
    </row>
    <row r="19" spans="2:40" s="542" customFormat="1" ht="25.15" customHeight="1" x14ac:dyDescent="0.3">
      <c r="D19" s="594" t="s">
        <v>600</v>
      </c>
      <c r="E19" s="594"/>
      <c r="F19" s="1096">
        <f>F30+F69</f>
        <v>0</v>
      </c>
      <c r="G19" s="1097"/>
      <c r="H19" s="1098"/>
      <c r="I19" s="537"/>
      <c r="J19" s="1096">
        <f>J30+J69</f>
        <v>0</v>
      </c>
      <c r="K19" s="1097"/>
      <c r="L19" s="1098"/>
      <c r="M19" s="537"/>
      <c r="N19" s="1096">
        <f>N30+N69</f>
        <v>0</v>
      </c>
      <c r="O19" s="1097"/>
      <c r="P19" s="1098"/>
      <c r="Q19" s="537"/>
      <c r="R19" s="1096">
        <f>R30+R69</f>
        <v>0</v>
      </c>
      <c r="S19" s="1097"/>
      <c r="T19" s="1098"/>
      <c r="U19" s="537"/>
      <c r="V19" s="1102">
        <f>V30+V69</f>
        <v>0</v>
      </c>
      <c r="W19" s="1103"/>
      <c r="X19" s="1104"/>
      <c r="Y19" s="537"/>
      <c r="Z19" s="1096">
        <f>Z30+Z69</f>
        <v>0</v>
      </c>
      <c r="AA19" s="1097"/>
      <c r="AB19" s="1098"/>
      <c r="AC19" s="537"/>
      <c r="AD19" s="1096">
        <f>AD30+AD69</f>
        <v>0</v>
      </c>
      <c r="AE19" s="1097"/>
      <c r="AF19" s="1098"/>
      <c r="AG19" s="537"/>
      <c r="AH19" s="617">
        <f>AH30+AH69</f>
        <v>0</v>
      </c>
      <c r="AI19" s="598"/>
      <c r="AJ19" s="1102">
        <f>AJ30+AJ69</f>
        <v>0</v>
      </c>
      <c r="AK19" s="1103"/>
      <c r="AL19" s="1104"/>
      <c r="AM19" s="547"/>
      <c r="AN19" s="356"/>
    </row>
    <row r="20" spans="2:40" ht="15" customHeight="1" x14ac:dyDescent="0.2">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213"/>
      <c r="AK20" s="213"/>
      <c r="AL20" s="213"/>
      <c r="AM20" s="213"/>
      <c r="AN20" s="228"/>
    </row>
    <row r="21" spans="2:40" ht="13.5" customHeight="1" x14ac:dyDescent="0.2">
      <c r="AN21" s="228"/>
    </row>
    <row r="22" spans="2:40" s="611" customFormat="1" ht="135" customHeight="1" x14ac:dyDescent="0.25">
      <c r="B22" s="600" t="s">
        <v>551</v>
      </c>
      <c r="C22" s="600" t="s">
        <v>503</v>
      </c>
      <c r="D22" s="601" t="s">
        <v>49</v>
      </c>
      <c r="E22" s="602"/>
      <c r="F22" s="603" t="s">
        <v>173</v>
      </c>
      <c r="G22" s="604" t="s">
        <v>698</v>
      </c>
      <c r="H22" s="604" t="s">
        <v>139</v>
      </c>
      <c r="I22" s="605"/>
      <c r="J22" s="603" t="s">
        <v>703</v>
      </c>
      <c r="K22" s="604" t="s">
        <v>698</v>
      </c>
      <c r="L22" s="604" t="s">
        <v>139</v>
      </c>
      <c r="M22" s="605"/>
      <c r="N22" s="603" t="s">
        <v>587</v>
      </c>
      <c r="O22" s="604" t="s">
        <v>698</v>
      </c>
      <c r="P22" s="604" t="s">
        <v>139</v>
      </c>
      <c r="Q22" s="605"/>
      <c r="R22" s="603" t="s">
        <v>588</v>
      </c>
      <c r="S22" s="604" t="s">
        <v>698</v>
      </c>
      <c r="T22" s="604" t="s">
        <v>139</v>
      </c>
      <c r="U22" s="605"/>
      <c r="V22" s="599" t="s">
        <v>590</v>
      </c>
      <c r="W22" s="606" t="s">
        <v>698</v>
      </c>
      <c r="X22" s="606" t="s">
        <v>139</v>
      </c>
      <c r="Y22" s="607"/>
      <c r="Z22" s="603" t="s">
        <v>553</v>
      </c>
      <c r="AA22" s="604" t="s">
        <v>698</v>
      </c>
      <c r="AB22" s="604" t="s">
        <v>139</v>
      </c>
      <c r="AC22" s="607"/>
      <c r="AD22" s="603" t="s">
        <v>554</v>
      </c>
      <c r="AE22" s="604" t="s">
        <v>698</v>
      </c>
      <c r="AF22" s="604" t="s">
        <v>139</v>
      </c>
      <c r="AG22" s="607"/>
      <c r="AH22" s="603" t="s">
        <v>552</v>
      </c>
      <c r="AI22" s="608"/>
      <c r="AJ22" s="599" t="s">
        <v>555</v>
      </c>
      <c r="AK22" s="606" t="s">
        <v>698</v>
      </c>
      <c r="AL22" s="606" t="s">
        <v>139</v>
      </c>
      <c r="AM22" s="609"/>
      <c r="AN22" s="610"/>
    </row>
    <row r="23" spans="2:40" s="558" customFormat="1" ht="35.25" customHeight="1" x14ac:dyDescent="0.25">
      <c r="B23" s="584" t="s">
        <v>127</v>
      </c>
      <c r="C23" s="559">
        <v>2</v>
      </c>
      <c r="D23" s="572" t="s">
        <v>45</v>
      </c>
      <c r="E23" s="555"/>
      <c r="F23" s="549"/>
      <c r="G23" s="550" t="str">
        <f>IF(F23="","",F23/F$16)</f>
        <v/>
      </c>
      <c r="H23" s="551" t="str">
        <f>IF(F23="","",F23/F$17)</f>
        <v/>
      </c>
      <c r="J23" s="549"/>
      <c r="K23" s="550" t="str">
        <f>IF(J23="","",J23/J$16)</f>
        <v/>
      </c>
      <c r="L23" s="551" t="str">
        <f>IF(J23="","",J23/J$17)</f>
        <v/>
      </c>
      <c r="N23" s="549"/>
      <c r="O23" s="550" t="str">
        <f>IF(N23="","",N23/N$16)</f>
        <v/>
      </c>
      <c r="P23" s="551" t="str">
        <f>IF(N23="","",N23/N$17)</f>
        <v/>
      </c>
      <c r="R23" s="549"/>
      <c r="S23" s="550" t="str">
        <f>IF(R23="","",R23/R$16)</f>
        <v/>
      </c>
      <c r="T23" s="551" t="str">
        <f>IF(R23="","",R23/R$17)</f>
        <v/>
      </c>
      <c r="V23" s="560">
        <f t="shared" ref="V23:V30" si="0">R23+N23+J23+F23</f>
        <v>0</v>
      </c>
      <c r="W23" s="552">
        <f>IF(V23&gt;0,V23/V$16,0)</f>
        <v>0</v>
      </c>
      <c r="X23" s="561">
        <f>IF(V23&gt;0,V23/V$17,0)</f>
        <v>0</v>
      </c>
      <c r="Z23" s="549"/>
      <c r="AA23" s="550" t="str">
        <f>IF(Z23="","",Z23/Z$16)</f>
        <v/>
      </c>
      <c r="AB23" s="551" t="str">
        <f>IF(Z23="","",Z23/Z$17)</f>
        <v/>
      </c>
      <c r="AD23" s="549"/>
      <c r="AE23" s="550" t="str">
        <f>IF(AD23="","",AD23/AD$16)</f>
        <v/>
      </c>
      <c r="AF23" s="551" t="str">
        <f>IF(AD23="","",AD23/AD$17)</f>
        <v/>
      </c>
      <c r="AH23" s="549"/>
      <c r="AI23" s="562"/>
      <c r="AJ23" s="560">
        <f t="shared" ref="AJ23:AJ30" si="1">V23+Z23+AD23+AH23</f>
        <v>0</v>
      </c>
      <c r="AK23" s="552">
        <f>IF(AJ23&gt;0,AJ23/AJ$16,0)</f>
        <v>0</v>
      </c>
      <c r="AL23" s="561">
        <f t="shared" ref="AL23:AL30" si="2">IF(AJ23&gt;0,AJ23/AJ$17,0)</f>
        <v>0</v>
      </c>
      <c r="AM23" s="563"/>
      <c r="AN23" s="557"/>
    </row>
    <row r="24" spans="2:40" s="558" customFormat="1" ht="35.1" customHeight="1" x14ac:dyDescent="0.25">
      <c r="B24" s="584" t="s">
        <v>127</v>
      </c>
      <c r="C24" s="559">
        <v>2</v>
      </c>
      <c r="D24" s="572" t="s">
        <v>504</v>
      </c>
      <c r="F24" s="549"/>
      <c r="G24" s="550" t="str">
        <f t="shared" ref="G24:G29" si="3">IF(F24="","",F24/F$16)</f>
        <v/>
      </c>
      <c r="H24" s="551" t="str">
        <f t="shared" ref="H24:H29" si="4">IF(F24="","",F24/F$17)</f>
        <v/>
      </c>
      <c r="J24" s="549"/>
      <c r="K24" s="550" t="str">
        <f t="shared" ref="K24:K29" si="5">IF(J24="","",J24/J$16)</f>
        <v/>
      </c>
      <c r="L24" s="551" t="str">
        <f t="shared" ref="L24:L29" si="6">IF(J24="","",J24/J$17)</f>
        <v/>
      </c>
      <c r="N24" s="549"/>
      <c r="O24" s="550" t="str">
        <f t="shared" ref="O24:O29" si="7">IF(N24="","",N24/N$16)</f>
        <v/>
      </c>
      <c r="P24" s="551" t="str">
        <f t="shared" ref="P24:P29" si="8">IF(N24="","",N24/N$17)</f>
        <v/>
      </c>
      <c r="R24" s="549"/>
      <c r="S24" s="550" t="str">
        <f t="shared" ref="S24:S29" si="9">IF(R24="","",R24/R$16)</f>
        <v/>
      </c>
      <c r="T24" s="551" t="str">
        <f t="shared" ref="T24:T29" si="10">IF(R24="","",R24/R$17)</f>
        <v/>
      </c>
      <c r="V24" s="560">
        <f t="shared" si="0"/>
        <v>0</v>
      </c>
      <c r="W24" s="552">
        <f t="shared" ref="W24:W30" si="11">IF(V24&gt;0,V24/V$16,0)</f>
        <v>0</v>
      </c>
      <c r="X24" s="561">
        <f t="shared" ref="X24:X30" si="12">IF(V24&gt;0,V24/V$17,0)</f>
        <v>0</v>
      </c>
      <c r="Z24" s="549"/>
      <c r="AA24" s="550" t="str">
        <f t="shared" ref="AA24:AA29" si="13">IF(Z24="","",Z24/Z$16)</f>
        <v/>
      </c>
      <c r="AB24" s="551" t="str">
        <f t="shared" ref="AB24:AB29" si="14">IF(Z24="","",Z24/Z$17)</f>
        <v/>
      </c>
      <c r="AD24" s="549"/>
      <c r="AE24" s="550" t="str">
        <f t="shared" ref="AE24:AE29" si="15">IF(AD24="","",AD24/AD$16)</f>
        <v/>
      </c>
      <c r="AF24" s="551" t="str">
        <f t="shared" ref="AF24:AF29" si="16">IF(AD24="","",AD24/AD$17)</f>
        <v/>
      </c>
      <c r="AH24" s="549"/>
      <c r="AI24" s="564"/>
      <c r="AJ24" s="560">
        <f t="shared" si="1"/>
        <v>0</v>
      </c>
      <c r="AK24" s="552">
        <f t="shared" ref="AK24:AK30" si="17">IF(AJ24&gt;0,AJ24/AJ$16,0)</f>
        <v>0</v>
      </c>
      <c r="AL24" s="561">
        <f t="shared" si="2"/>
        <v>0</v>
      </c>
      <c r="AM24" s="563"/>
      <c r="AN24" s="557"/>
    </row>
    <row r="25" spans="2:40" s="558" customFormat="1" ht="35.1" customHeight="1" x14ac:dyDescent="0.25">
      <c r="B25" s="584" t="s">
        <v>127</v>
      </c>
      <c r="C25" s="559">
        <v>2</v>
      </c>
      <c r="D25" s="572" t="s">
        <v>44</v>
      </c>
      <c r="F25" s="549"/>
      <c r="G25" s="550" t="str">
        <f t="shared" si="3"/>
        <v/>
      </c>
      <c r="H25" s="551" t="str">
        <f t="shared" si="4"/>
        <v/>
      </c>
      <c r="J25" s="549"/>
      <c r="K25" s="550" t="str">
        <f t="shared" si="5"/>
        <v/>
      </c>
      <c r="L25" s="551" t="str">
        <f t="shared" si="6"/>
        <v/>
      </c>
      <c r="N25" s="549"/>
      <c r="O25" s="550" t="str">
        <f t="shared" si="7"/>
        <v/>
      </c>
      <c r="P25" s="551" t="str">
        <f t="shared" si="8"/>
        <v/>
      </c>
      <c r="R25" s="549"/>
      <c r="S25" s="550" t="str">
        <f t="shared" si="9"/>
        <v/>
      </c>
      <c r="T25" s="551" t="str">
        <f t="shared" si="10"/>
        <v/>
      </c>
      <c r="V25" s="560">
        <f t="shared" si="0"/>
        <v>0</v>
      </c>
      <c r="W25" s="552">
        <f t="shared" si="11"/>
        <v>0</v>
      </c>
      <c r="X25" s="561">
        <f t="shared" si="12"/>
        <v>0</v>
      </c>
      <c r="Z25" s="549"/>
      <c r="AA25" s="550" t="str">
        <f t="shared" si="13"/>
        <v/>
      </c>
      <c r="AB25" s="551" t="str">
        <f t="shared" si="14"/>
        <v/>
      </c>
      <c r="AD25" s="549"/>
      <c r="AE25" s="550" t="str">
        <f t="shared" si="15"/>
        <v/>
      </c>
      <c r="AF25" s="551" t="str">
        <f t="shared" si="16"/>
        <v/>
      </c>
      <c r="AH25" s="549"/>
      <c r="AI25" s="564"/>
      <c r="AJ25" s="560">
        <f t="shared" si="1"/>
        <v>0</v>
      </c>
      <c r="AK25" s="552">
        <f t="shared" si="17"/>
        <v>0</v>
      </c>
      <c r="AL25" s="561">
        <f t="shared" si="2"/>
        <v>0</v>
      </c>
      <c r="AM25" s="563"/>
      <c r="AN25" s="557"/>
    </row>
    <row r="26" spans="2:40" s="558" customFormat="1" ht="35.1" customHeight="1" x14ac:dyDescent="0.25">
      <c r="B26" s="584" t="s">
        <v>127</v>
      </c>
      <c r="C26" s="559">
        <v>2</v>
      </c>
      <c r="D26" s="572" t="s">
        <v>505</v>
      </c>
      <c r="F26" s="549"/>
      <c r="G26" s="550" t="str">
        <f t="shared" si="3"/>
        <v/>
      </c>
      <c r="H26" s="551" t="str">
        <f t="shared" si="4"/>
        <v/>
      </c>
      <c r="J26" s="549"/>
      <c r="K26" s="550" t="str">
        <f t="shared" si="5"/>
        <v/>
      </c>
      <c r="L26" s="551" t="str">
        <f t="shared" si="6"/>
        <v/>
      </c>
      <c r="N26" s="549"/>
      <c r="O26" s="550" t="str">
        <f t="shared" si="7"/>
        <v/>
      </c>
      <c r="P26" s="551" t="str">
        <f t="shared" si="8"/>
        <v/>
      </c>
      <c r="R26" s="549"/>
      <c r="S26" s="550" t="str">
        <f t="shared" si="9"/>
        <v/>
      </c>
      <c r="T26" s="551" t="str">
        <f t="shared" si="10"/>
        <v/>
      </c>
      <c r="V26" s="560">
        <f t="shared" si="0"/>
        <v>0</v>
      </c>
      <c r="W26" s="552">
        <f t="shared" si="11"/>
        <v>0</v>
      </c>
      <c r="X26" s="561">
        <f t="shared" si="12"/>
        <v>0</v>
      </c>
      <c r="Z26" s="549"/>
      <c r="AA26" s="550" t="str">
        <f t="shared" si="13"/>
        <v/>
      </c>
      <c r="AB26" s="551" t="str">
        <f t="shared" si="14"/>
        <v/>
      </c>
      <c r="AD26" s="549"/>
      <c r="AE26" s="550" t="str">
        <f t="shared" si="15"/>
        <v/>
      </c>
      <c r="AF26" s="551" t="str">
        <f t="shared" si="16"/>
        <v/>
      </c>
      <c r="AH26" s="549"/>
      <c r="AI26" s="564"/>
      <c r="AJ26" s="560">
        <f t="shared" si="1"/>
        <v>0</v>
      </c>
      <c r="AK26" s="552">
        <f t="shared" si="17"/>
        <v>0</v>
      </c>
      <c r="AL26" s="561">
        <f t="shared" si="2"/>
        <v>0</v>
      </c>
      <c r="AM26" s="563"/>
      <c r="AN26" s="557"/>
    </row>
    <row r="27" spans="2:40" s="558" customFormat="1" ht="35.1" customHeight="1" x14ac:dyDescent="0.25">
      <c r="B27" s="584" t="s">
        <v>127</v>
      </c>
      <c r="C27" s="559">
        <v>2</v>
      </c>
      <c r="D27" s="572" t="s">
        <v>506</v>
      </c>
      <c r="F27" s="549"/>
      <c r="G27" s="550" t="str">
        <f t="shared" si="3"/>
        <v/>
      </c>
      <c r="H27" s="551" t="str">
        <f t="shared" si="4"/>
        <v/>
      </c>
      <c r="J27" s="549"/>
      <c r="K27" s="550" t="str">
        <f t="shared" si="5"/>
        <v/>
      </c>
      <c r="L27" s="551" t="str">
        <f t="shared" si="6"/>
        <v/>
      </c>
      <c r="N27" s="549"/>
      <c r="O27" s="550" t="str">
        <f t="shared" si="7"/>
        <v/>
      </c>
      <c r="P27" s="551" t="str">
        <f t="shared" si="8"/>
        <v/>
      </c>
      <c r="R27" s="549"/>
      <c r="S27" s="550" t="str">
        <f t="shared" si="9"/>
        <v/>
      </c>
      <c r="T27" s="551" t="str">
        <f t="shared" si="10"/>
        <v/>
      </c>
      <c r="V27" s="560">
        <f t="shared" si="0"/>
        <v>0</v>
      </c>
      <c r="W27" s="552">
        <f t="shared" si="11"/>
        <v>0</v>
      </c>
      <c r="X27" s="561">
        <f t="shared" si="12"/>
        <v>0</v>
      </c>
      <c r="Z27" s="549"/>
      <c r="AA27" s="550" t="str">
        <f t="shared" si="13"/>
        <v/>
      </c>
      <c r="AB27" s="551" t="str">
        <f t="shared" si="14"/>
        <v/>
      </c>
      <c r="AD27" s="549"/>
      <c r="AE27" s="550" t="str">
        <f t="shared" si="15"/>
        <v/>
      </c>
      <c r="AF27" s="551" t="str">
        <f t="shared" si="16"/>
        <v/>
      </c>
      <c r="AH27" s="549"/>
      <c r="AI27" s="564"/>
      <c r="AJ27" s="560">
        <f t="shared" si="1"/>
        <v>0</v>
      </c>
      <c r="AK27" s="552">
        <f t="shared" si="17"/>
        <v>0</v>
      </c>
      <c r="AL27" s="561">
        <f t="shared" si="2"/>
        <v>0</v>
      </c>
      <c r="AM27" s="563"/>
      <c r="AN27" s="557"/>
    </row>
    <row r="28" spans="2:40" s="558" customFormat="1" ht="35.1" customHeight="1" x14ac:dyDescent="0.25">
      <c r="B28" s="584" t="s">
        <v>127</v>
      </c>
      <c r="C28" s="559">
        <v>2</v>
      </c>
      <c r="D28" s="572" t="s">
        <v>912</v>
      </c>
      <c r="F28" s="549"/>
      <c r="G28" s="550" t="str">
        <f t="shared" si="3"/>
        <v/>
      </c>
      <c r="H28" s="551" t="str">
        <f t="shared" si="4"/>
        <v/>
      </c>
      <c r="J28" s="549"/>
      <c r="K28" s="550" t="str">
        <f t="shared" si="5"/>
        <v/>
      </c>
      <c r="L28" s="551" t="str">
        <f t="shared" si="6"/>
        <v/>
      </c>
      <c r="N28" s="549"/>
      <c r="O28" s="550" t="str">
        <f t="shared" si="7"/>
        <v/>
      </c>
      <c r="P28" s="551" t="str">
        <f t="shared" si="8"/>
        <v/>
      </c>
      <c r="R28" s="549"/>
      <c r="S28" s="550" t="str">
        <f t="shared" si="9"/>
        <v/>
      </c>
      <c r="T28" s="551" t="str">
        <f t="shared" si="10"/>
        <v/>
      </c>
      <c r="V28" s="560">
        <f t="shared" si="0"/>
        <v>0</v>
      </c>
      <c r="W28" s="552">
        <f t="shared" si="11"/>
        <v>0</v>
      </c>
      <c r="X28" s="561">
        <f t="shared" si="12"/>
        <v>0</v>
      </c>
      <c r="Z28" s="549"/>
      <c r="AA28" s="550" t="str">
        <f t="shared" si="13"/>
        <v/>
      </c>
      <c r="AB28" s="551" t="str">
        <f t="shared" si="14"/>
        <v/>
      </c>
      <c r="AD28" s="549"/>
      <c r="AE28" s="550" t="str">
        <f t="shared" si="15"/>
        <v/>
      </c>
      <c r="AF28" s="551" t="str">
        <f t="shared" si="16"/>
        <v/>
      </c>
      <c r="AH28" s="549"/>
      <c r="AI28" s="564"/>
      <c r="AJ28" s="560">
        <f t="shared" si="1"/>
        <v>0</v>
      </c>
      <c r="AK28" s="552">
        <f t="shared" si="17"/>
        <v>0</v>
      </c>
      <c r="AL28" s="561">
        <f t="shared" si="2"/>
        <v>0</v>
      </c>
      <c r="AM28" s="563"/>
      <c r="AN28" s="557"/>
    </row>
    <row r="29" spans="2:40" s="558" customFormat="1" ht="35.1" customHeight="1" x14ac:dyDescent="0.25">
      <c r="B29" s="584" t="s">
        <v>127</v>
      </c>
      <c r="C29" s="559">
        <v>2</v>
      </c>
      <c r="D29" s="572" t="s">
        <v>507</v>
      </c>
      <c r="F29" s="549"/>
      <c r="G29" s="550" t="str">
        <f t="shared" si="3"/>
        <v/>
      </c>
      <c r="H29" s="551" t="str">
        <f t="shared" si="4"/>
        <v/>
      </c>
      <c r="J29" s="549"/>
      <c r="K29" s="550" t="str">
        <f t="shared" si="5"/>
        <v/>
      </c>
      <c r="L29" s="551" t="str">
        <f t="shared" si="6"/>
        <v/>
      </c>
      <c r="N29" s="549"/>
      <c r="O29" s="550" t="str">
        <f t="shared" si="7"/>
        <v/>
      </c>
      <c r="P29" s="551" t="str">
        <f t="shared" si="8"/>
        <v/>
      </c>
      <c r="R29" s="549"/>
      <c r="S29" s="550" t="str">
        <f t="shared" si="9"/>
        <v/>
      </c>
      <c r="T29" s="551" t="str">
        <f t="shared" si="10"/>
        <v/>
      </c>
      <c r="V29" s="560">
        <f t="shared" si="0"/>
        <v>0</v>
      </c>
      <c r="W29" s="552">
        <f t="shared" si="11"/>
        <v>0</v>
      </c>
      <c r="X29" s="561">
        <f t="shared" si="12"/>
        <v>0</v>
      </c>
      <c r="Z29" s="549"/>
      <c r="AA29" s="550" t="str">
        <f t="shared" si="13"/>
        <v/>
      </c>
      <c r="AB29" s="551" t="str">
        <f t="shared" si="14"/>
        <v/>
      </c>
      <c r="AD29" s="549"/>
      <c r="AE29" s="550" t="str">
        <f t="shared" si="15"/>
        <v/>
      </c>
      <c r="AF29" s="551" t="str">
        <f t="shared" si="16"/>
        <v/>
      </c>
      <c r="AH29" s="549"/>
      <c r="AI29" s="564"/>
      <c r="AJ29" s="560">
        <f t="shared" si="1"/>
        <v>0</v>
      </c>
      <c r="AK29" s="552">
        <f t="shared" si="17"/>
        <v>0</v>
      </c>
      <c r="AL29" s="561">
        <f t="shared" si="2"/>
        <v>0</v>
      </c>
      <c r="AM29" s="563"/>
      <c r="AN29" s="557"/>
    </row>
    <row r="30" spans="2:40" s="558" customFormat="1" ht="35.1" customHeight="1" x14ac:dyDescent="0.25">
      <c r="B30" s="585" t="s">
        <v>127</v>
      </c>
      <c r="C30" s="559"/>
      <c r="D30" s="586" t="s">
        <v>545</v>
      </c>
      <c r="F30" s="565">
        <f>SUM(F23:F29)</f>
        <v>0</v>
      </c>
      <c r="G30" s="552">
        <f>IF(F30&gt;0,F30/F$16,0)</f>
        <v>0</v>
      </c>
      <c r="H30" s="566">
        <f>IF(F30&gt;0,F30/F$17,0)</f>
        <v>0</v>
      </c>
      <c r="J30" s="560">
        <f>SUM(J23:J29)</f>
        <v>0</v>
      </c>
      <c r="K30" s="552">
        <f>IF(J30&gt;0,J30/J$16,0)</f>
        <v>0</v>
      </c>
      <c r="L30" s="566">
        <f>IF(J30&gt;0,J30/J$17,0)</f>
        <v>0</v>
      </c>
      <c r="N30" s="560">
        <f>SUM(N23:N29)</f>
        <v>0</v>
      </c>
      <c r="O30" s="552">
        <f>IF(N30&gt;0,N30/N$16,0)</f>
        <v>0</v>
      </c>
      <c r="P30" s="566">
        <f>IF(N30&gt;0,N30/N$17,0)</f>
        <v>0</v>
      </c>
      <c r="R30" s="560">
        <f>SUM(R23:R29)</f>
        <v>0</v>
      </c>
      <c r="S30" s="552">
        <f>IF(R30&gt;0,R30/R$16,0)</f>
        <v>0</v>
      </c>
      <c r="T30" s="566">
        <f>IF(R30&gt;0,R30/R$17,0)</f>
        <v>0</v>
      </c>
      <c r="V30" s="560">
        <f t="shared" si="0"/>
        <v>0</v>
      </c>
      <c r="W30" s="552">
        <f t="shared" si="11"/>
        <v>0</v>
      </c>
      <c r="X30" s="566">
        <f t="shared" si="12"/>
        <v>0</v>
      </c>
      <c r="Z30" s="560">
        <f>SUM(Z23:Z29)</f>
        <v>0</v>
      </c>
      <c r="AA30" s="552">
        <f>IF(Z30&gt;0,Z30/Z$16,0)</f>
        <v>0</v>
      </c>
      <c r="AB30" s="566">
        <f>IF(Z30&gt;0,Z30/Z$17,0)</f>
        <v>0</v>
      </c>
      <c r="AD30" s="560">
        <f>SUM(AD23:AD29)</f>
        <v>0</v>
      </c>
      <c r="AE30" s="552">
        <f>IF(AD30&gt;0,AD30/AD$16,0)</f>
        <v>0</v>
      </c>
      <c r="AF30" s="566">
        <f>IF(AD30&gt;0,AD30/AD$17,0)</f>
        <v>0</v>
      </c>
      <c r="AH30" s="560">
        <f>SUM(AH23:AH29)</f>
        <v>0</v>
      </c>
      <c r="AI30" s="564"/>
      <c r="AJ30" s="560">
        <f t="shared" si="1"/>
        <v>0</v>
      </c>
      <c r="AK30" s="552">
        <f t="shared" si="17"/>
        <v>0</v>
      </c>
      <c r="AL30" s="566">
        <f t="shared" si="2"/>
        <v>0</v>
      </c>
      <c r="AM30" s="563"/>
      <c r="AN30" s="557"/>
    </row>
    <row r="31" spans="2:40" s="558" customFormat="1" ht="15" customHeight="1" x14ac:dyDescent="0.25">
      <c r="B31" s="567"/>
      <c r="C31" s="568"/>
      <c r="D31" s="569"/>
      <c r="F31" s="564"/>
      <c r="J31" s="564"/>
      <c r="N31" s="564"/>
      <c r="R31" s="564"/>
      <c r="V31" s="564"/>
      <c r="Z31" s="564"/>
      <c r="AD31" s="570"/>
      <c r="AH31" s="564"/>
      <c r="AI31" s="564"/>
      <c r="AJ31" s="564"/>
      <c r="AN31" s="557"/>
    </row>
    <row r="32" spans="2:40" s="611" customFormat="1" ht="135" customHeight="1" x14ac:dyDescent="0.25">
      <c r="B32" s="600" t="s">
        <v>551</v>
      </c>
      <c r="C32" s="600" t="s">
        <v>503</v>
      </c>
      <c r="D32" s="601" t="s">
        <v>49</v>
      </c>
      <c r="E32" s="602"/>
      <c r="F32" s="603" t="s">
        <v>173</v>
      </c>
      <c r="G32" s="604" t="s">
        <v>698</v>
      </c>
      <c r="H32" s="604" t="s">
        <v>139</v>
      </c>
      <c r="I32" s="605"/>
      <c r="J32" s="603" t="s">
        <v>704</v>
      </c>
      <c r="K32" s="604" t="s">
        <v>698</v>
      </c>
      <c r="L32" s="604" t="s">
        <v>139</v>
      </c>
      <c r="M32" s="605"/>
      <c r="N32" s="603" t="s">
        <v>587</v>
      </c>
      <c r="O32" s="604" t="s">
        <v>698</v>
      </c>
      <c r="P32" s="604" t="s">
        <v>139</v>
      </c>
      <c r="Q32" s="605"/>
      <c r="R32" s="603" t="s">
        <v>588</v>
      </c>
      <c r="S32" s="604" t="s">
        <v>698</v>
      </c>
      <c r="T32" s="604" t="s">
        <v>139</v>
      </c>
      <c r="U32" s="605"/>
      <c r="V32" s="599" t="s">
        <v>590</v>
      </c>
      <c r="W32" s="606" t="s">
        <v>698</v>
      </c>
      <c r="X32" s="606" t="s">
        <v>139</v>
      </c>
      <c r="Y32" s="607"/>
      <c r="Z32" s="603" t="s">
        <v>553</v>
      </c>
      <c r="AA32" s="604" t="s">
        <v>698</v>
      </c>
      <c r="AB32" s="604" t="s">
        <v>139</v>
      </c>
      <c r="AC32" s="607"/>
      <c r="AD32" s="603" t="s">
        <v>554</v>
      </c>
      <c r="AE32" s="604" t="s">
        <v>698</v>
      </c>
      <c r="AF32" s="604" t="s">
        <v>139</v>
      </c>
      <c r="AG32" s="607"/>
      <c r="AH32" s="603" t="s">
        <v>552</v>
      </c>
      <c r="AI32" s="608"/>
      <c r="AJ32" s="599" t="s">
        <v>555</v>
      </c>
      <c r="AK32" s="606" t="s">
        <v>698</v>
      </c>
      <c r="AL32" s="606" t="s">
        <v>139</v>
      </c>
      <c r="AM32" s="609"/>
      <c r="AN32" s="610"/>
    </row>
    <row r="33" spans="2:40" s="558" customFormat="1" ht="35.1" customHeight="1" x14ac:dyDescent="0.25">
      <c r="B33" s="559" t="s">
        <v>129</v>
      </c>
      <c r="C33" s="559">
        <v>3</v>
      </c>
      <c r="D33" s="572" t="s">
        <v>508</v>
      </c>
      <c r="F33" s="571"/>
      <c r="G33" s="550" t="str">
        <f t="shared" ref="G33:G68" si="18">IF(F33="","",F33/F$16)</f>
        <v/>
      </c>
      <c r="H33" s="551" t="str">
        <f t="shared" ref="H33:H68" si="19">IF(F33="","",F33/F$17)</f>
        <v/>
      </c>
      <c r="J33" s="571"/>
      <c r="K33" s="550" t="str">
        <f t="shared" ref="K33:K68" si="20">IF(J33="","",J33/J$16)</f>
        <v/>
      </c>
      <c r="L33" s="551" t="str">
        <f t="shared" ref="L33:L68" si="21">IF(J33="","",J33/J$17)</f>
        <v/>
      </c>
      <c r="N33" s="549"/>
      <c r="O33" s="550" t="str">
        <f t="shared" ref="O33:O68" si="22">IF(N33="","",N33/N$16)</f>
        <v/>
      </c>
      <c r="P33" s="551" t="str">
        <f t="shared" ref="P33:P68" si="23">IF(N33="","",N33/N$17)</f>
        <v/>
      </c>
      <c r="R33" s="571"/>
      <c r="S33" s="550" t="str">
        <f t="shared" ref="S33:S68" si="24">IF(R33="","",R33/R$16)</f>
        <v/>
      </c>
      <c r="T33" s="551" t="str">
        <f t="shared" ref="T33:T68" si="25">IF(R33="","",R33/R$17)</f>
        <v/>
      </c>
      <c r="V33" s="560">
        <f t="shared" ref="V33:V69" si="26">R33+N33+J33+F33</f>
        <v>0</v>
      </c>
      <c r="W33" s="552">
        <f t="shared" ref="W33:W69" si="27">IF(V33&gt;0,V33/V$16,0)</f>
        <v>0</v>
      </c>
      <c r="X33" s="561">
        <f t="shared" ref="X33:X69" si="28">IF(V33&gt;0,V33/V$17,0)</f>
        <v>0</v>
      </c>
      <c r="Z33" s="571"/>
      <c r="AA33" s="550" t="str">
        <f t="shared" ref="AA33:AA68" si="29">IF(Z33="","",Z33/Z$16)</f>
        <v/>
      </c>
      <c r="AB33" s="551" t="str">
        <f t="shared" ref="AB33:AB68" si="30">IF(Z33="","",Z33/Z$17)</f>
        <v/>
      </c>
      <c r="AD33" s="549"/>
      <c r="AE33" s="550" t="str">
        <f t="shared" ref="AE33:AE68" si="31">IF(AD33="","",AD33/AD$16)</f>
        <v/>
      </c>
      <c r="AF33" s="551" t="str">
        <f t="shared" ref="AF33:AF68" si="32">IF(AD33="","",AD33/AD$17)</f>
        <v/>
      </c>
      <c r="AH33" s="549"/>
      <c r="AI33" s="564"/>
      <c r="AJ33" s="560">
        <f t="shared" ref="AJ33:AJ69" si="33">V33+Z33+AD33+AH33</f>
        <v>0</v>
      </c>
      <c r="AK33" s="552">
        <f t="shared" ref="AK33:AK69" si="34">IF(AJ33&gt;0,AJ33/AJ$16,0)</f>
        <v>0</v>
      </c>
      <c r="AL33" s="561">
        <f t="shared" ref="AL33:AL69" si="35">IF(AJ33&gt;0,AJ33/AJ$17,0)</f>
        <v>0</v>
      </c>
      <c r="AM33" s="563"/>
      <c r="AN33" s="557"/>
    </row>
    <row r="34" spans="2:40" s="558" customFormat="1" ht="35.1" customHeight="1" x14ac:dyDescent="0.25">
      <c r="B34" s="559" t="s">
        <v>129</v>
      </c>
      <c r="C34" s="559">
        <v>4</v>
      </c>
      <c r="D34" s="572" t="s">
        <v>509</v>
      </c>
      <c r="F34" s="571"/>
      <c r="G34" s="550" t="str">
        <f t="shared" si="18"/>
        <v/>
      </c>
      <c r="H34" s="551" t="str">
        <f t="shared" si="19"/>
        <v/>
      </c>
      <c r="J34" s="571"/>
      <c r="K34" s="550" t="str">
        <f t="shared" si="20"/>
        <v/>
      </c>
      <c r="L34" s="551" t="str">
        <f t="shared" si="21"/>
        <v/>
      </c>
      <c r="N34" s="549"/>
      <c r="O34" s="550" t="str">
        <f t="shared" si="22"/>
        <v/>
      </c>
      <c r="P34" s="551" t="str">
        <f t="shared" si="23"/>
        <v/>
      </c>
      <c r="R34" s="571"/>
      <c r="S34" s="550" t="str">
        <f t="shared" si="24"/>
        <v/>
      </c>
      <c r="T34" s="551" t="str">
        <f t="shared" si="25"/>
        <v/>
      </c>
      <c r="V34" s="560">
        <f t="shared" si="26"/>
        <v>0</v>
      </c>
      <c r="W34" s="552">
        <f t="shared" si="27"/>
        <v>0</v>
      </c>
      <c r="X34" s="561">
        <f t="shared" si="28"/>
        <v>0</v>
      </c>
      <c r="Z34" s="549"/>
      <c r="AA34" s="550" t="str">
        <f t="shared" si="29"/>
        <v/>
      </c>
      <c r="AB34" s="551" t="str">
        <f t="shared" si="30"/>
        <v/>
      </c>
      <c r="AD34" s="549"/>
      <c r="AE34" s="550" t="str">
        <f t="shared" si="31"/>
        <v/>
      </c>
      <c r="AF34" s="551" t="str">
        <f t="shared" si="32"/>
        <v/>
      </c>
      <c r="AH34" s="549"/>
      <c r="AI34" s="564"/>
      <c r="AJ34" s="560">
        <f t="shared" si="33"/>
        <v>0</v>
      </c>
      <c r="AK34" s="552">
        <f t="shared" si="34"/>
        <v>0</v>
      </c>
      <c r="AL34" s="561">
        <f t="shared" si="35"/>
        <v>0</v>
      </c>
      <c r="AM34" s="563"/>
      <c r="AN34" s="557"/>
    </row>
    <row r="35" spans="2:40" s="558" customFormat="1" ht="35.1" customHeight="1" x14ac:dyDescent="0.25">
      <c r="B35" s="559" t="s">
        <v>129</v>
      </c>
      <c r="C35" s="559">
        <v>5</v>
      </c>
      <c r="D35" s="572" t="s">
        <v>510</v>
      </c>
      <c r="F35" s="571"/>
      <c r="G35" s="550" t="str">
        <f t="shared" si="18"/>
        <v/>
      </c>
      <c r="H35" s="551" t="str">
        <f t="shared" si="19"/>
        <v/>
      </c>
      <c r="J35" s="571"/>
      <c r="K35" s="550" t="str">
        <f t="shared" si="20"/>
        <v/>
      </c>
      <c r="L35" s="551" t="str">
        <f t="shared" si="21"/>
        <v/>
      </c>
      <c r="N35" s="549"/>
      <c r="O35" s="550" t="str">
        <f t="shared" si="22"/>
        <v/>
      </c>
      <c r="P35" s="551" t="str">
        <f t="shared" si="23"/>
        <v/>
      </c>
      <c r="R35" s="571"/>
      <c r="S35" s="550" t="str">
        <f t="shared" si="24"/>
        <v/>
      </c>
      <c r="T35" s="551" t="str">
        <f t="shared" si="25"/>
        <v/>
      </c>
      <c r="V35" s="560">
        <f t="shared" si="26"/>
        <v>0</v>
      </c>
      <c r="W35" s="552">
        <f t="shared" si="27"/>
        <v>0</v>
      </c>
      <c r="X35" s="561">
        <f t="shared" si="28"/>
        <v>0</v>
      </c>
      <c r="Z35" s="549"/>
      <c r="AA35" s="550" t="str">
        <f t="shared" si="29"/>
        <v/>
      </c>
      <c r="AB35" s="551" t="str">
        <f t="shared" si="30"/>
        <v/>
      </c>
      <c r="AD35" s="549"/>
      <c r="AE35" s="550" t="str">
        <f t="shared" si="31"/>
        <v/>
      </c>
      <c r="AF35" s="551" t="str">
        <f t="shared" si="32"/>
        <v/>
      </c>
      <c r="AH35" s="549"/>
      <c r="AI35" s="564"/>
      <c r="AJ35" s="560">
        <f t="shared" si="33"/>
        <v>0</v>
      </c>
      <c r="AK35" s="552">
        <f t="shared" si="34"/>
        <v>0</v>
      </c>
      <c r="AL35" s="561">
        <f t="shared" si="35"/>
        <v>0</v>
      </c>
      <c r="AM35" s="563"/>
      <c r="AN35" s="557"/>
    </row>
    <row r="36" spans="2:40" s="558" customFormat="1" ht="35.1" customHeight="1" x14ac:dyDescent="0.25">
      <c r="B36" s="559" t="s">
        <v>129</v>
      </c>
      <c r="C36" s="559">
        <v>6</v>
      </c>
      <c r="D36" s="572" t="s">
        <v>511</v>
      </c>
      <c r="F36" s="571"/>
      <c r="G36" s="550" t="str">
        <f t="shared" si="18"/>
        <v/>
      </c>
      <c r="H36" s="551" t="str">
        <f t="shared" si="19"/>
        <v/>
      </c>
      <c r="J36" s="571"/>
      <c r="K36" s="550" t="str">
        <f t="shared" si="20"/>
        <v/>
      </c>
      <c r="L36" s="551" t="str">
        <f t="shared" si="21"/>
        <v/>
      </c>
      <c r="N36" s="549"/>
      <c r="O36" s="550" t="str">
        <f t="shared" si="22"/>
        <v/>
      </c>
      <c r="P36" s="551" t="str">
        <f t="shared" si="23"/>
        <v/>
      </c>
      <c r="R36" s="571"/>
      <c r="S36" s="550" t="str">
        <f t="shared" si="24"/>
        <v/>
      </c>
      <c r="T36" s="551" t="str">
        <f t="shared" si="25"/>
        <v/>
      </c>
      <c r="V36" s="560">
        <f t="shared" si="26"/>
        <v>0</v>
      </c>
      <c r="W36" s="552">
        <f t="shared" si="27"/>
        <v>0</v>
      </c>
      <c r="X36" s="561">
        <f t="shared" si="28"/>
        <v>0</v>
      </c>
      <c r="Z36" s="549"/>
      <c r="AA36" s="550" t="str">
        <f t="shared" si="29"/>
        <v/>
      </c>
      <c r="AB36" s="551" t="str">
        <f t="shared" si="30"/>
        <v/>
      </c>
      <c r="AD36" s="549"/>
      <c r="AE36" s="550" t="str">
        <f t="shared" si="31"/>
        <v/>
      </c>
      <c r="AF36" s="551" t="str">
        <f t="shared" si="32"/>
        <v/>
      </c>
      <c r="AH36" s="549"/>
      <c r="AI36" s="564"/>
      <c r="AJ36" s="560">
        <f t="shared" si="33"/>
        <v>0</v>
      </c>
      <c r="AK36" s="552">
        <f t="shared" si="34"/>
        <v>0</v>
      </c>
      <c r="AL36" s="561">
        <f t="shared" si="35"/>
        <v>0</v>
      </c>
      <c r="AM36" s="563"/>
      <c r="AN36" s="557"/>
    </row>
    <row r="37" spans="2:40" s="558" customFormat="1" ht="35.1" customHeight="1" x14ac:dyDescent="0.25">
      <c r="B37" s="559" t="s">
        <v>129</v>
      </c>
      <c r="C37" s="559">
        <v>8</v>
      </c>
      <c r="D37" s="572" t="s">
        <v>512</v>
      </c>
      <c r="F37" s="571"/>
      <c r="G37" s="550" t="str">
        <f t="shared" si="18"/>
        <v/>
      </c>
      <c r="H37" s="551" t="str">
        <f t="shared" si="19"/>
        <v/>
      </c>
      <c r="J37" s="571"/>
      <c r="K37" s="550" t="str">
        <f t="shared" si="20"/>
        <v/>
      </c>
      <c r="L37" s="551" t="str">
        <f t="shared" si="21"/>
        <v/>
      </c>
      <c r="N37" s="549"/>
      <c r="O37" s="550" t="str">
        <f t="shared" si="22"/>
        <v/>
      </c>
      <c r="P37" s="551" t="str">
        <f t="shared" si="23"/>
        <v/>
      </c>
      <c r="R37" s="571"/>
      <c r="S37" s="550" t="str">
        <f t="shared" si="24"/>
        <v/>
      </c>
      <c r="T37" s="551" t="str">
        <f t="shared" si="25"/>
        <v/>
      </c>
      <c r="V37" s="560">
        <f t="shared" si="26"/>
        <v>0</v>
      </c>
      <c r="W37" s="552">
        <f t="shared" si="27"/>
        <v>0</v>
      </c>
      <c r="X37" s="561">
        <f t="shared" si="28"/>
        <v>0</v>
      </c>
      <c r="Z37" s="549"/>
      <c r="AA37" s="550" t="str">
        <f t="shared" si="29"/>
        <v/>
      </c>
      <c r="AB37" s="551" t="str">
        <f t="shared" si="30"/>
        <v/>
      </c>
      <c r="AD37" s="549"/>
      <c r="AE37" s="550" t="str">
        <f t="shared" si="31"/>
        <v/>
      </c>
      <c r="AF37" s="551" t="str">
        <f t="shared" si="32"/>
        <v/>
      </c>
      <c r="AH37" s="549"/>
      <c r="AI37" s="564"/>
      <c r="AJ37" s="560">
        <f t="shared" si="33"/>
        <v>0</v>
      </c>
      <c r="AK37" s="552">
        <f t="shared" si="34"/>
        <v>0</v>
      </c>
      <c r="AL37" s="561">
        <f t="shared" si="35"/>
        <v>0</v>
      </c>
      <c r="AM37" s="563"/>
      <c r="AN37" s="557"/>
    </row>
    <row r="38" spans="2:40" s="558" customFormat="1" ht="35.1" customHeight="1" x14ac:dyDescent="0.25">
      <c r="B38" s="559" t="s">
        <v>129</v>
      </c>
      <c r="C38" s="559">
        <v>7</v>
      </c>
      <c r="D38" s="572" t="s">
        <v>513</v>
      </c>
      <c r="F38" s="571"/>
      <c r="G38" s="550" t="str">
        <f t="shared" si="18"/>
        <v/>
      </c>
      <c r="H38" s="551" t="str">
        <f t="shared" si="19"/>
        <v/>
      </c>
      <c r="J38" s="571"/>
      <c r="K38" s="550" t="str">
        <f t="shared" si="20"/>
        <v/>
      </c>
      <c r="L38" s="551" t="str">
        <f t="shared" si="21"/>
        <v/>
      </c>
      <c r="N38" s="549"/>
      <c r="O38" s="550" t="str">
        <f t="shared" si="22"/>
        <v/>
      </c>
      <c r="P38" s="551" t="str">
        <f t="shared" si="23"/>
        <v/>
      </c>
      <c r="R38" s="571"/>
      <c r="S38" s="550" t="str">
        <f t="shared" si="24"/>
        <v/>
      </c>
      <c r="T38" s="551" t="str">
        <f t="shared" si="25"/>
        <v/>
      </c>
      <c r="V38" s="560">
        <f t="shared" si="26"/>
        <v>0</v>
      </c>
      <c r="W38" s="552">
        <f t="shared" si="27"/>
        <v>0</v>
      </c>
      <c r="X38" s="561">
        <f t="shared" si="28"/>
        <v>0</v>
      </c>
      <c r="Z38" s="549"/>
      <c r="AA38" s="550" t="str">
        <f t="shared" si="29"/>
        <v/>
      </c>
      <c r="AB38" s="551" t="str">
        <f t="shared" si="30"/>
        <v/>
      </c>
      <c r="AD38" s="549"/>
      <c r="AE38" s="550" t="str">
        <f t="shared" si="31"/>
        <v/>
      </c>
      <c r="AF38" s="551" t="str">
        <f t="shared" si="32"/>
        <v/>
      </c>
      <c r="AH38" s="549"/>
      <c r="AI38" s="564"/>
      <c r="AJ38" s="560">
        <f t="shared" si="33"/>
        <v>0</v>
      </c>
      <c r="AK38" s="552">
        <f t="shared" si="34"/>
        <v>0</v>
      </c>
      <c r="AL38" s="561">
        <f t="shared" si="35"/>
        <v>0</v>
      </c>
      <c r="AM38" s="563"/>
      <c r="AN38" s="557"/>
    </row>
    <row r="39" spans="2:40" s="558" customFormat="1" ht="35.1" customHeight="1" x14ac:dyDescent="0.25">
      <c r="B39" s="559" t="s">
        <v>129</v>
      </c>
      <c r="C39" s="559">
        <v>7</v>
      </c>
      <c r="D39" s="572" t="s">
        <v>514</v>
      </c>
      <c r="F39" s="571"/>
      <c r="G39" s="550" t="str">
        <f t="shared" si="18"/>
        <v/>
      </c>
      <c r="H39" s="551" t="str">
        <f t="shared" si="19"/>
        <v/>
      </c>
      <c r="J39" s="571"/>
      <c r="K39" s="550" t="str">
        <f t="shared" si="20"/>
        <v/>
      </c>
      <c r="L39" s="551" t="str">
        <f t="shared" si="21"/>
        <v/>
      </c>
      <c r="N39" s="549"/>
      <c r="O39" s="550" t="str">
        <f t="shared" si="22"/>
        <v/>
      </c>
      <c r="P39" s="551" t="str">
        <f t="shared" si="23"/>
        <v/>
      </c>
      <c r="R39" s="571"/>
      <c r="S39" s="550" t="str">
        <f t="shared" si="24"/>
        <v/>
      </c>
      <c r="T39" s="551" t="str">
        <f t="shared" si="25"/>
        <v/>
      </c>
      <c r="V39" s="560">
        <f t="shared" si="26"/>
        <v>0</v>
      </c>
      <c r="W39" s="552">
        <f t="shared" si="27"/>
        <v>0</v>
      </c>
      <c r="X39" s="561">
        <f t="shared" si="28"/>
        <v>0</v>
      </c>
      <c r="Z39" s="549"/>
      <c r="AA39" s="550" t="str">
        <f t="shared" si="29"/>
        <v/>
      </c>
      <c r="AB39" s="551" t="str">
        <f t="shared" si="30"/>
        <v/>
      </c>
      <c r="AD39" s="549"/>
      <c r="AE39" s="550" t="str">
        <f t="shared" si="31"/>
        <v/>
      </c>
      <c r="AF39" s="551" t="str">
        <f t="shared" si="32"/>
        <v/>
      </c>
      <c r="AH39" s="549"/>
      <c r="AI39" s="564"/>
      <c r="AJ39" s="560">
        <f t="shared" si="33"/>
        <v>0</v>
      </c>
      <c r="AK39" s="552">
        <f t="shared" si="34"/>
        <v>0</v>
      </c>
      <c r="AL39" s="561">
        <f t="shared" si="35"/>
        <v>0</v>
      </c>
      <c r="AM39" s="563"/>
      <c r="AN39" s="557"/>
    </row>
    <row r="40" spans="2:40" s="558" customFormat="1" ht="35.1" customHeight="1" x14ac:dyDescent="0.25">
      <c r="B40" s="559" t="s">
        <v>129</v>
      </c>
      <c r="C40" s="559">
        <v>7</v>
      </c>
      <c r="D40" s="572" t="s">
        <v>515</v>
      </c>
      <c r="F40" s="571"/>
      <c r="G40" s="550" t="str">
        <f t="shared" si="18"/>
        <v/>
      </c>
      <c r="H40" s="551" t="str">
        <f t="shared" si="19"/>
        <v/>
      </c>
      <c r="J40" s="571"/>
      <c r="K40" s="550" t="str">
        <f t="shared" si="20"/>
        <v/>
      </c>
      <c r="L40" s="551" t="str">
        <f t="shared" si="21"/>
        <v/>
      </c>
      <c r="N40" s="571"/>
      <c r="O40" s="550" t="str">
        <f t="shared" si="22"/>
        <v/>
      </c>
      <c r="P40" s="551" t="str">
        <f t="shared" si="23"/>
        <v/>
      </c>
      <c r="R40" s="571"/>
      <c r="S40" s="550" t="str">
        <f t="shared" si="24"/>
        <v/>
      </c>
      <c r="T40" s="551" t="str">
        <f t="shared" si="25"/>
        <v/>
      </c>
      <c r="V40" s="560">
        <f t="shared" si="26"/>
        <v>0</v>
      </c>
      <c r="W40" s="552">
        <f t="shared" si="27"/>
        <v>0</v>
      </c>
      <c r="X40" s="561">
        <f t="shared" si="28"/>
        <v>0</v>
      </c>
      <c r="Z40" s="549"/>
      <c r="AA40" s="550" t="str">
        <f t="shared" si="29"/>
        <v/>
      </c>
      <c r="AB40" s="551" t="str">
        <f t="shared" si="30"/>
        <v/>
      </c>
      <c r="AD40" s="571"/>
      <c r="AE40" s="550" t="str">
        <f t="shared" si="31"/>
        <v/>
      </c>
      <c r="AF40" s="551" t="str">
        <f t="shared" si="32"/>
        <v/>
      </c>
      <c r="AH40" s="571"/>
      <c r="AI40" s="564"/>
      <c r="AJ40" s="560">
        <f t="shared" si="33"/>
        <v>0</v>
      </c>
      <c r="AK40" s="552">
        <f t="shared" si="34"/>
        <v>0</v>
      </c>
      <c r="AL40" s="561">
        <f t="shared" si="35"/>
        <v>0</v>
      </c>
      <c r="AM40" s="563"/>
      <c r="AN40" s="557"/>
    </row>
    <row r="41" spans="2:40" s="558" customFormat="1" ht="35.1" customHeight="1" x14ac:dyDescent="0.25">
      <c r="B41" s="559" t="s">
        <v>129</v>
      </c>
      <c r="C41" s="559">
        <v>7</v>
      </c>
      <c r="D41" s="572" t="s">
        <v>516</v>
      </c>
      <c r="F41" s="571"/>
      <c r="G41" s="550" t="str">
        <f t="shared" si="18"/>
        <v/>
      </c>
      <c r="H41" s="551" t="str">
        <f t="shared" si="19"/>
        <v/>
      </c>
      <c r="J41" s="571"/>
      <c r="K41" s="550" t="str">
        <f t="shared" si="20"/>
        <v/>
      </c>
      <c r="L41" s="551" t="str">
        <f t="shared" si="21"/>
        <v/>
      </c>
      <c r="N41" s="571"/>
      <c r="O41" s="550" t="str">
        <f t="shared" si="22"/>
        <v/>
      </c>
      <c r="P41" s="551" t="str">
        <f t="shared" si="23"/>
        <v/>
      </c>
      <c r="R41" s="571"/>
      <c r="S41" s="550" t="str">
        <f t="shared" si="24"/>
        <v/>
      </c>
      <c r="T41" s="551" t="str">
        <f t="shared" si="25"/>
        <v/>
      </c>
      <c r="V41" s="560">
        <f t="shared" si="26"/>
        <v>0</v>
      </c>
      <c r="W41" s="552">
        <f t="shared" si="27"/>
        <v>0</v>
      </c>
      <c r="X41" s="561">
        <f t="shared" si="28"/>
        <v>0</v>
      </c>
      <c r="Z41" s="571"/>
      <c r="AA41" s="550" t="str">
        <f t="shared" si="29"/>
        <v/>
      </c>
      <c r="AB41" s="551" t="str">
        <f t="shared" si="30"/>
        <v/>
      </c>
      <c r="AD41" s="571"/>
      <c r="AE41" s="550" t="str">
        <f t="shared" si="31"/>
        <v/>
      </c>
      <c r="AF41" s="551" t="str">
        <f t="shared" si="32"/>
        <v/>
      </c>
      <c r="AH41" s="571"/>
      <c r="AI41" s="564"/>
      <c r="AJ41" s="560">
        <f t="shared" si="33"/>
        <v>0</v>
      </c>
      <c r="AK41" s="552">
        <f t="shared" si="34"/>
        <v>0</v>
      </c>
      <c r="AL41" s="561">
        <f t="shared" si="35"/>
        <v>0</v>
      </c>
      <c r="AM41" s="563"/>
      <c r="AN41" s="557"/>
    </row>
    <row r="42" spans="2:40" s="558" customFormat="1" ht="35.1" customHeight="1" x14ac:dyDescent="0.25">
      <c r="B42" s="559" t="s">
        <v>129</v>
      </c>
      <c r="C42" s="559">
        <v>6</v>
      </c>
      <c r="D42" s="572" t="s">
        <v>517</v>
      </c>
      <c r="F42" s="571"/>
      <c r="G42" s="550" t="str">
        <f t="shared" si="18"/>
        <v/>
      </c>
      <c r="H42" s="551" t="str">
        <f t="shared" si="19"/>
        <v/>
      </c>
      <c r="J42" s="571"/>
      <c r="K42" s="550" t="str">
        <f t="shared" si="20"/>
        <v/>
      </c>
      <c r="L42" s="551" t="str">
        <f t="shared" si="21"/>
        <v/>
      </c>
      <c r="N42" s="571"/>
      <c r="O42" s="550" t="str">
        <f t="shared" si="22"/>
        <v/>
      </c>
      <c r="P42" s="551" t="str">
        <f t="shared" si="23"/>
        <v/>
      </c>
      <c r="R42" s="571"/>
      <c r="S42" s="550" t="str">
        <f t="shared" si="24"/>
        <v/>
      </c>
      <c r="T42" s="551" t="str">
        <f t="shared" si="25"/>
        <v/>
      </c>
      <c r="V42" s="560">
        <f t="shared" si="26"/>
        <v>0</v>
      </c>
      <c r="W42" s="552">
        <f t="shared" si="27"/>
        <v>0</v>
      </c>
      <c r="X42" s="561">
        <f t="shared" si="28"/>
        <v>0</v>
      </c>
      <c r="Z42" s="571"/>
      <c r="AA42" s="550" t="str">
        <f t="shared" si="29"/>
        <v/>
      </c>
      <c r="AB42" s="551" t="str">
        <f t="shared" si="30"/>
        <v/>
      </c>
      <c r="AD42" s="571"/>
      <c r="AE42" s="550" t="str">
        <f t="shared" si="31"/>
        <v/>
      </c>
      <c r="AF42" s="551" t="str">
        <f t="shared" si="32"/>
        <v/>
      </c>
      <c r="AH42" s="571"/>
      <c r="AI42" s="564"/>
      <c r="AJ42" s="560">
        <f t="shared" si="33"/>
        <v>0</v>
      </c>
      <c r="AK42" s="552">
        <f t="shared" si="34"/>
        <v>0</v>
      </c>
      <c r="AL42" s="561">
        <f t="shared" si="35"/>
        <v>0</v>
      </c>
      <c r="AM42" s="563"/>
      <c r="AN42" s="557"/>
    </row>
    <row r="43" spans="2:40" s="558" customFormat="1" ht="35.1" customHeight="1" x14ac:dyDescent="0.25">
      <c r="B43" s="559" t="s">
        <v>129</v>
      </c>
      <c r="C43" s="559">
        <v>6</v>
      </c>
      <c r="D43" s="572" t="s">
        <v>518</v>
      </c>
      <c r="F43" s="571"/>
      <c r="G43" s="550" t="str">
        <f t="shared" si="18"/>
        <v/>
      </c>
      <c r="H43" s="551" t="str">
        <f t="shared" si="19"/>
        <v/>
      </c>
      <c r="J43" s="571"/>
      <c r="K43" s="550" t="str">
        <f t="shared" si="20"/>
        <v/>
      </c>
      <c r="L43" s="551" t="str">
        <f t="shared" si="21"/>
        <v/>
      </c>
      <c r="N43" s="571"/>
      <c r="O43" s="550" t="str">
        <f t="shared" si="22"/>
        <v/>
      </c>
      <c r="P43" s="551" t="str">
        <f t="shared" si="23"/>
        <v/>
      </c>
      <c r="R43" s="571"/>
      <c r="S43" s="550" t="str">
        <f t="shared" si="24"/>
        <v/>
      </c>
      <c r="T43" s="551" t="str">
        <f t="shared" si="25"/>
        <v/>
      </c>
      <c r="V43" s="560">
        <f t="shared" si="26"/>
        <v>0</v>
      </c>
      <c r="W43" s="552">
        <f t="shared" si="27"/>
        <v>0</v>
      </c>
      <c r="X43" s="561">
        <f t="shared" si="28"/>
        <v>0</v>
      </c>
      <c r="Z43" s="571"/>
      <c r="AA43" s="550" t="str">
        <f t="shared" si="29"/>
        <v/>
      </c>
      <c r="AB43" s="551" t="str">
        <f t="shared" si="30"/>
        <v/>
      </c>
      <c r="AD43" s="571"/>
      <c r="AE43" s="550" t="str">
        <f t="shared" si="31"/>
        <v/>
      </c>
      <c r="AF43" s="551" t="str">
        <f t="shared" si="32"/>
        <v/>
      </c>
      <c r="AH43" s="571"/>
      <c r="AI43" s="564"/>
      <c r="AJ43" s="560">
        <f t="shared" si="33"/>
        <v>0</v>
      </c>
      <c r="AK43" s="552">
        <f t="shared" si="34"/>
        <v>0</v>
      </c>
      <c r="AL43" s="561">
        <f t="shared" si="35"/>
        <v>0</v>
      </c>
      <c r="AM43" s="563"/>
      <c r="AN43" s="557"/>
    </row>
    <row r="44" spans="2:40" s="558" customFormat="1" ht="35.1" customHeight="1" x14ac:dyDescent="0.25">
      <c r="B44" s="559" t="s">
        <v>129</v>
      </c>
      <c r="C44" s="559">
        <v>8</v>
      </c>
      <c r="D44" s="572" t="s">
        <v>519</v>
      </c>
      <c r="F44" s="571"/>
      <c r="G44" s="550" t="str">
        <f t="shared" si="18"/>
        <v/>
      </c>
      <c r="H44" s="551" t="str">
        <f t="shared" si="19"/>
        <v/>
      </c>
      <c r="J44" s="571"/>
      <c r="K44" s="550" t="str">
        <f t="shared" si="20"/>
        <v/>
      </c>
      <c r="L44" s="551" t="str">
        <f t="shared" si="21"/>
        <v/>
      </c>
      <c r="N44" s="571"/>
      <c r="O44" s="550" t="str">
        <f t="shared" si="22"/>
        <v/>
      </c>
      <c r="P44" s="551" t="str">
        <f t="shared" si="23"/>
        <v/>
      </c>
      <c r="R44" s="571"/>
      <c r="S44" s="550" t="str">
        <f t="shared" si="24"/>
        <v/>
      </c>
      <c r="T44" s="551" t="str">
        <f t="shared" si="25"/>
        <v/>
      </c>
      <c r="V44" s="560">
        <f t="shared" si="26"/>
        <v>0</v>
      </c>
      <c r="W44" s="552">
        <f t="shared" si="27"/>
        <v>0</v>
      </c>
      <c r="X44" s="561">
        <f t="shared" si="28"/>
        <v>0</v>
      </c>
      <c r="Z44" s="571"/>
      <c r="AA44" s="550" t="str">
        <f t="shared" si="29"/>
        <v/>
      </c>
      <c r="AB44" s="551" t="str">
        <f t="shared" si="30"/>
        <v/>
      </c>
      <c r="AD44" s="571"/>
      <c r="AE44" s="550" t="str">
        <f t="shared" si="31"/>
        <v/>
      </c>
      <c r="AF44" s="551" t="str">
        <f t="shared" si="32"/>
        <v/>
      </c>
      <c r="AH44" s="571"/>
      <c r="AI44" s="564"/>
      <c r="AJ44" s="560">
        <f t="shared" si="33"/>
        <v>0</v>
      </c>
      <c r="AK44" s="552">
        <f t="shared" si="34"/>
        <v>0</v>
      </c>
      <c r="AL44" s="561">
        <f t="shared" si="35"/>
        <v>0</v>
      </c>
      <c r="AM44" s="563"/>
      <c r="AN44" s="557"/>
    </row>
    <row r="45" spans="2:40" s="558" customFormat="1" ht="35.1" customHeight="1" x14ac:dyDescent="0.25">
      <c r="B45" s="559" t="s">
        <v>129</v>
      </c>
      <c r="C45" s="559">
        <v>9</v>
      </c>
      <c r="D45" s="572" t="s">
        <v>520</v>
      </c>
      <c r="F45" s="571"/>
      <c r="G45" s="550" t="str">
        <f t="shared" si="18"/>
        <v/>
      </c>
      <c r="H45" s="551" t="str">
        <f t="shared" si="19"/>
        <v/>
      </c>
      <c r="J45" s="571"/>
      <c r="K45" s="550" t="str">
        <f t="shared" si="20"/>
        <v/>
      </c>
      <c r="L45" s="551" t="str">
        <f t="shared" si="21"/>
        <v/>
      </c>
      <c r="N45" s="571"/>
      <c r="O45" s="550" t="str">
        <f t="shared" si="22"/>
        <v/>
      </c>
      <c r="P45" s="551" t="str">
        <f t="shared" si="23"/>
        <v/>
      </c>
      <c r="R45" s="571"/>
      <c r="S45" s="550" t="str">
        <f t="shared" si="24"/>
        <v/>
      </c>
      <c r="T45" s="551" t="str">
        <f t="shared" si="25"/>
        <v/>
      </c>
      <c r="V45" s="560">
        <f t="shared" si="26"/>
        <v>0</v>
      </c>
      <c r="W45" s="552">
        <f t="shared" si="27"/>
        <v>0</v>
      </c>
      <c r="X45" s="561">
        <f t="shared" si="28"/>
        <v>0</v>
      </c>
      <c r="Z45" s="571"/>
      <c r="AA45" s="550" t="str">
        <f t="shared" si="29"/>
        <v/>
      </c>
      <c r="AB45" s="551" t="str">
        <f t="shared" si="30"/>
        <v/>
      </c>
      <c r="AD45" s="571"/>
      <c r="AE45" s="550" t="str">
        <f t="shared" si="31"/>
        <v/>
      </c>
      <c r="AF45" s="551" t="str">
        <f t="shared" si="32"/>
        <v/>
      </c>
      <c r="AH45" s="571"/>
      <c r="AI45" s="564"/>
      <c r="AJ45" s="560">
        <f t="shared" si="33"/>
        <v>0</v>
      </c>
      <c r="AK45" s="552">
        <f t="shared" si="34"/>
        <v>0</v>
      </c>
      <c r="AL45" s="561">
        <f t="shared" si="35"/>
        <v>0</v>
      </c>
      <c r="AM45" s="563"/>
      <c r="AN45" s="557"/>
    </row>
    <row r="46" spans="2:40" s="558" customFormat="1" ht="35.1" customHeight="1" x14ac:dyDescent="0.25">
      <c r="B46" s="559" t="s">
        <v>129</v>
      </c>
      <c r="C46" s="559">
        <v>9</v>
      </c>
      <c r="D46" s="572" t="s">
        <v>521</v>
      </c>
      <c r="F46" s="571"/>
      <c r="G46" s="550" t="str">
        <f t="shared" si="18"/>
        <v/>
      </c>
      <c r="H46" s="551" t="str">
        <f t="shared" si="19"/>
        <v/>
      </c>
      <c r="J46" s="571"/>
      <c r="K46" s="550" t="str">
        <f t="shared" si="20"/>
        <v/>
      </c>
      <c r="L46" s="551" t="str">
        <f t="shared" si="21"/>
        <v/>
      </c>
      <c r="N46" s="571"/>
      <c r="O46" s="550" t="str">
        <f t="shared" si="22"/>
        <v/>
      </c>
      <c r="P46" s="551" t="str">
        <f t="shared" si="23"/>
        <v/>
      </c>
      <c r="R46" s="571"/>
      <c r="S46" s="550" t="str">
        <f t="shared" si="24"/>
        <v/>
      </c>
      <c r="T46" s="551" t="str">
        <f t="shared" si="25"/>
        <v/>
      </c>
      <c r="V46" s="560">
        <f t="shared" si="26"/>
        <v>0</v>
      </c>
      <c r="W46" s="552">
        <f t="shared" si="27"/>
        <v>0</v>
      </c>
      <c r="X46" s="561">
        <f t="shared" si="28"/>
        <v>0</v>
      </c>
      <c r="Z46" s="571"/>
      <c r="AA46" s="550" t="str">
        <f t="shared" si="29"/>
        <v/>
      </c>
      <c r="AB46" s="551" t="str">
        <f t="shared" si="30"/>
        <v/>
      </c>
      <c r="AD46" s="571"/>
      <c r="AE46" s="550" t="str">
        <f t="shared" si="31"/>
        <v/>
      </c>
      <c r="AF46" s="551" t="str">
        <f t="shared" si="32"/>
        <v/>
      </c>
      <c r="AH46" s="571"/>
      <c r="AI46" s="564"/>
      <c r="AJ46" s="560">
        <f t="shared" si="33"/>
        <v>0</v>
      </c>
      <c r="AK46" s="552">
        <f t="shared" si="34"/>
        <v>0</v>
      </c>
      <c r="AL46" s="561">
        <f t="shared" si="35"/>
        <v>0</v>
      </c>
      <c r="AM46" s="563"/>
      <c r="AN46" s="557"/>
    </row>
    <row r="47" spans="2:40" s="558" customFormat="1" ht="35.1" customHeight="1" x14ac:dyDescent="0.25">
      <c r="B47" s="559" t="s">
        <v>129</v>
      </c>
      <c r="C47" s="559">
        <v>9</v>
      </c>
      <c r="D47" s="572" t="s">
        <v>522</v>
      </c>
      <c r="F47" s="571"/>
      <c r="G47" s="550" t="str">
        <f t="shared" si="18"/>
        <v/>
      </c>
      <c r="H47" s="551" t="str">
        <f t="shared" si="19"/>
        <v/>
      </c>
      <c r="J47" s="571"/>
      <c r="K47" s="550" t="str">
        <f t="shared" si="20"/>
        <v/>
      </c>
      <c r="L47" s="551" t="str">
        <f t="shared" si="21"/>
        <v/>
      </c>
      <c r="N47" s="571"/>
      <c r="O47" s="550" t="str">
        <f t="shared" si="22"/>
        <v/>
      </c>
      <c r="P47" s="551" t="str">
        <f t="shared" si="23"/>
        <v/>
      </c>
      <c r="R47" s="571"/>
      <c r="S47" s="550" t="str">
        <f t="shared" si="24"/>
        <v/>
      </c>
      <c r="T47" s="551" t="str">
        <f t="shared" si="25"/>
        <v/>
      </c>
      <c r="V47" s="560">
        <f t="shared" si="26"/>
        <v>0</v>
      </c>
      <c r="W47" s="552">
        <f t="shared" si="27"/>
        <v>0</v>
      </c>
      <c r="X47" s="561">
        <f t="shared" si="28"/>
        <v>0</v>
      </c>
      <c r="Z47" s="571"/>
      <c r="AA47" s="550" t="str">
        <f t="shared" si="29"/>
        <v/>
      </c>
      <c r="AB47" s="551" t="str">
        <f t="shared" si="30"/>
        <v/>
      </c>
      <c r="AD47" s="571"/>
      <c r="AE47" s="550" t="str">
        <f t="shared" si="31"/>
        <v/>
      </c>
      <c r="AF47" s="551" t="str">
        <f t="shared" si="32"/>
        <v/>
      </c>
      <c r="AH47" s="571"/>
      <c r="AI47" s="564"/>
      <c r="AJ47" s="560">
        <f t="shared" si="33"/>
        <v>0</v>
      </c>
      <c r="AK47" s="552">
        <f t="shared" si="34"/>
        <v>0</v>
      </c>
      <c r="AL47" s="561">
        <f t="shared" si="35"/>
        <v>0</v>
      </c>
      <c r="AM47" s="563"/>
      <c r="AN47" s="557"/>
    </row>
    <row r="48" spans="2:40" s="558" customFormat="1" ht="35.1" customHeight="1" x14ac:dyDescent="0.25">
      <c r="B48" s="559" t="s">
        <v>129</v>
      </c>
      <c r="C48" s="559">
        <v>9</v>
      </c>
      <c r="D48" s="572" t="s">
        <v>523</v>
      </c>
      <c r="F48" s="571"/>
      <c r="G48" s="550" t="str">
        <f t="shared" si="18"/>
        <v/>
      </c>
      <c r="H48" s="551" t="str">
        <f t="shared" si="19"/>
        <v/>
      </c>
      <c r="J48" s="571"/>
      <c r="K48" s="550" t="str">
        <f t="shared" si="20"/>
        <v/>
      </c>
      <c r="L48" s="551" t="str">
        <f t="shared" si="21"/>
        <v/>
      </c>
      <c r="N48" s="571"/>
      <c r="O48" s="550" t="str">
        <f t="shared" si="22"/>
        <v/>
      </c>
      <c r="P48" s="551" t="str">
        <f t="shared" si="23"/>
        <v/>
      </c>
      <c r="R48" s="571"/>
      <c r="S48" s="550" t="str">
        <f t="shared" si="24"/>
        <v/>
      </c>
      <c r="T48" s="551" t="str">
        <f t="shared" si="25"/>
        <v/>
      </c>
      <c r="V48" s="560">
        <f t="shared" si="26"/>
        <v>0</v>
      </c>
      <c r="W48" s="552">
        <f t="shared" si="27"/>
        <v>0</v>
      </c>
      <c r="X48" s="561">
        <f t="shared" si="28"/>
        <v>0</v>
      </c>
      <c r="Z48" s="571"/>
      <c r="AA48" s="550" t="str">
        <f t="shared" si="29"/>
        <v/>
      </c>
      <c r="AB48" s="551" t="str">
        <f t="shared" si="30"/>
        <v/>
      </c>
      <c r="AD48" s="571"/>
      <c r="AE48" s="550" t="str">
        <f t="shared" si="31"/>
        <v/>
      </c>
      <c r="AF48" s="551" t="str">
        <f t="shared" si="32"/>
        <v/>
      </c>
      <c r="AH48" s="571"/>
      <c r="AI48" s="564"/>
      <c r="AJ48" s="560">
        <f t="shared" si="33"/>
        <v>0</v>
      </c>
      <c r="AK48" s="552">
        <f t="shared" si="34"/>
        <v>0</v>
      </c>
      <c r="AL48" s="561">
        <f t="shared" si="35"/>
        <v>0</v>
      </c>
      <c r="AM48" s="563"/>
      <c r="AN48" s="557"/>
    </row>
    <row r="49" spans="2:40" s="558" customFormat="1" ht="35.1" customHeight="1" x14ac:dyDescent="0.25">
      <c r="B49" s="559" t="s">
        <v>129</v>
      </c>
      <c r="C49" s="559">
        <v>9</v>
      </c>
      <c r="D49" s="572" t="s">
        <v>524</v>
      </c>
      <c r="F49" s="571"/>
      <c r="G49" s="550" t="str">
        <f t="shared" si="18"/>
        <v/>
      </c>
      <c r="H49" s="551" t="str">
        <f t="shared" si="19"/>
        <v/>
      </c>
      <c r="J49" s="571"/>
      <c r="K49" s="550" t="str">
        <f t="shared" si="20"/>
        <v/>
      </c>
      <c r="L49" s="551" t="str">
        <f t="shared" si="21"/>
        <v/>
      </c>
      <c r="N49" s="571"/>
      <c r="O49" s="550" t="str">
        <f t="shared" si="22"/>
        <v/>
      </c>
      <c r="P49" s="551" t="str">
        <f t="shared" si="23"/>
        <v/>
      </c>
      <c r="R49" s="571"/>
      <c r="S49" s="550" t="str">
        <f t="shared" si="24"/>
        <v/>
      </c>
      <c r="T49" s="551" t="str">
        <f t="shared" si="25"/>
        <v/>
      </c>
      <c r="V49" s="560">
        <f t="shared" si="26"/>
        <v>0</v>
      </c>
      <c r="W49" s="552">
        <f t="shared" si="27"/>
        <v>0</v>
      </c>
      <c r="X49" s="561">
        <f t="shared" si="28"/>
        <v>0</v>
      </c>
      <c r="Z49" s="571"/>
      <c r="AA49" s="550" t="str">
        <f t="shared" si="29"/>
        <v/>
      </c>
      <c r="AB49" s="551" t="str">
        <f t="shared" si="30"/>
        <v/>
      </c>
      <c r="AD49" s="571"/>
      <c r="AE49" s="550" t="str">
        <f t="shared" si="31"/>
        <v/>
      </c>
      <c r="AF49" s="551" t="str">
        <f t="shared" si="32"/>
        <v/>
      </c>
      <c r="AH49" s="571"/>
      <c r="AI49" s="564"/>
      <c r="AJ49" s="560">
        <f t="shared" si="33"/>
        <v>0</v>
      </c>
      <c r="AK49" s="552">
        <f t="shared" si="34"/>
        <v>0</v>
      </c>
      <c r="AL49" s="561">
        <f t="shared" si="35"/>
        <v>0</v>
      </c>
      <c r="AM49" s="563"/>
      <c r="AN49" s="557"/>
    </row>
    <row r="50" spans="2:40" s="558" customFormat="1" ht="35.1" customHeight="1" x14ac:dyDescent="0.25">
      <c r="B50" s="559" t="s">
        <v>129</v>
      </c>
      <c r="C50" s="559">
        <v>9</v>
      </c>
      <c r="D50" s="572" t="s">
        <v>525</v>
      </c>
      <c r="F50" s="571"/>
      <c r="G50" s="550" t="str">
        <f t="shared" si="18"/>
        <v/>
      </c>
      <c r="H50" s="551" t="str">
        <f t="shared" si="19"/>
        <v/>
      </c>
      <c r="J50" s="571"/>
      <c r="K50" s="550" t="str">
        <f t="shared" si="20"/>
        <v/>
      </c>
      <c r="L50" s="551" t="str">
        <f t="shared" si="21"/>
        <v/>
      </c>
      <c r="N50" s="571"/>
      <c r="O50" s="550" t="str">
        <f t="shared" si="22"/>
        <v/>
      </c>
      <c r="P50" s="551" t="str">
        <f t="shared" si="23"/>
        <v/>
      </c>
      <c r="R50" s="571"/>
      <c r="S50" s="550" t="str">
        <f t="shared" si="24"/>
        <v/>
      </c>
      <c r="T50" s="551" t="str">
        <f t="shared" si="25"/>
        <v/>
      </c>
      <c r="V50" s="560">
        <f t="shared" si="26"/>
        <v>0</v>
      </c>
      <c r="W50" s="552">
        <f t="shared" si="27"/>
        <v>0</v>
      </c>
      <c r="X50" s="561">
        <f t="shared" si="28"/>
        <v>0</v>
      </c>
      <c r="Z50" s="571"/>
      <c r="AA50" s="550" t="str">
        <f t="shared" si="29"/>
        <v/>
      </c>
      <c r="AB50" s="551" t="str">
        <f t="shared" si="30"/>
        <v/>
      </c>
      <c r="AD50" s="571"/>
      <c r="AE50" s="550" t="str">
        <f t="shared" si="31"/>
        <v/>
      </c>
      <c r="AF50" s="551" t="str">
        <f t="shared" si="32"/>
        <v/>
      </c>
      <c r="AH50" s="571"/>
      <c r="AI50" s="564"/>
      <c r="AJ50" s="560">
        <f t="shared" si="33"/>
        <v>0</v>
      </c>
      <c r="AK50" s="552">
        <f t="shared" si="34"/>
        <v>0</v>
      </c>
      <c r="AL50" s="561">
        <f t="shared" si="35"/>
        <v>0</v>
      </c>
      <c r="AM50" s="563"/>
      <c r="AN50" s="557"/>
    </row>
    <row r="51" spans="2:40" s="558" customFormat="1" ht="35.1" customHeight="1" x14ac:dyDescent="0.25">
      <c r="B51" s="559" t="s">
        <v>129</v>
      </c>
      <c r="C51" s="559">
        <v>9</v>
      </c>
      <c r="D51" s="572" t="s">
        <v>526</v>
      </c>
      <c r="F51" s="571"/>
      <c r="G51" s="550" t="str">
        <f t="shared" si="18"/>
        <v/>
      </c>
      <c r="H51" s="551" t="str">
        <f t="shared" si="19"/>
        <v/>
      </c>
      <c r="J51" s="571"/>
      <c r="K51" s="550" t="str">
        <f t="shared" si="20"/>
        <v/>
      </c>
      <c r="L51" s="551" t="str">
        <f t="shared" si="21"/>
        <v/>
      </c>
      <c r="N51" s="571"/>
      <c r="O51" s="550" t="str">
        <f t="shared" si="22"/>
        <v/>
      </c>
      <c r="P51" s="551" t="str">
        <f t="shared" si="23"/>
        <v/>
      </c>
      <c r="R51" s="571"/>
      <c r="S51" s="550" t="str">
        <f t="shared" si="24"/>
        <v/>
      </c>
      <c r="T51" s="551" t="str">
        <f t="shared" si="25"/>
        <v/>
      </c>
      <c r="V51" s="560">
        <f t="shared" si="26"/>
        <v>0</v>
      </c>
      <c r="W51" s="552">
        <f t="shared" si="27"/>
        <v>0</v>
      </c>
      <c r="X51" s="561">
        <f t="shared" si="28"/>
        <v>0</v>
      </c>
      <c r="Z51" s="571"/>
      <c r="AA51" s="550" t="str">
        <f t="shared" si="29"/>
        <v/>
      </c>
      <c r="AB51" s="551" t="str">
        <f t="shared" si="30"/>
        <v/>
      </c>
      <c r="AD51" s="571"/>
      <c r="AE51" s="550" t="str">
        <f t="shared" si="31"/>
        <v/>
      </c>
      <c r="AF51" s="551" t="str">
        <f t="shared" si="32"/>
        <v/>
      </c>
      <c r="AH51" s="571"/>
      <c r="AI51" s="564"/>
      <c r="AJ51" s="560">
        <f t="shared" si="33"/>
        <v>0</v>
      </c>
      <c r="AK51" s="552">
        <f t="shared" si="34"/>
        <v>0</v>
      </c>
      <c r="AL51" s="561">
        <f t="shared" si="35"/>
        <v>0</v>
      </c>
      <c r="AM51" s="563"/>
      <c r="AN51" s="557"/>
    </row>
    <row r="52" spans="2:40" s="558" customFormat="1" ht="35.1" customHeight="1" x14ac:dyDescent="0.25">
      <c r="B52" s="559" t="s">
        <v>129</v>
      </c>
      <c r="C52" s="559">
        <v>10</v>
      </c>
      <c r="D52" s="572" t="s">
        <v>705</v>
      </c>
      <c r="F52" s="571"/>
      <c r="G52" s="550" t="str">
        <f t="shared" si="18"/>
        <v/>
      </c>
      <c r="H52" s="551" t="str">
        <f t="shared" si="19"/>
        <v/>
      </c>
      <c r="J52" s="571"/>
      <c r="K52" s="550" t="str">
        <f t="shared" si="20"/>
        <v/>
      </c>
      <c r="L52" s="551" t="str">
        <f t="shared" si="21"/>
        <v/>
      </c>
      <c r="N52" s="571"/>
      <c r="O52" s="550" t="str">
        <f t="shared" si="22"/>
        <v/>
      </c>
      <c r="P52" s="551" t="str">
        <f t="shared" si="23"/>
        <v/>
      </c>
      <c r="R52" s="571"/>
      <c r="S52" s="550" t="str">
        <f t="shared" si="24"/>
        <v/>
      </c>
      <c r="T52" s="551" t="str">
        <f t="shared" si="25"/>
        <v/>
      </c>
      <c r="V52" s="560">
        <f t="shared" si="26"/>
        <v>0</v>
      </c>
      <c r="W52" s="552">
        <f t="shared" si="27"/>
        <v>0</v>
      </c>
      <c r="X52" s="561">
        <f t="shared" si="28"/>
        <v>0</v>
      </c>
      <c r="Z52" s="571"/>
      <c r="AA52" s="550" t="str">
        <f t="shared" si="29"/>
        <v/>
      </c>
      <c r="AB52" s="551" t="str">
        <f t="shared" si="30"/>
        <v/>
      </c>
      <c r="AD52" s="571"/>
      <c r="AE52" s="550" t="str">
        <f t="shared" si="31"/>
        <v/>
      </c>
      <c r="AF52" s="551" t="str">
        <f t="shared" si="32"/>
        <v/>
      </c>
      <c r="AH52" s="571"/>
      <c r="AI52" s="564"/>
      <c r="AJ52" s="560">
        <f t="shared" si="33"/>
        <v>0</v>
      </c>
      <c r="AK52" s="552">
        <f t="shared" si="34"/>
        <v>0</v>
      </c>
      <c r="AL52" s="561">
        <f t="shared" si="35"/>
        <v>0</v>
      </c>
      <c r="AM52" s="563"/>
      <c r="AN52" s="557"/>
    </row>
    <row r="53" spans="2:40" s="558" customFormat="1" ht="35.1" customHeight="1" x14ac:dyDescent="0.25">
      <c r="B53" s="559" t="s">
        <v>129</v>
      </c>
      <c r="C53" s="559">
        <v>11</v>
      </c>
      <c r="D53" s="572" t="s">
        <v>527</v>
      </c>
      <c r="F53" s="571"/>
      <c r="G53" s="550" t="str">
        <f t="shared" si="18"/>
        <v/>
      </c>
      <c r="H53" s="551" t="str">
        <f t="shared" si="19"/>
        <v/>
      </c>
      <c r="J53" s="571"/>
      <c r="K53" s="550" t="str">
        <f t="shared" si="20"/>
        <v/>
      </c>
      <c r="L53" s="551" t="str">
        <f t="shared" si="21"/>
        <v/>
      </c>
      <c r="N53" s="571"/>
      <c r="O53" s="550" t="str">
        <f t="shared" si="22"/>
        <v/>
      </c>
      <c r="P53" s="551" t="str">
        <f t="shared" si="23"/>
        <v/>
      </c>
      <c r="R53" s="571"/>
      <c r="S53" s="550" t="str">
        <f t="shared" si="24"/>
        <v/>
      </c>
      <c r="T53" s="551" t="str">
        <f t="shared" si="25"/>
        <v/>
      </c>
      <c r="V53" s="560">
        <f t="shared" si="26"/>
        <v>0</v>
      </c>
      <c r="W53" s="552">
        <f t="shared" si="27"/>
        <v>0</v>
      </c>
      <c r="X53" s="561">
        <f t="shared" si="28"/>
        <v>0</v>
      </c>
      <c r="Z53" s="571"/>
      <c r="AA53" s="550" t="str">
        <f t="shared" si="29"/>
        <v/>
      </c>
      <c r="AB53" s="551" t="str">
        <f t="shared" si="30"/>
        <v/>
      </c>
      <c r="AD53" s="571"/>
      <c r="AE53" s="550" t="str">
        <f t="shared" si="31"/>
        <v/>
      </c>
      <c r="AF53" s="551" t="str">
        <f t="shared" si="32"/>
        <v/>
      </c>
      <c r="AH53" s="571"/>
      <c r="AI53" s="564"/>
      <c r="AJ53" s="560">
        <f t="shared" si="33"/>
        <v>0</v>
      </c>
      <c r="AK53" s="552">
        <f t="shared" si="34"/>
        <v>0</v>
      </c>
      <c r="AL53" s="561">
        <f t="shared" si="35"/>
        <v>0</v>
      </c>
      <c r="AM53" s="563"/>
      <c r="AN53" s="557"/>
    </row>
    <row r="54" spans="2:40" s="558" customFormat="1" ht="35.1" customHeight="1" x14ac:dyDescent="0.25">
      <c r="B54" s="559" t="s">
        <v>129</v>
      </c>
      <c r="C54" s="559">
        <v>11</v>
      </c>
      <c r="D54" s="572" t="s">
        <v>528</v>
      </c>
      <c r="F54" s="571"/>
      <c r="G54" s="550" t="str">
        <f t="shared" si="18"/>
        <v/>
      </c>
      <c r="H54" s="551" t="str">
        <f t="shared" si="19"/>
        <v/>
      </c>
      <c r="J54" s="571"/>
      <c r="K54" s="550" t="str">
        <f t="shared" si="20"/>
        <v/>
      </c>
      <c r="L54" s="551" t="str">
        <f t="shared" si="21"/>
        <v/>
      </c>
      <c r="N54" s="571"/>
      <c r="O54" s="550" t="str">
        <f t="shared" si="22"/>
        <v/>
      </c>
      <c r="P54" s="551" t="str">
        <f t="shared" si="23"/>
        <v/>
      </c>
      <c r="R54" s="571"/>
      <c r="S54" s="550" t="str">
        <f t="shared" si="24"/>
        <v/>
      </c>
      <c r="T54" s="551" t="str">
        <f t="shared" si="25"/>
        <v/>
      </c>
      <c r="V54" s="560">
        <f t="shared" si="26"/>
        <v>0</v>
      </c>
      <c r="W54" s="552">
        <f t="shared" si="27"/>
        <v>0</v>
      </c>
      <c r="X54" s="561">
        <f t="shared" si="28"/>
        <v>0</v>
      </c>
      <c r="Z54" s="571"/>
      <c r="AA54" s="550" t="str">
        <f t="shared" si="29"/>
        <v/>
      </c>
      <c r="AB54" s="551" t="str">
        <f t="shared" si="30"/>
        <v/>
      </c>
      <c r="AD54" s="571"/>
      <c r="AE54" s="550" t="str">
        <f t="shared" si="31"/>
        <v/>
      </c>
      <c r="AF54" s="551" t="str">
        <f t="shared" si="32"/>
        <v/>
      </c>
      <c r="AH54" s="571"/>
      <c r="AI54" s="564"/>
      <c r="AJ54" s="560">
        <f t="shared" si="33"/>
        <v>0</v>
      </c>
      <c r="AK54" s="552">
        <f t="shared" si="34"/>
        <v>0</v>
      </c>
      <c r="AL54" s="561">
        <f t="shared" si="35"/>
        <v>0</v>
      </c>
      <c r="AM54" s="563"/>
      <c r="AN54" s="557"/>
    </row>
    <row r="55" spans="2:40" s="558" customFormat="1" ht="35.1" customHeight="1" x14ac:dyDescent="0.25">
      <c r="B55" s="559" t="s">
        <v>129</v>
      </c>
      <c r="C55" s="559">
        <v>13</v>
      </c>
      <c r="D55" s="572" t="s">
        <v>529</v>
      </c>
      <c r="F55" s="571"/>
      <c r="G55" s="550" t="str">
        <f t="shared" si="18"/>
        <v/>
      </c>
      <c r="H55" s="551" t="str">
        <f t="shared" si="19"/>
        <v/>
      </c>
      <c r="J55" s="571"/>
      <c r="K55" s="550" t="str">
        <f t="shared" si="20"/>
        <v/>
      </c>
      <c r="L55" s="551" t="str">
        <f t="shared" si="21"/>
        <v/>
      </c>
      <c r="N55" s="571"/>
      <c r="O55" s="550" t="str">
        <f t="shared" si="22"/>
        <v/>
      </c>
      <c r="P55" s="551" t="str">
        <f t="shared" si="23"/>
        <v/>
      </c>
      <c r="R55" s="571"/>
      <c r="S55" s="550" t="str">
        <f t="shared" si="24"/>
        <v/>
      </c>
      <c r="T55" s="551" t="str">
        <f t="shared" si="25"/>
        <v/>
      </c>
      <c r="V55" s="560">
        <f t="shared" si="26"/>
        <v>0</v>
      </c>
      <c r="W55" s="552">
        <f t="shared" si="27"/>
        <v>0</v>
      </c>
      <c r="X55" s="561">
        <f t="shared" si="28"/>
        <v>0</v>
      </c>
      <c r="Z55" s="571"/>
      <c r="AA55" s="550" t="str">
        <f t="shared" si="29"/>
        <v/>
      </c>
      <c r="AB55" s="551" t="str">
        <f t="shared" si="30"/>
        <v/>
      </c>
      <c r="AD55" s="571"/>
      <c r="AE55" s="550" t="str">
        <f t="shared" si="31"/>
        <v/>
      </c>
      <c r="AF55" s="551" t="str">
        <f t="shared" si="32"/>
        <v/>
      </c>
      <c r="AH55" s="571"/>
      <c r="AI55" s="564"/>
      <c r="AJ55" s="560">
        <f t="shared" si="33"/>
        <v>0</v>
      </c>
      <c r="AK55" s="552">
        <f t="shared" si="34"/>
        <v>0</v>
      </c>
      <c r="AL55" s="561">
        <f t="shared" si="35"/>
        <v>0</v>
      </c>
      <c r="AM55" s="563"/>
      <c r="AN55" s="557"/>
    </row>
    <row r="56" spans="2:40" s="558" customFormat="1" ht="35.1" customHeight="1" x14ac:dyDescent="0.25">
      <c r="B56" s="559" t="s">
        <v>129</v>
      </c>
      <c r="C56" s="559">
        <v>14</v>
      </c>
      <c r="D56" s="572" t="s">
        <v>530</v>
      </c>
      <c r="F56" s="571"/>
      <c r="G56" s="550" t="str">
        <f t="shared" si="18"/>
        <v/>
      </c>
      <c r="H56" s="551" t="str">
        <f t="shared" si="19"/>
        <v/>
      </c>
      <c r="J56" s="571"/>
      <c r="K56" s="550" t="str">
        <f t="shared" si="20"/>
        <v/>
      </c>
      <c r="L56" s="551" t="str">
        <f t="shared" si="21"/>
        <v/>
      </c>
      <c r="N56" s="571"/>
      <c r="O56" s="550" t="str">
        <f t="shared" si="22"/>
        <v/>
      </c>
      <c r="P56" s="551" t="str">
        <f t="shared" si="23"/>
        <v/>
      </c>
      <c r="R56" s="571"/>
      <c r="S56" s="550" t="str">
        <f t="shared" si="24"/>
        <v/>
      </c>
      <c r="T56" s="551" t="str">
        <f t="shared" si="25"/>
        <v/>
      </c>
      <c r="V56" s="560">
        <f t="shared" si="26"/>
        <v>0</v>
      </c>
      <c r="W56" s="552">
        <f t="shared" si="27"/>
        <v>0</v>
      </c>
      <c r="X56" s="561">
        <f t="shared" si="28"/>
        <v>0</v>
      </c>
      <c r="Z56" s="571"/>
      <c r="AA56" s="550" t="str">
        <f t="shared" si="29"/>
        <v/>
      </c>
      <c r="AB56" s="551" t="str">
        <f t="shared" si="30"/>
        <v/>
      </c>
      <c r="AD56" s="571"/>
      <c r="AE56" s="550" t="str">
        <f t="shared" si="31"/>
        <v/>
      </c>
      <c r="AF56" s="551" t="str">
        <f t="shared" si="32"/>
        <v/>
      </c>
      <c r="AH56" s="571"/>
      <c r="AI56" s="564"/>
      <c r="AJ56" s="560">
        <f t="shared" si="33"/>
        <v>0</v>
      </c>
      <c r="AK56" s="552">
        <f t="shared" si="34"/>
        <v>0</v>
      </c>
      <c r="AL56" s="561">
        <f t="shared" si="35"/>
        <v>0</v>
      </c>
      <c r="AM56" s="563"/>
      <c r="AN56" s="557"/>
    </row>
    <row r="57" spans="2:40" s="558" customFormat="1" ht="35.1" customHeight="1" x14ac:dyDescent="0.25">
      <c r="B57" s="559" t="s">
        <v>129</v>
      </c>
      <c r="C57" s="559">
        <v>15</v>
      </c>
      <c r="D57" s="572" t="s">
        <v>531</v>
      </c>
      <c r="F57" s="571"/>
      <c r="G57" s="550" t="str">
        <f t="shared" si="18"/>
        <v/>
      </c>
      <c r="H57" s="551" t="str">
        <f t="shared" si="19"/>
        <v/>
      </c>
      <c r="J57" s="571"/>
      <c r="K57" s="550" t="str">
        <f t="shared" si="20"/>
        <v/>
      </c>
      <c r="L57" s="551" t="str">
        <f t="shared" si="21"/>
        <v/>
      </c>
      <c r="N57" s="571"/>
      <c r="O57" s="550" t="str">
        <f t="shared" si="22"/>
        <v/>
      </c>
      <c r="P57" s="551" t="str">
        <f t="shared" si="23"/>
        <v/>
      </c>
      <c r="R57" s="571"/>
      <c r="S57" s="550" t="str">
        <f t="shared" si="24"/>
        <v/>
      </c>
      <c r="T57" s="551" t="str">
        <f t="shared" si="25"/>
        <v/>
      </c>
      <c r="V57" s="560">
        <f t="shared" si="26"/>
        <v>0</v>
      </c>
      <c r="W57" s="552">
        <f t="shared" si="27"/>
        <v>0</v>
      </c>
      <c r="X57" s="561">
        <f t="shared" si="28"/>
        <v>0</v>
      </c>
      <c r="Z57" s="571"/>
      <c r="AA57" s="550" t="str">
        <f t="shared" si="29"/>
        <v/>
      </c>
      <c r="AB57" s="551" t="str">
        <f t="shared" si="30"/>
        <v/>
      </c>
      <c r="AD57" s="571"/>
      <c r="AE57" s="550" t="str">
        <f t="shared" si="31"/>
        <v/>
      </c>
      <c r="AF57" s="551" t="str">
        <f t="shared" si="32"/>
        <v/>
      </c>
      <c r="AH57" s="571"/>
      <c r="AI57" s="564"/>
      <c r="AJ57" s="560">
        <f t="shared" si="33"/>
        <v>0</v>
      </c>
      <c r="AK57" s="552">
        <f t="shared" si="34"/>
        <v>0</v>
      </c>
      <c r="AL57" s="561">
        <f t="shared" si="35"/>
        <v>0</v>
      </c>
      <c r="AM57" s="563"/>
      <c r="AN57" s="557"/>
    </row>
    <row r="58" spans="2:40" s="558" customFormat="1" ht="35.1" customHeight="1" x14ac:dyDescent="0.25">
      <c r="B58" s="559" t="s">
        <v>129</v>
      </c>
      <c r="C58" s="559">
        <v>15</v>
      </c>
      <c r="D58" s="572" t="s">
        <v>532</v>
      </c>
      <c r="F58" s="571"/>
      <c r="G58" s="550" t="str">
        <f t="shared" si="18"/>
        <v/>
      </c>
      <c r="H58" s="551" t="str">
        <f t="shared" si="19"/>
        <v/>
      </c>
      <c r="J58" s="571"/>
      <c r="K58" s="550" t="str">
        <f t="shared" si="20"/>
        <v/>
      </c>
      <c r="L58" s="551" t="str">
        <f t="shared" si="21"/>
        <v/>
      </c>
      <c r="N58" s="571"/>
      <c r="O58" s="550" t="str">
        <f t="shared" si="22"/>
        <v/>
      </c>
      <c r="P58" s="551" t="str">
        <f t="shared" si="23"/>
        <v/>
      </c>
      <c r="R58" s="571"/>
      <c r="S58" s="550" t="str">
        <f t="shared" si="24"/>
        <v/>
      </c>
      <c r="T58" s="551" t="str">
        <f t="shared" si="25"/>
        <v/>
      </c>
      <c r="V58" s="560">
        <f t="shared" si="26"/>
        <v>0</v>
      </c>
      <c r="W58" s="552">
        <f t="shared" si="27"/>
        <v>0</v>
      </c>
      <c r="X58" s="561">
        <f t="shared" si="28"/>
        <v>0</v>
      </c>
      <c r="Z58" s="571"/>
      <c r="AA58" s="550" t="str">
        <f t="shared" si="29"/>
        <v/>
      </c>
      <c r="AB58" s="551" t="str">
        <f t="shared" si="30"/>
        <v/>
      </c>
      <c r="AD58" s="571"/>
      <c r="AE58" s="550" t="str">
        <f t="shared" si="31"/>
        <v/>
      </c>
      <c r="AF58" s="551" t="str">
        <f t="shared" si="32"/>
        <v/>
      </c>
      <c r="AH58" s="571"/>
      <c r="AI58" s="564"/>
      <c r="AJ58" s="560">
        <f t="shared" si="33"/>
        <v>0</v>
      </c>
      <c r="AK58" s="552">
        <f t="shared" si="34"/>
        <v>0</v>
      </c>
      <c r="AL58" s="561">
        <f t="shared" si="35"/>
        <v>0</v>
      </c>
      <c r="AM58" s="563"/>
      <c r="AN58" s="557"/>
    </row>
    <row r="59" spans="2:40" s="558" customFormat="1" ht="35.1" customHeight="1" x14ac:dyDescent="0.25">
      <c r="B59" s="559" t="s">
        <v>129</v>
      </c>
      <c r="C59" s="559">
        <v>15</v>
      </c>
      <c r="D59" s="572" t="s">
        <v>533</v>
      </c>
      <c r="F59" s="571"/>
      <c r="G59" s="550" t="str">
        <f t="shared" si="18"/>
        <v/>
      </c>
      <c r="H59" s="551" t="str">
        <f t="shared" si="19"/>
        <v/>
      </c>
      <c r="J59" s="571"/>
      <c r="K59" s="550" t="str">
        <f t="shared" si="20"/>
        <v/>
      </c>
      <c r="L59" s="551" t="str">
        <f t="shared" si="21"/>
        <v/>
      </c>
      <c r="N59" s="571"/>
      <c r="O59" s="550" t="str">
        <f t="shared" si="22"/>
        <v/>
      </c>
      <c r="P59" s="551" t="str">
        <f t="shared" si="23"/>
        <v/>
      </c>
      <c r="R59" s="571"/>
      <c r="S59" s="550" t="str">
        <f t="shared" si="24"/>
        <v/>
      </c>
      <c r="T59" s="551" t="str">
        <f t="shared" si="25"/>
        <v/>
      </c>
      <c r="V59" s="560">
        <f t="shared" si="26"/>
        <v>0</v>
      </c>
      <c r="W59" s="552">
        <f t="shared" si="27"/>
        <v>0</v>
      </c>
      <c r="X59" s="561">
        <f t="shared" si="28"/>
        <v>0</v>
      </c>
      <c r="Z59" s="571"/>
      <c r="AA59" s="550" t="str">
        <f t="shared" si="29"/>
        <v/>
      </c>
      <c r="AB59" s="551" t="str">
        <f t="shared" si="30"/>
        <v/>
      </c>
      <c r="AD59" s="571"/>
      <c r="AE59" s="550" t="str">
        <f t="shared" si="31"/>
        <v/>
      </c>
      <c r="AF59" s="551" t="str">
        <f t="shared" si="32"/>
        <v/>
      </c>
      <c r="AH59" s="571"/>
      <c r="AI59" s="564"/>
      <c r="AJ59" s="560">
        <f t="shared" si="33"/>
        <v>0</v>
      </c>
      <c r="AK59" s="552">
        <f t="shared" si="34"/>
        <v>0</v>
      </c>
      <c r="AL59" s="561">
        <f t="shared" si="35"/>
        <v>0</v>
      </c>
      <c r="AM59" s="563"/>
      <c r="AN59" s="557"/>
    </row>
    <row r="60" spans="2:40" s="558" customFormat="1" ht="35.1" customHeight="1" x14ac:dyDescent="0.25">
      <c r="B60" s="559" t="s">
        <v>129</v>
      </c>
      <c r="C60" s="559">
        <v>15</v>
      </c>
      <c r="D60" s="572" t="s">
        <v>534</v>
      </c>
      <c r="F60" s="571"/>
      <c r="G60" s="550" t="str">
        <f t="shared" si="18"/>
        <v/>
      </c>
      <c r="H60" s="551" t="str">
        <f t="shared" si="19"/>
        <v/>
      </c>
      <c r="J60" s="571"/>
      <c r="K60" s="550" t="str">
        <f t="shared" si="20"/>
        <v/>
      </c>
      <c r="L60" s="551" t="str">
        <f t="shared" si="21"/>
        <v/>
      </c>
      <c r="N60" s="571"/>
      <c r="O60" s="550" t="str">
        <f t="shared" si="22"/>
        <v/>
      </c>
      <c r="P60" s="551" t="str">
        <f t="shared" si="23"/>
        <v/>
      </c>
      <c r="R60" s="571"/>
      <c r="S60" s="550" t="str">
        <f t="shared" si="24"/>
        <v/>
      </c>
      <c r="T60" s="551" t="str">
        <f t="shared" si="25"/>
        <v/>
      </c>
      <c r="V60" s="560">
        <f t="shared" si="26"/>
        <v>0</v>
      </c>
      <c r="W60" s="552">
        <f t="shared" si="27"/>
        <v>0</v>
      </c>
      <c r="X60" s="561">
        <f t="shared" si="28"/>
        <v>0</v>
      </c>
      <c r="Z60" s="571"/>
      <c r="AA60" s="550" t="str">
        <f t="shared" si="29"/>
        <v/>
      </c>
      <c r="AB60" s="551" t="str">
        <f t="shared" si="30"/>
        <v/>
      </c>
      <c r="AD60" s="571"/>
      <c r="AE60" s="550" t="str">
        <f t="shared" si="31"/>
        <v/>
      </c>
      <c r="AF60" s="551" t="str">
        <f t="shared" si="32"/>
        <v/>
      </c>
      <c r="AH60" s="571"/>
      <c r="AI60" s="564"/>
      <c r="AJ60" s="560">
        <f t="shared" si="33"/>
        <v>0</v>
      </c>
      <c r="AK60" s="552">
        <f t="shared" si="34"/>
        <v>0</v>
      </c>
      <c r="AL60" s="561">
        <f t="shared" si="35"/>
        <v>0</v>
      </c>
      <c r="AM60" s="563"/>
      <c r="AN60" s="557"/>
    </row>
    <row r="61" spans="2:40" s="558" customFormat="1" ht="35.1" customHeight="1" x14ac:dyDescent="0.25">
      <c r="B61" s="559" t="s">
        <v>129</v>
      </c>
      <c r="C61" s="559">
        <v>16</v>
      </c>
      <c r="D61" s="572" t="s">
        <v>535</v>
      </c>
      <c r="F61" s="571"/>
      <c r="G61" s="550" t="str">
        <f t="shared" si="18"/>
        <v/>
      </c>
      <c r="H61" s="551" t="str">
        <f t="shared" si="19"/>
        <v/>
      </c>
      <c r="J61" s="571"/>
      <c r="K61" s="550" t="str">
        <f t="shared" si="20"/>
        <v/>
      </c>
      <c r="L61" s="551" t="str">
        <f t="shared" si="21"/>
        <v/>
      </c>
      <c r="N61" s="571"/>
      <c r="O61" s="550" t="str">
        <f t="shared" si="22"/>
        <v/>
      </c>
      <c r="P61" s="551" t="str">
        <f t="shared" si="23"/>
        <v/>
      </c>
      <c r="R61" s="571"/>
      <c r="S61" s="550" t="str">
        <f t="shared" si="24"/>
        <v/>
      </c>
      <c r="T61" s="551" t="str">
        <f t="shared" si="25"/>
        <v/>
      </c>
      <c r="V61" s="560">
        <f t="shared" si="26"/>
        <v>0</v>
      </c>
      <c r="W61" s="552">
        <f t="shared" si="27"/>
        <v>0</v>
      </c>
      <c r="X61" s="561">
        <f t="shared" si="28"/>
        <v>0</v>
      </c>
      <c r="Z61" s="571"/>
      <c r="AA61" s="550" t="str">
        <f t="shared" si="29"/>
        <v/>
      </c>
      <c r="AB61" s="551" t="str">
        <f t="shared" si="30"/>
        <v/>
      </c>
      <c r="AD61" s="571"/>
      <c r="AE61" s="550" t="str">
        <f t="shared" si="31"/>
        <v/>
      </c>
      <c r="AF61" s="551" t="str">
        <f t="shared" si="32"/>
        <v/>
      </c>
      <c r="AH61" s="571"/>
      <c r="AI61" s="564"/>
      <c r="AJ61" s="560">
        <f t="shared" si="33"/>
        <v>0</v>
      </c>
      <c r="AK61" s="552">
        <f t="shared" si="34"/>
        <v>0</v>
      </c>
      <c r="AL61" s="561">
        <f t="shared" si="35"/>
        <v>0</v>
      </c>
      <c r="AM61" s="563"/>
      <c r="AN61" s="557"/>
    </row>
    <row r="62" spans="2:40" s="558" customFormat="1" ht="35.1" customHeight="1" x14ac:dyDescent="0.25">
      <c r="B62" s="559" t="s">
        <v>129</v>
      </c>
      <c r="C62" s="573"/>
      <c r="D62" s="572" t="s">
        <v>699</v>
      </c>
      <c r="F62" s="571"/>
      <c r="G62" s="550" t="str">
        <f t="shared" si="18"/>
        <v/>
      </c>
      <c r="H62" s="551" t="str">
        <f t="shared" si="19"/>
        <v/>
      </c>
      <c r="J62" s="571"/>
      <c r="K62" s="550" t="str">
        <f t="shared" si="20"/>
        <v/>
      </c>
      <c r="L62" s="551" t="str">
        <f t="shared" si="21"/>
        <v/>
      </c>
      <c r="N62" s="571"/>
      <c r="O62" s="550" t="str">
        <f t="shared" si="22"/>
        <v/>
      </c>
      <c r="P62" s="551" t="str">
        <f t="shared" si="23"/>
        <v/>
      </c>
      <c r="R62" s="571"/>
      <c r="S62" s="550" t="str">
        <f t="shared" si="24"/>
        <v/>
      </c>
      <c r="T62" s="551" t="str">
        <f t="shared" si="25"/>
        <v/>
      </c>
      <c r="V62" s="560">
        <f t="shared" si="26"/>
        <v>0</v>
      </c>
      <c r="W62" s="552">
        <f t="shared" si="27"/>
        <v>0</v>
      </c>
      <c r="X62" s="561">
        <f t="shared" si="28"/>
        <v>0</v>
      </c>
      <c r="Z62" s="571"/>
      <c r="AA62" s="550" t="str">
        <f t="shared" si="29"/>
        <v/>
      </c>
      <c r="AB62" s="551" t="str">
        <f t="shared" si="30"/>
        <v/>
      </c>
      <c r="AD62" s="571"/>
      <c r="AE62" s="550" t="str">
        <f t="shared" si="31"/>
        <v/>
      </c>
      <c r="AF62" s="551" t="str">
        <f t="shared" si="32"/>
        <v/>
      </c>
      <c r="AH62" s="571"/>
      <c r="AI62" s="564"/>
      <c r="AJ62" s="560">
        <f t="shared" si="33"/>
        <v>0</v>
      </c>
      <c r="AK62" s="552">
        <f t="shared" si="34"/>
        <v>0</v>
      </c>
      <c r="AL62" s="561">
        <f t="shared" si="35"/>
        <v>0</v>
      </c>
      <c r="AM62" s="563"/>
      <c r="AN62" s="557"/>
    </row>
    <row r="63" spans="2:40" s="558" customFormat="1" ht="35.1" customHeight="1" x14ac:dyDescent="0.25">
      <c r="B63" s="559" t="s">
        <v>129</v>
      </c>
      <c r="C63" s="574"/>
      <c r="D63" s="575"/>
      <c r="F63" s="571"/>
      <c r="G63" s="550" t="str">
        <f t="shared" si="18"/>
        <v/>
      </c>
      <c r="H63" s="551" t="str">
        <f t="shared" si="19"/>
        <v/>
      </c>
      <c r="J63" s="571"/>
      <c r="K63" s="550" t="str">
        <f t="shared" si="20"/>
        <v/>
      </c>
      <c r="L63" s="551" t="str">
        <f t="shared" si="21"/>
        <v/>
      </c>
      <c r="N63" s="571"/>
      <c r="O63" s="550" t="str">
        <f t="shared" si="22"/>
        <v/>
      </c>
      <c r="P63" s="551" t="str">
        <f t="shared" si="23"/>
        <v/>
      </c>
      <c r="R63" s="571"/>
      <c r="S63" s="550" t="str">
        <f t="shared" si="24"/>
        <v/>
      </c>
      <c r="T63" s="551" t="str">
        <f t="shared" si="25"/>
        <v/>
      </c>
      <c r="V63" s="560">
        <f t="shared" si="26"/>
        <v>0</v>
      </c>
      <c r="W63" s="552">
        <f t="shared" si="27"/>
        <v>0</v>
      </c>
      <c r="X63" s="561">
        <f t="shared" si="28"/>
        <v>0</v>
      </c>
      <c r="Z63" s="571"/>
      <c r="AA63" s="550" t="str">
        <f t="shared" si="29"/>
        <v/>
      </c>
      <c r="AB63" s="551" t="str">
        <f t="shared" si="30"/>
        <v/>
      </c>
      <c r="AD63" s="571"/>
      <c r="AE63" s="550" t="str">
        <f t="shared" si="31"/>
        <v/>
      </c>
      <c r="AF63" s="551" t="str">
        <f t="shared" si="32"/>
        <v/>
      </c>
      <c r="AH63" s="571"/>
      <c r="AI63" s="564"/>
      <c r="AJ63" s="560">
        <f t="shared" si="33"/>
        <v>0</v>
      </c>
      <c r="AK63" s="552">
        <f t="shared" si="34"/>
        <v>0</v>
      </c>
      <c r="AL63" s="561">
        <f t="shared" si="35"/>
        <v>0</v>
      </c>
      <c r="AM63" s="563"/>
      <c r="AN63" s="557"/>
    </row>
    <row r="64" spans="2:40" s="558" customFormat="1" ht="35.1" customHeight="1" x14ac:dyDescent="0.25">
      <c r="B64" s="559" t="s">
        <v>129</v>
      </c>
      <c r="C64" s="574"/>
      <c r="D64" s="575"/>
      <c r="F64" s="571"/>
      <c r="G64" s="550" t="str">
        <f t="shared" si="18"/>
        <v/>
      </c>
      <c r="H64" s="551" t="str">
        <f t="shared" si="19"/>
        <v/>
      </c>
      <c r="J64" s="571"/>
      <c r="K64" s="550" t="str">
        <f t="shared" si="20"/>
        <v/>
      </c>
      <c r="L64" s="551" t="str">
        <f t="shared" si="21"/>
        <v/>
      </c>
      <c r="N64" s="571"/>
      <c r="O64" s="550" t="str">
        <f t="shared" si="22"/>
        <v/>
      </c>
      <c r="P64" s="551" t="str">
        <f t="shared" si="23"/>
        <v/>
      </c>
      <c r="R64" s="571"/>
      <c r="S64" s="550" t="str">
        <f t="shared" si="24"/>
        <v/>
      </c>
      <c r="T64" s="551" t="str">
        <f t="shared" si="25"/>
        <v/>
      </c>
      <c r="V64" s="560">
        <f t="shared" si="26"/>
        <v>0</v>
      </c>
      <c r="W64" s="552">
        <f t="shared" si="27"/>
        <v>0</v>
      </c>
      <c r="X64" s="561">
        <f t="shared" si="28"/>
        <v>0</v>
      </c>
      <c r="Z64" s="571"/>
      <c r="AA64" s="550" t="str">
        <f t="shared" si="29"/>
        <v/>
      </c>
      <c r="AB64" s="551" t="str">
        <f t="shared" si="30"/>
        <v/>
      </c>
      <c r="AD64" s="571"/>
      <c r="AE64" s="550" t="str">
        <f t="shared" si="31"/>
        <v/>
      </c>
      <c r="AF64" s="551" t="str">
        <f t="shared" si="32"/>
        <v/>
      </c>
      <c r="AH64" s="571"/>
      <c r="AI64" s="564"/>
      <c r="AJ64" s="560">
        <f t="shared" si="33"/>
        <v>0</v>
      </c>
      <c r="AK64" s="552">
        <f t="shared" si="34"/>
        <v>0</v>
      </c>
      <c r="AL64" s="561">
        <f t="shared" si="35"/>
        <v>0</v>
      </c>
      <c r="AM64" s="563"/>
      <c r="AN64" s="557"/>
    </row>
    <row r="65" spans="2:40" s="558" customFormat="1" ht="35.1" customHeight="1" x14ac:dyDescent="0.25">
      <c r="B65" s="559" t="s">
        <v>129</v>
      </c>
      <c r="C65" s="574"/>
      <c r="D65" s="575"/>
      <c r="F65" s="571"/>
      <c r="G65" s="550" t="str">
        <f t="shared" si="18"/>
        <v/>
      </c>
      <c r="H65" s="551" t="str">
        <f t="shared" si="19"/>
        <v/>
      </c>
      <c r="J65" s="571"/>
      <c r="K65" s="550" t="str">
        <f t="shared" si="20"/>
        <v/>
      </c>
      <c r="L65" s="551" t="str">
        <f t="shared" si="21"/>
        <v/>
      </c>
      <c r="N65" s="571"/>
      <c r="O65" s="550" t="str">
        <f t="shared" si="22"/>
        <v/>
      </c>
      <c r="P65" s="551" t="str">
        <f t="shared" si="23"/>
        <v/>
      </c>
      <c r="R65" s="571"/>
      <c r="S65" s="550" t="str">
        <f t="shared" si="24"/>
        <v/>
      </c>
      <c r="T65" s="551" t="str">
        <f t="shared" si="25"/>
        <v/>
      </c>
      <c r="V65" s="560">
        <f t="shared" si="26"/>
        <v>0</v>
      </c>
      <c r="W65" s="552">
        <f t="shared" si="27"/>
        <v>0</v>
      </c>
      <c r="X65" s="561">
        <f t="shared" si="28"/>
        <v>0</v>
      </c>
      <c r="Z65" s="571"/>
      <c r="AA65" s="550" t="str">
        <f t="shared" si="29"/>
        <v/>
      </c>
      <c r="AB65" s="551" t="str">
        <f t="shared" si="30"/>
        <v/>
      </c>
      <c r="AD65" s="571"/>
      <c r="AE65" s="550" t="str">
        <f t="shared" si="31"/>
        <v/>
      </c>
      <c r="AF65" s="551" t="str">
        <f t="shared" si="32"/>
        <v/>
      </c>
      <c r="AH65" s="571"/>
      <c r="AI65" s="564"/>
      <c r="AJ65" s="560">
        <f t="shared" si="33"/>
        <v>0</v>
      </c>
      <c r="AK65" s="552">
        <f t="shared" si="34"/>
        <v>0</v>
      </c>
      <c r="AL65" s="561">
        <f t="shared" si="35"/>
        <v>0</v>
      </c>
      <c r="AM65" s="563"/>
      <c r="AN65" s="557"/>
    </row>
    <row r="66" spans="2:40" s="558" customFormat="1" ht="35.1" customHeight="1" x14ac:dyDescent="0.25">
      <c r="B66" s="559" t="s">
        <v>129</v>
      </c>
      <c r="C66" s="574"/>
      <c r="D66" s="575"/>
      <c r="F66" s="571"/>
      <c r="G66" s="550" t="str">
        <f t="shared" si="18"/>
        <v/>
      </c>
      <c r="H66" s="551" t="str">
        <f t="shared" si="19"/>
        <v/>
      </c>
      <c r="J66" s="571"/>
      <c r="K66" s="550" t="str">
        <f t="shared" si="20"/>
        <v/>
      </c>
      <c r="L66" s="551" t="str">
        <f t="shared" si="21"/>
        <v/>
      </c>
      <c r="N66" s="571"/>
      <c r="O66" s="550" t="str">
        <f t="shared" si="22"/>
        <v/>
      </c>
      <c r="P66" s="551" t="str">
        <f t="shared" si="23"/>
        <v/>
      </c>
      <c r="R66" s="571"/>
      <c r="S66" s="550" t="str">
        <f t="shared" si="24"/>
        <v/>
      </c>
      <c r="T66" s="551" t="str">
        <f t="shared" si="25"/>
        <v/>
      </c>
      <c r="V66" s="560">
        <f t="shared" si="26"/>
        <v>0</v>
      </c>
      <c r="W66" s="552">
        <f t="shared" si="27"/>
        <v>0</v>
      </c>
      <c r="X66" s="561">
        <f t="shared" si="28"/>
        <v>0</v>
      </c>
      <c r="Z66" s="571"/>
      <c r="AA66" s="550" t="str">
        <f t="shared" si="29"/>
        <v/>
      </c>
      <c r="AB66" s="551" t="str">
        <f t="shared" si="30"/>
        <v/>
      </c>
      <c r="AD66" s="571"/>
      <c r="AE66" s="550" t="str">
        <f t="shared" si="31"/>
        <v/>
      </c>
      <c r="AF66" s="551" t="str">
        <f t="shared" si="32"/>
        <v/>
      </c>
      <c r="AH66" s="571"/>
      <c r="AI66" s="564"/>
      <c r="AJ66" s="560">
        <f t="shared" si="33"/>
        <v>0</v>
      </c>
      <c r="AK66" s="552">
        <f t="shared" si="34"/>
        <v>0</v>
      </c>
      <c r="AL66" s="561">
        <f t="shared" si="35"/>
        <v>0</v>
      </c>
      <c r="AM66" s="563"/>
      <c r="AN66" s="557"/>
    </row>
    <row r="67" spans="2:40" s="558" customFormat="1" ht="35.1" customHeight="1" x14ac:dyDescent="0.25">
      <c r="B67" s="559" t="s">
        <v>129</v>
      </c>
      <c r="C67" s="574"/>
      <c r="D67" s="575"/>
      <c r="F67" s="571"/>
      <c r="G67" s="550" t="str">
        <f t="shared" si="18"/>
        <v/>
      </c>
      <c r="H67" s="551" t="str">
        <f t="shared" si="19"/>
        <v/>
      </c>
      <c r="J67" s="571"/>
      <c r="K67" s="550" t="str">
        <f t="shared" si="20"/>
        <v/>
      </c>
      <c r="L67" s="551" t="str">
        <f t="shared" si="21"/>
        <v/>
      </c>
      <c r="N67" s="571"/>
      <c r="O67" s="550" t="str">
        <f t="shared" si="22"/>
        <v/>
      </c>
      <c r="P67" s="551" t="str">
        <f t="shared" si="23"/>
        <v/>
      </c>
      <c r="R67" s="571"/>
      <c r="S67" s="550" t="str">
        <f t="shared" si="24"/>
        <v/>
      </c>
      <c r="T67" s="551" t="str">
        <f t="shared" si="25"/>
        <v/>
      </c>
      <c r="V67" s="560">
        <f t="shared" si="26"/>
        <v>0</v>
      </c>
      <c r="W67" s="552">
        <f t="shared" si="27"/>
        <v>0</v>
      </c>
      <c r="X67" s="561">
        <f t="shared" si="28"/>
        <v>0</v>
      </c>
      <c r="Z67" s="571"/>
      <c r="AA67" s="550" t="str">
        <f t="shared" si="29"/>
        <v/>
      </c>
      <c r="AB67" s="551" t="str">
        <f t="shared" si="30"/>
        <v/>
      </c>
      <c r="AD67" s="571"/>
      <c r="AE67" s="550" t="str">
        <f t="shared" si="31"/>
        <v/>
      </c>
      <c r="AF67" s="551" t="str">
        <f t="shared" si="32"/>
        <v/>
      </c>
      <c r="AH67" s="571"/>
      <c r="AI67" s="564"/>
      <c r="AJ67" s="560">
        <f t="shared" si="33"/>
        <v>0</v>
      </c>
      <c r="AK67" s="552">
        <f t="shared" si="34"/>
        <v>0</v>
      </c>
      <c r="AL67" s="561">
        <f t="shared" si="35"/>
        <v>0</v>
      </c>
      <c r="AM67" s="563"/>
      <c r="AN67" s="557"/>
    </row>
    <row r="68" spans="2:40" s="558" customFormat="1" ht="35.1" customHeight="1" x14ac:dyDescent="0.25">
      <c r="B68" s="559" t="s">
        <v>129</v>
      </c>
      <c r="C68" s="574"/>
      <c r="D68" s="575"/>
      <c r="F68" s="571"/>
      <c r="G68" s="550" t="str">
        <f t="shared" si="18"/>
        <v/>
      </c>
      <c r="H68" s="551" t="str">
        <f t="shared" si="19"/>
        <v/>
      </c>
      <c r="J68" s="571"/>
      <c r="K68" s="550" t="str">
        <f t="shared" si="20"/>
        <v/>
      </c>
      <c r="L68" s="551" t="str">
        <f t="shared" si="21"/>
        <v/>
      </c>
      <c r="N68" s="571"/>
      <c r="O68" s="550" t="str">
        <f t="shared" si="22"/>
        <v/>
      </c>
      <c r="P68" s="551" t="str">
        <f t="shared" si="23"/>
        <v/>
      </c>
      <c r="R68" s="571"/>
      <c r="S68" s="550" t="str">
        <f t="shared" si="24"/>
        <v/>
      </c>
      <c r="T68" s="551" t="str">
        <f t="shared" si="25"/>
        <v/>
      </c>
      <c r="V68" s="560">
        <f t="shared" si="26"/>
        <v>0</v>
      </c>
      <c r="W68" s="552">
        <f t="shared" si="27"/>
        <v>0</v>
      </c>
      <c r="X68" s="561">
        <f t="shared" si="28"/>
        <v>0</v>
      </c>
      <c r="Z68" s="571"/>
      <c r="AA68" s="550" t="str">
        <f t="shared" si="29"/>
        <v/>
      </c>
      <c r="AB68" s="551" t="str">
        <f t="shared" si="30"/>
        <v/>
      </c>
      <c r="AD68" s="571"/>
      <c r="AE68" s="550" t="str">
        <f t="shared" si="31"/>
        <v/>
      </c>
      <c r="AF68" s="551" t="str">
        <f t="shared" si="32"/>
        <v/>
      </c>
      <c r="AH68" s="571"/>
      <c r="AI68" s="564"/>
      <c r="AJ68" s="560">
        <f t="shared" si="33"/>
        <v>0</v>
      </c>
      <c r="AK68" s="552">
        <f t="shared" si="34"/>
        <v>0</v>
      </c>
      <c r="AL68" s="561">
        <f t="shared" si="35"/>
        <v>0</v>
      </c>
      <c r="AM68" s="563"/>
      <c r="AN68" s="557"/>
    </row>
    <row r="69" spans="2:40" s="558" customFormat="1" ht="35.1" customHeight="1" x14ac:dyDescent="0.25">
      <c r="B69" s="553" t="s">
        <v>129</v>
      </c>
      <c r="C69" s="559"/>
      <c r="D69" s="554" t="s">
        <v>544</v>
      </c>
      <c r="E69" s="555"/>
      <c r="F69" s="560">
        <f>SUM(F33:F68)</f>
        <v>0</v>
      </c>
      <c r="G69" s="552">
        <f>IF(F69&gt;0,F69/F$16,0)</f>
        <v>0</v>
      </c>
      <c r="H69" s="561">
        <f>IF(F69&gt;0,F69/F$17,0)</f>
        <v>0</v>
      </c>
      <c r="J69" s="560">
        <f>SUM(J33:J68)</f>
        <v>0</v>
      </c>
      <c r="K69" s="552">
        <f>IF(J69&gt;0,J69/J$16,0)</f>
        <v>0</v>
      </c>
      <c r="L69" s="561">
        <f>IF(J69&gt;0,J69/J$17,0)</f>
        <v>0</v>
      </c>
      <c r="N69" s="560">
        <f>SUM(N33:N68)</f>
        <v>0</v>
      </c>
      <c r="O69" s="552">
        <f>IF(N69&gt;0,N69/N$16,0)</f>
        <v>0</v>
      </c>
      <c r="P69" s="561">
        <f>IF(N69&gt;0,N69/N$17,0)</f>
        <v>0</v>
      </c>
      <c r="R69" s="560">
        <f>SUM(R33:R68)</f>
        <v>0</v>
      </c>
      <c r="S69" s="552">
        <f>IF(R69&gt;0,R69/R$16,0)</f>
        <v>0</v>
      </c>
      <c r="T69" s="561">
        <f>IF(R69&gt;0,R69/R$17,0)</f>
        <v>0</v>
      </c>
      <c r="V69" s="560">
        <f t="shared" si="26"/>
        <v>0</v>
      </c>
      <c r="W69" s="552">
        <f t="shared" si="27"/>
        <v>0</v>
      </c>
      <c r="X69" s="566">
        <f t="shared" si="28"/>
        <v>0</v>
      </c>
      <c r="Z69" s="560">
        <f>SUM(Z33:Z68)</f>
        <v>0</v>
      </c>
      <c r="AA69" s="552">
        <f>IF(Z69&gt;0,Z69/Z$16,0)</f>
        <v>0</v>
      </c>
      <c r="AB69" s="561">
        <f>IF(Z69&gt;0,Z69/Z$17,0)</f>
        <v>0</v>
      </c>
      <c r="AD69" s="560">
        <f>SUM(AD33:AD68)</f>
        <v>0</v>
      </c>
      <c r="AE69" s="552">
        <f>IF(AD69&gt;0,AD69/AD$16,0)</f>
        <v>0</v>
      </c>
      <c r="AF69" s="566">
        <f>IF(AD69&gt;0,AD69/AD$17,0)</f>
        <v>0</v>
      </c>
      <c r="AH69" s="560">
        <f>SUM(AH33:AH68)</f>
        <v>0</v>
      </c>
      <c r="AI69" s="563"/>
      <c r="AJ69" s="560">
        <f t="shared" si="33"/>
        <v>0</v>
      </c>
      <c r="AK69" s="552">
        <f t="shared" si="34"/>
        <v>0</v>
      </c>
      <c r="AL69" s="566">
        <f t="shared" si="35"/>
        <v>0</v>
      </c>
      <c r="AM69" s="563"/>
      <c r="AN69" s="557"/>
    </row>
    <row r="70" spans="2:40" s="558" customFormat="1" ht="15" customHeight="1" x14ac:dyDescent="0.25">
      <c r="B70" s="568"/>
      <c r="C70" s="568"/>
      <c r="D70" s="569"/>
      <c r="E70" s="555"/>
      <c r="F70" s="563"/>
      <c r="J70" s="563"/>
      <c r="N70" s="563"/>
      <c r="R70" s="563"/>
      <c r="V70" s="563"/>
      <c r="Z70" s="563"/>
      <c r="AD70" s="570"/>
      <c r="AH70" s="563"/>
      <c r="AI70" s="563"/>
      <c r="AJ70" s="563"/>
      <c r="AN70" s="557"/>
    </row>
    <row r="71" spans="2:40" s="611" customFormat="1" ht="135" customHeight="1" x14ac:dyDescent="0.25">
      <c r="B71" s="600" t="s">
        <v>551</v>
      </c>
      <c r="C71" s="600" t="s">
        <v>503</v>
      </c>
      <c r="D71" s="601" t="s">
        <v>49</v>
      </c>
      <c r="E71" s="602"/>
      <c r="F71" s="603" t="s">
        <v>173</v>
      </c>
      <c r="G71" s="604" t="s">
        <v>698</v>
      </c>
      <c r="H71" s="604" t="s">
        <v>139</v>
      </c>
      <c r="I71" s="605"/>
      <c r="J71" s="603" t="s">
        <v>703</v>
      </c>
      <c r="K71" s="604" t="s">
        <v>698</v>
      </c>
      <c r="L71" s="604" t="s">
        <v>139</v>
      </c>
      <c r="M71" s="605"/>
      <c r="N71" s="603" t="s">
        <v>587</v>
      </c>
      <c r="O71" s="604" t="s">
        <v>698</v>
      </c>
      <c r="P71" s="604" t="s">
        <v>139</v>
      </c>
      <c r="Q71" s="605"/>
      <c r="R71" s="603" t="s">
        <v>588</v>
      </c>
      <c r="S71" s="604" t="s">
        <v>698</v>
      </c>
      <c r="T71" s="604" t="s">
        <v>139</v>
      </c>
      <c r="U71" s="605"/>
      <c r="V71" s="599" t="s">
        <v>590</v>
      </c>
      <c r="W71" s="606" t="s">
        <v>698</v>
      </c>
      <c r="X71" s="606" t="s">
        <v>139</v>
      </c>
      <c r="Y71" s="607"/>
      <c r="Z71" s="603" t="s">
        <v>553</v>
      </c>
      <c r="AA71" s="604" t="s">
        <v>698</v>
      </c>
      <c r="AB71" s="604" t="s">
        <v>139</v>
      </c>
      <c r="AC71" s="607"/>
      <c r="AD71" s="603" t="s">
        <v>554</v>
      </c>
      <c r="AE71" s="604" t="s">
        <v>698</v>
      </c>
      <c r="AF71" s="604" t="s">
        <v>139</v>
      </c>
      <c r="AG71" s="607"/>
      <c r="AH71" s="603" t="s">
        <v>552</v>
      </c>
      <c r="AI71" s="608"/>
      <c r="AJ71" s="599" t="s">
        <v>555</v>
      </c>
      <c r="AK71" s="606" t="s">
        <v>698</v>
      </c>
      <c r="AL71" s="606" t="s">
        <v>139</v>
      </c>
      <c r="AM71" s="612" t="s">
        <v>713</v>
      </c>
      <c r="AN71" s="610"/>
    </row>
    <row r="72" spans="2:40" s="558" customFormat="1" ht="30" customHeight="1" x14ac:dyDescent="0.25">
      <c r="B72" s="559" t="s">
        <v>549</v>
      </c>
      <c r="C72" s="573"/>
      <c r="D72" s="572" t="s">
        <v>42</v>
      </c>
      <c r="F72" s="571"/>
      <c r="G72" s="550" t="str">
        <f t="shared" ref="G72:G74" si="36">IF(F72="","",F72/F$16)</f>
        <v/>
      </c>
      <c r="H72" s="551" t="str">
        <f t="shared" ref="H72:H74" si="37">IF(F72="","",F72/F$17)</f>
        <v/>
      </c>
      <c r="J72" s="571"/>
      <c r="K72" s="550" t="str">
        <f t="shared" ref="K72:K74" si="38">IF(J72="","",J72/J$16)</f>
        <v/>
      </c>
      <c r="L72" s="551" t="str">
        <f t="shared" ref="L72:L74" si="39">IF(J72="","",J72/J$17)</f>
        <v/>
      </c>
      <c r="N72" s="571"/>
      <c r="O72" s="550" t="str">
        <f t="shared" ref="O72:O74" si="40">IF(N72="","",N72/N$16)</f>
        <v/>
      </c>
      <c r="P72" s="551" t="str">
        <f t="shared" ref="P72:P74" si="41">IF(N72="","",N72/N$17)</f>
        <v/>
      </c>
      <c r="R72" s="571"/>
      <c r="S72" s="550" t="str">
        <f t="shared" ref="S72:S74" si="42">IF(R72="","",R72/R$16)</f>
        <v/>
      </c>
      <c r="T72" s="551" t="str">
        <f t="shared" ref="T72:T74" si="43">IF(R72="","",R72/R$17)</f>
        <v/>
      </c>
      <c r="V72" s="560">
        <f>R72+N72+J72+F72</f>
        <v>0</v>
      </c>
      <c r="W72" s="552">
        <f t="shared" ref="W72:W75" si="44">IF(V72&gt;0,V72/V$16,0)</f>
        <v>0</v>
      </c>
      <c r="X72" s="561">
        <f t="shared" ref="X72:X75" si="45">IF(V72&gt;0,V72/V$17,0)</f>
        <v>0</v>
      </c>
      <c r="Z72" s="571"/>
      <c r="AA72" s="550" t="str">
        <f t="shared" ref="AA72:AA74" si="46">IF(Z72="","",Z72/Z$16)</f>
        <v/>
      </c>
      <c r="AB72" s="551" t="str">
        <f t="shared" ref="AB72:AB74" si="47">IF(Z72="","",Z72/Z$17)</f>
        <v/>
      </c>
      <c r="AD72" s="571"/>
      <c r="AE72" s="550" t="str">
        <f t="shared" ref="AE72:AE74" si="48">IF(AD72="","",AD72/AD$16)</f>
        <v/>
      </c>
      <c r="AF72" s="551" t="str">
        <f t="shared" ref="AF72:AF74" si="49">IF(AD72="","",AD72/AD$17)</f>
        <v/>
      </c>
      <c r="AH72" s="571"/>
      <c r="AI72" s="564"/>
      <c r="AJ72" s="560">
        <f>V72+Z72+AD72+AH72</f>
        <v>0</v>
      </c>
      <c r="AK72" s="552">
        <f t="shared" ref="AK72:AK75" si="50">IF(AJ72&gt;0,AJ72/AJ$16,0)</f>
        <v>0</v>
      </c>
      <c r="AL72" s="561">
        <f t="shared" ref="AL72:AL75" si="51">IF(AJ72&gt;0,AJ72/AJ$17,0)</f>
        <v>0</v>
      </c>
      <c r="AM72" s="561">
        <f>IF(AJ$19=0,0,(AJ72/AJ$19))</f>
        <v>0</v>
      </c>
      <c r="AN72" s="557"/>
    </row>
    <row r="73" spans="2:40" s="558" customFormat="1" ht="30" customHeight="1" x14ac:dyDescent="0.25">
      <c r="B73" s="559" t="s">
        <v>549</v>
      </c>
      <c r="C73" s="573"/>
      <c r="D73" s="572" t="s">
        <v>41</v>
      </c>
      <c r="F73" s="571"/>
      <c r="G73" s="550" t="str">
        <f t="shared" si="36"/>
        <v/>
      </c>
      <c r="H73" s="551" t="str">
        <f t="shared" si="37"/>
        <v/>
      </c>
      <c r="J73" s="571"/>
      <c r="K73" s="550" t="str">
        <f t="shared" si="38"/>
        <v/>
      </c>
      <c r="L73" s="551" t="str">
        <f t="shared" si="39"/>
        <v/>
      </c>
      <c r="N73" s="571"/>
      <c r="O73" s="550" t="str">
        <f t="shared" si="40"/>
        <v/>
      </c>
      <c r="P73" s="551" t="str">
        <f t="shared" si="41"/>
        <v/>
      </c>
      <c r="R73" s="571"/>
      <c r="S73" s="550" t="str">
        <f t="shared" si="42"/>
        <v/>
      </c>
      <c r="T73" s="551" t="str">
        <f t="shared" si="43"/>
        <v/>
      </c>
      <c r="V73" s="560">
        <f>R73+N73+J73+F73</f>
        <v>0</v>
      </c>
      <c r="W73" s="552">
        <f t="shared" si="44"/>
        <v>0</v>
      </c>
      <c r="X73" s="561">
        <f t="shared" si="45"/>
        <v>0</v>
      </c>
      <c r="Z73" s="571"/>
      <c r="AA73" s="550" t="str">
        <f t="shared" si="46"/>
        <v/>
      </c>
      <c r="AB73" s="551" t="str">
        <f t="shared" si="47"/>
        <v/>
      </c>
      <c r="AD73" s="571"/>
      <c r="AE73" s="550" t="str">
        <f t="shared" si="48"/>
        <v/>
      </c>
      <c r="AF73" s="551" t="str">
        <f t="shared" si="49"/>
        <v/>
      </c>
      <c r="AH73" s="571"/>
      <c r="AI73" s="564"/>
      <c r="AJ73" s="560">
        <f>V73+Z73+AD73+AH73</f>
        <v>0</v>
      </c>
      <c r="AK73" s="552">
        <f t="shared" si="50"/>
        <v>0</v>
      </c>
      <c r="AL73" s="561">
        <f t="shared" si="51"/>
        <v>0</v>
      </c>
      <c r="AM73" s="561">
        <f>IF(AJ$19=0,0,(AJ73/AJ$19))</f>
        <v>0</v>
      </c>
      <c r="AN73" s="557"/>
    </row>
    <row r="74" spans="2:40" s="558" customFormat="1" ht="30" customHeight="1" x14ac:dyDescent="0.25">
      <c r="B74" s="559" t="s">
        <v>549</v>
      </c>
      <c r="C74" s="573"/>
      <c r="D74" s="572" t="s">
        <v>40</v>
      </c>
      <c r="F74" s="571"/>
      <c r="G74" s="550" t="str">
        <f t="shared" si="36"/>
        <v/>
      </c>
      <c r="H74" s="551" t="str">
        <f t="shared" si="37"/>
        <v/>
      </c>
      <c r="J74" s="571"/>
      <c r="K74" s="550" t="str">
        <f t="shared" si="38"/>
        <v/>
      </c>
      <c r="L74" s="551" t="str">
        <f t="shared" si="39"/>
        <v/>
      </c>
      <c r="N74" s="571"/>
      <c r="O74" s="550" t="str">
        <f t="shared" si="40"/>
        <v/>
      </c>
      <c r="P74" s="551" t="str">
        <f t="shared" si="41"/>
        <v/>
      </c>
      <c r="R74" s="571"/>
      <c r="S74" s="550" t="str">
        <f t="shared" si="42"/>
        <v/>
      </c>
      <c r="T74" s="551" t="str">
        <f t="shared" si="43"/>
        <v/>
      </c>
      <c r="V74" s="560">
        <f>R74+N74+J74+F74</f>
        <v>0</v>
      </c>
      <c r="W74" s="552">
        <f t="shared" si="44"/>
        <v>0</v>
      </c>
      <c r="X74" s="561">
        <f t="shared" si="45"/>
        <v>0</v>
      </c>
      <c r="Z74" s="571"/>
      <c r="AA74" s="550" t="str">
        <f t="shared" si="46"/>
        <v/>
      </c>
      <c r="AB74" s="551" t="str">
        <f t="shared" si="47"/>
        <v/>
      </c>
      <c r="AD74" s="571"/>
      <c r="AE74" s="550" t="str">
        <f t="shared" si="48"/>
        <v/>
      </c>
      <c r="AF74" s="551" t="str">
        <f t="shared" si="49"/>
        <v/>
      </c>
      <c r="AH74" s="571"/>
      <c r="AI74" s="564"/>
      <c r="AJ74" s="560">
        <f>V74+Z74+AD74+AH74</f>
        <v>0</v>
      </c>
      <c r="AK74" s="552">
        <f t="shared" si="50"/>
        <v>0</v>
      </c>
      <c r="AL74" s="561">
        <f t="shared" si="51"/>
        <v>0</v>
      </c>
      <c r="AM74" s="561">
        <f>IF(AJ$19=0,0,(AJ74/AJ$19))</f>
        <v>0</v>
      </c>
      <c r="AN74" s="557"/>
    </row>
    <row r="75" spans="2:40" s="558" customFormat="1" ht="30" customHeight="1" x14ac:dyDescent="0.25">
      <c r="B75" s="553" t="s">
        <v>549</v>
      </c>
      <c r="C75" s="576"/>
      <c r="D75" s="554" t="s">
        <v>550</v>
      </c>
      <c r="F75" s="560">
        <f>SUM(F72:F74)</f>
        <v>0</v>
      </c>
      <c r="G75" s="552">
        <f>IF(F75&gt;0,F75/F$16,0)</f>
        <v>0</v>
      </c>
      <c r="H75" s="566">
        <f>IF(F75&gt;0,F75/F$17,0)</f>
        <v>0</v>
      </c>
      <c r="J75" s="560">
        <f>SUM(J72:J74)</f>
        <v>0</v>
      </c>
      <c r="K75" s="552">
        <f>IF(J75&gt;0,J75/J$16,0)</f>
        <v>0</v>
      </c>
      <c r="L75" s="566">
        <f>IF(J75&gt;0,J75/J$17,0)</f>
        <v>0</v>
      </c>
      <c r="N75" s="560">
        <f>SUM(N72:N74)</f>
        <v>0</v>
      </c>
      <c r="O75" s="552">
        <f>IF(N75&gt;0,N75/N$16,0)</f>
        <v>0</v>
      </c>
      <c r="P75" s="566">
        <f>IF(N75&gt;0,N75/N$17,0)</f>
        <v>0</v>
      </c>
      <c r="R75" s="560">
        <f>SUM(R72:R74)</f>
        <v>0</v>
      </c>
      <c r="S75" s="552">
        <f>IF(R75&gt;0,R75/R$16,0)</f>
        <v>0</v>
      </c>
      <c r="T75" s="566">
        <f>IF(R75&gt;0,R75/R$17,0)</f>
        <v>0</v>
      </c>
      <c r="V75" s="560">
        <f>SUM(V72:V74)</f>
        <v>0</v>
      </c>
      <c r="W75" s="552">
        <f t="shared" si="44"/>
        <v>0</v>
      </c>
      <c r="X75" s="566">
        <f t="shared" si="45"/>
        <v>0</v>
      </c>
      <c r="Z75" s="560">
        <f>SUM(Z72:Z74)</f>
        <v>0</v>
      </c>
      <c r="AA75" s="552">
        <f>IF(Z75&gt;0,Z75/Z$16,0)</f>
        <v>0</v>
      </c>
      <c r="AB75" s="566">
        <f>IF(Z75&gt;0,Z75/Z$17,0)</f>
        <v>0</v>
      </c>
      <c r="AD75" s="560">
        <f>SUM(AD72:AD74)</f>
        <v>0</v>
      </c>
      <c r="AE75" s="552">
        <f>IF(AD75&gt;0,AD75/AD$16,0)</f>
        <v>0</v>
      </c>
      <c r="AF75" s="566">
        <f>IF(AD75&gt;0,AD75/AD$17,0)</f>
        <v>0</v>
      </c>
      <c r="AH75" s="560">
        <f>SUM(AH72:AH74)</f>
        <v>0</v>
      </c>
      <c r="AI75" s="564"/>
      <c r="AJ75" s="560">
        <f>V75+Z75+AD75+AH75</f>
        <v>0</v>
      </c>
      <c r="AK75" s="552">
        <f t="shared" si="50"/>
        <v>0</v>
      </c>
      <c r="AL75" s="566">
        <f t="shared" si="51"/>
        <v>0</v>
      </c>
      <c r="AM75" s="566">
        <f>SUM(AM72:AM74)</f>
        <v>0</v>
      </c>
      <c r="AN75" s="577">
        <f>IF(AM75&gt;0.14,1,0)</f>
        <v>0</v>
      </c>
    </row>
    <row r="76" spans="2:40" s="558" customFormat="1" ht="15" customHeight="1" x14ac:dyDescent="0.25">
      <c r="B76" s="578"/>
      <c r="C76" s="578"/>
      <c r="D76" s="579"/>
      <c r="F76" s="580" t="str">
        <f>IF(AN75=0,"","General Conditions, Contractor Overhead, and Contractor Profit Exceed 14% Limit")</f>
        <v/>
      </c>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77">
        <f>IF(F76="",0,1)</f>
        <v>0</v>
      </c>
    </row>
    <row r="77" spans="2:40" s="611" customFormat="1" ht="135" customHeight="1" x14ac:dyDescent="0.25">
      <c r="B77" s="613" t="s">
        <v>551</v>
      </c>
      <c r="C77" s="613" t="s">
        <v>503</v>
      </c>
      <c r="D77" s="614" t="s">
        <v>49</v>
      </c>
      <c r="E77" s="602"/>
      <c r="F77" s="603" t="s">
        <v>173</v>
      </c>
      <c r="G77" s="615" t="s">
        <v>698</v>
      </c>
      <c r="H77" s="615" t="s">
        <v>139</v>
      </c>
      <c r="I77" s="605"/>
      <c r="J77" s="603" t="s">
        <v>703</v>
      </c>
      <c r="K77" s="604" t="s">
        <v>698</v>
      </c>
      <c r="L77" s="615" t="s">
        <v>139</v>
      </c>
      <c r="M77" s="605"/>
      <c r="N77" s="603" t="s">
        <v>587</v>
      </c>
      <c r="O77" s="604" t="s">
        <v>698</v>
      </c>
      <c r="P77" s="615" t="s">
        <v>139</v>
      </c>
      <c r="Q77" s="605"/>
      <c r="R77" s="603" t="s">
        <v>588</v>
      </c>
      <c r="S77" s="604" t="s">
        <v>698</v>
      </c>
      <c r="T77" s="615" t="s">
        <v>139</v>
      </c>
      <c r="U77" s="605"/>
      <c r="V77" s="599" t="s">
        <v>590</v>
      </c>
      <c r="W77" s="606" t="s">
        <v>698</v>
      </c>
      <c r="X77" s="606" t="s">
        <v>139</v>
      </c>
      <c r="Y77" s="607"/>
      <c r="Z77" s="603" t="s">
        <v>553</v>
      </c>
      <c r="AA77" s="604" t="s">
        <v>698</v>
      </c>
      <c r="AB77" s="615" t="s">
        <v>139</v>
      </c>
      <c r="AC77" s="607"/>
      <c r="AD77" s="603" t="s">
        <v>554</v>
      </c>
      <c r="AE77" s="604" t="s">
        <v>698</v>
      </c>
      <c r="AF77" s="615" t="s">
        <v>139</v>
      </c>
      <c r="AG77" s="607"/>
      <c r="AH77" s="603" t="s">
        <v>552</v>
      </c>
      <c r="AI77" s="608"/>
      <c r="AJ77" s="599" t="s">
        <v>555</v>
      </c>
      <c r="AK77" s="606" t="s">
        <v>698</v>
      </c>
      <c r="AL77" s="606" t="s">
        <v>139</v>
      </c>
      <c r="AM77" s="609"/>
      <c r="AN77" s="610"/>
    </row>
    <row r="78" spans="2:40" s="558" customFormat="1" ht="35.1" customHeight="1" x14ac:dyDescent="0.25">
      <c r="B78" s="559" t="s">
        <v>12</v>
      </c>
      <c r="C78" s="573"/>
      <c r="D78" s="572" t="s">
        <v>546</v>
      </c>
      <c r="F78" s="571"/>
      <c r="G78" s="550" t="str">
        <f t="shared" ref="G78:G92" si="52">IF(F78="","",F78/F$16)</f>
        <v/>
      </c>
      <c r="H78" s="551" t="str">
        <f t="shared" ref="H78:H92" si="53">IF(F78="","",F78/F$17)</f>
        <v/>
      </c>
      <c r="J78" s="571"/>
      <c r="K78" s="550" t="str">
        <f t="shared" ref="K78:K92" si="54">IF(J78="","",J78/J$16)</f>
        <v/>
      </c>
      <c r="L78" s="551" t="str">
        <f t="shared" ref="L78:L92" si="55">IF(J78="","",J78/J$17)</f>
        <v/>
      </c>
      <c r="N78" s="571"/>
      <c r="O78" s="550" t="str">
        <f t="shared" ref="O78:O92" si="56">IF(N78="","",N78/N$16)</f>
        <v/>
      </c>
      <c r="P78" s="551" t="str">
        <f t="shared" ref="P78:P92" si="57">IF(N78="","",N78/N$17)</f>
        <v/>
      </c>
      <c r="R78" s="571"/>
      <c r="S78" s="550" t="str">
        <f t="shared" ref="S78:S92" si="58">IF(R78="","",R78/R$16)</f>
        <v/>
      </c>
      <c r="T78" s="551" t="str">
        <f t="shared" ref="T78:T92" si="59">IF(R78="","",R78/R$17)</f>
        <v/>
      </c>
      <c r="V78" s="560">
        <f t="shared" ref="V78:V92" si="60">R78+N78+J78+F78</f>
        <v>0</v>
      </c>
      <c r="W78" s="552">
        <f t="shared" ref="W78:W93" si="61">IF(V78&gt;0,V78/V$16,0)</f>
        <v>0</v>
      </c>
      <c r="X78" s="561">
        <f t="shared" ref="X78:X93" si="62">IF(V78&gt;0,V78/V$17,0)</f>
        <v>0</v>
      </c>
      <c r="Z78" s="571"/>
      <c r="AA78" s="550" t="str">
        <f t="shared" ref="AA78:AA92" si="63">IF(Z78="","",Z78/Z$16)</f>
        <v/>
      </c>
      <c r="AB78" s="551" t="str">
        <f t="shared" ref="AB78:AB92" si="64">IF(Z78="","",Z78/Z$17)</f>
        <v/>
      </c>
      <c r="AD78" s="571"/>
      <c r="AE78" s="550" t="str">
        <f t="shared" ref="AE78:AE92" si="65">IF(AD78="","",AD78/AD$16)</f>
        <v/>
      </c>
      <c r="AF78" s="551" t="str">
        <f t="shared" ref="AF78:AF92" si="66">IF(AD78="","",AD78/AD$17)</f>
        <v/>
      </c>
      <c r="AH78" s="571"/>
      <c r="AI78" s="564"/>
      <c r="AJ78" s="560">
        <f t="shared" ref="AJ78:AJ93" si="67">V78+Z78+AD78+AH78</f>
        <v>0</v>
      </c>
      <c r="AK78" s="552">
        <f t="shared" ref="AK78:AK93" si="68">IF(AJ78&gt;0,AJ78/AJ$16,0)</f>
        <v>0</v>
      </c>
      <c r="AL78" s="561">
        <f t="shared" ref="AL78:AL93" si="69">IF(AJ78&gt;0,AJ78/AJ$17,0)</f>
        <v>0</v>
      </c>
      <c r="AM78" s="563"/>
      <c r="AN78" s="557"/>
    </row>
    <row r="79" spans="2:40" s="558" customFormat="1" ht="35.1" customHeight="1" x14ac:dyDescent="0.25">
      <c r="B79" s="559" t="s">
        <v>12</v>
      </c>
      <c r="C79" s="573"/>
      <c r="D79" s="572" t="s">
        <v>543</v>
      </c>
      <c r="F79" s="571"/>
      <c r="G79" s="550" t="str">
        <f t="shared" si="52"/>
        <v/>
      </c>
      <c r="H79" s="551" t="str">
        <f t="shared" si="53"/>
        <v/>
      </c>
      <c r="J79" s="571"/>
      <c r="K79" s="550" t="str">
        <f t="shared" si="54"/>
        <v/>
      </c>
      <c r="L79" s="551" t="str">
        <f t="shared" si="55"/>
        <v/>
      </c>
      <c r="N79" s="571"/>
      <c r="O79" s="550" t="str">
        <f t="shared" si="56"/>
        <v/>
      </c>
      <c r="P79" s="551" t="str">
        <f t="shared" si="57"/>
        <v/>
      </c>
      <c r="R79" s="571"/>
      <c r="S79" s="550" t="str">
        <f t="shared" si="58"/>
        <v/>
      </c>
      <c r="T79" s="551" t="str">
        <f t="shared" si="59"/>
        <v/>
      </c>
      <c r="V79" s="560">
        <f t="shared" si="60"/>
        <v>0</v>
      </c>
      <c r="W79" s="552">
        <f t="shared" si="61"/>
        <v>0</v>
      </c>
      <c r="X79" s="561">
        <f t="shared" si="62"/>
        <v>0</v>
      </c>
      <c r="Z79" s="571"/>
      <c r="AA79" s="550" t="str">
        <f t="shared" si="63"/>
        <v/>
      </c>
      <c r="AB79" s="551" t="str">
        <f t="shared" si="64"/>
        <v/>
      </c>
      <c r="AD79" s="571"/>
      <c r="AE79" s="550" t="str">
        <f t="shared" si="65"/>
        <v/>
      </c>
      <c r="AF79" s="551" t="str">
        <f t="shared" si="66"/>
        <v/>
      </c>
      <c r="AH79" s="571"/>
      <c r="AI79" s="564"/>
      <c r="AJ79" s="560">
        <f t="shared" si="67"/>
        <v>0</v>
      </c>
      <c r="AK79" s="552">
        <f t="shared" si="68"/>
        <v>0</v>
      </c>
      <c r="AL79" s="561">
        <f t="shared" si="69"/>
        <v>0</v>
      </c>
      <c r="AM79" s="563"/>
      <c r="AN79" s="557"/>
    </row>
    <row r="80" spans="2:40" s="558" customFormat="1" ht="35.1" customHeight="1" x14ac:dyDescent="0.25">
      <c r="B80" s="559" t="s">
        <v>12</v>
      </c>
      <c r="C80" s="573"/>
      <c r="D80" s="572" t="s">
        <v>542</v>
      </c>
      <c r="F80" s="571"/>
      <c r="G80" s="550" t="str">
        <f t="shared" si="52"/>
        <v/>
      </c>
      <c r="H80" s="551" t="str">
        <f t="shared" si="53"/>
        <v/>
      </c>
      <c r="J80" s="571"/>
      <c r="K80" s="550" t="str">
        <f t="shared" si="54"/>
        <v/>
      </c>
      <c r="L80" s="551" t="str">
        <f t="shared" si="55"/>
        <v/>
      </c>
      <c r="N80" s="571"/>
      <c r="O80" s="550" t="str">
        <f t="shared" si="56"/>
        <v/>
      </c>
      <c r="P80" s="551" t="str">
        <f t="shared" si="57"/>
        <v/>
      </c>
      <c r="R80" s="571"/>
      <c r="S80" s="550" t="str">
        <f t="shared" si="58"/>
        <v/>
      </c>
      <c r="T80" s="551" t="str">
        <f t="shared" si="59"/>
        <v/>
      </c>
      <c r="V80" s="560">
        <f t="shared" si="60"/>
        <v>0</v>
      </c>
      <c r="W80" s="552">
        <f t="shared" si="61"/>
        <v>0</v>
      </c>
      <c r="X80" s="561">
        <f t="shared" si="62"/>
        <v>0</v>
      </c>
      <c r="Z80" s="571"/>
      <c r="AA80" s="550" t="str">
        <f t="shared" si="63"/>
        <v/>
      </c>
      <c r="AB80" s="551" t="str">
        <f t="shared" si="64"/>
        <v/>
      </c>
      <c r="AD80" s="571"/>
      <c r="AE80" s="550" t="str">
        <f t="shared" si="65"/>
        <v/>
      </c>
      <c r="AF80" s="551" t="str">
        <f t="shared" si="66"/>
        <v/>
      </c>
      <c r="AH80" s="571"/>
      <c r="AI80" s="564"/>
      <c r="AJ80" s="560">
        <f t="shared" si="67"/>
        <v>0</v>
      </c>
      <c r="AK80" s="552">
        <f t="shared" si="68"/>
        <v>0</v>
      </c>
      <c r="AL80" s="561">
        <f t="shared" si="69"/>
        <v>0</v>
      </c>
      <c r="AM80" s="563"/>
      <c r="AN80" s="557"/>
    </row>
    <row r="81" spans="2:40" s="558" customFormat="1" ht="35.1" customHeight="1" x14ac:dyDescent="0.25">
      <c r="B81" s="559" t="s">
        <v>12</v>
      </c>
      <c r="C81" s="573"/>
      <c r="D81" s="572" t="s">
        <v>601</v>
      </c>
      <c r="F81" s="571"/>
      <c r="G81" s="550" t="str">
        <f t="shared" si="52"/>
        <v/>
      </c>
      <c r="H81" s="551" t="str">
        <f t="shared" si="53"/>
        <v/>
      </c>
      <c r="J81" s="571"/>
      <c r="K81" s="550" t="str">
        <f t="shared" si="54"/>
        <v/>
      </c>
      <c r="L81" s="551" t="str">
        <f t="shared" si="55"/>
        <v/>
      </c>
      <c r="N81" s="571"/>
      <c r="O81" s="550" t="str">
        <f t="shared" si="56"/>
        <v/>
      </c>
      <c r="P81" s="551" t="str">
        <f t="shared" si="57"/>
        <v/>
      </c>
      <c r="R81" s="571"/>
      <c r="S81" s="550" t="str">
        <f t="shared" si="58"/>
        <v/>
      </c>
      <c r="T81" s="551" t="str">
        <f t="shared" si="59"/>
        <v/>
      </c>
      <c r="V81" s="560">
        <f t="shared" si="60"/>
        <v>0</v>
      </c>
      <c r="W81" s="552">
        <f t="shared" si="61"/>
        <v>0</v>
      </c>
      <c r="X81" s="561">
        <f t="shared" si="62"/>
        <v>0</v>
      </c>
      <c r="Z81" s="571"/>
      <c r="AA81" s="550" t="str">
        <f t="shared" si="63"/>
        <v/>
      </c>
      <c r="AB81" s="551" t="str">
        <f t="shared" si="64"/>
        <v/>
      </c>
      <c r="AD81" s="571"/>
      <c r="AE81" s="550" t="str">
        <f t="shared" si="65"/>
        <v/>
      </c>
      <c r="AF81" s="551" t="str">
        <f t="shared" si="66"/>
        <v/>
      </c>
      <c r="AH81" s="571"/>
      <c r="AI81" s="564"/>
      <c r="AJ81" s="560">
        <f t="shared" si="67"/>
        <v>0</v>
      </c>
      <c r="AK81" s="552">
        <f t="shared" si="68"/>
        <v>0</v>
      </c>
      <c r="AL81" s="561">
        <f t="shared" si="69"/>
        <v>0</v>
      </c>
      <c r="AM81" s="563"/>
      <c r="AN81" s="557"/>
    </row>
    <row r="82" spans="2:40" s="558" customFormat="1" ht="35.1" customHeight="1" x14ac:dyDescent="0.25">
      <c r="B82" s="559" t="s">
        <v>12</v>
      </c>
      <c r="C82" s="573"/>
      <c r="D82" s="572" t="s">
        <v>43</v>
      </c>
      <c r="F82" s="571"/>
      <c r="G82" s="550" t="str">
        <f t="shared" si="52"/>
        <v/>
      </c>
      <c r="H82" s="551" t="str">
        <f t="shared" si="53"/>
        <v/>
      </c>
      <c r="J82" s="571"/>
      <c r="K82" s="550" t="str">
        <f t="shared" si="54"/>
        <v/>
      </c>
      <c r="L82" s="551" t="str">
        <f t="shared" si="55"/>
        <v/>
      </c>
      <c r="N82" s="571"/>
      <c r="O82" s="550" t="str">
        <f t="shared" si="56"/>
        <v/>
      </c>
      <c r="P82" s="551" t="str">
        <f t="shared" si="57"/>
        <v/>
      </c>
      <c r="R82" s="571"/>
      <c r="S82" s="550" t="str">
        <f t="shared" si="58"/>
        <v/>
      </c>
      <c r="T82" s="551" t="str">
        <f t="shared" si="59"/>
        <v/>
      </c>
      <c r="V82" s="560">
        <f t="shared" si="60"/>
        <v>0</v>
      </c>
      <c r="W82" s="552">
        <f t="shared" si="61"/>
        <v>0</v>
      </c>
      <c r="X82" s="561">
        <f t="shared" si="62"/>
        <v>0</v>
      </c>
      <c r="Z82" s="571"/>
      <c r="AA82" s="550" t="str">
        <f t="shared" si="63"/>
        <v/>
      </c>
      <c r="AB82" s="551" t="str">
        <f t="shared" si="64"/>
        <v/>
      </c>
      <c r="AD82" s="571"/>
      <c r="AE82" s="550" t="str">
        <f t="shared" si="65"/>
        <v/>
      </c>
      <c r="AF82" s="551" t="str">
        <f t="shared" si="66"/>
        <v/>
      </c>
      <c r="AH82" s="571"/>
      <c r="AI82" s="564"/>
      <c r="AJ82" s="560">
        <f t="shared" si="67"/>
        <v>0</v>
      </c>
      <c r="AK82" s="552">
        <f t="shared" si="68"/>
        <v>0</v>
      </c>
      <c r="AL82" s="561">
        <f t="shared" si="69"/>
        <v>0</v>
      </c>
      <c r="AM82" s="563"/>
      <c r="AN82" s="557"/>
    </row>
    <row r="83" spans="2:40" s="558" customFormat="1" ht="35.1" customHeight="1" x14ac:dyDescent="0.25">
      <c r="B83" s="559" t="s">
        <v>12</v>
      </c>
      <c r="C83" s="573"/>
      <c r="D83" s="673" t="s">
        <v>761</v>
      </c>
      <c r="F83" s="571"/>
      <c r="G83" s="550" t="str">
        <f t="shared" si="52"/>
        <v/>
      </c>
      <c r="H83" s="551" t="str">
        <f t="shared" si="53"/>
        <v/>
      </c>
      <c r="J83" s="571"/>
      <c r="K83" s="550" t="str">
        <f t="shared" si="54"/>
        <v/>
      </c>
      <c r="L83" s="551" t="str">
        <f t="shared" si="55"/>
        <v/>
      </c>
      <c r="N83" s="571"/>
      <c r="O83" s="550" t="str">
        <f t="shared" si="56"/>
        <v/>
      </c>
      <c r="P83" s="551" t="str">
        <f t="shared" si="57"/>
        <v/>
      </c>
      <c r="R83" s="571"/>
      <c r="S83" s="550" t="str">
        <f t="shared" si="58"/>
        <v/>
      </c>
      <c r="T83" s="551" t="str">
        <f t="shared" si="59"/>
        <v/>
      </c>
      <c r="V83" s="560">
        <f t="shared" si="60"/>
        <v>0</v>
      </c>
      <c r="W83" s="552">
        <f t="shared" si="61"/>
        <v>0</v>
      </c>
      <c r="X83" s="561">
        <f t="shared" si="62"/>
        <v>0</v>
      </c>
      <c r="Z83" s="571"/>
      <c r="AA83" s="550" t="str">
        <f t="shared" si="63"/>
        <v/>
      </c>
      <c r="AB83" s="551" t="str">
        <f t="shared" si="64"/>
        <v/>
      </c>
      <c r="AD83" s="571"/>
      <c r="AE83" s="550" t="str">
        <f t="shared" si="65"/>
        <v/>
      </c>
      <c r="AF83" s="551" t="str">
        <f t="shared" si="66"/>
        <v/>
      </c>
      <c r="AH83" s="571"/>
      <c r="AI83" s="564"/>
      <c r="AJ83" s="560">
        <f t="shared" si="67"/>
        <v>0</v>
      </c>
      <c r="AK83" s="552">
        <f t="shared" si="68"/>
        <v>0</v>
      </c>
      <c r="AL83" s="561">
        <f t="shared" si="69"/>
        <v>0</v>
      </c>
      <c r="AM83" s="563"/>
      <c r="AN83" s="557"/>
    </row>
    <row r="84" spans="2:40" s="558" customFormat="1" ht="35.1" customHeight="1" x14ac:dyDescent="0.25">
      <c r="B84" s="559" t="s">
        <v>12</v>
      </c>
      <c r="C84" s="573"/>
      <c r="D84" s="575"/>
      <c r="F84" s="571"/>
      <c r="G84" s="550" t="str">
        <f t="shared" si="52"/>
        <v/>
      </c>
      <c r="H84" s="551" t="str">
        <f t="shared" si="53"/>
        <v/>
      </c>
      <c r="J84" s="571"/>
      <c r="K84" s="550" t="str">
        <f t="shared" si="54"/>
        <v/>
      </c>
      <c r="L84" s="551" t="str">
        <f t="shared" si="55"/>
        <v/>
      </c>
      <c r="N84" s="571"/>
      <c r="O84" s="550" t="str">
        <f t="shared" si="56"/>
        <v/>
      </c>
      <c r="P84" s="551" t="str">
        <f t="shared" si="57"/>
        <v/>
      </c>
      <c r="R84" s="571"/>
      <c r="S84" s="550" t="str">
        <f t="shared" si="58"/>
        <v/>
      </c>
      <c r="T84" s="551" t="str">
        <f t="shared" si="59"/>
        <v/>
      </c>
      <c r="V84" s="560">
        <f t="shared" si="60"/>
        <v>0</v>
      </c>
      <c r="W84" s="552">
        <f t="shared" si="61"/>
        <v>0</v>
      </c>
      <c r="X84" s="561">
        <f t="shared" si="62"/>
        <v>0</v>
      </c>
      <c r="Z84" s="571"/>
      <c r="AA84" s="550" t="str">
        <f t="shared" si="63"/>
        <v/>
      </c>
      <c r="AB84" s="551" t="str">
        <f t="shared" si="64"/>
        <v/>
      </c>
      <c r="AD84" s="571"/>
      <c r="AE84" s="550" t="str">
        <f t="shared" si="65"/>
        <v/>
      </c>
      <c r="AF84" s="551" t="str">
        <f t="shared" si="66"/>
        <v/>
      </c>
      <c r="AH84" s="571"/>
      <c r="AI84" s="564"/>
      <c r="AJ84" s="560">
        <f t="shared" si="67"/>
        <v>0</v>
      </c>
      <c r="AK84" s="552">
        <f t="shared" si="68"/>
        <v>0</v>
      </c>
      <c r="AL84" s="561">
        <f t="shared" si="69"/>
        <v>0</v>
      </c>
      <c r="AM84" s="563"/>
      <c r="AN84" s="557"/>
    </row>
    <row r="85" spans="2:40" s="558" customFormat="1" ht="35.1" customHeight="1" x14ac:dyDescent="0.25">
      <c r="B85" s="559" t="s">
        <v>12</v>
      </c>
      <c r="C85" s="573"/>
      <c r="D85" s="575"/>
      <c r="F85" s="571"/>
      <c r="G85" s="550" t="str">
        <f t="shared" si="52"/>
        <v/>
      </c>
      <c r="H85" s="551" t="str">
        <f t="shared" si="53"/>
        <v/>
      </c>
      <c r="J85" s="571"/>
      <c r="K85" s="550" t="str">
        <f t="shared" si="54"/>
        <v/>
      </c>
      <c r="L85" s="551" t="str">
        <f t="shared" si="55"/>
        <v/>
      </c>
      <c r="N85" s="571"/>
      <c r="O85" s="550" t="str">
        <f t="shared" si="56"/>
        <v/>
      </c>
      <c r="P85" s="551" t="str">
        <f t="shared" si="57"/>
        <v/>
      </c>
      <c r="R85" s="571"/>
      <c r="S85" s="550" t="str">
        <f t="shared" si="58"/>
        <v/>
      </c>
      <c r="T85" s="551" t="str">
        <f t="shared" si="59"/>
        <v/>
      </c>
      <c r="V85" s="560">
        <f t="shared" si="60"/>
        <v>0</v>
      </c>
      <c r="W85" s="552">
        <f t="shared" si="61"/>
        <v>0</v>
      </c>
      <c r="X85" s="561">
        <f t="shared" si="62"/>
        <v>0</v>
      </c>
      <c r="Z85" s="571"/>
      <c r="AA85" s="550" t="str">
        <f t="shared" si="63"/>
        <v/>
      </c>
      <c r="AB85" s="551" t="str">
        <f t="shared" si="64"/>
        <v/>
      </c>
      <c r="AD85" s="571"/>
      <c r="AE85" s="550" t="str">
        <f t="shared" si="65"/>
        <v/>
      </c>
      <c r="AF85" s="551" t="str">
        <f t="shared" si="66"/>
        <v/>
      </c>
      <c r="AH85" s="571"/>
      <c r="AI85" s="564"/>
      <c r="AJ85" s="560">
        <f t="shared" si="67"/>
        <v>0</v>
      </c>
      <c r="AK85" s="552">
        <f t="shared" si="68"/>
        <v>0</v>
      </c>
      <c r="AL85" s="561">
        <f t="shared" si="69"/>
        <v>0</v>
      </c>
      <c r="AM85" s="563"/>
      <c r="AN85" s="557"/>
    </row>
    <row r="86" spans="2:40" s="558" customFormat="1" ht="35.1" customHeight="1" x14ac:dyDescent="0.25">
      <c r="B86" s="559" t="s">
        <v>12</v>
      </c>
      <c r="C86" s="573"/>
      <c r="D86" s="575"/>
      <c r="F86" s="571"/>
      <c r="G86" s="550" t="str">
        <f t="shared" si="52"/>
        <v/>
      </c>
      <c r="H86" s="551" t="str">
        <f t="shared" si="53"/>
        <v/>
      </c>
      <c r="J86" s="571"/>
      <c r="K86" s="550" t="str">
        <f t="shared" si="54"/>
        <v/>
      </c>
      <c r="L86" s="551" t="str">
        <f t="shared" si="55"/>
        <v/>
      </c>
      <c r="N86" s="571"/>
      <c r="O86" s="550" t="str">
        <f t="shared" si="56"/>
        <v/>
      </c>
      <c r="P86" s="551" t="str">
        <f t="shared" si="57"/>
        <v/>
      </c>
      <c r="R86" s="571"/>
      <c r="S86" s="550" t="str">
        <f t="shared" si="58"/>
        <v/>
      </c>
      <c r="T86" s="551" t="str">
        <f t="shared" si="59"/>
        <v/>
      </c>
      <c r="V86" s="560">
        <f t="shared" si="60"/>
        <v>0</v>
      </c>
      <c r="W86" s="552">
        <f t="shared" si="61"/>
        <v>0</v>
      </c>
      <c r="X86" s="561">
        <f t="shared" si="62"/>
        <v>0</v>
      </c>
      <c r="Z86" s="571"/>
      <c r="AA86" s="550" t="str">
        <f t="shared" si="63"/>
        <v/>
      </c>
      <c r="AB86" s="551" t="str">
        <f t="shared" si="64"/>
        <v/>
      </c>
      <c r="AD86" s="571"/>
      <c r="AE86" s="550" t="str">
        <f t="shared" si="65"/>
        <v/>
      </c>
      <c r="AF86" s="551" t="str">
        <f t="shared" si="66"/>
        <v/>
      </c>
      <c r="AH86" s="571"/>
      <c r="AI86" s="564"/>
      <c r="AJ86" s="560">
        <f t="shared" si="67"/>
        <v>0</v>
      </c>
      <c r="AK86" s="552">
        <f t="shared" si="68"/>
        <v>0</v>
      </c>
      <c r="AL86" s="561">
        <f t="shared" si="69"/>
        <v>0</v>
      </c>
      <c r="AM86" s="563"/>
      <c r="AN86" s="557"/>
    </row>
    <row r="87" spans="2:40" s="558" customFormat="1" ht="35.1" customHeight="1" x14ac:dyDescent="0.25">
      <c r="B87" s="559" t="s">
        <v>12</v>
      </c>
      <c r="C87" s="573"/>
      <c r="D87" s="575"/>
      <c r="F87" s="571"/>
      <c r="G87" s="550" t="str">
        <f t="shared" si="52"/>
        <v/>
      </c>
      <c r="H87" s="551" t="str">
        <f t="shared" si="53"/>
        <v/>
      </c>
      <c r="J87" s="571"/>
      <c r="K87" s="550" t="str">
        <f t="shared" si="54"/>
        <v/>
      </c>
      <c r="L87" s="551" t="str">
        <f t="shared" si="55"/>
        <v/>
      </c>
      <c r="N87" s="571"/>
      <c r="O87" s="550" t="str">
        <f t="shared" si="56"/>
        <v/>
      </c>
      <c r="P87" s="551" t="str">
        <f t="shared" si="57"/>
        <v/>
      </c>
      <c r="R87" s="571"/>
      <c r="S87" s="550" t="str">
        <f t="shared" si="58"/>
        <v/>
      </c>
      <c r="T87" s="551" t="str">
        <f t="shared" si="59"/>
        <v/>
      </c>
      <c r="V87" s="560">
        <f t="shared" si="60"/>
        <v>0</v>
      </c>
      <c r="W87" s="552">
        <f t="shared" si="61"/>
        <v>0</v>
      </c>
      <c r="X87" s="561">
        <f t="shared" si="62"/>
        <v>0</v>
      </c>
      <c r="Z87" s="571"/>
      <c r="AA87" s="550" t="str">
        <f t="shared" si="63"/>
        <v/>
      </c>
      <c r="AB87" s="551" t="str">
        <f t="shared" si="64"/>
        <v/>
      </c>
      <c r="AD87" s="571"/>
      <c r="AE87" s="550" t="str">
        <f t="shared" si="65"/>
        <v/>
      </c>
      <c r="AF87" s="551" t="str">
        <f t="shared" si="66"/>
        <v/>
      </c>
      <c r="AH87" s="571"/>
      <c r="AI87" s="564"/>
      <c r="AJ87" s="560">
        <f t="shared" si="67"/>
        <v>0</v>
      </c>
      <c r="AK87" s="552">
        <f t="shared" si="68"/>
        <v>0</v>
      </c>
      <c r="AL87" s="561">
        <f t="shared" si="69"/>
        <v>0</v>
      </c>
      <c r="AM87" s="563"/>
      <c r="AN87" s="557"/>
    </row>
    <row r="88" spans="2:40" s="558" customFormat="1" ht="35.1" customHeight="1" x14ac:dyDescent="0.25">
      <c r="B88" s="559" t="s">
        <v>12</v>
      </c>
      <c r="C88" s="573"/>
      <c r="D88" s="575"/>
      <c r="F88" s="571"/>
      <c r="G88" s="550" t="str">
        <f t="shared" si="52"/>
        <v/>
      </c>
      <c r="H88" s="551" t="str">
        <f t="shared" si="53"/>
        <v/>
      </c>
      <c r="J88" s="571"/>
      <c r="K88" s="550" t="str">
        <f t="shared" si="54"/>
        <v/>
      </c>
      <c r="L88" s="551" t="str">
        <f t="shared" si="55"/>
        <v/>
      </c>
      <c r="N88" s="571"/>
      <c r="O88" s="550" t="str">
        <f t="shared" si="56"/>
        <v/>
      </c>
      <c r="P88" s="551" t="str">
        <f t="shared" si="57"/>
        <v/>
      </c>
      <c r="R88" s="571"/>
      <c r="S88" s="550" t="str">
        <f t="shared" si="58"/>
        <v/>
      </c>
      <c r="T88" s="551" t="str">
        <f t="shared" si="59"/>
        <v/>
      </c>
      <c r="V88" s="560">
        <f t="shared" si="60"/>
        <v>0</v>
      </c>
      <c r="W88" s="552">
        <f t="shared" si="61"/>
        <v>0</v>
      </c>
      <c r="X88" s="561">
        <f t="shared" si="62"/>
        <v>0</v>
      </c>
      <c r="Z88" s="571"/>
      <c r="AA88" s="550" t="str">
        <f t="shared" si="63"/>
        <v/>
      </c>
      <c r="AB88" s="551" t="str">
        <f t="shared" si="64"/>
        <v/>
      </c>
      <c r="AD88" s="571"/>
      <c r="AE88" s="550" t="str">
        <f t="shared" si="65"/>
        <v/>
      </c>
      <c r="AF88" s="551" t="str">
        <f t="shared" si="66"/>
        <v/>
      </c>
      <c r="AH88" s="571"/>
      <c r="AI88" s="564"/>
      <c r="AJ88" s="560">
        <f t="shared" si="67"/>
        <v>0</v>
      </c>
      <c r="AK88" s="552">
        <f t="shared" si="68"/>
        <v>0</v>
      </c>
      <c r="AL88" s="561">
        <f t="shared" si="69"/>
        <v>0</v>
      </c>
      <c r="AM88" s="563"/>
      <c r="AN88" s="557"/>
    </row>
    <row r="89" spans="2:40" s="558" customFormat="1" ht="35.1" customHeight="1" x14ac:dyDescent="0.25">
      <c r="B89" s="559" t="s">
        <v>12</v>
      </c>
      <c r="C89" s="573"/>
      <c r="D89" s="575"/>
      <c r="F89" s="571"/>
      <c r="G89" s="550" t="str">
        <f t="shared" si="52"/>
        <v/>
      </c>
      <c r="H89" s="551" t="str">
        <f t="shared" si="53"/>
        <v/>
      </c>
      <c r="J89" s="571"/>
      <c r="K89" s="550" t="str">
        <f t="shared" si="54"/>
        <v/>
      </c>
      <c r="L89" s="551" t="str">
        <f t="shared" si="55"/>
        <v/>
      </c>
      <c r="N89" s="571"/>
      <c r="O89" s="550" t="str">
        <f t="shared" si="56"/>
        <v/>
      </c>
      <c r="P89" s="551" t="str">
        <f t="shared" si="57"/>
        <v/>
      </c>
      <c r="R89" s="571"/>
      <c r="S89" s="550" t="str">
        <f t="shared" si="58"/>
        <v/>
      </c>
      <c r="T89" s="551" t="str">
        <f t="shared" si="59"/>
        <v/>
      </c>
      <c r="V89" s="560">
        <f t="shared" si="60"/>
        <v>0</v>
      </c>
      <c r="W89" s="552">
        <f t="shared" si="61"/>
        <v>0</v>
      </c>
      <c r="X89" s="561">
        <f t="shared" si="62"/>
        <v>0</v>
      </c>
      <c r="Z89" s="571"/>
      <c r="AA89" s="550" t="str">
        <f t="shared" si="63"/>
        <v/>
      </c>
      <c r="AB89" s="551" t="str">
        <f t="shared" si="64"/>
        <v/>
      </c>
      <c r="AD89" s="571"/>
      <c r="AE89" s="550" t="str">
        <f t="shared" si="65"/>
        <v/>
      </c>
      <c r="AF89" s="551" t="str">
        <f t="shared" si="66"/>
        <v/>
      </c>
      <c r="AH89" s="571"/>
      <c r="AI89" s="564"/>
      <c r="AJ89" s="560">
        <f t="shared" si="67"/>
        <v>0</v>
      </c>
      <c r="AK89" s="552">
        <f t="shared" si="68"/>
        <v>0</v>
      </c>
      <c r="AL89" s="561">
        <f t="shared" si="69"/>
        <v>0</v>
      </c>
      <c r="AM89" s="563"/>
      <c r="AN89" s="557"/>
    </row>
    <row r="90" spans="2:40" s="558" customFormat="1" ht="35.1" customHeight="1" x14ac:dyDescent="0.25">
      <c r="B90" s="559" t="s">
        <v>12</v>
      </c>
      <c r="C90" s="573"/>
      <c r="D90" s="575"/>
      <c r="F90" s="571"/>
      <c r="G90" s="550" t="str">
        <f t="shared" si="52"/>
        <v/>
      </c>
      <c r="H90" s="551" t="str">
        <f t="shared" si="53"/>
        <v/>
      </c>
      <c r="J90" s="571"/>
      <c r="K90" s="550" t="str">
        <f t="shared" si="54"/>
        <v/>
      </c>
      <c r="L90" s="551" t="str">
        <f t="shared" si="55"/>
        <v/>
      </c>
      <c r="N90" s="571"/>
      <c r="O90" s="550" t="str">
        <f t="shared" si="56"/>
        <v/>
      </c>
      <c r="P90" s="551" t="str">
        <f t="shared" si="57"/>
        <v/>
      </c>
      <c r="R90" s="571"/>
      <c r="S90" s="550" t="str">
        <f t="shared" si="58"/>
        <v/>
      </c>
      <c r="T90" s="551" t="str">
        <f t="shared" si="59"/>
        <v/>
      </c>
      <c r="V90" s="560">
        <f t="shared" si="60"/>
        <v>0</v>
      </c>
      <c r="W90" s="552">
        <f t="shared" si="61"/>
        <v>0</v>
      </c>
      <c r="X90" s="561">
        <f t="shared" si="62"/>
        <v>0</v>
      </c>
      <c r="Z90" s="571"/>
      <c r="AA90" s="550" t="str">
        <f t="shared" si="63"/>
        <v/>
      </c>
      <c r="AB90" s="551" t="str">
        <f t="shared" si="64"/>
        <v/>
      </c>
      <c r="AD90" s="571"/>
      <c r="AE90" s="550" t="str">
        <f t="shared" si="65"/>
        <v/>
      </c>
      <c r="AF90" s="551" t="str">
        <f t="shared" si="66"/>
        <v/>
      </c>
      <c r="AH90" s="571"/>
      <c r="AI90" s="564"/>
      <c r="AJ90" s="560">
        <f t="shared" si="67"/>
        <v>0</v>
      </c>
      <c r="AK90" s="552">
        <f t="shared" si="68"/>
        <v>0</v>
      </c>
      <c r="AL90" s="561">
        <f t="shared" si="69"/>
        <v>0</v>
      </c>
      <c r="AM90" s="563"/>
      <c r="AN90" s="557"/>
    </row>
    <row r="91" spans="2:40" s="558" customFormat="1" ht="35.1" customHeight="1" x14ac:dyDescent="0.25">
      <c r="B91" s="559" t="s">
        <v>12</v>
      </c>
      <c r="C91" s="573"/>
      <c r="D91" s="575"/>
      <c r="F91" s="571"/>
      <c r="G91" s="550" t="str">
        <f t="shared" si="52"/>
        <v/>
      </c>
      <c r="H91" s="551" t="str">
        <f t="shared" si="53"/>
        <v/>
      </c>
      <c r="J91" s="571"/>
      <c r="K91" s="550" t="str">
        <f t="shared" si="54"/>
        <v/>
      </c>
      <c r="L91" s="551" t="str">
        <f t="shared" si="55"/>
        <v/>
      </c>
      <c r="N91" s="571"/>
      <c r="O91" s="550" t="str">
        <f t="shared" si="56"/>
        <v/>
      </c>
      <c r="P91" s="551" t="str">
        <f t="shared" si="57"/>
        <v/>
      </c>
      <c r="R91" s="571"/>
      <c r="S91" s="550" t="str">
        <f t="shared" si="58"/>
        <v/>
      </c>
      <c r="T91" s="551" t="str">
        <f t="shared" si="59"/>
        <v/>
      </c>
      <c r="V91" s="560">
        <f t="shared" si="60"/>
        <v>0</v>
      </c>
      <c r="W91" s="552">
        <f t="shared" si="61"/>
        <v>0</v>
      </c>
      <c r="X91" s="561">
        <f t="shared" si="62"/>
        <v>0</v>
      </c>
      <c r="Z91" s="571"/>
      <c r="AA91" s="550" t="str">
        <f t="shared" si="63"/>
        <v/>
      </c>
      <c r="AB91" s="551" t="str">
        <f t="shared" si="64"/>
        <v/>
      </c>
      <c r="AD91" s="571"/>
      <c r="AE91" s="550" t="str">
        <f t="shared" si="65"/>
        <v/>
      </c>
      <c r="AF91" s="551" t="str">
        <f t="shared" si="66"/>
        <v/>
      </c>
      <c r="AH91" s="571"/>
      <c r="AI91" s="564"/>
      <c r="AJ91" s="560">
        <f t="shared" si="67"/>
        <v>0</v>
      </c>
      <c r="AK91" s="552">
        <f t="shared" si="68"/>
        <v>0</v>
      </c>
      <c r="AL91" s="561">
        <f t="shared" si="69"/>
        <v>0</v>
      </c>
      <c r="AM91" s="563"/>
      <c r="AN91" s="557"/>
    </row>
    <row r="92" spans="2:40" s="558" customFormat="1" ht="35.1" customHeight="1" x14ac:dyDescent="0.25">
      <c r="B92" s="559" t="s">
        <v>12</v>
      </c>
      <c r="C92" s="573"/>
      <c r="D92" s="575"/>
      <c r="F92" s="571"/>
      <c r="G92" s="550" t="str">
        <f t="shared" si="52"/>
        <v/>
      </c>
      <c r="H92" s="551" t="str">
        <f t="shared" si="53"/>
        <v/>
      </c>
      <c r="J92" s="571"/>
      <c r="K92" s="550" t="str">
        <f t="shared" si="54"/>
        <v/>
      </c>
      <c r="L92" s="551" t="str">
        <f t="shared" si="55"/>
        <v/>
      </c>
      <c r="N92" s="571"/>
      <c r="O92" s="550" t="str">
        <f t="shared" si="56"/>
        <v/>
      </c>
      <c r="P92" s="551" t="str">
        <f t="shared" si="57"/>
        <v/>
      </c>
      <c r="R92" s="571"/>
      <c r="S92" s="550" t="str">
        <f t="shared" si="58"/>
        <v/>
      </c>
      <c r="T92" s="551" t="str">
        <f t="shared" si="59"/>
        <v/>
      </c>
      <c r="V92" s="560">
        <f t="shared" si="60"/>
        <v>0</v>
      </c>
      <c r="W92" s="552">
        <f t="shared" si="61"/>
        <v>0</v>
      </c>
      <c r="X92" s="561">
        <f t="shared" si="62"/>
        <v>0</v>
      </c>
      <c r="Z92" s="571"/>
      <c r="AA92" s="550" t="str">
        <f t="shared" si="63"/>
        <v/>
      </c>
      <c r="AB92" s="551" t="str">
        <f t="shared" si="64"/>
        <v/>
      </c>
      <c r="AD92" s="571"/>
      <c r="AE92" s="550" t="str">
        <f t="shared" si="65"/>
        <v/>
      </c>
      <c r="AF92" s="551" t="str">
        <f t="shared" si="66"/>
        <v/>
      </c>
      <c r="AH92" s="571"/>
      <c r="AI92" s="564"/>
      <c r="AJ92" s="560">
        <f t="shared" si="67"/>
        <v>0</v>
      </c>
      <c r="AK92" s="552">
        <f t="shared" si="68"/>
        <v>0</v>
      </c>
      <c r="AL92" s="561">
        <f t="shared" si="69"/>
        <v>0</v>
      </c>
      <c r="AM92" s="563"/>
      <c r="AN92" s="557"/>
    </row>
    <row r="93" spans="2:40" s="558" customFormat="1" ht="35.1" customHeight="1" x14ac:dyDescent="0.25">
      <c r="B93" s="553" t="s">
        <v>12</v>
      </c>
      <c r="C93" s="573"/>
      <c r="D93" s="586" t="s">
        <v>548</v>
      </c>
      <c r="E93" s="555"/>
      <c r="F93" s="560">
        <f>SUM(F78:F92)</f>
        <v>0</v>
      </c>
      <c r="G93" s="552">
        <f>IF(F93&gt;0,F93/F$16,0)</f>
        <v>0</v>
      </c>
      <c r="H93" s="566">
        <f>IF(F93&gt;0,F93/F$17,0)</f>
        <v>0</v>
      </c>
      <c r="J93" s="560">
        <f>SUM(J78:J92)</f>
        <v>0</v>
      </c>
      <c r="K93" s="552">
        <f>IF(J93&gt;0,J93/J$16,0)</f>
        <v>0</v>
      </c>
      <c r="L93" s="566">
        <f>IF(J93&gt;0,J93/J$17,0)</f>
        <v>0</v>
      </c>
      <c r="N93" s="560">
        <f>SUM(N78:N92)</f>
        <v>0</v>
      </c>
      <c r="O93" s="552">
        <f>IF(N93&gt;0,N93/N$16,0)</f>
        <v>0</v>
      </c>
      <c r="P93" s="566">
        <f>IF(N93&gt;0,N93/N$17,0)</f>
        <v>0</v>
      </c>
      <c r="R93" s="560">
        <f>SUM(R78:R92)</f>
        <v>0</v>
      </c>
      <c r="S93" s="552">
        <f>IF(R93&gt;0,R93/R$16,0)</f>
        <v>0</v>
      </c>
      <c r="T93" s="566">
        <f>IF(R93&gt;0,R93/R$17,0)</f>
        <v>0</v>
      </c>
      <c r="V93" s="560">
        <f>SUM(V78:V92)</f>
        <v>0</v>
      </c>
      <c r="W93" s="552">
        <f t="shared" si="61"/>
        <v>0</v>
      </c>
      <c r="X93" s="566">
        <f t="shared" si="62"/>
        <v>0</v>
      </c>
      <c r="Z93" s="560">
        <f>SUM(Z78:Z92)</f>
        <v>0</v>
      </c>
      <c r="AA93" s="552">
        <f>IF(Z93&gt;0,Z93/Z$16,0)</f>
        <v>0</v>
      </c>
      <c r="AB93" s="566">
        <f>IF(Z93&gt;0,Z93/Z$17,0)</f>
        <v>0</v>
      </c>
      <c r="AD93" s="560">
        <f>SUM(AD78:AD92)</f>
        <v>0</v>
      </c>
      <c r="AE93" s="552">
        <f>IF(AD93&gt;0,AD93/AD$16,0)</f>
        <v>0</v>
      </c>
      <c r="AF93" s="566">
        <f>IF(AD93&gt;0,AD93/AD$17,0)</f>
        <v>0</v>
      </c>
      <c r="AH93" s="560">
        <f>SUM(AH78:AH92)</f>
        <v>0</v>
      </c>
      <c r="AI93" s="563"/>
      <c r="AJ93" s="560">
        <f t="shared" si="67"/>
        <v>0</v>
      </c>
      <c r="AK93" s="552">
        <f t="shared" si="68"/>
        <v>0</v>
      </c>
      <c r="AL93" s="566">
        <f t="shared" si="69"/>
        <v>0</v>
      </c>
      <c r="AM93" s="563"/>
      <c r="AN93" s="557"/>
    </row>
    <row r="94" spans="2:40" s="558" customFormat="1" ht="20.100000000000001" customHeight="1" x14ac:dyDescent="0.25">
      <c r="AN94" s="557"/>
    </row>
    <row r="95" spans="2:40" s="558" customFormat="1" ht="35.1" customHeight="1" x14ac:dyDescent="0.25">
      <c r="B95" s="618" t="str">
        <f>IF(AN102=0,"","Specify 'construction type, wage standard, and completed by' below")</f>
        <v>Specify 'construction type, wage standard, and completed by' below</v>
      </c>
      <c r="N95" s="618" t="str">
        <f>IF(AN103=0,"","Form is incomplete. Correct errors noted in red prior to submission")</f>
        <v>Form is incomplete. Correct errors noted in red prior to submission</v>
      </c>
      <c r="AN95" s="557"/>
    </row>
    <row r="96" spans="2:40" s="558" customFormat="1" ht="20.100000000000001" customHeight="1" x14ac:dyDescent="0.25">
      <c r="AN96" s="557"/>
    </row>
    <row r="97" spans="2:41" s="558" customFormat="1" ht="35.1" customHeight="1" x14ac:dyDescent="0.25">
      <c r="B97" s="1090" t="s">
        <v>164</v>
      </c>
      <c r="C97" s="1090"/>
      <c r="D97" s="616"/>
      <c r="F97" s="562" t="s">
        <v>536</v>
      </c>
      <c r="J97" s="1091"/>
      <c r="K97" s="1091"/>
      <c r="L97" s="1092"/>
      <c r="M97" s="1092"/>
      <c r="N97" s="1091"/>
      <c r="O97" s="1091"/>
      <c r="P97" s="1092"/>
      <c r="Q97" s="1092"/>
      <c r="R97" s="1091"/>
      <c r="S97" s="1091"/>
      <c r="T97" s="1092"/>
      <c r="U97" s="1092"/>
      <c r="V97" s="1091"/>
      <c r="AK97" s="556"/>
      <c r="AL97" s="556"/>
      <c r="AM97" s="556"/>
      <c r="AN97" s="581">
        <f>IF(D97="",1,0)</f>
        <v>1</v>
      </c>
    </row>
    <row r="98" spans="2:41" s="558" customFormat="1" ht="35.1" customHeight="1" x14ac:dyDescent="0.25">
      <c r="B98" s="582"/>
      <c r="C98" s="583"/>
      <c r="F98" s="562" t="s">
        <v>537</v>
      </c>
      <c r="J98" s="1091"/>
      <c r="K98" s="1091"/>
      <c r="L98" s="1092"/>
      <c r="M98" s="1092"/>
      <c r="N98" s="1091"/>
      <c r="O98" s="1091"/>
      <c r="P98" s="1092"/>
      <c r="Q98" s="1092"/>
      <c r="R98" s="1091"/>
      <c r="S98" s="1091"/>
      <c r="T98" s="1092"/>
      <c r="U98" s="1092"/>
      <c r="V98" s="1091"/>
      <c r="AK98" s="556"/>
      <c r="AL98" s="556"/>
      <c r="AM98" s="556"/>
      <c r="AN98" s="557"/>
    </row>
    <row r="99" spans="2:41" s="558" customFormat="1" ht="35.1" customHeight="1" x14ac:dyDescent="0.25">
      <c r="B99" s="1090" t="s">
        <v>498</v>
      </c>
      <c r="C99" s="1090"/>
      <c r="D99" s="616"/>
      <c r="F99" s="562" t="s">
        <v>538</v>
      </c>
      <c r="J99" s="1091"/>
      <c r="K99" s="1091"/>
      <c r="L99" s="1092"/>
      <c r="M99" s="1092"/>
      <c r="N99" s="1091"/>
      <c r="O99" s="1091"/>
      <c r="P99" s="1092"/>
      <c r="Q99" s="1092"/>
      <c r="R99" s="1091"/>
      <c r="S99" s="1091"/>
      <c r="T99" s="1092"/>
      <c r="U99" s="1092"/>
      <c r="V99" s="1091"/>
      <c r="AK99" s="556"/>
      <c r="AL99" s="556"/>
      <c r="AM99" s="556"/>
      <c r="AN99" s="581">
        <f>IF(D99="",1,0)</f>
        <v>1</v>
      </c>
    </row>
    <row r="100" spans="2:41" s="558" customFormat="1" ht="34.5" customHeight="1" x14ac:dyDescent="0.25">
      <c r="B100" s="583"/>
      <c r="C100" s="583"/>
      <c r="F100" s="562" t="s">
        <v>539</v>
      </c>
      <c r="J100" s="1091"/>
      <c r="K100" s="1091"/>
      <c r="L100" s="1092"/>
      <c r="M100" s="1092"/>
      <c r="N100" s="1091"/>
      <c r="O100" s="1091"/>
      <c r="P100" s="1092"/>
      <c r="Q100" s="1092"/>
      <c r="R100" s="1091"/>
      <c r="S100" s="1091"/>
      <c r="T100" s="1092"/>
      <c r="U100" s="1092"/>
      <c r="V100" s="1091"/>
      <c r="AK100" s="556"/>
      <c r="AL100" s="556"/>
      <c r="AM100" s="556"/>
      <c r="AN100" s="557"/>
    </row>
    <row r="101" spans="2:41" s="558" customFormat="1" ht="35.1" customHeight="1" x14ac:dyDescent="0.25">
      <c r="B101" s="1090" t="s">
        <v>501</v>
      </c>
      <c r="C101" s="1090"/>
      <c r="D101" s="616"/>
      <c r="F101" s="562" t="s">
        <v>540</v>
      </c>
      <c r="J101" s="1091"/>
      <c r="K101" s="1091"/>
      <c r="L101" s="1092"/>
      <c r="M101" s="1092"/>
      <c r="N101" s="1091"/>
      <c r="O101" s="1091"/>
      <c r="P101" s="1092"/>
      <c r="Q101" s="1092"/>
      <c r="R101" s="1091"/>
      <c r="S101" s="1091"/>
      <c r="T101" s="1092"/>
      <c r="U101" s="1092"/>
      <c r="V101" s="1091"/>
      <c r="AK101" s="556"/>
      <c r="AL101" s="556"/>
      <c r="AM101" s="556"/>
      <c r="AN101" s="581">
        <f>IF(D101="",1,0)</f>
        <v>1</v>
      </c>
    </row>
    <row r="102" spans="2:41" ht="30" customHeight="1" x14ac:dyDescent="0.2">
      <c r="B102" s="291"/>
      <c r="C102" s="291"/>
      <c r="D102" s="230"/>
      <c r="F102" s="220"/>
      <c r="K102" s="213"/>
      <c r="L102" s="213"/>
      <c r="M102" s="213"/>
      <c r="N102" s="213"/>
      <c r="O102" s="213"/>
      <c r="P102" s="213"/>
      <c r="Q102" s="213"/>
      <c r="R102" s="213"/>
      <c r="S102" s="213"/>
      <c r="T102" s="213"/>
      <c r="U102" s="213"/>
      <c r="V102" s="213"/>
      <c r="AK102" s="213"/>
      <c r="AL102" s="213"/>
      <c r="AM102" s="213"/>
      <c r="AN102" s="231">
        <f>SUM(AN97:AN101)</f>
        <v>3</v>
      </c>
    </row>
    <row r="103" spans="2:41" ht="30" customHeight="1" x14ac:dyDescent="0.2">
      <c r="B103" s="291"/>
      <c r="C103" s="291"/>
      <c r="D103" s="230"/>
      <c r="F103" s="220"/>
      <c r="J103" s="213"/>
      <c r="K103" s="213"/>
      <c r="L103" s="213"/>
      <c r="M103" s="213"/>
      <c r="N103" s="213"/>
      <c r="O103" s="213"/>
      <c r="P103" s="213"/>
      <c r="Q103" s="213"/>
      <c r="R103" s="213"/>
      <c r="S103" s="213"/>
      <c r="T103" s="213"/>
      <c r="U103" s="213"/>
      <c r="V103" s="213"/>
      <c r="AK103" s="213"/>
      <c r="AL103" s="213"/>
      <c r="AM103" s="213"/>
      <c r="AN103" s="309">
        <f>SUM(AN3:AN102)</f>
        <v>6</v>
      </c>
    </row>
    <row r="104" spans="2:41" ht="35.1" hidden="1" customHeight="1" x14ac:dyDescent="0.5">
      <c r="B104" s="1111" t="s">
        <v>720</v>
      </c>
      <c r="C104" s="1111"/>
      <c r="D104" s="1111"/>
      <c r="E104" s="1111"/>
      <c r="F104" s="1111"/>
      <c r="G104" s="1111"/>
      <c r="H104" s="1111"/>
      <c r="I104" s="1111"/>
      <c r="J104" s="1111"/>
      <c r="K104" s="1111"/>
      <c r="L104" s="1111"/>
      <c r="M104" s="1111"/>
      <c r="N104" s="1111"/>
      <c r="O104" s="1111"/>
      <c r="P104" s="1111"/>
      <c r="Q104" s="1111"/>
      <c r="R104" s="1111"/>
      <c r="S104" s="1111"/>
      <c r="T104" s="1111"/>
      <c r="U104" s="1111"/>
      <c r="V104" s="1111"/>
      <c r="W104" s="1111"/>
      <c r="X104" s="1111"/>
      <c r="Y104" s="1111"/>
      <c r="Z104" s="1111"/>
      <c r="AA104" s="1111"/>
      <c r="AB104" s="1111"/>
      <c r="AC104" s="1111"/>
      <c r="AD104" s="1111"/>
      <c r="AE104" s="1111"/>
      <c r="AF104" s="1111"/>
      <c r="AG104" s="1111"/>
      <c r="AH104" s="1111"/>
      <c r="AI104" s="1111"/>
      <c r="AJ104" s="1111"/>
      <c r="AK104" s="1111"/>
      <c r="AL104" s="1111"/>
      <c r="AM104" s="1111"/>
      <c r="AN104" s="650"/>
      <c r="AO104" s="213"/>
    </row>
    <row r="105" spans="2:41" ht="15" hidden="1" customHeight="1" x14ac:dyDescent="0.35">
      <c r="B105" s="540"/>
      <c r="C105" s="619"/>
      <c r="D105" s="620"/>
      <c r="E105" s="620"/>
      <c r="F105" s="540"/>
      <c r="G105" s="540"/>
      <c r="H105" s="540"/>
      <c r="I105" s="540"/>
      <c r="J105" s="587"/>
      <c r="K105" s="540"/>
      <c r="L105" s="540"/>
      <c r="M105" s="540"/>
      <c r="N105" s="540"/>
      <c r="O105" s="540"/>
      <c r="P105" s="540"/>
      <c r="Q105" s="540"/>
      <c r="R105" s="540"/>
      <c r="S105" s="540"/>
      <c r="T105" s="540"/>
      <c r="U105" s="540"/>
      <c r="V105" s="540"/>
      <c r="W105" s="540"/>
      <c r="X105" s="540"/>
      <c r="Y105" s="540"/>
      <c r="Z105" s="540"/>
      <c r="AA105" s="540"/>
      <c r="AB105" s="540"/>
      <c r="AC105" s="540"/>
      <c r="AD105" s="540"/>
      <c r="AI105" s="218"/>
      <c r="AJ105" s="215"/>
      <c r="AK105" s="215"/>
      <c r="AN105" s="650"/>
    </row>
    <row r="106" spans="2:41" ht="15" hidden="1" customHeight="1" x14ac:dyDescent="0.35">
      <c r="B106" s="540"/>
      <c r="C106" s="540"/>
      <c r="D106" s="633"/>
      <c r="E106" s="633"/>
      <c r="K106" s="540"/>
      <c r="L106" s="540"/>
      <c r="M106" s="540"/>
      <c r="N106" s="621"/>
      <c r="O106" s="540"/>
      <c r="P106" s="540"/>
      <c r="Q106" s="540"/>
      <c r="R106" s="540"/>
      <c r="S106" s="540"/>
      <c r="T106" s="540"/>
      <c r="U106" s="540"/>
      <c r="V106" s="540"/>
      <c r="W106" s="540"/>
      <c r="X106" s="540"/>
      <c r="Y106" s="540"/>
      <c r="Z106" s="540"/>
      <c r="AA106" s="540"/>
      <c r="AB106" s="540"/>
      <c r="AC106" s="540"/>
      <c r="AD106" s="540"/>
      <c r="AN106" s="650"/>
    </row>
    <row r="107" spans="2:41" ht="35.25" hidden="1" customHeight="1" x14ac:dyDescent="0.35">
      <c r="B107" s="540"/>
      <c r="C107" s="540"/>
      <c r="D107" s="645"/>
      <c r="E107" s="645"/>
      <c r="F107" s="1125" t="s">
        <v>721</v>
      </c>
      <c r="G107" s="1125"/>
      <c r="H107" s="1125"/>
      <c r="I107" s="1125"/>
      <c r="J107" s="1125"/>
      <c r="Q107" s="587"/>
      <c r="R107" s="587"/>
      <c r="S107" s="587"/>
      <c r="T107" s="587"/>
      <c r="U107" s="587"/>
      <c r="V107" s="587"/>
      <c r="W107" s="587"/>
      <c r="X107" s="587"/>
      <c r="Y107" s="587"/>
      <c r="Z107" s="587"/>
      <c r="AA107" s="587"/>
      <c r="AB107" s="587"/>
      <c r="AC107" s="587"/>
      <c r="AD107" s="587"/>
      <c r="AN107" s="650"/>
    </row>
    <row r="108" spans="2:41" ht="71.25" hidden="1" customHeight="1" x14ac:dyDescent="0.35">
      <c r="B108" s="540"/>
      <c r="C108" s="540"/>
      <c r="D108" s="622"/>
      <c r="E108" s="623"/>
      <c r="F108" s="647" t="s">
        <v>563</v>
      </c>
      <c r="G108" s="1108" t="s">
        <v>723</v>
      </c>
      <c r="H108" s="1108"/>
      <c r="I108" s="624"/>
      <c r="J108" s="646" t="s">
        <v>48</v>
      </c>
      <c r="K108" s="625"/>
      <c r="L108" s="1110" t="s">
        <v>722</v>
      </c>
      <c r="M108" s="1110"/>
      <c r="N108" s="1110"/>
      <c r="O108" s="1110"/>
      <c r="P108" s="1110"/>
      <c r="Q108" s="1110"/>
      <c r="R108" s="1110"/>
      <c r="T108" s="634" t="s">
        <v>724</v>
      </c>
      <c r="U108" s="587"/>
      <c r="W108" s="587"/>
      <c r="X108" s="587"/>
      <c r="Y108" s="587"/>
      <c r="Z108" s="587"/>
      <c r="AA108" s="587"/>
      <c r="AB108" s="587"/>
      <c r="AC108" s="587"/>
      <c r="AD108" s="587"/>
      <c r="AN108" s="649" t="s">
        <v>580</v>
      </c>
    </row>
    <row r="109" spans="2:41" ht="35.1" hidden="1" customHeight="1" x14ac:dyDescent="0.35">
      <c r="B109" s="540"/>
      <c r="C109" s="540"/>
      <c r="D109" s="594" t="s">
        <v>725</v>
      </c>
      <c r="E109" s="540"/>
      <c r="F109" s="638">
        <f>H_Income!E45</f>
        <v>0</v>
      </c>
      <c r="G109" s="1121"/>
      <c r="H109" s="1122"/>
      <c r="I109" s="540"/>
      <c r="J109" s="638" t="str">
        <f>IF(G109="","",G109-F109)</f>
        <v/>
      </c>
      <c r="L109" s="635"/>
      <c r="M109" s="587"/>
      <c r="N109" s="643" t="s">
        <v>726</v>
      </c>
      <c r="O109" s="587"/>
      <c r="P109" s="587"/>
      <c r="Q109" s="587"/>
      <c r="R109" s="632"/>
      <c r="T109" s="1112"/>
      <c r="U109" s="1113"/>
      <c r="V109" s="1113"/>
      <c r="W109" s="1113"/>
      <c r="X109" s="1113"/>
      <c r="Y109" s="1113"/>
      <c r="Z109" s="1113"/>
      <c r="AA109" s="1113"/>
      <c r="AB109" s="1113"/>
      <c r="AC109" s="1113"/>
      <c r="AD109" s="1113"/>
      <c r="AE109" s="1113"/>
      <c r="AF109" s="1113"/>
      <c r="AG109" s="1113"/>
      <c r="AH109" s="1113"/>
      <c r="AI109" s="1113"/>
      <c r="AJ109" s="1113"/>
      <c r="AK109" s="1113"/>
      <c r="AL109" s="1114"/>
      <c r="AN109" s="650"/>
    </row>
    <row r="110" spans="2:41" ht="35.1" hidden="1" customHeight="1" x14ac:dyDescent="0.35">
      <c r="B110" s="540"/>
      <c r="C110" s="540"/>
      <c r="D110" s="594" t="s">
        <v>727</v>
      </c>
      <c r="F110" s="648">
        <f>G_Uses!F28</f>
        <v>0</v>
      </c>
      <c r="G110" s="1123"/>
      <c r="H110" s="1124"/>
      <c r="I110" s="540"/>
      <c r="J110" s="639" t="str">
        <f>IF(G110="","",G110-F110)</f>
        <v/>
      </c>
      <c r="L110" s="635"/>
      <c r="M110" s="587"/>
      <c r="N110" s="643" t="s">
        <v>728</v>
      </c>
      <c r="O110" s="587"/>
      <c r="P110" s="587"/>
      <c r="Q110" s="587"/>
      <c r="R110" s="632"/>
      <c r="S110" s="644"/>
      <c r="T110" s="1115"/>
      <c r="U110" s="1116"/>
      <c r="V110" s="1116"/>
      <c r="W110" s="1116"/>
      <c r="X110" s="1116"/>
      <c r="Y110" s="1116"/>
      <c r="Z110" s="1116"/>
      <c r="AA110" s="1116"/>
      <c r="AB110" s="1116"/>
      <c r="AC110" s="1116"/>
      <c r="AD110" s="1116"/>
      <c r="AE110" s="1116"/>
      <c r="AF110" s="1116"/>
      <c r="AG110" s="1116"/>
      <c r="AH110" s="1116"/>
      <c r="AI110" s="1116"/>
      <c r="AJ110" s="1116"/>
      <c r="AK110" s="1116"/>
      <c r="AL110" s="1117"/>
      <c r="AN110" s="651" t="s">
        <v>580</v>
      </c>
    </row>
    <row r="111" spans="2:41" ht="35.1" hidden="1" customHeight="1" x14ac:dyDescent="0.35">
      <c r="B111" s="540"/>
      <c r="C111" s="540"/>
      <c r="D111" s="594" t="s">
        <v>729</v>
      </c>
      <c r="E111" s="540"/>
      <c r="F111" s="648">
        <f>AJ$17</f>
        <v>0</v>
      </c>
      <c r="G111" s="1123"/>
      <c r="H111" s="1124"/>
      <c r="I111" s="540"/>
      <c r="J111" s="640" t="str">
        <f t="shared" ref="J111:J113" si="70">IF(G111="","",G111-F111)</f>
        <v/>
      </c>
      <c r="L111" s="635"/>
      <c r="M111" s="587"/>
      <c r="N111" s="643" t="s">
        <v>730</v>
      </c>
      <c r="O111" s="587"/>
      <c r="P111" s="587"/>
      <c r="Q111" s="587"/>
      <c r="R111" s="632"/>
      <c r="S111" s="644"/>
      <c r="T111" s="1115"/>
      <c r="U111" s="1116"/>
      <c r="V111" s="1116"/>
      <c r="W111" s="1116"/>
      <c r="X111" s="1116"/>
      <c r="Y111" s="1116"/>
      <c r="Z111" s="1116"/>
      <c r="AA111" s="1116"/>
      <c r="AB111" s="1116"/>
      <c r="AC111" s="1116"/>
      <c r="AD111" s="1116"/>
      <c r="AE111" s="1116"/>
      <c r="AF111" s="1116"/>
      <c r="AG111" s="1116"/>
      <c r="AH111" s="1116"/>
      <c r="AI111" s="1116"/>
      <c r="AJ111" s="1116"/>
      <c r="AK111" s="1116"/>
      <c r="AL111" s="1117"/>
      <c r="AN111" s="650"/>
    </row>
    <row r="112" spans="2:41" ht="35.1" hidden="1" customHeight="1" x14ac:dyDescent="0.35">
      <c r="B112" s="540"/>
      <c r="C112" s="540"/>
      <c r="D112" s="594" t="s">
        <v>731</v>
      </c>
      <c r="E112" s="540"/>
      <c r="F112" s="648">
        <f>IF(AJ$17=0,0,AJ$17/F109)</f>
        <v>0</v>
      </c>
      <c r="G112" s="1123"/>
      <c r="H112" s="1124"/>
      <c r="I112" s="540"/>
      <c r="J112" s="640" t="str">
        <f t="shared" si="70"/>
        <v/>
      </c>
      <c r="K112" s="587"/>
      <c r="L112" s="626"/>
      <c r="M112" s="587"/>
      <c r="N112" s="587"/>
      <c r="O112" s="627"/>
      <c r="P112" s="587"/>
      <c r="Q112" s="587"/>
      <c r="R112" s="632"/>
      <c r="S112" s="644"/>
      <c r="T112" s="1115"/>
      <c r="U112" s="1116"/>
      <c r="V112" s="1116"/>
      <c r="W112" s="1116"/>
      <c r="X112" s="1116"/>
      <c r="Y112" s="1116"/>
      <c r="Z112" s="1116"/>
      <c r="AA112" s="1116"/>
      <c r="AB112" s="1116"/>
      <c r="AC112" s="1116"/>
      <c r="AD112" s="1116"/>
      <c r="AE112" s="1116"/>
      <c r="AF112" s="1116"/>
      <c r="AG112" s="1116"/>
      <c r="AH112" s="1116"/>
      <c r="AI112" s="1116"/>
      <c r="AJ112" s="1116"/>
      <c r="AK112" s="1116"/>
      <c r="AL112" s="1117"/>
      <c r="AN112" s="649" t="s">
        <v>732</v>
      </c>
      <c r="AO112" s="214"/>
    </row>
    <row r="113" spans="2:41" ht="35.1" hidden="1" customHeight="1" x14ac:dyDescent="0.35">
      <c r="B113" s="540"/>
      <c r="C113" s="540"/>
      <c r="D113" s="594" t="s">
        <v>733</v>
      </c>
      <c r="E113" s="540"/>
      <c r="F113" s="648">
        <f>AJ$18</f>
        <v>0</v>
      </c>
      <c r="G113" s="1123"/>
      <c r="H113" s="1124"/>
      <c r="I113" s="540"/>
      <c r="J113" s="640" t="str">
        <f t="shared" si="70"/>
        <v/>
      </c>
      <c r="K113" s="587"/>
      <c r="L113" s="627"/>
      <c r="M113" s="587"/>
      <c r="N113" s="587"/>
      <c r="O113" s="627"/>
      <c r="P113" s="587"/>
      <c r="Q113" s="587"/>
      <c r="R113" s="632"/>
      <c r="S113" s="644"/>
      <c r="T113" s="1118"/>
      <c r="U113" s="1119"/>
      <c r="V113" s="1119"/>
      <c r="W113" s="1119"/>
      <c r="X113" s="1119"/>
      <c r="Y113" s="1119"/>
      <c r="Z113" s="1119"/>
      <c r="AA113" s="1119"/>
      <c r="AB113" s="1119"/>
      <c r="AC113" s="1119"/>
      <c r="AD113" s="1119"/>
      <c r="AE113" s="1119"/>
      <c r="AF113" s="1119"/>
      <c r="AG113" s="1119"/>
      <c r="AH113" s="1119"/>
      <c r="AI113" s="1119"/>
      <c r="AJ113" s="1119"/>
      <c r="AK113" s="1119"/>
      <c r="AL113" s="1120"/>
      <c r="AN113" s="650"/>
      <c r="AO113" s="214"/>
    </row>
    <row r="114" spans="2:41" ht="35.1" hidden="1" customHeight="1" x14ac:dyDescent="0.25">
      <c r="B114" s="587"/>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N114" s="651" t="s">
        <v>734</v>
      </c>
    </row>
    <row r="115" spans="2:41" ht="35.1" hidden="1" customHeight="1" x14ac:dyDescent="0.35">
      <c r="B115" s="587"/>
      <c r="C115" s="587"/>
      <c r="D115" s="637"/>
      <c r="E115" s="587"/>
      <c r="F115" s="587"/>
      <c r="G115" s="587"/>
      <c r="H115" s="587"/>
      <c r="I115" s="587"/>
      <c r="J115" s="587"/>
      <c r="K115" s="587"/>
      <c r="L115" s="588"/>
      <c r="M115" s="587"/>
      <c r="O115" s="587"/>
      <c r="P115" s="587"/>
      <c r="Q115" s="587"/>
      <c r="R115" s="594" t="s">
        <v>741</v>
      </c>
      <c r="S115" s="587"/>
      <c r="T115" s="587"/>
      <c r="U115" s="588"/>
      <c r="Y115" s="587"/>
      <c r="AB115" s="636"/>
      <c r="AC115" s="587"/>
      <c r="AD115" s="641" t="s">
        <v>740</v>
      </c>
      <c r="AE115" s="1105" t="str">
        <f>IF(B_Details!N3="","",B_Details!N3)</f>
        <v/>
      </c>
      <c r="AF115" s="1105"/>
      <c r="AG115" s="1105"/>
      <c r="AH115" s="642" t="s">
        <v>735</v>
      </c>
      <c r="AN115" s="651" t="s">
        <v>736</v>
      </c>
    </row>
    <row r="116" spans="2:41" ht="35.1" hidden="1" customHeight="1" x14ac:dyDescent="0.35">
      <c r="B116" s="587"/>
      <c r="C116" s="587"/>
      <c r="D116" s="587"/>
      <c r="E116" s="587"/>
      <c r="F116" s="587"/>
      <c r="G116" s="588"/>
      <c r="I116" s="587"/>
      <c r="K116" s="594" t="s">
        <v>737</v>
      </c>
      <c r="L116" s="1106"/>
      <c r="M116" s="1106"/>
      <c r="N116" s="1106"/>
      <c r="O116" s="537" t="s">
        <v>738</v>
      </c>
      <c r="P116" s="587"/>
      <c r="Q116" s="587"/>
      <c r="U116" s="587"/>
      <c r="V116" s="587"/>
      <c r="W116" s="587"/>
      <c r="X116" s="587"/>
      <c r="Y116" s="587"/>
      <c r="Z116" s="587"/>
      <c r="AA116" s="587"/>
      <c r="AB116" s="587"/>
      <c r="AC116" s="587"/>
      <c r="AD116" s="587"/>
      <c r="AN116" s="650"/>
    </row>
    <row r="117" spans="2:41" ht="35.1" hidden="1" customHeight="1" x14ac:dyDescent="0.25">
      <c r="B117" s="587"/>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N117" s="650"/>
    </row>
    <row r="118" spans="2:41" ht="35.1" hidden="1" customHeight="1" x14ac:dyDescent="0.3">
      <c r="B118" s="587"/>
      <c r="C118" s="587"/>
      <c r="F118" s="594" t="s">
        <v>739</v>
      </c>
      <c r="G118" s="1109"/>
      <c r="H118" s="1109"/>
      <c r="I118" s="1109"/>
      <c r="J118" s="1109"/>
      <c r="K118" s="1109"/>
      <c r="L118" s="1109"/>
      <c r="M118" s="1109"/>
      <c r="N118" s="1109"/>
      <c r="O118" s="1109"/>
      <c r="P118" s="1109"/>
      <c r="Q118" s="587"/>
      <c r="R118" s="587"/>
      <c r="S118" s="587"/>
      <c r="T118" s="587"/>
      <c r="U118" s="587"/>
      <c r="V118" s="587"/>
      <c r="W118" s="587"/>
      <c r="X118" s="587"/>
      <c r="Y118" s="587"/>
      <c r="Z118" s="587"/>
      <c r="AA118" s="587"/>
      <c r="AB118" s="587"/>
      <c r="AC118" s="587"/>
      <c r="AD118" s="587"/>
      <c r="AN118" s="650"/>
    </row>
    <row r="119" spans="2:41" ht="30" hidden="1" customHeight="1" x14ac:dyDescent="0.25">
      <c r="B119" s="629"/>
      <c r="C119" s="629"/>
      <c r="D119" s="630"/>
      <c r="E119" s="587"/>
      <c r="F119" s="631"/>
      <c r="G119" s="587"/>
      <c r="H119" s="587"/>
      <c r="I119" s="587"/>
      <c r="J119" s="628"/>
      <c r="K119" s="628"/>
      <c r="L119" s="628"/>
      <c r="M119" s="628"/>
      <c r="N119" s="628"/>
      <c r="O119" s="628"/>
      <c r="P119" s="628"/>
      <c r="Q119" s="628"/>
      <c r="R119" s="628"/>
      <c r="S119" s="628"/>
      <c r="T119" s="628"/>
      <c r="U119" s="628"/>
      <c r="V119" s="628"/>
      <c r="W119" s="587"/>
      <c r="X119" s="587"/>
      <c r="Y119" s="587"/>
      <c r="Z119" s="587"/>
      <c r="AA119" s="587"/>
      <c r="AB119" s="587"/>
      <c r="AC119" s="587"/>
      <c r="AD119" s="587"/>
      <c r="AK119" s="213"/>
      <c r="AL119" s="213"/>
      <c r="AM119" s="213"/>
      <c r="AN119" s="231"/>
    </row>
    <row r="120" spans="2:41" ht="18" customHeight="1" x14ac:dyDescent="0.25">
      <c r="B120" s="587"/>
      <c r="C120" s="589"/>
      <c r="D120" s="588"/>
      <c r="E120" s="588"/>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N120" s="306" t="s">
        <v>172</v>
      </c>
    </row>
    <row r="121" spans="2:41" x14ac:dyDescent="0.2">
      <c r="AN121" s="228"/>
    </row>
    <row r="122" spans="2:41" ht="15" x14ac:dyDescent="0.25">
      <c r="AN122" s="307" t="s">
        <v>173</v>
      </c>
    </row>
    <row r="123" spans="2:41" ht="15" x14ac:dyDescent="0.25">
      <c r="AN123" s="307" t="s">
        <v>165</v>
      </c>
    </row>
    <row r="124" spans="2:41" ht="15" x14ac:dyDescent="0.25">
      <c r="Z124" s="213"/>
      <c r="AN124" s="307" t="s">
        <v>174</v>
      </c>
    </row>
    <row r="125" spans="2:41" x14ac:dyDescent="0.2">
      <c r="Z125" s="213"/>
      <c r="AN125" s="228"/>
    </row>
    <row r="126" spans="2:41" x14ac:dyDescent="0.2">
      <c r="Z126" s="1107"/>
      <c r="AA126" s="1107"/>
      <c r="AB126" s="1107"/>
      <c r="AC126" s="1107"/>
      <c r="AD126" s="1107"/>
      <c r="AE126" s="1107"/>
      <c r="AF126" s="1107"/>
      <c r="AG126" s="1107"/>
      <c r="AH126" s="1107"/>
      <c r="AI126" s="1107"/>
      <c r="AJ126" s="1107"/>
      <c r="AK126" s="298"/>
      <c r="AL126" s="298"/>
      <c r="AM126" s="298"/>
      <c r="AN126" s="306" t="s">
        <v>556</v>
      </c>
    </row>
    <row r="127" spans="2:41" x14ac:dyDescent="0.2">
      <c r="F127" s="214"/>
      <c r="J127" s="214"/>
      <c r="N127" s="214"/>
      <c r="R127" s="214"/>
      <c r="V127" s="214"/>
      <c r="Z127" s="214"/>
      <c r="AH127" s="214"/>
      <c r="AI127" s="214"/>
      <c r="AJ127" s="214"/>
      <c r="AK127" s="214"/>
      <c r="AL127" s="214"/>
      <c r="AM127" s="214"/>
      <c r="AN127" s="228"/>
    </row>
    <row r="128" spans="2:41" ht="15" x14ac:dyDescent="0.25">
      <c r="F128" s="214"/>
      <c r="J128" s="214"/>
      <c r="N128" s="214"/>
      <c r="R128" s="214"/>
      <c r="V128" s="214"/>
      <c r="Z128" s="214"/>
      <c r="AH128" s="214"/>
      <c r="AI128" s="214"/>
      <c r="AJ128" s="214"/>
      <c r="AK128" s="214"/>
      <c r="AL128" s="214"/>
      <c r="AM128" s="214"/>
      <c r="AN128" s="307" t="s">
        <v>496</v>
      </c>
    </row>
    <row r="129" spans="40:40" ht="15" x14ac:dyDescent="0.25">
      <c r="AN129" s="307" t="s">
        <v>497</v>
      </c>
    </row>
    <row r="130" spans="40:40" ht="15" x14ac:dyDescent="0.25">
      <c r="AN130" s="307" t="s">
        <v>492</v>
      </c>
    </row>
    <row r="131" spans="40:40" x14ac:dyDescent="0.2">
      <c r="AN131" s="228"/>
    </row>
    <row r="132" spans="40:40" ht="14.25" x14ac:dyDescent="0.2">
      <c r="AN132" s="308" t="s">
        <v>557</v>
      </c>
    </row>
    <row r="133" spans="40:40" x14ac:dyDescent="0.2">
      <c r="AN133" s="228"/>
    </row>
    <row r="134" spans="40:40" ht="15" x14ac:dyDescent="0.25">
      <c r="AN134" s="307" t="s">
        <v>499</v>
      </c>
    </row>
    <row r="135" spans="40:40" ht="15" x14ac:dyDescent="0.25">
      <c r="AN135" s="307" t="s">
        <v>500</v>
      </c>
    </row>
    <row r="136" spans="40:40" ht="15" x14ac:dyDescent="0.25">
      <c r="AN136" s="307" t="s">
        <v>502</v>
      </c>
    </row>
  </sheetData>
  <sheetProtection algorithmName="SHA-512" hashValue="ZpcRG4Q3m4WgdBNtijAqlZoTVmRgK4K4081GZF7BHd22RoZH/jibph/PnJU837M4rSOnbALXlLBPKvP8I1/Pgw==" saltValue="ohbtpt8GW5KNtuCsP+ooHA==" spinCount="100000" sheet="1" selectLockedCells="1"/>
  <customSheetViews>
    <customSheetView guid="{996927AF-2CA0-4EA7-84FB-22D43C3670BC}" scale="70" showPageBreaks="1" showGridLines="0" fitToPage="1" printArea="1" hiddenColumns="1" view="pageBreakPreview" topLeftCell="A88">
      <selection activeCell="F62" sqref="F62"/>
      <rowBreaks count="1" manualBreakCount="1">
        <brk id="54" min="1" max="56" man="1"/>
      </rowBreaks>
      <pageMargins left="0.25" right="0.25" top="0.3" bottom="0.3" header="0.3" footer="0.1"/>
      <pageSetup scale="51" fitToHeight="3" orientation="landscape" r:id="rId1"/>
      <headerFooter>
        <oddFooter>&amp;LVersion: 2/8/2013&amp;CTab: &amp;A&amp;RPrint Date: &amp;D</oddFooter>
      </headerFooter>
    </customSheetView>
    <customSheetView guid="{27CD3F9E-A8F8-459C-9542-E3A25AF49F0F}" showPageBreaks="1" showGridLines="0" fitToPage="1" printArea="1" hiddenColumns="1" view="pageBreakPreview">
      <selection activeCell="F62" sqref="F62"/>
      <rowBreaks count="1" manualBreakCount="1">
        <brk id="54" min="1" max="56" man="1"/>
      </rowBreaks>
      <pageMargins left="0.25" right="0.25" top="0.3" bottom="0.3" header="0.3" footer="0.1"/>
      <pageSetup scale="51" fitToHeight="3" orientation="landscape" r:id="rId2"/>
      <headerFooter>
        <oddFooter>&amp;LVersion: 2/8/2013&amp;CTab: &amp;A&amp;RPrint Date: &amp;D</oddFooter>
      </headerFooter>
    </customSheetView>
  </customSheetViews>
  <mergeCells count="66">
    <mergeCell ref="AJ13:AL13"/>
    <mergeCell ref="R16:T16"/>
    <mergeCell ref="R17:T17"/>
    <mergeCell ref="R18:T18"/>
    <mergeCell ref="R19:T19"/>
    <mergeCell ref="V16:X16"/>
    <mergeCell ref="V17:X17"/>
    <mergeCell ref="V18:X18"/>
    <mergeCell ref="V19:X19"/>
    <mergeCell ref="Z16:AB16"/>
    <mergeCell ref="Z17:AB17"/>
    <mergeCell ref="Z18:AB18"/>
    <mergeCell ref="Z19:AB19"/>
    <mergeCell ref="B3:AE4"/>
    <mergeCell ref="F15:H15"/>
    <mergeCell ref="J15:L15"/>
    <mergeCell ref="N15:P15"/>
    <mergeCell ref="R15:T15"/>
    <mergeCell ref="V15:X15"/>
    <mergeCell ref="F13:X13"/>
    <mergeCell ref="Z13:AB13"/>
    <mergeCell ref="AD13:AF13"/>
    <mergeCell ref="F16:H16"/>
    <mergeCell ref="J16:L16"/>
    <mergeCell ref="N16:P16"/>
    <mergeCell ref="F17:H17"/>
    <mergeCell ref="F18:H18"/>
    <mergeCell ref="J17:L17"/>
    <mergeCell ref="J18:L18"/>
    <mergeCell ref="N18:P18"/>
    <mergeCell ref="N19:P19"/>
    <mergeCell ref="G112:H112"/>
    <mergeCell ref="G113:H113"/>
    <mergeCell ref="F107:J107"/>
    <mergeCell ref="F19:H19"/>
    <mergeCell ref="J19:L19"/>
    <mergeCell ref="AE115:AG115"/>
    <mergeCell ref="L116:N116"/>
    <mergeCell ref="Z126:AJ126"/>
    <mergeCell ref="B101:C101"/>
    <mergeCell ref="J100:V100"/>
    <mergeCell ref="J101:V101"/>
    <mergeCell ref="G108:H108"/>
    <mergeCell ref="G118:P118"/>
    <mergeCell ref="L108:R108"/>
    <mergeCell ref="B104:AM104"/>
    <mergeCell ref="T109:AL113"/>
    <mergeCell ref="G109:H109"/>
    <mergeCell ref="G110:H110"/>
    <mergeCell ref="G111:H111"/>
    <mergeCell ref="B2:AJ2"/>
    <mergeCell ref="F20:AH20"/>
    <mergeCell ref="B97:C97"/>
    <mergeCell ref="B99:C99"/>
    <mergeCell ref="J97:V97"/>
    <mergeCell ref="J98:V98"/>
    <mergeCell ref="J99:V99"/>
    <mergeCell ref="AD16:AF16"/>
    <mergeCell ref="AD17:AF17"/>
    <mergeCell ref="AD18:AF18"/>
    <mergeCell ref="AD19:AF19"/>
    <mergeCell ref="AJ16:AL16"/>
    <mergeCell ref="AJ17:AL17"/>
    <mergeCell ref="AJ18:AL18"/>
    <mergeCell ref="AJ19:AL19"/>
    <mergeCell ref="N17:P17"/>
  </mergeCells>
  <dataValidations count="10">
    <dataValidation type="textLength" operator="lessThan" allowBlank="1" showInputMessage="1" showErrorMessage="1" sqref="GQ65591:GW65591 QM65591:QS65591 AAI65591:AAO65591 AKE65591:AKK65591 AUA65591:AUG65591 BDW65591:BEC65591 BNS65591:BNY65591 BXO65591:BXU65591 CHK65591:CHQ65591 CRG65591:CRM65591 DBC65591:DBI65591 DKY65591:DLE65591 DUU65591:DVA65591 EEQ65591:EEW65591 EOM65591:EOS65591 EYI65591:EYO65591 FIE65591:FIK65591 FSA65591:FSG65591 GBW65591:GCC65591 GLS65591:GLY65591 GVO65591:GVU65591 HFK65591:HFQ65591 HPG65591:HPM65591 HZC65591:HZI65591 IIY65591:IJE65591 ISU65591:ITA65591 JCQ65591:JCW65591 JMM65591:JMS65591 JWI65591:JWO65591 KGE65591:KGK65591 KQA65591:KQG65591 KZW65591:LAC65591 LJS65591:LJY65591 LTO65591:LTU65591 MDK65591:MDQ65591 MNG65591:MNM65591 MXC65591:MXI65591 NGY65591:NHE65591 NQU65591:NRA65591 OAQ65591:OAW65591 OKM65591:OKS65591 OUI65591:OUO65591 PEE65591:PEK65591 POA65591:POG65591 PXW65591:PYC65591 QHS65591:QHY65591 QRO65591:QRU65591 RBK65591:RBQ65591 RLG65591:RLM65591 RVC65591:RVI65591 SEY65591:SFE65591 SOU65591:SPA65591 SYQ65591:SYW65591 TIM65591:TIS65591 TSI65591:TSO65591 UCE65591:UCK65591 UMA65591:UMG65591 UVW65591:UWC65591 VFS65591:VFY65591 VPO65591:VPU65591 VZK65591:VZQ65591 WJG65591:WJM65591 WTC65591:WTI65591 GQ131127:GW131127 QM131127:QS131127 AAI131127:AAO131127 AKE131127:AKK131127 AUA131127:AUG131127 BDW131127:BEC131127 BNS131127:BNY131127 BXO131127:BXU131127 CHK131127:CHQ131127 CRG131127:CRM131127 DBC131127:DBI131127 DKY131127:DLE131127 DUU131127:DVA131127 EEQ131127:EEW131127 EOM131127:EOS131127 EYI131127:EYO131127 FIE131127:FIK131127 FSA131127:FSG131127 GBW131127:GCC131127 GLS131127:GLY131127 GVO131127:GVU131127 HFK131127:HFQ131127 HPG131127:HPM131127 HZC131127:HZI131127 IIY131127:IJE131127 ISU131127:ITA131127 JCQ131127:JCW131127 JMM131127:JMS131127 JWI131127:JWO131127 KGE131127:KGK131127 KQA131127:KQG131127 KZW131127:LAC131127 LJS131127:LJY131127 LTO131127:LTU131127 MDK131127:MDQ131127 MNG131127:MNM131127 MXC131127:MXI131127 NGY131127:NHE131127 NQU131127:NRA131127 OAQ131127:OAW131127 OKM131127:OKS131127 OUI131127:OUO131127 PEE131127:PEK131127 POA131127:POG131127 PXW131127:PYC131127 QHS131127:QHY131127 QRO131127:QRU131127 RBK131127:RBQ131127 RLG131127:RLM131127 RVC131127:RVI131127 SEY131127:SFE131127 SOU131127:SPA131127 SYQ131127:SYW131127 TIM131127:TIS131127 TSI131127:TSO131127 UCE131127:UCK131127 UMA131127:UMG131127 UVW131127:UWC131127 VFS131127:VFY131127 VPO131127:VPU131127 VZK131127:VZQ131127 WJG131127:WJM131127 WTC131127:WTI131127 GQ196663:GW196663 QM196663:QS196663 AAI196663:AAO196663 AKE196663:AKK196663 AUA196663:AUG196663 BDW196663:BEC196663 BNS196663:BNY196663 BXO196663:BXU196663 CHK196663:CHQ196663 CRG196663:CRM196663 DBC196663:DBI196663 DKY196663:DLE196663 DUU196663:DVA196663 EEQ196663:EEW196663 EOM196663:EOS196663 EYI196663:EYO196663 FIE196663:FIK196663 FSA196663:FSG196663 GBW196663:GCC196663 GLS196663:GLY196663 GVO196663:GVU196663 HFK196663:HFQ196663 HPG196663:HPM196663 HZC196663:HZI196663 IIY196663:IJE196663 ISU196663:ITA196663 JCQ196663:JCW196663 JMM196663:JMS196663 JWI196663:JWO196663 KGE196663:KGK196663 KQA196663:KQG196663 KZW196663:LAC196663 LJS196663:LJY196663 LTO196663:LTU196663 MDK196663:MDQ196663 MNG196663:MNM196663 MXC196663:MXI196663 NGY196663:NHE196663 NQU196663:NRA196663 OAQ196663:OAW196663 OKM196663:OKS196663 OUI196663:OUO196663 PEE196663:PEK196663 POA196663:POG196663 PXW196663:PYC196663 QHS196663:QHY196663 QRO196663:QRU196663 RBK196663:RBQ196663 RLG196663:RLM196663 RVC196663:RVI196663 SEY196663:SFE196663 SOU196663:SPA196663 SYQ196663:SYW196663 TIM196663:TIS196663 TSI196663:TSO196663 UCE196663:UCK196663 UMA196663:UMG196663 UVW196663:UWC196663 VFS196663:VFY196663 VPO196663:VPU196663 VZK196663:VZQ196663 WJG196663:WJM196663 WTC196663:WTI196663 GQ262199:GW262199 QM262199:QS262199 AAI262199:AAO262199 AKE262199:AKK262199 AUA262199:AUG262199 BDW262199:BEC262199 BNS262199:BNY262199 BXO262199:BXU262199 CHK262199:CHQ262199 CRG262199:CRM262199 DBC262199:DBI262199 DKY262199:DLE262199 DUU262199:DVA262199 EEQ262199:EEW262199 EOM262199:EOS262199 EYI262199:EYO262199 FIE262199:FIK262199 FSA262199:FSG262199 GBW262199:GCC262199 GLS262199:GLY262199 GVO262199:GVU262199 HFK262199:HFQ262199 HPG262199:HPM262199 HZC262199:HZI262199 IIY262199:IJE262199 ISU262199:ITA262199 JCQ262199:JCW262199 JMM262199:JMS262199 JWI262199:JWO262199 KGE262199:KGK262199 KQA262199:KQG262199 KZW262199:LAC262199 LJS262199:LJY262199 LTO262199:LTU262199 MDK262199:MDQ262199 MNG262199:MNM262199 MXC262199:MXI262199 NGY262199:NHE262199 NQU262199:NRA262199 OAQ262199:OAW262199 OKM262199:OKS262199 OUI262199:OUO262199 PEE262199:PEK262199 POA262199:POG262199 PXW262199:PYC262199 QHS262199:QHY262199 QRO262199:QRU262199 RBK262199:RBQ262199 RLG262199:RLM262199 RVC262199:RVI262199 SEY262199:SFE262199 SOU262199:SPA262199 SYQ262199:SYW262199 TIM262199:TIS262199 TSI262199:TSO262199 UCE262199:UCK262199 UMA262199:UMG262199 UVW262199:UWC262199 VFS262199:VFY262199 VPO262199:VPU262199 VZK262199:VZQ262199 WJG262199:WJM262199 WTC262199:WTI262199 GQ327735:GW327735 QM327735:QS327735 AAI327735:AAO327735 AKE327735:AKK327735 AUA327735:AUG327735 BDW327735:BEC327735 BNS327735:BNY327735 BXO327735:BXU327735 CHK327735:CHQ327735 CRG327735:CRM327735 DBC327735:DBI327735 DKY327735:DLE327735 DUU327735:DVA327735 EEQ327735:EEW327735 EOM327735:EOS327735 EYI327735:EYO327735 FIE327735:FIK327735 FSA327735:FSG327735 GBW327735:GCC327735 GLS327735:GLY327735 GVO327735:GVU327735 HFK327735:HFQ327735 HPG327735:HPM327735 HZC327735:HZI327735 IIY327735:IJE327735 ISU327735:ITA327735 JCQ327735:JCW327735 JMM327735:JMS327735 JWI327735:JWO327735 KGE327735:KGK327735 KQA327735:KQG327735 KZW327735:LAC327735 LJS327735:LJY327735 LTO327735:LTU327735 MDK327735:MDQ327735 MNG327735:MNM327735 MXC327735:MXI327735 NGY327735:NHE327735 NQU327735:NRA327735 OAQ327735:OAW327735 OKM327735:OKS327735 OUI327735:OUO327735 PEE327735:PEK327735 POA327735:POG327735 PXW327735:PYC327735 QHS327735:QHY327735 QRO327735:QRU327735 RBK327735:RBQ327735 RLG327735:RLM327735 RVC327735:RVI327735 SEY327735:SFE327735 SOU327735:SPA327735 SYQ327735:SYW327735 TIM327735:TIS327735 TSI327735:TSO327735 UCE327735:UCK327735 UMA327735:UMG327735 UVW327735:UWC327735 VFS327735:VFY327735 VPO327735:VPU327735 VZK327735:VZQ327735 WJG327735:WJM327735 WTC327735:WTI327735 GQ393271:GW393271 QM393271:QS393271 AAI393271:AAO393271 AKE393271:AKK393271 AUA393271:AUG393271 BDW393271:BEC393271 BNS393271:BNY393271 BXO393271:BXU393271 CHK393271:CHQ393271 CRG393271:CRM393271 DBC393271:DBI393271 DKY393271:DLE393271 DUU393271:DVA393271 EEQ393271:EEW393271 EOM393271:EOS393271 EYI393271:EYO393271 FIE393271:FIK393271 FSA393271:FSG393271 GBW393271:GCC393271 GLS393271:GLY393271 GVO393271:GVU393271 HFK393271:HFQ393271 HPG393271:HPM393271 HZC393271:HZI393271 IIY393271:IJE393271 ISU393271:ITA393271 JCQ393271:JCW393271 JMM393271:JMS393271 JWI393271:JWO393271 KGE393271:KGK393271 KQA393271:KQG393271 KZW393271:LAC393271 LJS393271:LJY393271 LTO393271:LTU393271 MDK393271:MDQ393271 MNG393271:MNM393271 MXC393271:MXI393271 NGY393271:NHE393271 NQU393271:NRA393271 OAQ393271:OAW393271 OKM393271:OKS393271 OUI393271:OUO393271 PEE393271:PEK393271 POA393271:POG393271 PXW393271:PYC393271 QHS393271:QHY393271 QRO393271:QRU393271 RBK393271:RBQ393271 RLG393271:RLM393271 RVC393271:RVI393271 SEY393271:SFE393271 SOU393271:SPA393271 SYQ393271:SYW393271 TIM393271:TIS393271 TSI393271:TSO393271 UCE393271:UCK393271 UMA393271:UMG393271 UVW393271:UWC393271 VFS393271:VFY393271 VPO393271:VPU393271 VZK393271:VZQ393271 WJG393271:WJM393271 WTC393271:WTI393271 GQ458807:GW458807 QM458807:QS458807 AAI458807:AAO458807 AKE458807:AKK458807 AUA458807:AUG458807 BDW458807:BEC458807 BNS458807:BNY458807 BXO458807:BXU458807 CHK458807:CHQ458807 CRG458807:CRM458807 DBC458807:DBI458807 DKY458807:DLE458807 DUU458807:DVA458807 EEQ458807:EEW458807 EOM458807:EOS458807 EYI458807:EYO458807 FIE458807:FIK458807 FSA458807:FSG458807 GBW458807:GCC458807 GLS458807:GLY458807 GVO458807:GVU458807 HFK458807:HFQ458807 HPG458807:HPM458807 HZC458807:HZI458807 IIY458807:IJE458807 ISU458807:ITA458807 JCQ458807:JCW458807 JMM458807:JMS458807 JWI458807:JWO458807 KGE458807:KGK458807 KQA458807:KQG458807 KZW458807:LAC458807 LJS458807:LJY458807 LTO458807:LTU458807 MDK458807:MDQ458807 MNG458807:MNM458807 MXC458807:MXI458807 NGY458807:NHE458807 NQU458807:NRA458807 OAQ458807:OAW458807 OKM458807:OKS458807 OUI458807:OUO458807 PEE458807:PEK458807 POA458807:POG458807 PXW458807:PYC458807 QHS458807:QHY458807 QRO458807:QRU458807 RBK458807:RBQ458807 RLG458807:RLM458807 RVC458807:RVI458807 SEY458807:SFE458807 SOU458807:SPA458807 SYQ458807:SYW458807 TIM458807:TIS458807 TSI458807:TSO458807 UCE458807:UCK458807 UMA458807:UMG458807 UVW458807:UWC458807 VFS458807:VFY458807 VPO458807:VPU458807 VZK458807:VZQ458807 WJG458807:WJM458807 WTC458807:WTI458807 GQ524343:GW524343 QM524343:QS524343 AAI524343:AAO524343 AKE524343:AKK524343 AUA524343:AUG524343 BDW524343:BEC524343 BNS524343:BNY524343 BXO524343:BXU524343 CHK524343:CHQ524343 CRG524343:CRM524343 DBC524343:DBI524343 DKY524343:DLE524343 DUU524343:DVA524343 EEQ524343:EEW524343 EOM524343:EOS524343 EYI524343:EYO524343 FIE524343:FIK524343 FSA524343:FSG524343 GBW524343:GCC524343 GLS524343:GLY524343 GVO524343:GVU524343 HFK524343:HFQ524343 HPG524343:HPM524343 HZC524343:HZI524343 IIY524343:IJE524343 ISU524343:ITA524343 JCQ524343:JCW524343 JMM524343:JMS524343 JWI524343:JWO524343 KGE524343:KGK524343 KQA524343:KQG524343 KZW524343:LAC524343 LJS524343:LJY524343 LTO524343:LTU524343 MDK524343:MDQ524343 MNG524343:MNM524343 MXC524343:MXI524343 NGY524343:NHE524343 NQU524343:NRA524343 OAQ524343:OAW524343 OKM524343:OKS524343 OUI524343:OUO524343 PEE524343:PEK524343 POA524343:POG524343 PXW524343:PYC524343 QHS524343:QHY524343 QRO524343:QRU524343 RBK524343:RBQ524343 RLG524343:RLM524343 RVC524343:RVI524343 SEY524343:SFE524343 SOU524343:SPA524343 SYQ524343:SYW524343 TIM524343:TIS524343 TSI524343:TSO524343 UCE524343:UCK524343 UMA524343:UMG524343 UVW524343:UWC524343 VFS524343:VFY524343 VPO524343:VPU524343 VZK524343:VZQ524343 WJG524343:WJM524343 WTC524343:WTI524343 GQ589879:GW589879 QM589879:QS589879 AAI589879:AAO589879 AKE589879:AKK589879 AUA589879:AUG589879 BDW589879:BEC589879 BNS589879:BNY589879 BXO589879:BXU589879 CHK589879:CHQ589879 CRG589879:CRM589879 DBC589879:DBI589879 DKY589879:DLE589879 DUU589879:DVA589879 EEQ589879:EEW589879 EOM589879:EOS589879 EYI589879:EYO589879 FIE589879:FIK589879 FSA589879:FSG589879 GBW589879:GCC589879 GLS589879:GLY589879 GVO589879:GVU589879 HFK589879:HFQ589879 HPG589879:HPM589879 HZC589879:HZI589879 IIY589879:IJE589879 ISU589879:ITA589879 JCQ589879:JCW589879 JMM589879:JMS589879 JWI589879:JWO589879 KGE589879:KGK589879 KQA589879:KQG589879 KZW589879:LAC589879 LJS589879:LJY589879 LTO589879:LTU589879 MDK589879:MDQ589879 MNG589879:MNM589879 MXC589879:MXI589879 NGY589879:NHE589879 NQU589879:NRA589879 OAQ589879:OAW589879 OKM589879:OKS589879 OUI589879:OUO589879 PEE589879:PEK589879 POA589879:POG589879 PXW589879:PYC589879 QHS589879:QHY589879 QRO589879:QRU589879 RBK589879:RBQ589879 RLG589879:RLM589879 RVC589879:RVI589879 SEY589879:SFE589879 SOU589879:SPA589879 SYQ589879:SYW589879 TIM589879:TIS589879 TSI589879:TSO589879 UCE589879:UCK589879 UMA589879:UMG589879 UVW589879:UWC589879 VFS589879:VFY589879 VPO589879:VPU589879 VZK589879:VZQ589879 WJG589879:WJM589879 WTC589879:WTI589879 GQ655415:GW655415 QM655415:QS655415 AAI655415:AAO655415 AKE655415:AKK655415 AUA655415:AUG655415 BDW655415:BEC655415 BNS655415:BNY655415 BXO655415:BXU655415 CHK655415:CHQ655415 CRG655415:CRM655415 DBC655415:DBI655415 DKY655415:DLE655415 DUU655415:DVA655415 EEQ655415:EEW655415 EOM655415:EOS655415 EYI655415:EYO655415 FIE655415:FIK655415 FSA655415:FSG655415 GBW655415:GCC655415 GLS655415:GLY655415 GVO655415:GVU655415 HFK655415:HFQ655415 HPG655415:HPM655415 HZC655415:HZI655415 IIY655415:IJE655415 ISU655415:ITA655415 JCQ655415:JCW655415 JMM655415:JMS655415 JWI655415:JWO655415 KGE655415:KGK655415 KQA655415:KQG655415 KZW655415:LAC655415 LJS655415:LJY655415 LTO655415:LTU655415 MDK655415:MDQ655415 MNG655415:MNM655415 MXC655415:MXI655415 NGY655415:NHE655415 NQU655415:NRA655415 OAQ655415:OAW655415 OKM655415:OKS655415 OUI655415:OUO655415 PEE655415:PEK655415 POA655415:POG655415 PXW655415:PYC655415 QHS655415:QHY655415 QRO655415:QRU655415 RBK655415:RBQ655415 RLG655415:RLM655415 RVC655415:RVI655415 SEY655415:SFE655415 SOU655415:SPA655415 SYQ655415:SYW655415 TIM655415:TIS655415 TSI655415:TSO655415 UCE655415:UCK655415 UMA655415:UMG655415 UVW655415:UWC655415 VFS655415:VFY655415 VPO655415:VPU655415 VZK655415:VZQ655415 WJG655415:WJM655415 WTC655415:WTI655415 GQ720951:GW720951 QM720951:QS720951 AAI720951:AAO720951 AKE720951:AKK720951 AUA720951:AUG720951 BDW720951:BEC720951 BNS720951:BNY720951 BXO720951:BXU720951 CHK720951:CHQ720951 CRG720951:CRM720951 DBC720951:DBI720951 DKY720951:DLE720951 DUU720951:DVA720951 EEQ720951:EEW720951 EOM720951:EOS720951 EYI720951:EYO720951 FIE720951:FIK720951 FSA720951:FSG720951 GBW720951:GCC720951 GLS720951:GLY720951 GVO720951:GVU720951 HFK720951:HFQ720951 HPG720951:HPM720951 HZC720951:HZI720951 IIY720951:IJE720951 ISU720951:ITA720951 JCQ720951:JCW720951 JMM720951:JMS720951 JWI720951:JWO720951 KGE720951:KGK720951 KQA720951:KQG720951 KZW720951:LAC720951 LJS720951:LJY720951 LTO720951:LTU720951 MDK720951:MDQ720951 MNG720951:MNM720951 MXC720951:MXI720951 NGY720951:NHE720951 NQU720951:NRA720951 OAQ720951:OAW720951 OKM720951:OKS720951 OUI720951:OUO720951 PEE720951:PEK720951 POA720951:POG720951 PXW720951:PYC720951 QHS720951:QHY720951 QRO720951:QRU720951 RBK720951:RBQ720951 RLG720951:RLM720951 RVC720951:RVI720951 SEY720951:SFE720951 SOU720951:SPA720951 SYQ720951:SYW720951 TIM720951:TIS720951 TSI720951:TSO720951 UCE720951:UCK720951 UMA720951:UMG720951 UVW720951:UWC720951 VFS720951:VFY720951 VPO720951:VPU720951 VZK720951:VZQ720951 WJG720951:WJM720951 WTC720951:WTI720951 GQ786487:GW786487 QM786487:QS786487 AAI786487:AAO786487 AKE786487:AKK786487 AUA786487:AUG786487 BDW786487:BEC786487 BNS786487:BNY786487 BXO786487:BXU786487 CHK786487:CHQ786487 CRG786487:CRM786487 DBC786487:DBI786487 DKY786487:DLE786487 DUU786487:DVA786487 EEQ786487:EEW786487 EOM786487:EOS786487 EYI786487:EYO786487 FIE786487:FIK786487 FSA786487:FSG786487 GBW786487:GCC786487 GLS786487:GLY786487 GVO786487:GVU786487 HFK786487:HFQ786487 HPG786487:HPM786487 HZC786487:HZI786487 IIY786487:IJE786487 ISU786487:ITA786487 JCQ786487:JCW786487 JMM786487:JMS786487 JWI786487:JWO786487 KGE786487:KGK786487 KQA786487:KQG786487 KZW786487:LAC786487 LJS786487:LJY786487 LTO786487:LTU786487 MDK786487:MDQ786487 MNG786487:MNM786487 MXC786487:MXI786487 NGY786487:NHE786487 NQU786487:NRA786487 OAQ786487:OAW786487 OKM786487:OKS786487 OUI786487:OUO786487 PEE786487:PEK786487 POA786487:POG786487 PXW786487:PYC786487 QHS786487:QHY786487 QRO786487:QRU786487 RBK786487:RBQ786487 RLG786487:RLM786487 RVC786487:RVI786487 SEY786487:SFE786487 SOU786487:SPA786487 SYQ786487:SYW786487 TIM786487:TIS786487 TSI786487:TSO786487 UCE786487:UCK786487 UMA786487:UMG786487 UVW786487:UWC786487 VFS786487:VFY786487 VPO786487:VPU786487 VZK786487:VZQ786487 WJG786487:WJM786487 WTC786487:WTI786487 GQ852023:GW852023 QM852023:QS852023 AAI852023:AAO852023 AKE852023:AKK852023 AUA852023:AUG852023 BDW852023:BEC852023 BNS852023:BNY852023 BXO852023:BXU852023 CHK852023:CHQ852023 CRG852023:CRM852023 DBC852023:DBI852023 DKY852023:DLE852023 DUU852023:DVA852023 EEQ852023:EEW852023 EOM852023:EOS852023 EYI852023:EYO852023 FIE852023:FIK852023 FSA852023:FSG852023 GBW852023:GCC852023 GLS852023:GLY852023 GVO852023:GVU852023 HFK852023:HFQ852023 HPG852023:HPM852023 HZC852023:HZI852023 IIY852023:IJE852023 ISU852023:ITA852023 JCQ852023:JCW852023 JMM852023:JMS852023 JWI852023:JWO852023 KGE852023:KGK852023 KQA852023:KQG852023 KZW852023:LAC852023 LJS852023:LJY852023 LTO852023:LTU852023 MDK852023:MDQ852023 MNG852023:MNM852023 MXC852023:MXI852023 NGY852023:NHE852023 NQU852023:NRA852023 OAQ852023:OAW852023 OKM852023:OKS852023 OUI852023:OUO852023 PEE852023:PEK852023 POA852023:POG852023 PXW852023:PYC852023 QHS852023:QHY852023 QRO852023:QRU852023 RBK852023:RBQ852023 RLG852023:RLM852023 RVC852023:RVI852023 SEY852023:SFE852023 SOU852023:SPA852023 SYQ852023:SYW852023 TIM852023:TIS852023 TSI852023:TSO852023 UCE852023:UCK852023 UMA852023:UMG852023 UVW852023:UWC852023 VFS852023:VFY852023 VPO852023:VPU852023 VZK852023:VZQ852023 WJG852023:WJM852023 WTC852023:WTI852023 GQ917559:GW917559 QM917559:QS917559 AAI917559:AAO917559 AKE917559:AKK917559 AUA917559:AUG917559 BDW917559:BEC917559 BNS917559:BNY917559 BXO917559:BXU917559 CHK917559:CHQ917559 CRG917559:CRM917559 DBC917559:DBI917559 DKY917559:DLE917559 DUU917559:DVA917559 EEQ917559:EEW917559 EOM917559:EOS917559 EYI917559:EYO917559 FIE917559:FIK917559 FSA917559:FSG917559 GBW917559:GCC917559 GLS917559:GLY917559 GVO917559:GVU917559 HFK917559:HFQ917559 HPG917559:HPM917559 HZC917559:HZI917559 IIY917559:IJE917559 ISU917559:ITA917559 JCQ917559:JCW917559 JMM917559:JMS917559 JWI917559:JWO917559 KGE917559:KGK917559 KQA917559:KQG917559 KZW917559:LAC917559 LJS917559:LJY917559 LTO917559:LTU917559 MDK917559:MDQ917559 MNG917559:MNM917559 MXC917559:MXI917559 NGY917559:NHE917559 NQU917559:NRA917559 OAQ917559:OAW917559 OKM917559:OKS917559 OUI917559:OUO917559 PEE917559:PEK917559 POA917559:POG917559 PXW917559:PYC917559 QHS917559:QHY917559 QRO917559:QRU917559 RBK917559:RBQ917559 RLG917559:RLM917559 RVC917559:RVI917559 SEY917559:SFE917559 SOU917559:SPA917559 SYQ917559:SYW917559 TIM917559:TIS917559 TSI917559:TSO917559 UCE917559:UCK917559 UMA917559:UMG917559 UVW917559:UWC917559 VFS917559:VFY917559 VPO917559:VPU917559 VZK917559:VZQ917559 WJG917559:WJM917559 WTC917559:WTI917559 GQ983095:GW983095 QM983095:QS983095 AAI983095:AAO983095 AKE983095:AKK983095 AUA983095:AUG983095 BDW983095:BEC983095 BNS983095:BNY983095 BXO983095:BXU983095 CHK983095:CHQ983095 CRG983095:CRM983095 DBC983095:DBI983095 DKY983095:DLE983095 DUU983095:DVA983095 EEQ983095:EEW983095 EOM983095:EOS983095 EYI983095:EYO983095 FIE983095:FIK983095 FSA983095:FSG983095 GBW983095:GCC983095 GLS983095:GLY983095 GVO983095:GVU983095 HFK983095:HFQ983095 HPG983095:HPM983095 HZC983095:HZI983095 IIY983095:IJE983095 ISU983095:ITA983095 JCQ983095:JCW983095 JMM983095:JMS983095 JWI983095:JWO983095 KGE983095:KGK983095 KQA983095:KQG983095 KZW983095:LAC983095 LJS983095:LJY983095 LTO983095:LTU983095 MDK983095:MDQ983095 MNG983095:MNM983095 MXC983095:MXI983095 NGY983095:NHE983095 NQU983095:NRA983095 OAQ983095:OAW983095 OKM983095:OKS983095 OUI983095:OUO983095 PEE983095:PEK983095 POA983095:POG983095 PXW983095:PYC983095 QHS983095:QHY983095 QRO983095:QRU983095 RBK983095:RBQ983095 RLG983095:RLM983095 RVC983095:RVI983095 SEY983095:SFE983095 SOU983095:SPA983095 SYQ983095:SYW983095 TIM983095:TIS983095 TSI983095:TSO983095 UCE983095:UCK983095 UMA983095:UMG983095 UVW983095:UWC983095 VFS983095:VFY983095 VPO983095:VPU983095 VZK983095:VZQ983095 WJG983095:WJM983095 WTC983095:WTI983095 Z983095 Z917559 Z852023 Z786487 Z720951 Z655415 Z589879 Z524343 Z458807 Z393271 Z327735 Z262199 Z196663 Z131127 Z65591 Z126 AD126 AD983095 AD917559 AD852023 AD786487 AD720951 AD655415 AD589879 AD524343 AD458807 AD393271 AD327735 AD262199 AD196663 AD131127 AD65591 AH131127:AM131127 AH65591:AM65591 AH126:AM126 AH983095:AM983095 AH917559:AM917559 AH852023:AM852023 AH786487:AM786487 AH720951:AM720951 AH655415:AM655415 AH589879:AM589879 AH524343:AM524343 AH458807:AM458807 AH393271:AM393271 AH327735:AM327735 AH262199:AM262199 AH196663:AM196663" xr:uid="{00000000-0002-0000-0600-000000000000}">
      <formula1>136</formula1>
    </dataValidation>
    <dataValidation type="list" showInputMessage="1" showErrorMessage="1" sqref="D65591 GN65591 QJ65591 AAF65591 AKB65591 ATX65591 BDT65591 BNP65591 BXL65591 CHH65591 CRD65591 DAZ65591 DKV65591 DUR65591 EEN65591 EOJ65591 EYF65591 FIB65591 FRX65591 GBT65591 GLP65591 GVL65591 HFH65591 HPD65591 HYZ65591 IIV65591 ISR65591 JCN65591 JMJ65591 JWF65591 KGB65591 KPX65591 KZT65591 LJP65591 LTL65591 MDH65591 MND65591 MWZ65591 NGV65591 NQR65591 OAN65591 OKJ65591 OUF65591 PEB65591 PNX65591 PXT65591 QHP65591 QRL65591 RBH65591 RLD65591 RUZ65591 SEV65591 SOR65591 SYN65591 TIJ65591 TSF65591 UCB65591 ULX65591 UVT65591 VFP65591 VPL65591 VZH65591 WJD65591 WSZ65591 D131127 GN131127 QJ131127 AAF131127 AKB131127 ATX131127 BDT131127 BNP131127 BXL131127 CHH131127 CRD131127 DAZ131127 DKV131127 DUR131127 EEN131127 EOJ131127 EYF131127 FIB131127 FRX131127 GBT131127 GLP131127 GVL131127 HFH131127 HPD131127 HYZ131127 IIV131127 ISR131127 JCN131127 JMJ131127 JWF131127 KGB131127 KPX131127 KZT131127 LJP131127 LTL131127 MDH131127 MND131127 MWZ131127 NGV131127 NQR131127 OAN131127 OKJ131127 OUF131127 PEB131127 PNX131127 PXT131127 QHP131127 QRL131127 RBH131127 RLD131127 RUZ131127 SEV131127 SOR131127 SYN131127 TIJ131127 TSF131127 UCB131127 ULX131127 UVT131127 VFP131127 VPL131127 VZH131127 WJD131127 WSZ131127 D196663 GN196663 QJ196663 AAF196663 AKB196663 ATX196663 BDT196663 BNP196663 BXL196663 CHH196663 CRD196663 DAZ196663 DKV196663 DUR196663 EEN196663 EOJ196663 EYF196663 FIB196663 FRX196663 GBT196663 GLP196663 GVL196663 HFH196663 HPD196663 HYZ196663 IIV196663 ISR196663 JCN196663 JMJ196663 JWF196663 KGB196663 KPX196663 KZT196663 LJP196663 LTL196663 MDH196663 MND196663 MWZ196663 NGV196663 NQR196663 OAN196663 OKJ196663 OUF196663 PEB196663 PNX196663 PXT196663 QHP196663 QRL196663 RBH196663 RLD196663 RUZ196663 SEV196663 SOR196663 SYN196663 TIJ196663 TSF196663 UCB196663 ULX196663 UVT196663 VFP196663 VPL196663 VZH196663 WJD196663 WSZ196663 D262199 GN262199 QJ262199 AAF262199 AKB262199 ATX262199 BDT262199 BNP262199 BXL262199 CHH262199 CRD262199 DAZ262199 DKV262199 DUR262199 EEN262199 EOJ262199 EYF262199 FIB262199 FRX262199 GBT262199 GLP262199 GVL262199 HFH262199 HPD262199 HYZ262199 IIV262199 ISR262199 JCN262199 JMJ262199 JWF262199 KGB262199 KPX262199 KZT262199 LJP262199 LTL262199 MDH262199 MND262199 MWZ262199 NGV262199 NQR262199 OAN262199 OKJ262199 OUF262199 PEB262199 PNX262199 PXT262199 QHP262199 QRL262199 RBH262199 RLD262199 RUZ262199 SEV262199 SOR262199 SYN262199 TIJ262199 TSF262199 UCB262199 ULX262199 UVT262199 VFP262199 VPL262199 VZH262199 WJD262199 WSZ262199 D327735 GN327735 QJ327735 AAF327735 AKB327735 ATX327735 BDT327735 BNP327735 BXL327735 CHH327735 CRD327735 DAZ327735 DKV327735 DUR327735 EEN327735 EOJ327735 EYF327735 FIB327735 FRX327735 GBT327735 GLP327735 GVL327735 HFH327735 HPD327735 HYZ327735 IIV327735 ISR327735 JCN327735 JMJ327735 JWF327735 KGB327735 KPX327735 KZT327735 LJP327735 LTL327735 MDH327735 MND327735 MWZ327735 NGV327735 NQR327735 OAN327735 OKJ327735 OUF327735 PEB327735 PNX327735 PXT327735 QHP327735 QRL327735 RBH327735 RLD327735 RUZ327735 SEV327735 SOR327735 SYN327735 TIJ327735 TSF327735 UCB327735 ULX327735 UVT327735 VFP327735 VPL327735 VZH327735 WJD327735 WSZ327735 D393271 GN393271 QJ393271 AAF393271 AKB393271 ATX393271 BDT393271 BNP393271 BXL393271 CHH393271 CRD393271 DAZ393271 DKV393271 DUR393271 EEN393271 EOJ393271 EYF393271 FIB393271 FRX393271 GBT393271 GLP393271 GVL393271 HFH393271 HPD393271 HYZ393271 IIV393271 ISR393271 JCN393271 JMJ393271 JWF393271 KGB393271 KPX393271 KZT393271 LJP393271 LTL393271 MDH393271 MND393271 MWZ393271 NGV393271 NQR393271 OAN393271 OKJ393271 OUF393271 PEB393271 PNX393271 PXT393271 QHP393271 QRL393271 RBH393271 RLD393271 RUZ393271 SEV393271 SOR393271 SYN393271 TIJ393271 TSF393271 UCB393271 ULX393271 UVT393271 VFP393271 VPL393271 VZH393271 WJD393271 WSZ393271 D458807 GN458807 QJ458807 AAF458807 AKB458807 ATX458807 BDT458807 BNP458807 BXL458807 CHH458807 CRD458807 DAZ458807 DKV458807 DUR458807 EEN458807 EOJ458807 EYF458807 FIB458807 FRX458807 GBT458807 GLP458807 GVL458807 HFH458807 HPD458807 HYZ458807 IIV458807 ISR458807 JCN458807 JMJ458807 JWF458807 KGB458807 KPX458807 KZT458807 LJP458807 LTL458807 MDH458807 MND458807 MWZ458807 NGV458807 NQR458807 OAN458807 OKJ458807 OUF458807 PEB458807 PNX458807 PXT458807 QHP458807 QRL458807 RBH458807 RLD458807 RUZ458807 SEV458807 SOR458807 SYN458807 TIJ458807 TSF458807 UCB458807 ULX458807 UVT458807 VFP458807 VPL458807 VZH458807 WJD458807 WSZ458807 D524343 GN524343 QJ524343 AAF524343 AKB524343 ATX524343 BDT524343 BNP524343 BXL524343 CHH524343 CRD524343 DAZ524343 DKV524343 DUR524343 EEN524343 EOJ524343 EYF524343 FIB524343 FRX524343 GBT524343 GLP524343 GVL524343 HFH524343 HPD524343 HYZ524343 IIV524343 ISR524343 JCN524343 JMJ524343 JWF524343 KGB524343 KPX524343 KZT524343 LJP524343 LTL524343 MDH524343 MND524343 MWZ524343 NGV524343 NQR524343 OAN524343 OKJ524343 OUF524343 PEB524343 PNX524343 PXT524343 QHP524343 QRL524343 RBH524343 RLD524343 RUZ524343 SEV524343 SOR524343 SYN524343 TIJ524343 TSF524343 UCB524343 ULX524343 UVT524343 VFP524343 VPL524343 VZH524343 WJD524343 WSZ524343 D589879 GN589879 QJ589879 AAF589879 AKB589879 ATX589879 BDT589879 BNP589879 BXL589879 CHH589879 CRD589879 DAZ589879 DKV589879 DUR589879 EEN589879 EOJ589879 EYF589879 FIB589879 FRX589879 GBT589879 GLP589879 GVL589879 HFH589879 HPD589879 HYZ589879 IIV589879 ISR589879 JCN589879 JMJ589879 JWF589879 KGB589879 KPX589879 KZT589879 LJP589879 LTL589879 MDH589879 MND589879 MWZ589879 NGV589879 NQR589879 OAN589879 OKJ589879 OUF589879 PEB589879 PNX589879 PXT589879 QHP589879 QRL589879 RBH589879 RLD589879 RUZ589879 SEV589879 SOR589879 SYN589879 TIJ589879 TSF589879 UCB589879 ULX589879 UVT589879 VFP589879 VPL589879 VZH589879 WJD589879 WSZ589879 D655415 GN655415 QJ655415 AAF655415 AKB655415 ATX655415 BDT655415 BNP655415 BXL655415 CHH655415 CRD655415 DAZ655415 DKV655415 DUR655415 EEN655415 EOJ655415 EYF655415 FIB655415 FRX655415 GBT655415 GLP655415 GVL655415 HFH655415 HPD655415 HYZ655415 IIV655415 ISR655415 JCN655415 JMJ655415 JWF655415 KGB655415 KPX655415 KZT655415 LJP655415 LTL655415 MDH655415 MND655415 MWZ655415 NGV655415 NQR655415 OAN655415 OKJ655415 OUF655415 PEB655415 PNX655415 PXT655415 QHP655415 QRL655415 RBH655415 RLD655415 RUZ655415 SEV655415 SOR655415 SYN655415 TIJ655415 TSF655415 UCB655415 ULX655415 UVT655415 VFP655415 VPL655415 VZH655415 WJD655415 WSZ655415 D720951 GN720951 QJ720951 AAF720951 AKB720951 ATX720951 BDT720951 BNP720951 BXL720951 CHH720951 CRD720951 DAZ720951 DKV720951 DUR720951 EEN720951 EOJ720951 EYF720951 FIB720951 FRX720951 GBT720951 GLP720951 GVL720951 HFH720951 HPD720951 HYZ720951 IIV720951 ISR720951 JCN720951 JMJ720951 JWF720951 KGB720951 KPX720951 KZT720951 LJP720951 LTL720951 MDH720951 MND720951 MWZ720951 NGV720951 NQR720951 OAN720951 OKJ720951 OUF720951 PEB720951 PNX720951 PXT720951 QHP720951 QRL720951 RBH720951 RLD720951 RUZ720951 SEV720951 SOR720951 SYN720951 TIJ720951 TSF720951 UCB720951 ULX720951 UVT720951 VFP720951 VPL720951 VZH720951 WJD720951 WSZ720951 D786487 GN786487 QJ786487 AAF786487 AKB786487 ATX786487 BDT786487 BNP786487 BXL786487 CHH786487 CRD786487 DAZ786487 DKV786487 DUR786487 EEN786487 EOJ786487 EYF786487 FIB786487 FRX786487 GBT786487 GLP786487 GVL786487 HFH786487 HPD786487 HYZ786487 IIV786487 ISR786487 JCN786487 JMJ786487 JWF786487 KGB786487 KPX786487 KZT786487 LJP786487 LTL786487 MDH786487 MND786487 MWZ786487 NGV786487 NQR786487 OAN786487 OKJ786487 OUF786487 PEB786487 PNX786487 PXT786487 QHP786487 QRL786487 RBH786487 RLD786487 RUZ786487 SEV786487 SOR786487 SYN786487 TIJ786487 TSF786487 UCB786487 ULX786487 UVT786487 VFP786487 VPL786487 VZH786487 WJD786487 WSZ786487 D852023 GN852023 QJ852023 AAF852023 AKB852023 ATX852023 BDT852023 BNP852023 BXL852023 CHH852023 CRD852023 DAZ852023 DKV852023 DUR852023 EEN852023 EOJ852023 EYF852023 FIB852023 FRX852023 GBT852023 GLP852023 GVL852023 HFH852023 HPD852023 HYZ852023 IIV852023 ISR852023 JCN852023 JMJ852023 JWF852023 KGB852023 KPX852023 KZT852023 LJP852023 LTL852023 MDH852023 MND852023 MWZ852023 NGV852023 NQR852023 OAN852023 OKJ852023 OUF852023 PEB852023 PNX852023 PXT852023 QHP852023 QRL852023 RBH852023 RLD852023 RUZ852023 SEV852023 SOR852023 SYN852023 TIJ852023 TSF852023 UCB852023 ULX852023 UVT852023 VFP852023 VPL852023 VZH852023 WJD852023 WSZ852023 D917559 GN917559 QJ917559 AAF917559 AKB917559 ATX917559 BDT917559 BNP917559 BXL917559 CHH917559 CRD917559 DAZ917559 DKV917559 DUR917559 EEN917559 EOJ917559 EYF917559 FIB917559 FRX917559 GBT917559 GLP917559 GVL917559 HFH917559 HPD917559 HYZ917559 IIV917559 ISR917559 JCN917559 JMJ917559 JWF917559 KGB917559 KPX917559 KZT917559 LJP917559 LTL917559 MDH917559 MND917559 MWZ917559 NGV917559 NQR917559 OAN917559 OKJ917559 OUF917559 PEB917559 PNX917559 PXT917559 QHP917559 QRL917559 RBH917559 RLD917559 RUZ917559 SEV917559 SOR917559 SYN917559 TIJ917559 TSF917559 UCB917559 ULX917559 UVT917559 VFP917559 VPL917559 VZH917559 WJD917559 WSZ917559 D983095 GN983095 QJ983095 AAF983095 AKB983095 ATX983095 BDT983095 BNP983095 BXL983095 CHH983095 CRD983095 DAZ983095 DKV983095 DUR983095 EEN983095 EOJ983095 EYF983095 FIB983095 FRX983095 GBT983095 GLP983095 GVL983095 HFH983095 HPD983095 HYZ983095 IIV983095 ISR983095 JCN983095 JMJ983095 JWF983095 KGB983095 KPX983095 KZT983095 LJP983095 LTL983095 MDH983095 MND983095 MWZ983095 NGV983095 NQR983095 OAN983095 OKJ983095 OUF983095 PEB983095 PNX983095 PXT983095 QHP983095 QRL983095 RBH983095 RLD983095 RUZ983095 SEV983095 SOR983095 SYN983095 TIJ983095 TSF983095 UCB983095 ULX983095 UVT983095 VFP983095 VPL983095 VZH983095 WJD983095 WSZ983095" xr:uid="{00000000-0002-0000-0600-000001000000}">
      <formula1>$AN$125:$AN$130</formula1>
    </dataValidation>
    <dataValidation type="list" showInputMessage="1" showErrorMessage="1" sqref="D65594 GN65594 QJ65594 AAF65594 AKB65594 ATX65594 BDT65594 BNP65594 BXL65594 CHH65594 CRD65594 DAZ65594 DKV65594 DUR65594 EEN65594 EOJ65594 EYF65594 FIB65594 FRX65594 GBT65594 GLP65594 GVL65594 HFH65594 HPD65594 HYZ65594 IIV65594 ISR65594 JCN65594 JMJ65594 JWF65594 KGB65594 KPX65594 KZT65594 LJP65594 LTL65594 MDH65594 MND65594 MWZ65594 NGV65594 NQR65594 OAN65594 OKJ65594 OUF65594 PEB65594 PNX65594 PXT65594 QHP65594 QRL65594 RBH65594 RLD65594 RUZ65594 SEV65594 SOR65594 SYN65594 TIJ65594 TSF65594 UCB65594 ULX65594 UVT65594 VFP65594 VPL65594 VZH65594 WJD65594 WSZ65594 D131130 GN131130 QJ131130 AAF131130 AKB131130 ATX131130 BDT131130 BNP131130 BXL131130 CHH131130 CRD131130 DAZ131130 DKV131130 DUR131130 EEN131130 EOJ131130 EYF131130 FIB131130 FRX131130 GBT131130 GLP131130 GVL131130 HFH131130 HPD131130 HYZ131130 IIV131130 ISR131130 JCN131130 JMJ131130 JWF131130 KGB131130 KPX131130 KZT131130 LJP131130 LTL131130 MDH131130 MND131130 MWZ131130 NGV131130 NQR131130 OAN131130 OKJ131130 OUF131130 PEB131130 PNX131130 PXT131130 QHP131130 QRL131130 RBH131130 RLD131130 RUZ131130 SEV131130 SOR131130 SYN131130 TIJ131130 TSF131130 UCB131130 ULX131130 UVT131130 VFP131130 VPL131130 VZH131130 WJD131130 WSZ131130 D196666 GN196666 QJ196666 AAF196666 AKB196666 ATX196666 BDT196666 BNP196666 BXL196666 CHH196666 CRD196666 DAZ196666 DKV196666 DUR196666 EEN196666 EOJ196666 EYF196666 FIB196666 FRX196666 GBT196666 GLP196666 GVL196666 HFH196666 HPD196666 HYZ196666 IIV196666 ISR196666 JCN196666 JMJ196666 JWF196666 KGB196666 KPX196666 KZT196666 LJP196666 LTL196666 MDH196666 MND196666 MWZ196666 NGV196666 NQR196666 OAN196666 OKJ196666 OUF196666 PEB196666 PNX196666 PXT196666 QHP196666 QRL196666 RBH196666 RLD196666 RUZ196666 SEV196666 SOR196666 SYN196666 TIJ196666 TSF196666 UCB196666 ULX196666 UVT196666 VFP196666 VPL196666 VZH196666 WJD196666 WSZ196666 D262202 GN262202 QJ262202 AAF262202 AKB262202 ATX262202 BDT262202 BNP262202 BXL262202 CHH262202 CRD262202 DAZ262202 DKV262202 DUR262202 EEN262202 EOJ262202 EYF262202 FIB262202 FRX262202 GBT262202 GLP262202 GVL262202 HFH262202 HPD262202 HYZ262202 IIV262202 ISR262202 JCN262202 JMJ262202 JWF262202 KGB262202 KPX262202 KZT262202 LJP262202 LTL262202 MDH262202 MND262202 MWZ262202 NGV262202 NQR262202 OAN262202 OKJ262202 OUF262202 PEB262202 PNX262202 PXT262202 QHP262202 QRL262202 RBH262202 RLD262202 RUZ262202 SEV262202 SOR262202 SYN262202 TIJ262202 TSF262202 UCB262202 ULX262202 UVT262202 VFP262202 VPL262202 VZH262202 WJD262202 WSZ262202 D327738 GN327738 QJ327738 AAF327738 AKB327738 ATX327738 BDT327738 BNP327738 BXL327738 CHH327738 CRD327738 DAZ327738 DKV327738 DUR327738 EEN327738 EOJ327738 EYF327738 FIB327738 FRX327738 GBT327738 GLP327738 GVL327738 HFH327738 HPD327738 HYZ327738 IIV327738 ISR327738 JCN327738 JMJ327738 JWF327738 KGB327738 KPX327738 KZT327738 LJP327738 LTL327738 MDH327738 MND327738 MWZ327738 NGV327738 NQR327738 OAN327738 OKJ327738 OUF327738 PEB327738 PNX327738 PXT327738 QHP327738 QRL327738 RBH327738 RLD327738 RUZ327738 SEV327738 SOR327738 SYN327738 TIJ327738 TSF327738 UCB327738 ULX327738 UVT327738 VFP327738 VPL327738 VZH327738 WJD327738 WSZ327738 D393274 GN393274 QJ393274 AAF393274 AKB393274 ATX393274 BDT393274 BNP393274 BXL393274 CHH393274 CRD393274 DAZ393274 DKV393274 DUR393274 EEN393274 EOJ393274 EYF393274 FIB393274 FRX393274 GBT393274 GLP393274 GVL393274 HFH393274 HPD393274 HYZ393274 IIV393274 ISR393274 JCN393274 JMJ393274 JWF393274 KGB393274 KPX393274 KZT393274 LJP393274 LTL393274 MDH393274 MND393274 MWZ393274 NGV393274 NQR393274 OAN393274 OKJ393274 OUF393274 PEB393274 PNX393274 PXT393274 QHP393274 QRL393274 RBH393274 RLD393274 RUZ393274 SEV393274 SOR393274 SYN393274 TIJ393274 TSF393274 UCB393274 ULX393274 UVT393274 VFP393274 VPL393274 VZH393274 WJD393274 WSZ393274 D458810 GN458810 QJ458810 AAF458810 AKB458810 ATX458810 BDT458810 BNP458810 BXL458810 CHH458810 CRD458810 DAZ458810 DKV458810 DUR458810 EEN458810 EOJ458810 EYF458810 FIB458810 FRX458810 GBT458810 GLP458810 GVL458810 HFH458810 HPD458810 HYZ458810 IIV458810 ISR458810 JCN458810 JMJ458810 JWF458810 KGB458810 KPX458810 KZT458810 LJP458810 LTL458810 MDH458810 MND458810 MWZ458810 NGV458810 NQR458810 OAN458810 OKJ458810 OUF458810 PEB458810 PNX458810 PXT458810 QHP458810 QRL458810 RBH458810 RLD458810 RUZ458810 SEV458810 SOR458810 SYN458810 TIJ458810 TSF458810 UCB458810 ULX458810 UVT458810 VFP458810 VPL458810 VZH458810 WJD458810 WSZ458810 D524346 GN524346 QJ524346 AAF524346 AKB524346 ATX524346 BDT524346 BNP524346 BXL524346 CHH524346 CRD524346 DAZ524346 DKV524346 DUR524346 EEN524346 EOJ524346 EYF524346 FIB524346 FRX524346 GBT524346 GLP524346 GVL524346 HFH524346 HPD524346 HYZ524346 IIV524346 ISR524346 JCN524346 JMJ524346 JWF524346 KGB524346 KPX524346 KZT524346 LJP524346 LTL524346 MDH524346 MND524346 MWZ524346 NGV524346 NQR524346 OAN524346 OKJ524346 OUF524346 PEB524346 PNX524346 PXT524346 QHP524346 QRL524346 RBH524346 RLD524346 RUZ524346 SEV524346 SOR524346 SYN524346 TIJ524346 TSF524346 UCB524346 ULX524346 UVT524346 VFP524346 VPL524346 VZH524346 WJD524346 WSZ524346 D589882 GN589882 QJ589882 AAF589882 AKB589882 ATX589882 BDT589882 BNP589882 BXL589882 CHH589882 CRD589882 DAZ589882 DKV589882 DUR589882 EEN589882 EOJ589882 EYF589882 FIB589882 FRX589882 GBT589882 GLP589882 GVL589882 HFH589882 HPD589882 HYZ589882 IIV589882 ISR589882 JCN589882 JMJ589882 JWF589882 KGB589882 KPX589882 KZT589882 LJP589882 LTL589882 MDH589882 MND589882 MWZ589882 NGV589882 NQR589882 OAN589882 OKJ589882 OUF589882 PEB589882 PNX589882 PXT589882 QHP589882 QRL589882 RBH589882 RLD589882 RUZ589882 SEV589882 SOR589882 SYN589882 TIJ589882 TSF589882 UCB589882 ULX589882 UVT589882 VFP589882 VPL589882 VZH589882 WJD589882 WSZ589882 D655418 GN655418 QJ655418 AAF655418 AKB655418 ATX655418 BDT655418 BNP655418 BXL655418 CHH655418 CRD655418 DAZ655418 DKV655418 DUR655418 EEN655418 EOJ655418 EYF655418 FIB655418 FRX655418 GBT655418 GLP655418 GVL655418 HFH655418 HPD655418 HYZ655418 IIV655418 ISR655418 JCN655418 JMJ655418 JWF655418 KGB655418 KPX655418 KZT655418 LJP655418 LTL655418 MDH655418 MND655418 MWZ655418 NGV655418 NQR655418 OAN655418 OKJ655418 OUF655418 PEB655418 PNX655418 PXT655418 QHP655418 QRL655418 RBH655418 RLD655418 RUZ655418 SEV655418 SOR655418 SYN655418 TIJ655418 TSF655418 UCB655418 ULX655418 UVT655418 VFP655418 VPL655418 VZH655418 WJD655418 WSZ655418 D720954 GN720954 QJ720954 AAF720954 AKB720954 ATX720954 BDT720954 BNP720954 BXL720954 CHH720954 CRD720954 DAZ720954 DKV720954 DUR720954 EEN720954 EOJ720954 EYF720954 FIB720954 FRX720954 GBT720954 GLP720954 GVL720954 HFH720954 HPD720954 HYZ720954 IIV720954 ISR720954 JCN720954 JMJ720954 JWF720954 KGB720954 KPX720954 KZT720954 LJP720954 LTL720954 MDH720954 MND720954 MWZ720954 NGV720954 NQR720954 OAN720954 OKJ720954 OUF720954 PEB720954 PNX720954 PXT720954 QHP720954 QRL720954 RBH720954 RLD720954 RUZ720954 SEV720954 SOR720954 SYN720954 TIJ720954 TSF720954 UCB720954 ULX720954 UVT720954 VFP720954 VPL720954 VZH720954 WJD720954 WSZ720954 D786490 GN786490 QJ786490 AAF786490 AKB786490 ATX786490 BDT786490 BNP786490 BXL786490 CHH786490 CRD786490 DAZ786490 DKV786490 DUR786490 EEN786490 EOJ786490 EYF786490 FIB786490 FRX786490 GBT786490 GLP786490 GVL786490 HFH786490 HPD786490 HYZ786490 IIV786490 ISR786490 JCN786490 JMJ786490 JWF786490 KGB786490 KPX786490 KZT786490 LJP786490 LTL786490 MDH786490 MND786490 MWZ786490 NGV786490 NQR786490 OAN786490 OKJ786490 OUF786490 PEB786490 PNX786490 PXT786490 QHP786490 QRL786490 RBH786490 RLD786490 RUZ786490 SEV786490 SOR786490 SYN786490 TIJ786490 TSF786490 UCB786490 ULX786490 UVT786490 VFP786490 VPL786490 VZH786490 WJD786490 WSZ786490 D852026 GN852026 QJ852026 AAF852026 AKB852026 ATX852026 BDT852026 BNP852026 BXL852026 CHH852026 CRD852026 DAZ852026 DKV852026 DUR852026 EEN852026 EOJ852026 EYF852026 FIB852026 FRX852026 GBT852026 GLP852026 GVL852026 HFH852026 HPD852026 HYZ852026 IIV852026 ISR852026 JCN852026 JMJ852026 JWF852026 KGB852026 KPX852026 KZT852026 LJP852026 LTL852026 MDH852026 MND852026 MWZ852026 NGV852026 NQR852026 OAN852026 OKJ852026 OUF852026 PEB852026 PNX852026 PXT852026 QHP852026 QRL852026 RBH852026 RLD852026 RUZ852026 SEV852026 SOR852026 SYN852026 TIJ852026 TSF852026 UCB852026 ULX852026 UVT852026 VFP852026 VPL852026 VZH852026 WJD852026 WSZ852026 D917562 GN917562 QJ917562 AAF917562 AKB917562 ATX917562 BDT917562 BNP917562 BXL917562 CHH917562 CRD917562 DAZ917562 DKV917562 DUR917562 EEN917562 EOJ917562 EYF917562 FIB917562 FRX917562 GBT917562 GLP917562 GVL917562 HFH917562 HPD917562 HYZ917562 IIV917562 ISR917562 JCN917562 JMJ917562 JWF917562 KGB917562 KPX917562 KZT917562 LJP917562 LTL917562 MDH917562 MND917562 MWZ917562 NGV917562 NQR917562 OAN917562 OKJ917562 OUF917562 PEB917562 PNX917562 PXT917562 QHP917562 QRL917562 RBH917562 RLD917562 RUZ917562 SEV917562 SOR917562 SYN917562 TIJ917562 TSF917562 UCB917562 ULX917562 UVT917562 VFP917562 VPL917562 VZH917562 WJD917562 WSZ917562 D983098 GN983098 QJ983098 AAF983098 AKB983098 ATX983098 BDT983098 BNP983098 BXL983098 CHH983098 CRD983098 DAZ983098 DKV983098 DUR983098 EEN983098 EOJ983098 EYF983098 FIB983098 FRX983098 GBT983098 GLP983098 GVL983098 HFH983098 HPD983098 HYZ983098 IIV983098 ISR983098 JCN983098 JMJ983098 JWF983098 KGB983098 KPX983098 KZT983098 LJP983098 LTL983098 MDH983098 MND983098 MWZ983098 NGV983098 NQR983098 OAN983098 OKJ983098 OUF983098 PEB983098 PNX983098 PXT983098 QHP983098 QRL983098 RBH983098 RLD983098 RUZ983098 SEV983098 SOR983098 SYN983098 TIJ983098 TSF983098 UCB983098 ULX983098 UVT983098 VFP983098 VPL983098 VZH983098 WJD983098 WSZ983098" xr:uid="{00000000-0002-0000-0600-000002000000}">
      <formula1>$AN$133:$AN$136</formula1>
    </dataValidation>
    <dataValidation type="list" showInputMessage="1" showErrorMessage="1" sqref="D65589:D65590 D98 GN65589:GN65590 QJ65589:QJ65590 AAF65589:AAF65590 AKB65589:AKB65590 ATX65589:ATX65590 BDT65589:BDT65590 BNP65589:BNP65590 BXL65589:BXL65590 CHH65589:CHH65590 CRD65589:CRD65590 DAZ65589:DAZ65590 DKV65589:DKV65590 DUR65589:DUR65590 EEN65589:EEN65590 EOJ65589:EOJ65590 EYF65589:EYF65590 FIB65589:FIB65590 FRX65589:FRX65590 GBT65589:GBT65590 GLP65589:GLP65590 GVL65589:GVL65590 HFH65589:HFH65590 HPD65589:HPD65590 HYZ65589:HYZ65590 IIV65589:IIV65590 ISR65589:ISR65590 JCN65589:JCN65590 JMJ65589:JMJ65590 JWF65589:JWF65590 KGB65589:KGB65590 KPX65589:KPX65590 KZT65589:KZT65590 LJP65589:LJP65590 LTL65589:LTL65590 MDH65589:MDH65590 MND65589:MND65590 MWZ65589:MWZ65590 NGV65589:NGV65590 NQR65589:NQR65590 OAN65589:OAN65590 OKJ65589:OKJ65590 OUF65589:OUF65590 PEB65589:PEB65590 PNX65589:PNX65590 PXT65589:PXT65590 QHP65589:QHP65590 QRL65589:QRL65590 RBH65589:RBH65590 RLD65589:RLD65590 RUZ65589:RUZ65590 SEV65589:SEV65590 SOR65589:SOR65590 SYN65589:SYN65590 TIJ65589:TIJ65590 TSF65589:TSF65590 UCB65589:UCB65590 ULX65589:ULX65590 UVT65589:UVT65590 VFP65589:VFP65590 VPL65589:VPL65590 VZH65589:VZH65590 WJD65589:WJD65590 WSZ65589:WSZ65590 D131125:D131126 GN131125:GN131126 QJ131125:QJ131126 AAF131125:AAF131126 AKB131125:AKB131126 ATX131125:ATX131126 BDT131125:BDT131126 BNP131125:BNP131126 BXL131125:BXL131126 CHH131125:CHH131126 CRD131125:CRD131126 DAZ131125:DAZ131126 DKV131125:DKV131126 DUR131125:DUR131126 EEN131125:EEN131126 EOJ131125:EOJ131126 EYF131125:EYF131126 FIB131125:FIB131126 FRX131125:FRX131126 GBT131125:GBT131126 GLP131125:GLP131126 GVL131125:GVL131126 HFH131125:HFH131126 HPD131125:HPD131126 HYZ131125:HYZ131126 IIV131125:IIV131126 ISR131125:ISR131126 JCN131125:JCN131126 JMJ131125:JMJ131126 JWF131125:JWF131126 KGB131125:KGB131126 KPX131125:KPX131126 KZT131125:KZT131126 LJP131125:LJP131126 LTL131125:LTL131126 MDH131125:MDH131126 MND131125:MND131126 MWZ131125:MWZ131126 NGV131125:NGV131126 NQR131125:NQR131126 OAN131125:OAN131126 OKJ131125:OKJ131126 OUF131125:OUF131126 PEB131125:PEB131126 PNX131125:PNX131126 PXT131125:PXT131126 QHP131125:QHP131126 QRL131125:QRL131126 RBH131125:RBH131126 RLD131125:RLD131126 RUZ131125:RUZ131126 SEV131125:SEV131126 SOR131125:SOR131126 SYN131125:SYN131126 TIJ131125:TIJ131126 TSF131125:TSF131126 UCB131125:UCB131126 ULX131125:ULX131126 UVT131125:UVT131126 VFP131125:VFP131126 VPL131125:VPL131126 VZH131125:VZH131126 WJD131125:WJD131126 WSZ131125:WSZ131126 D196661:D196662 GN196661:GN196662 QJ196661:QJ196662 AAF196661:AAF196662 AKB196661:AKB196662 ATX196661:ATX196662 BDT196661:BDT196662 BNP196661:BNP196662 BXL196661:BXL196662 CHH196661:CHH196662 CRD196661:CRD196662 DAZ196661:DAZ196662 DKV196661:DKV196662 DUR196661:DUR196662 EEN196661:EEN196662 EOJ196661:EOJ196662 EYF196661:EYF196662 FIB196661:FIB196662 FRX196661:FRX196662 GBT196661:GBT196662 GLP196661:GLP196662 GVL196661:GVL196662 HFH196661:HFH196662 HPD196661:HPD196662 HYZ196661:HYZ196662 IIV196661:IIV196662 ISR196661:ISR196662 JCN196661:JCN196662 JMJ196661:JMJ196662 JWF196661:JWF196662 KGB196661:KGB196662 KPX196661:KPX196662 KZT196661:KZT196662 LJP196661:LJP196662 LTL196661:LTL196662 MDH196661:MDH196662 MND196661:MND196662 MWZ196661:MWZ196662 NGV196661:NGV196662 NQR196661:NQR196662 OAN196661:OAN196662 OKJ196661:OKJ196662 OUF196661:OUF196662 PEB196661:PEB196662 PNX196661:PNX196662 PXT196661:PXT196662 QHP196661:QHP196662 QRL196661:QRL196662 RBH196661:RBH196662 RLD196661:RLD196662 RUZ196661:RUZ196662 SEV196661:SEV196662 SOR196661:SOR196662 SYN196661:SYN196662 TIJ196661:TIJ196662 TSF196661:TSF196662 UCB196661:UCB196662 ULX196661:ULX196662 UVT196661:UVT196662 VFP196661:VFP196662 VPL196661:VPL196662 VZH196661:VZH196662 WJD196661:WJD196662 WSZ196661:WSZ196662 D262197:D262198 GN262197:GN262198 QJ262197:QJ262198 AAF262197:AAF262198 AKB262197:AKB262198 ATX262197:ATX262198 BDT262197:BDT262198 BNP262197:BNP262198 BXL262197:BXL262198 CHH262197:CHH262198 CRD262197:CRD262198 DAZ262197:DAZ262198 DKV262197:DKV262198 DUR262197:DUR262198 EEN262197:EEN262198 EOJ262197:EOJ262198 EYF262197:EYF262198 FIB262197:FIB262198 FRX262197:FRX262198 GBT262197:GBT262198 GLP262197:GLP262198 GVL262197:GVL262198 HFH262197:HFH262198 HPD262197:HPD262198 HYZ262197:HYZ262198 IIV262197:IIV262198 ISR262197:ISR262198 JCN262197:JCN262198 JMJ262197:JMJ262198 JWF262197:JWF262198 KGB262197:KGB262198 KPX262197:KPX262198 KZT262197:KZT262198 LJP262197:LJP262198 LTL262197:LTL262198 MDH262197:MDH262198 MND262197:MND262198 MWZ262197:MWZ262198 NGV262197:NGV262198 NQR262197:NQR262198 OAN262197:OAN262198 OKJ262197:OKJ262198 OUF262197:OUF262198 PEB262197:PEB262198 PNX262197:PNX262198 PXT262197:PXT262198 QHP262197:QHP262198 QRL262197:QRL262198 RBH262197:RBH262198 RLD262197:RLD262198 RUZ262197:RUZ262198 SEV262197:SEV262198 SOR262197:SOR262198 SYN262197:SYN262198 TIJ262197:TIJ262198 TSF262197:TSF262198 UCB262197:UCB262198 ULX262197:ULX262198 UVT262197:UVT262198 VFP262197:VFP262198 VPL262197:VPL262198 VZH262197:VZH262198 WJD262197:WJD262198 WSZ262197:WSZ262198 D327733:D327734 GN327733:GN327734 QJ327733:QJ327734 AAF327733:AAF327734 AKB327733:AKB327734 ATX327733:ATX327734 BDT327733:BDT327734 BNP327733:BNP327734 BXL327733:BXL327734 CHH327733:CHH327734 CRD327733:CRD327734 DAZ327733:DAZ327734 DKV327733:DKV327734 DUR327733:DUR327734 EEN327733:EEN327734 EOJ327733:EOJ327734 EYF327733:EYF327734 FIB327733:FIB327734 FRX327733:FRX327734 GBT327733:GBT327734 GLP327733:GLP327734 GVL327733:GVL327734 HFH327733:HFH327734 HPD327733:HPD327734 HYZ327733:HYZ327734 IIV327733:IIV327734 ISR327733:ISR327734 JCN327733:JCN327734 JMJ327733:JMJ327734 JWF327733:JWF327734 KGB327733:KGB327734 KPX327733:KPX327734 KZT327733:KZT327734 LJP327733:LJP327734 LTL327733:LTL327734 MDH327733:MDH327734 MND327733:MND327734 MWZ327733:MWZ327734 NGV327733:NGV327734 NQR327733:NQR327734 OAN327733:OAN327734 OKJ327733:OKJ327734 OUF327733:OUF327734 PEB327733:PEB327734 PNX327733:PNX327734 PXT327733:PXT327734 QHP327733:QHP327734 QRL327733:QRL327734 RBH327733:RBH327734 RLD327733:RLD327734 RUZ327733:RUZ327734 SEV327733:SEV327734 SOR327733:SOR327734 SYN327733:SYN327734 TIJ327733:TIJ327734 TSF327733:TSF327734 UCB327733:UCB327734 ULX327733:ULX327734 UVT327733:UVT327734 VFP327733:VFP327734 VPL327733:VPL327734 VZH327733:VZH327734 WJD327733:WJD327734 WSZ327733:WSZ327734 D393269:D393270 GN393269:GN393270 QJ393269:QJ393270 AAF393269:AAF393270 AKB393269:AKB393270 ATX393269:ATX393270 BDT393269:BDT393270 BNP393269:BNP393270 BXL393269:BXL393270 CHH393269:CHH393270 CRD393269:CRD393270 DAZ393269:DAZ393270 DKV393269:DKV393270 DUR393269:DUR393270 EEN393269:EEN393270 EOJ393269:EOJ393270 EYF393269:EYF393270 FIB393269:FIB393270 FRX393269:FRX393270 GBT393269:GBT393270 GLP393269:GLP393270 GVL393269:GVL393270 HFH393269:HFH393270 HPD393269:HPD393270 HYZ393269:HYZ393270 IIV393269:IIV393270 ISR393269:ISR393270 JCN393269:JCN393270 JMJ393269:JMJ393270 JWF393269:JWF393270 KGB393269:KGB393270 KPX393269:KPX393270 KZT393269:KZT393270 LJP393269:LJP393270 LTL393269:LTL393270 MDH393269:MDH393270 MND393269:MND393270 MWZ393269:MWZ393270 NGV393269:NGV393270 NQR393269:NQR393270 OAN393269:OAN393270 OKJ393269:OKJ393270 OUF393269:OUF393270 PEB393269:PEB393270 PNX393269:PNX393270 PXT393269:PXT393270 QHP393269:QHP393270 QRL393269:QRL393270 RBH393269:RBH393270 RLD393269:RLD393270 RUZ393269:RUZ393270 SEV393269:SEV393270 SOR393269:SOR393270 SYN393269:SYN393270 TIJ393269:TIJ393270 TSF393269:TSF393270 UCB393269:UCB393270 ULX393269:ULX393270 UVT393269:UVT393270 VFP393269:VFP393270 VPL393269:VPL393270 VZH393269:VZH393270 WJD393269:WJD393270 WSZ393269:WSZ393270 D458805:D458806 GN458805:GN458806 QJ458805:QJ458806 AAF458805:AAF458806 AKB458805:AKB458806 ATX458805:ATX458806 BDT458805:BDT458806 BNP458805:BNP458806 BXL458805:BXL458806 CHH458805:CHH458806 CRD458805:CRD458806 DAZ458805:DAZ458806 DKV458805:DKV458806 DUR458805:DUR458806 EEN458805:EEN458806 EOJ458805:EOJ458806 EYF458805:EYF458806 FIB458805:FIB458806 FRX458805:FRX458806 GBT458805:GBT458806 GLP458805:GLP458806 GVL458805:GVL458806 HFH458805:HFH458806 HPD458805:HPD458806 HYZ458805:HYZ458806 IIV458805:IIV458806 ISR458805:ISR458806 JCN458805:JCN458806 JMJ458805:JMJ458806 JWF458805:JWF458806 KGB458805:KGB458806 KPX458805:KPX458806 KZT458805:KZT458806 LJP458805:LJP458806 LTL458805:LTL458806 MDH458805:MDH458806 MND458805:MND458806 MWZ458805:MWZ458806 NGV458805:NGV458806 NQR458805:NQR458806 OAN458805:OAN458806 OKJ458805:OKJ458806 OUF458805:OUF458806 PEB458805:PEB458806 PNX458805:PNX458806 PXT458805:PXT458806 QHP458805:QHP458806 QRL458805:QRL458806 RBH458805:RBH458806 RLD458805:RLD458806 RUZ458805:RUZ458806 SEV458805:SEV458806 SOR458805:SOR458806 SYN458805:SYN458806 TIJ458805:TIJ458806 TSF458805:TSF458806 UCB458805:UCB458806 ULX458805:ULX458806 UVT458805:UVT458806 VFP458805:VFP458806 VPL458805:VPL458806 VZH458805:VZH458806 WJD458805:WJD458806 WSZ458805:WSZ458806 D524341:D524342 GN524341:GN524342 QJ524341:QJ524342 AAF524341:AAF524342 AKB524341:AKB524342 ATX524341:ATX524342 BDT524341:BDT524342 BNP524341:BNP524342 BXL524341:BXL524342 CHH524341:CHH524342 CRD524341:CRD524342 DAZ524341:DAZ524342 DKV524341:DKV524342 DUR524341:DUR524342 EEN524341:EEN524342 EOJ524341:EOJ524342 EYF524341:EYF524342 FIB524341:FIB524342 FRX524341:FRX524342 GBT524341:GBT524342 GLP524341:GLP524342 GVL524341:GVL524342 HFH524341:HFH524342 HPD524341:HPD524342 HYZ524341:HYZ524342 IIV524341:IIV524342 ISR524341:ISR524342 JCN524341:JCN524342 JMJ524341:JMJ524342 JWF524341:JWF524342 KGB524341:KGB524342 KPX524341:KPX524342 KZT524341:KZT524342 LJP524341:LJP524342 LTL524341:LTL524342 MDH524341:MDH524342 MND524341:MND524342 MWZ524341:MWZ524342 NGV524341:NGV524342 NQR524341:NQR524342 OAN524341:OAN524342 OKJ524341:OKJ524342 OUF524341:OUF524342 PEB524341:PEB524342 PNX524341:PNX524342 PXT524341:PXT524342 QHP524341:QHP524342 QRL524341:QRL524342 RBH524341:RBH524342 RLD524341:RLD524342 RUZ524341:RUZ524342 SEV524341:SEV524342 SOR524341:SOR524342 SYN524341:SYN524342 TIJ524341:TIJ524342 TSF524341:TSF524342 UCB524341:UCB524342 ULX524341:ULX524342 UVT524341:UVT524342 VFP524341:VFP524342 VPL524341:VPL524342 VZH524341:VZH524342 WJD524341:WJD524342 WSZ524341:WSZ524342 D589877:D589878 GN589877:GN589878 QJ589877:QJ589878 AAF589877:AAF589878 AKB589877:AKB589878 ATX589877:ATX589878 BDT589877:BDT589878 BNP589877:BNP589878 BXL589877:BXL589878 CHH589877:CHH589878 CRD589877:CRD589878 DAZ589877:DAZ589878 DKV589877:DKV589878 DUR589877:DUR589878 EEN589877:EEN589878 EOJ589877:EOJ589878 EYF589877:EYF589878 FIB589877:FIB589878 FRX589877:FRX589878 GBT589877:GBT589878 GLP589877:GLP589878 GVL589877:GVL589878 HFH589877:HFH589878 HPD589877:HPD589878 HYZ589877:HYZ589878 IIV589877:IIV589878 ISR589877:ISR589878 JCN589877:JCN589878 JMJ589877:JMJ589878 JWF589877:JWF589878 KGB589877:KGB589878 KPX589877:KPX589878 KZT589877:KZT589878 LJP589877:LJP589878 LTL589877:LTL589878 MDH589877:MDH589878 MND589877:MND589878 MWZ589877:MWZ589878 NGV589877:NGV589878 NQR589877:NQR589878 OAN589877:OAN589878 OKJ589877:OKJ589878 OUF589877:OUF589878 PEB589877:PEB589878 PNX589877:PNX589878 PXT589877:PXT589878 QHP589877:QHP589878 QRL589877:QRL589878 RBH589877:RBH589878 RLD589877:RLD589878 RUZ589877:RUZ589878 SEV589877:SEV589878 SOR589877:SOR589878 SYN589877:SYN589878 TIJ589877:TIJ589878 TSF589877:TSF589878 UCB589877:UCB589878 ULX589877:ULX589878 UVT589877:UVT589878 VFP589877:VFP589878 VPL589877:VPL589878 VZH589877:VZH589878 WJD589877:WJD589878 WSZ589877:WSZ589878 D655413:D655414 GN655413:GN655414 QJ655413:QJ655414 AAF655413:AAF655414 AKB655413:AKB655414 ATX655413:ATX655414 BDT655413:BDT655414 BNP655413:BNP655414 BXL655413:BXL655414 CHH655413:CHH655414 CRD655413:CRD655414 DAZ655413:DAZ655414 DKV655413:DKV655414 DUR655413:DUR655414 EEN655413:EEN655414 EOJ655413:EOJ655414 EYF655413:EYF655414 FIB655413:FIB655414 FRX655413:FRX655414 GBT655413:GBT655414 GLP655413:GLP655414 GVL655413:GVL655414 HFH655413:HFH655414 HPD655413:HPD655414 HYZ655413:HYZ655414 IIV655413:IIV655414 ISR655413:ISR655414 JCN655413:JCN655414 JMJ655413:JMJ655414 JWF655413:JWF655414 KGB655413:KGB655414 KPX655413:KPX655414 KZT655413:KZT655414 LJP655413:LJP655414 LTL655413:LTL655414 MDH655413:MDH655414 MND655413:MND655414 MWZ655413:MWZ655414 NGV655413:NGV655414 NQR655413:NQR655414 OAN655413:OAN655414 OKJ655413:OKJ655414 OUF655413:OUF655414 PEB655413:PEB655414 PNX655413:PNX655414 PXT655413:PXT655414 QHP655413:QHP655414 QRL655413:QRL655414 RBH655413:RBH655414 RLD655413:RLD655414 RUZ655413:RUZ655414 SEV655413:SEV655414 SOR655413:SOR655414 SYN655413:SYN655414 TIJ655413:TIJ655414 TSF655413:TSF655414 UCB655413:UCB655414 ULX655413:ULX655414 UVT655413:UVT655414 VFP655413:VFP655414 VPL655413:VPL655414 VZH655413:VZH655414 WJD655413:WJD655414 WSZ655413:WSZ655414 D720949:D720950 GN720949:GN720950 QJ720949:QJ720950 AAF720949:AAF720950 AKB720949:AKB720950 ATX720949:ATX720950 BDT720949:BDT720950 BNP720949:BNP720950 BXL720949:BXL720950 CHH720949:CHH720950 CRD720949:CRD720950 DAZ720949:DAZ720950 DKV720949:DKV720950 DUR720949:DUR720950 EEN720949:EEN720950 EOJ720949:EOJ720950 EYF720949:EYF720950 FIB720949:FIB720950 FRX720949:FRX720950 GBT720949:GBT720950 GLP720949:GLP720950 GVL720949:GVL720950 HFH720949:HFH720950 HPD720949:HPD720950 HYZ720949:HYZ720950 IIV720949:IIV720950 ISR720949:ISR720950 JCN720949:JCN720950 JMJ720949:JMJ720950 JWF720949:JWF720950 KGB720949:KGB720950 KPX720949:KPX720950 KZT720949:KZT720950 LJP720949:LJP720950 LTL720949:LTL720950 MDH720949:MDH720950 MND720949:MND720950 MWZ720949:MWZ720950 NGV720949:NGV720950 NQR720949:NQR720950 OAN720949:OAN720950 OKJ720949:OKJ720950 OUF720949:OUF720950 PEB720949:PEB720950 PNX720949:PNX720950 PXT720949:PXT720950 QHP720949:QHP720950 QRL720949:QRL720950 RBH720949:RBH720950 RLD720949:RLD720950 RUZ720949:RUZ720950 SEV720949:SEV720950 SOR720949:SOR720950 SYN720949:SYN720950 TIJ720949:TIJ720950 TSF720949:TSF720950 UCB720949:UCB720950 ULX720949:ULX720950 UVT720949:UVT720950 VFP720949:VFP720950 VPL720949:VPL720950 VZH720949:VZH720950 WJD720949:WJD720950 WSZ720949:WSZ720950 D786485:D786486 GN786485:GN786486 QJ786485:QJ786486 AAF786485:AAF786486 AKB786485:AKB786486 ATX786485:ATX786486 BDT786485:BDT786486 BNP786485:BNP786486 BXL786485:BXL786486 CHH786485:CHH786486 CRD786485:CRD786486 DAZ786485:DAZ786486 DKV786485:DKV786486 DUR786485:DUR786486 EEN786485:EEN786486 EOJ786485:EOJ786486 EYF786485:EYF786486 FIB786485:FIB786486 FRX786485:FRX786486 GBT786485:GBT786486 GLP786485:GLP786486 GVL786485:GVL786486 HFH786485:HFH786486 HPD786485:HPD786486 HYZ786485:HYZ786486 IIV786485:IIV786486 ISR786485:ISR786486 JCN786485:JCN786486 JMJ786485:JMJ786486 JWF786485:JWF786486 KGB786485:KGB786486 KPX786485:KPX786486 KZT786485:KZT786486 LJP786485:LJP786486 LTL786485:LTL786486 MDH786485:MDH786486 MND786485:MND786486 MWZ786485:MWZ786486 NGV786485:NGV786486 NQR786485:NQR786486 OAN786485:OAN786486 OKJ786485:OKJ786486 OUF786485:OUF786486 PEB786485:PEB786486 PNX786485:PNX786486 PXT786485:PXT786486 QHP786485:QHP786486 QRL786485:QRL786486 RBH786485:RBH786486 RLD786485:RLD786486 RUZ786485:RUZ786486 SEV786485:SEV786486 SOR786485:SOR786486 SYN786485:SYN786486 TIJ786485:TIJ786486 TSF786485:TSF786486 UCB786485:UCB786486 ULX786485:ULX786486 UVT786485:UVT786486 VFP786485:VFP786486 VPL786485:VPL786486 VZH786485:VZH786486 WJD786485:WJD786486 WSZ786485:WSZ786486 D852021:D852022 GN852021:GN852022 QJ852021:QJ852022 AAF852021:AAF852022 AKB852021:AKB852022 ATX852021:ATX852022 BDT852021:BDT852022 BNP852021:BNP852022 BXL852021:BXL852022 CHH852021:CHH852022 CRD852021:CRD852022 DAZ852021:DAZ852022 DKV852021:DKV852022 DUR852021:DUR852022 EEN852021:EEN852022 EOJ852021:EOJ852022 EYF852021:EYF852022 FIB852021:FIB852022 FRX852021:FRX852022 GBT852021:GBT852022 GLP852021:GLP852022 GVL852021:GVL852022 HFH852021:HFH852022 HPD852021:HPD852022 HYZ852021:HYZ852022 IIV852021:IIV852022 ISR852021:ISR852022 JCN852021:JCN852022 JMJ852021:JMJ852022 JWF852021:JWF852022 KGB852021:KGB852022 KPX852021:KPX852022 KZT852021:KZT852022 LJP852021:LJP852022 LTL852021:LTL852022 MDH852021:MDH852022 MND852021:MND852022 MWZ852021:MWZ852022 NGV852021:NGV852022 NQR852021:NQR852022 OAN852021:OAN852022 OKJ852021:OKJ852022 OUF852021:OUF852022 PEB852021:PEB852022 PNX852021:PNX852022 PXT852021:PXT852022 QHP852021:QHP852022 QRL852021:QRL852022 RBH852021:RBH852022 RLD852021:RLD852022 RUZ852021:RUZ852022 SEV852021:SEV852022 SOR852021:SOR852022 SYN852021:SYN852022 TIJ852021:TIJ852022 TSF852021:TSF852022 UCB852021:UCB852022 ULX852021:ULX852022 UVT852021:UVT852022 VFP852021:VFP852022 VPL852021:VPL852022 VZH852021:VZH852022 WJD852021:WJD852022 WSZ852021:WSZ852022 D917557:D917558 GN917557:GN917558 QJ917557:QJ917558 AAF917557:AAF917558 AKB917557:AKB917558 ATX917557:ATX917558 BDT917557:BDT917558 BNP917557:BNP917558 BXL917557:BXL917558 CHH917557:CHH917558 CRD917557:CRD917558 DAZ917557:DAZ917558 DKV917557:DKV917558 DUR917557:DUR917558 EEN917557:EEN917558 EOJ917557:EOJ917558 EYF917557:EYF917558 FIB917557:FIB917558 FRX917557:FRX917558 GBT917557:GBT917558 GLP917557:GLP917558 GVL917557:GVL917558 HFH917557:HFH917558 HPD917557:HPD917558 HYZ917557:HYZ917558 IIV917557:IIV917558 ISR917557:ISR917558 JCN917557:JCN917558 JMJ917557:JMJ917558 JWF917557:JWF917558 KGB917557:KGB917558 KPX917557:KPX917558 KZT917557:KZT917558 LJP917557:LJP917558 LTL917557:LTL917558 MDH917557:MDH917558 MND917557:MND917558 MWZ917557:MWZ917558 NGV917557:NGV917558 NQR917557:NQR917558 OAN917557:OAN917558 OKJ917557:OKJ917558 OUF917557:OUF917558 PEB917557:PEB917558 PNX917557:PNX917558 PXT917557:PXT917558 QHP917557:QHP917558 QRL917557:QRL917558 RBH917557:RBH917558 RLD917557:RLD917558 RUZ917557:RUZ917558 SEV917557:SEV917558 SOR917557:SOR917558 SYN917557:SYN917558 TIJ917557:TIJ917558 TSF917557:TSF917558 UCB917557:UCB917558 ULX917557:ULX917558 UVT917557:UVT917558 VFP917557:VFP917558 VPL917557:VPL917558 VZH917557:VZH917558 WJD917557:WJD917558 WSZ917557:WSZ917558 D983093:D983094 GN983093:GN983094 QJ983093:QJ983094 AAF983093:AAF983094 AKB983093:AKB983094 ATX983093:ATX983094 BDT983093:BDT983094 BNP983093:BNP983094 BXL983093:BXL983094 CHH983093:CHH983094 CRD983093:CRD983094 DAZ983093:DAZ983094 DKV983093:DKV983094 DUR983093:DUR983094 EEN983093:EEN983094 EOJ983093:EOJ983094 EYF983093:EYF983094 FIB983093:FIB983094 FRX983093:FRX983094 GBT983093:GBT983094 GLP983093:GLP983094 GVL983093:GVL983094 HFH983093:HFH983094 HPD983093:HPD983094 HYZ983093:HYZ983094 IIV983093:IIV983094 ISR983093:ISR983094 JCN983093:JCN983094 JMJ983093:JMJ983094 JWF983093:JWF983094 KGB983093:KGB983094 KPX983093:KPX983094 KZT983093:KZT983094 LJP983093:LJP983094 LTL983093:LTL983094 MDH983093:MDH983094 MND983093:MND983094 MWZ983093:MWZ983094 NGV983093:NGV983094 NQR983093:NQR983094 OAN983093:OAN983094 OKJ983093:OKJ983094 OUF983093:OUF983094 PEB983093:PEB983094 PNX983093:PNX983094 PXT983093:PXT983094 QHP983093:QHP983094 QRL983093:QRL983094 RBH983093:RBH983094 RLD983093:RLD983094 RUZ983093:RUZ983094 SEV983093:SEV983094 SOR983093:SOR983094 SYN983093:SYN983094 TIJ983093:TIJ983094 TSF983093:TSF983094 UCB983093:UCB983094 ULX983093:ULX983094 UVT983093:UVT983094 VFP983093:VFP983094 VPL983093:VPL983094 VZH983093:VZH983094 WJD983093:WJD983094 WSZ983093:WSZ983094" xr:uid="{00000000-0002-0000-0600-000003000000}">
      <formula1>$AN$122:$AN$124</formula1>
    </dataValidation>
    <dataValidation showInputMessage="1" showErrorMessage="1" sqref="D102:D103 D119" xr:uid="{00000000-0002-0000-0600-000004000000}"/>
    <dataValidation type="list" showInputMessage="1" showErrorMessage="1" sqref="D97" xr:uid="{00000000-0002-0000-0600-000005000000}">
      <formula1>AN$121:AN$124</formula1>
    </dataValidation>
    <dataValidation type="list" showInputMessage="1" showErrorMessage="1" sqref="D99" xr:uid="{00000000-0002-0000-0600-000006000000}">
      <formula1>AN$127:AN$130</formula1>
    </dataValidation>
    <dataValidation type="list" showInputMessage="1" showErrorMessage="1" sqref="D101" xr:uid="{00000000-0002-0000-0600-000007000000}">
      <formula1>AN$133:AN$136</formula1>
    </dataValidation>
    <dataValidation type="list" showInputMessage="1" showErrorMessage="1" sqref="L116" xr:uid="{00000000-0002-0000-0600-000008000000}">
      <formula1>$AN$113:$AN$115</formula1>
    </dataValidation>
    <dataValidation type="list" showInputMessage="1" showErrorMessage="1" sqref="L109:L111" xr:uid="{00000000-0002-0000-0600-000009000000}">
      <formula1>$AN$109:$AN$110</formula1>
    </dataValidation>
  </dataValidations>
  <printOptions horizontalCentered="1"/>
  <pageMargins left="0.25" right="0.25" top="0.75" bottom="0.75" header="0.3" footer="0.3"/>
  <pageSetup scale="34" fitToHeight="3" orientation="landscape" r:id="rId3"/>
  <headerFooter>
    <oddFooter>&amp;L
&amp;CTab: &amp;A&amp;RPrint Date: &amp;D</oddFooter>
  </headerFooter>
  <rowBreaks count="2" manualBreakCount="2">
    <brk id="40" min="1" max="38" man="1"/>
    <brk id="76" min="1" max="38" man="1"/>
  </rowBreaks>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C216"/>
  <sheetViews>
    <sheetView showGridLines="0" showZeros="0" view="pageBreakPreview" zoomScaleNormal="100" zoomScaleSheetLayoutView="100" workbookViewId="0">
      <selection activeCell="K110" sqref="K110"/>
    </sheetView>
  </sheetViews>
  <sheetFormatPr defaultColWidth="9.28515625" defaultRowHeight="15" customHeight="1" x14ac:dyDescent="0.25"/>
  <cols>
    <col min="1" max="1" width="1.7109375" style="91" customWidth="1"/>
    <col min="2" max="2" width="9.28515625" style="91" hidden="1" customWidth="1"/>
    <col min="3" max="3" width="11.28515625" style="89" customWidth="1"/>
    <col min="4" max="4" width="42.28515625" style="89" customWidth="1"/>
    <col min="5" max="5" width="11.42578125" style="89" customWidth="1"/>
    <col min="6" max="7" width="11.7109375" style="90" customWidth="1"/>
    <col min="8" max="8" width="0.7109375" style="90" customWidth="1"/>
    <col min="9" max="9" width="11.42578125" style="90" customWidth="1"/>
    <col min="10" max="10" width="0.7109375" style="90" customWidth="1"/>
    <col min="11" max="11" width="43.7109375" style="90" customWidth="1"/>
    <col min="12" max="12" width="2.7109375" style="90" customWidth="1"/>
    <col min="13" max="13" width="5.7109375" style="91" customWidth="1"/>
    <col min="14" max="15" width="9.28515625" style="91" hidden="1" customWidth="1"/>
    <col min="16" max="16" width="22.7109375" style="91" hidden="1" customWidth="1"/>
    <col min="17" max="17" width="12.7109375" style="91" hidden="1" customWidth="1"/>
    <col min="18" max="21" width="0" style="91" hidden="1" customWidth="1"/>
    <col min="22" max="16384" width="9.28515625" style="89"/>
  </cols>
  <sheetData>
    <row r="1" spans="1:29" s="41" customFormat="1" ht="18.75" x14ac:dyDescent="0.3">
      <c r="A1" s="40"/>
      <c r="B1" s="314"/>
      <c r="C1" s="24" t="s">
        <v>429</v>
      </c>
      <c r="D1" s="24"/>
      <c r="E1" s="24"/>
      <c r="F1" s="24"/>
      <c r="G1" s="24"/>
      <c r="H1" s="39"/>
      <c r="I1" s="24"/>
      <c r="J1" s="39"/>
      <c r="K1"/>
      <c r="L1" s="24"/>
      <c r="N1" s="314"/>
      <c r="O1" s="40"/>
      <c r="P1" s="40"/>
      <c r="Q1" s="40"/>
      <c r="R1" s="40"/>
      <c r="S1" s="40"/>
      <c r="T1" s="40"/>
      <c r="U1" s="40"/>
      <c r="V1" s="40"/>
      <c r="W1" s="40"/>
    </row>
    <row r="2" spans="1:29" s="25" customFormat="1" ht="15" customHeight="1" x14ac:dyDescent="0.2">
      <c r="A2" s="45"/>
      <c r="B2" s="315"/>
      <c r="D2" s="135" t="s">
        <v>708</v>
      </c>
      <c r="E2" s="320"/>
      <c r="F2" s="42"/>
      <c r="J2" s="43"/>
      <c r="K2" s="45"/>
      <c r="L2" s="42"/>
      <c r="N2" s="315"/>
      <c r="O2" s="45"/>
      <c r="P2" s="45"/>
      <c r="Q2" s="45"/>
      <c r="R2" s="45"/>
      <c r="S2" s="45"/>
      <c r="T2" s="45"/>
      <c r="U2" s="45"/>
      <c r="V2" s="45"/>
      <c r="W2" s="45"/>
    </row>
    <row r="3" spans="1:29" s="25" customFormat="1" ht="15" customHeight="1" x14ac:dyDescent="0.2">
      <c r="A3" s="45"/>
      <c r="B3" s="319" t="s">
        <v>580</v>
      </c>
      <c r="G3" s="1135" t="s">
        <v>778</v>
      </c>
      <c r="H3" s="1135"/>
      <c r="I3" s="1135"/>
      <c r="J3" s="1135"/>
      <c r="K3" s="1135"/>
      <c r="L3" s="42"/>
      <c r="N3" s="319" t="s">
        <v>580</v>
      </c>
      <c r="O3" s="45"/>
      <c r="P3" s="57" t="s">
        <v>890</v>
      </c>
      <c r="Q3" s="816" t="s">
        <v>891</v>
      </c>
      <c r="R3" s="816" t="s">
        <v>139</v>
      </c>
      <c r="S3" s="45"/>
      <c r="T3" s="45"/>
      <c r="U3" s="45"/>
      <c r="V3" s="45"/>
      <c r="W3" s="45"/>
    </row>
    <row r="4" spans="1:29" s="25" customFormat="1" ht="15" customHeight="1" x14ac:dyDescent="0.2">
      <c r="A4" s="45"/>
      <c r="B4" s="315"/>
      <c r="D4" s="135" t="s">
        <v>478</v>
      </c>
      <c r="E4" s="46"/>
      <c r="G4" s="1135"/>
      <c r="H4" s="1135"/>
      <c r="I4" s="1135"/>
      <c r="J4" s="1135"/>
      <c r="K4" s="1135"/>
      <c r="L4" s="42"/>
      <c r="N4" s="315"/>
      <c r="O4" s="45"/>
      <c r="P4" s="45" t="s">
        <v>38</v>
      </c>
      <c r="Q4" s="818">
        <v>20000000</v>
      </c>
      <c r="R4" s="780">
        <v>0.05</v>
      </c>
      <c r="S4" s="45"/>
      <c r="T4" s="45"/>
      <c r="U4" s="45"/>
      <c r="V4" s="45"/>
      <c r="W4" s="45"/>
    </row>
    <row r="5" spans="1:29" s="25" customFormat="1" ht="15" customHeight="1" x14ac:dyDescent="0.2">
      <c r="A5" s="45"/>
      <c r="B5" s="315"/>
      <c r="D5" s="47" t="s">
        <v>432</v>
      </c>
      <c r="E5" s="320"/>
      <c r="J5" s="43"/>
      <c r="K5" s="45"/>
      <c r="L5" s="42"/>
      <c r="N5" s="315"/>
      <c r="O5" s="45"/>
      <c r="P5" s="45" t="s">
        <v>892</v>
      </c>
      <c r="Q5" s="818">
        <v>5000000</v>
      </c>
      <c r="R5" s="820">
        <v>0.15</v>
      </c>
      <c r="S5" s="45"/>
      <c r="T5" s="45"/>
      <c r="U5" s="45"/>
      <c r="V5" s="45"/>
      <c r="W5" s="45"/>
    </row>
    <row r="6" spans="1:29" s="25" customFormat="1" ht="15" customHeight="1" x14ac:dyDescent="0.2">
      <c r="A6" s="45"/>
      <c r="B6" s="315"/>
      <c r="D6" s="47" t="s">
        <v>433</v>
      </c>
      <c r="E6" s="320"/>
      <c r="G6" s="44" t="s">
        <v>55</v>
      </c>
      <c r="H6" s="43"/>
      <c r="I6" s="42"/>
      <c r="J6" s="43"/>
      <c r="L6" s="42"/>
      <c r="N6" s="315"/>
      <c r="O6" s="45"/>
      <c r="P6" s="45" t="s">
        <v>893</v>
      </c>
      <c r="Q6" s="819">
        <v>15000000</v>
      </c>
      <c r="R6" s="820">
        <v>0.1</v>
      </c>
      <c r="S6" s="45"/>
      <c r="T6" s="45"/>
      <c r="U6" s="45"/>
      <c r="V6" s="45"/>
      <c r="W6" s="45"/>
    </row>
    <row r="7" spans="1:29" s="25" customFormat="1" ht="15" customHeight="1" x14ac:dyDescent="0.2">
      <c r="A7" s="45"/>
      <c r="B7" s="315"/>
      <c r="C7" s="48"/>
      <c r="D7" s="49"/>
      <c r="F7" s="42"/>
      <c r="G7" s="50">
        <f>H_Income!E45</f>
        <v>0</v>
      </c>
      <c r="H7" s="43"/>
      <c r="I7" s="42"/>
      <c r="J7" s="43"/>
      <c r="K7" s="43"/>
      <c r="L7" s="43"/>
      <c r="N7" s="315"/>
      <c r="O7" s="45"/>
      <c r="P7" s="45" t="s">
        <v>894</v>
      </c>
      <c r="Q7" s="819"/>
      <c r="R7" s="820">
        <v>0.05</v>
      </c>
      <c r="S7" s="45"/>
      <c r="T7" s="45"/>
      <c r="U7" s="45"/>
      <c r="V7" s="45"/>
      <c r="W7" s="45"/>
      <c r="X7" s="45"/>
      <c r="Y7" s="45"/>
      <c r="Z7" s="45"/>
      <c r="AA7" s="45"/>
      <c r="AB7" s="45"/>
      <c r="AC7" s="45"/>
    </row>
    <row r="8" spans="1:29" s="58" customFormat="1" ht="15" customHeight="1" x14ac:dyDescent="0.2">
      <c r="A8" s="57"/>
      <c r="B8" s="316"/>
      <c r="C8" s="28" t="s">
        <v>4</v>
      </c>
      <c r="D8" s="51" t="s">
        <v>49</v>
      </c>
      <c r="E8" s="412" t="s">
        <v>582</v>
      </c>
      <c r="F8" s="411" t="s">
        <v>386</v>
      </c>
      <c r="G8" s="53" t="s">
        <v>47</v>
      </c>
      <c r="H8" s="54"/>
      <c r="I8" s="53" t="s">
        <v>635</v>
      </c>
      <c r="J8" s="43"/>
      <c r="K8" s="55" t="s">
        <v>46</v>
      </c>
      <c r="L8" s="43"/>
      <c r="N8" s="316"/>
      <c r="O8" s="57"/>
      <c r="P8" s="57"/>
      <c r="Q8" s="57"/>
      <c r="R8" s="57"/>
      <c r="S8" s="57"/>
      <c r="T8" s="57"/>
      <c r="U8" s="57"/>
      <c r="V8" s="57"/>
      <c r="W8" s="57"/>
      <c r="X8" s="57"/>
      <c r="Y8" s="57"/>
      <c r="Z8" s="57"/>
      <c r="AA8" s="57"/>
      <c r="AB8" s="57"/>
      <c r="AC8" s="57"/>
    </row>
    <row r="9" spans="1:29" s="25" customFormat="1" ht="5.0999999999999996" customHeight="1" x14ac:dyDescent="0.2">
      <c r="A9" s="45"/>
      <c r="B9" s="315"/>
      <c r="F9" s="42"/>
      <c r="G9" s="42"/>
      <c r="H9" s="43"/>
      <c r="I9" s="42"/>
      <c r="J9" s="43"/>
      <c r="K9" s="45"/>
      <c r="L9" s="43"/>
      <c r="N9" s="315"/>
      <c r="O9" s="45"/>
      <c r="P9" s="45"/>
      <c r="Q9" s="45"/>
      <c r="R9" s="45"/>
      <c r="S9" s="45"/>
      <c r="T9" s="45"/>
      <c r="U9" s="45"/>
      <c r="V9" s="45"/>
      <c r="W9" s="45"/>
      <c r="X9" s="45"/>
      <c r="Y9" s="45"/>
      <c r="Z9" s="45"/>
      <c r="AA9" s="45"/>
      <c r="AB9" s="45"/>
      <c r="AC9" s="45"/>
    </row>
    <row r="10" spans="1:29" s="25" customFormat="1" ht="15" customHeight="1" x14ac:dyDescent="0.2">
      <c r="A10" s="45"/>
      <c r="B10" s="315"/>
      <c r="C10" s="59" t="s">
        <v>38</v>
      </c>
      <c r="D10" s="60" t="s">
        <v>39</v>
      </c>
      <c r="E10" s="61"/>
      <c r="F10" s="92"/>
      <c r="G10" s="62" t="str">
        <f t="shared" ref="G10:G16" si="0">IF(G$7=0,"",F10/G$7)</f>
        <v/>
      </c>
      <c r="H10" s="43"/>
      <c r="I10" s="31"/>
      <c r="J10" s="43"/>
      <c r="K10" s="470"/>
      <c r="L10" s="43"/>
      <c r="N10" s="315"/>
      <c r="O10" s="45"/>
      <c r="P10" s="45"/>
      <c r="Q10" s="45"/>
      <c r="R10" s="45"/>
      <c r="S10" s="45"/>
      <c r="T10" s="45"/>
      <c r="U10" s="45"/>
      <c r="V10" s="45"/>
      <c r="W10" s="45"/>
      <c r="X10" s="45"/>
      <c r="Y10" s="45"/>
      <c r="Z10" s="45"/>
      <c r="AA10" s="45"/>
      <c r="AB10" s="45"/>
      <c r="AC10" s="45"/>
    </row>
    <row r="11" spans="1:29" s="25" customFormat="1" ht="15" customHeight="1" x14ac:dyDescent="0.2">
      <c r="A11" s="45"/>
      <c r="B11" s="315"/>
      <c r="C11" s="59" t="s">
        <v>38</v>
      </c>
      <c r="D11" s="60" t="s">
        <v>37</v>
      </c>
      <c r="E11" s="61"/>
      <c r="F11" s="92"/>
      <c r="G11" s="62" t="str">
        <f t="shared" si="0"/>
        <v/>
      </c>
      <c r="H11" s="43"/>
      <c r="I11" s="93">
        <f>F11</f>
        <v>0</v>
      </c>
      <c r="J11" s="43"/>
      <c r="K11" s="470"/>
      <c r="L11" s="43"/>
      <c r="N11" s="315"/>
      <c r="O11" s="45"/>
      <c r="P11" s="45"/>
      <c r="Q11" s="45"/>
      <c r="R11" s="45"/>
      <c r="S11" s="45"/>
      <c r="T11" s="45"/>
      <c r="U11" s="45"/>
      <c r="V11" s="45"/>
      <c r="W11" s="45"/>
      <c r="X11" s="45"/>
      <c r="Y11" s="45"/>
      <c r="Z11" s="45"/>
      <c r="AA11" s="45"/>
      <c r="AB11" s="45"/>
      <c r="AC11" s="45"/>
    </row>
    <row r="12" spans="1:29" s="25" customFormat="1" ht="15" customHeight="1" x14ac:dyDescent="0.2">
      <c r="A12" s="45"/>
      <c r="B12" s="315"/>
      <c r="C12" s="59" t="s">
        <v>38</v>
      </c>
      <c r="D12" s="60" t="s">
        <v>785</v>
      </c>
      <c r="E12" s="61"/>
      <c r="F12" s="92"/>
      <c r="G12" s="62" t="str">
        <f t="shared" si="0"/>
        <v/>
      </c>
      <c r="H12" s="43"/>
      <c r="I12" s="93">
        <f>F12</f>
        <v>0</v>
      </c>
      <c r="J12" s="43"/>
      <c r="K12" s="470"/>
      <c r="L12" s="43"/>
      <c r="N12" s="315"/>
      <c r="O12" s="45"/>
      <c r="P12" s="45"/>
      <c r="Q12" s="45"/>
      <c r="R12" s="45"/>
      <c r="S12" s="45"/>
      <c r="T12" s="45"/>
      <c r="U12" s="45"/>
      <c r="V12" s="45"/>
      <c r="W12" s="45"/>
      <c r="X12" s="45"/>
      <c r="Y12" s="45"/>
      <c r="Z12" s="45"/>
      <c r="AA12" s="45"/>
      <c r="AB12" s="45"/>
      <c r="AC12" s="45"/>
    </row>
    <row r="13" spans="1:29" s="25" customFormat="1" ht="15" customHeight="1" x14ac:dyDescent="0.2">
      <c r="A13" s="45"/>
      <c r="B13" s="315"/>
      <c r="C13" s="59" t="s">
        <v>38</v>
      </c>
      <c r="D13" s="60" t="s">
        <v>465</v>
      </c>
      <c r="E13" s="61"/>
      <c r="F13" s="92"/>
      <c r="G13" s="62" t="str">
        <f t="shared" si="0"/>
        <v/>
      </c>
      <c r="H13" s="43"/>
      <c r="I13" s="93">
        <f>F13</f>
        <v>0</v>
      </c>
      <c r="J13" s="43"/>
      <c r="K13" s="470"/>
      <c r="L13" s="43"/>
      <c r="N13" s="315"/>
      <c r="O13" s="45"/>
      <c r="P13" s="45"/>
      <c r="Q13" s="45"/>
      <c r="R13" s="45"/>
      <c r="S13" s="45"/>
      <c r="T13" s="45"/>
      <c r="U13" s="45"/>
      <c r="V13" s="45"/>
      <c r="W13" s="45"/>
      <c r="X13" s="45"/>
      <c r="Y13" s="45"/>
      <c r="Z13" s="45"/>
      <c r="AA13" s="45"/>
      <c r="AB13" s="45"/>
      <c r="AC13" s="45"/>
    </row>
    <row r="14" spans="1:29" s="25" customFormat="1" ht="15" customHeight="1" x14ac:dyDescent="0.2">
      <c r="A14" s="45"/>
      <c r="B14" s="315"/>
      <c r="C14" s="59" t="s">
        <v>38</v>
      </c>
      <c r="D14" s="162"/>
      <c r="E14" s="61"/>
      <c r="F14" s="92"/>
      <c r="G14" s="62" t="str">
        <f t="shared" si="0"/>
        <v/>
      </c>
      <c r="H14" s="43"/>
      <c r="I14" s="93">
        <f>F14</f>
        <v>0</v>
      </c>
      <c r="J14" s="43"/>
      <c r="K14" s="470"/>
      <c r="L14" s="43"/>
      <c r="N14" s="315"/>
      <c r="O14" s="45"/>
      <c r="P14" s="45"/>
      <c r="Q14" s="45"/>
      <c r="R14" s="45"/>
      <c r="S14" s="45"/>
      <c r="T14" s="45"/>
      <c r="U14" s="45"/>
      <c r="V14" s="45"/>
      <c r="W14" s="45"/>
      <c r="X14" s="45"/>
      <c r="Y14" s="45"/>
      <c r="Z14" s="45"/>
      <c r="AA14" s="45"/>
      <c r="AB14" s="45"/>
      <c r="AC14" s="45"/>
    </row>
    <row r="15" spans="1:29" s="25" customFormat="1" ht="15" customHeight="1" x14ac:dyDescent="0.2">
      <c r="A15" s="45"/>
      <c r="B15" s="315"/>
      <c r="C15" s="59" t="s">
        <v>38</v>
      </c>
      <c r="D15" s="162"/>
      <c r="E15" s="61"/>
      <c r="F15" s="92"/>
      <c r="G15" s="62" t="str">
        <f t="shared" si="0"/>
        <v/>
      </c>
      <c r="H15" s="43"/>
      <c r="I15" s="93">
        <f>F15</f>
        <v>0</v>
      </c>
      <c r="J15" s="43"/>
      <c r="K15" s="470"/>
      <c r="L15" s="43"/>
      <c r="N15" s="315"/>
      <c r="O15" s="45"/>
      <c r="P15" s="45"/>
      <c r="Q15" s="45"/>
      <c r="R15" s="45"/>
      <c r="S15" s="45"/>
      <c r="T15" s="45"/>
      <c r="U15" s="45"/>
      <c r="V15" s="45"/>
      <c r="W15" s="45"/>
      <c r="X15" s="45"/>
      <c r="Y15" s="45"/>
      <c r="Z15" s="45"/>
      <c r="AA15" s="45"/>
      <c r="AB15" s="45"/>
      <c r="AC15" s="45"/>
    </row>
    <row r="16" spans="1:29" s="68" customFormat="1" ht="15" customHeight="1" x14ac:dyDescent="0.2">
      <c r="A16" s="45"/>
      <c r="B16" s="315"/>
      <c r="C16" s="64" t="s">
        <v>67</v>
      </c>
      <c r="D16" s="65" t="s">
        <v>38</v>
      </c>
      <c r="E16" s="66"/>
      <c r="F16" s="67">
        <f>SUM(F10:F15)</f>
        <v>0</v>
      </c>
      <c r="G16" s="67" t="str">
        <f t="shared" si="0"/>
        <v/>
      </c>
      <c r="H16" s="43"/>
      <c r="I16" s="31"/>
      <c r="J16" s="43"/>
      <c r="K16" s="470"/>
      <c r="L16" s="43"/>
      <c r="M16" s="45"/>
      <c r="N16" s="315"/>
      <c r="O16" s="45"/>
      <c r="P16" s="45"/>
      <c r="Q16" s="45"/>
      <c r="R16" s="45"/>
      <c r="S16" s="45"/>
      <c r="T16" s="45"/>
      <c r="U16" s="45"/>
      <c r="V16" s="45"/>
      <c r="W16" s="45"/>
      <c r="X16" s="45"/>
      <c r="Y16" s="45"/>
      <c r="Z16" s="45"/>
      <c r="AA16" s="45"/>
      <c r="AB16" s="45"/>
      <c r="AC16" s="45"/>
    </row>
    <row r="17" spans="1:29" s="25" customFormat="1" ht="5.0999999999999996" customHeight="1" thickBot="1" x14ac:dyDescent="0.25">
      <c r="A17" s="45"/>
      <c r="B17" s="315"/>
      <c r="C17" s="675"/>
      <c r="D17" s="527"/>
      <c r="E17" s="527"/>
      <c r="F17" s="528"/>
      <c r="G17" s="528"/>
      <c r="H17" s="43"/>
      <c r="I17" s="529"/>
      <c r="J17" s="43"/>
      <c r="K17" s="73"/>
      <c r="L17" s="43"/>
      <c r="N17" s="315"/>
    </row>
    <row r="18" spans="1:29" s="25" customFormat="1" ht="15" customHeight="1" x14ac:dyDescent="0.2">
      <c r="A18" s="45"/>
      <c r="B18" s="315"/>
      <c r="C18" s="679" t="s">
        <v>126</v>
      </c>
      <c r="D18" s="680" t="s">
        <v>591</v>
      </c>
      <c r="E18" s="681">
        <f>IF(F$22&gt;0,F18/F$22,0%)</f>
        <v>0</v>
      </c>
      <c r="F18" s="682">
        <f>F_Construction!F19+F_Construction!F75</f>
        <v>0</v>
      </c>
      <c r="G18" s="683" t="str">
        <f t="shared" ref="G18:G19" si="1">IF(G$7=0,"",F18/G$7)</f>
        <v/>
      </c>
      <c r="H18" s="43"/>
      <c r="I18" s="689">
        <f>F18</f>
        <v>0</v>
      </c>
      <c r="J18" s="43"/>
      <c r="K18" s="470"/>
      <c r="L18" s="43"/>
      <c r="N18" s="315"/>
      <c r="O18" s="45"/>
      <c r="P18" s="45"/>
      <c r="Q18" s="45"/>
      <c r="R18" s="45"/>
      <c r="S18" s="45"/>
      <c r="T18" s="45"/>
      <c r="U18" s="45"/>
      <c r="V18" s="45"/>
      <c r="W18" s="45"/>
      <c r="X18" s="45"/>
      <c r="Y18" s="45"/>
      <c r="Z18" s="45"/>
      <c r="AA18" s="45"/>
      <c r="AB18" s="45"/>
      <c r="AC18" s="45"/>
    </row>
    <row r="19" spans="1:29" s="25" customFormat="1" ht="15" customHeight="1" x14ac:dyDescent="0.2">
      <c r="A19" s="45"/>
      <c r="B19" s="315"/>
      <c r="C19" s="59" t="s">
        <v>126</v>
      </c>
      <c r="D19" s="304" t="s">
        <v>762</v>
      </c>
      <c r="E19" s="310">
        <f>IF(F$22&gt;0,F19/F$22,0%)</f>
        <v>0</v>
      </c>
      <c r="F19" s="305">
        <f>F_Construction!J19+F_Construction!N19+F_Construction!R19+F_Construction!J75+F_Construction!N75+F_Construction!R75</f>
        <v>0</v>
      </c>
      <c r="G19" s="62" t="str">
        <f t="shared" si="1"/>
        <v/>
      </c>
      <c r="H19" s="43"/>
      <c r="I19" s="93">
        <f>F19</f>
        <v>0</v>
      </c>
      <c r="J19" s="43"/>
      <c r="K19" s="470"/>
      <c r="L19" s="43"/>
      <c r="N19" s="315"/>
      <c r="O19" s="45"/>
      <c r="P19" s="817"/>
      <c r="Q19" s="45"/>
      <c r="R19" s="45"/>
      <c r="S19" s="45"/>
      <c r="T19" s="45"/>
      <c r="U19" s="45"/>
      <c r="V19" s="45"/>
      <c r="W19" s="45"/>
      <c r="X19" s="45"/>
      <c r="Y19" s="45"/>
      <c r="Z19" s="45"/>
      <c r="AA19" s="45"/>
      <c r="AB19" s="45"/>
      <c r="AC19" s="45"/>
    </row>
    <row r="20" spans="1:29" s="25" customFormat="1" ht="15" customHeight="1" thickBot="1" x14ac:dyDescent="0.25">
      <c r="A20" s="45"/>
      <c r="B20" s="315"/>
      <c r="C20" s="511" t="s">
        <v>126</v>
      </c>
      <c r="D20" s="684" t="s">
        <v>765</v>
      </c>
      <c r="E20" s="685">
        <f>IF(F$22&gt;0,F20/F$22,0%)</f>
        <v>0</v>
      </c>
      <c r="F20" s="686">
        <f>F_Construction!Z19+F_Construction!AD19+F_Construction!AH19+F_Construction!Z75+F_Construction!AD75+F_Construction!AH75</f>
        <v>0</v>
      </c>
      <c r="G20" s="687" t="str">
        <f t="shared" ref="G20:G22" si="2">IF(G$7=0,"",F20/G$7)</f>
        <v/>
      </c>
      <c r="H20" s="43"/>
      <c r="I20" s="690">
        <f>F20-F_Construction!Z19-F_Construction!AH19-F_Construction!Z75-F_Construction!AH75</f>
        <v>0</v>
      </c>
      <c r="J20" s="43"/>
      <c r="K20" s="470"/>
      <c r="L20" s="43"/>
      <c r="N20" s="315"/>
      <c r="O20" s="45"/>
      <c r="P20" s="45"/>
      <c r="Q20" s="45"/>
      <c r="R20" s="45"/>
      <c r="S20" s="45"/>
      <c r="T20" s="45"/>
      <c r="U20" s="45"/>
      <c r="V20" s="45"/>
      <c r="W20" s="45"/>
      <c r="X20" s="45"/>
      <c r="Y20" s="45"/>
      <c r="Z20" s="45"/>
      <c r="AA20" s="45"/>
      <c r="AB20" s="45"/>
      <c r="AC20" s="45"/>
    </row>
    <row r="21" spans="1:29" s="25" customFormat="1" ht="15" customHeight="1" x14ac:dyDescent="0.2">
      <c r="A21" s="45"/>
      <c r="B21" s="315"/>
      <c r="C21" s="59" t="s">
        <v>764</v>
      </c>
      <c r="D21" s="60" t="s">
        <v>767</v>
      </c>
      <c r="E21" s="674">
        <f>IF(F$22&gt;0,F21/F$22,0%)</f>
        <v>0</v>
      </c>
      <c r="F21" s="62">
        <f>SUM(F_Construction!F93,F_Construction!J93,F_Construction!N93,F_Construction!R93,F_Construction!Z93,F_Construction!AD93,F_Construction!AH93)</f>
        <v>0</v>
      </c>
      <c r="G21" s="62" t="str">
        <f t="shared" si="2"/>
        <v/>
      </c>
      <c r="H21" s="43"/>
      <c r="I21" s="93">
        <f>F21-SUM(F_Construction!Z80:Z88,F_Construction!AH80:AH88)</f>
        <v>0</v>
      </c>
      <c r="J21" s="43"/>
      <c r="K21" s="470"/>
      <c r="L21" s="43"/>
      <c r="N21" s="315"/>
      <c r="O21" s="45"/>
      <c r="P21" s="817"/>
      <c r="Q21" s="45"/>
      <c r="R21" s="45"/>
      <c r="S21" s="45"/>
      <c r="T21" s="45"/>
      <c r="U21" s="45"/>
      <c r="V21" s="45"/>
      <c r="W21" s="45"/>
      <c r="X21" s="45"/>
      <c r="Y21" s="45"/>
      <c r="Z21" s="45"/>
      <c r="AA21" s="45"/>
      <c r="AB21" s="45"/>
      <c r="AC21" s="45"/>
    </row>
    <row r="22" spans="1:29" s="25" customFormat="1" ht="15" customHeight="1" x14ac:dyDescent="0.2">
      <c r="A22" s="45"/>
      <c r="B22" s="315"/>
      <c r="C22" s="64" t="s">
        <v>67</v>
      </c>
      <c r="D22" s="65" t="s">
        <v>763</v>
      </c>
      <c r="E22" s="66"/>
      <c r="F22" s="67">
        <f>SUM(F18:F21)</f>
        <v>0</v>
      </c>
      <c r="G22" s="67" t="str">
        <f t="shared" si="2"/>
        <v/>
      </c>
      <c r="H22" s="43"/>
      <c r="I22" s="31"/>
      <c r="J22" s="43"/>
      <c r="K22" s="470"/>
      <c r="L22" s="43"/>
      <c r="N22" s="315"/>
      <c r="O22" s="45"/>
      <c r="P22" s="45"/>
      <c r="Q22" s="45"/>
      <c r="R22" s="45"/>
      <c r="S22" s="45"/>
      <c r="T22" s="45"/>
      <c r="U22" s="45"/>
      <c r="V22" s="45"/>
      <c r="W22" s="45"/>
      <c r="X22" s="45"/>
      <c r="Y22" s="45"/>
      <c r="Z22" s="45"/>
      <c r="AA22" s="45"/>
      <c r="AB22" s="45"/>
      <c r="AC22" s="45"/>
    </row>
    <row r="23" spans="1:29" s="25" customFormat="1" ht="5.0999999999999996" customHeight="1" thickBot="1" x14ac:dyDescent="0.25">
      <c r="A23" s="45"/>
      <c r="B23" s="315"/>
      <c r="C23" s="675"/>
      <c r="D23" s="527"/>
      <c r="E23" s="527"/>
      <c r="F23" s="528"/>
      <c r="G23" s="528"/>
      <c r="H23" s="43"/>
      <c r="I23" s="529"/>
      <c r="J23" s="43"/>
      <c r="K23" s="675"/>
      <c r="L23" s="43"/>
      <c r="N23" s="315"/>
    </row>
    <row r="24" spans="1:29" s="25" customFormat="1" ht="15" customHeight="1" x14ac:dyDescent="0.2">
      <c r="A24" s="45"/>
      <c r="B24" s="315"/>
      <c r="C24" s="716" t="s">
        <v>769</v>
      </c>
      <c r="D24" s="693" t="s">
        <v>543</v>
      </c>
      <c r="E24" s="694"/>
      <c r="F24" s="717"/>
      <c r="G24" s="695" t="str">
        <f>IF(G$7=0,"",F24/G$7)</f>
        <v/>
      </c>
      <c r="H24" s="43"/>
      <c r="I24" s="698">
        <f>F24</f>
        <v>0</v>
      </c>
      <c r="J24" s="43"/>
      <c r="K24" s="701"/>
      <c r="L24" s="43"/>
      <c r="N24" s="315"/>
      <c r="O24" s="45"/>
      <c r="P24" s="45"/>
      <c r="Q24" s="45"/>
      <c r="R24" s="45"/>
      <c r="S24" s="45"/>
      <c r="T24" s="45"/>
      <c r="U24" s="45"/>
      <c r="V24" s="45"/>
      <c r="W24" s="45"/>
      <c r="X24" s="45"/>
      <c r="Y24" s="45"/>
      <c r="Z24" s="45"/>
      <c r="AA24" s="45"/>
      <c r="AB24" s="45"/>
      <c r="AC24" s="45"/>
    </row>
    <row r="25" spans="1:29" s="25" customFormat="1" ht="15" customHeight="1" x14ac:dyDescent="0.2">
      <c r="A25" s="45"/>
      <c r="B25" s="315"/>
      <c r="C25" s="696" t="s">
        <v>769</v>
      </c>
      <c r="D25" s="60" t="s">
        <v>768</v>
      </c>
      <c r="E25" s="61"/>
      <c r="F25" s="92"/>
      <c r="G25" s="697" t="str">
        <f t="shared" ref="G25" si="3">IF(G$7=0,"",F25/G$7)</f>
        <v/>
      </c>
      <c r="H25" s="43"/>
      <c r="I25" s="699">
        <f>F25</f>
        <v>0</v>
      </c>
      <c r="J25" s="43"/>
      <c r="K25" s="702"/>
      <c r="L25" s="43"/>
      <c r="N25" s="315"/>
      <c r="O25" s="45"/>
      <c r="P25" s="45"/>
      <c r="Q25" s="45"/>
      <c r="R25" s="45"/>
      <c r="S25" s="45"/>
      <c r="T25" s="45"/>
      <c r="U25" s="45"/>
      <c r="V25" s="45"/>
      <c r="W25" s="45"/>
      <c r="X25" s="45"/>
      <c r="Y25" s="45"/>
      <c r="Z25" s="45"/>
      <c r="AA25" s="45"/>
      <c r="AB25" s="45"/>
      <c r="AC25" s="45"/>
    </row>
    <row r="26" spans="1:29" s="25" customFormat="1" ht="15" customHeight="1" x14ac:dyDescent="0.2">
      <c r="A26" s="45"/>
      <c r="B26" s="315"/>
      <c r="C26" s="696" t="s">
        <v>769</v>
      </c>
      <c r="D26" s="60" t="s">
        <v>43</v>
      </c>
      <c r="E26" s="61"/>
      <c r="F26" s="92"/>
      <c r="G26" s="697" t="str">
        <f t="shared" ref="G26" si="4">IF(G$7=0,"",F26/G$7)</f>
        <v/>
      </c>
      <c r="H26" s="43"/>
      <c r="I26" s="699">
        <f>F26</f>
        <v>0</v>
      </c>
      <c r="J26" s="43"/>
      <c r="K26" s="702"/>
      <c r="L26" s="43"/>
      <c r="N26" s="315"/>
      <c r="O26" s="45"/>
      <c r="P26" s="45"/>
      <c r="Q26" s="45"/>
      <c r="R26" s="45"/>
      <c r="S26" s="45"/>
      <c r="T26" s="45"/>
      <c r="U26" s="45"/>
      <c r="V26" s="45"/>
      <c r="W26" s="45"/>
      <c r="X26" s="45"/>
      <c r="Y26" s="45"/>
      <c r="Z26" s="45"/>
      <c r="AA26" s="45"/>
      <c r="AB26" s="45"/>
      <c r="AC26" s="45"/>
    </row>
    <row r="27" spans="1:29" s="68" customFormat="1" ht="15" customHeight="1" thickBot="1" x14ac:dyDescent="0.25">
      <c r="A27" s="45"/>
      <c r="B27" s="315"/>
      <c r="C27" s="715" t="s">
        <v>769</v>
      </c>
      <c r="D27" s="703" t="s">
        <v>761</v>
      </c>
      <c r="E27" s="704">
        <f>IF(F26&gt;0, F27/F26, 0)</f>
        <v>0</v>
      </c>
      <c r="F27" s="692"/>
      <c r="G27" s="705" t="str">
        <f>IF(G$7=0,"",F27/G$7)</f>
        <v/>
      </c>
      <c r="H27" s="43"/>
      <c r="I27" s="711">
        <f>F27</f>
        <v>0</v>
      </c>
      <c r="J27" s="43"/>
      <c r="K27" s="713"/>
      <c r="L27" s="43"/>
      <c r="M27" s="45"/>
      <c r="N27" s="315"/>
      <c r="O27" s="45"/>
      <c r="P27" s="45"/>
      <c r="Q27" s="45"/>
      <c r="R27" s="45"/>
      <c r="S27" s="45"/>
      <c r="T27" s="45"/>
      <c r="U27" s="45"/>
      <c r="V27" s="45"/>
      <c r="W27" s="45"/>
      <c r="X27" s="45"/>
      <c r="Y27" s="45"/>
      <c r="Z27" s="45"/>
      <c r="AA27" s="45"/>
      <c r="AB27" s="45"/>
      <c r="AC27" s="45"/>
    </row>
    <row r="28" spans="1:29" s="68" customFormat="1" ht="15" customHeight="1" thickBot="1" x14ac:dyDescent="0.25">
      <c r="A28" s="45"/>
      <c r="B28" s="315"/>
      <c r="C28" s="706" t="s">
        <v>130</v>
      </c>
      <c r="D28" s="707" t="s">
        <v>25</v>
      </c>
      <c r="E28" s="708">
        <f>IF(F_Construction!AJ19&gt;0,F28/F_Construction!AJ19,0)</f>
        <v>0</v>
      </c>
      <c r="F28" s="709"/>
      <c r="G28" s="710" t="str">
        <f>IF(G$7=0,"",F28/G$7)</f>
        <v/>
      </c>
      <c r="H28" s="43"/>
      <c r="I28" s="712">
        <f>F28*0.25</f>
        <v>0</v>
      </c>
      <c r="J28" s="43"/>
      <c r="K28" s="714"/>
      <c r="L28" s="43"/>
      <c r="M28" s="45"/>
      <c r="N28" s="315"/>
      <c r="O28" s="45"/>
      <c r="P28" s="45"/>
      <c r="Q28" s="45"/>
      <c r="R28" s="45"/>
      <c r="S28" s="45"/>
      <c r="T28" s="45"/>
      <c r="U28" s="45"/>
      <c r="V28" s="45"/>
      <c r="W28" s="45"/>
      <c r="X28" s="45"/>
      <c r="Y28" s="45"/>
      <c r="Z28" s="45"/>
      <c r="AA28" s="45"/>
      <c r="AB28" s="45"/>
      <c r="AC28" s="45"/>
    </row>
    <row r="29" spans="1:29" s="25" customFormat="1" ht="15" customHeight="1" x14ac:dyDescent="0.2">
      <c r="A29" s="45"/>
      <c r="B29" s="315"/>
      <c r="C29" s="676" t="s">
        <v>125</v>
      </c>
      <c r="D29" s="677" t="s">
        <v>766</v>
      </c>
      <c r="E29" s="691"/>
      <c r="F29" s="692"/>
      <c r="G29" s="678" t="str">
        <f t="shared" ref="G29" si="5">IF(G$7=0,"",F29/G$7)</f>
        <v/>
      </c>
      <c r="H29" s="43"/>
      <c r="I29" s="688">
        <f t="shared" ref="I29" si="6">F29</f>
        <v>0</v>
      </c>
      <c r="J29" s="43"/>
      <c r="K29" s="700"/>
      <c r="L29" s="43"/>
      <c r="N29" s="315"/>
      <c r="O29" s="45"/>
      <c r="P29" s="45"/>
      <c r="Q29" s="45"/>
      <c r="R29" s="45"/>
      <c r="S29" s="45"/>
      <c r="T29" s="45"/>
      <c r="U29" s="45"/>
      <c r="V29" s="45"/>
      <c r="W29" s="45"/>
      <c r="X29" s="45"/>
      <c r="Y29" s="45"/>
      <c r="Z29" s="45"/>
      <c r="AA29" s="45"/>
      <c r="AB29" s="45"/>
      <c r="AC29" s="45"/>
    </row>
    <row r="30" spans="1:29" s="25" customFormat="1" ht="15" customHeight="1" x14ac:dyDescent="0.2">
      <c r="A30" s="45"/>
      <c r="B30" s="315"/>
      <c r="C30" s="59" t="s">
        <v>125</v>
      </c>
      <c r="D30" s="60" t="s">
        <v>36</v>
      </c>
      <c r="E30" s="1131">
        <f>IF(F22&gt;0,(F30+F31)/F22,0%)</f>
        <v>0</v>
      </c>
      <c r="F30" s="92"/>
      <c r="G30" s="62" t="str">
        <f t="shared" ref="G30:G49" si="7">IF(G$7=0,"",F30/G$7)</f>
        <v/>
      </c>
      <c r="H30" s="43"/>
      <c r="I30" s="93">
        <f t="shared" ref="I30:I42" si="8">F30</f>
        <v>0</v>
      </c>
      <c r="J30" s="43"/>
      <c r="K30" s="470"/>
      <c r="L30" s="43"/>
      <c r="N30" s="315"/>
      <c r="O30" s="45"/>
      <c r="P30" s="45"/>
      <c r="Q30" s="45"/>
      <c r="R30" s="45"/>
      <c r="S30" s="45"/>
      <c r="T30" s="45"/>
      <c r="U30" s="45"/>
      <c r="V30" s="45"/>
      <c r="W30" s="45"/>
      <c r="X30" s="45"/>
      <c r="Y30" s="45"/>
      <c r="Z30" s="45"/>
      <c r="AA30" s="45"/>
      <c r="AB30" s="45"/>
      <c r="AC30" s="45"/>
    </row>
    <row r="31" spans="1:29" s="25" customFormat="1" ht="15" customHeight="1" x14ac:dyDescent="0.2">
      <c r="A31" s="45"/>
      <c r="B31" s="315"/>
      <c r="C31" s="59" t="s">
        <v>125</v>
      </c>
      <c r="D31" s="60" t="s">
        <v>35</v>
      </c>
      <c r="E31" s="1132"/>
      <c r="F31" s="92"/>
      <c r="G31" s="62" t="str">
        <f t="shared" si="7"/>
        <v/>
      </c>
      <c r="H31" s="43"/>
      <c r="I31" s="93">
        <f t="shared" si="8"/>
        <v>0</v>
      </c>
      <c r="J31" s="43"/>
      <c r="K31" s="470"/>
      <c r="L31" s="43"/>
      <c r="N31" s="315"/>
      <c r="O31" s="45"/>
      <c r="P31" s="45"/>
      <c r="Q31" s="45"/>
      <c r="R31" s="45"/>
      <c r="S31" s="45"/>
      <c r="T31" s="45"/>
      <c r="U31" s="45"/>
      <c r="V31" s="45"/>
      <c r="W31" s="45"/>
      <c r="X31" s="45"/>
      <c r="Y31" s="45"/>
      <c r="Z31" s="45"/>
      <c r="AA31" s="45"/>
      <c r="AB31" s="45"/>
      <c r="AC31" s="45"/>
    </row>
    <row r="32" spans="1:29" s="25" customFormat="1" ht="15" customHeight="1" x14ac:dyDescent="0.2">
      <c r="A32" s="45"/>
      <c r="B32" s="315"/>
      <c r="C32" s="59" t="s">
        <v>125</v>
      </c>
      <c r="D32" s="60" t="s">
        <v>285</v>
      </c>
      <c r="E32" s="141">
        <f>IF(F22&gt;0,F32/F22,0)</f>
        <v>0</v>
      </c>
      <c r="F32" s="92"/>
      <c r="G32" s="62" t="str">
        <f t="shared" si="7"/>
        <v/>
      </c>
      <c r="H32" s="43"/>
      <c r="I32" s="93">
        <f>F32</f>
        <v>0</v>
      </c>
      <c r="J32" s="43"/>
      <c r="K32" s="470"/>
      <c r="L32" s="43"/>
      <c r="N32" s="315"/>
      <c r="O32" s="45"/>
      <c r="P32" s="45"/>
      <c r="Q32" s="45"/>
      <c r="R32" s="45"/>
      <c r="S32" s="45"/>
      <c r="T32" s="45"/>
      <c r="U32" s="45"/>
      <c r="V32" s="45"/>
      <c r="W32" s="45"/>
      <c r="X32" s="45"/>
      <c r="Y32" s="45"/>
      <c r="Z32" s="45"/>
      <c r="AA32" s="45"/>
      <c r="AB32" s="45"/>
      <c r="AC32" s="45"/>
    </row>
    <row r="33" spans="1:29" s="25" customFormat="1" ht="15" customHeight="1" x14ac:dyDescent="0.2">
      <c r="A33" s="45"/>
      <c r="B33" s="315"/>
      <c r="C33" s="59" t="s">
        <v>125</v>
      </c>
      <c r="D33" s="60" t="s">
        <v>279</v>
      </c>
      <c r="E33" s="61"/>
      <c r="F33" s="92"/>
      <c r="G33" s="62" t="str">
        <f t="shared" si="7"/>
        <v/>
      </c>
      <c r="H33" s="43"/>
      <c r="I33" s="93">
        <f t="shared" si="8"/>
        <v>0</v>
      </c>
      <c r="J33" s="43"/>
      <c r="K33" s="470"/>
      <c r="L33" s="43"/>
      <c r="N33" s="315"/>
      <c r="O33" s="45"/>
      <c r="P33" s="45"/>
      <c r="Q33" s="45"/>
      <c r="R33" s="45"/>
      <c r="S33" s="45"/>
      <c r="T33" s="45"/>
      <c r="U33" s="45"/>
      <c r="V33" s="45"/>
      <c r="W33" s="45"/>
      <c r="X33" s="45"/>
      <c r="Y33" s="45"/>
      <c r="Z33" s="45"/>
      <c r="AA33" s="45"/>
      <c r="AB33" s="45"/>
      <c r="AC33" s="45"/>
    </row>
    <row r="34" spans="1:29" s="25" customFormat="1" ht="15" customHeight="1" x14ac:dyDescent="0.2">
      <c r="A34" s="45"/>
      <c r="B34" s="315"/>
      <c r="C34" s="59" t="s">
        <v>125</v>
      </c>
      <c r="D34" s="60" t="s">
        <v>34</v>
      </c>
      <c r="E34" s="61"/>
      <c r="F34" s="92"/>
      <c r="G34" s="62" t="str">
        <f t="shared" si="7"/>
        <v/>
      </c>
      <c r="H34" s="43"/>
      <c r="I34" s="93">
        <f t="shared" si="8"/>
        <v>0</v>
      </c>
      <c r="J34" s="43"/>
      <c r="K34" s="470"/>
      <c r="L34" s="43"/>
      <c r="N34" s="315"/>
      <c r="O34" s="45"/>
      <c r="P34" s="45"/>
      <c r="Q34" s="45"/>
      <c r="R34" s="45"/>
      <c r="S34" s="45"/>
      <c r="T34" s="45"/>
      <c r="U34" s="45"/>
      <c r="V34" s="45"/>
      <c r="W34" s="45"/>
      <c r="X34" s="45"/>
      <c r="Y34" s="45"/>
      <c r="Z34" s="45"/>
      <c r="AA34" s="45"/>
      <c r="AB34" s="45"/>
      <c r="AC34" s="45"/>
    </row>
    <row r="35" spans="1:29" s="25" customFormat="1" ht="15" customHeight="1" x14ac:dyDescent="0.2">
      <c r="A35" s="45"/>
      <c r="B35" s="315"/>
      <c r="C35" s="59" t="s">
        <v>125</v>
      </c>
      <c r="D35" s="60" t="s">
        <v>33</v>
      </c>
      <c r="E35" s="61"/>
      <c r="F35" s="92"/>
      <c r="G35" s="62" t="str">
        <f t="shared" si="7"/>
        <v/>
      </c>
      <c r="H35" s="43"/>
      <c r="I35" s="93">
        <f t="shared" si="8"/>
        <v>0</v>
      </c>
      <c r="J35" s="43"/>
      <c r="K35" s="470"/>
      <c r="L35" s="43"/>
      <c r="N35" s="315"/>
      <c r="O35" s="45"/>
      <c r="P35" s="45"/>
      <c r="Q35" s="45"/>
      <c r="R35" s="45"/>
      <c r="S35" s="45"/>
      <c r="T35" s="45"/>
      <c r="U35" s="45"/>
      <c r="V35" s="45"/>
      <c r="W35" s="45"/>
      <c r="X35" s="45"/>
      <c r="Y35" s="45"/>
      <c r="Z35" s="45"/>
      <c r="AA35" s="45"/>
      <c r="AB35" s="45"/>
      <c r="AC35" s="45"/>
    </row>
    <row r="36" spans="1:29" s="25" customFormat="1" ht="15" customHeight="1" x14ac:dyDescent="0.2">
      <c r="A36" s="45"/>
      <c r="B36" s="315"/>
      <c r="C36" s="59" t="s">
        <v>125</v>
      </c>
      <c r="D36" s="60" t="s">
        <v>32</v>
      </c>
      <c r="E36" s="61"/>
      <c r="F36" s="92"/>
      <c r="G36" s="62" t="str">
        <f t="shared" si="7"/>
        <v/>
      </c>
      <c r="H36" s="43"/>
      <c r="I36" s="93">
        <f t="shared" si="8"/>
        <v>0</v>
      </c>
      <c r="J36" s="43"/>
      <c r="K36" s="470"/>
      <c r="L36" s="43"/>
      <c r="N36" s="315"/>
      <c r="O36" s="45"/>
      <c r="P36" s="45"/>
      <c r="Q36" s="45"/>
      <c r="R36" s="45"/>
      <c r="S36" s="45"/>
      <c r="T36" s="45"/>
      <c r="U36" s="45"/>
      <c r="V36" s="45"/>
      <c r="W36" s="45"/>
      <c r="X36" s="45"/>
      <c r="Y36" s="45"/>
      <c r="Z36" s="45"/>
      <c r="AA36" s="45"/>
      <c r="AB36" s="45"/>
      <c r="AC36" s="45"/>
    </row>
    <row r="37" spans="1:29" s="25" customFormat="1" ht="15" customHeight="1" x14ac:dyDescent="0.2">
      <c r="A37" s="45"/>
      <c r="B37" s="315"/>
      <c r="C37" s="59" t="s">
        <v>125</v>
      </c>
      <c r="D37" s="60" t="s">
        <v>31</v>
      </c>
      <c r="E37" s="61"/>
      <c r="F37" s="92"/>
      <c r="G37" s="62" t="str">
        <f t="shared" si="7"/>
        <v/>
      </c>
      <c r="H37" s="43"/>
      <c r="I37" s="93">
        <f t="shared" si="8"/>
        <v>0</v>
      </c>
      <c r="J37" s="43"/>
      <c r="K37" s="470"/>
      <c r="L37" s="43"/>
      <c r="N37" s="315"/>
      <c r="O37" s="45"/>
      <c r="P37" s="45"/>
      <c r="Q37" s="45"/>
      <c r="R37" s="45"/>
      <c r="S37" s="45"/>
      <c r="T37" s="45"/>
      <c r="U37" s="45"/>
      <c r="V37" s="45"/>
      <c r="W37" s="45"/>
      <c r="X37" s="45"/>
      <c r="Y37" s="45"/>
      <c r="Z37" s="45"/>
      <c r="AA37" s="45"/>
      <c r="AB37" s="45"/>
      <c r="AC37" s="45"/>
    </row>
    <row r="38" spans="1:29" s="25" customFormat="1" ht="15" customHeight="1" x14ac:dyDescent="0.2">
      <c r="A38" s="45"/>
      <c r="B38" s="315"/>
      <c r="C38" s="59" t="s">
        <v>125</v>
      </c>
      <c r="D38" s="60" t="s">
        <v>30</v>
      </c>
      <c r="E38" s="61"/>
      <c r="F38" s="92"/>
      <c r="G38" s="62" t="str">
        <f t="shared" si="7"/>
        <v/>
      </c>
      <c r="H38" s="43"/>
      <c r="I38" s="93">
        <f t="shared" si="8"/>
        <v>0</v>
      </c>
      <c r="J38" s="43"/>
      <c r="K38" s="470"/>
      <c r="L38" s="43"/>
      <c r="N38" s="315"/>
      <c r="O38" s="45"/>
      <c r="P38" s="45"/>
      <c r="Q38" s="45"/>
      <c r="R38" s="45"/>
      <c r="S38" s="45"/>
      <c r="T38" s="45"/>
      <c r="U38" s="45"/>
      <c r="V38" s="45"/>
      <c r="W38" s="45"/>
      <c r="X38" s="45"/>
      <c r="Y38" s="45"/>
      <c r="Z38" s="45"/>
      <c r="AA38" s="45"/>
      <c r="AB38" s="45"/>
      <c r="AC38" s="45"/>
    </row>
    <row r="39" spans="1:29" s="25" customFormat="1" ht="15" customHeight="1" x14ac:dyDescent="0.2">
      <c r="A39" s="45"/>
      <c r="B39" s="315"/>
      <c r="C39" s="59" t="s">
        <v>125</v>
      </c>
      <c r="D39" s="60" t="s">
        <v>15</v>
      </c>
      <c r="E39" s="61"/>
      <c r="F39" s="92"/>
      <c r="G39" s="62" t="str">
        <f t="shared" si="7"/>
        <v/>
      </c>
      <c r="H39" s="43"/>
      <c r="I39" s="93">
        <f t="shared" si="8"/>
        <v>0</v>
      </c>
      <c r="J39" s="43"/>
      <c r="K39" s="470"/>
      <c r="L39" s="43"/>
      <c r="N39" s="315"/>
      <c r="O39" s="45"/>
      <c r="P39" s="45"/>
      <c r="Q39" s="45"/>
      <c r="R39" s="45"/>
      <c r="S39" s="45"/>
      <c r="T39" s="45"/>
      <c r="U39" s="45"/>
      <c r="V39" s="45"/>
      <c r="W39" s="45"/>
      <c r="X39" s="45"/>
      <c r="Y39" s="45"/>
      <c r="Z39" s="45"/>
      <c r="AA39" s="45"/>
      <c r="AB39" s="45"/>
      <c r="AC39" s="45"/>
    </row>
    <row r="40" spans="1:29" s="25" customFormat="1" ht="15" customHeight="1" x14ac:dyDescent="0.2">
      <c r="A40" s="45"/>
      <c r="B40" s="315"/>
      <c r="C40" s="59" t="s">
        <v>125</v>
      </c>
      <c r="D40" s="60" t="s">
        <v>29</v>
      </c>
      <c r="E40" s="61"/>
      <c r="F40" s="92"/>
      <c r="G40" s="62" t="str">
        <f t="shared" si="7"/>
        <v/>
      </c>
      <c r="H40" s="43"/>
      <c r="I40" s="93">
        <f t="shared" si="8"/>
        <v>0</v>
      </c>
      <c r="J40" s="43"/>
      <c r="K40" s="470"/>
      <c r="L40" s="43"/>
      <c r="N40" s="315"/>
      <c r="O40" s="45"/>
      <c r="P40" s="45"/>
      <c r="Q40" s="45"/>
      <c r="R40" s="45"/>
      <c r="S40" s="45"/>
      <c r="T40" s="45"/>
      <c r="U40" s="45"/>
      <c r="V40" s="45"/>
      <c r="W40" s="45"/>
      <c r="X40" s="45"/>
      <c r="Y40" s="45"/>
      <c r="Z40" s="45"/>
      <c r="AA40" s="45"/>
      <c r="AB40" s="45"/>
      <c r="AC40" s="45"/>
    </row>
    <row r="41" spans="1:29" s="25" customFormat="1" ht="15" customHeight="1" x14ac:dyDescent="0.2">
      <c r="A41" s="45"/>
      <c r="B41" s="315"/>
      <c r="C41" s="59" t="s">
        <v>125</v>
      </c>
      <c r="D41" s="60" t="s">
        <v>776</v>
      </c>
      <c r="E41" s="61"/>
      <c r="F41" s="92"/>
      <c r="G41" s="62" t="str">
        <f t="shared" si="7"/>
        <v/>
      </c>
      <c r="H41" s="43"/>
      <c r="I41" s="93">
        <f t="shared" si="8"/>
        <v>0</v>
      </c>
      <c r="J41" s="43"/>
      <c r="K41" s="470"/>
      <c r="L41" s="43"/>
      <c r="N41" s="315"/>
      <c r="O41" s="45"/>
      <c r="P41" s="45"/>
      <c r="Q41" s="45"/>
      <c r="R41" s="45"/>
      <c r="S41" s="45"/>
      <c r="T41" s="45"/>
      <c r="U41" s="45"/>
      <c r="V41" s="45"/>
      <c r="W41" s="45"/>
      <c r="X41" s="45"/>
      <c r="Y41" s="45"/>
      <c r="Z41" s="45"/>
      <c r="AA41" s="45"/>
      <c r="AB41" s="45"/>
      <c r="AC41" s="45"/>
    </row>
    <row r="42" spans="1:29" s="25" customFormat="1" ht="15" customHeight="1" x14ac:dyDescent="0.2">
      <c r="A42" s="45"/>
      <c r="B42" s="315"/>
      <c r="C42" s="59" t="s">
        <v>125</v>
      </c>
      <c r="D42" s="75" t="s">
        <v>398</v>
      </c>
      <c r="E42" s="76"/>
      <c r="F42" s="92"/>
      <c r="G42" s="62" t="str">
        <f t="shared" si="7"/>
        <v/>
      </c>
      <c r="H42" s="43"/>
      <c r="I42" s="93">
        <f t="shared" si="8"/>
        <v>0</v>
      </c>
      <c r="J42" s="43"/>
      <c r="K42" s="470"/>
      <c r="L42" s="43"/>
      <c r="N42" s="315"/>
      <c r="O42" s="45"/>
      <c r="P42" s="45"/>
      <c r="Q42" s="45"/>
      <c r="R42" s="45"/>
      <c r="S42" s="45"/>
      <c r="T42" s="45"/>
      <c r="U42" s="45"/>
      <c r="V42" s="45"/>
      <c r="W42" s="45"/>
      <c r="X42" s="45"/>
      <c r="Y42" s="45"/>
      <c r="Z42" s="45"/>
      <c r="AA42" s="45"/>
      <c r="AB42" s="45"/>
      <c r="AC42" s="45"/>
    </row>
    <row r="43" spans="1:29" s="25" customFormat="1" ht="15" customHeight="1" x14ac:dyDescent="0.2">
      <c r="A43" s="45"/>
      <c r="B43" s="315"/>
      <c r="C43" s="59" t="s">
        <v>125</v>
      </c>
      <c r="D43" s="60" t="s">
        <v>27</v>
      </c>
      <c r="E43" s="61"/>
      <c r="F43" s="92"/>
      <c r="G43" s="62" t="str">
        <f t="shared" si="7"/>
        <v/>
      </c>
      <c r="H43" s="43"/>
      <c r="I43" s="93">
        <f t="shared" ref="I43" si="9">F43</f>
        <v>0</v>
      </c>
      <c r="J43" s="43"/>
      <c r="K43" s="470"/>
      <c r="L43" s="43"/>
      <c r="N43" s="315"/>
      <c r="O43" s="45"/>
      <c r="P43" s="45"/>
      <c r="Q43" s="45"/>
      <c r="R43" s="45"/>
      <c r="S43" s="45"/>
      <c r="T43" s="45"/>
      <c r="U43" s="45"/>
      <c r="V43" s="45"/>
      <c r="W43" s="45"/>
      <c r="X43" s="45"/>
      <c r="Y43" s="45"/>
      <c r="Z43" s="45"/>
      <c r="AA43" s="45"/>
      <c r="AB43" s="45"/>
      <c r="AC43" s="45"/>
    </row>
    <row r="44" spans="1:29" s="25" customFormat="1" ht="15" customHeight="1" x14ac:dyDescent="0.2">
      <c r="A44" s="45"/>
      <c r="B44" s="315"/>
      <c r="C44" s="59" t="s">
        <v>125</v>
      </c>
      <c r="D44" s="60" t="s">
        <v>26</v>
      </c>
      <c r="E44" s="61"/>
      <c r="F44" s="92"/>
      <c r="G44" s="62" t="str">
        <f t="shared" si="7"/>
        <v/>
      </c>
      <c r="H44" s="43"/>
      <c r="I44" s="31"/>
      <c r="J44" s="43"/>
      <c r="K44" s="470"/>
      <c r="L44" s="43"/>
      <c r="N44" s="315"/>
      <c r="O44" s="45"/>
      <c r="P44" s="45"/>
      <c r="Q44" s="45"/>
      <c r="R44" s="45"/>
      <c r="S44" s="45"/>
      <c r="T44" s="45"/>
      <c r="U44" s="45"/>
      <c r="V44" s="45"/>
      <c r="W44" s="45"/>
      <c r="X44" s="45"/>
      <c r="Y44" s="45"/>
      <c r="Z44" s="45"/>
      <c r="AA44" s="45"/>
      <c r="AB44" s="45"/>
      <c r="AC44" s="45"/>
    </row>
    <row r="45" spans="1:29" s="25" customFormat="1" ht="15" customHeight="1" x14ac:dyDescent="0.2">
      <c r="A45" s="45"/>
      <c r="B45" s="315"/>
      <c r="C45" s="59" t="s">
        <v>125</v>
      </c>
      <c r="D45" s="60" t="s">
        <v>759</v>
      </c>
      <c r="E45" s="61"/>
      <c r="F45" s="92"/>
      <c r="G45" s="62" t="str">
        <f t="shared" si="7"/>
        <v/>
      </c>
      <c r="H45" s="43"/>
      <c r="I45" s="93">
        <f t="shared" ref="I45:I48" si="10">F45</f>
        <v>0</v>
      </c>
      <c r="J45" s="43"/>
      <c r="K45" s="470"/>
      <c r="L45" s="43"/>
      <c r="N45" s="315"/>
      <c r="O45" s="45"/>
      <c r="P45" s="45"/>
      <c r="Q45" s="45"/>
      <c r="R45" s="45"/>
      <c r="S45" s="45"/>
      <c r="T45" s="45"/>
      <c r="U45" s="45"/>
      <c r="V45" s="45"/>
      <c r="W45" s="45"/>
      <c r="X45" s="45"/>
      <c r="Y45" s="45"/>
      <c r="Z45" s="45"/>
      <c r="AA45" s="45"/>
      <c r="AB45" s="45"/>
      <c r="AC45" s="45"/>
    </row>
    <row r="46" spans="1:29" s="25" customFormat="1" ht="15" customHeight="1" x14ac:dyDescent="0.2">
      <c r="A46" s="45"/>
      <c r="B46" s="315"/>
      <c r="C46" s="59" t="s">
        <v>125</v>
      </c>
      <c r="D46" s="162"/>
      <c r="E46" s="61"/>
      <c r="F46" s="92"/>
      <c r="G46" s="62" t="str">
        <f t="shared" si="7"/>
        <v/>
      </c>
      <c r="H46" s="43"/>
      <c r="I46" s="93">
        <f t="shared" si="10"/>
        <v>0</v>
      </c>
      <c r="J46" s="43"/>
      <c r="K46" s="470"/>
      <c r="L46" s="43"/>
      <c r="N46" s="315"/>
      <c r="O46" s="45"/>
      <c r="P46" s="45"/>
      <c r="Q46" s="45"/>
      <c r="R46" s="45"/>
      <c r="S46" s="45"/>
      <c r="T46" s="45"/>
      <c r="U46" s="45"/>
      <c r="V46" s="45"/>
      <c r="W46" s="45"/>
      <c r="X46" s="45"/>
      <c r="Y46" s="45"/>
      <c r="Z46" s="45"/>
      <c r="AA46" s="45"/>
      <c r="AB46" s="45"/>
      <c r="AC46" s="45"/>
    </row>
    <row r="47" spans="1:29" s="25" customFormat="1" ht="15" customHeight="1" x14ac:dyDescent="0.2">
      <c r="A47" s="45"/>
      <c r="B47" s="315"/>
      <c r="C47" s="59" t="s">
        <v>125</v>
      </c>
      <c r="D47" s="162"/>
      <c r="E47" s="61"/>
      <c r="F47" s="92"/>
      <c r="G47" s="62" t="str">
        <f t="shared" si="7"/>
        <v/>
      </c>
      <c r="H47" s="43"/>
      <c r="I47" s="93">
        <f t="shared" si="10"/>
        <v>0</v>
      </c>
      <c r="J47" s="43"/>
      <c r="K47" s="470"/>
      <c r="L47" s="43"/>
      <c r="N47" s="315"/>
      <c r="O47" s="45"/>
      <c r="P47" s="45"/>
      <c r="Q47" s="45"/>
      <c r="R47" s="45"/>
      <c r="S47" s="45"/>
      <c r="T47" s="45"/>
      <c r="U47" s="45"/>
      <c r="V47" s="45"/>
      <c r="W47" s="45"/>
      <c r="X47" s="45"/>
      <c r="Y47" s="45"/>
      <c r="Z47" s="45"/>
      <c r="AA47" s="45"/>
      <c r="AB47" s="45"/>
      <c r="AC47" s="45"/>
    </row>
    <row r="48" spans="1:29" s="25" customFormat="1" ht="15" customHeight="1" x14ac:dyDescent="0.2">
      <c r="A48" s="45"/>
      <c r="B48" s="315"/>
      <c r="C48" s="59" t="s">
        <v>125</v>
      </c>
      <c r="D48" s="162"/>
      <c r="E48" s="61"/>
      <c r="F48" s="92"/>
      <c r="G48" s="62" t="str">
        <f t="shared" si="7"/>
        <v/>
      </c>
      <c r="H48" s="43"/>
      <c r="I48" s="93">
        <f t="shared" si="10"/>
        <v>0</v>
      </c>
      <c r="J48" s="43"/>
      <c r="K48" s="470"/>
      <c r="L48" s="43"/>
      <c r="N48" s="315"/>
      <c r="O48" s="45"/>
      <c r="P48" s="45"/>
      <c r="Q48" s="45"/>
      <c r="R48" s="45"/>
      <c r="S48" s="45"/>
      <c r="T48" s="45"/>
      <c r="U48" s="45"/>
      <c r="V48" s="45"/>
      <c r="W48" s="45"/>
      <c r="X48" s="45"/>
      <c r="Y48" s="45"/>
      <c r="Z48" s="45"/>
      <c r="AA48" s="45"/>
      <c r="AB48" s="45"/>
      <c r="AC48" s="45"/>
    </row>
    <row r="49" spans="1:29" s="68" customFormat="1" ht="15" customHeight="1" x14ac:dyDescent="0.2">
      <c r="A49" s="45"/>
      <c r="B49" s="315"/>
      <c r="C49" s="64" t="s">
        <v>67</v>
      </c>
      <c r="D49" s="1133" t="s">
        <v>128</v>
      </c>
      <c r="E49" s="1134"/>
      <c r="F49" s="67">
        <f>SUM(F29:F48,F24:F27)</f>
        <v>0</v>
      </c>
      <c r="G49" s="67" t="str">
        <f t="shared" si="7"/>
        <v/>
      </c>
      <c r="H49" s="43"/>
      <c r="I49" s="31"/>
      <c r="J49" s="43"/>
      <c r="K49" s="470"/>
      <c r="L49" s="43"/>
      <c r="M49" s="45"/>
      <c r="N49" s="315"/>
      <c r="O49" s="45"/>
      <c r="P49" s="45"/>
      <c r="Q49" s="45"/>
      <c r="R49" s="45"/>
      <c r="S49" s="45"/>
      <c r="T49" s="45"/>
      <c r="U49" s="45"/>
      <c r="V49" s="45"/>
      <c r="W49" s="45"/>
      <c r="X49" s="45"/>
      <c r="Y49" s="45"/>
      <c r="Z49" s="45"/>
      <c r="AA49" s="45"/>
      <c r="AB49" s="45"/>
      <c r="AC49" s="45"/>
    </row>
    <row r="50" spans="1:29" s="25" customFormat="1" ht="4.5" customHeight="1" x14ac:dyDescent="0.2">
      <c r="A50" s="45"/>
      <c r="B50" s="315"/>
      <c r="C50" s="73"/>
      <c r="D50" s="77"/>
      <c r="E50" s="77"/>
      <c r="F50" s="72"/>
      <c r="G50" s="72"/>
      <c r="H50" s="43"/>
      <c r="I50" s="72"/>
      <c r="J50" s="43"/>
      <c r="K50" s="73"/>
      <c r="L50" s="43"/>
      <c r="N50" s="315"/>
    </row>
    <row r="51" spans="1:29" s="25" customFormat="1" ht="15" customHeight="1" x14ac:dyDescent="0.2">
      <c r="A51" s="45"/>
      <c r="B51" s="315"/>
      <c r="C51" s="59" t="s">
        <v>152</v>
      </c>
      <c r="D51" s="60" t="s">
        <v>939</v>
      </c>
      <c r="E51" s="61"/>
      <c r="F51" s="92"/>
      <c r="G51" s="62" t="str">
        <f t="shared" ref="G51:G80" si="11">IF(G$7=0,"",F51/G$7)</f>
        <v/>
      </c>
      <c r="H51" s="43"/>
      <c r="I51" s="31"/>
      <c r="J51" s="43"/>
      <c r="K51" s="470"/>
      <c r="L51" s="43"/>
      <c r="N51" s="315"/>
      <c r="O51" s="45"/>
      <c r="P51" s="45"/>
      <c r="Q51" s="45"/>
      <c r="R51" s="45"/>
      <c r="S51" s="45"/>
      <c r="T51" s="45"/>
      <c r="U51" s="45"/>
      <c r="V51" s="45"/>
      <c r="W51" s="45"/>
      <c r="X51" s="45"/>
      <c r="Y51" s="45"/>
      <c r="Z51" s="45"/>
      <c r="AA51" s="45"/>
      <c r="AB51" s="45"/>
      <c r="AC51" s="45"/>
    </row>
    <row r="52" spans="1:29" s="25" customFormat="1" ht="15" customHeight="1" x14ac:dyDescent="0.2">
      <c r="A52" s="45"/>
      <c r="B52" s="315"/>
      <c r="C52" s="59" t="s">
        <v>152</v>
      </c>
      <c r="D52" s="60" t="s">
        <v>940</v>
      </c>
      <c r="E52" s="61"/>
      <c r="F52" s="92"/>
      <c r="G52" s="62" t="str">
        <f t="shared" si="11"/>
        <v/>
      </c>
      <c r="H52" s="43"/>
      <c r="I52" s="31"/>
      <c r="J52" s="43"/>
      <c r="K52" s="470"/>
      <c r="L52" s="43"/>
      <c r="N52" s="315"/>
      <c r="O52" s="45"/>
      <c r="P52" s="45"/>
      <c r="Q52" s="45"/>
      <c r="R52" s="45"/>
      <c r="S52" s="45"/>
      <c r="T52" s="45"/>
      <c r="U52" s="45"/>
      <c r="V52" s="45"/>
      <c r="W52" s="45"/>
      <c r="X52" s="45"/>
      <c r="Y52" s="45"/>
      <c r="Z52" s="45"/>
      <c r="AA52" s="45"/>
      <c r="AB52" s="45"/>
      <c r="AC52" s="45"/>
    </row>
    <row r="53" spans="1:29" s="25" customFormat="1" ht="15" customHeight="1" x14ac:dyDescent="0.2">
      <c r="A53" s="45"/>
      <c r="B53" s="315"/>
      <c r="C53" s="59" t="s">
        <v>152</v>
      </c>
      <c r="D53" s="60" t="s">
        <v>842</v>
      </c>
      <c r="E53" s="61"/>
      <c r="F53" s="92"/>
      <c r="G53" s="62" t="str">
        <f t="shared" si="11"/>
        <v/>
      </c>
      <c r="H53" s="43"/>
      <c r="I53" s="31"/>
      <c r="J53" s="43"/>
      <c r="K53" s="470"/>
      <c r="L53" s="43"/>
      <c r="N53" s="315"/>
      <c r="O53" s="45"/>
      <c r="P53" s="45"/>
      <c r="Q53" s="45"/>
      <c r="R53" s="45"/>
      <c r="S53" s="45"/>
      <c r="T53" s="45"/>
      <c r="U53" s="45"/>
      <c r="V53" s="45"/>
      <c r="W53" s="45"/>
      <c r="X53" s="45"/>
      <c r="Y53" s="45"/>
      <c r="Z53" s="45"/>
      <c r="AA53" s="45"/>
      <c r="AB53" s="45"/>
      <c r="AC53" s="45"/>
    </row>
    <row r="54" spans="1:29" s="25" customFormat="1" ht="15" customHeight="1" x14ac:dyDescent="0.2">
      <c r="A54" s="45"/>
      <c r="B54" s="315"/>
      <c r="C54" s="59" t="s">
        <v>152</v>
      </c>
      <c r="D54" s="60" t="s">
        <v>16</v>
      </c>
      <c r="E54" s="61"/>
      <c r="F54" s="92"/>
      <c r="G54" s="62" t="str">
        <f t="shared" si="11"/>
        <v/>
      </c>
      <c r="H54" s="43"/>
      <c r="I54" s="31"/>
      <c r="J54" s="43"/>
      <c r="K54" s="470"/>
      <c r="L54" s="43"/>
      <c r="N54" s="315"/>
      <c r="O54" s="45"/>
      <c r="P54" s="45"/>
      <c r="Q54" s="45"/>
      <c r="R54" s="45"/>
      <c r="S54" s="45"/>
      <c r="T54" s="45"/>
      <c r="U54" s="45"/>
      <c r="V54" s="45"/>
      <c r="W54" s="45"/>
      <c r="X54" s="45"/>
      <c r="Y54" s="45"/>
      <c r="Z54" s="45"/>
      <c r="AA54" s="45"/>
      <c r="AB54" s="45"/>
      <c r="AC54" s="45"/>
    </row>
    <row r="55" spans="1:29" s="25" customFormat="1" ht="15" customHeight="1" x14ac:dyDescent="0.2">
      <c r="A55" s="45"/>
      <c r="B55" s="315"/>
      <c r="C55" s="59" t="s">
        <v>152</v>
      </c>
      <c r="D55" s="60" t="s">
        <v>775</v>
      </c>
      <c r="E55" s="61"/>
      <c r="F55" s="92"/>
      <c r="G55" s="62" t="str">
        <f t="shared" si="11"/>
        <v/>
      </c>
      <c r="H55" s="43"/>
      <c r="I55" s="31"/>
      <c r="J55" s="43"/>
      <c r="K55" s="470"/>
      <c r="L55" s="43"/>
      <c r="N55" s="315"/>
      <c r="O55" s="45"/>
      <c r="P55" s="45"/>
      <c r="Q55" s="45"/>
      <c r="R55" s="45"/>
      <c r="S55" s="45"/>
      <c r="T55" s="45"/>
      <c r="U55" s="45"/>
      <c r="V55" s="45"/>
      <c r="W55" s="45"/>
      <c r="X55" s="45"/>
      <c r="Y55" s="45"/>
      <c r="Z55" s="45"/>
      <c r="AA55" s="45"/>
      <c r="AB55" s="45"/>
      <c r="AC55" s="45"/>
    </row>
    <row r="56" spans="1:29" s="25" customFormat="1" ht="15" customHeight="1" x14ac:dyDescent="0.2">
      <c r="A56" s="45"/>
      <c r="B56" s="315"/>
      <c r="C56" s="59" t="s">
        <v>152</v>
      </c>
      <c r="D56" s="60" t="s">
        <v>839</v>
      </c>
      <c r="E56" s="61"/>
      <c r="F56" s="92"/>
      <c r="G56" s="62" t="str">
        <f t="shared" si="11"/>
        <v/>
      </c>
      <c r="H56" s="43"/>
      <c r="I56" s="93">
        <f t="shared" ref="I56:I61" si="12">F56</f>
        <v>0</v>
      </c>
      <c r="J56" s="43"/>
      <c r="K56" s="470"/>
      <c r="L56" s="43"/>
      <c r="N56" s="315"/>
      <c r="O56" s="45"/>
      <c r="P56" s="45"/>
      <c r="Q56" s="45"/>
      <c r="R56" s="45"/>
      <c r="S56" s="45"/>
      <c r="T56" s="45"/>
      <c r="U56" s="45"/>
      <c r="V56" s="45"/>
      <c r="W56" s="45"/>
      <c r="X56" s="45"/>
      <c r="Y56" s="45"/>
      <c r="Z56" s="45"/>
      <c r="AA56" s="45"/>
      <c r="AB56" s="45"/>
      <c r="AC56" s="45"/>
    </row>
    <row r="57" spans="1:29" s="25" customFormat="1" ht="15" customHeight="1" x14ac:dyDescent="0.2">
      <c r="A57" s="45"/>
      <c r="B57" s="315"/>
      <c r="C57" s="59" t="s">
        <v>152</v>
      </c>
      <c r="D57" s="60" t="s">
        <v>843</v>
      </c>
      <c r="E57" s="61"/>
      <c r="F57" s="92"/>
      <c r="G57" s="62" t="str">
        <f t="shared" si="11"/>
        <v/>
      </c>
      <c r="H57" s="43"/>
      <c r="I57" s="93">
        <f t="shared" si="12"/>
        <v>0</v>
      </c>
      <c r="J57" s="43"/>
      <c r="K57" s="470"/>
      <c r="L57" s="43"/>
      <c r="N57" s="315"/>
      <c r="O57" s="45"/>
      <c r="P57" s="45"/>
      <c r="Q57" s="45"/>
      <c r="R57" s="45"/>
      <c r="S57" s="45"/>
      <c r="T57" s="45"/>
      <c r="U57" s="45"/>
      <c r="V57" s="45"/>
      <c r="W57" s="45"/>
      <c r="X57" s="45"/>
      <c r="Y57" s="45"/>
      <c r="Z57" s="45"/>
      <c r="AA57" s="45"/>
      <c r="AB57" s="45"/>
      <c r="AC57" s="45"/>
    </row>
    <row r="58" spans="1:29" s="25" customFormat="1" ht="15" customHeight="1" x14ac:dyDescent="0.2">
      <c r="A58" s="45"/>
      <c r="B58" s="315"/>
      <c r="C58" s="59" t="s">
        <v>152</v>
      </c>
      <c r="D58" s="60" t="s">
        <v>395</v>
      </c>
      <c r="E58" s="171"/>
      <c r="F58" s="92"/>
      <c r="G58" s="62" t="str">
        <f t="shared" si="11"/>
        <v/>
      </c>
      <c r="H58" s="43"/>
      <c r="I58" s="93">
        <f t="shared" si="12"/>
        <v>0</v>
      </c>
      <c r="J58" s="43"/>
      <c r="K58" s="470"/>
      <c r="L58" s="43"/>
      <c r="N58" s="315"/>
      <c r="O58" s="45"/>
      <c r="P58" s="45"/>
      <c r="Q58" s="45"/>
      <c r="R58" s="45"/>
      <c r="S58" s="45"/>
      <c r="T58" s="45"/>
      <c r="U58" s="45"/>
      <c r="V58" s="45"/>
      <c r="W58" s="45"/>
      <c r="X58" s="45"/>
      <c r="Y58" s="45"/>
      <c r="Z58" s="45"/>
      <c r="AA58" s="45"/>
      <c r="AB58" s="45"/>
      <c r="AC58" s="45"/>
    </row>
    <row r="59" spans="1:29" s="25" customFormat="1" ht="15" customHeight="1" x14ac:dyDescent="0.2">
      <c r="A59" s="45"/>
      <c r="B59" s="315"/>
      <c r="C59" s="59" t="s">
        <v>152</v>
      </c>
      <c r="D59" s="60" t="s">
        <v>852</v>
      </c>
      <c r="E59" s="772"/>
      <c r="F59" s="92"/>
      <c r="G59" s="62" t="str">
        <f t="shared" si="11"/>
        <v/>
      </c>
      <c r="H59" s="43"/>
      <c r="I59" s="93">
        <f t="shared" si="12"/>
        <v>0</v>
      </c>
      <c r="J59" s="43"/>
      <c r="K59" s="470"/>
      <c r="L59" s="43"/>
      <c r="N59" s="315"/>
      <c r="O59" s="45"/>
      <c r="P59" s="45"/>
      <c r="Q59" s="45"/>
      <c r="R59" s="45"/>
      <c r="S59" s="45"/>
      <c r="T59" s="45"/>
      <c r="U59" s="45"/>
      <c r="V59" s="45"/>
      <c r="W59" s="45"/>
      <c r="X59" s="45"/>
      <c r="Y59" s="45"/>
      <c r="Z59" s="45"/>
      <c r="AA59" s="45"/>
      <c r="AB59" s="45"/>
      <c r="AC59" s="45"/>
    </row>
    <row r="60" spans="1:29" s="25" customFormat="1" ht="15" customHeight="1" x14ac:dyDescent="0.2">
      <c r="A60" s="45"/>
      <c r="B60" s="315"/>
      <c r="C60" s="59" t="s">
        <v>152</v>
      </c>
      <c r="D60" s="60" t="s">
        <v>853</v>
      </c>
      <c r="F60" s="92"/>
      <c r="G60" s="62" t="str">
        <f t="shared" si="11"/>
        <v/>
      </c>
      <c r="H60" s="43"/>
      <c r="I60" s="93">
        <f t="shared" si="12"/>
        <v>0</v>
      </c>
      <c r="J60" s="43"/>
      <c r="K60" s="470"/>
      <c r="L60" s="43"/>
      <c r="N60" s="315"/>
      <c r="O60" s="45"/>
      <c r="P60" s="45"/>
      <c r="Q60" s="45"/>
      <c r="R60" s="45"/>
      <c r="S60" s="45"/>
      <c r="T60" s="45"/>
      <c r="U60" s="45"/>
      <c r="V60" s="45"/>
      <c r="W60" s="45"/>
      <c r="X60" s="45"/>
      <c r="Y60" s="45"/>
      <c r="Z60" s="45"/>
      <c r="AA60" s="45"/>
      <c r="AB60" s="45"/>
      <c r="AC60" s="45"/>
    </row>
    <row r="61" spans="1:29" s="25" customFormat="1" ht="15" customHeight="1" x14ac:dyDescent="0.2">
      <c r="A61" s="45"/>
      <c r="B61" s="315"/>
      <c r="C61" s="59" t="s">
        <v>152</v>
      </c>
      <c r="D61" s="60" t="s">
        <v>396</v>
      </c>
      <c r="E61" s="61"/>
      <c r="F61" s="92"/>
      <c r="G61" s="62" t="str">
        <f t="shared" si="11"/>
        <v/>
      </c>
      <c r="H61" s="43"/>
      <c r="I61" s="93">
        <f t="shared" si="12"/>
        <v>0</v>
      </c>
      <c r="J61" s="43"/>
      <c r="K61" s="470"/>
      <c r="L61" s="43"/>
      <c r="N61" s="315"/>
      <c r="O61" s="45"/>
      <c r="P61" s="45"/>
      <c r="Q61" s="45"/>
      <c r="R61" s="45"/>
      <c r="S61" s="45"/>
      <c r="T61" s="45"/>
      <c r="U61" s="45"/>
      <c r="V61" s="45"/>
      <c r="W61" s="45"/>
      <c r="X61" s="45"/>
      <c r="Y61" s="45"/>
      <c r="Z61" s="45"/>
      <c r="AA61" s="45"/>
      <c r="AB61" s="45"/>
      <c r="AC61" s="45"/>
    </row>
    <row r="62" spans="1:29" s="25" customFormat="1" ht="15" customHeight="1" x14ac:dyDescent="0.2">
      <c r="A62" s="45"/>
      <c r="B62" s="315"/>
      <c r="C62" s="59" t="s">
        <v>152</v>
      </c>
      <c r="D62" s="60" t="s">
        <v>394</v>
      </c>
      <c r="E62" s="61"/>
      <c r="F62" s="92"/>
      <c r="G62" s="62" t="str">
        <f t="shared" si="11"/>
        <v/>
      </c>
      <c r="H62" s="43"/>
      <c r="I62" s="31"/>
      <c r="J62" s="43"/>
      <c r="K62" s="470"/>
      <c r="L62" s="43"/>
      <c r="N62" s="315"/>
      <c r="O62" s="45"/>
      <c r="P62" s="45"/>
      <c r="Q62" s="45"/>
      <c r="R62" s="45"/>
      <c r="S62" s="45"/>
      <c r="T62" s="45"/>
      <c r="U62" s="45"/>
      <c r="V62" s="45"/>
      <c r="W62" s="45"/>
      <c r="X62" s="45"/>
      <c r="Y62" s="45"/>
      <c r="Z62" s="45"/>
      <c r="AA62" s="45"/>
      <c r="AB62" s="45"/>
      <c r="AC62" s="45"/>
    </row>
    <row r="63" spans="1:29" s="25" customFormat="1" ht="15" customHeight="1" x14ac:dyDescent="0.2">
      <c r="A63" s="45"/>
      <c r="B63" s="315"/>
      <c r="C63" s="59" t="s">
        <v>152</v>
      </c>
      <c r="D63" s="60" t="s">
        <v>286</v>
      </c>
      <c r="E63" s="61"/>
      <c r="F63" s="92"/>
      <c r="G63" s="62" t="str">
        <f t="shared" si="11"/>
        <v/>
      </c>
      <c r="H63" s="43"/>
      <c r="I63" s="93">
        <f>F63</f>
        <v>0</v>
      </c>
      <c r="J63" s="43"/>
      <c r="K63" s="470"/>
      <c r="L63" s="43"/>
      <c r="N63" s="315"/>
      <c r="O63" s="45"/>
      <c r="P63" s="45"/>
      <c r="Q63" s="45"/>
      <c r="R63" s="45"/>
      <c r="S63" s="45"/>
      <c r="T63" s="45"/>
      <c r="U63" s="45"/>
      <c r="V63" s="45"/>
      <c r="W63" s="45"/>
      <c r="X63" s="45"/>
      <c r="Y63" s="45"/>
      <c r="Z63" s="45"/>
      <c r="AA63" s="45"/>
      <c r="AB63" s="45"/>
      <c r="AC63" s="45"/>
    </row>
    <row r="64" spans="1:29" s="25" customFormat="1" ht="15" customHeight="1" x14ac:dyDescent="0.2">
      <c r="A64" s="45"/>
      <c r="B64" s="315"/>
      <c r="C64" s="59" t="s">
        <v>152</v>
      </c>
      <c r="D64" s="60" t="s">
        <v>14</v>
      </c>
      <c r="E64" s="61"/>
      <c r="F64" s="92"/>
      <c r="G64" s="62" t="str">
        <f t="shared" si="11"/>
        <v/>
      </c>
      <c r="H64" s="43"/>
      <c r="I64" s="93">
        <f t="shared" ref="I64" si="13">F64</f>
        <v>0</v>
      </c>
      <c r="J64" s="43"/>
      <c r="K64" s="470"/>
      <c r="L64" s="43"/>
      <c r="N64" s="315"/>
      <c r="O64" s="45"/>
      <c r="P64" s="45"/>
      <c r="Q64" s="45"/>
      <c r="R64" s="45"/>
      <c r="S64" s="45"/>
      <c r="T64" s="45"/>
      <c r="U64" s="45"/>
      <c r="V64" s="45"/>
      <c r="W64" s="45"/>
      <c r="X64" s="45"/>
      <c r="Y64" s="45"/>
      <c r="Z64" s="45"/>
      <c r="AA64" s="45"/>
      <c r="AB64" s="45"/>
      <c r="AC64" s="45"/>
    </row>
    <row r="65" spans="1:29" s="25" customFormat="1" ht="15" customHeight="1" x14ac:dyDescent="0.2">
      <c r="A65" s="45"/>
      <c r="B65" s="315"/>
      <c r="C65" s="59" t="s">
        <v>152</v>
      </c>
      <c r="D65" s="60" t="s">
        <v>845</v>
      </c>
      <c r="E65" s="61"/>
      <c r="F65" s="92"/>
      <c r="G65" s="62" t="str">
        <f t="shared" si="11"/>
        <v/>
      </c>
      <c r="H65" s="43"/>
      <c r="I65" s="31"/>
      <c r="J65" s="43"/>
      <c r="K65" s="470"/>
      <c r="L65" s="43"/>
      <c r="N65" s="315"/>
      <c r="O65" s="45"/>
      <c r="P65" s="45"/>
      <c r="Q65" s="45"/>
      <c r="R65" s="45"/>
      <c r="S65" s="45"/>
      <c r="T65" s="45"/>
      <c r="U65" s="45"/>
      <c r="V65" s="45"/>
      <c r="W65" s="45"/>
      <c r="X65" s="45"/>
      <c r="Y65" s="45"/>
      <c r="Z65" s="45"/>
      <c r="AA65" s="45"/>
      <c r="AB65" s="45"/>
      <c r="AC65" s="45"/>
    </row>
    <row r="66" spans="1:29" s="25" customFormat="1" ht="15" customHeight="1" x14ac:dyDescent="0.2">
      <c r="A66" s="45"/>
      <c r="B66" s="315"/>
      <c r="C66" s="59" t="s">
        <v>152</v>
      </c>
      <c r="D66" s="60" t="s">
        <v>844</v>
      </c>
      <c r="E66" s="61"/>
      <c r="F66" s="92"/>
      <c r="G66" s="62" t="str">
        <f t="shared" si="11"/>
        <v/>
      </c>
      <c r="H66" s="43"/>
      <c r="I66" s="93">
        <f>F66</f>
        <v>0</v>
      </c>
      <c r="J66" s="43"/>
      <c r="K66" s="470"/>
      <c r="L66" s="43"/>
      <c r="N66" s="315"/>
      <c r="O66" s="45"/>
      <c r="P66" s="45"/>
      <c r="Q66" s="45"/>
      <c r="R66" s="45"/>
      <c r="S66" s="45"/>
      <c r="T66" s="45"/>
      <c r="U66" s="45"/>
      <c r="V66" s="45"/>
      <c r="W66" s="45"/>
      <c r="X66" s="45"/>
      <c r="Y66" s="45"/>
      <c r="Z66" s="45"/>
      <c r="AA66" s="45"/>
      <c r="AB66" s="45"/>
      <c r="AC66" s="45"/>
    </row>
    <row r="67" spans="1:29" s="25" customFormat="1" ht="15" customHeight="1" x14ac:dyDescent="0.2">
      <c r="A67" s="45"/>
      <c r="B67" s="315"/>
      <c r="C67" s="59" t="s">
        <v>152</v>
      </c>
      <c r="D67" s="60" t="s">
        <v>840</v>
      </c>
      <c r="E67" s="61"/>
      <c r="F67" s="92"/>
      <c r="G67" s="62" t="str">
        <f t="shared" si="11"/>
        <v/>
      </c>
      <c r="H67" s="43"/>
      <c r="I67" s="93">
        <f t="shared" ref="I67:I78" si="14">F67</f>
        <v>0</v>
      </c>
      <c r="J67" s="43"/>
      <c r="K67" s="470"/>
      <c r="L67" s="43"/>
      <c r="N67" s="315"/>
      <c r="O67" s="45"/>
      <c r="P67" s="45"/>
      <c r="Q67" s="45"/>
      <c r="R67" s="45"/>
      <c r="S67" s="45"/>
      <c r="T67" s="45"/>
      <c r="U67" s="45"/>
      <c r="V67" s="45"/>
      <c r="W67" s="45"/>
      <c r="X67" s="45"/>
      <c r="Y67" s="45"/>
      <c r="Z67" s="45"/>
      <c r="AA67" s="45"/>
      <c r="AB67" s="45"/>
      <c r="AC67" s="45"/>
    </row>
    <row r="68" spans="1:29" s="25" customFormat="1" ht="15" customHeight="1" x14ac:dyDescent="0.2">
      <c r="A68" s="45"/>
      <c r="B68" s="315"/>
      <c r="C68" s="59" t="s">
        <v>152</v>
      </c>
      <c r="D68" s="60" t="s">
        <v>849</v>
      </c>
      <c r="E68" s="61"/>
      <c r="F68" s="92"/>
      <c r="G68" s="62" t="str">
        <f t="shared" si="11"/>
        <v/>
      </c>
      <c r="H68" s="43"/>
      <c r="I68" s="93">
        <f t="shared" si="14"/>
        <v>0</v>
      </c>
      <c r="J68" s="43"/>
      <c r="K68" s="470"/>
      <c r="L68" s="43"/>
      <c r="N68" s="315"/>
      <c r="O68" s="45"/>
      <c r="P68" s="45"/>
      <c r="Q68" s="45"/>
      <c r="R68" s="45"/>
      <c r="S68" s="45"/>
      <c r="T68" s="45"/>
      <c r="U68" s="45"/>
      <c r="V68" s="45"/>
      <c r="W68" s="45"/>
      <c r="X68" s="45"/>
      <c r="Y68" s="45"/>
      <c r="Z68" s="45"/>
      <c r="AA68" s="45"/>
      <c r="AB68" s="45"/>
      <c r="AC68" s="45"/>
    </row>
    <row r="69" spans="1:29" s="25" customFormat="1" ht="15" customHeight="1" x14ac:dyDescent="0.2">
      <c r="A69" s="45"/>
      <c r="B69" s="315"/>
      <c r="C69" s="59" t="s">
        <v>152</v>
      </c>
      <c r="D69" s="60" t="s">
        <v>847</v>
      </c>
      <c r="E69" s="61"/>
      <c r="F69" s="92"/>
      <c r="G69" s="62" t="str">
        <f t="shared" si="11"/>
        <v/>
      </c>
      <c r="H69" s="43"/>
      <c r="I69" s="93">
        <f t="shared" si="14"/>
        <v>0</v>
      </c>
      <c r="J69" s="43"/>
      <c r="K69" s="470"/>
      <c r="L69" s="43"/>
      <c r="N69" s="315"/>
      <c r="O69" s="45"/>
      <c r="P69" s="45"/>
      <c r="Q69" s="45"/>
      <c r="R69" s="45"/>
      <c r="S69" s="45"/>
      <c r="T69" s="45"/>
      <c r="U69" s="45"/>
      <c r="V69" s="45"/>
      <c r="W69" s="45"/>
      <c r="X69" s="45"/>
      <c r="Y69" s="45"/>
      <c r="Z69" s="45"/>
      <c r="AA69" s="45"/>
      <c r="AB69" s="45"/>
      <c r="AC69" s="45"/>
    </row>
    <row r="70" spans="1:29" s="25" customFormat="1" ht="15" customHeight="1" x14ac:dyDescent="0.2">
      <c r="A70" s="45"/>
      <c r="B70" s="315"/>
      <c r="C70" s="59" t="s">
        <v>152</v>
      </c>
      <c r="D70" s="60" t="s">
        <v>841</v>
      </c>
      <c r="E70" s="61"/>
      <c r="F70" s="92"/>
      <c r="G70" s="62" t="str">
        <f t="shared" si="11"/>
        <v/>
      </c>
      <c r="H70" s="43"/>
      <c r="I70" s="93">
        <f t="shared" si="14"/>
        <v>0</v>
      </c>
      <c r="J70" s="43"/>
      <c r="K70" s="470"/>
      <c r="L70" s="43"/>
      <c r="N70" s="315"/>
      <c r="O70" s="45"/>
      <c r="P70" s="45"/>
      <c r="Q70" s="45"/>
      <c r="R70" s="45"/>
      <c r="S70" s="45"/>
      <c r="T70" s="45"/>
      <c r="U70" s="45"/>
      <c r="V70" s="45"/>
      <c r="W70" s="45"/>
      <c r="X70" s="45"/>
      <c r="Y70" s="45"/>
      <c r="Z70" s="45"/>
      <c r="AA70" s="45"/>
      <c r="AB70" s="45"/>
      <c r="AC70" s="45"/>
    </row>
    <row r="71" spans="1:29" s="25" customFormat="1" ht="15" customHeight="1" x14ac:dyDescent="0.2">
      <c r="A71" s="45"/>
      <c r="B71" s="315"/>
      <c r="C71" s="59" t="s">
        <v>152</v>
      </c>
      <c r="D71" s="60" t="s">
        <v>846</v>
      </c>
      <c r="E71" s="61"/>
      <c r="F71" s="92"/>
      <c r="G71" s="62" t="str">
        <f t="shared" si="11"/>
        <v/>
      </c>
      <c r="H71" s="43"/>
      <c r="I71" s="93">
        <f t="shared" si="14"/>
        <v>0</v>
      </c>
      <c r="J71" s="43"/>
      <c r="K71" s="470"/>
      <c r="L71" s="43"/>
      <c r="N71" s="315"/>
      <c r="O71" s="45"/>
      <c r="P71" s="45"/>
      <c r="Q71" s="45"/>
      <c r="R71" s="45"/>
      <c r="S71" s="45"/>
      <c r="T71" s="45"/>
      <c r="U71" s="45"/>
      <c r="V71" s="45"/>
      <c r="W71" s="45"/>
      <c r="X71" s="45"/>
      <c r="Y71" s="45"/>
      <c r="Z71" s="45"/>
      <c r="AA71" s="45"/>
      <c r="AB71" s="45"/>
      <c r="AC71" s="45"/>
    </row>
    <row r="72" spans="1:29" s="25" customFormat="1" ht="15" customHeight="1" x14ac:dyDescent="0.2">
      <c r="A72" s="45"/>
      <c r="B72" s="315"/>
      <c r="C72" s="59" t="s">
        <v>152</v>
      </c>
      <c r="D72" s="60" t="s">
        <v>848</v>
      </c>
      <c r="E72" s="61"/>
      <c r="F72" s="92"/>
      <c r="G72" s="62" t="str">
        <f t="shared" si="11"/>
        <v/>
      </c>
      <c r="H72" s="43"/>
      <c r="I72" s="93">
        <f t="shared" si="14"/>
        <v>0</v>
      </c>
      <c r="J72" s="43"/>
      <c r="K72" s="470"/>
      <c r="L72" s="43"/>
      <c r="N72" s="315"/>
      <c r="O72" s="45"/>
      <c r="P72" s="45"/>
      <c r="Q72" s="45"/>
      <c r="R72" s="45"/>
      <c r="S72" s="45"/>
      <c r="T72" s="45"/>
      <c r="U72" s="45"/>
      <c r="V72" s="45"/>
      <c r="W72" s="45"/>
      <c r="X72" s="45"/>
      <c r="Y72" s="45"/>
      <c r="Z72" s="45"/>
      <c r="AA72" s="45"/>
      <c r="AB72" s="45"/>
      <c r="AC72" s="45"/>
    </row>
    <row r="73" spans="1:29" s="25" customFormat="1" ht="15" customHeight="1" x14ac:dyDescent="0.2">
      <c r="A73" s="45"/>
      <c r="B73" s="315"/>
      <c r="C73" s="59" t="s">
        <v>152</v>
      </c>
      <c r="D73" s="60" t="s">
        <v>393</v>
      </c>
      <c r="E73" s="61"/>
      <c r="F73" s="92"/>
      <c r="G73" s="62" t="str">
        <f t="shared" si="11"/>
        <v/>
      </c>
      <c r="H73" s="43"/>
      <c r="I73" s="93">
        <f t="shared" si="14"/>
        <v>0</v>
      </c>
      <c r="J73" s="43"/>
      <c r="K73" s="470"/>
      <c r="L73" s="43"/>
      <c r="N73" s="315"/>
      <c r="O73" s="45"/>
      <c r="P73" s="45"/>
      <c r="Q73" s="45"/>
      <c r="R73" s="45"/>
      <c r="S73" s="45"/>
      <c r="T73" s="45"/>
      <c r="U73" s="45"/>
      <c r="V73" s="45"/>
      <c r="W73" s="45"/>
      <c r="X73" s="45"/>
      <c r="Y73" s="45"/>
      <c r="Z73" s="45"/>
      <c r="AA73" s="45"/>
      <c r="AB73" s="45"/>
      <c r="AC73" s="45"/>
    </row>
    <row r="74" spans="1:29" s="25" customFormat="1" ht="15" customHeight="1" x14ac:dyDescent="0.2">
      <c r="A74" s="45"/>
      <c r="B74" s="315"/>
      <c r="C74" s="59" t="s">
        <v>152</v>
      </c>
      <c r="D74" s="60" t="s">
        <v>913</v>
      </c>
      <c r="E74" s="61"/>
      <c r="F74" s="92"/>
      <c r="G74" s="62" t="str">
        <f t="shared" si="11"/>
        <v/>
      </c>
      <c r="H74" s="43"/>
      <c r="I74" s="93">
        <f t="shared" si="14"/>
        <v>0</v>
      </c>
      <c r="J74" s="43"/>
      <c r="K74" s="470"/>
      <c r="L74" s="43"/>
      <c r="N74" s="315"/>
      <c r="O74" s="45"/>
      <c r="P74" s="45"/>
      <c r="Q74" s="45"/>
      <c r="R74" s="45"/>
      <c r="S74" s="45"/>
      <c r="T74" s="45"/>
      <c r="U74" s="45"/>
      <c r="V74" s="45"/>
      <c r="W74" s="45"/>
      <c r="X74" s="45"/>
      <c r="Y74" s="45"/>
      <c r="Z74" s="45"/>
      <c r="AA74" s="45"/>
      <c r="AB74" s="45"/>
      <c r="AC74" s="45"/>
    </row>
    <row r="75" spans="1:29" s="25" customFormat="1" ht="15" customHeight="1" x14ac:dyDescent="0.2">
      <c r="A75" s="45"/>
      <c r="B75" s="315"/>
      <c r="C75" s="59" t="s">
        <v>152</v>
      </c>
      <c r="D75" s="60" t="s">
        <v>914</v>
      </c>
      <c r="E75" s="61"/>
      <c r="F75" s="92"/>
      <c r="G75" s="62" t="str">
        <f t="shared" si="11"/>
        <v/>
      </c>
      <c r="H75" s="43"/>
      <c r="I75" s="93">
        <f t="shared" si="14"/>
        <v>0</v>
      </c>
      <c r="J75" s="43"/>
      <c r="K75" s="470"/>
      <c r="L75" s="43"/>
      <c r="N75" s="315"/>
      <c r="O75" s="45"/>
      <c r="P75" s="45"/>
      <c r="Q75" s="45"/>
      <c r="R75" s="45"/>
      <c r="S75" s="45"/>
      <c r="T75" s="45"/>
      <c r="U75" s="45"/>
      <c r="V75" s="45"/>
      <c r="W75" s="45"/>
      <c r="X75" s="45"/>
      <c r="Y75" s="45"/>
      <c r="Z75" s="45"/>
      <c r="AA75" s="45"/>
      <c r="AB75" s="45"/>
      <c r="AC75" s="45"/>
    </row>
    <row r="76" spans="1:29" s="25" customFormat="1" ht="15" customHeight="1" x14ac:dyDescent="0.2">
      <c r="A76" s="45"/>
      <c r="B76" s="315"/>
      <c r="C76" s="59" t="s">
        <v>152</v>
      </c>
      <c r="D76" s="60" t="s">
        <v>13</v>
      </c>
      <c r="E76" s="61"/>
      <c r="F76" s="92"/>
      <c r="G76" s="62" t="str">
        <f t="shared" si="11"/>
        <v/>
      </c>
      <c r="H76" s="43"/>
      <c r="I76" s="93">
        <f t="shared" si="14"/>
        <v>0</v>
      </c>
      <c r="J76" s="43"/>
      <c r="K76" s="470"/>
      <c r="L76" s="43"/>
      <c r="N76" s="315"/>
      <c r="O76" s="45"/>
      <c r="P76" s="45"/>
      <c r="Q76" s="45"/>
      <c r="R76" s="45"/>
      <c r="S76" s="45"/>
      <c r="T76" s="45"/>
      <c r="U76" s="45"/>
      <c r="V76" s="45"/>
      <c r="W76" s="45"/>
      <c r="X76" s="45"/>
      <c r="Y76" s="45"/>
      <c r="Z76" s="45"/>
      <c r="AA76" s="45"/>
      <c r="AB76" s="45"/>
      <c r="AC76" s="45"/>
    </row>
    <row r="77" spans="1:29" s="25" customFormat="1" ht="15" customHeight="1" x14ac:dyDescent="0.2">
      <c r="A77" s="45"/>
      <c r="B77" s="315"/>
      <c r="C77" s="59" t="s">
        <v>152</v>
      </c>
      <c r="D77" s="60" t="s">
        <v>851</v>
      </c>
      <c r="E77" s="61"/>
      <c r="F77" s="92"/>
      <c r="G77" s="62" t="str">
        <f t="shared" si="11"/>
        <v/>
      </c>
      <c r="H77" s="43"/>
      <c r="I77" s="93">
        <f t="shared" si="14"/>
        <v>0</v>
      </c>
      <c r="J77" s="43"/>
      <c r="K77" s="470"/>
      <c r="L77" s="43"/>
      <c r="N77" s="315"/>
      <c r="O77" s="45"/>
      <c r="P77" s="45"/>
      <c r="Q77" s="45"/>
      <c r="R77" s="45"/>
      <c r="S77" s="45"/>
      <c r="T77" s="45"/>
      <c r="U77" s="45"/>
      <c r="V77" s="45"/>
      <c r="W77" s="45"/>
      <c r="X77" s="45"/>
      <c r="Y77" s="45"/>
      <c r="Z77" s="45"/>
      <c r="AA77" s="45"/>
      <c r="AB77" s="45"/>
      <c r="AC77" s="45"/>
    </row>
    <row r="78" spans="1:29" s="25" customFormat="1" ht="15" customHeight="1" x14ac:dyDescent="0.2">
      <c r="A78" s="45"/>
      <c r="B78" s="315"/>
      <c r="C78" s="59" t="s">
        <v>152</v>
      </c>
      <c r="D78" s="162"/>
      <c r="E78" s="61"/>
      <c r="F78" s="92"/>
      <c r="G78" s="62" t="str">
        <f t="shared" si="11"/>
        <v/>
      </c>
      <c r="H78" s="43"/>
      <c r="I78" s="93">
        <f t="shared" si="14"/>
        <v>0</v>
      </c>
      <c r="J78" s="43"/>
      <c r="K78" s="470"/>
      <c r="L78" s="43"/>
      <c r="N78" s="315"/>
      <c r="O78" s="45"/>
      <c r="P78" s="45"/>
      <c r="Q78" s="45"/>
      <c r="R78" s="45"/>
      <c r="S78" s="45"/>
      <c r="T78" s="45"/>
      <c r="U78" s="45"/>
      <c r="V78" s="45"/>
      <c r="W78" s="45"/>
      <c r="X78" s="45"/>
      <c r="Y78" s="45"/>
      <c r="Z78" s="45"/>
      <c r="AA78" s="45"/>
      <c r="AB78" s="45"/>
      <c r="AC78" s="45"/>
    </row>
    <row r="79" spans="1:29" s="25" customFormat="1" ht="15" customHeight="1" x14ac:dyDescent="0.2">
      <c r="A79" s="45"/>
      <c r="B79" s="315"/>
      <c r="C79" s="59" t="s">
        <v>152</v>
      </c>
      <c r="D79" s="162"/>
      <c r="E79" s="61"/>
      <c r="F79" s="92"/>
      <c r="G79" s="62" t="str">
        <f t="shared" si="11"/>
        <v/>
      </c>
      <c r="H79" s="43"/>
      <c r="I79" s="93">
        <f t="shared" ref="I79" si="15">F79</f>
        <v>0</v>
      </c>
      <c r="J79" s="43"/>
      <c r="K79" s="470"/>
      <c r="L79" s="43"/>
      <c r="N79" s="315"/>
      <c r="O79" s="45"/>
      <c r="P79" s="45"/>
      <c r="Q79" s="45"/>
      <c r="R79" s="45"/>
      <c r="S79" s="45"/>
      <c r="T79" s="45"/>
      <c r="U79" s="45"/>
      <c r="V79" s="45"/>
      <c r="W79" s="45"/>
      <c r="X79" s="45"/>
      <c r="Y79" s="45"/>
      <c r="Z79" s="45"/>
      <c r="AA79" s="45"/>
      <c r="AB79" s="45"/>
      <c r="AC79" s="45"/>
    </row>
    <row r="80" spans="1:29" s="68" customFormat="1" ht="15" customHeight="1" x14ac:dyDescent="0.2">
      <c r="A80" s="45"/>
      <c r="B80" s="315"/>
      <c r="C80" s="64" t="s">
        <v>67</v>
      </c>
      <c r="D80" s="65" t="s">
        <v>397</v>
      </c>
      <c r="E80" s="66"/>
      <c r="F80" s="67">
        <f>SUM(F51:F79)</f>
        <v>0</v>
      </c>
      <c r="G80" s="67" t="str">
        <f t="shared" si="11"/>
        <v/>
      </c>
      <c r="H80" s="43"/>
      <c r="I80" s="31"/>
      <c r="J80" s="43"/>
      <c r="K80" s="470"/>
      <c r="L80" s="43"/>
      <c r="M80" s="45"/>
      <c r="N80" s="315"/>
      <c r="O80" s="45"/>
      <c r="P80" s="45"/>
      <c r="Q80" s="45"/>
      <c r="R80" s="45"/>
      <c r="S80" s="45"/>
      <c r="T80" s="45"/>
      <c r="U80" s="45"/>
      <c r="V80" s="45"/>
      <c r="W80" s="45"/>
      <c r="X80" s="45"/>
      <c r="Y80" s="45"/>
      <c r="Z80" s="45"/>
      <c r="AA80" s="45"/>
      <c r="AB80" s="45"/>
      <c r="AC80" s="45"/>
    </row>
    <row r="81" spans="1:29" s="25" customFormat="1" ht="4.5" customHeight="1" x14ac:dyDescent="0.2">
      <c r="A81" s="45"/>
      <c r="B81" s="315"/>
      <c r="C81" s="73"/>
      <c r="D81" s="70"/>
      <c r="E81" s="70"/>
      <c r="F81" s="71"/>
      <c r="G81" s="71"/>
      <c r="H81" s="43"/>
      <c r="I81" s="72"/>
      <c r="J81" s="43"/>
      <c r="K81" s="73"/>
      <c r="L81" s="43"/>
      <c r="N81" s="315"/>
    </row>
    <row r="82" spans="1:29" s="25" customFormat="1" ht="15" customHeight="1" x14ac:dyDescent="0.2">
      <c r="A82" s="45"/>
      <c r="B82" s="315"/>
      <c r="C82" s="59" t="s">
        <v>392</v>
      </c>
      <c r="D82" s="60" t="s">
        <v>468</v>
      </c>
      <c r="E82" s="61"/>
      <c r="F82" s="62">
        <f>E_Sources!H15</f>
        <v>0</v>
      </c>
      <c r="G82" s="62" t="str">
        <f t="shared" ref="G82:G88" si="16">IF(G$7=0,"",F82/G$7)</f>
        <v/>
      </c>
      <c r="H82" s="43"/>
      <c r="I82" s="93">
        <f t="shared" ref="I82" si="17">F82</f>
        <v>0</v>
      </c>
      <c r="J82" s="43"/>
      <c r="K82" s="470"/>
      <c r="L82" s="43"/>
      <c r="N82" s="315"/>
      <c r="O82" s="45"/>
      <c r="P82" s="45"/>
      <c r="Q82" s="45"/>
      <c r="R82" s="45"/>
      <c r="S82" s="45"/>
      <c r="T82" s="45"/>
      <c r="U82" s="45"/>
      <c r="V82" s="45"/>
      <c r="W82" s="45"/>
      <c r="X82" s="45"/>
      <c r="Y82" s="45"/>
      <c r="Z82" s="45"/>
      <c r="AA82" s="45"/>
      <c r="AB82" s="45"/>
      <c r="AC82" s="45"/>
    </row>
    <row r="83" spans="1:29" s="25" customFormat="1" ht="15" customHeight="1" x14ac:dyDescent="0.2">
      <c r="A83" s="45"/>
      <c r="B83" s="315"/>
      <c r="C83" s="59" t="s">
        <v>392</v>
      </c>
      <c r="D83" s="60" t="s">
        <v>469</v>
      </c>
      <c r="E83" s="61"/>
      <c r="F83" s="92"/>
      <c r="G83" s="62" t="str">
        <f t="shared" si="16"/>
        <v/>
      </c>
      <c r="H83" s="43"/>
      <c r="I83" s="93">
        <f>F83</f>
        <v>0</v>
      </c>
      <c r="J83" s="43"/>
      <c r="K83" s="470"/>
      <c r="L83" s="43"/>
      <c r="N83" s="315"/>
      <c r="O83" s="45"/>
      <c r="P83" s="45"/>
      <c r="Q83" s="45"/>
      <c r="R83" s="45"/>
      <c r="S83" s="45"/>
      <c r="T83" s="45"/>
      <c r="U83" s="45"/>
      <c r="V83" s="45"/>
      <c r="W83" s="45"/>
      <c r="X83" s="45"/>
      <c r="Y83" s="45"/>
      <c r="Z83" s="45"/>
      <c r="AA83" s="45"/>
      <c r="AB83" s="45"/>
      <c r="AC83" s="45"/>
    </row>
    <row r="84" spans="1:29" s="25" customFormat="1" ht="15" customHeight="1" x14ac:dyDescent="0.2">
      <c r="A84" s="45"/>
      <c r="B84" s="315"/>
      <c r="C84" s="59" t="s">
        <v>392</v>
      </c>
      <c r="D84" s="60" t="s">
        <v>391</v>
      </c>
      <c r="E84" s="61"/>
      <c r="F84" s="92"/>
      <c r="G84" s="62" t="str">
        <f t="shared" si="16"/>
        <v/>
      </c>
      <c r="H84" s="43"/>
      <c r="I84" s="93">
        <f>F84</f>
        <v>0</v>
      </c>
      <c r="J84" s="43"/>
      <c r="K84" s="470"/>
      <c r="L84" s="43"/>
      <c r="N84" s="315"/>
      <c r="O84" s="45"/>
      <c r="P84" s="45"/>
      <c r="Q84" s="45"/>
      <c r="R84" s="45"/>
      <c r="S84" s="45"/>
      <c r="T84" s="45"/>
      <c r="U84" s="45"/>
      <c r="V84" s="45"/>
      <c r="W84" s="45"/>
      <c r="X84" s="45"/>
      <c r="Y84" s="45"/>
      <c r="Z84" s="45"/>
      <c r="AA84" s="45"/>
      <c r="AB84" s="45"/>
      <c r="AC84" s="45"/>
    </row>
    <row r="85" spans="1:29" s="25" customFormat="1" ht="15" customHeight="1" x14ac:dyDescent="0.2">
      <c r="A85" s="45"/>
      <c r="B85" s="315"/>
      <c r="C85" s="59" t="s">
        <v>392</v>
      </c>
      <c r="D85" s="60" t="s">
        <v>280</v>
      </c>
      <c r="E85" s="61"/>
      <c r="F85" s="92"/>
      <c r="G85" s="62" t="str">
        <f t="shared" si="16"/>
        <v/>
      </c>
      <c r="H85" s="43"/>
      <c r="I85" s="93">
        <f>F85</f>
        <v>0</v>
      </c>
      <c r="J85" s="43"/>
      <c r="K85" s="470"/>
      <c r="L85" s="43"/>
      <c r="N85" s="315"/>
      <c r="O85" s="45"/>
      <c r="P85" s="45"/>
      <c r="Q85" s="45"/>
      <c r="R85" s="45"/>
      <c r="S85" s="45"/>
      <c r="T85" s="45"/>
      <c r="U85" s="45"/>
      <c r="V85" s="45"/>
      <c r="W85" s="45"/>
      <c r="X85" s="45"/>
      <c r="Y85" s="45"/>
      <c r="Z85" s="45"/>
      <c r="AA85" s="45"/>
      <c r="AB85" s="45"/>
      <c r="AC85" s="45"/>
    </row>
    <row r="86" spans="1:29" s="25" customFormat="1" ht="15" customHeight="1" x14ac:dyDescent="0.2">
      <c r="A86" s="45"/>
      <c r="B86" s="315"/>
      <c r="C86" s="59" t="s">
        <v>392</v>
      </c>
      <c r="D86" s="60" t="s">
        <v>281</v>
      </c>
      <c r="E86" s="61"/>
      <c r="F86" s="92"/>
      <c r="G86" s="62" t="str">
        <f t="shared" si="16"/>
        <v/>
      </c>
      <c r="H86" s="43"/>
      <c r="I86" s="93">
        <f>F86</f>
        <v>0</v>
      </c>
      <c r="J86" s="43"/>
      <c r="K86" s="470"/>
      <c r="L86" s="43"/>
      <c r="N86" s="315"/>
      <c r="O86" s="45"/>
      <c r="P86" s="45"/>
      <c r="Q86" s="45"/>
      <c r="R86" s="45"/>
      <c r="S86" s="45"/>
      <c r="T86" s="45"/>
      <c r="U86" s="45"/>
      <c r="V86" s="45"/>
      <c r="W86" s="45"/>
      <c r="X86" s="45"/>
      <c r="Y86" s="45"/>
      <c r="Z86" s="45"/>
      <c r="AA86" s="45"/>
      <c r="AB86" s="45"/>
      <c r="AC86" s="45"/>
    </row>
    <row r="87" spans="1:29" s="25" customFormat="1" ht="15" customHeight="1" x14ac:dyDescent="0.2">
      <c r="A87" s="45"/>
      <c r="B87" s="315"/>
      <c r="C87" s="59" t="s">
        <v>392</v>
      </c>
      <c r="D87" s="162"/>
      <c r="E87" s="61"/>
      <c r="F87" s="92"/>
      <c r="G87" s="62" t="str">
        <f t="shared" si="16"/>
        <v/>
      </c>
      <c r="H87" s="43"/>
      <c r="I87" s="93">
        <f>F87</f>
        <v>0</v>
      </c>
      <c r="J87" s="43"/>
      <c r="K87" s="470"/>
      <c r="L87" s="43"/>
      <c r="N87" s="315"/>
      <c r="O87" s="45"/>
      <c r="P87" s="45"/>
      <c r="Q87" s="45"/>
      <c r="R87" s="45"/>
      <c r="S87" s="45"/>
      <c r="T87" s="45"/>
      <c r="U87" s="45"/>
      <c r="V87" s="45"/>
      <c r="W87" s="45"/>
      <c r="X87" s="45"/>
      <c r="Y87" s="45"/>
      <c r="Z87" s="45"/>
      <c r="AA87" s="45"/>
      <c r="AB87" s="45"/>
      <c r="AC87" s="45"/>
    </row>
    <row r="88" spans="1:29" s="68" customFormat="1" ht="15" customHeight="1" x14ac:dyDescent="0.2">
      <c r="A88" s="45"/>
      <c r="B88" s="315"/>
      <c r="C88" s="64" t="s">
        <v>67</v>
      </c>
      <c r="D88" s="65" t="s">
        <v>392</v>
      </c>
      <c r="E88" s="66"/>
      <c r="F88" s="67">
        <f>SUM(F82:F87)</f>
        <v>0</v>
      </c>
      <c r="G88" s="67" t="str">
        <f t="shared" si="16"/>
        <v/>
      </c>
      <c r="H88" s="43"/>
      <c r="I88" s="31"/>
      <c r="J88" s="43"/>
      <c r="K88" s="470"/>
      <c r="L88" s="43"/>
      <c r="M88" s="45"/>
      <c r="N88" s="315"/>
      <c r="O88" s="45"/>
      <c r="P88" s="45"/>
      <c r="Q88" s="45"/>
      <c r="R88" s="45"/>
      <c r="S88" s="45"/>
      <c r="T88" s="45"/>
      <c r="U88" s="45"/>
      <c r="V88" s="45"/>
      <c r="W88" s="45"/>
      <c r="X88" s="45"/>
      <c r="Y88" s="45"/>
      <c r="Z88" s="45"/>
      <c r="AA88" s="45"/>
      <c r="AB88" s="45"/>
      <c r="AC88" s="45"/>
    </row>
    <row r="89" spans="1:29" s="43" customFormat="1" ht="4.5" customHeight="1" x14ac:dyDescent="0.2">
      <c r="A89" s="313"/>
      <c r="B89" s="317"/>
      <c r="N89" s="317"/>
    </row>
    <row r="90" spans="1:29" s="25" customFormat="1" ht="15" customHeight="1" x14ac:dyDescent="0.2">
      <c r="A90" s="45"/>
      <c r="B90" s="315"/>
      <c r="C90" s="59" t="s">
        <v>22</v>
      </c>
      <c r="D90" s="60" t="s">
        <v>23</v>
      </c>
      <c r="E90" s="61"/>
      <c r="F90" s="92"/>
      <c r="G90" s="62" t="str">
        <f>IF(G$7=0,"",F90/G$7)</f>
        <v/>
      </c>
      <c r="H90" s="43"/>
      <c r="I90" s="31"/>
      <c r="J90" s="43"/>
      <c r="K90" s="470"/>
      <c r="L90" s="43"/>
      <c r="N90" s="315"/>
      <c r="O90" s="45"/>
      <c r="P90" s="45"/>
      <c r="Q90" s="45"/>
      <c r="R90" s="45"/>
      <c r="S90" s="45"/>
      <c r="T90" s="45"/>
      <c r="U90" s="45"/>
      <c r="V90" s="45"/>
      <c r="W90" s="45"/>
      <c r="X90" s="45"/>
      <c r="Y90" s="45"/>
      <c r="Z90" s="45"/>
      <c r="AA90" s="45"/>
      <c r="AB90" s="45"/>
      <c r="AC90" s="45"/>
    </row>
    <row r="91" spans="1:29" s="25" customFormat="1" ht="15" customHeight="1" x14ac:dyDescent="0.2">
      <c r="A91" s="45"/>
      <c r="B91" s="315"/>
      <c r="C91" s="59" t="s">
        <v>22</v>
      </c>
      <c r="D91" s="60" t="s">
        <v>390</v>
      </c>
      <c r="E91" s="61"/>
      <c r="F91" s="92"/>
      <c r="G91" s="62" t="str">
        <f>IF(G$7=0,"",F91/G$7)</f>
        <v/>
      </c>
      <c r="H91" s="43"/>
      <c r="I91" s="31"/>
      <c r="J91" s="43"/>
      <c r="K91" s="470"/>
      <c r="L91" s="43"/>
      <c r="N91" s="315"/>
      <c r="O91" s="45"/>
      <c r="P91" s="45"/>
      <c r="Q91" s="45"/>
      <c r="R91" s="45"/>
      <c r="S91" s="45"/>
      <c r="T91" s="45"/>
      <c r="U91" s="45"/>
      <c r="V91" s="45"/>
      <c r="W91" s="45"/>
      <c r="X91" s="45"/>
      <c r="Y91" s="45"/>
      <c r="Z91" s="45"/>
      <c r="AA91" s="45"/>
      <c r="AB91" s="45"/>
      <c r="AC91" s="45"/>
    </row>
    <row r="92" spans="1:29" s="25" customFormat="1" ht="15" customHeight="1" x14ac:dyDescent="0.2">
      <c r="A92" s="45"/>
      <c r="B92" s="315"/>
      <c r="C92" s="59" t="s">
        <v>22</v>
      </c>
      <c r="D92" s="60" t="s">
        <v>284</v>
      </c>
      <c r="E92" s="61"/>
      <c r="F92" s="92"/>
      <c r="G92" s="62" t="str">
        <f>IF(G$7=0,"",F92/G$7)</f>
        <v/>
      </c>
      <c r="H92" s="43"/>
      <c r="I92" s="31"/>
      <c r="J92" s="43"/>
      <c r="K92" s="470"/>
      <c r="L92" s="43"/>
      <c r="N92" s="315"/>
      <c r="O92" s="45"/>
      <c r="P92" s="45"/>
      <c r="Q92" s="45"/>
      <c r="R92" s="45"/>
      <c r="S92" s="45"/>
      <c r="T92" s="45"/>
      <c r="U92" s="45"/>
      <c r="V92" s="45"/>
      <c r="W92" s="45"/>
      <c r="X92" s="45"/>
      <c r="Y92" s="45"/>
      <c r="Z92" s="45"/>
      <c r="AA92" s="45"/>
      <c r="AB92" s="45"/>
      <c r="AC92" s="45"/>
    </row>
    <row r="93" spans="1:29" s="68" customFormat="1" ht="15" customHeight="1" x14ac:dyDescent="0.2">
      <c r="A93" s="45"/>
      <c r="B93" s="315"/>
      <c r="C93" s="64" t="s">
        <v>67</v>
      </c>
      <c r="D93" s="65" t="s">
        <v>22</v>
      </c>
      <c r="E93" s="66"/>
      <c r="F93" s="67">
        <f>SUM(F90:F92)</f>
        <v>0</v>
      </c>
      <c r="G93" s="67" t="str">
        <f>IF(G$7=0,"",F93/G$7)</f>
        <v/>
      </c>
      <c r="H93" s="43"/>
      <c r="I93" s="31"/>
      <c r="J93" s="43"/>
      <c r="K93" s="470"/>
      <c r="L93" s="43"/>
      <c r="M93" s="45"/>
      <c r="N93" s="315"/>
      <c r="O93" s="45"/>
      <c r="P93" s="45"/>
      <c r="Q93" s="45"/>
      <c r="R93" s="45"/>
      <c r="S93" s="45"/>
      <c r="T93" s="45"/>
      <c r="U93" s="45"/>
      <c r="V93" s="45"/>
      <c r="W93" s="45"/>
      <c r="X93" s="45"/>
      <c r="Y93" s="45"/>
      <c r="Z93" s="45"/>
      <c r="AA93" s="45"/>
      <c r="AB93" s="45"/>
      <c r="AC93" s="45"/>
    </row>
    <row r="94" spans="1:29" s="25" customFormat="1" ht="5.0999999999999996" customHeight="1" x14ac:dyDescent="0.2">
      <c r="A94" s="45"/>
      <c r="B94" s="315"/>
      <c r="C94" s="73"/>
      <c r="D94" s="70"/>
      <c r="E94" s="70"/>
      <c r="F94" s="71"/>
      <c r="G94" s="71"/>
      <c r="H94" s="43"/>
      <c r="I94" s="72"/>
      <c r="J94" s="43"/>
      <c r="K94" s="73"/>
      <c r="L94" s="43"/>
      <c r="N94" s="315"/>
    </row>
    <row r="95" spans="1:29" s="25" customFormat="1" ht="15" customHeight="1" x14ac:dyDescent="0.2">
      <c r="A95" s="45"/>
      <c r="B95" s="315"/>
      <c r="C95" s="59" t="s">
        <v>17</v>
      </c>
      <c r="D95" s="60" t="s">
        <v>384</v>
      </c>
      <c r="E95" s="311">
        <f>IF(I_Expenses!E44&gt;0,G_Uses!F95/I_Expenses!E44,0)</f>
        <v>0</v>
      </c>
      <c r="F95" s="92"/>
      <c r="G95" s="62" t="str">
        <f t="shared" ref="G95:G107" si="18">IF(G$7=0,"",F95/G$7)</f>
        <v/>
      </c>
      <c r="H95" s="43"/>
      <c r="I95" s="31"/>
      <c r="J95" s="43"/>
      <c r="K95" s="470"/>
      <c r="L95" s="43"/>
      <c r="N95" s="315"/>
      <c r="O95" s="45"/>
      <c r="P95" s="45"/>
      <c r="Q95" s="45"/>
      <c r="R95" s="45"/>
      <c r="S95" s="45"/>
      <c r="T95" s="45"/>
      <c r="U95" s="45"/>
      <c r="V95" s="45"/>
      <c r="W95" s="45"/>
      <c r="X95" s="45"/>
      <c r="Y95" s="45"/>
      <c r="Z95" s="45"/>
      <c r="AA95" s="45"/>
      <c r="AB95" s="45"/>
      <c r="AC95" s="45"/>
    </row>
    <row r="96" spans="1:29" s="25" customFormat="1" ht="15" customHeight="1" x14ac:dyDescent="0.2">
      <c r="A96" s="45"/>
      <c r="B96" s="315"/>
      <c r="C96" s="59" t="s">
        <v>17</v>
      </c>
      <c r="D96" s="60" t="s">
        <v>385</v>
      </c>
      <c r="E96" s="141">
        <f>IF(I_Expenses!E46&gt;0,G_Uses!F96/I_Expenses!E46,0)</f>
        <v>0</v>
      </c>
      <c r="F96" s="92"/>
      <c r="G96" s="62" t="str">
        <f t="shared" si="18"/>
        <v/>
      </c>
      <c r="H96" s="43"/>
      <c r="I96" s="31"/>
      <c r="J96" s="43"/>
      <c r="K96" s="470"/>
      <c r="L96" s="43"/>
      <c r="N96" s="315"/>
      <c r="O96" s="45"/>
      <c r="P96" s="45"/>
      <c r="Q96" s="45"/>
      <c r="R96" s="45"/>
      <c r="S96" s="45"/>
      <c r="T96" s="45"/>
      <c r="U96" s="45"/>
      <c r="V96" s="45"/>
      <c r="W96" s="45"/>
      <c r="X96" s="45"/>
      <c r="Y96" s="45"/>
      <c r="Z96" s="45"/>
      <c r="AA96" s="45"/>
      <c r="AB96" s="45"/>
      <c r="AC96" s="45"/>
    </row>
    <row r="97" spans="1:29" s="25" customFormat="1" ht="15" customHeight="1" x14ac:dyDescent="0.2">
      <c r="A97" s="45"/>
      <c r="B97" s="315"/>
      <c r="C97" s="59" t="s">
        <v>17</v>
      </c>
      <c r="D97" s="60" t="s">
        <v>760</v>
      </c>
      <c r="E97" s="61"/>
      <c r="F97" s="92"/>
      <c r="G97" s="62" t="str">
        <f t="shared" si="18"/>
        <v/>
      </c>
      <c r="H97" s="43"/>
      <c r="I97" s="31"/>
      <c r="J97" s="43"/>
      <c r="K97" s="470"/>
      <c r="L97" s="43"/>
      <c r="N97" s="315"/>
      <c r="O97" s="45"/>
      <c r="P97" s="45"/>
      <c r="Q97" s="45"/>
      <c r="R97" s="45"/>
      <c r="S97" s="45"/>
      <c r="T97" s="45"/>
      <c r="U97" s="45"/>
      <c r="V97" s="45"/>
      <c r="W97" s="45"/>
      <c r="X97" s="45"/>
      <c r="Y97" s="45"/>
      <c r="Z97" s="45"/>
      <c r="AA97" s="45"/>
      <c r="AB97" s="45"/>
      <c r="AC97" s="45"/>
    </row>
    <row r="98" spans="1:29" s="25" customFormat="1" ht="15" customHeight="1" x14ac:dyDescent="0.2">
      <c r="A98" s="45"/>
      <c r="B98" s="315"/>
      <c r="C98" s="59" t="s">
        <v>17</v>
      </c>
      <c r="D98" s="60" t="s">
        <v>631</v>
      </c>
      <c r="E98" s="61"/>
      <c r="F98" s="92"/>
      <c r="G98" s="62" t="str">
        <f t="shared" si="18"/>
        <v/>
      </c>
      <c r="H98" s="43"/>
      <c r="I98" s="31"/>
      <c r="J98" s="43"/>
      <c r="K98" s="470"/>
      <c r="L98" s="43"/>
      <c r="N98" s="315"/>
      <c r="O98" s="45"/>
      <c r="P98" s="45"/>
      <c r="Q98" s="45"/>
      <c r="R98" s="45"/>
      <c r="S98" s="45"/>
      <c r="T98" s="45"/>
      <c r="U98" s="45"/>
      <c r="V98" s="45"/>
      <c r="W98" s="45"/>
      <c r="X98" s="45"/>
      <c r="Y98" s="45"/>
      <c r="Z98" s="45"/>
      <c r="AA98" s="45"/>
      <c r="AB98" s="45"/>
      <c r="AC98" s="45"/>
    </row>
    <row r="99" spans="1:29" s="25" customFormat="1" ht="15" customHeight="1" x14ac:dyDescent="0.2">
      <c r="A99" s="45"/>
      <c r="B99" s="315"/>
      <c r="C99" s="59" t="s">
        <v>17</v>
      </c>
      <c r="D99" s="60" t="s">
        <v>21</v>
      </c>
      <c r="E99" s="61"/>
      <c r="F99" s="92"/>
      <c r="G99" s="62" t="str">
        <f t="shared" si="18"/>
        <v/>
      </c>
      <c r="H99" s="43"/>
      <c r="I99" s="31"/>
      <c r="J99" s="43"/>
      <c r="K99" s="470"/>
      <c r="L99" s="43"/>
      <c r="N99" s="315"/>
      <c r="O99" s="45"/>
      <c r="P99" s="45"/>
      <c r="Q99" s="45"/>
      <c r="R99" s="45"/>
      <c r="S99" s="45"/>
      <c r="T99" s="45"/>
      <c r="U99" s="45"/>
      <c r="V99" s="45"/>
      <c r="W99" s="45"/>
      <c r="X99" s="45"/>
      <c r="Y99" s="45"/>
      <c r="Z99" s="45"/>
      <c r="AA99" s="45"/>
      <c r="AB99" s="45"/>
      <c r="AC99" s="45"/>
    </row>
    <row r="100" spans="1:29" s="25" customFormat="1" ht="15" customHeight="1" x14ac:dyDescent="0.2">
      <c r="A100" s="45"/>
      <c r="B100" s="315"/>
      <c r="C100" s="59" t="s">
        <v>17</v>
      </c>
      <c r="D100" s="60" t="s">
        <v>20</v>
      </c>
      <c r="E100" s="61"/>
      <c r="F100" s="92"/>
      <c r="G100" s="62" t="str">
        <f t="shared" si="18"/>
        <v/>
      </c>
      <c r="H100" s="43"/>
      <c r="I100" s="31"/>
      <c r="J100" s="43"/>
      <c r="K100" s="470"/>
      <c r="L100" s="43"/>
      <c r="N100" s="315"/>
      <c r="O100" s="45"/>
      <c r="P100" s="45"/>
      <c r="Q100" s="45"/>
      <c r="R100" s="45"/>
      <c r="S100" s="45"/>
      <c r="T100" s="45"/>
      <c r="U100" s="45"/>
      <c r="V100" s="45"/>
      <c r="W100" s="45"/>
      <c r="X100" s="45"/>
      <c r="Y100" s="45"/>
      <c r="Z100" s="45"/>
      <c r="AA100" s="45"/>
      <c r="AB100" s="45"/>
      <c r="AC100" s="45"/>
    </row>
    <row r="101" spans="1:29" s="25" customFormat="1" ht="15" customHeight="1" x14ac:dyDescent="0.2">
      <c r="A101" s="45"/>
      <c r="B101" s="315"/>
      <c r="C101" s="59" t="s">
        <v>17</v>
      </c>
      <c r="D101" s="60" t="s">
        <v>19</v>
      </c>
      <c r="E101" s="61"/>
      <c r="F101" s="92"/>
      <c r="G101" s="62" t="str">
        <f t="shared" si="18"/>
        <v/>
      </c>
      <c r="H101" s="43"/>
      <c r="I101" s="31"/>
      <c r="J101" s="43"/>
      <c r="K101" s="470"/>
      <c r="L101" s="43"/>
      <c r="N101" s="315"/>
      <c r="O101" s="45"/>
      <c r="P101" s="45"/>
      <c r="Q101" s="45"/>
      <c r="R101" s="45"/>
      <c r="S101" s="45"/>
      <c r="T101" s="45"/>
      <c r="U101" s="45"/>
      <c r="V101" s="45"/>
      <c r="W101" s="45"/>
      <c r="X101" s="45"/>
      <c r="Y101" s="45"/>
      <c r="Z101" s="45"/>
      <c r="AA101" s="45"/>
      <c r="AB101" s="45"/>
      <c r="AC101" s="45"/>
    </row>
    <row r="102" spans="1:29" s="25" customFormat="1" ht="15" customHeight="1" x14ac:dyDescent="0.2">
      <c r="A102" s="45"/>
      <c r="B102" s="315"/>
      <c r="C102" s="59" t="s">
        <v>17</v>
      </c>
      <c r="D102" s="60" t="s">
        <v>18</v>
      </c>
      <c r="E102" s="61"/>
      <c r="F102" s="92"/>
      <c r="G102" s="62" t="str">
        <f t="shared" si="18"/>
        <v/>
      </c>
      <c r="H102" s="43"/>
      <c r="I102" s="31"/>
      <c r="J102" s="43"/>
      <c r="K102" s="470"/>
      <c r="L102" s="43"/>
      <c r="N102" s="315"/>
      <c r="O102" s="45"/>
      <c r="P102" s="45"/>
      <c r="Q102" s="45"/>
      <c r="R102" s="45"/>
      <c r="S102" s="45"/>
      <c r="T102" s="45"/>
      <c r="U102" s="45"/>
      <c r="V102" s="45"/>
      <c r="W102" s="45"/>
      <c r="X102" s="45"/>
      <c r="Y102" s="45"/>
      <c r="Z102" s="45"/>
      <c r="AA102" s="45"/>
      <c r="AB102" s="45"/>
      <c r="AC102" s="45"/>
    </row>
    <row r="103" spans="1:29" s="25" customFormat="1" ht="15" customHeight="1" x14ac:dyDescent="0.2">
      <c r="A103" s="45"/>
      <c r="B103" s="315"/>
      <c r="C103" s="59" t="s">
        <v>17</v>
      </c>
      <c r="D103" s="60" t="s">
        <v>774</v>
      </c>
      <c r="E103" s="61"/>
      <c r="F103" s="92"/>
      <c r="G103" s="62" t="str">
        <f t="shared" si="18"/>
        <v/>
      </c>
      <c r="H103" s="43"/>
      <c r="I103" s="31"/>
      <c r="J103" s="43"/>
      <c r="K103" s="470"/>
      <c r="L103" s="43"/>
      <c r="N103" s="315"/>
      <c r="O103" s="45"/>
      <c r="P103" s="45"/>
      <c r="Q103" s="45"/>
      <c r="R103" s="45"/>
      <c r="S103" s="45"/>
      <c r="T103" s="45"/>
      <c r="U103" s="45"/>
      <c r="V103" s="45"/>
      <c r="W103" s="45"/>
      <c r="X103" s="45"/>
      <c r="Y103" s="45"/>
      <c r="Z103" s="45"/>
      <c r="AA103" s="45"/>
      <c r="AB103" s="45"/>
      <c r="AC103" s="45"/>
    </row>
    <row r="104" spans="1:29" s="25" customFormat="1" ht="15" customHeight="1" x14ac:dyDescent="0.2">
      <c r="A104" s="45"/>
      <c r="B104" s="315"/>
      <c r="C104" s="59" t="s">
        <v>17</v>
      </c>
      <c r="D104" s="60" t="s">
        <v>850</v>
      </c>
      <c r="E104" s="61"/>
      <c r="F104" s="92"/>
      <c r="G104" s="62" t="str">
        <f t="shared" si="18"/>
        <v/>
      </c>
      <c r="H104" s="43"/>
      <c r="I104" s="31"/>
      <c r="J104" s="43"/>
      <c r="K104" s="470"/>
      <c r="L104" s="43"/>
      <c r="N104" s="315"/>
      <c r="O104" s="45"/>
      <c r="P104" s="45"/>
      <c r="Q104" s="45"/>
      <c r="R104" s="45"/>
      <c r="S104" s="45"/>
      <c r="T104" s="45"/>
      <c r="U104" s="45"/>
      <c r="V104" s="45"/>
      <c r="W104" s="45"/>
      <c r="X104" s="45"/>
      <c r="Y104" s="45"/>
      <c r="Z104" s="45"/>
      <c r="AA104" s="45"/>
      <c r="AB104" s="45"/>
      <c r="AC104" s="45"/>
    </row>
    <row r="105" spans="1:29" s="25" customFormat="1" ht="15" customHeight="1" x14ac:dyDescent="0.2">
      <c r="A105" s="45"/>
      <c r="B105" s="315"/>
      <c r="C105" s="59" t="s">
        <v>17</v>
      </c>
      <c r="D105" s="162"/>
      <c r="E105" s="61"/>
      <c r="F105" s="92"/>
      <c r="G105" s="62" t="str">
        <f t="shared" si="18"/>
        <v/>
      </c>
      <c r="H105" s="43"/>
      <c r="I105" s="31"/>
      <c r="J105" s="43"/>
      <c r="K105" s="470"/>
      <c r="L105" s="43"/>
      <c r="N105" s="315"/>
      <c r="O105" s="45"/>
      <c r="P105" s="45"/>
      <c r="Q105" s="45"/>
      <c r="R105" s="45"/>
      <c r="S105" s="45"/>
      <c r="T105" s="45"/>
      <c r="U105" s="45"/>
      <c r="V105" s="45"/>
      <c r="W105" s="45"/>
      <c r="X105" s="45"/>
      <c r="Y105" s="45"/>
      <c r="Z105" s="45"/>
      <c r="AA105" s="45"/>
      <c r="AB105" s="45"/>
      <c r="AC105" s="45"/>
    </row>
    <row r="106" spans="1:29" s="25" customFormat="1" ht="15" customHeight="1" x14ac:dyDescent="0.2">
      <c r="A106" s="45"/>
      <c r="B106" s="315"/>
      <c r="C106" s="59" t="s">
        <v>17</v>
      </c>
      <c r="D106" s="162"/>
      <c r="E106" s="61"/>
      <c r="F106" s="92"/>
      <c r="G106" s="62" t="str">
        <f t="shared" si="18"/>
        <v/>
      </c>
      <c r="H106" s="43"/>
      <c r="I106" s="31"/>
      <c r="J106" s="43"/>
      <c r="K106" s="470"/>
      <c r="L106" s="43"/>
      <c r="N106" s="315"/>
      <c r="O106" s="45"/>
      <c r="P106" s="45"/>
      <c r="Q106" s="45"/>
      <c r="R106" s="45"/>
      <c r="S106" s="45"/>
      <c r="T106" s="45"/>
      <c r="U106" s="45"/>
      <c r="V106" s="45"/>
      <c r="W106" s="45"/>
      <c r="X106" s="45"/>
      <c r="Y106" s="45"/>
      <c r="Z106" s="45"/>
      <c r="AA106" s="45"/>
      <c r="AB106" s="45"/>
      <c r="AC106" s="45"/>
    </row>
    <row r="107" spans="1:29" s="78" customFormat="1" ht="15" customHeight="1" x14ac:dyDescent="0.2">
      <c r="A107" s="45"/>
      <c r="B107" s="315"/>
      <c r="C107" s="64" t="s">
        <v>67</v>
      </c>
      <c r="D107" s="65" t="s">
        <v>17</v>
      </c>
      <c r="E107" s="66"/>
      <c r="F107" s="67">
        <f>SUM(F95:F106)</f>
        <v>0</v>
      </c>
      <c r="G107" s="67" t="str">
        <f t="shared" si="18"/>
        <v/>
      </c>
      <c r="H107" s="43"/>
      <c r="I107" s="31"/>
      <c r="J107" s="43"/>
      <c r="K107" s="470"/>
      <c r="L107" s="43"/>
      <c r="M107" s="45"/>
      <c r="N107" s="315"/>
      <c r="O107" s="45"/>
      <c r="P107" s="45"/>
      <c r="Q107" s="45"/>
      <c r="R107" s="45"/>
      <c r="S107" s="45"/>
      <c r="T107" s="45"/>
      <c r="U107" s="45"/>
      <c r="V107" s="45"/>
      <c r="W107" s="45"/>
      <c r="X107" s="45"/>
      <c r="Y107" s="45"/>
      <c r="Z107" s="45"/>
      <c r="AA107" s="45"/>
      <c r="AB107" s="45"/>
      <c r="AC107" s="45"/>
    </row>
    <row r="108" spans="1:29" s="25" customFormat="1" ht="5.0999999999999996" customHeight="1" x14ac:dyDescent="0.2">
      <c r="A108" s="45"/>
      <c r="B108" s="315"/>
      <c r="C108" s="73"/>
      <c r="D108" s="70"/>
      <c r="E108" s="70"/>
      <c r="F108" s="71"/>
      <c r="G108" s="71"/>
      <c r="H108" s="43"/>
      <c r="I108" s="72"/>
      <c r="J108" s="43"/>
      <c r="K108" s="73"/>
      <c r="L108" s="43"/>
      <c r="N108" s="315"/>
    </row>
    <row r="109" spans="1:29" s="68" customFormat="1" ht="15" customHeight="1" x14ac:dyDescent="0.2">
      <c r="A109" s="45"/>
      <c r="B109" s="315"/>
      <c r="C109" s="59" t="s">
        <v>24</v>
      </c>
      <c r="D109" s="60" t="s">
        <v>687</v>
      </c>
      <c r="E109" s="45"/>
      <c r="F109" s="719">
        <f>MIN(1500000,0.15*(SUM(F16,F22,F28,F49,F80)))</f>
        <v>0</v>
      </c>
      <c r="G109" s="62" t="str">
        <f>IF(G$7=0,"",F109/G$7)</f>
        <v/>
      </c>
      <c r="H109" s="43"/>
      <c r="I109" s="31"/>
      <c r="J109" s="43"/>
      <c r="K109" s="470"/>
      <c r="L109" s="43"/>
      <c r="M109" s="45"/>
      <c r="N109" s="315"/>
      <c r="O109" s="45"/>
      <c r="P109" s="45"/>
      <c r="Q109" s="45"/>
      <c r="R109" s="45"/>
      <c r="S109" s="45"/>
      <c r="T109" s="45"/>
      <c r="U109" s="45"/>
      <c r="V109" s="45"/>
      <c r="W109" s="45"/>
      <c r="X109" s="45"/>
      <c r="Y109" s="45"/>
      <c r="Z109" s="45"/>
      <c r="AA109" s="45"/>
      <c r="AB109" s="45"/>
      <c r="AC109" s="45"/>
    </row>
    <row r="110" spans="1:29" s="68" customFormat="1" ht="15" customHeight="1" x14ac:dyDescent="0.2">
      <c r="A110" s="45"/>
      <c r="B110" s="315"/>
      <c r="C110" s="59" t="s">
        <v>24</v>
      </c>
      <c r="D110" s="77" t="s">
        <v>387</v>
      </c>
      <c r="E110" s="52"/>
      <c r="F110" s="62">
        <f>IF(E5="",0,-F16*0.025)</f>
        <v>0</v>
      </c>
      <c r="G110" s="62" t="str">
        <f>IF(G$7=0,"",F110/G$7)</f>
        <v/>
      </c>
      <c r="H110" s="43"/>
      <c r="I110" s="31"/>
      <c r="J110" s="43"/>
      <c r="K110" s="470"/>
      <c r="L110" s="43"/>
      <c r="M110" s="45"/>
      <c r="N110" s="315"/>
      <c r="O110" s="45"/>
      <c r="P110" s="45"/>
      <c r="Q110" s="45"/>
      <c r="R110" s="45"/>
      <c r="S110" s="45"/>
      <c r="T110" s="45"/>
      <c r="U110" s="45"/>
      <c r="V110" s="45"/>
      <c r="W110" s="45"/>
      <c r="X110" s="45"/>
      <c r="Y110" s="45"/>
      <c r="Z110" s="45"/>
      <c r="AA110" s="45"/>
      <c r="AB110" s="45"/>
      <c r="AC110" s="45"/>
    </row>
    <row r="111" spans="1:29" s="68" customFormat="1" ht="15" customHeight="1" x14ac:dyDescent="0.2">
      <c r="A111" s="45"/>
      <c r="B111" s="315"/>
      <c r="C111" s="59" t="s">
        <v>24</v>
      </c>
      <c r="D111" s="77" t="s">
        <v>388</v>
      </c>
      <c r="E111" s="52"/>
      <c r="F111" s="62">
        <f>IF(E6="",0,-F_Construction!AJ73)</f>
        <v>0</v>
      </c>
      <c r="G111" s="62" t="str">
        <f>IF(G$7=0,"",F111/G$7)</f>
        <v/>
      </c>
      <c r="H111" s="43"/>
      <c r="I111" s="31"/>
      <c r="J111" s="43"/>
      <c r="K111" s="470"/>
      <c r="L111" s="43"/>
      <c r="M111" s="45"/>
      <c r="N111" s="315"/>
      <c r="O111" s="45"/>
      <c r="P111" s="45"/>
      <c r="Q111" s="45"/>
      <c r="R111" s="45"/>
      <c r="S111" s="45"/>
      <c r="T111" s="45"/>
      <c r="U111" s="45"/>
      <c r="V111" s="45"/>
      <c r="W111" s="45"/>
      <c r="X111" s="45"/>
      <c r="Y111" s="45"/>
      <c r="Z111" s="45"/>
      <c r="AA111" s="45"/>
      <c r="AB111" s="45"/>
      <c r="AC111" s="45"/>
    </row>
    <row r="112" spans="1:29" s="68" customFormat="1" ht="15" customHeight="1" x14ac:dyDescent="0.2">
      <c r="A112" s="45"/>
      <c r="B112" s="315"/>
      <c r="C112" s="64" t="s">
        <v>24</v>
      </c>
      <c r="D112" s="65" t="s">
        <v>389</v>
      </c>
      <c r="E112" s="74">
        <f>IF((F115-F112-F107-F93-F88)&gt;0,F112/(F115-F112-F107-F93-F88),0)</f>
        <v>0</v>
      </c>
      <c r="F112" s="67">
        <f>IF(AND(SUM(F109:F111)&gt;2000000, E_Sources!D71="X"),2000000,SUM(F109:F111))</f>
        <v>0</v>
      </c>
      <c r="G112" s="67" t="str">
        <f>IF(G$7=0,"",F112/G$7)</f>
        <v/>
      </c>
      <c r="H112" s="43"/>
      <c r="I112" s="93">
        <f>F112</f>
        <v>0</v>
      </c>
      <c r="J112" s="43"/>
      <c r="K112" s="470"/>
      <c r="L112" s="43"/>
      <c r="M112" s="45"/>
      <c r="N112" s="315"/>
      <c r="O112" s="45"/>
      <c r="P112" s="45"/>
      <c r="Q112" s="45"/>
      <c r="R112" s="45"/>
      <c r="S112" s="45"/>
      <c r="T112" s="45"/>
      <c r="U112" s="45"/>
      <c r="V112" s="45"/>
      <c r="W112" s="45"/>
      <c r="X112" s="45"/>
      <c r="Y112" s="45"/>
      <c r="Z112" s="45"/>
      <c r="AA112" s="45"/>
      <c r="AB112" s="45"/>
      <c r="AC112" s="45"/>
    </row>
    <row r="113" spans="1:29" s="25" customFormat="1" ht="4.5" customHeight="1" x14ac:dyDescent="0.2">
      <c r="A113" s="45"/>
      <c r="B113" s="315"/>
      <c r="C113" s="82"/>
      <c r="D113" s="79"/>
      <c r="E113" s="79"/>
      <c r="F113" s="80"/>
      <c r="G113" s="80"/>
      <c r="H113" s="43"/>
      <c r="I113" s="81"/>
      <c r="J113" s="43"/>
      <c r="K113" s="82"/>
      <c r="L113" s="43"/>
      <c r="N113" s="315"/>
    </row>
    <row r="114" spans="1:29" s="25" customFormat="1" ht="5.0999999999999996" customHeight="1" x14ac:dyDescent="0.2">
      <c r="A114" s="45"/>
      <c r="B114" s="315"/>
      <c r="F114" s="42"/>
      <c r="G114" s="42"/>
      <c r="H114" s="43"/>
      <c r="I114" s="42"/>
      <c r="J114" s="43"/>
      <c r="K114" s="45"/>
      <c r="L114" s="43"/>
      <c r="N114" s="315"/>
      <c r="O114" s="45"/>
      <c r="P114" s="45"/>
      <c r="Q114" s="45"/>
      <c r="R114" s="45"/>
      <c r="S114" s="45"/>
      <c r="T114" s="45"/>
      <c r="U114" s="45"/>
      <c r="V114" s="45"/>
      <c r="W114" s="45"/>
      <c r="X114" s="45"/>
      <c r="Y114" s="45"/>
      <c r="Z114" s="45"/>
      <c r="AA114" s="45"/>
      <c r="AB114" s="45"/>
      <c r="AC114" s="45"/>
    </row>
    <row r="115" spans="1:29" s="32" customFormat="1" ht="15" customHeight="1" x14ac:dyDescent="0.2">
      <c r="A115" s="84"/>
      <c r="B115" s="318"/>
      <c r="C115" s="83" t="s">
        <v>0</v>
      </c>
      <c r="D115" s="65" t="s">
        <v>137</v>
      </c>
      <c r="E115" s="66"/>
      <c r="F115" s="67">
        <f>F16+F112+F28+F49+F80+F88+F93+F107+F22</f>
        <v>0</v>
      </c>
      <c r="G115" s="67" t="str">
        <f>IF(G$7=0,"",F115/G$7)</f>
        <v/>
      </c>
      <c r="H115" s="43"/>
      <c r="I115" s="29">
        <f>SUM(I10:I112)</f>
        <v>0</v>
      </c>
      <c r="J115" s="43"/>
      <c r="K115" s="470"/>
      <c r="L115" s="43"/>
      <c r="N115" s="318"/>
      <c r="O115" s="84"/>
      <c r="P115" s="84"/>
      <c r="Q115" s="84"/>
      <c r="R115" s="84"/>
      <c r="S115" s="84"/>
      <c r="T115" s="84"/>
      <c r="U115" s="84"/>
      <c r="V115" s="84"/>
      <c r="W115" s="84"/>
      <c r="X115" s="84"/>
      <c r="Y115" s="84"/>
      <c r="Z115" s="84"/>
      <c r="AA115" s="84"/>
      <c r="AB115" s="84"/>
      <c r="AC115" s="84"/>
    </row>
    <row r="116" spans="1:29" s="32" customFormat="1" ht="4.5" customHeight="1" x14ac:dyDescent="0.2">
      <c r="A116" s="84"/>
      <c r="B116" s="318"/>
      <c r="C116" s="25"/>
      <c r="D116" s="25"/>
      <c r="E116" s="25"/>
      <c r="F116" s="42"/>
      <c r="G116" s="42"/>
      <c r="H116" s="42"/>
      <c r="I116" s="42"/>
      <c r="J116" s="42"/>
      <c r="K116" s="42"/>
      <c r="L116" s="42"/>
      <c r="N116" s="315"/>
      <c r="O116" s="84"/>
      <c r="P116" s="84"/>
      <c r="Q116" s="84"/>
      <c r="R116" s="84"/>
      <c r="S116" s="84"/>
      <c r="T116" s="84"/>
      <c r="U116" s="84"/>
      <c r="V116" s="84"/>
      <c r="W116" s="84"/>
      <c r="X116" s="84"/>
      <c r="Y116" s="84"/>
      <c r="Z116" s="84"/>
      <c r="AA116" s="84"/>
      <c r="AB116" s="84"/>
      <c r="AC116" s="84"/>
    </row>
    <row r="117" spans="1:29" s="25" customFormat="1" ht="15" customHeight="1" x14ac:dyDescent="0.2">
      <c r="A117" s="45"/>
      <c r="B117" s="315"/>
      <c r="E117" s="465"/>
      <c r="F117" s="42"/>
      <c r="G117" s="42"/>
      <c r="H117" s="42"/>
      <c r="I117" s="42"/>
      <c r="J117" s="42"/>
      <c r="K117" s="42"/>
      <c r="L117" s="42"/>
      <c r="N117" s="315"/>
      <c r="O117" s="45"/>
      <c r="P117" s="45"/>
      <c r="Q117" s="45"/>
      <c r="R117" s="45"/>
      <c r="S117" s="45"/>
      <c r="T117" s="45"/>
      <c r="U117" s="45"/>
    </row>
    <row r="118" spans="1:29" s="25" customFormat="1" ht="15" customHeight="1" x14ac:dyDescent="0.25">
      <c r="A118" s="45"/>
      <c r="B118" s="315"/>
      <c r="C118" s="26" t="s">
        <v>436</v>
      </c>
      <c r="D118" s="466"/>
      <c r="E118" s="467" t="s">
        <v>686</v>
      </c>
      <c r="F118" s="468">
        <v>0.04</v>
      </c>
      <c r="G118" s="468">
        <v>0.09</v>
      </c>
      <c r="H118" s="42"/>
      <c r="I118" s="469" t="s">
        <v>0</v>
      </c>
      <c r="J118" s="85"/>
      <c r="K118" s="42"/>
      <c r="L118" s="42"/>
      <c r="N118" s="315"/>
      <c r="O118" s="45"/>
      <c r="P118" s="45"/>
      <c r="Q118" s="45"/>
      <c r="R118" s="45"/>
      <c r="S118" s="45"/>
      <c r="T118" s="45"/>
      <c r="U118" s="45"/>
    </row>
    <row r="119" spans="1:29" s="25" customFormat="1" ht="15" customHeight="1" x14ac:dyDescent="0.2">
      <c r="A119" s="45"/>
      <c r="B119" s="315"/>
      <c r="D119" s="460" t="s">
        <v>50</v>
      </c>
      <c r="E119" s="93">
        <f>IF($I$11=0,0,I11)</f>
        <v>0</v>
      </c>
      <c r="F119" s="93" t="str">
        <f>IF($E$2="","",I115-I11)</f>
        <v/>
      </c>
      <c r="G119" s="93">
        <f>IF($E$2="",(I115-I11),"")</f>
        <v>0</v>
      </c>
      <c r="H119" s="86"/>
      <c r="I119" s="204">
        <f>SUM(E119:G119)</f>
        <v>0</v>
      </c>
      <c r="J119" s="42"/>
      <c r="K119" s="42"/>
      <c r="N119" s="315"/>
      <c r="O119" s="45"/>
      <c r="P119" s="45"/>
      <c r="Q119" s="45"/>
      <c r="R119" s="45"/>
      <c r="S119" s="45"/>
      <c r="T119" s="45"/>
      <c r="U119" s="45"/>
    </row>
    <row r="120" spans="1:29" s="25" customFormat="1" ht="15" customHeight="1" x14ac:dyDescent="0.2">
      <c r="A120" s="45"/>
      <c r="B120" s="315"/>
      <c r="D120" s="461" t="s">
        <v>278</v>
      </c>
      <c r="E120" s="92"/>
      <c r="F120" s="92" t="s">
        <v>159</v>
      </c>
      <c r="G120" s="92"/>
      <c r="H120" s="409"/>
      <c r="I120" s="204">
        <f>SUM(E120:G120)</f>
        <v>0</v>
      </c>
      <c r="J120" s="42"/>
      <c r="K120" s="42"/>
      <c r="N120" s="315"/>
      <c r="O120" s="45"/>
      <c r="P120" s="45"/>
      <c r="Q120" s="45"/>
      <c r="R120" s="45"/>
      <c r="S120" s="45"/>
      <c r="T120" s="45"/>
      <c r="U120" s="45"/>
    </row>
    <row r="121" spans="1:29" s="25" customFormat="1" ht="15" customHeight="1" x14ac:dyDescent="0.2">
      <c r="A121" s="45"/>
      <c r="B121" s="315"/>
      <c r="D121" s="461" t="s">
        <v>120</v>
      </c>
      <c r="E121" s="92"/>
      <c r="F121" s="92"/>
      <c r="G121" s="92"/>
      <c r="H121" s="409"/>
      <c r="I121" s="204">
        <f>SUM(E121:G121)</f>
        <v>0</v>
      </c>
      <c r="J121" s="42"/>
      <c r="K121" s="42"/>
      <c r="N121" s="315"/>
      <c r="O121" s="45"/>
      <c r="P121" s="45"/>
      <c r="Q121" s="45"/>
      <c r="R121" s="45"/>
      <c r="S121" s="45"/>
      <c r="T121" s="45"/>
      <c r="U121" s="45"/>
    </row>
    <row r="122" spans="1:29" s="25" customFormat="1" ht="15" customHeight="1" x14ac:dyDescent="0.2">
      <c r="A122" s="45"/>
      <c r="B122" s="315"/>
      <c r="D122" s="461" t="s">
        <v>124</v>
      </c>
      <c r="E122" s="463">
        <v>1</v>
      </c>
      <c r="F122" s="464">
        <f>IF(C_Addresses!K13="Yes",130%,100%)</f>
        <v>1</v>
      </c>
      <c r="G122" s="454">
        <v>1</v>
      </c>
      <c r="H122" s="409"/>
      <c r="I122" s="205"/>
      <c r="J122" s="87"/>
      <c r="K122" s="42"/>
      <c r="N122" s="315"/>
      <c r="O122" s="45"/>
      <c r="P122" s="45"/>
      <c r="Q122" s="45"/>
      <c r="R122" s="45"/>
      <c r="S122" s="45"/>
      <c r="T122" s="45"/>
      <c r="U122" s="45"/>
    </row>
    <row r="123" spans="1:29" s="25" customFormat="1" ht="15" customHeight="1" x14ac:dyDescent="0.2">
      <c r="A123" s="45"/>
      <c r="B123" s="315"/>
      <c r="D123" s="461" t="s">
        <v>121</v>
      </c>
      <c r="E123" s="62">
        <f>(E119-SUM(E120:E121))*E122</f>
        <v>0</v>
      </c>
      <c r="F123" s="62" t="str">
        <f>IF(F119="","",(F119-SUM(F120:F121))*F122)</f>
        <v/>
      </c>
      <c r="G123" s="62">
        <f>IF(G119="","",(G119-SUM(G120:G121))*G122)</f>
        <v>0</v>
      </c>
      <c r="H123" s="409"/>
      <c r="I123" s="29">
        <f>SUM(E123:G123)</f>
        <v>0</v>
      </c>
      <c r="J123" s="42"/>
      <c r="K123" s="42"/>
      <c r="L123" s="42"/>
      <c r="N123" s="315"/>
      <c r="O123" s="45"/>
      <c r="P123" s="45"/>
      <c r="Q123" s="45"/>
      <c r="R123" s="45"/>
      <c r="S123" s="45"/>
      <c r="T123" s="45"/>
      <c r="U123" s="45"/>
    </row>
    <row r="124" spans="1:29" s="25" customFormat="1" ht="15" customHeight="1" x14ac:dyDescent="0.2">
      <c r="A124" s="45"/>
      <c r="B124" s="315"/>
      <c r="D124" s="461" t="s">
        <v>467</v>
      </c>
      <c r="E124" s="463">
        <f>H_Income!X56</f>
        <v>0</v>
      </c>
      <c r="F124" s="463">
        <f>H_Income!X56</f>
        <v>0</v>
      </c>
      <c r="G124" s="454">
        <f>H_Income!X56</f>
        <v>0</v>
      </c>
      <c r="H124" s="410"/>
      <c r="I124" s="205"/>
      <c r="J124" s="87"/>
      <c r="K124" s="42"/>
      <c r="N124" s="315"/>
      <c r="O124" s="45"/>
      <c r="P124" s="45"/>
      <c r="Q124" s="45"/>
      <c r="R124" s="45"/>
      <c r="S124" s="45"/>
      <c r="T124" s="45"/>
      <c r="U124" s="45"/>
    </row>
    <row r="125" spans="1:29" s="25" customFormat="1" ht="15" customHeight="1" x14ac:dyDescent="0.2">
      <c r="A125" s="45"/>
      <c r="B125" s="315"/>
      <c r="D125" s="461" t="s">
        <v>122</v>
      </c>
      <c r="E125" s="62">
        <f>IF(E123="","",(E124*E123))</f>
        <v>0</v>
      </c>
      <c r="F125" s="62" t="str">
        <f>IF(F123="","",(F124*F123))</f>
        <v/>
      </c>
      <c r="G125" s="62">
        <f>IF(G123="","",(G124*G123))</f>
        <v>0</v>
      </c>
      <c r="H125" s="409"/>
      <c r="I125" s="29">
        <f>SUM(E125:G125)</f>
        <v>0</v>
      </c>
      <c r="J125" s="42"/>
      <c r="K125" s="42"/>
      <c r="N125" s="315"/>
      <c r="O125" s="45"/>
      <c r="P125" s="45"/>
      <c r="Q125" s="45"/>
      <c r="R125" s="45"/>
      <c r="S125" s="45"/>
      <c r="T125" s="45"/>
      <c r="U125" s="45"/>
    </row>
    <row r="126" spans="1:29" s="25" customFormat="1" ht="27.75" customHeight="1" x14ac:dyDescent="0.2">
      <c r="A126" s="45"/>
      <c r="B126" s="315"/>
      <c r="D126" s="462" t="s">
        <v>434</v>
      </c>
      <c r="E126" s="464"/>
      <c r="F126" s="464"/>
      <c r="G126" s="207">
        <v>0.09</v>
      </c>
      <c r="H126" s="410"/>
      <c r="I126" s="205"/>
      <c r="J126" s="88"/>
      <c r="K126" s="42"/>
      <c r="N126" s="315"/>
      <c r="O126" s="45"/>
      <c r="P126" s="45"/>
      <c r="Q126" s="45"/>
      <c r="R126" s="45"/>
      <c r="S126" s="45"/>
      <c r="T126" s="45"/>
      <c r="U126" s="45"/>
    </row>
    <row r="127" spans="1:29" s="25" customFormat="1" ht="15" customHeight="1" x14ac:dyDescent="0.2">
      <c r="A127" s="45"/>
      <c r="B127" s="315"/>
      <c r="D127" s="461" t="s">
        <v>123</v>
      </c>
      <c r="E127" s="62">
        <f>IF(E125="","",(E126*E125))</f>
        <v>0</v>
      </c>
      <c r="F127" s="62" t="str">
        <f>IF(F125="","",(F126*F125))</f>
        <v/>
      </c>
      <c r="G127" s="62">
        <f>IF(G125="","",(G126*G125))</f>
        <v>0</v>
      </c>
      <c r="H127" s="170"/>
      <c r="I127" s="29">
        <f>SUM(E127:G127)</f>
        <v>0</v>
      </c>
      <c r="J127" s="42"/>
      <c r="K127" s="42"/>
      <c r="L127" s="42"/>
      <c r="N127" s="315"/>
      <c r="O127" s="45"/>
      <c r="P127" s="45"/>
      <c r="Q127" s="45"/>
      <c r="R127" s="45"/>
      <c r="S127" s="45"/>
      <c r="T127" s="45"/>
      <c r="U127" s="45"/>
    </row>
    <row r="128" spans="1:29" s="25" customFormat="1" ht="15" customHeight="1" x14ac:dyDescent="0.2">
      <c r="A128" s="45"/>
      <c r="B128" s="315"/>
      <c r="F128" s="42"/>
      <c r="G128" s="42"/>
      <c r="H128" s="42"/>
      <c r="I128" s="42"/>
      <c r="J128" s="42"/>
      <c r="K128" s="42"/>
      <c r="L128" s="42"/>
      <c r="N128" s="315"/>
      <c r="O128" s="45"/>
      <c r="P128" s="45"/>
      <c r="Q128" s="45"/>
      <c r="R128" s="45"/>
      <c r="S128" s="45"/>
      <c r="T128" s="45"/>
      <c r="U128" s="45"/>
    </row>
    <row r="129" spans="1:21" s="25" customFormat="1" ht="15" customHeight="1" x14ac:dyDescent="0.25">
      <c r="A129" s="45"/>
      <c r="B129" s="315"/>
      <c r="C129" s="26" t="s">
        <v>574</v>
      </c>
      <c r="F129" s="42"/>
      <c r="G129" s="42"/>
      <c r="H129" s="42"/>
      <c r="I129" s="42"/>
      <c r="J129" s="42"/>
      <c r="K129" s="42"/>
      <c r="L129" s="42"/>
      <c r="N129" s="315"/>
      <c r="O129" s="45"/>
      <c r="P129" s="45"/>
      <c r="Q129" s="45"/>
      <c r="R129" s="45"/>
      <c r="S129" s="45"/>
      <c r="T129" s="45"/>
      <c r="U129" s="45"/>
    </row>
    <row r="130" spans="1:21" s="25" customFormat="1" ht="15" customHeight="1" x14ac:dyDescent="0.2">
      <c r="A130" s="45"/>
      <c r="B130" s="319">
        <f>IF(E130="",0,1)</f>
        <v>0</v>
      </c>
      <c r="D130" s="286" t="s">
        <v>575</v>
      </c>
      <c r="E130" s="320"/>
      <c r="F130" s="42"/>
      <c r="G130" s="42"/>
      <c r="H130" s="42"/>
      <c r="I130" s="42"/>
      <c r="J130" s="42"/>
      <c r="K130" s="42"/>
      <c r="L130" s="42"/>
      <c r="N130" s="315"/>
      <c r="O130" s="45"/>
      <c r="P130" s="45"/>
      <c r="Q130" s="45"/>
      <c r="R130" s="45"/>
      <c r="S130" s="45"/>
      <c r="T130" s="45"/>
      <c r="U130" s="45"/>
    </row>
    <row r="131" spans="1:21" s="25" customFormat="1" ht="15" customHeight="1" x14ac:dyDescent="0.2">
      <c r="A131" s="45"/>
      <c r="B131" s="319">
        <f>IF(E131="",0,1)</f>
        <v>0</v>
      </c>
      <c r="D131" s="287" t="s">
        <v>576</v>
      </c>
      <c r="E131" s="320"/>
      <c r="F131" s="42"/>
      <c r="G131" s="42"/>
      <c r="H131" s="42"/>
      <c r="I131" s="42"/>
      <c r="J131" s="42"/>
      <c r="K131" s="42"/>
      <c r="L131" s="42"/>
      <c r="N131" s="315"/>
      <c r="O131" s="45"/>
      <c r="P131" s="45"/>
      <c r="Q131" s="45"/>
      <c r="R131" s="45"/>
      <c r="S131" s="45"/>
      <c r="T131" s="45"/>
      <c r="U131" s="45"/>
    </row>
    <row r="132" spans="1:21" s="25" customFormat="1" ht="15" customHeight="1" x14ac:dyDescent="0.2">
      <c r="A132" s="45"/>
      <c r="B132" s="319">
        <f>IF(E132="",0,1)</f>
        <v>0</v>
      </c>
      <c r="D132" s="287" t="s">
        <v>918</v>
      </c>
      <c r="E132" s="320"/>
      <c r="F132" s="42"/>
      <c r="G132" s="42"/>
      <c r="H132" s="42"/>
      <c r="I132" s="42"/>
      <c r="J132" s="42"/>
      <c r="K132" s="42"/>
      <c r="L132" s="42"/>
      <c r="N132" s="315"/>
      <c r="O132" s="45"/>
      <c r="P132" s="45"/>
      <c r="Q132" s="45"/>
      <c r="R132" s="45"/>
      <c r="S132" s="45"/>
      <c r="T132" s="45"/>
      <c r="U132" s="45"/>
    </row>
    <row r="133" spans="1:21" s="25" customFormat="1" ht="15" customHeight="1" x14ac:dyDescent="0.2">
      <c r="A133" s="45"/>
      <c r="B133" s="321">
        <f>SUM(B130:B132)</f>
        <v>0</v>
      </c>
      <c r="D133" s="322" t="str">
        <f>IF(B133&lt;&gt;1,"Select a single Tax Credit Election for the Project","")</f>
        <v>Select a single Tax Credit Election for the Project</v>
      </c>
      <c r="F133" s="42"/>
      <c r="G133" s="42"/>
      <c r="H133" s="42"/>
      <c r="I133" s="42"/>
      <c r="J133" s="42"/>
      <c r="K133" s="42"/>
      <c r="L133" s="42"/>
      <c r="M133" s="45"/>
      <c r="N133" s="45"/>
      <c r="O133" s="45"/>
      <c r="P133" s="45"/>
      <c r="Q133" s="45"/>
      <c r="R133" s="45"/>
      <c r="S133" s="45"/>
      <c r="T133" s="45"/>
      <c r="U133" s="45"/>
    </row>
    <row r="134" spans="1:21" s="25" customFormat="1" ht="4.5" customHeight="1" x14ac:dyDescent="0.2">
      <c r="A134" s="45"/>
      <c r="B134" s="45"/>
      <c r="F134" s="42"/>
      <c r="G134" s="42"/>
      <c r="H134" s="42"/>
      <c r="I134" s="42"/>
      <c r="J134" s="42"/>
      <c r="K134" s="42"/>
      <c r="L134" s="42"/>
      <c r="M134" s="45"/>
      <c r="N134" s="45"/>
      <c r="O134" s="45"/>
      <c r="P134" s="45"/>
      <c r="Q134" s="45"/>
      <c r="R134" s="45"/>
      <c r="S134" s="45"/>
      <c r="T134" s="45"/>
      <c r="U134" s="45"/>
    </row>
    <row r="135" spans="1:21" s="25" customFormat="1" ht="15" customHeight="1" x14ac:dyDescent="0.2">
      <c r="A135" s="45"/>
      <c r="B135" s="45"/>
      <c r="F135" s="42"/>
      <c r="G135" s="42"/>
      <c r="H135" s="42"/>
      <c r="I135" s="42"/>
      <c r="J135" s="42"/>
      <c r="K135" s="42"/>
      <c r="L135" s="42"/>
      <c r="M135" s="45"/>
      <c r="N135" s="45"/>
      <c r="O135" s="45"/>
      <c r="P135" s="45"/>
      <c r="Q135" s="45"/>
      <c r="R135" s="45"/>
      <c r="S135" s="45"/>
      <c r="T135" s="45"/>
      <c r="U135" s="45"/>
    </row>
    <row r="136" spans="1:21" s="25" customFormat="1" ht="15" customHeight="1" x14ac:dyDescent="0.2">
      <c r="A136" s="45"/>
      <c r="B136" s="45"/>
      <c r="F136" s="42"/>
      <c r="G136" s="42"/>
      <c r="H136" s="42"/>
      <c r="I136" s="42"/>
      <c r="J136" s="42"/>
      <c r="K136" s="42"/>
      <c r="L136" s="42"/>
      <c r="M136" s="45"/>
      <c r="N136" s="45"/>
      <c r="O136" s="45"/>
      <c r="P136" s="45"/>
      <c r="Q136" s="45"/>
      <c r="R136" s="45"/>
      <c r="S136" s="45"/>
      <c r="T136" s="45"/>
      <c r="U136" s="45"/>
    </row>
    <row r="137" spans="1:21" s="25" customFormat="1" ht="15" customHeight="1" x14ac:dyDescent="0.2">
      <c r="A137" s="45"/>
      <c r="B137" s="45"/>
      <c r="F137" s="42"/>
      <c r="G137" s="42"/>
      <c r="H137" s="42"/>
      <c r="I137" s="42"/>
      <c r="J137" s="42"/>
      <c r="K137" s="42"/>
      <c r="L137" s="42"/>
      <c r="M137" s="45"/>
      <c r="N137" s="45"/>
      <c r="O137" s="45"/>
      <c r="P137" s="45"/>
      <c r="Q137" s="45"/>
      <c r="R137" s="45"/>
      <c r="S137" s="45"/>
      <c r="T137" s="45"/>
      <c r="U137" s="45"/>
    </row>
    <row r="138" spans="1:21" s="25" customFormat="1" ht="15" customHeight="1" x14ac:dyDescent="0.2">
      <c r="A138" s="45"/>
      <c r="B138" s="45"/>
      <c r="F138" s="42"/>
      <c r="G138" s="42"/>
      <c r="H138" s="42"/>
      <c r="I138" s="42"/>
      <c r="J138" s="42"/>
      <c r="K138" s="42"/>
      <c r="L138" s="42"/>
      <c r="M138" s="45"/>
      <c r="N138" s="45"/>
      <c r="O138" s="45"/>
      <c r="P138" s="45"/>
      <c r="Q138" s="45"/>
      <c r="R138" s="45"/>
      <c r="S138" s="45"/>
      <c r="T138" s="45"/>
      <c r="U138" s="45"/>
    </row>
    <row r="139" spans="1:21" s="25" customFormat="1" ht="15" customHeight="1" x14ac:dyDescent="0.2">
      <c r="A139" s="45"/>
      <c r="B139" s="45"/>
      <c r="F139" s="42"/>
      <c r="G139" s="42"/>
      <c r="H139" s="42"/>
      <c r="I139" s="42"/>
      <c r="J139" s="42"/>
      <c r="K139" s="42"/>
      <c r="L139" s="42"/>
      <c r="M139" s="45"/>
      <c r="N139" s="45"/>
      <c r="O139" s="45"/>
      <c r="P139" s="45"/>
      <c r="Q139" s="45"/>
      <c r="R139" s="45"/>
      <c r="S139" s="45"/>
      <c r="T139" s="45"/>
      <c r="U139" s="45"/>
    </row>
    <row r="140" spans="1:21" s="25" customFormat="1" ht="15" customHeight="1" x14ac:dyDescent="0.2">
      <c r="A140" s="45"/>
      <c r="B140" s="45"/>
      <c r="F140" s="42"/>
      <c r="G140" s="42"/>
      <c r="H140" s="42"/>
      <c r="I140" s="42"/>
      <c r="J140" s="42"/>
      <c r="K140" s="42"/>
      <c r="L140" s="42"/>
      <c r="M140" s="45"/>
      <c r="N140" s="45"/>
      <c r="O140" s="45"/>
      <c r="P140" s="45"/>
      <c r="Q140" s="45"/>
      <c r="R140" s="45"/>
      <c r="S140" s="45"/>
      <c r="T140" s="45"/>
      <c r="U140" s="45"/>
    </row>
    <row r="141" spans="1:21" s="25" customFormat="1" ht="15" customHeight="1" x14ac:dyDescent="0.2">
      <c r="A141" s="45"/>
      <c r="B141" s="45"/>
      <c r="F141" s="42"/>
      <c r="G141" s="42"/>
      <c r="H141" s="42"/>
      <c r="I141" s="42"/>
      <c r="J141" s="42"/>
      <c r="K141" s="42"/>
      <c r="L141" s="42"/>
      <c r="M141" s="45"/>
      <c r="N141" s="45"/>
      <c r="O141" s="45"/>
      <c r="P141" s="45"/>
      <c r="Q141" s="45"/>
      <c r="R141" s="45"/>
      <c r="S141" s="45"/>
      <c r="T141" s="45"/>
      <c r="U141" s="45"/>
    </row>
    <row r="142" spans="1:21" s="25" customFormat="1" ht="15" customHeight="1" x14ac:dyDescent="0.2">
      <c r="A142" s="45"/>
      <c r="B142" s="45"/>
      <c r="F142" s="42"/>
      <c r="G142" s="42"/>
      <c r="H142" s="42"/>
      <c r="I142" s="42"/>
      <c r="J142" s="42"/>
      <c r="K142" s="42"/>
      <c r="L142" s="42"/>
      <c r="M142" s="45"/>
      <c r="N142" s="45"/>
      <c r="O142" s="45"/>
      <c r="P142" s="45"/>
      <c r="Q142" s="45"/>
      <c r="R142" s="45"/>
      <c r="S142" s="45"/>
      <c r="T142" s="45"/>
      <c r="U142" s="45"/>
    </row>
    <row r="143" spans="1:21" s="25" customFormat="1" ht="15" customHeight="1" x14ac:dyDescent="0.2">
      <c r="A143" s="45"/>
      <c r="B143" s="45"/>
      <c r="F143" s="42"/>
      <c r="G143" s="42"/>
      <c r="H143" s="42"/>
      <c r="I143" s="42"/>
      <c r="J143" s="42"/>
      <c r="K143" s="42"/>
      <c r="L143" s="42"/>
      <c r="M143" s="45"/>
      <c r="N143" s="45"/>
      <c r="O143" s="45"/>
      <c r="P143" s="45"/>
      <c r="Q143" s="45"/>
      <c r="R143" s="45"/>
      <c r="S143" s="45"/>
      <c r="T143" s="45"/>
      <c r="U143" s="45"/>
    </row>
    <row r="144" spans="1:21" s="25" customFormat="1" ht="15" customHeight="1" x14ac:dyDescent="0.2">
      <c r="A144" s="45"/>
      <c r="B144" s="45"/>
      <c r="F144" s="42"/>
      <c r="G144" s="42"/>
      <c r="H144" s="42"/>
      <c r="I144" s="42"/>
      <c r="J144" s="42"/>
      <c r="K144" s="42"/>
      <c r="L144" s="42"/>
      <c r="M144" s="45"/>
      <c r="N144" s="45"/>
      <c r="O144" s="45"/>
      <c r="P144" s="45"/>
      <c r="Q144" s="45"/>
      <c r="R144" s="45"/>
      <c r="S144" s="45"/>
      <c r="T144" s="45"/>
      <c r="U144" s="45"/>
    </row>
    <row r="145" spans="1:21" s="25" customFormat="1" ht="15" customHeight="1" x14ac:dyDescent="0.2">
      <c r="A145" s="45"/>
      <c r="B145" s="45"/>
      <c r="F145" s="42"/>
      <c r="G145" s="42"/>
      <c r="H145" s="42"/>
      <c r="I145" s="42"/>
      <c r="J145" s="42"/>
      <c r="K145" s="42"/>
      <c r="L145" s="42"/>
      <c r="M145" s="45"/>
      <c r="N145" s="45"/>
      <c r="O145" s="45"/>
      <c r="P145" s="45"/>
      <c r="Q145" s="45"/>
      <c r="R145" s="45"/>
      <c r="S145" s="45"/>
      <c r="T145" s="45"/>
      <c r="U145" s="45"/>
    </row>
    <row r="146" spans="1:21" s="25" customFormat="1" ht="15" customHeight="1" x14ac:dyDescent="0.2">
      <c r="A146" s="45"/>
      <c r="B146" s="45"/>
      <c r="F146" s="42"/>
      <c r="G146" s="42"/>
      <c r="H146" s="42"/>
      <c r="I146" s="42"/>
      <c r="J146" s="42"/>
      <c r="K146" s="42"/>
      <c r="L146" s="42"/>
      <c r="M146" s="45"/>
      <c r="N146" s="45"/>
      <c r="O146" s="45"/>
      <c r="P146" s="45"/>
      <c r="Q146" s="45"/>
      <c r="R146" s="45"/>
      <c r="S146" s="45"/>
      <c r="T146" s="45"/>
      <c r="U146" s="45"/>
    </row>
    <row r="147" spans="1:21" s="25" customFormat="1" ht="15" customHeight="1" x14ac:dyDescent="0.2">
      <c r="A147" s="45"/>
      <c r="B147" s="45"/>
      <c r="F147" s="42"/>
      <c r="G147" s="42"/>
      <c r="H147" s="42"/>
      <c r="I147" s="42"/>
      <c r="J147" s="42"/>
      <c r="K147" s="42"/>
      <c r="L147" s="42"/>
      <c r="M147" s="45"/>
      <c r="N147" s="45"/>
      <c r="O147" s="45"/>
      <c r="P147" s="45"/>
      <c r="Q147" s="45"/>
      <c r="R147" s="45"/>
      <c r="S147" s="45"/>
      <c r="T147" s="45"/>
      <c r="U147" s="45"/>
    </row>
    <row r="148" spans="1:21" s="25" customFormat="1" ht="15" customHeight="1" x14ac:dyDescent="0.2">
      <c r="A148" s="45"/>
      <c r="B148" s="45"/>
      <c r="F148" s="42"/>
      <c r="G148" s="42"/>
      <c r="H148" s="42"/>
      <c r="I148" s="42"/>
      <c r="J148" s="42"/>
      <c r="K148" s="42"/>
      <c r="L148" s="42"/>
      <c r="M148" s="45"/>
      <c r="N148" s="45"/>
      <c r="O148" s="45"/>
      <c r="P148" s="45"/>
      <c r="Q148" s="45"/>
      <c r="R148" s="45"/>
      <c r="S148" s="45"/>
      <c r="T148" s="45"/>
      <c r="U148" s="45"/>
    </row>
    <row r="149" spans="1:21" s="25" customFormat="1" ht="15" customHeight="1" x14ac:dyDescent="0.2">
      <c r="A149" s="45"/>
      <c r="B149" s="45"/>
      <c r="F149" s="42"/>
      <c r="G149" s="42"/>
      <c r="H149" s="42"/>
      <c r="I149" s="42"/>
      <c r="J149" s="42"/>
      <c r="K149" s="42"/>
      <c r="L149" s="42"/>
      <c r="M149" s="45"/>
      <c r="N149" s="45"/>
      <c r="O149" s="45"/>
      <c r="P149" s="45"/>
      <c r="Q149" s="45"/>
      <c r="R149" s="45"/>
      <c r="S149" s="45"/>
      <c r="T149" s="45"/>
      <c r="U149" s="45"/>
    </row>
    <row r="150" spans="1:21" s="25" customFormat="1" ht="15" customHeight="1" x14ac:dyDescent="0.2">
      <c r="A150" s="45"/>
      <c r="B150" s="45"/>
      <c r="F150" s="42"/>
      <c r="G150" s="42"/>
      <c r="H150" s="42"/>
      <c r="I150" s="42"/>
      <c r="J150" s="42"/>
      <c r="K150" s="42"/>
      <c r="L150" s="42"/>
      <c r="M150" s="45"/>
      <c r="N150" s="45"/>
      <c r="O150" s="45"/>
      <c r="P150" s="45"/>
      <c r="Q150" s="45"/>
      <c r="R150" s="45"/>
      <c r="S150" s="45"/>
      <c r="T150" s="45"/>
      <c r="U150" s="45"/>
    </row>
    <row r="151" spans="1:21" s="25" customFormat="1" ht="15" customHeight="1" x14ac:dyDescent="0.2">
      <c r="A151" s="45"/>
      <c r="B151" s="45"/>
      <c r="F151" s="42"/>
      <c r="G151" s="42"/>
      <c r="H151" s="42"/>
      <c r="I151" s="42"/>
      <c r="J151" s="42"/>
      <c r="K151" s="42"/>
      <c r="L151" s="42"/>
      <c r="M151" s="45"/>
      <c r="N151" s="45"/>
      <c r="O151" s="45"/>
      <c r="P151" s="45"/>
      <c r="Q151" s="45"/>
      <c r="R151" s="45"/>
      <c r="S151" s="45"/>
      <c r="T151" s="45"/>
      <c r="U151" s="45"/>
    </row>
    <row r="152" spans="1:21" s="25" customFormat="1" ht="15" customHeight="1" x14ac:dyDescent="0.2">
      <c r="A152" s="45"/>
      <c r="B152" s="45"/>
      <c r="F152" s="42"/>
      <c r="G152" s="42"/>
      <c r="H152" s="42"/>
      <c r="I152" s="42"/>
      <c r="J152" s="42"/>
      <c r="K152" s="42"/>
      <c r="L152" s="42"/>
      <c r="M152" s="45"/>
      <c r="N152" s="45"/>
      <c r="O152" s="45"/>
      <c r="P152" s="45"/>
      <c r="Q152" s="45"/>
      <c r="R152" s="45"/>
      <c r="S152" s="45"/>
      <c r="T152" s="45"/>
      <c r="U152" s="45"/>
    </row>
    <row r="153" spans="1:21" s="25" customFormat="1" ht="15" customHeight="1" x14ac:dyDescent="0.2">
      <c r="A153" s="45"/>
      <c r="B153" s="45"/>
      <c r="F153" s="42"/>
      <c r="G153" s="42"/>
      <c r="H153" s="42"/>
      <c r="I153" s="42"/>
      <c r="J153" s="42"/>
      <c r="K153" s="42"/>
      <c r="L153" s="42"/>
      <c r="M153" s="45"/>
      <c r="N153" s="45"/>
      <c r="O153" s="45"/>
      <c r="P153" s="45"/>
      <c r="Q153" s="45"/>
      <c r="R153" s="45"/>
      <c r="S153" s="45"/>
      <c r="T153" s="45"/>
      <c r="U153" s="45"/>
    </row>
    <row r="154" spans="1:21" s="25" customFormat="1" ht="15" customHeight="1" x14ac:dyDescent="0.2">
      <c r="A154" s="45"/>
      <c r="B154" s="45"/>
      <c r="F154" s="42"/>
      <c r="G154" s="42"/>
      <c r="H154" s="42"/>
      <c r="I154" s="42"/>
      <c r="J154" s="42"/>
      <c r="K154" s="42"/>
      <c r="L154" s="42"/>
      <c r="M154" s="45"/>
      <c r="N154" s="45"/>
      <c r="O154" s="45"/>
      <c r="P154" s="45"/>
      <c r="Q154" s="45"/>
      <c r="R154" s="45"/>
      <c r="S154" s="45"/>
      <c r="T154" s="45"/>
      <c r="U154" s="45"/>
    </row>
    <row r="155" spans="1:21" s="25" customFormat="1" ht="15" customHeight="1" x14ac:dyDescent="0.2">
      <c r="A155" s="45"/>
      <c r="B155" s="45"/>
      <c r="F155" s="42"/>
      <c r="G155" s="42"/>
      <c r="H155" s="42"/>
      <c r="I155" s="42"/>
      <c r="J155" s="42"/>
      <c r="K155" s="42"/>
      <c r="L155" s="42"/>
      <c r="M155" s="45"/>
      <c r="N155" s="45"/>
      <c r="O155" s="45"/>
      <c r="P155" s="45"/>
      <c r="Q155" s="45"/>
      <c r="R155" s="45"/>
      <c r="S155" s="45"/>
      <c r="T155" s="45"/>
      <c r="U155" s="45"/>
    </row>
    <row r="156" spans="1:21" s="25" customFormat="1" ht="15" customHeight="1" x14ac:dyDescent="0.2">
      <c r="A156" s="45"/>
      <c r="B156" s="45"/>
      <c r="F156" s="42"/>
      <c r="G156" s="42"/>
      <c r="H156" s="42"/>
      <c r="I156" s="42"/>
      <c r="J156" s="42"/>
      <c r="K156" s="42"/>
      <c r="L156" s="42"/>
      <c r="M156" s="45"/>
      <c r="N156" s="45"/>
      <c r="O156" s="45"/>
      <c r="P156" s="45"/>
      <c r="Q156" s="45"/>
      <c r="R156" s="45"/>
      <c r="S156" s="45"/>
      <c r="T156" s="45"/>
      <c r="U156" s="45"/>
    </row>
    <row r="157" spans="1:21" s="25" customFormat="1" ht="15" customHeight="1" x14ac:dyDescent="0.2">
      <c r="A157" s="45"/>
      <c r="B157" s="45"/>
      <c r="F157" s="42"/>
      <c r="G157" s="42"/>
      <c r="H157" s="42"/>
      <c r="I157" s="42"/>
      <c r="J157" s="42"/>
      <c r="K157" s="42"/>
      <c r="L157" s="42"/>
      <c r="M157" s="45"/>
      <c r="N157" s="45"/>
      <c r="O157" s="45"/>
      <c r="P157" s="45"/>
      <c r="Q157" s="45"/>
      <c r="R157" s="45"/>
      <c r="S157" s="45"/>
      <c r="T157" s="45"/>
      <c r="U157" s="45"/>
    </row>
    <row r="158" spans="1:21" s="25" customFormat="1" ht="15" customHeight="1" x14ac:dyDescent="0.2">
      <c r="A158" s="45"/>
      <c r="B158" s="45"/>
      <c r="F158" s="42"/>
      <c r="G158" s="42"/>
      <c r="H158" s="42"/>
      <c r="I158" s="42"/>
      <c r="J158" s="42"/>
      <c r="K158" s="42"/>
      <c r="L158" s="42"/>
      <c r="M158" s="45"/>
      <c r="N158" s="45"/>
      <c r="O158" s="45"/>
      <c r="P158" s="45"/>
      <c r="Q158" s="45"/>
      <c r="R158" s="45"/>
      <c r="S158" s="45"/>
      <c r="T158" s="45"/>
      <c r="U158" s="45"/>
    </row>
    <row r="159" spans="1:21" s="25" customFormat="1" ht="15" customHeight="1" x14ac:dyDescent="0.2">
      <c r="A159" s="45"/>
      <c r="B159" s="45"/>
      <c r="F159" s="42"/>
      <c r="G159" s="42"/>
      <c r="H159" s="42"/>
      <c r="I159" s="42"/>
      <c r="J159" s="42"/>
      <c r="K159" s="42"/>
      <c r="L159" s="42"/>
      <c r="M159" s="45"/>
      <c r="N159" s="45"/>
      <c r="O159" s="45"/>
      <c r="P159" s="45"/>
      <c r="Q159" s="45"/>
      <c r="R159" s="45"/>
      <c r="S159" s="45"/>
      <c r="T159" s="45"/>
      <c r="U159" s="45"/>
    </row>
    <row r="160" spans="1:21" s="25" customFormat="1" ht="15" customHeight="1" x14ac:dyDescent="0.2">
      <c r="A160" s="45"/>
      <c r="B160" s="45"/>
      <c r="F160" s="42"/>
      <c r="G160" s="42"/>
      <c r="H160" s="42"/>
      <c r="I160" s="42"/>
      <c r="J160" s="42"/>
      <c r="K160" s="42"/>
      <c r="L160" s="42"/>
      <c r="M160" s="45"/>
      <c r="N160" s="45"/>
      <c r="O160" s="45"/>
      <c r="P160" s="45"/>
      <c r="Q160" s="45"/>
      <c r="R160" s="45"/>
      <c r="S160" s="45"/>
      <c r="T160" s="45"/>
      <c r="U160" s="45"/>
    </row>
    <row r="161" spans="1:21" s="25" customFormat="1" ht="15" customHeight="1" x14ac:dyDescent="0.2">
      <c r="A161" s="45"/>
      <c r="B161" s="45"/>
      <c r="F161" s="42"/>
      <c r="G161" s="42"/>
      <c r="H161" s="42"/>
      <c r="I161" s="42"/>
      <c r="J161" s="42"/>
      <c r="K161" s="42"/>
      <c r="L161" s="42"/>
      <c r="M161" s="45"/>
      <c r="N161" s="45"/>
      <c r="O161" s="45"/>
      <c r="P161" s="45"/>
      <c r="Q161" s="45"/>
      <c r="R161" s="45"/>
      <c r="S161" s="45"/>
      <c r="T161" s="45"/>
      <c r="U161" s="45"/>
    </row>
    <row r="162" spans="1:21" s="25" customFormat="1" ht="15" customHeight="1" x14ac:dyDescent="0.2">
      <c r="A162" s="45"/>
      <c r="B162" s="45"/>
      <c r="F162" s="42"/>
      <c r="G162" s="42"/>
      <c r="H162" s="42"/>
      <c r="I162" s="42"/>
      <c r="J162" s="42"/>
      <c r="K162" s="42"/>
      <c r="L162" s="42"/>
      <c r="M162" s="45"/>
      <c r="N162" s="45"/>
      <c r="O162" s="45"/>
      <c r="P162" s="45"/>
      <c r="Q162" s="45"/>
      <c r="R162" s="45"/>
      <c r="S162" s="45"/>
      <c r="T162" s="45"/>
      <c r="U162" s="45"/>
    </row>
    <row r="163" spans="1:21" s="25" customFormat="1" ht="15" customHeight="1" x14ac:dyDescent="0.2">
      <c r="A163" s="45"/>
      <c r="B163" s="45"/>
      <c r="F163" s="42"/>
      <c r="G163" s="42"/>
      <c r="H163" s="42"/>
      <c r="I163" s="42"/>
      <c r="J163" s="42"/>
      <c r="K163" s="42"/>
      <c r="L163" s="42"/>
      <c r="M163" s="45"/>
      <c r="N163" s="45"/>
      <c r="O163" s="45"/>
      <c r="P163" s="45"/>
      <c r="Q163" s="45"/>
      <c r="R163" s="45"/>
      <c r="S163" s="45"/>
      <c r="T163" s="45"/>
      <c r="U163" s="45"/>
    </row>
    <row r="164" spans="1:21" s="25" customFormat="1" ht="15" customHeight="1" x14ac:dyDescent="0.2">
      <c r="A164" s="45"/>
      <c r="B164" s="45"/>
      <c r="F164" s="42"/>
      <c r="G164" s="42"/>
      <c r="H164" s="42"/>
      <c r="I164" s="42"/>
      <c r="J164" s="42"/>
      <c r="K164" s="42"/>
      <c r="L164" s="42"/>
      <c r="M164" s="45"/>
      <c r="N164" s="45"/>
      <c r="O164" s="45"/>
      <c r="P164" s="45"/>
      <c r="Q164" s="45"/>
      <c r="R164" s="45"/>
      <c r="S164" s="45"/>
      <c r="T164" s="45"/>
      <c r="U164" s="45"/>
    </row>
    <row r="165" spans="1:21" s="25" customFormat="1" ht="15" customHeight="1" x14ac:dyDescent="0.2">
      <c r="A165" s="45"/>
      <c r="B165" s="45"/>
      <c r="F165" s="42"/>
      <c r="G165" s="42"/>
      <c r="H165" s="42"/>
      <c r="I165" s="42"/>
      <c r="J165" s="42"/>
      <c r="K165" s="42"/>
      <c r="L165" s="42"/>
      <c r="M165" s="45"/>
      <c r="N165" s="45"/>
      <c r="O165" s="45"/>
      <c r="P165" s="45"/>
      <c r="Q165" s="45"/>
      <c r="R165" s="45"/>
      <c r="S165" s="45"/>
      <c r="T165" s="45"/>
      <c r="U165" s="45"/>
    </row>
    <row r="166" spans="1:21" s="25" customFormat="1" ht="15" customHeight="1" x14ac:dyDescent="0.2">
      <c r="A166" s="45"/>
      <c r="B166" s="45"/>
      <c r="F166" s="42"/>
      <c r="G166" s="42"/>
      <c r="H166" s="42"/>
      <c r="I166" s="42"/>
      <c r="J166" s="42"/>
      <c r="K166" s="42"/>
      <c r="L166" s="42"/>
      <c r="M166" s="45"/>
      <c r="N166" s="45"/>
      <c r="O166" s="45"/>
      <c r="P166" s="45"/>
      <c r="Q166" s="45"/>
      <c r="R166" s="45"/>
      <c r="S166" s="45"/>
      <c r="T166" s="45"/>
      <c r="U166" s="45"/>
    </row>
    <row r="167" spans="1:21" s="25" customFormat="1" ht="15" customHeight="1" x14ac:dyDescent="0.2">
      <c r="A167" s="45"/>
      <c r="B167" s="45"/>
      <c r="F167" s="42"/>
      <c r="G167" s="42"/>
      <c r="H167" s="42"/>
      <c r="I167" s="42"/>
      <c r="J167" s="42"/>
      <c r="K167" s="42"/>
      <c r="L167" s="42"/>
      <c r="M167" s="45"/>
      <c r="N167" s="45"/>
      <c r="O167" s="45"/>
      <c r="P167" s="45"/>
      <c r="Q167" s="45"/>
      <c r="R167" s="45"/>
      <c r="S167" s="45"/>
      <c r="T167" s="45"/>
      <c r="U167" s="45"/>
    </row>
    <row r="168" spans="1:21" s="25" customFormat="1" ht="15" customHeight="1" x14ac:dyDescent="0.2">
      <c r="A168" s="45"/>
      <c r="B168" s="45"/>
      <c r="F168" s="42"/>
      <c r="G168" s="42"/>
      <c r="H168" s="42"/>
      <c r="I168" s="42"/>
      <c r="J168" s="42"/>
      <c r="K168" s="42"/>
      <c r="L168" s="42"/>
      <c r="M168" s="45"/>
      <c r="N168" s="45"/>
      <c r="O168" s="45"/>
      <c r="P168" s="45"/>
      <c r="Q168" s="45"/>
      <c r="R168" s="45"/>
      <c r="S168" s="45"/>
      <c r="T168" s="45"/>
      <c r="U168" s="45"/>
    </row>
    <row r="169" spans="1:21" s="25" customFormat="1" ht="15" customHeight="1" x14ac:dyDescent="0.2">
      <c r="A169" s="45"/>
      <c r="B169" s="45"/>
      <c r="F169" s="42"/>
      <c r="G169" s="42"/>
      <c r="H169" s="42"/>
      <c r="I169" s="42"/>
      <c r="J169" s="42"/>
      <c r="K169" s="42"/>
      <c r="L169" s="42"/>
      <c r="M169" s="45"/>
      <c r="N169" s="45"/>
      <c r="O169" s="45"/>
      <c r="P169" s="45"/>
      <c r="Q169" s="45"/>
      <c r="R169" s="45"/>
      <c r="S169" s="45"/>
      <c r="T169" s="45"/>
      <c r="U169" s="45"/>
    </row>
    <row r="170" spans="1:21" s="25" customFormat="1" ht="15" customHeight="1" x14ac:dyDescent="0.2">
      <c r="A170" s="45"/>
      <c r="B170" s="45"/>
      <c r="F170" s="42"/>
      <c r="G170" s="42"/>
      <c r="H170" s="42"/>
      <c r="I170" s="42"/>
      <c r="J170" s="42"/>
      <c r="K170" s="42"/>
      <c r="L170" s="42"/>
      <c r="M170" s="45"/>
      <c r="N170" s="45"/>
      <c r="O170" s="45"/>
      <c r="P170" s="45"/>
      <c r="Q170" s="45"/>
      <c r="R170" s="45"/>
      <c r="S170" s="45"/>
      <c r="T170" s="45"/>
      <c r="U170" s="45"/>
    </row>
    <row r="171" spans="1:21" s="25" customFormat="1" ht="15" customHeight="1" x14ac:dyDescent="0.2">
      <c r="A171" s="45"/>
      <c r="B171" s="45"/>
      <c r="F171" s="42"/>
      <c r="G171" s="42"/>
      <c r="H171" s="42"/>
      <c r="I171" s="42"/>
      <c r="J171" s="42"/>
      <c r="K171" s="42"/>
      <c r="L171" s="42"/>
      <c r="M171" s="45"/>
      <c r="N171" s="45"/>
      <c r="O171" s="45"/>
      <c r="P171" s="45"/>
      <c r="Q171" s="45"/>
      <c r="R171" s="45"/>
      <c r="S171" s="45"/>
      <c r="T171" s="45"/>
      <c r="U171" s="45"/>
    </row>
    <row r="172" spans="1:21" s="25" customFormat="1" ht="15" customHeight="1" x14ac:dyDescent="0.2">
      <c r="A172" s="45"/>
      <c r="B172" s="45"/>
      <c r="F172" s="42"/>
      <c r="G172" s="42"/>
      <c r="H172" s="42"/>
      <c r="I172" s="42"/>
      <c r="J172" s="42"/>
      <c r="K172" s="42"/>
      <c r="L172" s="42"/>
      <c r="M172" s="45"/>
      <c r="N172" s="45"/>
      <c r="O172" s="45"/>
      <c r="P172" s="45"/>
      <c r="Q172" s="45"/>
      <c r="R172" s="45"/>
      <c r="S172" s="45"/>
      <c r="T172" s="45"/>
      <c r="U172" s="45"/>
    </row>
    <row r="173" spans="1:21" s="25" customFormat="1" ht="15" customHeight="1" x14ac:dyDescent="0.2">
      <c r="A173" s="45"/>
      <c r="B173" s="45"/>
      <c r="F173" s="42"/>
      <c r="G173" s="42"/>
      <c r="H173" s="42"/>
      <c r="I173" s="42"/>
      <c r="J173" s="42"/>
      <c r="K173" s="42"/>
      <c r="L173" s="42"/>
      <c r="M173" s="45"/>
      <c r="N173" s="45"/>
      <c r="O173" s="45"/>
      <c r="P173" s="45"/>
      <c r="Q173" s="45"/>
      <c r="R173" s="45"/>
      <c r="S173" s="45"/>
      <c r="T173" s="45"/>
      <c r="U173" s="45"/>
    </row>
    <row r="174" spans="1:21" s="25" customFormat="1" ht="15" customHeight="1" x14ac:dyDescent="0.2">
      <c r="A174" s="45"/>
      <c r="B174" s="45"/>
      <c r="F174" s="42"/>
      <c r="G174" s="42"/>
      <c r="H174" s="42"/>
      <c r="I174" s="42"/>
      <c r="J174" s="42"/>
      <c r="K174" s="42"/>
      <c r="L174" s="42"/>
      <c r="M174" s="45"/>
      <c r="N174" s="45"/>
      <c r="O174" s="45"/>
      <c r="P174" s="45"/>
      <c r="Q174" s="45"/>
      <c r="R174" s="45"/>
      <c r="S174" s="45"/>
      <c r="T174" s="45"/>
      <c r="U174" s="45"/>
    </row>
    <row r="175" spans="1:21" s="25" customFormat="1" ht="15" customHeight="1" x14ac:dyDescent="0.2">
      <c r="A175" s="45"/>
      <c r="B175" s="45"/>
      <c r="F175" s="42"/>
      <c r="G175" s="42"/>
      <c r="H175" s="42"/>
      <c r="I175" s="42"/>
      <c r="J175" s="42"/>
      <c r="K175" s="42"/>
      <c r="L175" s="42"/>
      <c r="M175" s="45"/>
      <c r="N175" s="45"/>
      <c r="O175" s="45"/>
      <c r="P175" s="45"/>
      <c r="Q175" s="45"/>
      <c r="R175" s="45"/>
      <c r="S175" s="45"/>
      <c r="T175" s="45"/>
      <c r="U175" s="45"/>
    </row>
    <row r="176" spans="1:21" s="25" customFormat="1" ht="15" customHeight="1" x14ac:dyDescent="0.2">
      <c r="A176" s="45"/>
      <c r="B176" s="45"/>
      <c r="F176" s="42"/>
      <c r="G176" s="42"/>
      <c r="H176" s="42"/>
      <c r="I176" s="42"/>
      <c r="J176" s="42"/>
      <c r="K176" s="42"/>
      <c r="L176" s="42"/>
      <c r="M176" s="45"/>
      <c r="N176" s="45"/>
      <c r="O176" s="45"/>
      <c r="P176" s="45"/>
      <c r="Q176" s="45"/>
      <c r="R176" s="45"/>
      <c r="S176" s="45"/>
      <c r="T176" s="45"/>
      <c r="U176" s="45"/>
    </row>
    <row r="177" spans="1:21" s="25" customFormat="1" ht="15" customHeight="1" x14ac:dyDescent="0.2">
      <c r="A177" s="45"/>
      <c r="B177" s="45"/>
      <c r="F177" s="42"/>
      <c r="G177" s="42"/>
      <c r="H177" s="42"/>
      <c r="I177" s="42"/>
      <c r="J177" s="42"/>
      <c r="K177" s="42"/>
      <c r="L177" s="42"/>
      <c r="M177" s="45"/>
      <c r="N177" s="45"/>
      <c r="O177" s="45"/>
      <c r="P177" s="45"/>
      <c r="Q177" s="45"/>
      <c r="R177" s="45"/>
      <c r="S177" s="45"/>
      <c r="T177" s="45"/>
      <c r="U177" s="45"/>
    </row>
    <row r="178" spans="1:21" s="25" customFormat="1" ht="15" customHeight="1" x14ac:dyDescent="0.2">
      <c r="A178" s="45"/>
      <c r="B178" s="45"/>
      <c r="F178" s="42"/>
      <c r="G178" s="42"/>
      <c r="H178" s="42"/>
      <c r="I178" s="42"/>
      <c r="J178" s="42"/>
      <c r="K178" s="42"/>
      <c r="L178" s="42"/>
      <c r="M178" s="45"/>
      <c r="N178" s="45"/>
      <c r="O178" s="45"/>
      <c r="P178" s="45"/>
      <c r="Q178" s="45"/>
      <c r="R178" s="45"/>
      <c r="S178" s="45"/>
      <c r="T178" s="45"/>
      <c r="U178" s="45"/>
    </row>
    <row r="179" spans="1:21" s="25" customFormat="1" ht="15" customHeight="1" x14ac:dyDescent="0.2">
      <c r="A179" s="45"/>
      <c r="B179" s="45"/>
      <c r="F179" s="42"/>
      <c r="G179" s="42"/>
      <c r="H179" s="42"/>
      <c r="I179" s="42"/>
      <c r="J179" s="42"/>
      <c r="K179" s="42"/>
      <c r="L179" s="42"/>
      <c r="M179" s="45"/>
      <c r="N179" s="45"/>
      <c r="O179" s="45"/>
      <c r="P179" s="45"/>
      <c r="Q179" s="45"/>
      <c r="R179" s="45"/>
      <c r="S179" s="45"/>
      <c r="T179" s="45"/>
      <c r="U179" s="45"/>
    </row>
    <row r="180" spans="1:21" s="25" customFormat="1" ht="15" customHeight="1" x14ac:dyDescent="0.2">
      <c r="A180" s="45"/>
      <c r="B180" s="45"/>
      <c r="F180" s="42"/>
      <c r="G180" s="42"/>
      <c r="H180" s="42"/>
      <c r="I180" s="42"/>
      <c r="J180" s="42"/>
      <c r="K180" s="42"/>
      <c r="L180" s="42"/>
      <c r="M180" s="45"/>
      <c r="N180" s="45"/>
      <c r="O180" s="45"/>
      <c r="P180" s="45"/>
      <c r="Q180" s="45"/>
      <c r="R180" s="45"/>
      <c r="S180" s="45"/>
      <c r="T180" s="45"/>
      <c r="U180" s="45"/>
    </row>
    <row r="181" spans="1:21" s="25" customFormat="1" ht="15" customHeight="1" x14ac:dyDescent="0.2">
      <c r="A181" s="45"/>
      <c r="B181" s="45"/>
      <c r="F181" s="42"/>
      <c r="G181" s="42"/>
      <c r="H181" s="42"/>
      <c r="I181" s="42"/>
      <c r="J181" s="42"/>
      <c r="K181" s="42"/>
      <c r="L181" s="42"/>
      <c r="M181" s="45"/>
      <c r="N181" s="45"/>
      <c r="O181" s="45"/>
      <c r="P181" s="45"/>
      <c r="Q181" s="45"/>
      <c r="R181" s="45"/>
      <c r="S181" s="45"/>
      <c r="T181" s="45"/>
      <c r="U181" s="45"/>
    </row>
    <row r="182" spans="1:21" s="25" customFormat="1" ht="15" customHeight="1" x14ac:dyDescent="0.2">
      <c r="A182" s="45"/>
      <c r="B182" s="45"/>
      <c r="F182" s="42"/>
      <c r="G182" s="42"/>
      <c r="H182" s="42"/>
      <c r="I182" s="42"/>
      <c r="J182" s="42"/>
      <c r="K182" s="42"/>
      <c r="L182" s="42"/>
      <c r="M182" s="45"/>
      <c r="N182" s="45"/>
      <c r="O182" s="45"/>
      <c r="P182" s="45"/>
      <c r="Q182" s="45"/>
      <c r="R182" s="45"/>
      <c r="S182" s="45"/>
      <c r="T182" s="45"/>
      <c r="U182" s="45"/>
    </row>
    <row r="183" spans="1:21" s="25" customFormat="1" ht="15" customHeight="1" x14ac:dyDescent="0.2">
      <c r="A183" s="45"/>
      <c r="B183" s="45"/>
      <c r="F183" s="42"/>
      <c r="G183" s="42"/>
      <c r="H183" s="42"/>
      <c r="I183" s="42"/>
      <c r="J183" s="42"/>
      <c r="K183" s="42"/>
      <c r="L183" s="42"/>
      <c r="M183" s="45"/>
      <c r="N183" s="45"/>
      <c r="O183" s="45"/>
      <c r="P183" s="45"/>
      <c r="Q183" s="45"/>
      <c r="R183" s="45"/>
      <c r="S183" s="45"/>
      <c r="T183" s="45"/>
      <c r="U183" s="45"/>
    </row>
    <row r="184" spans="1:21" s="25" customFormat="1" ht="15" customHeight="1" x14ac:dyDescent="0.2">
      <c r="A184" s="45"/>
      <c r="B184" s="45"/>
      <c r="F184" s="42"/>
      <c r="G184" s="42"/>
      <c r="H184" s="42"/>
      <c r="I184" s="42"/>
      <c r="J184" s="42"/>
      <c r="K184" s="42"/>
      <c r="L184" s="42"/>
      <c r="M184" s="45"/>
      <c r="N184" s="45"/>
      <c r="O184" s="45"/>
      <c r="P184" s="45"/>
      <c r="Q184" s="45"/>
      <c r="R184" s="45"/>
      <c r="S184" s="45"/>
      <c r="T184" s="45"/>
      <c r="U184" s="45"/>
    </row>
    <row r="185" spans="1:21" s="25" customFormat="1" ht="15" customHeight="1" x14ac:dyDescent="0.2">
      <c r="A185" s="45"/>
      <c r="B185" s="45"/>
      <c r="F185" s="42"/>
      <c r="G185" s="42"/>
      <c r="H185" s="42"/>
      <c r="I185" s="42"/>
      <c r="J185" s="42"/>
      <c r="K185" s="42"/>
      <c r="L185" s="42"/>
      <c r="M185" s="45"/>
      <c r="N185" s="45"/>
      <c r="O185" s="45"/>
      <c r="P185" s="45"/>
      <c r="Q185" s="45"/>
      <c r="R185" s="45"/>
      <c r="S185" s="45"/>
      <c r="T185" s="45"/>
      <c r="U185" s="45"/>
    </row>
    <row r="186" spans="1:21" s="25" customFormat="1" ht="15" customHeight="1" x14ac:dyDescent="0.2">
      <c r="A186" s="45"/>
      <c r="B186" s="45"/>
      <c r="F186" s="42"/>
      <c r="G186" s="42"/>
      <c r="H186" s="42"/>
      <c r="I186" s="42"/>
      <c r="J186" s="42"/>
      <c r="K186" s="42"/>
      <c r="L186" s="42"/>
      <c r="M186" s="45"/>
      <c r="N186" s="45"/>
      <c r="O186" s="45"/>
      <c r="P186" s="45"/>
      <c r="Q186" s="45"/>
      <c r="R186" s="45"/>
      <c r="S186" s="45"/>
      <c r="T186" s="45"/>
      <c r="U186" s="45"/>
    </row>
    <row r="187" spans="1:21" s="25" customFormat="1" ht="15" customHeight="1" x14ac:dyDescent="0.2">
      <c r="A187" s="45"/>
      <c r="B187" s="45"/>
      <c r="F187" s="42"/>
      <c r="G187" s="42"/>
      <c r="H187" s="42"/>
      <c r="I187" s="42"/>
      <c r="J187" s="42"/>
      <c r="K187" s="42"/>
      <c r="L187" s="42"/>
      <c r="M187" s="45"/>
      <c r="N187" s="45"/>
      <c r="O187" s="45"/>
      <c r="P187" s="45"/>
      <c r="Q187" s="45"/>
      <c r="R187" s="45"/>
      <c r="S187" s="45"/>
      <c r="T187" s="45"/>
      <c r="U187" s="45"/>
    </row>
    <row r="188" spans="1:21" s="25" customFormat="1" ht="15" customHeight="1" x14ac:dyDescent="0.2">
      <c r="A188" s="45"/>
      <c r="B188" s="45"/>
      <c r="F188" s="42"/>
      <c r="G188" s="42"/>
      <c r="H188" s="42"/>
      <c r="I188" s="42"/>
      <c r="J188" s="42"/>
      <c r="K188" s="42"/>
      <c r="L188" s="42"/>
      <c r="M188" s="45"/>
      <c r="N188" s="45"/>
      <c r="O188" s="45"/>
      <c r="P188" s="45"/>
      <c r="Q188" s="45"/>
      <c r="R188" s="45"/>
      <c r="S188" s="45"/>
      <c r="T188" s="45"/>
      <c r="U188" s="45"/>
    </row>
    <row r="189" spans="1:21" s="25" customFormat="1" ht="15" customHeight="1" x14ac:dyDescent="0.2">
      <c r="A189" s="45"/>
      <c r="B189" s="45"/>
      <c r="F189" s="42"/>
      <c r="G189" s="42"/>
      <c r="H189" s="42"/>
      <c r="I189" s="42"/>
      <c r="J189" s="42"/>
      <c r="K189" s="42"/>
      <c r="L189" s="42"/>
      <c r="M189" s="45"/>
      <c r="N189" s="45"/>
      <c r="O189" s="45"/>
      <c r="P189" s="45"/>
      <c r="Q189" s="45"/>
      <c r="R189" s="45"/>
      <c r="S189" s="45"/>
      <c r="T189" s="45"/>
      <c r="U189" s="45"/>
    </row>
    <row r="190" spans="1:21" s="25" customFormat="1" ht="15" customHeight="1" x14ac:dyDescent="0.2">
      <c r="A190" s="45"/>
      <c r="B190" s="45"/>
      <c r="F190" s="42"/>
      <c r="G190" s="42"/>
      <c r="H190" s="42"/>
      <c r="I190" s="42"/>
      <c r="J190" s="42"/>
      <c r="K190" s="42"/>
      <c r="L190" s="42"/>
      <c r="M190" s="45"/>
      <c r="N190" s="45"/>
      <c r="O190" s="45"/>
      <c r="P190" s="45"/>
      <c r="Q190" s="45"/>
      <c r="R190" s="45"/>
      <c r="S190" s="45"/>
      <c r="T190" s="45"/>
      <c r="U190" s="45"/>
    </row>
    <row r="191" spans="1:21" s="25" customFormat="1" ht="15" customHeight="1" x14ac:dyDescent="0.2">
      <c r="A191" s="45"/>
      <c r="B191" s="45"/>
      <c r="F191" s="42"/>
      <c r="G191" s="42"/>
      <c r="H191" s="42"/>
      <c r="I191" s="42"/>
      <c r="J191" s="42"/>
      <c r="K191" s="42"/>
      <c r="L191" s="42"/>
      <c r="M191" s="45"/>
      <c r="N191" s="45"/>
      <c r="O191" s="45"/>
      <c r="P191" s="45"/>
      <c r="Q191" s="45"/>
      <c r="R191" s="45"/>
      <c r="S191" s="45"/>
      <c r="T191" s="45"/>
      <c r="U191" s="45"/>
    </row>
    <row r="192" spans="1:21" s="25" customFormat="1" ht="15" customHeight="1" x14ac:dyDescent="0.2">
      <c r="A192" s="45"/>
      <c r="B192" s="45"/>
      <c r="F192" s="42"/>
      <c r="G192" s="42"/>
      <c r="H192" s="42"/>
      <c r="I192" s="42"/>
      <c r="J192" s="42"/>
      <c r="K192" s="42"/>
      <c r="L192" s="42"/>
      <c r="M192" s="45"/>
      <c r="N192" s="45"/>
      <c r="O192" s="45"/>
      <c r="P192" s="45"/>
      <c r="Q192" s="45"/>
      <c r="R192" s="45"/>
      <c r="S192" s="45"/>
      <c r="T192" s="45"/>
      <c r="U192" s="45"/>
    </row>
    <row r="193" spans="1:21" s="25" customFormat="1" ht="15" customHeight="1" x14ac:dyDescent="0.2">
      <c r="A193" s="45"/>
      <c r="B193" s="45"/>
      <c r="F193" s="42"/>
      <c r="G193" s="42"/>
      <c r="H193" s="42"/>
      <c r="I193" s="42"/>
      <c r="J193" s="42"/>
      <c r="K193" s="42"/>
      <c r="L193" s="42"/>
      <c r="M193" s="45"/>
      <c r="N193" s="45"/>
      <c r="O193" s="45"/>
      <c r="P193" s="45"/>
      <c r="Q193" s="45"/>
      <c r="R193" s="45"/>
      <c r="S193" s="45"/>
      <c r="T193" s="45"/>
      <c r="U193" s="45"/>
    </row>
    <row r="194" spans="1:21" s="25" customFormat="1" ht="15" customHeight="1" x14ac:dyDescent="0.2">
      <c r="A194" s="45"/>
      <c r="B194" s="45"/>
      <c r="F194" s="42"/>
      <c r="G194" s="42"/>
      <c r="H194" s="42"/>
      <c r="I194" s="42"/>
      <c r="J194" s="42"/>
      <c r="K194" s="42"/>
      <c r="L194" s="42"/>
      <c r="M194" s="45"/>
      <c r="N194" s="45"/>
      <c r="O194" s="45"/>
      <c r="P194" s="45"/>
      <c r="Q194" s="45"/>
      <c r="R194" s="45"/>
      <c r="S194" s="45"/>
      <c r="T194" s="45"/>
      <c r="U194" s="45"/>
    </row>
    <row r="195" spans="1:21" s="25" customFormat="1" ht="15" customHeight="1" x14ac:dyDescent="0.2">
      <c r="A195" s="45"/>
      <c r="B195" s="45"/>
      <c r="F195" s="42"/>
      <c r="G195" s="42"/>
      <c r="H195" s="42"/>
      <c r="I195" s="42"/>
      <c r="J195" s="42"/>
      <c r="K195" s="42"/>
      <c r="L195" s="42"/>
      <c r="M195" s="45"/>
      <c r="N195" s="45"/>
      <c r="O195" s="45"/>
      <c r="P195" s="45"/>
      <c r="Q195" s="45"/>
      <c r="R195" s="45"/>
      <c r="S195" s="45"/>
      <c r="T195" s="45"/>
      <c r="U195" s="45"/>
    </row>
    <row r="196" spans="1:21" s="25" customFormat="1" ht="15" customHeight="1" x14ac:dyDescent="0.2">
      <c r="A196" s="45"/>
      <c r="B196" s="45"/>
      <c r="F196" s="42"/>
      <c r="G196" s="42"/>
      <c r="H196" s="42"/>
      <c r="I196" s="42"/>
      <c r="J196" s="42"/>
      <c r="K196" s="42"/>
      <c r="L196" s="42"/>
      <c r="M196" s="45"/>
      <c r="N196" s="45"/>
      <c r="O196" s="45"/>
      <c r="P196" s="45"/>
      <c r="Q196" s="45"/>
      <c r="R196" s="45"/>
      <c r="S196" s="45"/>
      <c r="T196" s="45"/>
      <c r="U196" s="45"/>
    </row>
    <row r="197" spans="1:21" s="25" customFormat="1" ht="15" customHeight="1" x14ac:dyDescent="0.2">
      <c r="A197" s="45"/>
      <c r="B197" s="45"/>
      <c r="F197" s="42"/>
      <c r="G197" s="42"/>
      <c r="H197" s="42"/>
      <c r="I197" s="42"/>
      <c r="J197" s="42"/>
      <c r="K197" s="42"/>
      <c r="L197" s="42"/>
      <c r="M197" s="45"/>
      <c r="N197" s="45"/>
      <c r="O197" s="45"/>
      <c r="P197" s="45"/>
      <c r="Q197" s="45"/>
      <c r="R197" s="45"/>
      <c r="S197" s="45"/>
      <c r="T197" s="45"/>
      <c r="U197" s="45"/>
    </row>
    <row r="198" spans="1:21" s="25" customFormat="1" ht="15" customHeight="1" x14ac:dyDescent="0.2">
      <c r="A198" s="45"/>
      <c r="B198" s="45"/>
      <c r="F198" s="42"/>
      <c r="G198" s="42"/>
      <c r="H198" s="42"/>
      <c r="I198" s="42"/>
      <c r="J198" s="42"/>
      <c r="K198" s="42"/>
      <c r="L198" s="42"/>
      <c r="M198" s="45"/>
      <c r="N198" s="45"/>
      <c r="O198" s="45"/>
      <c r="P198" s="45"/>
      <c r="Q198" s="45"/>
      <c r="R198" s="45"/>
      <c r="S198" s="45"/>
      <c r="T198" s="45"/>
      <c r="U198" s="45"/>
    </row>
    <row r="199" spans="1:21" s="25" customFormat="1" ht="15" customHeight="1" x14ac:dyDescent="0.2">
      <c r="A199" s="45"/>
      <c r="B199" s="45"/>
      <c r="F199" s="42"/>
      <c r="G199" s="42"/>
      <c r="H199" s="42"/>
      <c r="I199" s="42"/>
      <c r="J199" s="42"/>
      <c r="K199" s="42"/>
      <c r="L199" s="42"/>
      <c r="M199" s="45"/>
      <c r="N199" s="45"/>
      <c r="O199" s="45"/>
      <c r="P199" s="45"/>
      <c r="Q199" s="45"/>
      <c r="R199" s="45"/>
      <c r="S199" s="45"/>
      <c r="T199" s="45"/>
      <c r="U199" s="45"/>
    </row>
    <row r="200" spans="1:21" s="25" customFormat="1" ht="15" customHeight="1" x14ac:dyDescent="0.2">
      <c r="A200" s="45"/>
      <c r="B200" s="45"/>
      <c r="F200" s="42"/>
      <c r="G200" s="42"/>
      <c r="H200" s="42"/>
      <c r="I200" s="42"/>
      <c r="J200" s="42"/>
      <c r="K200" s="42"/>
      <c r="L200" s="42"/>
      <c r="M200" s="45"/>
      <c r="N200" s="45"/>
      <c r="O200" s="45"/>
      <c r="P200" s="45"/>
      <c r="Q200" s="45"/>
      <c r="R200" s="45"/>
      <c r="S200" s="45"/>
      <c r="T200" s="45"/>
      <c r="U200" s="45"/>
    </row>
    <row r="201" spans="1:21" s="25" customFormat="1" ht="15" customHeight="1" x14ac:dyDescent="0.2">
      <c r="A201" s="45"/>
      <c r="B201" s="45"/>
      <c r="F201" s="42"/>
      <c r="G201" s="42"/>
      <c r="H201" s="42"/>
      <c r="I201" s="42"/>
      <c r="J201" s="42"/>
      <c r="K201" s="42"/>
      <c r="L201" s="42"/>
      <c r="M201" s="45"/>
      <c r="N201" s="45"/>
      <c r="O201" s="45"/>
      <c r="P201" s="45"/>
      <c r="Q201" s="45"/>
      <c r="R201" s="45"/>
      <c r="S201" s="45"/>
      <c r="T201" s="45"/>
      <c r="U201" s="45"/>
    </row>
    <row r="202" spans="1:21" s="25" customFormat="1" ht="15" customHeight="1" x14ac:dyDescent="0.2">
      <c r="A202" s="45"/>
      <c r="B202" s="45"/>
      <c r="F202" s="42"/>
      <c r="G202" s="42"/>
      <c r="H202" s="42"/>
      <c r="I202" s="42"/>
      <c r="J202" s="42"/>
      <c r="K202" s="42"/>
      <c r="L202" s="42"/>
      <c r="M202" s="45"/>
      <c r="N202" s="45"/>
      <c r="O202" s="45"/>
      <c r="P202" s="45"/>
      <c r="Q202" s="45"/>
      <c r="R202" s="45"/>
      <c r="S202" s="45"/>
      <c r="T202" s="45"/>
      <c r="U202" s="45"/>
    </row>
    <row r="203" spans="1:21" s="25" customFormat="1" ht="15" customHeight="1" x14ac:dyDescent="0.2">
      <c r="A203" s="45"/>
      <c r="B203" s="45"/>
      <c r="F203" s="42"/>
      <c r="G203" s="42"/>
      <c r="H203" s="42"/>
      <c r="I203" s="42"/>
      <c r="J203" s="42"/>
      <c r="K203" s="42"/>
      <c r="L203" s="42"/>
      <c r="M203" s="45"/>
      <c r="N203" s="45"/>
      <c r="O203" s="45"/>
      <c r="P203" s="45"/>
      <c r="Q203" s="45"/>
      <c r="R203" s="45"/>
      <c r="S203" s="45"/>
      <c r="T203" s="45"/>
      <c r="U203" s="45"/>
    </row>
    <row r="204" spans="1:21" s="25" customFormat="1" ht="15" customHeight="1" x14ac:dyDescent="0.2">
      <c r="A204" s="45"/>
      <c r="B204" s="45"/>
      <c r="F204" s="42"/>
      <c r="G204" s="42"/>
      <c r="H204" s="42"/>
      <c r="I204" s="42"/>
      <c r="J204" s="42"/>
      <c r="K204" s="42"/>
      <c r="L204" s="42"/>
      <c r="M204" s="45"/>
      <c r="N204" s="45"/>
      <c r="O204" s="45"/>
      <c r="P204" s="45"/>
      <c r="Q204" s="45"/>
      <c r="R204" s="45"/>
      <c r="S204" s="45"/>
      <c r="T204" s="45"/>
      <c r="U204" s="45"/>
    </row>
    <row r="205" spans="1:21" s="25" customFormat="1" ht="15" customHeight="1" x14ac:dyDescent="0.2">
      <c r="A205" s="45"/>
      <c r="B205" s="45"/>
      <c r="F205" s="42"/>
      <c r="G205" s="42"/>
      <c r="H205" s="42"/>
      <c r="I205" s="42"/>
      <c r="J205" s="42"/>
      <c r="K205" s="42"/>
      <c r="L205" s="42"/>
      <c r="M205" s="45"/>
      <c r="N205" s="45"/>
      <c r="O205" s="45"/>
      <c r="P205" s="45"/>
      <c r="Q205" s="45"/>
      <c r="R205" s="45"/>
      <c r="S205" s="45"/>
      <c r="T205" s="45"/>
      <c r="U205" s="45"/>
    </row>
    <row r="206" spans="1:21" s="25" customFormat="1" ht="15" customHeight="1" x14ac:dyDescent="0.2">
      <c r="A206" s="45"/>
      <c r="B206" s="45"/>
      <c r="F206" s="42"/>
      <c r="G206" s="42"/>
      <c r="H206" s="42"/>
      <c r="I206" s="42"/>
      <c r="J206" s="42"/>
      <c r="K206" s="42"/>
      <c r="L206" s="42"/>
      <c r="M206" s="45"/>
      <c r="N206" s="45"/>
      <c r="O206" s="45"/>
      <c r="P206" s="45"/>
      <c r="Q206" s="45"/>
      <c r="R206" s="45"/>
      <c r="S206" s="45"/>
      <c r="T206" s="45"/>
      <c r="U206" s="45"/>
    </row>
    <row r="207" spans="1:21" s="25" customFormat="1" ht="15" customHeight="1" x14ac:dyDescent="0.2">
      <c r="A207" s="45"/>
      <c r="B207" s="45"/>
      <c r="F207" s="42"/>
      <c r="G207" s="42"/>
      <c r="H207" s="42"/>
      <c r="I207" s="42"/>
      <c r="J207" s="42"/>
      <c r="K207" s="42"/>
      <c r="L207" s="42"/>
      <c r="M207" s="45"/>
      <c r="N207" s="45"/>
      <c r="O207" s="45"/>
      <c r="P207" s="45"/>
      <c r="Q207" s="45"/>
      <c r="R207" s="45"/>
      <c r="S207" s="45"/>
      <c r="T207" s="45"/>
      <c r="U207" s="45"/>
    </row>
    <row r="208" spans="1:21" s="25" customFormat="1" ht="15" customHeight="1" x14ac:dyDescent="0.2">
      <c r="A208" s="45"/>
      <c r="B208" s="45"/>
      <c r="F208" s="42"/>
      <c r="G208" s="42"/>
      <c r="H208" s="42"/>
      <c r="I208" s="42"/>
      <c r="J208" s="42"/>
      <c r="K208" s="42"/>
      <c r="L208" s="42"/>
      <c r="M208" s="45"/>
      <c r="N208" s="45"/>
      <c r="O208" s="45"/>
      <c r="P208" s="45"/>
      <c r="Q208" s="45"/>
      <c r="R208" s="45"/>
      <c r="S208" s="45"/>
      <c r="T208" s="45"/>
      <c r="U208" s="45"/>
    </row>
    <row r="209" spans="1:21" s="25" customFormat="1" ht="15" customHeight="1" x14ac:dyDescent="0.2">
      <c r="A209" s="45"/>
      <c r="B209" s="45"/>
      <c r="F209" s="42"/>
      <c r="G209" s="42"/>
      <c r="H209" s="42"/>
      <c r="I209" s="42"/>
      <c r="J209" s="42"/>
      <c r="K209" s="42"/>
      <c r="L209" s="42"/>
      <c r="M209" s="45"/>
      <c r="N209" s="45"/>
      <c r="O209" s="45"/>
      <c r="P209" s="45"/>
      <c r="Q209" s="45"/>
      <c r="R209" s="45"/>
      <c r="S209" s="45"/>
      <c r="T209" s="45"/>
      <c r="U209" s="45"/>
    </row>
    <row r="210" spans="1:21" s="25" customFormat="1" ht="15" customHeight="1" x14ac:dyDescent="0.2">
      <c r="A210" s="45"/>
      <c r="B210" s="45"/>
      <c r="F210" s="42"/>
      <c r="G210" s="42"/>
      <c r="H210" s="42"/>
      <c r="I210" s="42"/>
      <c r="J210" s="42"/>
      <c r="K210" s="42"/>
      <c r="L210" s="42"/>
      <c r="M210" s="45"/>
      <c r="N210" s="45"/>
      <c r="O210" s="45"/>
      <c r="P210" s="45"/>
      <c r="Q210" s="45"/>
      <c r="R210" s="45"/>
      <c r="S210" s="45"/>
      <c r="T210" s="45"/>
      <c r="U210" s="45"/>
    </row>
    <row r="211" spans="1:21" s="25" customFormat="1" ht="15" customHeight="1" x14ac:dyDescent="0.2">
      <c r="A211" s="45"/>
      <c r="B211" s="45"/>
      <c r="F211" s="42"/>
      <c r="G211" s="42"/>
      <c r="H211" s="42"/>
      <c r="I211" s="42"/>
      <c r="J211" s="42"/>
      <c r="K211" s="42"/>
      <c r="L211" s="42"/>
      <c r="M211" s="45"/>
      <c r="N211" s="45"/>
      <c r="O211" s="45"/>
      <c r="P211" s="45"/>
      <c r="Q211" s="45"/>
      <c r="R211" s="45"/>
      <c r="S211" s="45"/>
      <c r="T211" s="45"/>
      <c r="U211" s="45"/>
    </row>
    <row r="212" spans="1:21" s="25" customFormat="1" ht="15" customHeight="1" x14ac:dyDescent="0.2">
      <c r="A212" s="45"/>
      <c r="B212" s="45"/>
      <c r="F212" s="42"/>
      <c r="G212" s="42"/>
      <c r="H212" s="42"/>
      <c r="I212" s="42"/>
      <c r="J212" s="42"/>
      <c r="K212" s="42"/>
      <c r="L212" s="42"/>
      <c r="M212" s="45"/>
      <c r="N212" s="45"/>
      <c r="O212" s="45"/>
      <c r="P212" s="45"/>
      <c r="Q212" s="45"/>
      <c r="R212" s="45"/>
      <c r="S212" s="45"/>
      <c r="T212" s="45"/>
      <c r="U212" s="45"/>
    </row>
    <row r="213" spans="1:21" s="25" customFormat="1" ht="15" customHeight="1" x14ac:dyDescent="0.2">
      <c r="A213" s="45"/>
      <c r="B213" s="45"/>
      <c r="F213" s="42"/>
      <c r="G213" s="42"/>
      <c r="H213" s="42"/>
      <c r="I213" s="42"/>
      <c r="J213" s="42"/>
      <c r="K213" s="42"/>
      <c r="L213" s="42"/>
      <c r="M213" s="45"/>
      <c r="N213" s="45"/>
      <c r="O213" s="45"/>
      <c r="P213" s="45"/>
      <c r="Q213" s="45"/>
      <c r="R213" s="45"/>
      <c r="S213" s="45"/>
      <c r="T213" s="45"/>
      <c r="U213" s="45"/>
    </row>
    <row r="214" spans="1:21" s="25" customFormat="1" ht="15" customHeight="1" x14ac:dyDescent="0.2">
      <c r="A214" s="45"/>
      <c r="B214" s="45"/>
      <c r="F214" s="42"/>
      <c r="G214" s="42"/>
      <c r="H214" s="42"/>
      <c r="I214" s="42"/>
      <c r="J214" s="42"/>
      <c r="K214" s="42"/>
      <c r="L214" s="42"/>
      <c r="M214" s="45"/>
      <c r="N214" s="45"/>
      <c r="O214" s="45"/>
      <c r="P214" s="45"/>
      <c r="Q214" s="45"/>
      <c r="R214" s="45"/>
      <c r="S214" s="45"/>
      <c r="T214" s="45"/>
      <c r="U214" s="45"/>
    </row>
    <row r="215" spans="1:21" s="25" customFormat="1" ht="15" customHeight="1" x14ac:dyDescent="0.2">
      <c r="A215" s="45"/>
      <c r="B215" s="45"/>
      <c r="F215" s="42"/>
      <c r="G215" s="42"/>
      <c r="H215" s="42"/>
      <c r="I215" s="42"/>
      <c r="J215" s="42"/>
      <c r="K215" s="42"/>
      <c r="L215" s="42"/>
      <c r="M215" s="45"/>
      <c r="N215" s="45"/>
      <c r="O215" s="45"/>
      <c r="P215" s="45"/>
      <c r="Q215" s="45"/>
      <c r="R215" s="45"/>
      <c r="S215" s="45"/>
      <c r="T215" s="45"/>
      <c r="U215" s="45"/>
    </row>
    <row r="216" spans="1:21" s="25" customFormat="1" ht="15" customHeight="1" x14ac:dyDescent="0.2">
      <c r="A216" s="45"/>
      <c r="B216" s="45"/>
      <c r="F216" s="42"/>
      <c r="G216" s="42"/>
      <c r="H216" s="42"/>
      <c r="I216" s="42"/>
      <c r="J216" s="42"/>
      <c r="K216" s="42"/>
      <c r="L216" s="42"/>
      <c r="M216" s="45"/>
      <c r="N216" s="45"/>
      <c r="O216" s="45"/>
      <c r="P216" s="45"/>
      <c r="Q216" s="45"/>
      <c r="R216" s="45"/>
      <c r="S216" s="45"/>
      <c r="T216" s="45"/>
      <c r="U216" s="45"/>
    </row>
  </sheetData>
  <sheetProtection algorithmName="SHA-512" hashValue="xUF3HzyvjQhQLWG4wSAun/gNCZSFMdRXmDLEN4hJN/hdfeRgAs7MHhl0UtlwP6qGLwkB7fm9GbqOhnZF286JwA==" saltValue="gv12T+cEtVijEONfg3WOFg==" spinCount="100000" sheet="1" selectLockedCells="1"/>
  <customSheetViews>
    <customSheetView guid="{996927AF-2CA0-4EA7-84FB-22D43C3670BC}" scale="85" showPageBreaks="1" showGridLines="0" fitToPage="1" printArea="1" hiddenColumns="1" view="pageBreakPreview">
      <selection activeCell="F12" sqref="F12"/>
      <rowBreaks count="1" manualBreakCount="1">
        <brk id="63" min="2" max="11" man="1"/>
      </rowBreaks>
      <pageMargins left="0.25" right="0.25" top="0.3" bottom="0.3" header="0.3" footer="0.1"/>
      <pageSetup scale="77" fitToHeight="2" orientation="portrait" r:id="rId1"/>
      <headerFooter>
        <oddFooter>&amp;LVersion: 2/8/2013&amp;CTab: &amp;A&amp;RPrint Date: &amp;D</oddFooter>
      </headerFooter>
    </customSheetView>
    <customSheetView guid="{11E1F5E4-CB48-4800-8BCA-5A4C7651C477}" showPageBreaks="1" showGridLines="0" fitToPage="1" printArea="1" view="pageBreakPreview">
      <selection activeCell="J76" sqref="J76:L76"/>
      <rowBreaks count="1" manualBreakCount="1">
        <brk id="74" max="9" man="1"/>
      </rowBreaks>
      <pageMargins left="0.7" right="0.7" top="0.75" bottom="0.75" header="0.3" footer="0.3"/>
      <pageSetup scale="68" fitToHeight="0" orientation="portrait" r:id="rId2"/>
    </customSheetView>
    <customSheetView guid="{DA068714-31DE-453E-8066-83B45426A1B0}" showPageBreaks="1" showGridLines="0" fitToPage="1" printArea="1" view="pageBreakPreview">
      <selection activeCell="J76" sqref="J76:L76"/>
      <rowBreaks count="1" manualBreakCount="1">
        <brk id="74" max="9" man="1"/>
      </rowBreaks>
      <pageMargins left="0.7" right="0.7" top="0.75" bottom="0.75" header="0.3" footer="0.3"/>
      <pageSetup scale="68" fitToHeight="0" orientation="portrait" r:id="rId3"/>
    </customSheetView>
    <customSheetView guid="{27CD3F9E-A8F8-459C-9542-E3A25AF49F0F}" showPageBreaks="1" showGridLines="0" fitToPage="1" printArea="1" hiddenColumns="1" view="pageBreakPreview">
      <selection activeCell="F12" sqref="F12"/>
      <rowBreaks count="1" manualBreakCount="1">
        <brk id="63" min="2" max="11" man="1"/>
      </rowBreaks>
      <pageMargins left="0.25" right="0.25" top="0.3" bottom="0.3" header="0.3" footer="0.1"/>
      <pageSetup scale="77" fitToHeight="2" orientation="portrait" r:id="rId4"/>
      <headerFooter>
        <oddFooter>&amp;LVersion: 2/8/2013&amp;CTab: &amp;A&amp;RPrint Date: &amp;D</oddFooter>
      </headerFooter>
    </customSheetView>
  </customSheetViews>
  <mergeCells count="3">
    <mergeCell ref="E30:E31"/>
    <mergeCell ref="D49:E49"/>
    <mergeCell ref="G3:K4"/>
  </mergeCells>
  <dataValidations count="1">
    <dataValidation type="list" showInputMessage="1" showErrorMessage="1" sqref="E2 E5:E6 E130:E132" xr:uid="{00000000-0002-0000-0700-000000000000}">
      <formula1>$B$2:$B$3</formula1>
    </dataValidation>
  </dataValidations>
  <printOptions horizontalCentered="1"/>
  <pageMargins left="0.7" right="0.7" top="0.75" bottom="0.75" header="0.3" footer="0.3"/>
  <pageSetup paperSize="5" scale="62" fitToHeight="2" orientation="portrait" r:id="rId5"/>
  <headerFooter>
    <oddFooter>&amp;L
&amp;CTab: &amp;A&amp;RPrint Date: &amp;D</oddFooter>
  </headerFooter>
  <rowBreaks count="1" manualBreakCount="1">
    <brk id="93" min="2" max="10" man="1"/>
  </rowBreaks>
  <ignoredErrors>
    <ignoredError sqref="E119:G119 I119:I121 F122 I13:I15 I11" unlockedFormula="1"/>
  </ignoredErrors>
  <legacyDrawing r:id="rId6"/>
  <extLst>
    <ext xmlns:x14="http://schemas.microsoft.com/office/spreadsheetml/2009/9/main" uri="{78C0D931-6437-407d-A8EE-F0AAD7539E65}">
      <x14:conditionalFormattings>
        <x14:conditionalFormatting xmlns:xm="http://schemas.microsoft.com/office/excel/2006/main">
          <x14:cfRule type="expression" priority="6" id="{B9837598-C3FC-4C61-B3AD-4CC2E0247889}">
            <xm:f>SUM(F_Construction!$F$79,F_Construction!$J$79,F_Construction!$N$79,F_Construction!$R$79,F_Construction!$Z$79,F_Construction!$AD$79,F_Construction!$AH$79)&gt;0</xm:f>
            <x14:dxf>
              <fill>
                <patternFill>
                  <bgColor theme="0" tint="-0.14996795556505021"/>
                </patternFill>
              </fill>
            </x14:dxf>
          </x14:cfRule>
          <xm:sqref>F24</xm:sqref>
        </x14:conditionalFormatting>
        <x14:conditionalFormatting xmlns:xm="http://schemas.microsoft.com/office/excel/2006/main">
          <x14:cfRule type="expression" priority="4" id="{9F7EA8FE-AFE8-47EF-8E15-3E987BC63C6F}">
            <xm:f>SUM(F_Construction!$F$82,F_Construction!$J$82,F_Construction!$N$82,F_Construction!$R$82,F_Construction!$Z$82,F_Construction!$AD$82,F_Construction!$AH$82)&gt;0</xm:f>
            <x14:dxf>
              <fill>
                <patternFill>
                  <bgColor theme="0" tint="-0.14996795556505021"/>
                </patternFill>
              </fill>
            </x14:dxf>
          </x14:cfRule>
          <xm:sqref>F26</xm:sqref>
        </x14:conditionalFormatting>
        <x14:conditionalFormatting xmlns:xm="http://schemas.microsoft.com/office/excel/2006/main">
          <x14:cfRule type="expression" priority="3" id="{74865E63-43CA-42D1-AFE7-82824F8E52A5}">
            <xm:f>SUM(F_Construction!$F$83,F_Construction!$J$83,F_Construction!$N$83,F_Construction!$R$83,F_Construction!$Z$83,F_Construction!$AD$83,F_Construction!$AH$83)&gt;0</xm:f>
            <x14:dxf>
              <fill>
                <patternFill>
                  <bgColor theme="0" tint="-0.14996795556505021"/>
                </patternFill>
              </fill>
            </x14:dxf>
          </x14:cfRule>
          <xm:sqref>F27</xm:sqref>
        </x14:conditionalFormatting>
        <x14:conditionalFormatting xmlns:xm="http://schemas.microsoft.com/office/excel/2006/main">
          <x14:cfRule type="expression" priority="2" id="{1E3A54AC-F6A6-4791-BB66-73C277BE69C7}">
            <xm:f>SUM(F_Construction!$F$81,F_Construction!$J$81,F_Construction!$N$81,F_Construction!$R$81,F_Construction!$Z$81,F_Construction!$AD$81,F_Construction!$AH$819)&gt;0</xm:f>
            <x14:dxf>
              <fill>
                <patternFill>
                  <bgColor theme="0" tint="-0.14996795556505021"/>
                </patternFill>
              </fill>
            </x14:dxf>
          </x14:cfRule>
          <xm:sqref>F29</xm:sqref>
        </x14:conditionalFormatting>
        <x14:conditionalFormatting xmlns:xm="http://schemas.microsoft.com/office/excel/2006/main">
          <x14:cfRule type="expression" priority="1" id="{1C3C1AEF-03F5-4A26-BCC0-849F97C89A95}">
            <xm:f>SUM(F_Construction!$F$78,F_Construction!$J$78,F_Construction!$N$78,F_Construction!$R$78,F_Construction!$Z$78,F_Construction!$AD$78,F_Construction!$AH$78)&gt;0</xm:f>
            <x14:dxf>
              <fill>
                <patternFill>
                  <bgColor theme="0" tint="-0.14996795556505021"/>
                </patternFill>
              </fill>
            </x14:dxf>
          </x14:cfRule>
          <xm:sqref>F55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T189"/>
  <sheetViews>
    <sheetView showGridLines="0" view="pageBreakPreview" zoomScale="80" zoomScaleNormal="40" zoomScaleSheetLayoutView="80" workbookViewId="0">
      <selection activeCell="Z8" sqref="Z8"/>
    </sheetView>
  </sheetViews>
  <sheetFormatPr defaultColWidth="9.28515625" defaultRowHeight="16.5" x14ac:dyDescent="0.3"/>
  <cols>
    <col min="1" max="1" width="1.7109375" style="41" customWidth="1"/>
    <col min="2" max="4" width="10.42578125" style="41" customWidth="1"/>
    <col min="5" max="5" width="9.28515625" style="41" bestFit="1" customWidth="1"/>
    <col min="6" max="6" width="10.5703125" style="41" bestFit="1" customWidth="1"/>
    <col min="7" max="9" width="10.7109375" style="41" customWidth="1"/>
    <col min="10" max="10" width="12.42578125" style="41" customWidth="1"/>
    <col min="11" max="11" width="12" style="41" customWidth="1"/>
    <col min="12" max="14" width="13.28515625" style="41" customWidth="1"/>
    <col min="15" max="15" width="2.42578125" style="41" customWidth="1"/>
    <col min="16" max="16" width="15.28515625" style="41" customWidth="1"/>
    <col min="17" max="17" width="2.42578125" style="41" customWidth="1"/>
    <col min="18" max="18" width="15.28515625" style="41" customWidth="1"/>
    <col min="19" max="19" width="2.42578125" style="41" customWidth="1"/>
    <col min="20" max="20" width="15.28515625" style="41" customWidth="1"/>
    <col min="21" max="21" width="2.42578125" style="41" customWidth="1"/>
    <col min="22" max="22" width="15.28515625" style="41" customWidth="1"/>
    <col min="23" max="23" width="2.42578125" style="41" customWidth="1"/>
    <col min="24" max="24" width="15.28515625" style="41" customWidth="1"/>
    <col min="25" max="25" width="2.42578125" style="41" customWidth="1"/>
    <col min="26" max="26" width="18.5703125" style="41" customWidth="1"/>
    <col min="27" max="27" width="2.42578125" style="41" customWidth="1"/>
    <col min="28" max="28" width="30.7109375" style="41" customWidth="1"/>
    <col min="29" max="29" width="42.7109375" style="40" hidden="1" customWidth="1"/>
    <col min="30" max="30" width="15.28515625" style="40" hidden="1" customWidth="1"/>
    <col min="31" max="31" width="11.7109375" style="40" hidden="1" customWidth="1"/>
    <col min="32" max="32" width="2.7109375" style="41" hidden="1" customWidth="1"/>
    <col min="33" max="34" width="2.7109375" style="814" hidden="1" customWidth="1"/>
    <col min="35" max="61" width="2.7109375" style="855" hidden="1" customWidth="1"/>
    <col min="62" max="62" width="2.7109375" hidden="1" customWidth="1"/>
    <col min="63" max="63" width="2.7109375" style="41" hidden="1" customWidth="1"/>
    <col min="64" max="92" width="2.7109375" style="814" hidden="1" customWidth="1"/>
    <col min="93" max="93" width="2.7109375" hidden="1" customWidth="1"/>
    <col min="94" max="94" width="2.7109375" style="41" hidden="1" customWidth="1"/>
    <col min="95" max="123" width="2.7109375" style="814" hidden="1" customWidth="1"/>
    <col min="124" max="125" width="2.7109375" style="40" hidden="1" customWidth="1"/>
    <col min="126" max="148" width="2.7109375" style="41" hidden="1" customWidth="1"/>
    <col min="149" max="150" width="2.7109375" style="40" hidden="1" customWidth="1"/>
    <col min="151" max="173" width="2.7109375" style="814" hidden="1" customWidth="1"/>
    <col min="174" max="174" width="2.7109375" style="40" hidden="1" customWidth="1"/>
    <col min="175" max="175" width="2.7109375" style="41" hidden="1" customWidth="1"/>
    <col min="176" max="204" width="2.7109375" style="814" hidden="1" customWidth="1"/>
    <col min="205" max="205" width="2.7109375" hidden="1" customWidth="1"/>
    <col min="206" max="206" width="2.7109375" style="40" hidden="1" customWidth="1"/>
    <col min="207" max="229" width="2.7109375" style="41" hidden="1" customWidth="1"/>
    <col min="230" max="231" width="2.7109375" style="40" hidden="1" customWidth="1"/>
    <col min="232" max="254" width="2.7109375" style="814" hidden="1" customWidth="1"/>
    <col min="255" max="256" width="2.7109375" style="40" hidden="1" customWidth="1"/>
    <col min="257" max="279" width="2.7109375" style="41" hidden="1" customWidth="1"/>
    <col min="280" max="280" width="9.28515625" style="41" hidden="1" customWidth="1"/>
    <col min="281" max="309" width="9.28515625" style="41" customWidth="1"/>
    <col min="310" max="16384" width="9.28515625" style="41"/>
  </cols>
  <sheetData>
    <row r="1" spans="1:279" ht="19.5" thickBot="1" x14ac:dyDescent="0.35">
      <c r="A1" s="24"/>
      <c r="B1" s="1157" t="s">
        <v>484</v>
      </c>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330"/>
      <c r="AD1" s="335" t="s">
        <v>56</v>
      </c>
      <c r="AE1" s="336"/>
      <c r="AF1" s="1160">
        <f>$AD$2</f>
        <v>0.2</v>
      </c>
      <c r="AG1" s="1160"/>
      <c r="AH1" s="1160"/>
      <c r="AI1" s="1160"/>
      <c r="AJ1" s="1160"/>
      <c r="AK1" s="1160"/>
      <c r="AL1" s="1160"/>
      <c r="AM1" s="1160"/>
      <c r="AN1" s="1160"/>
      <c r="AO1" s="1160"/>
      <c r="AP1" s="1160"/>
      <c r="AQ1" s="1160"/>
      <c r="AR1" s="1160"/>
      <c r="AS1" s="1160"/>
      <c r="AT1" s="1160"/>
      <c r="AU1" s="1160"/>
      <c r="AV1" s="1160"/>
      <c r="AW1" s="1160"/>
      <c r="AX1" s="1160"/>
      <c r="AY1" s="1160"/>
      <c r="AZ1" s="1160"/>
      <c r="BA1" s="1160"/>
      <c r="BB1" s="1160"/>
      <c r="BC1" s="1160"/>
      <c r="BD1" s="1160"/>
      <c r="BE1" s="1160"/>
      <c r="BF1" s="1160"/>
      <c r="BG1" s="1160"/>
      <c r="BH1" s="1160"/>
      <c r="BI1" s="1160"/>
      <c r="BK1" s="1160">
        <f>$AD$3</f>
        <v>0.3</v>
      </c>
      <c r="BL1" s="1160"/>
      <c r="BM1" s="1160"/>
      <c r="BN1" s="1160"/>
      <c r="BO1" s="1160"/>
      <c r="BP1" s="1160"/>
      <c r="BQ1" s="1160"/>
      <c r="BR1" s="1160"/>
      <c r="BS1" s="1160"/>
      <c r="BT1" s="1160"/>
      <c r="BU1" s="1160"/>
      <c r="BV1" s="1160"/>
      <c r="BW1" s="1160"/>
      <c r="BX1" s="1160"/>
      <c r="BY1" s="1160"/>
      <c r="BZ1" s="1160"/>
      <c r="CA1" s="1160"/>
      <c r="CB1" s="1160"/>
      <c r="CC1" s="1160"/>
      <c r="CD1" s="1160"/>
      <c r="CE1" s="1160"/>
      <c r="CF1" s="1160"/>
      <c r="CG1" s="1160"/>
      <c r="CH1" s="1160"/>
      <c r="CI1" s="1160"/>
      <c r="CJ1" s="1160"/>
      <c r="CK1" s="1160"/>
      <c r="CL1" s="1160"/>
      <c r="CM1" s="1160"/>
      <c r="CN1" s="1160"/>
      <c r="CP1" s="1160">
        <f>$AD$4</f>
        <v>0.4</v>
      </c>
      <c r="CQ1" s="1160"/>
      <c r="CR1" s="1160"/>
      <c r="CS1" s="1160"/>
      <c r="CT1" s="1160"/>
      <c r="CU1" s="1160"/>
      <c r="CV1" s="1160"/>
      <c r="CW1" s="1160"/>
      <c r="CX1" s="1160"/>
      <c r="CY1" s="1160"/>
      <c r="CZ1" s="1160"/>
      <c r="DA1" s="1160"/>
      <c r="DB1" s="1160"/>
      <c r="DC1" s="1160"/>
      <c r="DD1" s="1160"/>
      <c r="DE1" s="1160"/>
      <c r="DF1" s="1160"/>
      <c r="DG1" s="1160"/>
      <c r="DH1" s="1160"/>
      <c r="DI1" s="1160"/>
      <c r="DJ1" s="1160"/>
      <c r="DK1" s="1160"/>
      <c r="DL1" s="1160"/>
      <c r="DM1" s="1160"/>
      <c r="DN1" s="1160"/>
      <c r="DO1" s="1160"/>
      <c r="DP1" s="1160"/>
      <c r="DQ1" s="1160"/>
      <c r="DR1" s="1160"/>
      <c r="DS1" s="1160"/>
      <c r="DT1" s="235"/>
      <c r="DU1" s="1159">
        <f>$AD$5</f>
        <v>0.5</v>
      </c>
      <c r="DV1" s="1159"/>
      <c r="DW1" s="1159"/>
      <c r="DX1" s="1159"/>
      <c r="DY1" s="1159"/>
      <c r="DZ1" s="1159"/>
      <c r="EA1" s="1159"/>
      <c r="EB1" s="1159"/>
      <c r="EC1" s="1159"/>
      <c r="ED1" s="1159"/>
      <c r="EE1" s="1159"/>
      <c r="EF1" s="1159"/>
      <c r="EG1" s="1159"/>
      <c r="EH1" s="1159"/>
      <c r="EI1" s="1159"/>
      <c r="EJ1" s="1159"/>
      <c r="EK1" s="1159"/>
      <c r="EL1" s="1159"/>
      <c r="EM1" s="1159"/>
      <c r="EN1" s="1159"/>
      <c r="EO1" s="1159"/>
      <c r="EP1" s="1159"/>
      <c r="EQ1" s="1159"/>
      <c r="ER1" s="1159"/>
      <c r="ES1" s="235"/>
      <c r="ET1" s="1159">
        <f>$AD$6</f>
        <v>0.6</v>
      </c>
      <c r="EU1" s="1159"/>
      <c r="EV1" s="1159"/>
      <c r="EW1" s="1159"/>
      <c r="EX1" s="1159"/>
      <c r="EY1" s="1159"/>
      <c r="EZ1" s="1159"/>
      <c r="FA1" s="1159"/>
      <c r="FB1" s="1159"/>
      <c r="FC1" s="1159"/>
      <c r="FD1" s="1159"/>
      <c r="FE1" s="1159"/>
      <c r="FF1" s="1159"/>
      <c r="FG1" s="1159"/>
      <c r="FH1" s="1159"/>
      <c r="FI1" s="1159"/>
      <c r="FJ1" s="1159"/>
      <c r="FK1" s="1159"/>
      <c r="FL1" s="1159"/>
      <c r="FM1" s="1159"/>
      <c r="FN1" s="1159"/>
      <c r="FO1" s="1159"/>
      <c r="FP1" s="1159"/>
      <c r="FQ1" s="1159"/>
      <c r="FR1" s="235"/>
      <c r="FS1" s="1160">
        <f>$AD$7</f>
        <v>0.7</v>
      </c>
      <c r="FT1" s="1160"/>
      <c r="FU1" s="1160"/>
      <c r="FV1" s="1160"/>
      <c r="FW1" s="1160"/>
      <c r="FX1" s="1160"/>
      <c r="FY1" s="1160"/>
      <c r="FZ1" s="1160"/>
      <c r="GA1" s="1160"/>
      <c r="GB1" s="1160"/>
      <c r="GC1" s="1160"/>
      <c r="GD1" s="1160"/>
      <c r="GE1" s="1160"/>
      <c r="GF1" s="1160"/>
      <c r="GG1" s="1160"/>
      <c r="GH1" s="1160"/>
      <c r="GI1" s="1160"/>
      <c r="GJ1" s="1160"/>
      <c r="GK1" s="1160"/>
      <c r="GL1" s="1160"/>
      <c r="GM1" s="1160"/>
      <c r="GN1" s="1160"/>
      <c r="GO1" s="1160"/>
      <c r="GP1" s="1160"/>
      <c r="GQ1" s="1160"/>
      <c r="GR1" s="1160"/>
      <c r="GS1" s="1160"/>
      <c r="GT1" s="1160"/>
      <c r="GU1" s="1160"/>
      <c r="GV1" s="1160"/>
      <c r="GX1" s="1159">
        <f>$AD$8</f>
        <v>0.8</v>
      </c>
      <c r="GY1" s="1159"/>
      <c r="GZ1" s="1159"/>
      <c r="HA1" s="1159"/>
      <c r="HB1" s="1159"/>
      <c r="HC1" s="1159"/>
      <c r="HD1" s="1159"/>
      <c r="HE1" s="1159"/>
      <c r="HF1" s="1159"/>
      <c r="HG1" s="1159"/>
      <c r="HH1" s="1159"/>
      <c r="HI1" s="1159"/>
      <c r="HJ1" s="1159"/>
      <c r="HK1" s="1159"/>
      <c r="HL1" s="1159"/>
      <c r="HM1" s="1159"/>
      <c r="HN1" s="1159"/>
      <c r="HO1" s="1159"/>
      <c r="HP1" s="1159"/>
      <c r="HQ1" s="1159"/>
      <c r="HR1" s="1159"/>
      <c r="HS1" s="1159"/>
      <c r="HT1" s="1159"/>
      <c r="HU1" s="1159"/>
      <c r="HV1" s="235"/>
      <c r="HW1" s="1159" t="str">
        <f>$AD$9</f>
        <v>Market</v>
      </c>
      <c r="HX1" s="1159"/>
      <c r="HY1" s="1159"/>
      <c r="HZ1" s="1159"/>
      <c r="IA1" s="1159"/>
      <c r="IB1" s="1159"/>
      <c r="IC1" s="1159"/>
      <c r="ID1" s="1159"/>
      <c r="IE1" s="1159"/>
      <c r="IF1" s="1159"/>
      <c r="IG1" s="1159"/>
      <c r="IH1" s="1159"/>
      <c r="II1" s="1159"/>
      <c r="IJ1" s="1159"/>
      <c r="IK1" s="1159"/>
      <c r="IL1" s="1159"/>
      <c r="IM1" s="1159"/>
      <c r="IN1" s="1159"/>
      <c r="IO1" s="1159"/>
      <c r="IP1" s="1159"/>
      <c r="IQ1" s="1159"/>
      <c r="IR1" s="1159"/>
      <c r="IS1" s="1159"/>
      <c r="IT1" s="1159"/>
      <c r="IU1" s="235"/>
      <c r="IV1" s="1159" t="str">
        <f>AD$10</f>
        <v>Manager</v>
      </c>
      <c r="IW1" s="1159"/>
      <c r="IX1" s="1159"/>
      <c r="IY1" s="1159"/>
      <c r="IZ1" s="1159"/>
      <c r="JA1" s="1159"/>
      <c r="JB1" s="1159"/>
      <c r="JC1" s="1159"/>
      <c r="JD1" s="1159"/>
      <c r="JE1" s="1159"/>
      <c r="JF1" s="1159"/>
      <c r="JG1" s="1159"/>
      <c r="JH1" s="1159"/>
      <c r="JI1" s="1159"/>
      <c r="JJ1" s="1159"/>
      <c r="JK1" s="1159"/>
      <c r="JL1" s="1159"/>
      <c r="JM1" s="1159"/>
      <c r="JN1" s="1159"/>
      <c r="JO1" s="1159"/>
      <c r="JP1" s="1159"/>
      <c r="JQ1" s="1159"/>
      <c r="JR1" s="1159"/>
      <c r="JS1" s="1159"/>
    </row>
    <row r="2" spans="1:279" ht="15" customHeight="1" x14ac:dyDescent="0.3">
      <c r="P2" s="232"/>
      <c r="Q2" s="252"/>
      <c r="R2" s="252"/>
      <c r="T2" s="32"/>
      <c r="V2" s="252"/>
      <c r="W2" s="252"/>
      <c r="X2" s="252"/>
      <c r="Y2" s="252"/>
      <c r="Z2" s="252"/>
      <c r="AA2" s="252"/>
      <c r="AB2" s="252"/>
      <c r="AC2" s="84"/>
      <c r="AD2" s="725">
        <v>0.2</v>
      </c>
      <c r="AE2" s="318"/>
      <c r="AF2" s="1153">
        <f>$AD$15</f>
        <v>0</v>
      </c>
      <c r="AG2" s="1154"/>
      <c r="AH2" s="1154"/>
      <c r="AI2" s="1165"/>
      <c r="AJ2" s="1155"/>
      <c r="AK2" s="1168">
        <f>$AD$16</f>
        <v>1</v>
      </c>
      <c r="AL2" s="1169"/>
      <c r="AM2" s="1169"/>
      <c r="AN2" s="1170"/>
      <c r="AO2" s="1171"/>
      <c r="AP2" s="1168">
        <f>$AD$17</f>
        <v>2</v>
      </c>
      <c r="AQ2" s="1169"/>
      <c r="AR2" s="1169"/>
      <c r="AS2" s="1170"/>
      <c r="AT2" s="1171"/>
      <c r="AU2" s="1168">
        <f>$AD$18</f>
        <v>3</v>
      </c>
      <c r="AV2" s="1169"/>
      <c r="AW2" s="1169"/>
      <c r="AX2" s="1170"/>
      <c r="AY2" s="1171"/>
      <c r="AZ2" s="1168">
        <f>$AD$19</f>
        <v>4</v>
      </c>
      <c r="BA2" s="1169"/>
      <c r="BB2" s="1169"/>
      <c r="BC2" s="1170"/>
      <c r="BD2" s="1171"/>
      <c r="BE2" s="1168">
        <f>$AD$20</f>
        <v>5</v>
      </c>
      <c r="BF2" s="1169"/>
      <c r="BG2" s="1169"/>
      <c r="BH2" s="1170"/>
      <c r="BI2" s="1171"/>
      <c r="BK2" s="1153">
        <f>$AD$15</f>
        <v>0</v>
      </c>
      <c r="BL2" s="1154"/>
      <c r="BM2" s="1154"/>
      <c r="BN2" s="1165"/>
      <c r="BO2" s="1155"/>
      <c r="BP2" s="1153">
        <f>$AD$16</f>
        <v>1</v>
      </c>
      <c r="BQ2" s="1154"/>
      <c r="BR2" s="1154"/>
      <c r="BS2" s="1165"/>
      <c r="BT2" s="1155"/>
      <c r="BU2" s="1153">
        <f>$AD$17</f>
        <v>2</v>
      </c>
      <c r="BV2" s="1154"/>
      <c r="BW2" s="1154"/>
      <c r="BX2" s="1165"/>
      <c r="BY2" s="1155"/>
      <c r="BZ2" s="1153">
        <f>$AD$18</f>
        <v>3</v>
      </c>
      <c r="CA2" s="1154"/>
      <c r="CB2" s="1154"/>
      <c r="CC2" s="1165"/>
      <c r="CD2" s="1155"/>
      <c r="CE2" s="1153">
        <f>$AD$19</f>
        <v>4</v>
      </c>
      <c r="CF2" s="1154"/>
      <c r="CG2" s="1154"/>
      <c r="CH2" s="1165"/>
      <c r="CI2" s="1155"/>
      <c r="CJ2" s="1153">
        <f>$AD$20</f>
        <v>5</v>
      </c>
      <c r="CK2" s="1154"/>
      <c r="CL2" s="1154"/>
      <c r="CM2" s="1165"/>
      <c r="CN2" s="1155"/>
      <c r="CP2" s="1153">
        <f>$AD$15</f>
        <v>0</v>
      </c>
      <c r="CQ2" s="1154"/>
      <c r="CR2" s="1154"/>
      <c r="CS2" s="1165"/>
      <c r="CT2" s="1155"/>
      <c r="CU2" s="1153">
        <f>$AD$16</f>
        <v>1</v>
      </c>
      <c r="CV2" s="1154"/>
      <c r="CW2" s="1154"/>
      <c r="CX2" s="1165"/>
      <c r="CY2" s="1155"/>
      <c r="CZ2" s="1153">
        <f>$AD$17</f>
        <v>2</v>
      </c>
      <c r="DA2" s="1154"/>
      <c r="DB2" s="1154"/>
      <c r="DC2" s="1165"/>
      <c r="DD2" s="1155"/>
      <c r="DE2" s="1153">
        <f>$AD$18</f>
        <v>3</v>
      </c>
      <c r="DF2" s="1154"/>
      <c r="DG2" s="1154"/>
      <c r="DH2" s="1165"/>
      <c r="DI2" s="1155"/>
      <c r="DJ2" s="1153">
        <f>$AD$19</f>
        <v>4</v>
      </c>
      <c r="DK2" s="1154"/>
      <c r="DL2" s="1154"/>
      <c r="DM2" s="1165"/>
      <c r="DN2" s="1155"/>
      <c r="DO2" s="1153">
        <f>$AD$20</f>
        <v>5</v>
      </c>
      <c r="DP2" s="1154"/>
      <c r="DQ2" s="1154"/>
      <c r="DR2" s="1165"/>
      <c r="DS2" s="1155"/>
      <c r="DT2" s="235"/>
      <c r="DU2" s="1153">
        <f>$AD$15</f>
        <v>0</v>
      </c>
      <c r="DV2" s="1154"/>
      <c r="DW2" s="1154"/>
      <c r="DX2" s="1155"/>
      <c r="DY2" s="1153">
        <f>$AD$16</f>
        <v>1</v>
      </c>
      <c r="DZ2" s="1154"/>
      <c r="EA2" s="1154"/>
      <c r="EB2" s="1155"/>
      <c r="EC2" s="1153">
        <f>$AD$17</f>
        <v>2</v>
      </c>
      <c r="ED2" s="1154"/>
      <c r="EE2" s="1154"/>
      <c r="EF2" s="1155"/>
      <c r="EG2" s="1153">
        <f>$AD$18</f>
        <v>3</v>
      </c>
      <c r="EH2" s="1154"/>
      <c r="EI2" s="1154"/>
      <c r="EJ2" s="1155"/>
      <c r="EK2" s="1153">
        <f>$AD$19</f>
        <v>4</v>
      </c>
      <c r="EL2" s="1154"/>
      <c r="EM2" s="1154"/>
      <c r="EN2" s="1155"/>
      <c r="EO2" s="1153">
        <f>$AD$20</f>
        <v>5</v>
      </c>
      <c r="EP2" s="1154"/>
      <c r="EQ2" s="1154"/>
      <c r="ER2" s="1155"/>
      <c r="ES2" s="235"/>
      <c r="ET2" s="1153">
        <f>$AD$15</f>
        <v>0</v>
      </c>
      <c r="EU2" s="1154"/>
      <c r="EV2" s="1154"/>
      <c r="EW2" s="1155"/>
      <c r="EX2" s="1153">
        <f>$AD$16</f>
        <v>1</v>
      </c>
      <c r="EY2" s="1154"/>
      <c r="EZ2" s="1154"/>
      <c r="FA2" s="1155"/>
      <c r="FB2" s="1153">
        <f>$AD$17</f>
        <v>2</v>
      </c>
      <c r="FC2" s="1154"/>
      <c r="FD2" s="1154"/>
      <c r="FE2" s="1155"/>
      <c r="FF2" s="1153">
        <f>$AD$18</f>
        <v>3</v>
      </c>
      <c r="FG2" s="1154"/>
      <c r="FH2" s="1154"/>
      <c r="FI2" s="1155"/>
      <c r="FJ2" s="1153">
        <f>$AD$19</f>
        <v>4</v>
      </c>
      <c r="FK2" s="1154"/>
      <c r="FL2" s="1154"/>
      <c r="FM2" s="1155"/>
      <c r="FN2" s="1153">
        <f>$AD$20</f>
        <v>5</v>
      </c>
      <c r="FO2" s="1154"/>
      <c r="FP2" s="1154"/>
      <c r="FQ2" s="1155"/>
      <c r="FR2" s="235"/>
      <c r="FS2" s="1153">
        <f>$AD$15</f>
        <v>0</v>
      </c>
      <c r="FT2" s="1154"/>
      <c r="FU2" s="1154"/>
      <c r="FV2" s="1165"/>
      <c r="FW2" s="1155"/>
      <c r="FX2" s="1153">
        <f>$AD$16</f>
        <v>1</v>
      </c>
      <c r="FY2" s="1154"/>
      <c r="FZ2" s="1154"/>
      <c r="GA2" s="1165"/>
      <c r="GB2" s="1155"/>
      <c r="GC2" s="1153">
        <f>$AD$17</f>
        <v>2</v>
      </c>
      <c r="GD2" s="1154"/>
      <c r="GE2" s="1154"/>
      <c r="GF2" s="1165"/>
      <c r="GG2" s="1155"/>
      <c r="GH2" s="1153">
        <f>$AD$18</f>
        <v>3</v>
      </c>
      <c r="GI2" s="1154"/>
      <c r="GJ2" s="1154"/>
      <c r="GK2" s="1165"/>
      <c r="GL2" s="1155"/>
      <c r="GM2" s="1153">
        <f>$AD$19</f>
        <v>4</v>
      </c>
      <c r="GN2" s="1154"/>
      <c r="GO2" s="1154"/>
      <c r="GP2" s="1165"/>
      <c r="GQ2" s="1155"/>
      <c r="GR2" s="1153">
        <f>$AD$20</f>
        <v>5</v>
      </c>
      <c r="GS2" s="1154"/>
      <c r="GT2" s="1154"/>
      <c r="GU2" s="1165"/>
      <c r="GV2" s="1155"/>
      <c r="GX2" s="1153">
        <f>$AD$15</f>
        <v>0</v>
      </c>
      <c r="GY2" s="1154"/>
      <c r="GZ2" s="1154"/>
      <c r="HA2" s="1155"/>
      <c r="HB2" s="1153">
        <f>$AD$16</f>
        <v>1</v>
      </c>
      <c r="HC2" s="1154"/>
      <c r="HD2" s="1154"/>
      <c r="HE2" s="1155"/>
      <c r="HF2" s="1153">
        <f>$AD$17</f>
        <v>2</v>
      </c>
      <c r="HG2" s="1154"/>
      <c r="HH2" s="1154"/>
      <c r="HI2" s="1155"/>
      <c r="HJ2" s="1153">
        <f>$AD$18</f>
        <v>3</v>
      </c>
      <c r="HK2" s="1154"/>
      <c r="HL2" s="1154"/>
      <c r="HM2" s="1155"/>
      <c r="HN2" s="1153">
        <f>$AD$19</f>
        <v>4</v>
      </c>
      <c r="HO2" s="1154"/>
      <c r="HP2" s="1154"/>
      <c r="HQ2" s="1155"/>
      <c r="HR2" s="1153">
        <f>$AD$20</f>
        <v>5</v>
      </c>
      <c r="HS2" s="1154"/>
      <c r="HT2" s="1154"/>
      <c r="HU2" s="1155"/>
      <c r="HV2" s="235"/>
      <c r="HW2" s="1153">
        <f>$AD$15</f>
        <v>0</v>
      </c>
      <c r="HX2" s="1154"/>
      <c r="HY2" s="1154"/>
      <c r="HZ2" s="1155"/>
      <c r="IA2" s="1153">
        <f>$AD$16</f>
        <v>1</v>
      </c>
      <c r="IB2" s="1154"/>
      <c r="IC2" s="1154"/>
      <c r="ID2" s="1155"/>
      <c r="IE2" s="1153">
        <f>$AD$17</f>
        <v>2</v>
      </c>
      <c r="IF2" s="1154"/>
      <c r="IG2" s="1154"/>
      <c r="IH2" s="1155"/>
      <c r="II2" s="1153">
        <f>$AD$18</f>
        <v>3</v>
      </c>
      <c r="IJ2" s="1154"/>
      <c r="IK2" s="1154"/>
      <c r="IL2" s="1155"/>
      <c r="IM2" s="1153">
        <f>$AD$19</f>
        <v>4</v>
      </c>
      <c r="IN2" s="1154"/>
      <c r="IO2" s="1154"/>
      <c r="IP2" s="1155"/>
      <c r="IQ2" s="1153">
        <f>$AD$20</f>
        <v>5</v>
      </c>
      <c r="IR2" s="1154"/>
      <c r="IS2" s="1154"/>
      <c r="IT2" s="1155"/>
      <c r="IU2" s="235"/>
      <c r="IV2" s="1153">
        <f>$AD$15</f>
        <v>0</v>
      </c>
      <c r="IW2" s="1154"/>
      <c r="IX2" s="1154"/>
      <c r="IY2" s="1155"/>
      <c r="IZ2" s="1153">
        <f>$AD$16</f>
        <v>1</v>
      </c>
      <c r="JA2" s="1154"/>
      <c r="JB2" s="1154"/>
      <c r="JC2" s="1155"/>
      <c r="JD2" s="1153">
        <f>$AD$17</f>
        <v>2</v>
      </c>
      <c r="JE2" s="1154"/>
      <c r="JF2" s="1154"/>
      <c r="JG2" s="1155"/>
      <c r="JH2" s="1153">
        <f>$AD$18</f>
        <v>3</v>
      </c>
      <c r="JI2" s="1154"/>
      <c r="JJ2" s="1154"/>
      <c r="JK2" s="1155"/>
      <c r="JL2" s="1153">
        <f>$AD$19</f>
        <v>4</v>
      </c>
      <c r="JM2" s="1154"/>
      <c r="JN2" s="1154"/>
      <c r="JO2" s="1155"/>
      <c r="JP2" s="1153">
        <f>$AD$20</f>
        <v>5</v>
      </c>
      <c r="JQ2" s="1154"/>
      <c r="JR2" s="1154"/>
      <c r="JS2" s="1155"/>
    </row>
    <row r="3" spans="1:279" s="94" customFormat="1" ht="45" customHeight="1" thickBot="1" x14ac:dyDescent="0.3">
      <c r="B3" s="473" t="s">
        <v>56</v>
      </c>
      <c r="C3" s="473" t="s">
        <v>211</v>
      </c>
      <c r="D3" s="473" t="s">
        <v>487</v>
      </c>
      <c r="E3" s="473" t="s">
        <v>55</v>
      </c>
      <c r="F3" s="473" t="s">
        <v>494</v>
      </c>
      <c r="G3" s="473" t="s">
        <v>583</v>
      </c>
      <c r="H3" s="473" t="s">
        <v>495</v>
      </c>
      <c r="I3" s="473" t="s">
        <v>584</v>
      </c>
      <c r="J3" s="473" t="s">
        <v>585</v>
      </c>
      <c r="K3" s="473" t="s">
        <v>586</v>
      </c>
      <c r="L3" s="473" t="s">
        <v>604</v>
      </c>
      <c r="M3" s="473" t="s">
        <v>605</v>
      </c>
      <c r="N3" s="473" t="s">
        <v>57</v>
      </c>
      <c r="O3" s="474"/>
      <c r="P3" s="475" t="s">
        <v>558</v>
      </c>
      <c r="Q3" s="476"/>
      <c r="R3" s="1162" t="s">
        <v>941</v>
      </c>
      <c r="S3" s="1163"/>
      <c r="T3" s="1164"/>
      <c r="U3" s="474"/>
      <c r="V3" s="1083" t="s">
        <v>942</v>
      </c>
      <c r="W3" s="1084"/>
      <c r="X3" s="1084"/>
      <c r="Y3" s="1084"/>
      <c r="Z3" s="1084"/>
      <c r="AA3" s="1084"/>
      <c r="AB3" s="1085"/>
      <c r="AC3" s="762" t="s">
        <v>784</v>
      </c>
      <c r="AD3" s="725">
        <v>0.3</v>
      </c>
      <c r="AE3" s="339"/>
      <c r="AF3" s="340" t="s">
        <v>562</v>
      </c>
      <c r="AG3" s="341" t="s">
        <v>559</v>
      </c>
      <c r="AH3" s="341" t="s">
        <v>560</v>
      </c>
      <c r="AI3" s="836" t="s">
        <v>642</v>
      </c>
      <c r="AJ3" s="837" t="s">
        <v>561</v>
      </c>
      <c r="AK3" s="838" t="s">
        <v>562</v>
      </c>
      <c r="AL3" s="839" t="s">
        <v>559</v>
      </c>
      <c r="AM3" s="839" t="s">
        <v>560</v>
      </c>
      <c r="AN3" s="836" t="s">
        <v>642</v>
      </c>
      <c r="AO3" s="837" t="s">
        <v>561</v>
      </c>
      <c r="AP3" s="838" t="s">
        <v>562</v>
      </c>
      <c r="AQ3" s="839" t="s">
        <v>559</v>
      </c>
      <c r="AR3" s="839" t="s">
        <v>560</v>
      </c>
      <c r="AS3" s="836" t="s">
        <v>642</v>
      </c>
      <c r="AT3" s="837" t="s">
        <v>561</v>
      </c>
      <c r="AU3" s="838" t="s">
        <v>562</v>
      </c>
      <c r="AV3" s="839" t="s">
        <v>559</v>
      </c>
      <c r="AW3" s="839" t="s">
        <v>560</v>
      </c>
      <c r="AX3" s="836" t="s">
        <v>642</v>
      </c>
      <c r="AY3" s="837" t="s">
        <v>561</v>
      </c>
      <c r="AZ3" s="838" t="s">
        <v>562</v>
      </c>
      <c r="BA3" s="839" t="s">
        <v>559</v>
      </c>
      <c r="BB3" s="839" t="s">
        <v>560</v>
      </c>
      <c r="BC3" s="836" t="s">
        <v>642</v>
      </c>
      <c r="BD3" s="837" t="s">
        <v>561</v>
      </c>
      <c r="BE3" s="838" t="s">
        <v>562</v>
      </c>
      <c r="BF3" s="839" t="s">
        <v>559</v>
      </c>
      <c r="BG3" s="839" t="s">
        <v>560</v>
      </c>
      <c r="BH3" s="836" t="s">
        <v>642</v>
      </c>
      <c r="BI3" s="837" t="s">
        <v>561</v>
      </c>
      <c r="BJ3"/>
      <c r="BK3" s="340" t="s">
        <v>562</v>
      </c>
      <c r="BL3" s="341" t="s">
        <v>559</v>
      </c>
      <c r="BM3" s="341" t="s">
        <v>560</v>
      </c>
      <c r="BN3" s="429" t="s">
        <v>642</v>
      </c>
      <c r="BO3" s="342" t="s">
        <v>561</v>
      </c>
      <c r="BP3" s="343" t="s">
        <v>562</v>
      </c>
      <c r="BQ3" s="341" t="s">
        <v>559</v>
      </c>
      <c r="BR3" s="341" t="s">
        <v>560</v>
      </c>
      <c r="BS3" s="429" t="s">
        <v>642</v>
      </c>
      <c r="BT3" s="342" t="s">
        <v>561</v>
      </c>
      <c r="BU3" s="343" t="s">
        <v>562</v>
      </c>
      <c r="BV3" s="341" t="s">
        <v>559</v>
      </c>
      <c r="BW3" s="341" t="s">
        <v>560</v>
      </c>
      <c r="BX3" s="429" t="s">
        <v>642</v>
      </c>
      <c r="BY3" s="342" t="s">
        <v>561</v>
      </c>
      <c r="BZ3" s="343" t="s">
        <v>562</v>
      </c>
      <c r="CA3" s="341" t="s">
        <v>559</v>
      </c>
      <c r="CB3" s="341" t="s">
        <v>560</v>
      </c>
      <c r="CC3" s="429" t="s">
        <v>642</v>
      </c>
      <c r="CD3" s="342" t="s">
        <v>561</v>
      </c>
      <c r="CE3" s="343" t="s">
        <v>562</v>
      </c>
      <c r="CF3" s="341" t="s">
        <v>559</v>
      </c>
      <c r="CG3" s="341" t="s">
        <v>560</v>
      </c>
      <c r="CH3" s="429" t="s">
        <v>642</v>
      </c>
      <c r="CI3" s="342" t="s">
        <v>561</v>
      </c>
      <c r="CJ3" s="343" t="s">
        <v>562</v>
      </c>
      <c r="CK3" s="341" t="s">
        <v>559</v>
      </c>
      <c r="CL3" s="341" t="s">
        <v>560</v>
      </c>
      <c r="CM3" s="429" t="s">
        <v>642</v>
      </c>
      <c r="CN3" s="342" t="s">
        <v>561</v>
      </c>
      <c r="CO3"/>
      <c r="CP3" s="340" t="s">
        <v>562</v>
      </c>
      <c r="CQ3" s="341" t="s">
        <v>559</v>
      </c>
      <c r="CR3" s="341" t="s">
        <v>560</v>
      </c>
      <c r="CS3" s="429" t="s">
        <v>642</v>
      </c>
      <c r="CT3" s="342" t="s">
        <v>561</v>
      </c>
      <c r="CU3" s="343" t="s">
        <v>562</v>
      </c>
      <c r="CV3" s="341" t="s">
        <v>559</v>
      </c>
      <c r="CW3" s="341" t="s">
        <v>560</v>
      </c>
      <c r="CX3" s="429" t="s">
        <v>642</v>
      </c>
      <c r="CY3" s="342" t="s">
        <v>561</v>
      </c>
      <c r="CZ3" s="343" t="s">
        <v>562</v>
      </c>
      <c r="DA3" s="341" t="s">
        <v>559</v>
      </c>
      <c r="DB3" s="341" t="s">
        <v>560</v>
      </c>
      <c r="DC3" s="429" t="s">
        <v>642</v>
      </c>
      <c r="DD3" s="342" t="s">
        <v>561</v>
      </c>
      <c r="DE3" s="343" t="s">
        <v>562</v>
      </c>
      <c r="DF3" s="341" t="s">
        <v>559</v>
      </c>
      <c r="DG3" s="341" t="s">
        <v>560</v>
      </c>
      <c r="DH3" s="429" t="s">
        <v>642</v>
      </c>
      <c r="DI3" s="342" t="s">
        <v>561</v>
      </c>
      <c r="DJ3" s="343" t="s">
        <v>562</v>
      </c>
      <c r="DK3" s="341" t="s">
        <v>559</v>
      </c>
      <c r="DL3" s="341" t="s">
        <v>560</v>
      </c>
      <c r="DM3" s="429" t="s">
        <v>642</v>
      </c>
      <c r="DN3" s="342" t="s">
        <v>561</v>
      </c>
      <c r="DO3" s="343" t="s">
        <v>562</v>
      </c>
      <c r="DP3" s="341" t="s">
        <v>559</v>
      </c>
      <c r="DQ3" s="341" t="s">
        <v>560</v>
      </c>
      <c r="DR3" s="429" t="s">
        <v>642</v>
      </c>
      <c r="DS3" s="342" t="s">
        <v>561</v>
      </c>
      <c r="DT3" s="236"/>
      <c r="DU3" s="340" t="s">
        <v>562</v>
      </c>
      <c r="DV3" s="341" t="s">
        <v>559</v>
      </c>
      <c r="DW3" s="341" t="s">
        <v>560</v>
      </c>
      <c r="DX3" s="342" t="s">
        <v>561</v>
      </c>
      <c r="DY3" s="343" t="s">
        <v>562</v>
      </c>
      <c r="DZ3" s="341" t="s">
        <v>559</v>
      </c>
      <c r="EA3" s="341" t="s">
        <v>560</v>
      </c>
      <c r="EB3" s="342" t="s">
        <v>561</v>
      </c>
      <c r="EC3" s="343" t="s">
        <v>562</v>
      </c>
      <c r="ED3" s="341" t="s">
        <v>559</v>
      </c>
      <c r="EE3" s="341" t="s">
        <v>560</v>
      </c>
      <c r="EF3" s="342" t="s">
        <v>561</v>
      </c>
      <c r="EG3" s="343" t="s">
        <v>562</v>
      </c>
      <c r="EH3" s="341" t="s">
        <v>559</v>
      </c>
      <c r="EI3" s="341" t="s">
        <v>560</v>
      </c>
      <c r="EJ3" s="342" t="s">
        <v>561</v>
      </c>
      <c r="EK3" s="343" t="s">
        <v>562</v>
      </c>
      <c r="EL3" s="341" t="s">
        <v>559</v>
      </c>
      <c r="EM3" s="341" t="s">
        <v>560</v>
      </c>
      <c r="EN3" s="342" t="s">
        <v>561</v>
      </c>
      <c r="EO3" s="343" t="s">
        <v>562</v>
      </c>
      <c r="EP3" s="341" t="s">
        <v>559</v>
      </c>
      <c r="EQ3" s="341" t="s">
        <v>560</v>
      </c>
      <c r="ER3" s="342" t="s">
        <v>561</v>
      </c>
      <c r="ES3" s="236"/>
      <c r="ET3" s="340" t="s">
        <v>562</v>
      </c>
      <c r="EU3" s="341" t="s">
        <v>559</v>
      </c>
      <c r="EV3" s="341" t="s">
        <v>560</v>
      </c>
      <c r="EW3" s="342" t="s">
        <v>561</v>
      </c>
      <c r="EX3" s="343" t="s">
        <v>562</v>
      </c>
      <c r="EY3" s="341" t="s">
        <v>559</v>
      </c>
      <c r="EZ3" s="341" t="s">
        <v>560</v>
      </c>
      <c r="FA3" s="342" t="s">
        <v>561</v>
      </c>
      <c r="FB3" s="343" t="s">
        <v>562</v>
      </c>
      <c r="FC3" s="341" t="s">
        <v>559</v>
      </c>
      <c r="FD3" s="341" t="s">
        <v>560</v>
      </c>
      <c r="FE3" s="342" t="s">
        <v>561</v>
      </c>
      <c r="FF3" s="343" t="s">
        <v>562</v>
      </c>
      <c r="FG3" s="341" t="s">
        <v>559</v>
      </c>
      <c r="FH3" s="341" t="s">
        <v>560</v>
      </c>
      <c r="FI3" s="342" t="s">
        <v>561</v>
      </c>
      <c r="FJ3" s="343" t="s">
        <v>562</v>
      </c>
      <c r="FK3" s="341" t="s">
        <v>559</v>
      </c>
      <c r="FL3" s="341" t="s">
        <v>560</v>
      </c>
      <c r="FM3" s="342" t="s">
        <v>561</v>
      </c>
      <c r="FN3" s="343" t="s">
        <v>562</v>
      </c>
      <c r="FO3" s="341" t="s">
        <v>559</v>
      </c>
      <c r="FP3" s="341" t="s">
        <v>560</v>
      </c>
      <c r="FQ3" s="342" t="s">
        <v>561</v>
      </c>
      <c r="FR3" s="236"/>
      <c r="FS3" s="340" t="s">
        <v>562</v>
      </c>
      <c r="FT3" s="341" t="s">
        <v>559</v>
      </c>
      <c r="FU3" s="341" t="s">
        <v>560</v>
      </c>
      <c r="FV3" s="429" t="s">
        <v>642</v>
      </c>
      <c r="FW3" s="342" t="s">
        <v>561</v>
      </c>
      <c r="FX3" s="343" t="s">
        <v>562</v>
      </c>
      <c r="FY3" s="341" t="s">
        <v>559</v>
      </c>
      <c r="FZ3" s="341" t="s">
        <v>560</v>
      </c>
      <c r="GA3" s="429" t="s">
        <v>642</v>
      </c>
      <c r="GB3" s="342" t="s">
        <v>561</v>
      </c>
      <c r="GC3" s="343" t="s">
        <v>562</v>
      </c>
      <c r="GD3" s="341" t="s">
        <v>559</v>
      </c>
      <c r="GE3" s="341" t="s">
        <v>560</v>
      </c>
      <c r="GF3" s="429" t="s">
        <v>642</v>
      </c>
      <c r="GG3" s="342" t="s">
        <v>561</v>
      </c>
      <c r="GH3" s="343" t="s">
        <v>562</v>
      </c>
      <c r="GI3" s="341" t="s">
        <v>559</v>
      </c>
      <c r="GJ3" s="341" t="s">
        <v>560</v>
      </c>
      <c r="GK3" s="429" t="s">
        <v>642</v>
      </c>
      <c r="GL3" s="342" t="s">
        <v>561</v>
      </c>
      <c r="GM3" s="343" t="s">
        <v>562</v>
      </c>
      <c r="GN3" s="341" t="s">
        <v>559</v>
      </c>
      <c r="GO3" s="341" t="s">
        <v>560</v>
      </c>
      <c r="GP3" s="429" t="s">
        <v>642</v>
      </c>
      <c r="GQ3" s="342" t="s">
        <v>561</v>
      </c>
      <c r="GR3" s="343" t="s">
        <v>562</v>
      </c>
      <c r="GS3" s="341" t="s">
        <v>559</v>
      </c>
      <c r="GT3" s="341" t="s">
        <v>560</v>
      </c>
      <c r="GU3" s="429" t="s">
        <v>642</v>
      </c>
      <c r="GV3" s="342" t="s">
        <v>561</v>
      </c>
      <c r="GW3"/>
      <c r="GX3" s="340" t="s">
        <v>562</v>
      </c>
      <c r="GY3" s="341" t="s">
        <v>559</v>
      </c>
      <c r="GZ3" s="341" t="s">
        <v>560</v>
      </c>
      <c r="HA3" s="342" t="s">
        <v>561</v>
      </c>
      <c r="HB3" s="343" t="s">
        <v>562</v>
      </c>
      <c r="HC3" s="341" t="s">
        <v>559</v>
      </c>
      <c r="HD3" s="341" t="s">
        <v>560</v>
      </c>
      <c r="HE3" s="342" t="s">
        <v>561</v>
      </c>
      <c r="HF3" s="343" t="s">
        <v>562</v>
      </c>
      <c r="HG3" s="341" t="s">
        <v>559</v>
      </c>
      <c r="HH3" s="341" t="s">
        <v>560</v>
      </c>
      <c r="HI3" s="342" t="s">
        <v>561</v>
      </c>
      <c r="HJ3" s="343" t="s">
        <v>562</v>
      </c>
      <c r="HK3" s="341" t="s">
        <v>559</v>
      </c>
      <c r="HL3" s="341" t="s">
        <v>560</v>
      </c>
      <c r="HM3" s="342" t="s">
        <v>561</v>
      </c>
      <c r="HN3" s="343" t="s">
        <v>562</v>
      </c>
      <c r="HO3" s="341" t="s">
        <v>559</v>
      </c>
      <c r="HP3" s="341" t="s">
        <v>560</v>
      </c>
      <c r="HQ3" s="342" t="s">
        <v>561</v>
      </c>
      <c r="HR3" s="343" t="s">
        <v>562</v>
      </c>
      <c r="HS3" s="341" t="s">
        <v>559</v>
      </c>
      <c r="HT3" s="341" t="s">
        <v>560</v>
      </c>
      <c r="HU3" s="342" t="s">
        <v>561</v>
      </c>
      <c r="HV3" s="236"/>
      <c r="HW3" s="340" t="s">
        <v>562</v>
      </c>
      <c r="HX3" s="341" t="s">
        <v>559</v>
      </c>
      <c r="HY3" s="341" t="s">
        <v>560</v>
      </c>
      <c r="HZ3" s="342" t="s">
        <v>561</v>
      </c>
      <c r="IA3" s="343" t="s">
        <v>562</v>
      </c>
      <c r="IB3" s="341" t="s">
        <v>559</v>
      </c>
      <c r="IC3" s="341" t="s">
        <v>560</v>
      </c>
      <c r="ID3" s="342" t="s">
        <v>561</v>
      </c>
      <c r="IE3" s="343" t="s">
        <v>562</v>
      </c>
      <c r="IF3" s="341" t="s">
        <v>559</v>
      </c>
      <c r="IG3" s="341" t="s">
        <v>560</v>
      </c>
      <c r="IH3" s="342" t="s">
        <v>561</v>
      </c>
      <c r="II3" s="343" t="s">
        <v>562</v>
      </c>
      <c r="IJ3" s="341" t="s">
        <v>559</v>
      </c>
      <c r="IK3" s="341" t="s">
        <v>560</v>
      </c>
      <c r="IL3" s="342" t="s">
        <v>561</v>
      </c>
      <c r="IM3" s="343" t="s">
        <v>562</v>
      </c>
      <c r="IN3" s="341" t="s">
        <v>559</v>
      </c>
      <c r="IO3" s="341" t="s">
        <v>560</v>
      </c>
      <c r="IP3" s="342" t="s">
        <v>561</v>
      </c>
      <c r="IQ3" s="343" t="s">
        <v>562</v>
      </c>
      <c r="IR3" s="341" t="s">
        <v>559</v>
      </c>
      <c r="IS3" s="341" t="s">
        <v>560</v>
      </c>
      <c r="IT3" s="342" t="s">
        <v>561</v>
      </c>
      <c r="IU3" s="236"/>
      <c r="IV3" s="340" t="s">
        <v>562</v>
      </c>
      <c r="IW3" s="341" t="s">
        <v>559</v>
      </c>
      <c r="IX3" s="341" t="s">
        <v>560</v>
      </c>
      <c r="IY3" s="342" t="s">
        <v>561</v>
      </c>
      <c r="IZ3" s="343" t="s">
        <v>562</v>
      </c>
      <c r="JA3" s="341" t="s">
        <v>559</v>
      </c>
      <c r="JB3" s="341" t="s">
        <v>560</v>
      </c>
      <c r="JC3" s="342" t="s">
        <v>561</v>
      </c>
      <c r="JD3" s="343" t="s">
        <v>562</v>
      </c>
      <c r="JE3" s="341" t="s">
        <v>559</v>
      </c>
      <c r="JF3" s="341" t="s">
        <v>560</v>
      </c>
      <c r="JG3" s="342" t="s">
        <v>561</v>
      </c>
      <c r="JH3" s="343" t="s">
        <v>562</v>
      </c>
      <c r="JI3" s="341" t="s">
        <v>559</v>
      </c>
      <c r="JJ3" s="341" t="s">
        <v>560</v>
      </c>
      <c r="JK3" s="342" t="s">
        <v>561</v>
      </c>
      <c r="JL3" s="343" t="s">
        <v>562</v>
      </c>
      <c r="JM3" s="341" t="s">
        <v>559</v>
      </c>
      <c r="JN3" s="341" t="s">
        <v>560</v>
      </c>
      <c r="JO3" s="342" t="s">
        <v>561</v>
      </c>
      <c r="JP3" s="343" t="s">
        <v>562</v>
      </c>
      <c r="JQ3" s="341" t="s">
        <v>559</v>
      </c>
      <c r="JR3" s="341" t="s">
        <v>560</v>
      </c>
      <c r="JS3" s="342" t="s">
        <v>561</v>
      </c>
    </row>
    <row r="4" spans="1:279" ht="5.0999999999999996" customHeight="1" thickBot="1" x14ac:dyDescent="0.35">
      <c r="A4" s="95"/>
      <c r="AC4" s="91"/>
      <c r="AD4" s="338">
        <v>0.4</v>
      </c>
      <c r="AE4" s="314"/>
      <c r="AF4" s="314"/>
      <c r="AG4" s="344"/>
      <c r="AH4" s="344"/>
      <c r="AI4" s="840"/>
      <c r="AJ4" s="840"/>
      <c r="AK4" s="840"/>
      <c r="AL4" s="840"/>
      <c r="AM4" s="840"/>
      <c r="AN4" s="840"/>
      <c r="AO4" s="840"/>
      <c r="AP4" s="840"/>
      <c r="AQ4" s="840"/>
      <c r="AR4" s="840"/>
      <c r="AS4" s="840"/>
      <c r="AT4" s="840"/>
      <c r="AU4" s="840"/>
      <c r="AV4" s="840"/>
      <c r="AW4" s="840"/>
      <c r="AX4" s="840"/>
      <c r="AY4" s="840"/>
      <c r="AZ4" s="840"/>
      <c r="BA4" s="840"/>
      <c r="BB4" s="840"/>
      <c r="BC4" s="840"/>
      <c r="BD4" s="840"/>
      <c r="BE4" s="840"/>
      <c r="BF4" s="840"/>
      <c r="BG4" s="840"/>
      <c r="BH4" s="840"/>
      <c r="BI4" s="840"/>
      <c r="BK4" s="31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P4" s="31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235"/>
      <c r="DU4" s="31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235"/>
      <c r="ET4" s="31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235"/>
      <c r="FS4" s="31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X4" s="31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235"/>
      <c r="HW4" s="31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235"/>
      <c r="IV4" s="314"/>
      <c r="IW4" s="344"/>
      <c r="IX4" s="344"/>
      <c r="IY4" s="344"/>
      <c r="IZ4" s="344"/>
      <c r="JA4" s="344"/>
      <c r="JB4" s="344"/>
      <c r="JC4" s="344"/>
      <c r="JD4" s="344"/>
      <c r="JE4" s="344"/>
      <c r="JF4" s="344"/>
      <c r="JG4" s="344"/>
      <c r="JH4" s="344"/>
      <c r="JI4" s="344"/>
      <c r="JJ4" s="344"/>
      <c r="JK4" s="344"/>
      <c r="JL4" s="344"/>
      <c r="JM4" s="344"/>
      <c r="JN4" s="344"/>
      <c r="JO4" s="344"/>
      <c r="JP4" s="344"/>
      <c r="JQ4" s="344"/>
      <c r="JR4" s="344"/>
      <c r="JS4" s="344"/>
    </row>
    <row r="5" spans="1:279" s="25" customFormat="1" ht="15.75" x14ac:dyDescent="0.25">
      <c r="B5" s="254"/>
      <c r="C5" s="209"/>
      <c r="D5" s="210"/>
      <c r="E5" s="142"/>
      <c r="F5" s="37"/>
      <c r="G5" s="17"/>
      <c r="H5" s="17"/>
      <c r="I5" s="18">
        <f t="shared" ref="I5:I44" si="0">H5+G5</f>
        <v>0</v>
      </c>
      <c r="J5" s="19"/>
      <c r="K5" s="368" t="str">
        <f t="shared" ref="K5:K44" si="1">IF(I5=0,"",IF(B5=AD$9,"N/A",IF(B5=AD$10,"N/A",I5/J5)))</f>
        <v/>
      </c>
      <c r="L5" s="211">
        <f t="shared" ref="L5:L44" si="2">IF(B5=AD$9,0,IF(B5=AD$10,0,IF(G5&lt;(J5-H5),0,G5-(J5-H5))))</f>
        <v>0</v>
      </c>
      <c r="M5" s="211">
        <f>L5*E5*12</f>
        <v>0</v>
      </c>
      <c r="N5" s="96">
        <f>G5*12*E5</f>
        <v>0</v>
      </c>
      <c r="P5" s="253"/>
      <c r="R5" s="253"/>
      <c r="T5" s="430"/>
      <c r="V5" s="430"/>
      <c r="X5" s="210"/>
      <c r="Z5" s="726"/>
      <c r="AA5"/>
      <c r="AB5" s="726"/>
      <c r="AC5" s="730" t="str">
        <f>IF(COUNTIF(B5:B44,"20%"),1,"None Selected")</f>
        <v>None Selected</v>
      </c>
      <c r="AD5" s="338">
        <v>0.5</v>
      </c>
      <c r="AE5" s="315"/>
      <c r="AF5" s="345">
        <f t="shared" ref="AF5:AF44" si="3">IF($B5=AF$1,IF($C5=AF$2,$E5,0),0)</f>
        <v>0</v>
      </c>
      <c r="AG5" s="346">
        <f t="shared" ref="AG5:AG44" si="4">IF($B5=AF$1,IF($C5=AF$2,IF($P5=$AD$32,$E5,0),0),0)</f>
        <v>0</v>
      </c>
      <c r="AH5" s="346">
        <f t="shared" ref="AH5:AH44" si="5">IF($B5=AF$1,IF($C5=AF$2,IF($R5=$AD$32,$E5,0),0),0)</f>
        <v>0</v>
      </c>
      <c r="AI5" s="841">
        <f t="shared" ref="AI5:AI44" si="6">IF($B5=AF$1,IF($C5=AF$2,IF($T5=$AD$32,$E5,0),0),0)</f>
        <v>0</v>
      </c>
      <c r="AJ5" s="842">
        <f t="shared" ref="AJ5:AJ44" si="7">IF($B5=AF$1,IF($C5=AF$2,IF($V5=$AD$32,$E5,0),0),0)</f>
        <v>0</v>
      </c>
      <c r="AK5" s="843">
        <f t="shared" ref="AK5:AK44" si="8">IF($B5=AF$1,IF($C5=AK$2,$E5,0),0)</f>
        <v>0</v>
      </c>
      <c r="AL5" s="841">
        <f t="shared" ref="AL5:AL44" si="9">IF($B5=AF$1,IF($C5=AK$2,IF($P5=$AD$32,$E5,0),0),0)</f>
        <v>0</v>
      </c>
      <c r="AM5" s="841">
        <f t="shared" ref="AM5:AM44" si="10">IF($B5=AF$1,IF($C5=AK$2,IF($R5=$AD$32,$E5,0),0),0)</f>
        <v>0</v>
      </c>
      <c r="AN5" s="841">
        <f t="shared" ref="AN5:AN44" si="11">IF($B5=AF$1,IF($C5=AK$2,IF($T5=$AD$32,$E5,0),0),0)</f>
        <v>0</v>
      </c>
      <c r="AO5" s="842">
        <f t="shared" ref="AO5:AO44" si="12">IF($B5=AF$1,IF($C5=AK$2,IF($V5=$AD$32,$E5,0),0),0)</f>
        <v>0</v>
      </c>
      <c r="AP5" s="843">
        <f t="shared" ref="AP5:AP44" si="13">IF($B5=AF$1,IF($C5=AP$2,$E5,0),0)</f>
        <v>0</v>
      </c>
      <c r="AQ5" s="841">
        <f t="shared" ref="AQ5:AQ44" si="14">IF($B5=AF$1,IF($C5=AP$2,IF($P5=$AD$32,$E5,0),0),0)</f>
        <v>0</v>
      </c>
      <c r="AR5" s="841">
        <f t="shared" ref="AR5:AR44" si="15">IF($B5=AF$1,IF($C5=AP$2,IF($R5=$AD$32,$E5,0),0),0)</f>
        <v>0</v>
      </c>
      <c r="AS5" s="841">
        <f t="shared" ref="AS5:AS44" si="16">IF($B5=AF$1,IF($C5=AP$2,IF($T5=$AD$32,$E5,0),0),0)</f>
        <v>0</v>
      </c>
      <c r="AT5" s="842">
        <f t="shared" ref="AT5:AT44" si="17">IF($B5=AF$1,IF($C5=AP$2,IF($V5=$AD$32,$E5,0),0),0)</f>
        <v>0</v>
      </c>
      <c r="AU5" s="843">
        <f t="shared" ref="AU5:AU44" si="18">IF($B5=AF$1,IF($C5=AU$2,$E5,0),0)</f>
        <v>0</v>
      </c>
      <c r="AV5" s="841">
        <f t="shared" ref="AV5:AV44" si="19">IF($B5=AF$1,IF($C5=AU$2,IF($P5=$AD$32,$E5,0),0),0)</f>
        <v>0</v>
      </c>
      <c r="AW5" s="841">
        <f t="shared" ref="AW5:AW44" si="20">IF($B5=AF$1,IF($C5=AU$2,IF($R5=$AD$32,$E5,0),0),0)</f>
        <v>0</v>
      </c>
      <c r="AX5" s="841">
        <f t="shared" ref="AX5:AX44" si="21">IF($B5=AF$1,IF($C5=AU$2,IF($T5=$AD$32,$E5,0),0),0)</f>
        <v>0</v>
      </c>
      <c r="AY5" s="842">
        <f t="shared" ref="AY5:AY44" si="22">IF($B5=AF$1,IF($C5=AU$2,IF($V5=$AD$32,$E5,0),0),0)</f>
        <v>0</v>
      </c>
      <c r="AZ5" s="843">
        <f t="shared" ref="AZ5:AZ44" si="23">IF($B5=AF$1,IF($C5=AZ$2,$E5,0),0)</f>
        <v>0</v>
      </c>
      <c r="BA5" s="841">
        <f t="shared" ref="BA5:BA44" si="24">IF($B5=AF$1,IF($C5=AZ$2,IF($P5=$AD$32,$E5,0),0),0)</f>
        <v>0</v>
      </c>
      <c r="BB5" s="841">
        <f t="shared" ref="BB5:BB44" si="25">IF($B5=AF$1,IF($C5=AZ$2,IF($R5=$AD$32,$E5,0),0),0)</f>
        <v>0</v>
      </c>
      <c r="BC5" s="841">
        <f t="shared" ref="BC5:BC44" si="26">IF($B5=AF$1,IF($C5=AZ$2,IF($T5=$AD$32,$E5,0),0),0)</f>
        <v>0</v>
      </c>
      <c r="BD5" s="842">
        <f t="shared" ref="BD5:BD44" si="27">IF($B5=AF$1,IF($C5=AZ$2,IF($V5=$AD$32,$E5,0),0),0)</f>
        <v>0</v>
      </c>
      <c r="BE5" s="843">
        <f t="shared" ref="BE5:BE44" si="28">IF($B5=AF$1,IF($C5=BE$2,$E5,0),0)</f>
        <v>0</v>
      </c>
      <c r="BF5" s="841">
        <f t="shared" ref="BF5:BF44" si="29">IF($B5=AF$1,IF($C5=BE$2,IF($P5=$AD$32,$E5,0),0),0)</f>
        <v>0</v>
      </c>
      <c r="BG5" s="841">
        <f t="shared" ref="BG5:BG44" si="30">IF($B5=AF$1,IF($C5=BE$2,IF($R5=$AD$32,$E5,0),0),0)</f>
        <v>0</v>
      </c>
      <c r="BH5" s="841">
        <f t="shared" ref="BH5:BH44" si="31">IF($B5=AF$1,IF($C5=BE$2,IF($T5=$AD$32,$E5,0),0),0)</f>
        <v>0</v>
      </c>
      <c r="BI5" s="842">
        <f t="shared" ref="BI5:BI44" si="32">IF($B5=AF$1,IF($C5=BE$2,IF($V5=$AD$32,$E5,0),0),0)</f>
        <v>0</v>
      </c>
      <c r="BJ5"/>
      <c r="BK5" s="345">
        <f t="shared" ref="BK5:BK44" si="33">IF($B5=BK$1,IF($C5=BK$2,$E5,0),0)</f>
        <v>0</v>
      </c>
      <c r="BL5" s="346">
        <f t="shared" ref="BL5:BL44" si="34">IF($B5=BK$1,IF($C5=BK$2,IF($P5=$AD$32,$E5,0),0),0)</f>
        <v>0</v>
      </c>
      <c r="BM5" s="346">
        <f t="shared" ref="BM5:BM44" si="35">IF($B5=BK$1,IF($C5=BK$2,IF($R5=$AD$32,$E5,0),0),0)</f>
        <v>0</v>
      </c>
      <c r="BN5" s="346">
        <f t="shared" ref="BN5:BN44" si="36">IF($B5=BK$1,IF($C5=BK$2,IF($T5=$AD$32,$E5,0),0),0)</f>
        <v>0</v>
      </c>
      <c r="BO5" s="347">
        <f t="shared" ref="BO5:BO44" si="37">IF($B5=BK$1,IF($C5=BK$2,IF($V5=$AD$32,$E5,0),0),0)</f>
        <v>0</v>
      </c>
      <c r="BP5" s="348">
        <f t="shared" ref="BP5:BP44" si="38">IF($B5=BK$1,IF($C5=BP$2,$E5,0),0)</f>
        <v>0</v>
      </c>
      <c r="BQ5" s="346">
        <f t="shared" ref="BQ5:BQ44" si="39">IF($B5=BK$1,IF($C5=BP$2,IF($P5=$AD$32,$E5,0),0),0)</f>
        <v>0</v>
      </c>
      <c r="BR5" s="346">
        <f t="shared" ref="BR5:BR44" si="40">IF($B5=BK$1,IF($C5=BP$2,IF($R5=$AD$32,$E5,0),0),0)</f>
        <v>0</v>
      </c>
      <c r="BS5" s="346">
        <f t="shared" ref="BS5:BS44" si="41">IF($B5=BK$1,IF($C5=BP$2,IF($T5=$AD$32,$E5,0),0),0)</f>
        <v>0</v>
      </c>
      <c r="BT5" s="347">
        <f t="shared" ref="BT5:BT44" si="42">IF($B5=BK$1,IF($C5=BP$2,IF($V5=$AD$32,$E5,0),0),0)</f>
        <v>0</v>
      </c>
      <c r="BU5" s="348">
        <f t="shared" ref="BU5:BU44" si="43">IF($B5=BK$1,IF($C5=BU$2,$E5,0),0)</f>
        <v>0</v>
      </c>
      <c r="BV5" s="346">
        <f t="shared" ref="BV5:BV44" si="44">IF($B5=BK$1,IF($C5=BU$2,IF($P5=$AD$32,$E5,0),0),0)</f>
        <v>0</v>
      </c>
      <c r="BW5" s="346">
        <f t="shared" ref="BW5:BW44" si="45">IF($B5=BK$1,IF($C5=BU$2,IF($R5=$AD$32,$E5,0),0),0)</f>
        <v>0</v>
      </c>
      <c r="BX5" s="346">
        <f t="shared" ref="BX5:BX44" si="46">IF($B5=BK$1,IF($C5=BU$2,IF($T5=$AD$32,$E5,0),0),0)</f>
        <v>0</v>
      </c>
      <c r="BY5" s="347">
        <f t="shared" ref="BY5:BY44" si="47">IF($B5=BK$1,IF($C5=BU$2,IF($V5=$AD$32,$E5,0),0),0)</f>
        <v>0</v>
      </c>
      <c r="BZ5" s="348">
        <f t="shared" ref="BZ5:BZ44" si="48">IF($B5=BK$1,IF($C5=BZ$2,$E5,0),0)</f>
        <v>0</v>
      </c>
      <c r="CA5" s="346">
        <f t="shared" ref="CA5:CA44" si="49">IF($B5=BK$1,IF($C5=BZ$2,IF($P5=$AD$32,$E5,0),0),0)</f>
        <v>0</v>
      </c>
      <c r="CB5" s="346">
        <f t="shared" ref="CB5:CB44" si="50">IF($B5=BK$1,IF($C5=BZ$2,IF($R5=$AD$32,$E5,0),0),0)</f>
        <v>0</v>
      </c>
      <c r="CC5" s="346">
        <f t="shared" ref="CC5:CC44" si="51">IF($B5=BK$1,IF($C5=BZ$2,IF($T5=$AD$32,$E5,0),0),0)</f>
        <v>0</v>
      </c>
      <c r="CD5" s="347">
        <f t="shared" ref="CD5:CD44" si="52">IF($B5=BK$1,IF($C5=BZ$2,IF($V5=$AD$32,$E5,0),0),0)</f>
        <v>0</v>
      </c>
      <c r="CE5" s="348">
        <f t="shared" ref="CE5:CE44" si="53">IF($B5=BK$1,IF($C5=CE$2,$E5,0),0)</f>
        <v>0</v>
      </c>
      <c r="CF5" s="346">
        <f t="shared" ref="CF5:CF44" si="54">IF($B5=BK$1,IF($C5=CE$2,IF($P5=$AD$32,$E5,0),0),0)</f>
        <v>0</v>
      </c>
      <c r="CG5" s="346">
        <f t="shared" ref="CG5:CG44" si="55">IF($B5=BK$1,IF($C5=CE$2,IF($R5=$AD$32,$E5,0),0),0)</f>
        <v>0</v>
      </c>
      <c r="CH5" s="346">
        <f t="shared" ref="CH5:CH44" si="56">IF($B5=BK$1,IF($C5=CE$2,IF($T5=$AD$32,$E5,0),0),0)</f>
        <v>0</v>
      </c>
      <c r="CI5" s="347">
        <f t="shared" ref="CI5:CI44" si="57">IF($B5=BK$1,IF($C5=CE$2,IF($V5=$AD$32,$E5,0),0),0)</f>
        <v>0</v>
      </c>
      <c r="CJ5" s="348">
        <f t="shared" ref="CJ5:CJ44" si="58">IF($B5=BK$1,IF($C5=CJ$2,$E5,0),0)</f>
        <v>0</v>
      </c>
      <c r="CK5" s="346">
        <f t="shared" ref="CK5:CK44" si="59">IF($B5=BK$1,IF($C5=CJ$2,IF($P5=$AD$32,$E5,0),0),0)</f>
        <v>0</v>
      </c>
      <c r="CL5" s="346">
        <f t="shared" ref="CL5:CL44" si="60">IF($B5=BK$1,IF($C5=CJ$2,IF($R5=$AD$32,$E5,0),0),0)</f>
        <v>0</v>
      </c>
      <c r="CM5" s="346">
        <f t="shared" ref="CM5:CM44" si="61">IF($B5=BK$1,IF($C5=CJ$2,IF($T5=$AD$32,$E5,0),0),0)</f>
        <v>0</v>
      </c>
      <c r="CN5" s="347">
        <f t="shared" ref="CN5:CN44" si="62">IF($B5=BK$1,IF($C5=CJ$2,IF($V5=$AD$32,$E5,0),0),0)</f>
        <v>0</v>
      </c>
      <c r="CO5"/>
      <c r="CP5" s="345">
        <f t="shared" ref="CP5:CP44" si="63">IF($B5=CP$1,IF($C5=CP$2,$E5,0),0)</f>
        <v>0</v>
      </c>
      <c r="CQ5" s="346">
        <f t="shared" ref="CQ5:CQ44" si="64">IF($B5=CP$1,IF($C5=CP$2,IF($P5=$AD$32,$E5,0),0),0)</f>
        <v>0</v>
      </c>
      <c r="CR5" s="346">
        <f t="shared" ref="CR5:CR44" si="65">IF($B5=CP$1,IF($C5=CP$2,IF($R5=$AD$32,$E5,0),0),0)</f>
        <v>0</v>
      </c>
      <c r="CS5" s="346">
        <f t="shared" ref="CS5:CS44" si="66">IF($B5=CP$1,IF($C5=CP$2,IF($T5=$AD$32,$E5,0),0),0)</f>
        <v>0</v>
      </c>
      <c r="CT5" s="347">
        <f t="shared" ref="CT5:CT44" si="67">IF($B5=CP$1,IF($C5=CP$2,IF($V5=$AD$32,$E5,0),0),0)</f>
        <v>0</v>
      </c>
      <c r="CU5" s="348">
        <f t="shared" ref="CU5:CU44" si="68">IF($B5=CP$1,IF($C5=CU$2,$E5,0),0)</f>
        <v>0</v>
      </c>
      <c r="CV5" s="346">
        <f t="shared" ref="CV5:CV44" si="69">IF($B5=CP$1,IF($C5=CU$2,IF($P5=$AD$32,$E5,0),0),0)</f>
        <v>0</v>
      </c>
      <c r="CW5" s="346">
        <f t="shared" ref="CW5:CW44" si="70">IF($B5=CP$1,IF($C5=CU$2,IF($R5=$AD$32,$E5,0),0),0)</f>
        <v>0</v>
      </c>
      <c r="CX5" s="346">
        <f t="shared" ref="CX5:CX44" si="71">IF($B5=CP$1,IF($C5=CU$2,IF($T5=$AD$32,$E5,0),0),0)</f>
        <v>0</v>
      </c>
      <c r="CY5" s="347">
        <f t="shared" ref="CY5:CY44" si="72">IF($B5=CP$1,IF($C5=CU$2,IF($V5=$AD$32,$E5,0),0),0)</f>
        <v>0</v>
      </c>
      <c r="CZ5" s="348">
        <f t="shared" ref="CZ5:CZ44" si="73">IF($B5=CP$1,IF($C5=CZ$2,$E5,0),0)</f>
        <v>0</v>
      </c>
      <c r="DA5" s="346">
        <f t="shared" ref="DA5:DA44" si="74">IF($B5=CP$1,IF($C5=CZ$2,IF($P5=$AD$32,$E5,0),0),0)</f>
        <v>0</v>
      </c>
      <c r="DB5" s="346">
        <f t="shared" ref="DB5:DB44" si="75">IF($B5=CP$1,IF($C5=CZ$2,IF($R5=$AD$32,$E5,0),0),0)</f>
        <v>0</v>
      </c>
      <c r="DC5" s="346">
        <f t="shared" ref="DC5:DC44" si="76">IF($B5=CP$1,IF($C5=CZ$2,IF($T5=$AD$32,$E5,0),0),0)</f>
        <v>0</v>
      </c>
      <c r="DD5" s="347">
        <f t="shared" ref="DD5:DD44" si="77">IF($B5=CP$1,IF($C5=CZ$2,IF($V5=$AD$32,$E5,0),0),0)</f>
        <v>0</v>
      </c>
      <c r="DE5" s="348">
        <f t="shared" ref="DE5:DE44" si="78">IF($B5=CP$1,IF($C5=DE$2,$E5,0),0)</f>
        <v>0</v>
      </c>
      <c r="DF5" s="346">
        <f t="shared" ref="DF5:DF44" si="79">IF($B5=CP$1,IF($C5=DE$2,IF($P5=$AD$32,$E5,0),0),0)</f>
        <v>0</v>
      </c>
      <c r="DG5" s="346">
        <f t="shared" ref="DG5:DG44" si="80">IF($B5=CP$1,IF($C5=DE$2,IF($R5=$AD$32,$E5,0),0),0)</f>
        <v>0</v>
      </c>
      <c r="DH5" s="346">
        <f t="shared" ref="DH5:DH44" si="81">IF($B5=CP$1,IF($C5=DE$2,IF($T5=$AD$32,$E5,0),0),0)</f>
        <v>0</v>
      </c>
      <c r="DI5" s="347">
        <f t="shared" ref="DI5:DI44" si="82">IF($B5=CP$1,IF($C5=DE$2,IF($V5=$AD$32,$E5,0),0),0)</f>
        <v>0</v>
      </c>
      <c r="DJ5" s="348">
        <f t="shared" ref="DJ5:DJ44" si="83">IF($B5=CP$1,IF($C5=DJ$2,$E5,0),0)</f>
        <v>0</v>
      </c>
      <c r="DK5" s="346">
        <f t="shared" ref="DK5:DK44" si="84">IF($B5=CP$1,IF($C5=DJ$2,IF($P5=$AD$32,$E5,0),0),0)</f>
        <v>0</v>
      </c>
      <c r="DL5" s="346">
        <f t="shared" ref="DL5:DL44" si="85">IF($B5=CP$1,IF($C5=DJ$2,IF($R5=$AD$32,$E5,0),0),0)</f>
        <v>0</v>
      </c>
      <c r="DM5" s="346">
        <f t="shared" ref="DM5:DM44" si="86">IF($B5=CP$1,IF($C5=DJ$2,IF($T5=$AD$32,$E5,0),0),0)</f>
        <v>0</v>
      </c>
      <c r="DN5" s="347">
        <f t="shared" ref="DN5:DN44" si="87">IF($B5=CP$1,IF($C5=DJ$2,IF($V5=$AD$32,$E5,0),0),0)</f>
        <v>0</v>
      </c>
      <c r="DO5" s="348">
        <f t="shared" ref="DO5:DO44" si="88">IF($B5=CP$1,IF($C5=DO$2,$E5,0),0)</f>
        <v>0</v>
      </c>
      <c r="DP5" s="346">
        <f t="shared" ref="DP5:DP44" si="89">IF($B5=CP$1,IF($C5=DO$2,IF($P5=$AD$32,$E5,0),0),0)</f>
        <v>0</v>
      </c>
      <c r="DQ5" s="346">
        <f t="shared" ref="DQ5:DQ44" si="90">IF($B5=CP$1,IF($C5=DO$2,IF($R5=$AD$32,$E5,0),0),0)</f>
        <v>0</v>
      </c>
      <c r="DR5" s="346">
        <f t="shared" ref="DR5:DR44" si="91">IF($B5=CP$1,IF($C5=DO$2,IF($T5=$AD$32,$E5,0),0),0)</f>
        <v>0</v>
      </c>
      <c r="DS5" s="347">
        <f t="shared" ref="DS5:DS44" si="92">IF($B5=CP$1,IF($C5=DO$2,IF($V5=$AD$32,$E5,0),0),0)</f>
        <v>0</v>
      </c>
      <c r="DT5" s="172"/>
      <c r="DU5" s="345">
        <f t="shared" ref="DU5:DU44" si="93">IF($B5=DU$1,IF($C5=DU$2,$E5,0),0)</f>
        <v>0</v>
      </c>
      <c r="DV5" s="346">
        <f t="shared" ref="DV5:DV44" si="94">IF($B5=DU$1,IF($C5=DU$2,IF($P5=$AD$32,$E5,0),0),0)</f>
        <v>0</v>
      </c>
      <c r="DW5" s="346">
        <f t="shared" ref="DW5:DW44" si="95">IF($B5=DU$1,IF($C5=DU$2,IF($R5=$AD$32,$E5,0),0),0)</f>
        <v>0</v>
      </c>
      <c r="DX5" s="347">
        <f t="shared" ref="DX5:DX44" si="96">IF($B5=DU$1,IF($C5=DU$2,IF($V5=$AD$32,$E5,0),0),0)</f>
        <v>0</v>
      </c>
      <c r="DY5" s="348">
        <f t="shared" ref="DY5:DY44" si="97">IF($B5=DU$1,IF($C5=DY$2,$E5,0),0)</f>
        <v>0</v>
      </c>
      <c r="DZ5" s="346">
        <f t="shared" ref="DZ5:DZ44" si="98">IF($B5=DU$1,IF($C5=DY$2,IF($P5=$AD$32,$E5,0),0),0)</f>
        <v>0</v>
      </c>
      <c r="EA5" s="346">
        <f t="shared" ref="EA5:EA44" si="99">IF($B5=DU$1,IF($C5=DY$2,IF($R5=$AD$32,$E5,0),0),0)</f>
        <v>0</v>
      </c>
      <c r="EB5" s="347">
        <f t="shared" ref="EB5:EB44" si="100">IF($B5=DU$1,IF($C5=DY$2,IF($V5=$AD$32,$E5,0),0),0)</f>
        <v>0</v>
      </c>
      <c r="EC5" s="348">
        <f t="shared" ref="EC5:EC44" si="101">IF($B5=DU$1,IF($C5=EC$2,$E5,0),0)</f>
        <v>0</v>
      </c>
      <c r="ED5" s="346">
        <f t="shared" ref="ED5:ED44" si="102">IF($B5=DU$1,IF($C5=EC$2,IF($P5=$AD$32,$E5,0),0),0)</f>
        <v>0</v>
      </c>
      <c r="EE5" s="346">
        <f t="shared" ref="EE5:EE44" si="103">IF($B5=DU$1,IF($C5=EC$2,IF($R5=$AD$32,$E5,0),0),0)</f>
        <v>0</v>
      </c>
      <c r="EF5" s="347">
        <f t="shared" ref="EF5:EF44" si="104">IF($B5=DU$1,IF($C5=EC$2,IF($V5=$AD$32,$E5,0),0),0)</f>
        <v>0</v>
      </c>
      <c r="EG5" s="348">
        <f t="shared" ref="EG5:EG44" si="105">IF($B5=DU$1,IF($C5=EG$2,$E5,0),0)</f>
        <v>0</v>
      </c>
      <c r="EH5" s="346">
        <f t="shared" ref="EH5:EH44" si="106">IF($B5=DU$1,IF($C5=EG$2,IF($P5=$AD$32,$E5,0),0),0)</f>
        <v>0</v>
      </c>
      <c r="EI5" s="346">
        <f t="shared" ref="EI5:EI44" si="107">IF($B5=DU$1,IF($C5=EG$2,IF($R5=$AD$32,$E5,0),0),0)</f>
        <v>0</v>
      </c>
      <c r="EJ5" s="347">
        <f t="shared" ref="EJ5:EJ44" si="108">IF($B5=DU$1,IF($C5=EG$2,IF($V5=$AD$32,$E5,0),0),0)</f>
        <v>0</v>
      </c>
      <c r="EK5" s="348">
        <f t="shared" ref="EK5:EK44" si="109">IF($B5=DU$1,IF($C5=EK$2,$E5,0),0)</f>
        <v>0</v>
      </c>
      <c r="EL5" s="346">
        <f t="shared" ref="EL5:EL44" si="110">IF($B5=DU$1,IF($C5=EK$2,IF($P5=$AD$32,$E5,0),0),0)</f>
        <v>0</v>
      </c>
      <c r="EM5" s="346">
        <f t="shared" ref="EM5:EM44" si="111">IF($B5=DU$1,IF($C5=EK$2,IF($R5=$AD$32,$E5,0),0),0)</f>
        <v>0</v>
      </c>
      <c r="EN5" s="347">
        <f t="shared" ref="EN5:EN44" si="112">IF($B5=DU$1,IF($C5=EK$2,IF($V5=$AD$32,$E5,0),0),0)</f>
        <v>0</v>
      </c>
      <c r="EO5" s="348">
        <f t="shared" ref="EO5:EO44" si="113">IF($B5=DU$1,IF($C5=EO$2,$E5,0),0)</f>
        <v>0</v>
      </c>
      <c r="EP5" s="346">
        <f t="shared" ref="EP5:EP44" si="114">IF($B5=DU$1,IF($C5=EO$2,IF($P5=$AD$32,$E5,0),0),0)</f>
        <v>0</v>
      </c>
      <c r="EQ5" s="346">
        <f t="shared" ref="EQ5:EQ44" si="115">IF($B5=DU$1,IF($C5=EO$2,IF($R5=$AD$32,$E5,0),0),0)</f>
        <v>0</v>
      </c>
      <c r="ER5" s="347">
        <f t="shared" ref="ER5:ER44" si="116">IF($B5=DU$1,IF($C5=EO$2,IF($V5=$AD$32,$E5,0),0),0)</f>
        <v>0</v>
      </c>
      <c r="ES5" s="172"/>
      <c r="ET5" s="345">
        <f t="shared" ref="ET5:ET44" si="117">IF($B5=ET$1,IF($C5=ET$2,$E5,0),0)</f>
        <v>0</v>
      </c>
      <c r="EU5" s="346">
        <f t="shared" ref="EU5:EU44" si="118">IF($B5=ET$1,IF($C5=ET$2,IF($P5=$AD$32,$E5,0),0),0)</f>
        <v>0</v>
      </c>
      <c r="EV5" s="346">
        <f t="shared" ref="EV5:EV44" si="119">IF($B5=ET$1,IF($C5=ET$2,IF($R5=$AD$32,$E5,0),0),0)</f>
        <v>0</v>
      </c>
      <c r="EW5" s="347">
        <f t="shared" ref="EW5:EW44" si="120">IF($B5=ET$1,IF($C5=ET$2,IF($V5=$AD$32,$E5,0),0),0)</f>
        <v>0</v>
      </c>
      <c r="EX5" s="348">
        <f t="shared" ref="EX5:EX44" si="121">IF($B5=ET$1,IF($C5=EX$2,$E5,0),0)</f>
        <v>0</v>
      </c>
      <c r="EY5" s="346">
        <f t="shared" ref="EY5:EY44" si="122">IF($B5=ET$1,IF($C5=EX$2,IF($P5=$AD$32,$E5,0),0),0)</f>
        <v>0</v>
      </c>
      <c r="EZ5" s="346">
        <f t="shared" ref="EZ5:EZ44" si="123">IF($B5=ET$1,IF($C5=EX$2,IF($R5=$AD$32,$E5,0),0),0)</f>
        <v>0</v>
      </c>
      <c r="FA5" s="347">
        <f t="shared" ref="FA5:FA44" si="124">IF($B5=ET$1,IF($C5=EX$2,IF($V5=$AD$32,$E5,0),0),0)</f>
        <v>0</v>
      </c>
      <c r="FB5" s="348">
        <f t="shared" ref="FB5:FB44" si="125">IF($B5=ET$1,IF($C5=FB$2,$E5,0),0)</f>
        <v>0</v>
      </c>
      <c r="FC5" s="346">
        <f t="shared" ref="FC5:FC44" si="126">IF($B5=ET$1,IF($C5=FB$2,IF($P5=$AD$32,$E5,0),0),0)</f>
        <v>0</v>
      </c>
      <c r="FD5" s="346">
        <f t="shared" ref="FD5:FD44" si="127">IF($B5=ET$1,IF($C5=FB$2,IF($R5=$AD$32,$E5,0),0),0)</f>
        <v>0</v>
      </c>
      <c r="FE5" s="347">
        <f t="shared" ref="FE5:FE44" si="128">IF($B5=ET$1,IF($C5=FB$2,IF($V5=$AD$32,$E5,0),0),0)</f>
        <v>0</v>
      </c>
      <c r="FF5" s="348">
        <f t="shared" ref="FF5:FF44" si="129">IF($B5=ET$1,IF($C5=FF$2,$E5,0),0)</f>
        <v>0</v>
      </c>
      <c r="FG5" s="346">
        <f t="shared" ref="FG5:FG44" si="130">IF($B5=ET$1,IF($C5=FF$2,IF($P5=$AD$32,$E5,0),0),0)</f>
        <v>0</v>
      </c>
      <c r="FH5" s="346">
        <f t="shared" ref="FH5:FH44" si="131">IF($B5=ET$1,IF($C5=FF$2,IF($R5=$AD$32,$E5,0),0),0)</f>
        <v>0</v>
      </c>
      <c r="FI5" s="347">
        <f t="shared" ref="FI5:FI44" si="132">IF($B5=ET$1,IF($C5=FF$2,IF($V5=$AD$32,$E5,0),0),0)</f>
        <v>0</v>
      </c>
      <c r="FJ5" s="348">
        <f t="shared" ref="FJ5:FJ44" si="133">IF($B5=ET$1,IF($C5=FJ$2,$E5,0),0)</f>
        <v>0</v>
      </c>
      <c r="FK5" s="346">
        <f t="shared" ref="FK5:FK44" si="134">IF($B5=ET$1,IF($C5=FJ$2,IF($P5=$AD$32,$E5,0),0),0)</f>
        <v>0</v>
      </c>
      <c r="FL5" s="346">
        <f t="shared" ref="FL5:FL44" si="135">IF($B5=ET$1,IF($C5=FJ$2,IF($R5=$AD$32,$E5,0),0),0)</f>
        <v>0</v>
      </c>
      <c r="FM5" s="347">
        <f t="shared" ref="FM5:FM44" si="136">IF($B5=ET$1,IF($C5=FJ$2,IF($V5=$AD$32,$E5,0),0),0)</f>
        <v>0</v>
      </c>
      <c r="FN5" s="348">
        <f t="shared" ref="FN5:FN44" si="137">IF($B5=ET$1,IF($C5=FN$2,$E5,0),0)</f>
        <v>0</v>
      </c>
      <c r="FO5" s="346">
        <f t="shared" ref="FO5:FO44" si="138">IF($B5=ET$1,IF($C5=FN$2,IF($P5=$AD$32,$E5,0),0),0)</f>
        <v>0</v>
      </c>
      <c r="FP5" s="346">
        <f t="shared" ref="FP5:FP44" si="139">IF($B5=ET$1,IF($C5=FN$2,IF($R5=$AD$32,$E5,0),0),0)</f>
        <v>0</v>
      </c>
      <c r="FQ5" s="347">
        <f t="shared" ref="FQ5:FQ44" si="140">IF($B5=ET$1,IF($C5=FN$2,IF($V5=$AD$32,$E5,0),0),0)</f>
        <v>0</v>
      </c>
      <c r="FR5" s="172"/>
      <c r="FS5" s="345">
        <f t="shared" ref="FS5:FS44" si="141">IF($B5=FS$1,IF($C5=FS$2,$E5,0),0)</f>
        <v>0</v>
      </c>
      <c r="FT5" s="346">
        <f t="shared" ref="FT5:FT44" si="142">IF($B5=FS$1,IF($C5=FS$2,IF($P5=$AD$32,$E5,0),0),0)</f>
        <v>0</v>
      </c>
      <c r="FU5" s="346">
        <f t="shared" ref="FU5:FU44" si="143">IF($B5=FS$1,IF($C5=FS$2,IF($R5=$AD$32,$E5,0),0),0)</f>
        <v>0</v>
      </c>
      <c r="FV5" s="346">
        <f t="shared" ref="FV5:FV44" si="144">IF($B5=FS$1,IF($C5=FS$2,IF($T5=$AD$32,$E5,0),0),0)</f>
        <v>0</v>
      </c>
      <c r="FW5" s="347">
        <f t="shared" ref="FW5:FW44" si="145">IF($B5=FS$1,IF($C5=FS$2,IF($V5=$AD$32,$E5,0),0),0)</f>
        <v>0</v>
      </c>
      <c r="FX5" s="348">
        <f t="shared" ref="FX5:FX44" si="146">IF($B5=FS$1,IF($C5=FX$2,$E5,0),0)</f>
        <v>0</v>
      </c>
      <c r="FY5" s="346">
        <f t="shared" ref="FY5:FY44" si="147">IF($B5=FS$1,IF($C5=FX$2,IF($P5=$AD$32,$E5,0),0),0)</f>
        <v>0</v>
      </c>
      <c r="FZ5" s="346">
        <f t="shared" ref="FZ5:FZ44" si="148">IF($B5=FS$1,IF($C5=FX$2,IF($R5=$AD$32,$E5,0),0),0)</f>
        <v>0</v>
      </c>
      <c r="GA5" s="346">
        <f t="shared" ref="GA5:GA44" si="149">IF($B5=FS$1,IF($C5=FX$2,IF($T5=$AD$32,$E5,0),0),0)</f>
        <v>0</v>
      </c>
      <c r="GB5" s="347">
        <f t="shared" ref="GB5:GB44" si="150">IF($B5=FS$1,IF($C5=FX$2,IF($V5=$AD$32,$E5,0),0),0)</f>
        <v>0</v>
      </c>
      <c r="GC5" s="348">
        <f t="shared" ref="GC5:GC44" si="151">IF($B5=FS$1,IF($C5=GC$2,$E5,0),0)</f>
        <v>0</v>
      </c>
      <c r="GD5" s="346">
        <f t="shared" ref="GD5:GD44" si="152">IF($B5=FS$1,IF($C5=GC$2,IF($P5=$AD$32,$E5,0),0),0)</f>
        <v>0</v>
      </c>
      <c r="GE5" s="346">
        <f t="shared" ref="GE5:GE44" si="153">IF($B5=FS$1,IF($C5=GC$2,IF($R5=$AD$32,$E5,0),0),0)</f>
        <v>0</v>
      </c>
      <c r="GF5" s="346">
        <f t="shared" ref="GF5:GF44" si="154">IF($B5=FS$1,IF($C5=GC$2,IF($T5=$AD$32,$E5,0),0),0)</f>
        <v>0</v>
      </c>
      <c r="GG5" s="347">
        <f t="shared" ref="GG5:GG44" si="155">IF($B5=FS$1,IF($C5=GC$2,IF($V5=$AD$32,$E5,0),0),0)</f>
        <v>0</v>
      </c>
      <c r="GH5" s="348">
        <f t="shared" ref="GH5:GH44" si="156">IF($B5=FS$1,IF($C5=GH$2,$E5,0),0)</f>
        <v>0</v>
      </c>
      <c r="GI5" s="346">
        <f t="shared" ref="GI5:GI44" si="157">IF($B5=FS$1,IF($C5=GH$2,IF($P5=$AD$32,$E5,0),0),0)</f>
        <v>0</v>
      </c>
      <c r="GJ5" s="346">
        <f t="shared" ref="GJ5:GJ44" si="158">IF($B5=FS$1,IF($C5=GH$2,IF($R5=$AD$32,$E5,0),0),0)</f>
        <v>0</v>
      </c>
      <c r="GK5" s="346">
        <f t="shared" ref="GK5:GK44" si="159">IF($B5=FS$1,IF($C5=GH$2,IF($T5=$AD$32,$E5,0),0),0)</f>
        <v>0</v>
      </c>
      <c r="GL5" s="347">
        <f t="shared" ref="GL5:GL44" si="160">IF($B5=FS$1,IF($C5=GH$2,IF($V5=$AD$32,$E5,0),0),0)</f>
        <v>0</v>
      </c>
      <c r="GM5" s="348">
        <f t="shared" ref="GM5:GM44" si="161">IF($B5=FS$1,IF($C5=GM$2,$E5,0),0)</f>
        <v>0</v>
      </c>
      <c r="GN5" s="346">
        <f t="shared" ref="GN5:GN44" si="162">IF($B5=FS$1,IF($C5=GM$2,IF($P5=$AD$32,$E5,0),0),0)</f>
        <v>0</v>
      </c>
      <c r="GO5" s="346">
        <f t="shared" ref="GO5:GO44" si="163">IF($B5=FS$1,IF($C5=GM$2,IF($R5=$AD$32,$E5,0),0),0)</f>
        <v>0</v>
      </c>
      <c r="GP5" s="346">
        <f t="shared" ref="GP5:GP44" si="164">IF($B5=FS$1,IF($C5=GM$2,IF($T5=$AD$32,$E5,0),0),0)</f>
        <v>0</v>
      </c>
      <c r="GQ5" s="347">
        <f t="shared" ref="GQ5:GQ44" si="165">IF($B5=FS$1,IF($C5=GM$2,IF($V5=$AD$32,$E5,0),0),0)</f>
        <v>0</v>
      </c>
      <c r="GR5" s="348">
        <f t="shared" ref="GR5:GR44" si="166">IF($B5=FS$1,IF($C5=GR$2,$E5,0),0)</f>
        <v>0</v>
      </c>
      <c r="GS5" s="346">
        <f t="shared" ref="GS5:GS44" si="167">IF($B5=FS$1,IF($C5=GR$2,IF($P5=$AD$32,$E5,0),0),0)</f>
        <v>0</v>
      </c>
      <c r="GT5" s="346">
        <f t="shared" ref="GT5:GT44" si="168">IF($B5=FS$1,IF($C5=GR$2,IF($R5=$AD$32,$E5,0),0),0)</f>
        <v>0</v>
      </c>
      <c r="GU5" s="346">
        <f t="shared" ref="GU5:GU44" si="169">IF($B5=FS$1,IF($C5=GR$2,IF($T5=$AD$32,$E5,0),0),0)</f>
        <v>0</v>
      </c>
      <c r="GV5" s="347">
        <f t="shared" ref="GV5:GV44" si="170">IF($B5=FS$1,IF($C5=GR$2,IF($V5=$AD$32,$E5,0),0),0)</f>
        <v>0</v>
      </c>
      <c r="GW5"/>
      <c r="GX5" s="345">
        <f t="shared" ref="GX5:GX44" si="171">IF($B5=GX$1,IF($C5=GX$2,$E5,0),0)</f>
        <v>0</v>
      </c>
      <c r="GY5" s="346">
        <f t="shared" ref="GY5:GY44" si="172">IF($B5=GX$1,IF($C5=GX$2,IF($P5=$AD$32,$E5,0),0),0)</f>
        <v>0</v>
      </c>
      <c r="GZ5" s="346">
        <f t="shared" ref="GZ5:GZ44" si="173">IF($B5=GX$1,IF($C5=GX$2,IF($R5=$AD$32,$E5,0),0),0)</f>
        <v>0</v>
      </c>
      <c r="HA5" s="347">
        <f t="shared" ref="HA5:HA44" si="174">IF($B5=GX$1,IF($C5=GX$2,IF($V5=$AD$32,$E5,0),0),0)</f>
        <v>0</v>
      </c>
      <c r="HB5" s="348">
        <f t="shared" ref="HB5:HB44" si="175">IF($B5=GX$1,IF($C5=HB$2,$E5,0),0)</f>
        <v>0</v>
      </c>
      <c r="HC5" s="346">
        <f t="shared" ref="HC5:HC44" si="176">IF($B5=GX$1,IF($C5=HB$2,IF($P5=$AD$32,$E5,0),0),0)</f>
        <v>0</v>
      </c>
      <c r="HD5" s="346">
        <f t="shared" ref="HD5:HD44" si="177">IF($B5=GX$1,IF($C5=HB$2,IF($R5=$AD$32,$E5,0),0),0)</f>
        <v>0</v>
      </c>
      <c r="HE5" s="347">
        <f t="shared" ref="HE5:HE44" si="178">IF($B5=GX$1,IF($C5=HB$2,IF($V5=$AD$32,$E5,0),0),0)</f>
        <v>0</v>
      </c>
      <c r="HF5" s="348">
        <f t="shared" ref="HF5:HF44" si="179">IF($B5=GX$1,IF($C5=HF$2,$E5,0),0)</f>
        <v>0</v>
      </c>
      <c r="HG5" s="346">
        <f t="shared" ref="HG5:HG44" si="180">IF($B5=GX$1,IF($C5=HF$2,IF($P5=$AD$32,$E5,0),0),0)</f>
        <v>0</v>
      </c>
      <c r="HH5" s="346">
        <f t="shared" ref="HH5:HH44" si="181">IF($B5=GX$1,IF($C5=HF$2,IF($R5=$AD$32,$E5,0),0),0)</f>
        <v>0</v>
      </c>
      <c r="HI5" s="347">
        <f t="shared" ref="HI5:HI44" si="182">IF($B5=GX$1,IF($C5=HF$2,IF($V5=$AD$32,$E5,0),0),0)</f>
        <v>0</v>
      </c>
      <c r="HJ5" s="348">
        <f t="shared" ref="HJ5:HJ44" si="183">IF($B5=GX$1,IF($C5=HJ$2,$E5,0),0)</f>
        <v>0</v>
      </c>
      <c r="HK5" s="346">
        <f t="shared" ref="HK5:HK44" si="184">IF($B5=GX$1,IF($C5=HJ$2,IF($P5=$AD$32,$E5,0),0),0)</f>
        <v>0</v>
      </c>
      <c r="HL5" s="346">
        <f t="shared" ref="HL5:HL44" si="185">IF($B5=GX$1,IF($C5=HJ$2,IF($R5=$AD$32,$E5,0),0),0)</f>
        <v>0</v>
      </c>
      <c r="HM5" s="347">
        <f t="shared" ref="HM5:HM44" si="186">IF($B5=GX$1,IF($C5=HJ$2,IF($V5=$AD$32,$E5,0),0),0)</f>
        <v>0</v>
      </c>
      <c r="HN5" s="348">
        <f t="shared" ref="HN5:HN44" si="187">IF($B5=GX$1,IF($C5=HN$2,$E5,0),0)</f>
        <v>0</v>
      </c>
      <c r="HO5" s="346">
        <f t="shared" ref="HO5:HO44" si="188">IF($B5=GX$1,IF($C5=HN$2,IF($P5=$AD$32,$E5,0),0),0)</f>
        <v>0</v>
      </c>
      <c r="HP5" s="346">
        <f t="shared" ref="HP5:HP44" si="189">IF($B5=GX$1,IF($C5=HN$2,IF($R5=$AD$32,$E5,0),0),0)</f>
        <v>0</v>
      </c>
      <c r="HQ5" s="347">
        <f t="shared" ref="HQ5:HQ44" si="190">IF($B5=GX$1,IF($C5=HN$2,IF($V5=$AD$32,$E5,0),0),0)</f>
        <v>0</v>
      </c>
      <c r="HR5" s="348">
        <f t="shared" ref="HR5:HR44" si="191">IF($B5=GX$1,IF($C5=HR$2,$E5,0),0)</f>
        <v>0</v>
      </c>
      <c r="HS5" s="346">
        <f t="shared" ref="HS5:HS44" si="192">IF($B5=GX$1,IF($C5=HR$2,IF($P5=$AD$32,$E5,0),0),0)</f>
        <v>0</v>
      </c>
      <c r="HT5" s="346">
        <f t="shared" ref="HT5:HT44" si="193">IF($B5=GX$1,IF($C5=HR$2,IF($R5=$AD$32,$E5,0),0),0)</f>
        <v>0</v>
      </c>
      <c r="HU5" s="347">
        <f t="shared" ref="HU5:HU44" si="194">IF($B5=GX$1,IF($C5=HR$2,IF($V5=$AD$32,$E5,0),0),0)</f>
        <v>0</v>
      </c>
      <c r="HV5" s="172"/>
      <c r="HW5" s="345">
        <f t="shared" ref="HW5:HW44" si="195">IF($B5=HW$1,IF($C5=HW$2,$E5,0),0)</f>
        <v>0</v>
      </c>
      <c r="HX5" s="346">
        <f t="shared" ref="HX5:HX44" si="196">IF($B5=HW$1,IF($C5=HW$2,IF($P5=$AD$32,$E5,0),0),0)</f>
        <v>0</v>
      </c>
      <c r="HY5" s="346">
        <f t="shared" ref="HY5:HY44" si="197">IF($B5=HW$1,IF($C5=HW$2,IF($R5=$AD$32,$E5,0),0),0)</f>
        <v>0</v>
      </c>
      <c r="HZ5" s="347">
        <f t="shared" ref="HZ5:HZ44" si="198">IF($B5=HW$1,IF($C5=HW$2,IF($V5=$AD$32,$E5,0),0),0)</f>
        <v>0</v>
      </c>
      <c r="IA5" s="348">
        <f t="shared" ref="IA5:IA44" si="199">IF($B5=HW$1,IF($C5=IA$2,$E5,0),0)</f>
        <v>0</v>
      </c>
      <c r="IB5" s="346">
        <f t="shared" ref="IB5:IB44" si="200">IF($B5=HW$1,IF($C5=IA$2,IF($P5=$AD$32,$E5,0),0),0)</f>
        <v>0</v>
      </c>
      <c r="IC5" s="346">
        <f t="shared" ref="IC5:IC44" si="201">IF($B5=HW$1,IF($C5=IA$2,IF($R5=$AD$32,$E5,0),0),0)</f>
        <v>0</v>
      </c>
      <c r="ID5" s="347">
        <f t="shared" ref="ID5:ID44" si="202">IF($B5=HW$1,IF($C5=IA$2,IF($V5=$AD$32,$E5,0),0),0)</f>
        <v>0</v>
      </c>
      <c r="IE5" s="348">
        <f t="shared" ref="IE5:IE44" si="203">IF($B5=HW$1,IF($C5=IE$2,$E5,0),0)</f>
        <v>0</v>
      </c>
      <c r="IF5" s="346">
        <f t="shared" ref="IF5:IF44" si="204">IF($B5=HW$1,IF($C5=IE$2,IF($P5=$AD$32,$E5,0),0),0)</f>
        <v>0</v>
      </c>
      <c r="IG5" s="346">
        <f t="shared" ref="IG5:IG44" si="205">IF($B5=HW$1,IF($C5=IE$2,IF($R5=$AD$32,$E5,0),0),0)</f>
        <v>0</v>
      </c>
      <c r="IH5" s="347">
        <f t="shared" ref="IH5:IH44" si="206">IF($B5=HW$1,IF($C5=IE$2,IF($V5=$AD$32,$E5,0),0),0)</f>
        <v>0</v>
      </c>
      <c r="II5" s="348">
        <f t="shared" ref="II5:II44" si="207">IF($B5=HW$1,IF($C5=II$2,$E5,0),0)</f>
        <v>0</v>
      </c>
      <c r="IJ5" s="346">
        <f t="shared" ref="IJ5:IJ44" si="208">IF($B5=HW$1,IF($C5=II$2,IF($P5=$AD$32,$E5,0),0),0)</f>
        <v>0</v>
      </c>
      <c r="IK5" s="346">
        <f t="shared" ref="IK5:IK44" si="209">IF($B5=HW$1,IF($C5=II$2,IF($R5=$AD$32,$E5,0),0),0)</f>
        <v>0</v>
      </c>
      <c r="IL5" s="347">
        <f t="shared" ref="IL5:IL44" si="210">IF($B5=HW$1,IF($C5=II$2,IF($V5=$AD$32,$E5,0),0),0)</f>
        <v>0</v>
      </c>
      <c r="IM5" s="348">
        <f t="shared" ref="IM5:IM44" si="211">IF($B5=HW$1,IF($C5=IM$2,$E5,0),0)</f>
        <v>0</v>
      </c>
      <c r="IN5" s="346">
        <f t="shared" ref="IN5:IN44" si="212">IF($B5=HW$1,IF($C5=IM$2,IF($P5=$AD$32,$E5,0),0),0)</f>
        <v>0</v>
      </c>
      <c r="IO5" s="346">
        <f t="shared" ref="IO5:IO44" si="213">IF($B5=HW$1,IF($C5=IM$2,IF($R5=$AD$32,$E5,0),0),0)</f>
        <v>0</v>
      </c>
      <c r="IP5" s="347">
        <f t="shared" ref="IP5:IP44" si="214">IF($B5=HW$1,IF($C5=IM$2,IF($V5=$AD$32,$E5,0),0),0)</f>
        <v>0</v>
      </c>
      <c r="IQ5" s="348">
        <f t="shared" ref="IQ5:IQ44" si="215">IF($B5=HW$1,IF($C5=IQ$2,$E5,0),0)</f>
        <v>0</v>
      </c>
      <c r="IR5" s="346">
        <f t="shared" ref="IR5:IR44" si="216">IF($B5=HW$1,IF($C5=IQ$2,IF($P5=$AD$32,$E5,0),0),0)</f>
        <v>0</v>
      </c>
      <c r="IS5" s="346">
        <f t="shared" ref="IS5:IS44" si="217">IF($B5=HW$1,IF($C5=IQ$2,IF($R5=$AD$32,$E5,0),0),0)</f>
        <v>0</v>
      </c>
      <c r="IT5" s="347">
        <f t="shared" ref="IT5:IT44" si="218">IF($B5=HW$1,IF($C5=IQ$2,IF($V5=$AD$32,$E5,0),0),0)</f>
        <v>0</v>
      </c>
      <c r="IU5" s="172"/>
      <c r="IV5" s="345">
        <f t="shared" ref="IV5:IV44" si="219">IF($B5=IV$1,IF($C5=IV$2,$E5,0),0)</f>
        <v>0</v>
      </c>
      <c r="IW5" s="346">
        <f t="shared" ref="IW5:IW44" si="220">IF($B5=IV$1,IF($C5=IV$2,IF($P5=$AD$32,$E5,0),0),0)</f>
        <v>0</v>
      </c>
      <c r="IX5" s="346">
        <f t="shared" ref="IX5:IX44" si="221">IF($B5=IV$1,IF($C5=IV$2,IF($R5=$AD$32,$E5,0),0),0)</f>
        <v>0</v>
      </c>
      <c r="IY5" s="347">
        <f t="shared" ref="IY5:IY44" si="222">IF($B5=IV$1,IF($C5=IV$2,IF($V5=$AD$32,$E5,0),0),0)</f>
        <v>0</v>
      </c>
      <c r="IZ5" s="348">
        <f t="shared" ref="IZ5:IZ44" si="223">IF($B5=IV$1,IF($C5=IZ$2,$E5,0),0)</f>
        <v>0</v>
      </c>
      <c r="JA5" s="346">
        <f t="shared" ref="JA5:JA44" si="224">IF($B5=IV$1,IF($C5=IZ$2,IF($P5=$AD$32,$E5,0),0),0)</f>
        <v>0</v>
      </c>
      <c r="JB5" s="346">
        <f t="shared" ref="JB5:JB44" si="225">IF($B5=IV$1,IF($C5=IZ$2,IF($R5=$AD$32,$E5,0),0),0)</f>
        <v>0</v>
      </c>
      <c r="JC5" s="347">
        <f t="shared" ref="JC5:JC44" si="226">IF($B5=IV$1,IF($C5=IZ$2,IF($V5=$AD$32,$E5,0),0),0)</f>
        <v>0</v>
      </c>
      <c r="JD5" s="348">
        <f t="shared" ref="JD5:JD44" si="227">IF($B5=IV$1,IF($C5=JD$2,$E5,0),0)</f>
        <v>0</v>
      </c>
      <c r="JE5" s="346">
        <f t="shared" ref="JE5:JE44" si="228">IF($B5=IV$1,IF($C5=JD$2,IF($P5=$AD$32,$E5,0),0),0)</f>
        <v>0</v>
      </c>
      <c r="JF5" s="346">
        <f t="shared" ref="JF5:JF44" si="229">IF($B5=IV$1,IF($C5=JD$2,IF($R5=$AD$32,$E5,0),0),0)</f>
        <v>0</v>
      </c>
      <c r="JG5" s="347">
        <f t="shared" ref="JG5:JG44" si="230">IF($B5=IV$1,IF($C5=JD$2,IF($V5=$AD$32,$E5,0),0),0)</f>
        <v>0</v>
      </c>
      <c r="JH5" s="348">
        <f t="shared" ref="JH5:JH44" si="231">IF($B5=IV$1,IF($C5=JH$2,$E5,0),0)</f>
        <v>0</v>
      </c>
      <c r="JI5" s="346">
        <f t="shared" ref="JI5:JI44" si="232">IF($B5=IV$1,IF($C5=JH$2,IF($P5=$AD$32,$E5,0),0),0)</f>
        <v>0</v>
      </c>
      <c r="JJ5" s="346">
        <f t="shared" ref="JJ5:JJ44" si="233">IF($B5=IV$1,IF($C5=JH$2,IF($R5=$AD$32,$E5,0),0),0)</f>
        <v>0</v>
      </c>
      <c r="JK5" s="347">
        <f t="shared" ref="JK5:JK44" si="234">IF($B5=IV$1,IF($C5=JH$2,IF($V5=$AD$32,$E5,0),0),0)</f>
        <v>0</v>
      </c>
      <c r="JL5" s="348">
        <f t="shared" ref="JL5:JL44" si="235">IF($B5=IV$1,IF($C5=JL$2,$E5,0),0)</f>
        <v>0</v>
      </c>
      <c r="JM5" s="346">
        <f t="shared" ref="JM5:JM44" si="236">IF($B5=IV$1,IF($C5=JL$2,IF($P5=$AD$32,$E5,0),0),0)</f>
        <v>0</v>
      </c>
      <c r="JN5" s="346">
        <f t="shared" ref="JN5:JN44" si="237">IF($B5=IV$1,IF($C5=JL$2,IF($R5=$AD$32,$E5,0),0),0)</f>
        <v>0</v>
      </c>
      <c r="JO5" s="347">
        <f t="shared" ref="JO5:JO44" si="238">IF($B5=IV$1,IF($C5=JL$2,IF($V5=$AD$32,$E5,0),0),0)</f>
        <v>0</v>
      </c>
      <c r="JP5" s="348">
        <f t="shared" ref="JP5:JP44" si="239">IF($B5=IV$1,IF($C5=JP$2,$E5,0),0)</f>
        <v>0</v>
      </c>
      <c r="JQ5" s="346">
        <f t="shared" ref="JQ5:JQ44" si="240">IF($B5=IV$1,IF($C5=JP$2,IF($P5=$AD$32,$E5,0),0),0)</f>
        <v>0</v>
      </c>
      <c r="JR5" s="346">
        <f t="shared" ref="JR5:JR44" si="241">IF($B5=IV$1,IF($C5=JP$2,IF($R5=$AD$32,$E5,0),0),0)</f>
        <v>0</v>
      </c>
      <c r="JS5" s="347">
        <f t="shared" ref="JS5:JS44" si="242">IF($B5=IV$1,IF($C5=JP$2,IF($V5=$AD$32,$E5,0),0),0)</f>
        <v>0</v>
      </c>
    </row>
    <row r="6" spans="1:279" s="25" customFormat="1" ht="15.75" x14ac:dyDescent="0.25">
      <c r="B6" s="254"/>
      <c r="C6" s="209"/>
      <c r="D6" s="210"/>
      <c r="E6" s="142"/>
      <c r="F6" s="37"/>
      <c r="G6" s="17"/>
      <c r="H6" s="17"/>
      <c r="I6" s="18">
        <f t="shared" si="0"/>
        <v>0</v>
      </c>
      <c r="J6" s="19"/>
      <c r="K6" s="368" t="str">
        <f t="shared" si="1"/>
        <v/>
      </c>
      <c r="L6" s="211">
        <f t="shared" si="2"/>
        <v>0</v>
      </c>
      <c r="M6" s="211">
        <f t="shared" ref="M6:M44" si="243">L6*E6*12</f>
        <v>0</v>
      </c>
      <c r="N6" s="96">
        <f t="shared" ref="N6:N44" si="244">G6*12*E6</f>
        <v>0</v>
      </c>
      <c r="P6" s="253"/>
      <c r="R6" s="253"/>
      <c r="T6" s="430"/>
      <c r="V6" s="430"/>
      <c r="X6" s="210"/>
      <c r="Z6" s="726"/>
      <c r="AA6"/>
      <c r="AB6" s="726"/>
      <c r="AC6" s="730" t="str">
        <f>IF(COUNTIF(B5:B44,"30%"),1,"None Selected")</f>
        <v>None Selected</v>
      </c>
      <c r="AD6" s="338">
        <v>0.6</v>
      </c>
      <c r="AE6" s="315"/>
      <c r="AF6" s="350">
        <f t="shared" si="3"/>
        <v>0</v>
      </c>
      <c r="AG6" s="319">
        <f t="shared" si="4"/>
        <v>0</v>
      </c>
      <c r="AH6" s="319">
        <f t="shared" si="5"/>
        <v>0</v>
      </c>
      <c r="AI6" s="844">
        <f t="shared" si="6"/>
        <v>0</v>
      </c>
      <c r="AJ6" s="845">
        <f t="shared" si="7"/>
        <v>0</v>
      </c>
      <c r="AK6" s="846">
        <f t="shared" si="8"/>
        <v>0</v>
      </c>
      <c r="AL6" s="844">
        <f t="shared" si="9"/>
        <v>0</v>
      </c>
      <c r="AM6" s="844">
        <f t="shared" si="10"/>
        <v>0</v>
      </c>
      <c r="AN6" s="844">
        <f t="shared" si="11"/>
        <v>0</v>
      </c>
      <c r="AO6" s="845">
        <f t="shared" si="12"/>
        <v>0</v>
      </c>
      <c r="AP6" s="846">
        <f t="shared" si="13"/>
        <v>0</v>
      </c>
      <c r="AQ6" s="844">
        <f t="shared" si="14"/>
        <v>0</v>
      </c>
      <c r="AR6" s="844">
        <f t="shared" si="15"/>
        <v>0</v>
      </c>
      <c r="AS6" s="844">
        <f t="shared" si="16"/>
        <v>0</v>
      </c>
      <c r="AT6" s="845">
        <f t="shared" si="17"/>
        <v>0</v>
      </c>
      <c r="AU6" s="846">
        <f t="shared" si="18"/>
        <v>0</v>
      </c>
      <c r="AV6" s="844">
        <f t="shared" si="19"/>
        <v>0</v>
      </c>
      <c r="AW6" s="844">
        <f t="shared" si="20"/>
        <v>0</v>
      </c>
      <c r="AX6" s="844">
        <f t="shared" si="21"/>
        <v>0</v>
      </c>
      <c r="AY6" s="845">
        <f t="shared" si="22"/>
        <v>0</v>
      </c>
      <c r="AZ6" s="846">
        <f t="shared" si="23"/>
        <v>0</v>
      </c>
      <c r="BA6" s="844">
        <f t="shared" si="24"/>
        <v>0</v>
      </c>
      <c r="BB6" s="844">
        <f t="shared" si="25"/>
        <v>0</v>
      </c>
      <c r="BC6" s="844">
        <f t="shared" si="26"/>
        <v>0</v>
      </c>
      <c r="BD6" s="845">
        <f t="shared" si="27"/>
        <v>0</v>
      </c>
      <c r="BE6" s="846">
        <f t="shared" si="28"/>
        <v>0</v>
      </c>
      <c r="BF6" s="844">
        <f t="shared" si="29"/>
        <v>0</v>
      </c>
      <c r="BG6" s="844">
        <f t="shared" si="30"/>
        <v>0</v>
      </c>
      <c r="BH6" s="844">
        <f t="shared" si="31"/>
        <v>0</v>
      </c>
      <c r="BI6" s="845">
        <f t="shared" si="32"/>
        <v>0</v>
      </c>
      <c r="BJ6"/>
      <c r="BK6" s="350">
        <f t="shared" si="33"/>
        <v>0</v>
      </c>
      <c r="BL6" s="319">
        <f t="shared" si="34"/>
        <v>0</v>
      </c>
      <c r="BM6" s="319">
        <f t="shared" si="35"/>
        <v>0</v>
      </c>
      <c r="BN6" s="319">
        <f t="shared" si="36"/>
        <v>0</v>
      </c>
      <c r="BO6" s="351">
        <f t="shared" si="37"/>
        <v>0</v>
      </c>
      <c r="BP6" s="352">
        <f t="shared" si="38"/>
        <v>0</v>
      </c>
      <c r="BQ6" s="319">
        <f t="shared" si="39"/>
        <v>0</v>
      </c>
      <c r="BR6" s="319">
        <f t="shared" si="40"/>
        <v>0</v>
      </c>
      <c r="BS6" s="319">
        <f t="shared" si="41"/>
        <v>0</v>
      </c>
      <c r="BT6" s="351">
        <f t="shared" si="42"/>
        <v>0</v>
      </c>
      <c r="BU6" s="352">
        <f t="shared" si="43"/>
        <v>0</v>
      </c>
      <c r="BV6" s="319">
        <f t="shared" si="44"/>
        <v>0</v>
      </c>
      <c r="BW6" s="319">
        <f t="shared" si="45"/>
        <v>0</v>
      </c>
      <c r="BX6" s="319">
        <f t="shared" si="46"/>
        <v>0</v>
      </c>
      <c r="BY6" s="351">
        <f t="shared" si="47"/>
        <v>0</v>
      </c>
      <c r="BZ6" s="352">
        <f t="shared" si="48"/>
        <v>0</v>
      </c>
      <c r="CA6" s="319">
        <f t="shared" si="49"/>
        <v>0</v>
      </c>
      <c r="CB6" s="319">
        <f t="shared" si="50"/>
        <v>0</v>
      </c>
      <c r="CC6" s="319">
        <f t="shared" si="51"/>
        <v>0</v>
      </c>
      <c r="CD6" s="351">
        <f t="shared" si="52"/>
        <v>0</v>
      </c>
      <c r="CE6" s="352">
        <f t="shared" si="53"/>
        <v>0</v>
      </c>
      <c r="CF6" s="319">
        <f t="shared" si="54"/>
        <v>0</v>
      </c>
      <c r="CG6" s="319">
        <f t="shared" si="55"/>
        <v>0</v>
      </c>
      <c r="CH6" s="319">
        <f t="shared" si="56"/>
        <v>0</v>
      </c>
      <c r="CI6" s="351">
        <f t="shared" si="57"/>
        <v>0</v>
      </c>
      <c r="CJ6" s="352">
        <f t="shared" si="58"/>
        <v>0</v>
      </c>
      <c r="CK6" s="319">
        <f t="shared" si="59"/>
        <v>0</v>
      </c>
      <c r="CL6" s="319">
        <f t="shared" si="60"/>
        <v>0</v>
      </c>
      <c r="CM6" s="319">
        <f t="shared" si="61"/>
        <v>0</v>
      </c>
      <c r="CN6" s="351">
        <f t="shared" si="62"/>
        <v>0</v>
      </c>
      <c r="CO6"/>
      <c r="CP6" s="350">
        <f t="shared" si="63"/>
        <v>0</v>
      </c>
      <c r="CQ6" s="319">
        <f t="shared" si="64"/>
        <v>0</v>
      </c>
      <c r="CR6" s="319">
        <f t="shared" si="65"/>
        <v>0</v>
      </c>
      <c r="CS6" s="319">
        <f t="shared" si="66"/>
        <v>0</v>
      </c>
      <c r="CT6" s="351">
        <f t="shared" si="67"/>
        <v>0</v>
      </c>
      <c r="CU6" s="352">
        <f t="shared" si="68"/>
        <v>0</v>
      </c>
      <c r="CV6" s="319">
        <f t="shared" si="69"/>
        <v>0</v>
      </c>
      <c r="CW6" s="319">
        <f t="shared" si="70"/>
        <v>0</v>
      </c>
      <c r="CX6" s="319">
        <f t="shared" si="71"/>
        <v>0</v>
      </c>
      <c r="CY6" s="351">
        <f t="shared" si="72"/>
        <v>0</v>
      </c>
      <c r="CZ6" s="352">
        <f t="shared" si="73"/>
        <v>0</v>
      </c>
      <c r="DA6" s="319">
        <f t="shared" si="74"/>
        <v>0</v>
      </c>
      <c r="DB6" s="319">
        <f t="shared" si="75"/>
        <v>0</v>
      </c>
      <c r="DC6" s="319">
        <f t="shared" si="76"/>
        <v>0</v>
      </c>
      <c r="DD6" s="351">
        <f t="shared" si="77"/>
        <v>0</v>
      </c>
      <c r="DE6" s="352">
        <f t="shared" si="78"/>
        <v>0</v>
      </c>
      <c r="DF6" s="319">
        <f t="shared" si="79"/>
        <v>0</v>
      </c>
      <c r="DG6" s="319">
        <f t="shared" si="80"/>
        <v>0</v>
      </c>
      <c r="DH6" s="319">
        <f t="shared" si="81"/>
        <v>0</v>
      </c>
      <c r="DI6" s="351">
        <f t="shared" si="82"/>
        <v>0</v>
      </c>
      <c r="DJ6" s="352">
        <f t="shared" si="83"/>
        <v>0</v>
      </c>
      <c r="DK6" s="319">
        <f t="shared" si="84"/>
        <v>0</v>
      </c>
      <c r="DL6" s="319">
        <f t="shared" si="85"/>
        <v>0</v>
      </c>
      <c r="DM6" s="319">
        <f t="shared" si="86"/>
        <v>0</v>
      </c>
      <c r="DN6" s="351">
        <f t="shared" si="87"/>
        <v>0</v>
      </c>
      <c r="DO6" s="352">
        <f t="shared" si="88"/>
        <v>0</v>
      </c>
      <c r="DP6" s="319">
        <f t="shared" si="89"/>
        <v>0</v>
      </c>
      <c r="DQ6" s="319">
        <f t="shared" si="90"/>
        <v>0</v>
      </c>
      <c r="DR6" s="319">
        <f t="shared" si="91"/>
        <v>0</v>
      </c>
      <c r="DS6" s="351">
        <f t="shared" si="92"/>
        <v>0</v>
      </c>
      <c r="DT6" s="172"/>
      <c r="DU6" s="350">
        <f t="shared" si="93"/>
        <v>0</v>
      </c>
      <c r="DV6" s="319">
        <f t="shared" si="94"/>
        <v>0</v>
      </c>
      <c r="DW6" s="319">
        <f t="shared" si="95"/>
        <v>0</v>
      </c>
      <c r="DX6" s="351">
        <f t="shared" si="96"/>
        <v>0</v>
      </c>
      <c r="DY6" s="352">
        <f t="shared" si="97"/>
        <v>0</v>
      </c>
      <c r="DZ6" s="319">
        <f t="shared" si="98"/>
        <v>0</v>
      </c>
      <c r="EA6" s="319">
        <f t="shared" si="99"/>
        <v>0</v>
      </c>
      <c r="EB6" s="351">
        <f t="shared" si="100"/>
        <v>0</v>
      </c>
      <c r="EC6" s="352">
        <f t="shared" si="101"/>
        <v>0</v>
      </c>
      <c r="ED6" s="319">
        <f t="shared" si="102"/>
        <v>0</v>
      </c>
      <c r="EE6" s="319">
        <f t="shared" si="103"/>
        <v>0</v>
      </c>
      <c r="EF6" s="351">
        <f t="shared" si="104"/>
        <v>0</v>
      </c>
      <c r="EG6" s="352">
        <f t="shared" si="105"/>
        <v>0</v>
      </c>
      <c r="EH6" s="319">
        <f t="shared" si="106"/>
        <v>0</v>
      </c>
      <c r="EI6" s="319">
        <f t="shared" si="107"/>
        <v>0</v>
      </c>
      <c r="EJ6" s="351">
        <f t="shared" si="108"/>
        <v>0</v>
      </c>
      <c r="EK6" s="352">
        <f t="shared" si="109"/>
        <v>0</v>
      </c>
      <c r="EL6" s="319">
        <f t="shared" si="110"/>
        <v>0</v>
      </c>
      <c r="EM6" s="319">
        <f t="shared" si="111"/>
        <v>0</v>
      </c>
      <c r="EN6" s="351">
        <f t="shared" si="112"/>
        <v>0</v>
      </c>
      <c r="EO6" s="352">
        <f t="shared" si="113"/>
        <v>0</v>
      </c>
      <c r="EP6" s="319">
        <f t="shared" si="114"/>
        <v>0</v>
      </c>
      <c r="EQ6" s="319">
        <f t="shared" si="115"/>
        <v>0</v>
      </c>
      <c r="ER6" s="351">
        <f t="shared" si="116"/>
        <v>0</v>
      </c>
      <c r="ES6" s="172"/>
      <c r="ET6" s="350">
        <f t="shared" si="117"/>
        <v>0</v>
      </c>
      <c r="EU6" s="319">
        <f t="shared" si="118"/>
        <v>0</v>
      </c>
      <c r="EV6" s="319">
        <f t="shared" si="119"/>
        <v>0</v>
      </c>
      <c r="EW6" s="351">
        <f t="shared" si="120"/>
        <v>0</v>
      </c>
      <c r="EX6" s="352">
        <f t="shared" si="121"/>
        <v>0</v>
      </c>
      <c r="EY6" s="319">
        <f t="shared" si="122"/>
        <v>0</v>
      </c>
      <c r="EZ6" s="319">
        <f t="shared" si="123"/>
        <v>0</v>
      </c>
      <c r="FA6" s="351">
        <f t="shared" si="124"/>
        <v>0</v>
      </c>
      <c r="FB6" s="352">
        <f t="shared" si="125"/>
        <v>0</v>
      </c>
      <c r="FC6" s="319">
        <f t="shared" si="126"/>
        <v>0</v>
      </c>
      <c r="FD6" s="319">
        <f t="shared" si="127"/>
        <v>0</v>
      </c>
      <c r="FE6" s="351">
        <f t="shared" si="128"/>
        <v>0</v>
      </c>
      <c r="FF6" s="352">
        <f t="shared" si="129"/>
        <v>0</v>
      </c>
      <c r="FG6" s="319">
        <f t="shared" si="130"/>
        <v>0</v>
      </c>
      <c r="FH6" s="319">
        <f t="shared" si="131"/>
        <v>0</v>
      </c>
      <c r="FI6" s="351">
        <f t="shared" si="132"/>
        <v>0</v>
      </c>
      <c r="FJ6" s="352">
        <f t="shared" si="133"/>
        <v>0</v>
      </c>
      <c r="FK6" s="319">
        <f t="shared" si="134"/>
        <v>0</v>
      </c>
      <c r="FL6" s="319">
        <f t="shared" si="135"/>
        <v>0</v>
      </c>
      <c r="FM6" s="351">
        <f t="shared" si="136"/>
        <v>0</v>
      </c>
      <c r="FN6" s="352">
        <f t="shared" si="137"/>
        <v>0</v>
      </c>
      <c r="FO6" s="319">
        <f t="shared" si="138"/>
        <v>0</v>
      </c>
      <c r="FP6" s="319">
        <f t="shared" si="139"/>
        <v>0</v>
      </c>
      <c r="FQ6" s="351">
        <f t="shared" si="140"/>
        <v>0</v>
      </c>
      <c r="FR6" s="172"/>
      <c r="FS6" s="350">
        <f t="shared" si="141"/>
        <v>0</v>
      </c>
      <c r="FT6" s="319">
        <f t="shared" si="142"/>
        <v>0</v>
      </c>
      <c r="FU6" s="319">
        <f t="shared" si="143"/>
        <v>0</v>
      </c>
      <c r="FV6" s="319">
        <f t="shared" si="144"/>
        <v>0</v>
      </c>
      <c r="FW6" s="351">
        <f t="shared" si="145"/>
        <v>0</v>
      </c>
      <c r="FX6" s="352">
        <f t="shared" si="146"/>
        <v>0</v>
      </c>
      <c r="FY6" s="319">
        <f t="shared" si="147"/>
        <v>0</v>
      </c>
      <c r="FZ6" s="319">
        <f t="shared" si="148"/>
        <v>0</v>
      </c>
      <c r="GA6" s="319">
        <f t="shared" si="149"/>
        <v>0</v>
      </c>
      <c r="GB6" s="351">
        <f t="shared" si="150"/>
        <v>0</v>
      </c>
      <c r="GC6" s="352">
        <f t="shared" si="151"/>
        <v>0</v>
      </c>
      <c r="GD6" s="319">
        <f t="shared" si="152"/>
        <v>0</v>
      </c>
      <c r="GE6" s="319">
        <f t="shared" si="153"/>
        <v>0</v>
      </c>
      <c r="GF6" s="319">
        <f t="shared" si="154"/>
        <v>0</v>
      </c>
      <c r="GG6" s="351">
        <f t="shared" si="155"/>
        <v>0</v>
      </c>
      <c r="GH6" s="352">
        <f t="shared" si="156"/>
        <v>0</v>
      </c>
      <c r="GI6" s="319">
        <f t="shared" si="157"/>
        <v>0</v>
      </c>
      <c r="GJ6" s="319">
        <f t="shared" si="158"/>
        <v>0</v>
      </c>
      <c r="GK6" s="319">
        <f t="shared" si="159"/>
        <v>0</v>
      </c>
      <c r="GL6" s="351">
        <f t="shared" si="160"/>
        <v>0</v>
      </c>
      <c r="GM6" s="352">
        <f t="shared" si="161"/>
        <v>0</v>
      </c>
      <c r="GN6" s="319">
        <f t="shared" si="162"/>
        <v>0</v>
      </c>
      <c r="GO6" s="319">
        <f t="shared" si="163"/>
        <v>0</v>
      </c>
      <c r="GP6" s="319">
        <f t="shared" si="164"/>
        <v>0</v>
      </c>
      <c r="GQ6" s="351">
        <f t="shared" si="165"/>
        <v>0</v>
      </c>
      <c r="GR6" s="352">
        <f t="shared" si="166"/>
        <v>0</v>
      </c>
      <c r="GS6" s="319">
        <f t="shared" si="167"/>
        <v>0</v>
      </c>
      <c r="GT6" s="319">
        <f t="shared" si="168"/>
        <v>0</v>
      </c>
      <c r="GU6" s="319">
        <f t="shared" si="169"/>
        <v>0</v>
      </c>
      <c r="GV6" s="351">
        <f t="shared" si="170"/>
        <v>0</v>
      </c>
      <c r="GW6"/>
      <c r="GX6" s="350">
        <f t="shared" si="171"/>
        <v>0</v>
      </c>
      <c r="GY6" s="319">
        <f t="shared" si="172"/>
        <v>0</v>
      </c>
      <c r="GZ6" s="319">
        <f t="shared" si="173"/>
        <v>0</v>
      </c>
      <c r="HA6" s="351">
        <f t="shared" si="174"/>
        <v>0</v>
      </c>
      <c r="HB6" s="352">
        <f t="shared" si="175"/>
        <v>0</v>
      </c>
      <c r="HC6" s="319">
        <f t="shared" si="176"/>
        <v>0</v>
      </c>
      <c r="HD6" s="319">
        <f t="shared" si="177"/>
        <v>0</v>
      </c>
      <c r="HE6" s="351">
        <f t="shared" si="178"/>
        <v>0</v>
      </c>
      <c r="HF6" s="352">
        <f t="shared" si="179"/>
        <v>0</v>
      </c>
      <c r="HG6" s="319">
        <f t="shared" si="180"/>
        <v>0</v>
      </c>
      <c r="HH6" s="319">
        <f t="shared" si="181"/>
        <v>0</v>
      </c>
      <c r="HI6" s="351">
        <f t="shared" si="182"/>
        <v>0</v>
      </c>
      <c r="HJ6" s="352">
        <f t="shared" si="183"/>
        <v>0</v>
      </c>
      <c r="HK6" s="319">
        <f t="shared" si="184"/>
        <v>0</v>
      </c>
      <c r="HL6" s="319">
        <f t="shared" si="185"/>
        <v>0</v>
      </c>
      <c r="HM6" s="351">
        <f t="shared" si="186"/>
        <v>0</v>
      </c>
      <c r="HN6" s="352">
        <f t="shared" si="187"/>
        <v>0</v>
      </c>
      <c r="HO6" s="319">
        <f t="shared" si="188"/>
        <v>0</v>
      </c>
      <c r="HP6" s="319">
        <f t="shared" si="189"/>
        <v>0</v>
      </c>
      <c r="HQ6" s="351">
        <f t="shared" si="190"/>
        <v>0</v>
      </c>
      <c r="HR6" s="352">
        <f t="shared" si="191"/>
        <v>0</v>
      </c>
      <c r="HS6" s="319">
        <f t="shared" si="192"/>
        <v>0</v>
      </c>
      <c r="HT6" s="319">
        <f t="shared" si="193"/>
        <v>0</v>
      </c>
      <c r="HU6" s="351">
        <f t="shared" si="194"/>
        <v>0</v>
      </c>
      <c r="HV6" s="172"/>
      <c r="HW6" s="350">
        <f t="shared" si="195"/>
        <v>0</v>
      </c>
      <c r="HX6" s="319">
        <f t="shared" si="196"/>
        <v>0</v>
      </c>
      <c r="HY6" s="319">
        <f t="shared" si="197"/>
        <v>0</v>
      </c>
      <c r="HZ6" s="351">
        <f t="shared" si="198"/>
        <v>0</v>
      </c>
      <c r="IA6" s="352">
        <f t="shared" si="199"/>
        <v>0</v>
      </c>
      <c r="IB6" s="319">
        <f t="shared" si="200"/>
        <v>0</v>
      </c>
      <c r="IC6" s="319">
        <f t="shared" si="201"/>
        <v>0</v>
      </c>
      <c r="ID6" s="351">
        <f t="shared" si="202"/>
        <v>0</v>
      </c>
      <c r="IE6" s="352">
        <f t="shared" si="203"/>
        <v>0</v>
      </c>
      <c r="IF6" s="319">
        <f t="shared" si="204"/>
        <v>0</v>
      </c>
      <c r="IG6" s="319">
        <f t="shared" si="205"/>
        <v>0</v>
      </c>
      <c r="IH6" s="351">
        <f t="shared" si="206"/>
        <v>0</v>
      </c>
      <c r="II6" s="352">
        <f t="shared" si="207"/>
        <v>0</v>
      </c>
      <c r="IJ6" s="319">
        <f t="shared" si="208"/>
        <v>0</v>
      </c>
      <c r="IK6" s="319">
        <f t="shared" si="209"/>
        <v>0</v>
      </c>
      <c r="IL6" s="351">
        <f t="shared" si="210"/>
        <v>0</v>
      </c>
      <c r="IM6" s="352">
        <f t="shared" si="211"/>
        <v>0</v>
      </c>
      <c r="IN6" s="319">
        <f t="shared" si="212"/>
        <v>0</v>
      </c>
      <c r="IO6" s="319">
        <f t="shared" si="213"/>
        <v>0</v>
      </c>
      <c r="IP6" s="351">
        <f t="shared" si="214"/>
        <v>0</v>
      </c>
      <c r="IQ6" s="352">
        <f t="shared" si="215"/>
        <v>0</v>
      </c>
      <c r="IR6" s="319">
        <f t="shared" si="216"/>
        <v>0</v>
      </c>
      <c r="IS6" s="319">
        <f t="shared" si="217"/>
        <v>0</v>
      </c>
      <c r="IT6" s="351">
        <f t="shared" si="218"/>
        <v>0</v>
      </c>
      <c r="IU6" s="172"/>
      <c r="IV6" s="350">
        <f t="shared" si="219"/>
        <v>0</v>
      </c>
      <c r="IW6" s="319">
        <f t="shared" si="220"/>
        <v>0</v>
      </c>
      <c r="IX6" s="319">
        <f t="shared" si="221"/>
        <v>0</v>
      </c>
      <c r="IY6" s="351">
        <f t="shared" si="222"/>
        <v>0</v>
      </c>
      <c r="IZ6" s="352">
        <f t="shared" si="223"/>
        <v>0</v>
      </c>
      <c r="JA6" s="319">
        <f t="shared" si="224"/>
        <v>0</v>
      </c>
      <c r="JB6" s="319">
        <f t="shared" si="225"/>
        <v>0</v>
      </c>
      <c r="JC6" s="351">
        <f t="shared" si="226"/>
        <v>0</v>
      </c>
      <c r="JD6" s="352">
        <f t="shared" si="227"/>
        <v>0</v>
      </c>
      <c r="JE6" s="319">
        <f t="shared" si="228"/>
        <v>0</v>
      </c>
      <c r="JF6" s="319">
        <f t="shared" si="229"/>
        <v>0</v>
      </c>
      <c r="JG6" s="351">
        <f t="shared" si="230"/>
        <v>0</v>
      </c>
      <c r="JH6" s="352">
        <f t="shared" si="231"/>
        <v>0</v>
      </c>
      <c r="JI6" s="319">
        <f t="shared" si="232"/>
        <v>0</v>
      </c>
      <c r="JJ6" s="319">
        <f t="shared" si="233"/>
        <v>0</v>
      </c>
      <c r="JK6" s="351">
        <f t="shared" si="234"/>
        <v>0</v>
      </c>
      <c r="JL6" s="352">
        <f t="shared" si="235"/>
        <v>0</v>
      </c>
      <c r="JM6" s="319">
        <f t="shared" si="236"/>
        <v>0</v>
      </c>
      <c r="JN6" s="319">
        <f t="shared" si="237"/>
        <v>0</v>
      </c>
      <c r="JO6" s="351">
        <f t="shared" si="238"/>
        <v>0</v>
      </c>
      <c r="JP6" s="352">
        <f t="shared" si="239"/>
        <v>0</v>
      </c>
      <c r="JQ6" s="319">
        <f t="shared" si="240"/>
        <v>0</v>
      </c>
      <c r="JR6" s="319">
        <f t="shared" si="241"/>
        <v>0</v>
      </c>
      <c r="JS6" s="351">
        <f t="shared" si="242"/>
        <v>0</v>
      </c>
    </row>
    <row r="7" spans="1:279" s="25" customFormat="1" ht="15.75" x14ac:dyDescent="0.25">
      <c r="B7" s="254"/>
      <c r="C7" s="209"/>
      <c r="D7" s="210"/>
      <c r="E7" s="142"/>
      <c r="F7" s="37"/>
      <c r="G7" s="17"/>
      <c r="H7" s="17"/>
      <c r="I7" s="18">
        <f t="shared" si="0"/>
        <v>0</v>
      </c>
      <c r="J7" s="19"/>
      <c r="K7" s="368" t="str">
        <f t="shared" si="1"/>
        <v/>
      </c>
      <c r="L7" s="211">
        <f t="shared" si="2"/>
        <v>0</v>
      </c>
      <c r="M7" s="211">
        <f t="shared" si="243"/>
        <v>0</v>
      </c>
      <c r="N7" s="96">
        <f t="shared" si="244"/>
        <v>0</v>
      </c>
      <c r="P7" s="253"/>
      <c r="R7" s="253"/>
      <c r="T7" s="430"/>
      <c r="V7" s="430"/>
      <c r="X7" s="210"/>
      <c r="Z7" s="726"/>
      <c r="AA7"/>
      <c r="AB7" s="726"/>
      <c r="AC7" s="730" t="str">
        <f>IF(COUNTIF(B5:B44,"40%"),1,"None Selected")</f>
        <v>None Selected</v>
      </c>
      <c r="AD7" s="338">
        <v>0.7</v>
      </c>
      <c r="AE7" s="315"/>
      <c r="AF7" s="350">
        <f t="shared" si="3"/>
        <v>0</v>
      </c>
      <c r="AG7" s="319">
        <f t="shared" si="4"/>
        <v>0</v>
      </c>
      <c r="AH7" s="319">
        <f t="shared" si="5"/>
        <v>0</v>
      </c>
      <c r="AI7" s="844">
        <f t="shared" si="6"/>
        <v>0</v>
      </c>
      <c r="AJ7" s="845">
        <f t="shared" si="7"/>
        <v>0</v>
      </c>
      <c r="AK7" s="846">
        <f t="shared" si="8"/>
        <v>0</v>
      </c>
      <c r="AL7" s="844">
        <f t="shared" si="9"/>
        <v>0</v>
      </c>
      <c r="AM7" s="844">
        <f t="shared" si="10"/>
        <v>0</v>
      </c>
      <c r="AN7" s="844">
        <f t="shared" si="11"/>
        <v>0</v>
      </c>
      <c r="AO7" s="845">
        <f t="shared" si="12"/>
        <v>0</v>
      </c>
      <c r="AP7" s="846">
        <f t="shared" si="13"/>
        <v>0</v>
      </c>
      <c r="AQ7" s="844">
        <f t="shared" si="14"/>
        <v>0</v>
      </c>
      <c r="AR7" s="844">
        <f t="shared" si="15"/>
        <v>0</v>
      </c>
      <c r="AS7" s="844">
        <f t="shared" si="16"/>
        <v>0</v>
      </c>
      <c r="AT7" s="845">
        <f t="shared" si="17"/>
        <v>0</v>
      </c>
      <c r="AU7" s="846">
        <f t="shared" si="18"/>
        <v>0</v>
      </c>
      <c r="AV7" s="844">
        <f t="shared" si="19"/>
        <v>0</v>
      </c>
      <c r="AW7" s="844">
        <f t="shared" si="20"/>
        <v>0</v>
      </c>
      <c r="AX7" s="844">
        <f t="shared" si="21"/>
        <v>0</v>
      </c>
      <c r="AY7" s="845">
        <f t="shared" si="22"/>
        <v>0</v>
      </c>
      <c r="AZ7" s="846">
        <f t="shared" si="23"/>
        <v>0</v>
      </c>
      <c r="BA7" s="844">
        <f t="shared" si="24"/>
        <v>0</v>
      </c>
      <c r="BB7" s="844">
        <f t="shared" si="25"/>
        <v>0</v>
      </c>
      <c r="BC7" s="844">
        <f t="shared" si="26"/>
        <v>0</v>
      </c>
      <c r="BD7" s="845">
        <f t="shared" si="27"/>
        <v>0</v>
      </c>
      <c r="BE7" s="846">
        <f t="shared" si="28"/>
        <v>0</v>
      </c>
      <c r="BF7" s="844">
        <f t="shared" si="29"/>
        <v>0</v>
      </c>
      <c r="BG7" s="844">
        <f t="shared" si="30"/>
        <v>0</v>
      </c>
      <c r="BH7" s="844">
        <f t="shared" si="31"/>
        <v>0</v>
      </c>
      <c r="BI7" s="845">
        <f t="shared" si="32"/>
        <v>0</v>
      </c>
      <c r="BJ7"/>
      <c r="BK7" s="350">
        <f t="shared" si="33"/>
        <v>0</v>
      </c>
      <c r="BL7" s="319">
        <f t="shared" si="34"/>
        <v>0</v>
      </c>
      <c r="BM7" s="319">
        <f t="shared" si="35"/>
        <v>0</v>
      </c>
      <c r="BN7" s="319">
        <f t="shared" si="36"/>
        <v>0</v>
      </c>
      <c r="BO7" s="351">
        <f t="shared" si="37"/>
        <v>0</v>
      </c>
      <c r="BP7" s="352">
        <f t="shared" si="38"/>
        <v>0</v>
      </c>
      <c r="BQ7" s="319">
        <f t="shared" si="39"/>
        <v>0</v>
      </c>
      <c r="BR7" s="319">
        <f t="shared" si="40"/>
        <v>0</v>
      </c>
      <c r="BS7" s="319">
        <f t="shared" si="41"/>
        <v>0</v>
      </c>
      <c r="BT7" s="351">
        <f t="shared" si="42"/>
        <v>0</v>
      </c>
      <c r="BU7" s="352">
        <f t="shared" si="43"/>
        <v>0</v>
      </c>
      <c r="BV7" s="319">
        <f t="shared" si="44"/>
        <v>0</v>
      </c>
      <c r="BW7" s="319">
        <f t="shared" si="45"/>
        <v>0</v>
      </c>
      <c r="BX7" s="319">
        <f t="shared" si="46"/>
        <v>0</v>
      </c>
      <c r="BY7" s="351">
        <f t="shared" si="47"/>
        <v>0</v>
      </c>
      <c r="BZ7" s="352">
        <f t="shared" si="48"/>
        <v>0</v>
      </c>
      <c r="CA7" s="319">
        <f t="shared" si="49"/>
        <v>0</v>
      </c>
      <c r="CB7" s="319">
        <f t="shared" si="50"/>
        <v>0</v>
      </c>
      <c r="CC7" s="319">
        <f t="shared" si="51"/>
        <v>0</v>
      </c>
      <c r="CD7" s="351">
        <f t="shared" si="52"/>
        <v>0</v>
      </c>
      <c r="CE7" s="352">
        <f t="shared" si="53"/>
        <v>0</v>
      </c>
      <c r="CF7" s="319">
        <f t="shared" si="54"/>
        <v>0</v>
      </c>
      <c r="CG7" s="319">
        <f t="shared" si="55"/>
        <v>0</v>
      </c>
      <c r="CH7" s="319">
        <f t="shared" si="56"/>
        <v>0</v>
      </c>
      <c r="CI7" s="351">
        <f t="shared" si="57"/>
        <v>0</v>
      </c>
      <c r="CJ7" s="352">
        <f t="shared" si="58"/>
        <v>0</v>
      </c>
      <c r="CK7" s="319">
        <f t="shared" si="59"/>
        <v>0</v>
      </c>
      <c r="CL7" s="319">
        <f t="shared" si="60"/>
        <v>0</v>
      </c>
      <c r="CM7" s="319">
        <f t="shared" si="61"/>
        <v>0</v>
      </c>
      <c r="CN7" s="351">
        <f t="shared" si="62"/>
        <v>0</v>
      </c>
      <c r="CO7"/>
      <c r="CP7" s="350">
        <f t="shared" si="63"/>
        <v>0</v>
      </c>
      <c r="CQ7" s="319">
        <f t="shared" si="64"/>
        <v>0</v>
      </c>
      <c r="CR7" s="319">
        <f t="shared" si="65"/>
        <v>0</v>
      </c>
      <c r="CS7" s="319">
        <f t="shared" si="66"/>
        <v>0</v>
      </c>
      <c r="CT7" s="351">
        <f t="shared" si="67"/>
        <v>0</v>
      </c>
      <c r="CU7" s="352">
        <f t="shared" si="68"/>
        <v>0</v>
      </c>
      <c r="CV7" s="319">
        <f t="shared" si="69"/>
        <v>0</v>
      </c>
      <c r="CW7" s="319">
        <f t="shared" si="70"/>
        <v>0</v>
      </c>
      <c r="CX7" s="319">
        <f t="shared" si="71"/>
        <v>0</v>
      </c>
      <c r="CY7" s="351">
        <f t="shared" si="72"/>
        <v>0</v>
      </c>
      <c r="CZ7" s="352">
        <f t="shared" si="73"/>
        <v>0</v>
      </c>
      <c r="DA7" s="319">
        <f t="shared" si="74"/>
        <v>0</v>
      </c>
      <c r="DB7" s="319">
        <f t="shared" si="75"/>
        <v>0</v>
      </c>
      <c r="DC7" s="319">
        <f t="shared" si="76"/>
        <v>0</v>
      </c>
      <c r="DD7" s="351">
        <f t="shared" si="77"/>
        <v>0</v>
      </c>
      <c r="DE7" s="352">
        <f t="shared" si="78"/>
        <v>0</v>
      </c>
      <c r="DF7" s="319">
        <f t="shared" si="79"/>
        <v>0</v>
      </c>
      <c r="DG7" s="319">
        <f t="shared" si="80"/>
        <v>0</v>
      </c>
      <c r="DH7" s="319">
        <f t="shared" si="81"/>
        <v>0</v>
      </c>
      <c r="DI7" s="351">
        <f t="shared" si="82"/>
        <v>0</v>
      </c>
      <c r="DJ7" s="352">
        <f t="shared" si="83"/>
        <v>0</v>
      </c>
      <c r="DK7" s="319">
        <f t="shared" si="84"/>
        <v>0</v>
      </c>
      <c r="DL7" s="319">
        <f t="shared" si="85"/>
        <v>0</v>
      </c>
      <c r="DM7" s="319">
        <f t="shared" si="86"/>
        <v>0</v>
      </c>
      <c r="DN7" s="351">
        <f t="shared" si="87"/>
        <v>0</v>
      </c>
      <c r="DO7" s="352">
        <f t="shared" si="88"/>
        <v>0</v>
      </c>
      <c r="DP7" s="319">
        <f t="shared" si="89"/>
        <v>0</v>
      </c>
      <c r="DQ7" s="319">
        <f t="shared" si="90"/>
        <v>0</v>
      </c>
      <c r="DR7" s="319">
        <f t="shared" si="91"/>
        <v>0</v>
      </c>
      <c r="DS7" s="351">
        <f t="shared" si="92"/>
        <v>0</v>
      </c>
      <c r="DT7" s="172"/>
      <c r="DU7" s="350">
        <f t="shared" si="93"/>
        <v>0</v>
      </c>
      <c r="DV7" s="319">
        <f t="shared" si="94"/>
        <v>0</v>
      </c>
      <c r="DW7" s="319">
        <f t="shared" si="95"/>
        <v>0</v>
      </c>
      <c r="DX7" s="351">
        <f t="shared" si="96"/>
        <v>0</v>
      </c>
      <c r="DY7" s="352">
        <f t="shared" si="97"/>
        <v>0</v>
      </c>
      <c r="DZ7" s="319">
        <f t="shared" si="98"/>
        <v>0</v>
      </c>
      <c r="EA7" s="319">
        <f t="shared" si="99"/>
        <v>0</v>
      </c>
      <c r="EB7" s="351">
        <f t="shared" si="100"/>
        <v>0</v>
      </c>
      <c r="EC7" s="352">
        <f t="shared" si="101"/>
        <v>0</v>
      </c>
      <c r="ED7" s="319">
        <f t="shared" si="102"/>
        <v>0</v>
      </c>
      <c r="EE7" s="319">
        <f t="shared" si="103"/>
        <v>0</v>
      </c>
      <c r="EF7" s="351">
        <f t="shared" si="104"/>
        <v>0</v>
      </c>
      <c r="EG7" s="352">
        <f t="shared" si="105"/>
        <v>0</v>
      </c>
      <c r="EH7" s="319">
        <f t="shared" si="106"/>
        <v>0</v>
      </c>
      <c r="EI7" s="319">
        <f t="shared" si="107"/>
        <v>0</v>
      </c>
      <c r="EJ7" s="351">
        <f t="shared" si="108"/>
        <v>0</v>
      </c>
      <c r="EK7" s="352">
        <f t="shared" si="109"/>
        <v>0</v>
      </c>
      <c r="EL7" s="319">
        <f t="shared" si="110"/>
        <v>0</v>
      </c>
      <c r="EM7" s="319">
        <f t="shared" si="111"/>
        <v>0</v>
      </c>
      <c r="EN7" s="351">
        <f t="shared" si="112"/>
        <v>0</v>
      </c>
      <c r="EO7" s="352">
        <f t="shared" si="113"/>
        <v>0</v>
      </c>
      <c r="EP7" s="319">
        <f t="shared" si="114"/>
        <v>0</v>
      </c>
      <c r="EQ7" s="319">
        <f t="shared" si="115"/>
        <v>0</v>
      </c>
      <c r="ER7" s="351">
        <f t="shared" si="116"/>
        <v>0</v>
      </c>
      <c r="ES7" s="172"/>
      <c r="ET7" s="350">
        <f t="shared" si="117"/>
        <v>0</v>
      </c>
      <c r="EU7" s="319">
        <f t="shared" si="118"/>
        <v>0</v>
      </c>
      <c r="EV7" s="319">
        <f t="shared" si="119"/>
        <v>0</v>
      </c>
      <c r="EW7" s="351">
        <f t="shared" si="120"/>
        <v>0</v>
      </c>
      <c r="EX7" s="352">
        <f t="shared" si="121"/>
        <v>0</v>
      </c>
      <c r="EY7" s="319">
        <f t="shared" si="122"/>
        <v>0</v>
      </c>
      <c r="EZ7" s="319">
        <f t="shared" si="123"/>
        <v>0</v>
      </c>
      <c r="FA7" s="351">
        <f t="shared" si="124"/>
        <v>0</v>
      </c>
      <c r="FB7" s="352">
        <f t="shared" si="125"/>
        <v>0</v>
      </c>
      <c r="FC7" s="319">
        <f t="shared" si="126"/>
        <v>0</v>
      </c>
      <c r="FD7" s="319">
        <f t="shared" si="127"/>
        <v>0</v>
      </c>
      <c r="FE7" s="351">
        <f t="shared" si="128"/>
        <v>0</v>
      </c>
      <c r="FF7" s="352">
        <f t="shared" si="129"/>
        <v>0</v>
      </c>
      <c r="FG7" s="319">
        <f t="shared" si="130"/>
        <v>0</v>
      </c>
      <c r="FH7" s="319">
        <f t="shared" si="131"/>
        <v>0</v>
      </c>
      <c r="FI7" s="351">
        <f t="shared" si="132"/>
        <v>0</v>
      </c>
      <c r="FJ7" s="352">
        <f t="shared" si="133"/>
        <v>0</v>
      </c>
      <c r="FK7" s="319">
        <f t="shared" si="134"/>
        <v>0</v>
      </c>
      <c r="FL7" s="319">
        <f t="shared" si="135"/>
        <v>0</v>
      </c>
      <c r="FM7" s="351">
        <f t="shared" si="136"/>
        <v>0</v>
      </c>
      <c r="FN7" s="352">
        <f t="shared" si="137"/>
        <v>0</v>
      </c>
      <c r="FO7" s="319">
        <f t="shared" si="138"/>
        <v>0</v>
      </c>
      <c r="FP7" s="319">
        <f t="shared" si="139"/>
        <v>0</v>
      </c>
      <c r="FQ7" s="351">
        <f t="shared" si="140"/>
        <v>0</v>
      </c>
      <c r="FR7" s="172"/>
      <c r="FS7" s="350">
        <f t="shared" si="141"/>
        <v>0</v>
      </c>
      <c r="FT7" s="319">
        <f t="shared" si="142"/>
        <v>0</v>
      </c>
      <c r="FU7" s="319">
        <f t="shared" si="143"/>
        <v>0</v>
      </c>
      <c r="FV7" s="319">
        <f t="shared" si="144"/>
        <v>0</v>
      </c>
      <c r="FW7" s="351">
        <f t="shared" si="145"/>
        <v>0</v>
      </c>
      <c r="FX7" s="352">
        <f t="shared" si="146"/>
        <v>0</v>
      </c>
      <c r="FY7" s="319">
        <f t="shared" si="147"/>
        <v>0</v>
      </c>
      <c r="FZ7" s="319">
        <f t="shared" si="148"/>
        <v>0</v>
      </c>
      <c r="GA7" s="319">
        <f t="shared" si="149"/>
        <v>0</v>
      </c>
      <c r="GB7" s="351">
        <f t="shared" si="150"/>
        <v>0</v>
      </c>
      <c r="GC7" s="352">
        <f t="shared" si="151"/>
        <v>0</v>
      </c>
      <c r="GD7" s="319">
        <f t="shared" si="152"/>
        <v>0</v>
      </c>
      <c r="GE7" s="319">
        <f t="shared" si="153"/>
        <v>0</v>
      </c>
      <c r="GF7" s="319">
        <f t="shared" si="154"/>
        <v>0</v>
      </c>
      <c r="GG7" s="351">
        <f t="shared" si="155"/>
        <v>0</v>
      </c>
      <c r="GH7" s="352">
        <f t="shared" si="156"/>
        <v>0</v>
      </c>
      <c r="GI7" s="319">
        <f t="shared" si="157"/>
        <v>0</v>
      </c>
      <c r="GJ7" s="319">
        <f t="shared" si="158"/>
        <v>0</v>
      </c>
      <c r="GK7" s="319">
        <f t="shared" si="159"/>
        <v>0</v>
      </c>
      <c r="GL7" s="351">
        <f t="shared" si="160"/>
        <v>0</v>
      </c>
      <c r="GM7" s="352">
        <f t="shared" si="161"/>
        <v>0</v>
      </c>
      <c r="GN7" s="319">
        <f t="shared" si="162"/>
        <v>0</v>
      </c>
      <c r="GO7" s="319">
        <f t="shared" si="163"/>
        <v>0</v>
      </c>
      <c r="GP7" s="319">
        <f t="shared" si="164"/>
        <v>0</v>
      </c>
      <c r="GQ7" s="351">
        <f t="shared" si="165"/>
        <v>0</v>
      </c>
      <c r="GR7" s="352">
        <f t="shared" si="166"/>
        <v>0</v>
      </c>
      <c r="GS7" s="319">
        <f t="shared" si="167"/>
        <v>0</v>
      </c>
      <c r="GT7" s="319">
        <f t="shared" si="168"/>
        <v>0</v>
      </c>
      <c r="GU7" s="319">
        <f t="shared" si="169"/>
        <v>0</v>
      </c>
      <c r="GV7" s="351">
        <f t="shared" si="170"/>
        <v>0</v>
      </c>
      <c r="GW7"/>
      <c r="GX7" s="350">
        <f t="shared" si="171"/>
        <v>0</v>
      </c>
      <c r="GY7" s="319">
        <f t="shared" si="172"/>
        <v>0</v>
      </c>
      <c r="GZ7" s="319">
        <f t="shared" si="173"/>
        <v>0</v>
      </c>
      <c r="HA7" s="351">
        <f t="shared" si="174"/>
        <v>0</v>
      </c>
      <c r="HB7" s="352">
        <f t="shared" si="175"/>
        <v>0</v>
      </c>
      <c r="HC7" s="319">
        <f t="shared" si="176"/>
        <v>0</v>
      </c>
      <c r="HD7" s="319">
        <f t="shared" si="177"/>
        <v>0</v>
      </c>
      <c r="HE7" s="351">
        <f t="shared" si="178"/>
        <v>0</v>
      </c>
      <c r="HF7" s="352">
        <f t="shared" si="179"/>
        <v>0</v>
      </c>
      <c r="HG7" s="319">
        <f t="shared" si="180"/>
        <v>0</v>
      </c>
      <c r="HH7" s="319">
        <f t="shared" si="181"/>
        <v>0</v>
      </c>
      <c r="HI7" s="351">
        <f t="shared" si="182"/>
        <v>0</v>
      </c>
      <c r="HJ7" s="352">
        <f t="shared" si="183"/>
        <v>0</v>
      </c>
      <c r="HK7" s="319">
        <f t="shared" si="184"/>
        <v>0</v>
      </c>
      <c r="HL7" s="319">
        <f t="shared" si="185"/>
        <v>0</v>
      </c>
      <c r="HM7" s="351">
        <f t="shared" si="186"/>
        <v>0</v>
      </c>
      <c r="HN7" s="352">
        <f t="shared" si="187"/>
        <v>0</v>
      </c>
      <c r="HO7" s="319">
        <f t="shared" si="188"/>
        <v>0</v>
      </c>
      <c r="HP7" s="319">
        <f t="shared" si="189"/>
        <v>0</v>
      </c>
      <c r="HQ7" s="351">
        <f t="shared" si="190"/>
        <v>0</v>
      </c>
      <c r="HR7" s="352">
        <f t="shared" si="191"/>
        <v>0</v>
      </c>
      <c r="HS7" s="319">
        <f t="shared" si="192"/>
        <v>0</v>
      </c>
      <c r="HT7" s="319">
        <f t="shared" si="193"/>
        <v>0</v>
      </c>
      <c r="HU7" s="351">
        <f t="shared" si="194"/>
        <v>0</v>
      </c>
      <c r="HV7" s="172"/>
      <c r="HW7" s="350">
        <f t="shared" si="195"/>
        <v>0</v>
      </c>
      <c r="HX7" s="319">
        <f t="shared" si="196"/>
        <v>0</v>
      </c>
      <c r="HY7" s="319">
        <f t="shared" si="197"/>
        <v>0</v>
      </c>
      <c r="HZ7" s="351">
        <f t="shared" si="198"/>
        <v>0</v>
      </c>
      <c r="IA7" s="352">
        <f t="shared" si="199"/>
        <v>0</v>
      </c>
      <c r="IB7" s="319">
        <f t="shared" si="200"/>
        <v>0</v>
      </c>
      <c r="IC7" s="319">
        <f t="shared" si="201"/>
        <v>0</v>
      </c>
      <c r="ID7" s="351">
        <f t="shared" si="202"/>
        <v>0</v>
      </c>
      <c r="IE7" s="352">
        <f t="shared" si="203"/>
        <v>0</v>
      </c>
      <c r="IF7" s="319">
        <f t="shared" si="204"/>
        <v>0</v>
      </c>
      <c r="IG7" s="319">
        <f t="shared" si="205"/>
        <v>0</v>
      </c>
      <c r="IH7" s="351">
        <f t="shared" si="206"/>
        <v>0</v>
      </c>
      <c r="II7" s="352">
        <f t="shared" si="207"/>
        <v>0</v>
      </c>
      <c r="IJ7" s="319">
        <f t="shared" si="208"/>
        <v>0</v>
      </c>
      <c r="IK7" s="319">
        <f t="shared" si="209"/>
        <v>0</v>
      </c>
      <c r="IL7" s="351">
        <f t="shared" si="210"/>
        <v>0</v>
      </c>
      <c r="IM7" s="352">
        <f t="shared" si="211"/>
        <v>0</v>
      </c>
      <c r="IN7" s="319">
        <f t="shared" si="212"/>
        <v>0</v>
      </c>
      <c r="IO7" s="319">
        <f t="shared" si="213"/>
        <v>0</v>
      </c>
      <c r="IP7" s="351">
        <f t="shared" si="214"/>
        <v>0</v>
      </c>
      <c r="IQ7" s="352">
        <f t="shared" si="215"/>
        <v>0</v>
      </c>
      <c r="IR7" s="319">
        <f t="shared" si="216"/>
        <v>0</v>
      </c>
      <c r="IS7" s="319">
        <f t="shared" si="217"/>
        <v>0</v>
      </c>
      <c r="IT7" s="351">
        <f t="shared" si="218"/>
        <v>0</v>
      </c>
      <c r="IU7" s="172"/>
      <c r="IV7" s="350">
        <f t="shared" si="219"/>
        <v>0</v>
      </c>
      <c r="IW7" s="319">
        <f t="shared" si="220"/>
        <v>0</v>
      </c>
      <c r="IX7" s="319">
        <f t="shared" si="221"/>
        <v>0</v>
      </c>
      <c r="IY7" s="351">
        <f t="shared" si="222"/>
        <v>0</v>
      </c>
      <c r="IZ7" s="352">
        <f t="shared" si="223"/>
        <v>0</v>
      </c>
      <c r="JA7" s="319">
        <f t="shared" si="224"/>
        <v>0</v>
      </c>
      <c r="JB7" s="319">
        <f t="shared" si="225"/>
        <v>0</v>
      </c>
      <c r="JC7" s="351">
        <f t="shared" si="226"/>
        <v>0</v>
      </c>
      <c r="JD7" s="352">
        <f t="shared" si="227"/>
        <v>0</v>
      </c>
      <c r="JE7" s="319">
        <f t="shared" si="228"/>
        <v>0</v>
      </c>
      <c r="JF7" s="319">
        <f t="shared" si="229"/>
        <v>0</v>
      </c>
      <c r="JG7" s="351">
        <f t="shared" si="230"/>
        <v>0</v>
      </c>
      <c r="JH7" s="352">
        <f t="shared" si="231"/>
        <v>0</v>
      </c>
      <c r="JI7" s="319">
        <f t="shared" si="232"/>
        <v>0</v>
      </c>
      <c r="JJ7" s="319">
        <f t="shared" si="233"/>
        <v>0</v>
      </c>
      <c r="JK7" s="351">
        <f t="shared" si="234"/>
        <v>0</v>
      </c>
      <c r="JL7" s="352">
        <f t="shared" si="235"/>
        <v>0</v>
      </c>
      <c r="JM7" s="319">
        <f t="shared" si="236"/>
        <v>0</v>
      </c>
      <c r="JN7" s="319">
        <f t="shared" si="237"/>
        <v>0</v>
      </c>
      <c r="JO7" s="351">
        <f t="shared" si="238"/>
        <v>0</v>
      </c>
      <c r="JP7" s="352">
        <f t="shared" si="239"/>
        <v>0</v>
      </c>
      <c r="JQ7" s="319">
        <f t="shared" si="240"/>
        <v>0</v>
      </c>
      <c r="JR7" s="319">
        <f t="shared" si="241"/>
        <v>0</v>
      </c>
      <c r="JS7" s="351">
        <f t="shared" si="242"/>
        <v>0</v>
      </c>
    </row>
    <row r="8" spans="1:279" s="25" customFormat="1" ht="15.75" x14ac:dyDescent="0.25">
      <c r="B8" s="254"/>
      <c r="C8" s="209"/>
      <c r="D8" s="210"/>
      <c r="E8" s="142"/>
      <c r="F8" s="37"/>
      <c r="G8" s="17"/>
      <c r="H8" s="17"/>
      <c r="I8" s="18">
        <f t="shared" si="0"/>
        <v>0</v>
      </c>
      <c r="J8" s="19"/>
      <c r="K8" s="368" t="str">
        <f t="shared" si="1"/>
        <v/>
      </c>
      <c r="L8" s="211">
        <f t="shared" si="2"/>
        <v>0</v>
      </c>
      <c r="M8" s="211">
        <f t="shared" si="243"/>
        <v>0</v>
      </c>
      <c r="N8" s="96">
        <f t="shared" si="244"/>
        <v>0</v>
      </c>
      <c r="P8" s="253"/>
      <c r="R8" s="253"/>
      <c r="T8" s="430"/>
      <c r="V8" s="430"/>
      <c r="X8" s="210"/>
      <c r="Z8" s="726"/>
      <c r="AA8"/>
      <c r="AB8" s="726"/>
      <c r="AC8" s="730" t="str">
        <f>IF(COUNTIF(B5:B44,"50%"),1,"None Selected")</f>
        <v>None Selected</v>
      </c>
      <c r="AD8" s="349">
        <v>0.8</v>
      </c>
      <c r="AE8" s="315"/>
      <c r="AF8" s="350">
        <f t="shared" si="3"/>
        <v>0</v>
      </c>
      <c r="AG8" s="319">
        <f t="shared" si="4"/>
        <v>0</v>
      </c>
      <c r="AH8" s="319">
        <f t="shared" si="5"/>
        <v>0</v>
      </c>
      <c r="AI8" s="844">
        <f t="shared" si="6"/>
        <v>0</v>
      </c>
      <c r="AJ8" s="845">
        <f t="shared" si="7"/>
        <v>0</v>
      </c>
      <c r="AK8" s="846">
        <f t="shared" si="8"/>
        <v>0</v>
      </c>
      <c r="AL8" s="844">
        <f t="shared" si="9"/>
        <v>0</v>
      </c>
      <c r="AM8" s="844">
        <f t="shared" si="10"/>
        <v>0</v>
      </c>
      <c r="AN8" s="844">
        <f t="shared" si="11"/>
        <v>0</v>
      </c>
      <c r="AO8" s="845">
        <f t="shared" si="12"/>
        <v>0</v>
      </c>
      <c r="AP8" s="846">
        <f t="shared" si="13"/>
        <v>0</v>
      </c>
      <c r="AQ8" s="844">
        <f t="shared" si="14"/>
        <v>0</v>
      </c>
      <c r="AR8" s="844">
        <f t="shared" si="15"/>
        <v>0</v>
      </c>
      <c r="AS8" s="844">
        <f t="shared" si="16"/>
        <v>0</v>
      </c>
      <c r="AT8" s="845">
        <f t="shared" si="17"/>
        <v>0</v>
      </c>
      <c r="AU8" s="846">
        <f t="shared" si="18"/>
        <v>0</v>
      </c>
      <c r="AV8" s="844">
        <f t="shared" si="19"/>
        <v>0</v>
      </c>
      <c r="AW8" s="844">
        <f t="shared" si="20"/>
        <v>0</v>
      </c>
      <c r="AX8" s="844">
        <f t="shared" si="21"/>
        <v>0</v>
      </c>
      <c r="AY8" s="845">
        <f t="shared" si="22"/>
        <v>0</v>
      </c>
      <c r="AZ8" s="846">
        <f t="shared" si="23"/>
        <v>0</v>
      </c>
      <c r="BA8" s="844">
        <f t="shared" si="24"/>
        <v>0</v>
      </c>
      <c r="BB8" s="844">
        <f t="shared" si="25"/>
        <v>0</v>
      </c>
      <c r="BC8" s="844">
        <f t="shared" si="26"/>
        <v>0</v>
      </c>
      <c r="BD8" s="845">
        <f t="shared" si="27"/>
        <v>0</v>
      </c>
      <c r="BE8" s="846">
        <f t="shared" si="28"/>
        <v>0</v>
      </c>
      <c r="BF8" s="844">
        <f t="shared" si="29"/>
        <v>0</v>
      </c>
      <c r="BG8" s="844">
        <f t="shared" si="30"/>
        <v>0</v>
      </c>
      <c r="BH8" s="844">
        <f t="shared" si="31"/>
        <v>0</v>
      </c>
      <c r="BI8" s="845">
        <f t="shared" si="32"/>
        <v>0</v>
      </c>
      <c r="BJ8"/>
      <c r="BK8" s="350">
        <f t="shared" si="33"/>
        <v>0</v>
      </c>
      <c r="BL8" s="319">
        <f t="shared" si="34"/>
        <v>0</v>
      </c>
      <c r="BM8" s="319">
        <f t="shared" si="35"/>
        <v>0</v>
      </c>
      <c r="BN8" s="319">
        <f t="shared" si="36"/>
        <v>0</v>
      </c>
      <c r="BO8" s="351">
        <f t="shared" si="37"/>
        <v>0</v>
      </c>
      <c r="BP8" s="352">
        <f t="shared" si="38"/>
        <v>0</v>
      </c>
      <c r="BQ8" s="319">
        <f t="shared" si="39"/>
        <v>0</v>
      </c>
      <c r="BR8" s="319">
        <f t="shared" si="40"/>
        <v>0</v>
      </c>
      <c r="BS8" s="319">
        <f t="shared" si="41"/>
        <v>0</v>
      </c>
      <c r="BT8" s="351">
        <f t="shared" si="42"/>
        <v>0</v>
      </c>
      <c r="BU8" s="352">
        <f t="shared" si="43"/>
        <v>0</v>
      </c>
      <c r="BV8" s="319">
        <f t="shared" si="44"/>
        <v>0</v>
      </c>
      <c r="BW8" s="319">
        <f t="shared" si="45"/>
        <v>0</v>
      </c>
      <c r="BX8" s="319">
        <f t="shared" si="46"/>
        <v>0</v>
      </c>
      <c r="BY8" s="351">
        <f t="shared" si="47"/>
        <v>0</v>
      </c>
      <c r="BZ8" s="352">
        <f t="shared" si="48"/>
        <v>0</v>
      </c>
      <c r="CA8" s="319">
        <f t="shared" si="49"/>
        <v>0</v>
      </c>
      <c r="CB8" s="319">
        <f t="shared" si="50"/>
        <v>0</v>
      </c>
      <c r="CC8" s="319">
        <f t="shared" si="51"/>
        <v>0</v>
      </c>
      <c r="CD8" s="351">
        <f t="shared" si="52"/>
        <v>0</v>
      </c>
      <c r="CE8" s="352">
        <f t="shared" si="53"/>
        <v>0</v>
      </c>
      <c r="CF8" s="319">
        <f t="shared" si="54"/>
        <v>0</v>
      </c>
      <c r="CG8" s="319">
        <f t="shared" si="55"/>
        <v>0</v>
      </c>
      <c r="CH8" s="319">
        <f t="shared" si="56"/>
        <v>0</v>
      </c>
      <c r="CI8" s="351">
        <f t="shared" si="57"/>
        <v>0</v>
      </c>
      <c r="CJ8" s="352">
        <f t="shared" si="58"/>
        <v>0</v>
      </c>
      <c r="CK8" s="319">
        <f t="shared" si="59"/>
        <v>0</v>
      </c>
      <c r="CL8" s="319">
        <f t="shared" si="60"/>
        <v>0</v>
      </c>
      <c r="CM8" s="319">
        <f t="shared" si="61"/>
        <v>0</v>
      </c>
      <c r="CN8" s="351">
        <f t="shared" si="62"/>
        <v>0</v>
      </c>
      <c r="CO8"/>
      <c r="CP8" s="350">
        <f t="shared" si="63"/>
        <v>0</v>
      </c>
      <c r="CQ8" s="319">
        <f t="shared" si="64"/>
        <v>0</v>
      </c>
      <c r="CR8" s="319">
        <f t="shared" si="65"/>
        <v>0</v>
      </c>
      <c r="CS8" s="319">
        <f t="shared" si="66"/>
        <v>0</v>
      </c>
      <c r="CT8" s="351">
        <f t="shared" si="67"/>
        <v>0</v>
      </c>
      <c r="CU8" s="352">
        <f t="shared" si="68"/>
        <v>0</v>
      </c>
      <c r="CV8" s="319">
        <f t="shared" si="69"/>
        <v>0</v>
      </c>
      <c r="CW8" s="319">
        <f t="shared" si="70"/>
        <v>0</v>
      </c>
      <c r="CX8" s="319">
        <f t="shared" si="71"/>
        <v>0</v>
      </c>
      <c r="CY8" s="351">
        <f t="shared" si="72"/>
        <v>0</v>
      </c>
      <c r="CZ8" s="352">
        <f t="shared" si="73"/>
        <v>0</v>
      </c>
      <c r="DA8" s="319">
        <f t="shared" si="74"/>
        <v>0</v>
      </c>
      <c r="DB8" s="319">
        <f t="shared" si="75"/>
        <v>0</v>
      </c>
      <c r="DC8" s="319">
        <f t="shared" si="76"/>
        <v>0</v>
      </c>
      <c r="DD8" s="351">
        <f t="shared" si="77"/>
        <v>0</v>
      </c>
      <c r="DE8" s="352">
        <f t="shared" si="78"/>
        <v>0</v>
      </c>
      <c r="DF8" s="319">
        <f t="shared" si="79"/>
        <v>0</v>
      </c>
      <c r="DG8" s="319">
        <f t="shared" si="80"/>
        <v>0</v>
      </c>
      <c r="DH8" s="319">
        <f t="shared" si="81"/>
        <v>0</v>
      </c>
      <c r="DI8" s="351">
        <f t="shared" si="82"/>
        <v>0</v>
      </c>
      <c r="DJ8" s="352">
        <f t="shared" si="83"/>
        <v>0</v>
      </c>
      <c r="DK8" s="319">
        <f t="shared" si="84"/>
        <v>0</v>
      </c>
      <c r="DL8" s="319">
        <f t="shared" si="85"/>
        <v>0</v>
      </c>
      <c r="DM8" s="319">
        <f t="shared" si="86"/>
        <v>0</v>
      </c>
      <c r="DN8" s="351">
        <f t="shared" si="87"/>
        <v>0</v>
      </c>
      <c r="DO8" s="352">
        <f t="shared" si="88"/>
        <v>0</v>
      </c>
      <c r="DP8" s="319">
        <f t="shared" si="89"/>
        <v>0</v>
      </c>
      <c r="DQ8" s="319">
        <f t="shared" si="90"/>
        <v>0</v>
      </c>
      <c r="DR8" s="319">
        <f t="shared" si="91"/>
        <v>0</v>
      </c>
      <c r="DS8" s="351">
        <f t="shared" si="92"/>
        <v>0</v>
      </c>
      <c r="DT8" s="172"/>
      <c r="DU8" s="350">
        <f t="shared" si="93"/>
        <v>0</v>
      </c>
      <c r="DV8" s="319">
        <f t="shared" si="94"/>
        <v>0</v>
      </c>
      <c r="DW8" s="319">
        <f t="shared" si="95"/>
        <v>0</v>
      </c>
      <c r="DX8" s="351">
        <f t="shared" si="96"/>
        <v>0</v>
      </c>
      <c r="DY8" s="352">
        <f t="shared" si="97"/>
        <v>0</v>
      </c>
      <c r="DZ8" s="319">
        <f t="shared" si="98"/>
        <v>0</v>
      </c>
      <c r="EA8" s="319">
        <f t="shared" si="99"/>
        <v>0</v>
      </c>
      <c r="EB8" s="351">
        <f t="shared" si="100"/>
        <v>0</v>
      </c>
      <c r="EC8" s="352">
        <f t="shared" si="101"/>
        <v>0</v>
      </c>
      <c r="ED8" s="319">
        <f t="shared" si="102"/>
        <v>0</v>
      </c>
      <c r="EE8" s="319">
        <f t="shared" si="103"/>
        <v>0</v>
      </c>
      <c r="EF8" s="351">
        <f t="shared" si="104"/>
        <v>0</v>
      </c>
      <c r="EG8" s="352">
        <f t="shared" si="105"/>
        <v>0</v>
      </c>
      <c r="EH8" s="319">
        <f t="shared" si="106"/>
        <v>0</v>
      </c>
      <c r="EI8" s="319">
        <f t="shared" si="107"/>
        <v>0</v>
      </c>
      <c r="EJ8" s="351">
        <f t="shared" si="108"/>
        <v>0</v>
      </c>
      <c r="EK8" s="352">
        <f t="shared" si="109"/>
        <v>0</v>
      </c>
      <c r="EL8" s="319">
        <f t="shared" si="110"/>
        <v>0</v>
      </c>
      <c r="EM8" s="319">
        <f t="shared" si="111"/>
        <v>0</v>
      </c>
      <c r="EN8" s="351">
        <f t="shared" si="112"/>
        <v>0</v>
      </c>
      <c r="EO8" s="352">
        <f t="shared" si="113"/>
        <v>0</v>
      </c>
      <c r="EP8" s="319">
        <f t="shared" si="114"/>
        <v>0</v>
      </c>
      <c r="EQ8" s="319">
        <f t="shared" si="115"/>
        <v>0</v>
      </c>
      <c r="ER8" s="351">
        <f t="shared" si="116"/>
        <v>0</v>
      </c>
      <c r="ES8" s="172"/>
      <c r="ET8" s="350">
        <f t="shared" si="117"/>
        <v>0</v>
      </c>
      <c r="EU8" s="319">
        <f t="shared" si="118"/>
        <v>0</v>
      </c>
      <c r="EV8" s="319">
        <f t="shared" si="119"/>
        <v>0</v>
      </c>
      <c r="EW8" s="351">
        <f t="shared" si="120"/>
        <v>0</v>
      </c>
      <c r="EX8" s="352">
        <f t="shared" si="121"/>
        <v>0</v>
      </c>
      <c r="EY8" s="319">
        <f t="shared" si="122"/>
        <v>0</v>
      </c>
      <c r="EZ8" s="319">
        <f t="shared" si="123"/>
        <v>0</v>
      </c>
      <c r="FA8" s="351">
        <f t="shared" si="124"/>
        <v>0</v>
      </c>
      <c r="FB8" s="352">
        <f t="shared" si="125"/>
        <v>0</v>
      </c>
      <c r="FC8" s="319">
        <f t="shared" si="126"/>
        <v>0</v>
      </c>
      <c r="FD8" s="319">
        <f t="shared" si="127"/>
        <v>0</v>
      </c>
      <c r="FE8" s="351">
        <f t="shared" si="128"/>
        <v>0</v>
      </c>
      <c r="FF8" s="352">
        <f t="shared" si="129"/>
        <v>0</v>
      </c>
      <c r="FG8" s="319">
        <f t="shared" si="130"/>
        <v>0</v>
      </c>
      <c r="FH8" s="319">
        <f t="shared" si="131"/>
        <v>0</v>
      </c>
      <c r="FI8" s="351">
        <f t="shared" si="132"/>
        <v>0</v>
      </c>
      <c r="FJ8" s="352">
        <f t="shared" si="133"/>
        <v>0</v>
      </c>
      <c r="FK8" s="319">
        <f t="shared" si="134"/>
        <v>0</v>
      </c>
      <c r="FL8" s="319">
        <f t="shared" si="135"/>
        <v>0</v>
      </c>
      <c r="FM8" s="351">
        <f t="shared" si="136"/>
        <v>0</v>
      </c>
      <c r="FN8" s="352">
        <f t="shared" si="137"/>
        <v>0</v>
      </c>
      <c r="FO8" s="319">
        <f t="shared" si="138"/>
        <v>0</v>
      </c>
      <c r="FP8" s="319">
        <f t="shared" si="139"/>
        <v>0</v>
      </c>
      <c r="FQ8" s="351">
        <f t="shared" si="140"/>
        <v>0</v>
      </c>
      <c r="FR8" s="172"/>
      <c r="FS8" s="350">
        <f t="shared" si="141"/>
        <v>0</v>
      </c>
      <c r="FT8" s="319">
        <f t="shared" si="142"/>
        <v>0</v>
      </c>
      <c r="FU8" s="319">
        <f t="shared" si="143"/>
        <v>0</v>
      </c>
      <c r="FV8" s="319">
        <f t="shared" si="144"/>
        <v>0</v>
      </c>
      <c r="FW8" s="351">
        <f t="shared" si="145"/>
        <v>0</v>
      </c>
      <c r="FX8" s="352">
        <f t="shared" si="146"/>
        <v>0</v>
      </c>
      <c r="FY8" s="319">
        <f t="shared" si="147"/>
        <v>0</v>
      </c>
      <c r="FZ8" s="319">
        <f t="shared" si="148"/>
        <v>0</v>
      </c>
      <c r="GA8" s="319">
        <f t="shared" si="149"/>
        <v>0</v>
      </c>
      <c r="GB8" s="351">
        <f t="shared" si="150"/>
        <v>0</v>
      </c>
      <c r="GC8" s="352">
        <f t="shared" si="151"/>
        <v>0</v>
      </c>
      <c r="GD8" s="319">
        <f t="shared" si="152"/>
        <v>0</v>
      </c>
      <c r="GE8" s="319">
        <f t="shared" si="153"/>
        <v>0</v>
      </c>
      <c r="GF8" s="319">
        <f t="shared" si="154"/>
        <v>0</v>
      </c>
      <c r="GG8" s="351">
        <f t="shared" si="155"/>
        <v>0</v>
      </c>
      <c r="GH8" s="352">
        <f t="shared" si="156"/>
        <v>0</v>
      </c>
      <c r="GI8" s="319">
        <f t="shared" si="157"/>
        <v>0</v>
      </c>
      <c r="GJ8" s="319">
        <f t="shared" si="158"/>
        <v>0</v>
      </c>
      <c r="GK8" s="319">
        <f t="shared" si="159"/>
        <v>0</v>
      </c>
      <c r="GL8" s="351">
        <f t="shared" si="160"/>
        <v>0</v>
      </c>
      <c r="GM8" s="352">
        <f t="shared" si="161"/>
        <v>0</v>
      </c>
      <c r="GN8" s="319">
        <f t="shared" si="162"/>
        <v>0</v>
      </c>
      <c r="GO8" s="319">
        <f t="shared" si="163"/>
        <v>0</v>
      </c>
      <c r="GP8" s="319">
        <f t="shared" si="164"/>
        <v>0</v>
      </c>
      <c r="GQ8" s="351">
        <f t="shared" si="165"/>
        <v>0</v>
      </c>
      <c r="GR8" s="352">
        <f t="shared" si="166"/>
        <v>0</v>
      </c>
      <c r="GS8" s="319">
        <f t="shared" si="167"/>
        <v>0</v>
      </c>
      <c r="GT8" s="319">
        <f t="shared" si="168"/>
        <v>0</v>
      </c>
      <c r="GU8" s="319">
        <f t="shared" si="169"/>
        <v>0</v>
      </c>
      <c r="GV8" s="351">
        <f t="shared" si="170"/>
        <v>0</v>
      </c>
      <c r="GW8"/>
      <c r="GX8" s="350">
        <f t="shared" si="171"/>
        <v>0</v>
      </c>
      <c r="GY8" s="319">
        <f t="shared" si="172"/>
        <v>0</v>
      </c>
      <c r="GZ8" s="319">
        <f t="shared" si="173"/>
        <v>0</v>
      </c>
      <c r="HA8" s="351">
        <f t="shared" si="174"/>
        <v>0</v>
      </c>
      <c r="HB8" s="352">
        <f t="shared" si="175"/>
        <v>0</v>
      </c>
      <c r="HC8" s="319">
        <f t="shared" si="176"/>
        <v>0</v>
      </c>
      <c r="HD8" s="319">
        <f t="shared" si="177"/>
        <v>0</v>
      </c>
      <c r="HE8" s="351">
        <f t="shared" si="178"/>
        <v>0</v>
      </c>
      <c r="HF8" s="352">
        <f t="shared" si="179"/>
        <v>0</v>
      </c>
      <c r="HG8" s="319">
        <f t="shared" si="180"/>
        <v>0</v>
      </c>
      <c r="HH8" s="319">
        <f t="shared" si="181"/>
        <v>0</v>
      </c>
      <c r="HI8" s="351">
        <f t="shared" si="182"/>
        <v>0</v>
      </c>
      <c r="HJ8" s="352">
        <f t="shared" si="183"/>
        <v>0</v>
      </c>
      <c r="HK8" s="319">
        <f t="shared" si="184"/>
        <v>0</v>
      </c>
      <c r="HL8" s="319">
        <f t="shared" si="185"/>
        <v>0</v>
      </c>
      <c r="HM8" s="351">
        <f t="shared" si="186"/>
        <v>0</v>
      </c>
      <c r="HN8" s="352">
        <f t="shared" si="187"/>
        <v>0</v>
      </c>
      <c r="HO8" s="319">
        <f t="shared" si="188"/>
        <v>0</v>
      </c>
      <c r="HP8" s="319">
        <f t="shared" si="189"/>
        <v>0</v>
      </c>
      <c r="HQ8" s="351">
        <f t="shared" si="190"/>
        <v>0</v>
      </c>
      <c r="HR8" s="352">
        <f t="shared" si="191"/>
        <v>0</v>
      </c>
      <c r="HS8" s="319">
        <f t="shared" si="192"/>
        <v>0</v>
      </c>
      <c r="HT8" s="319">
        <f t="shared" si="193"/>
        <v>0</v>
      </c>
      <c r="HU8" s="351">
        <f t="shared" si="194"/>
        <v>0</v>
      </c>
      <c r="HV8" s="172"/>
      <c r="HW8" s="350">
        <f t="shared" si="195"/>
        <v>0</v>
      </c>
      <c r="HX8" s="319">
        <f t="shared" si="196"/>
        <v>0</v>
      </c>
      <c r="HY8" s="319">
        <f t="shared" si="197"/>
        <v>0</v>
      </c>
      <c r="HZ8" s="351">
        <f t="shared" si="198"/>
        <v>0</v>
      </c>
      <c r="IA8" s="352">
        <f t="shared" si="199"/>
        <v>0</v>
      </c>
      <c r="IB8" s="319">
        <f t="shared" si="200"/>
        <v>0</v>
      </c>
      <c r="IC8" s="319">
        <f t="shared" si="201"/>
        <v>0</v>
      </c>
      <c r="ID8" s="351">
        <f t="shared" si="202"/>
        <v>0</v>
      </c>
      <c r="IE8" s="352">
        <f t="shared" si="203"/>
        <v>0</v>
      </c>
      <c r="IF8" s="319">
        <f t="shared" si="204"/>
        <v>0</v>
      </c>
      <c r="IG8" s="319">
        <f t="shared" si="205"/>
        <v>0</v>
      </c>
      <c r="IH8" s="351">
        <f t="shared" si="206"/>
        <v>0</v>
      </c>
      <c r="II8" s="352">
        <f t="shared" si="207"/>
        <v>0</v>
      </c>
      <c r="IJ8" s="319">
        <f t="shared" si="208"/>
        <v>0</v>
      </c>
      <c r="IK8" s="319">
        <f t="shared" si="209"/>
        <v>0</v>
      </c>
      <c r="IL8" s="351">
        <f t="shared" si="210"/>
        <v>0</v>
      </c>
      <c r="IM8" s="352">
        <f t="shared" si="211"/>
        <v>0</v>
      </c>
      <c r="IN8" s="319">
        <f t="shared" si="212"/>
        <v>0</v>
      </c>
      <c r="IO8" s="319">
        <f t="shared" si="213"/>
        <v>0</v>
      </c>
      <c r="IP8" s="351">
        <f t="shared" si="214"/>
        <v>0</v>
      </c>
      <c r="IQ8" s="352">
        <f t="shared" si="215"/>
        <v>0</v>
      </c>
      <c r="IR8" s="319">
        <f t="shared" si="216"/>
        <v>0</v>
      </c>
      <c r="IS8" s="319">
        <f t="shared" si="217"/>
        <v>0</v>
      </c>
      <c r="IT8" s="351">
        <f t="shared" si="218"/>
        <v>0</v>
      </c>
      <c r="IU8" s="172"/>
      <c r="IV8" s="350">
        <f t="shared" si="219"/>
        <v>0</v>
      </c>
      <c r="IW8" s="319">
        <f t="shared" si="220"/>
        <v>0</v>
      </c>
      <c r="IX8" s="319">
        <f t="shared" si="221"/>
        <v>0</v>
      </c>
      <c r="IY8" s="351">
        <f t="shared" si="222"/>
        <v>0</v>
      </c>
      <c r="IZ8" s="352">
        <f t="shared" si="223"/>
        <v>0</v>
      </c>
      <c r="JA8" s="319">
        <f t="shared" si="224"/>
        <v>0</v>
      </c>
      <c r="JB8" s="319">
        <f t="shared" si="225"/>
        <v>0</v>
      </c>
      <c r="JC8" s="351">
        <f t="shared" si="226"/>
        <v>0</v>
      </c>
      <c r="JD8" s="352">
        <f t="shared" si="227"/>
        <v>0</v>
      </c>
      <c r="JE8" s="319">
        <f t="shared" si="228"/>
        <v>0</v>
      </c>
      <c r="JF8" s="319">
        <f t="shared" si="229"/>
        <v>0</v>
      </c>
      <c r="JG8" s="351">
        <f t="shared" si="230"/>
        <v>0</v>
      </c>
      <c r="JH8" s="352">
        <f t="shared" si="231"/>
        <v>0</v>
      </c>
      <c r="JI8" s="319">
        <f t="shared" si="232"/>
        <v>0</v>
      </c>
      <c r="JJ8" s="319">
        <f t="shared" si="233"/>
        <v>0</v>
      </c>
      <c r="JK8" s="351">
        <f t="shared" si="234"/>
        <v>0</v>
      </c>
      <c r="JL8" s="352">
        <f t="shared" si="235"/>
        <v>0</v>
      </c>
      <c r="JM8" s="319">
        <f t="shared" si="236"/>
        <v>0</v>
      </c>
      <c r="JN8" s="319">
        <f t="shared" si="237"/>
        <v>0</v>
      </c>
      <c r="JO8" s="351">
        <f t="shared" si="238"/>
        <v>0</v>
      </c>
      <c r="JP8" s="352">
        <f t="shared" si="239"/>
        <v>0</v>
      </c>
      <c r="JQ8" s="319">
        <f t="shared" si="240"/>
        <v>0</v>
      </c>
      <c r="JR8" s="319">
        <f t="shared" si="241"/>
        <v>0</v>
      </c>
      <c r="JS8" s="351">
        <f t="shared" si="242"/>
        <v>0</v>
      </c>
    </row>
    <row r="9" spans="1:279" s="25" customFormat="1" ht="15.75" x14ac:dyDescent="0.25">
      <c r="B9" s="254"/>
      <c r="C9" s="209"/>
      <c r="D9" s="210"/>
      <c r="E9" s="142"/>
      <c r="F9" s="37"/>
      <c r="G9" s="17"/>
      <c r="H9" s="17"/>
      <c r="I9" s="18">
        <f t="shared" si="0"/>
        <v>0</v>
      </c>
      <c r="J9" s="19"/>
      <c r="K9" s="368" t="str">
        <f t="shared" si="1"/>
        <v/>
      </c>
      <c r="L9" s="211">
        <f t="shared" si="2"/>
        <v>0</v>
      </c>
      <c r="M9" s="211">
        <f t="shared" si="243"/>
        <v>0</v>
      </c>
      <c r="N9" s="96">
        <f t="shared" si="244"/>
        <v>0</v>
      </c>
      <c r="P9" s="253"/>
      <c r="R9" s="253"/>
      <c r="T9" s="430"/>
      <c r="V9" s="430"/>
      <c r="X9" s="210"/>
      <c r="Z9" s="726"/>
      <c r="AA9"/>
      <c r="AB9" s="726"/>
      <c r="AC9" s="730" t="str">
        <f>IF(COUNTIF(B5:B44,"60%"),1,"None Selected")</f>
        <v>None Selected</v>
      </c>
      <c r="AD9" s="353" t="s">
        <v>492</v>
      </c>
      <c r="AE9" s="315"/>
      <c r="AF9" s="350">
        <f t="shared" si="3"/>
        <v>0</v>
      </c>
      <c r="AG9" s="319">
        <f t="shared" si="4"/>
        <v>0</v>
      </c>
      <c r="AH9" s="319">
        <f t="shared" si="5"/>
        <v>0</v>
      </c>
      <c r="AI9" s="844">
        <f t="shared" si="6"/>
        <v>0</v>
      </c>
      <c r="AJ9" s="845">
        <f t="shared" si="7"/>
        <v>0</v>
      </c>
      <c r="AK9" s="846">
        <f t="shared" si="8"/>
        <v>0</v>
      </c>
      <c r="AL9" s="844">
        <f t="shared" si="9"/>
        <v>0</v>
      </c>
      <c r="AM9" s="844">
        <f t="shared" si="10"/>
        <v>0</v>
      </c>
      <c r="AN9" s="844">
        <f t="shared" si="11"/>
        <v>0</v>
      </c>
      <c r="AO9" s="845">
        <f t="shared" si="12"/>
        <v>0</v>
      </c>
      <c r="AP9" s="846">
        <f t="shared" si="13"/>
        <v>0</v>
      </c>
      <c r="AQ9" s="844">
        <f t="shared" si="14"/>
        <v>0</v>
      </c>
      <c r="AR9" s="844">
        <f t="shared" si="15"/>
        <v>0</v>
      </c>
      <c r="AS9" s="844">
        <f t="shared" si="16"/>
        <v>0</v>
      </c>
      <c r="AT9" s="845">
        <f t="shared" si="17"/>
        <v>0</v>
      </c>
      <c r="AU9" s="846">
        <f t="shared" si="18"/>
        <v>0</v>
      </c>
      <c r="AV9" s="844">
        <f t="shared" si="19"/>
        <v>0</v>
      </c>
      <c r="AW9" s="844">
        <f t="shared" si="20"/>
        <v>0</v>
      </c>
      <c r="AX9" s="844">
        <f t="shared" si="21"/>
        <v>0</v>
      </c>
      <c r="AY9" s="845">
        <f t="shared" si="22"/>
        <v>0</v>
      </c>
      <c r="AZ9" s="846">
        <f t="shared" si="23"/>
        <v>0</v>
      </c>
      <c r="BA9" s="844">
        <f t="shared" si="24"/>
        <v>0</v>
      </c>
      <c r="BB9" s="844">
        <f t="shared" si="25"/>
        <v>0</v>
      </c>
      <c r="BC9" s="844">
        <f t="shared" si="26"/>
        <v>0</v>
      </c>
      <c r="BD9" s="845">
        <f t="shared" si="27"/>
        <v>0</v>
      </c>
      <c r="BE9" s="846">
        <f t="shared" si="28"/>
        <v>0</v>
      </c>
      <c r="BF9" s="844">
        <f t="shared" si="29"/>
        <v>0</v>
      </c>
      <c r="BG9" s="844">
        <f t="shared" si="30"/>
        <v>0</v>
      </c>
      <c r="BH9" s="844">
        <f t="shared" si="31"/>
        <v>0</v>
      </c>
      <c r="BI9" s="845">
        <f t="shared" si="32"/>
        <v>0</v>
      </c>
      <c r="BJ9"/>
      <c r="BK9" s="350">
        <f t="shared" si="33"/>
        <v>0</v>
      </c>
      <c r="BL9" s="319">
        <f t="shared" si="34"/>
        <v>0</v>
      </c>
      <c r="BM9" s="319">
        <f t="shared" si="35"/>
        <v>0</v>
      </c>
      <c r="BN9" s="319">
        <f t="shared" si="36"/>
        <v>0</v>
      </c>
      <c r="BO9" s="351">
        <f t="shared" si="37"/>
        <v>0</v>
      </c>
      <c r="BP9" s="352">
        <f t="shared" si="38"/>
        <v>0</v>
      </c>
      <c r="BQ9" s="319">
        <f t="shared" si="39"/>
        <v>0</v>
      </c>
      <c r="BR9" s="319">
        <f t="shared" si="40"/>
        <v>0</v>
      </c>
      <c r="BS9" s="319">
        <f t="shared" si="41"/>
        <v>0</v>
      </c>
      <c r="BT9" s="351">
        <f t="shared" si="42"/>
        <v>0</v>
      </c>
      <c r="BU9" s="352">
        <f t="shared" si="43"/>
        <v>0</v>
      </c>
      <c r="BV9" s="319">
        <f t="shared" si="44"/>
        <v>0</v>
      </c>
      <c r="BW9" s="319">
        <f t="shared" si="45"/>
        <v>0</v>
      </c>
      <c r="BX9" s="319">
        <f t="shared" si="46"/>
        <v>0</v>
      </c>
      <c r="BY9" s="351">
        <f t="shared" si="47"/>
        <v>0</v>
      </c>
      <c r="BZ9" s="352">
        <f t="shared" si="48"/>
        <v>0</v>
      </c>
      <c r="CA9" s="319">
        <f t="shared" si="49"/>
        <v>0</v>
      </c>
      <c r="CB9" s="319">
        <f t="shared" si="50"/>
        <v>0</v>
      </c>
      <c r="CC9" s="319">
        <f t="shared" si="51"/>
        <v>0</v>
      </c>
      <c r="CD9" s="351">
        <f t="shared" si="52"/>
        <v>0</v>
      </c>
      <c r="CE9" s="352">
        <f t="shared" si="53"/>
        <v>0</v>
      </c>
      <c r="CF9" s="319">
        <f t="shared" si="54"/>
        <v>0</v>
      </c>
      <c r="CG9" s="319">
        <f t="shared" si="55"/>
        <v>0</v>
      </c>
      <c r="CH9" s="319">
        <f t="shared" si="56"/>
        <v>0</v>
      </c>
      <c r="CI9" s="351">
        <f t="shared" si="57"/>
        <v>0</v>
      </c>
      <c r="CJ9" s="352">
        <f t="shared" si="58"/>
        <v>0</v>
      </c>
      <c r="CK9" s="319">
        <f t="shared" si="59"/>
        <v>0</v>
      </c>
      <c r="CL9" s="319">
        <f t="shared" si="60"/>
        <v>0</v>
      </c>
      <c r="CM9" s="319">
        <f t="shared" si="61"/>
        <v>0</v>
      </c>
      <c r="CN9" s="351">
        <f t="shared" si="62"/>
        <v>0</v>
      </c>
      <c r="CO9"/>
      <c r="CP9" s="350">
        <f t="shared" si="63"/>
        <v>0</v>
      </c>
      <c r="CQ9" s="319">
        <f t="shared" si="64"/>
        <v>0</v>
      </c>
      <c r="CR9" s="319">
        <f t="shared" si="65"/>
        <v>0</v>
      </c>
      <c r="CS9" s="319">
        <f t="shared" si="66"/>
        <v>0</v>
      </c>
      <c r="CT9" s="351">
        <f t="shared" si="67"/>
        <v>0</v>
      </c>
      <c r="CU9" s="352">
        <f t="shared" si="68"/>
        <v>0</v>
      </c>
      <c r="CV9" s="319">
        <f t="shared" si="69"/>
        <v>0</v>
      </c>
      <c r="CW9" s="319">
        <f t="shared" si="70"/>
        <v>0</v>
      </c>
      <c r="CX9" s="319">
        <f t="shared" si="71"/>
        <v>0</v>
      </c>
      <c r="CY9" s="351">
        <f t="shared" si="72"/>
        <v>0</v>
      </c>
      <c r="CZ9" s="352">
        <f t="shared" si="73"/>
        <v>0</v>
      </c>
      <c r="DA9" s="319">
        <f t="shared" si="74"/>
        <v>0</v>
      </c>
      <c r="DB9" s="319">
        <f t="shared" si="75"/>
        <v>0</v>
      </c>
      <c r="DC9" s="319">
        <f t="shared" si="76"/>
        <v>0</v>
      </c>
      <c r="DD9" s="351">
        <f t="shared" si="77"/>
        <v>0</v>
      </c>
      <c r="DE9" s="352">
        <f t="shared" si="78"/>
        <v>0</v>
      </c>
      <c r="DF9" s="319">
        <f t="shared" si="79"/>
        <v>0</v>
      </c>
      <c r="DG9" s="319">
        <f t="shared" si="80"/>
        <v>0</v>
      </c>
      <c r="DH9" s="319">
        <f t="shared" si="81"/>
        <v>0</v>
      </c>
      <c r="DI9" s="351">
        <f t="shared" si="82"/>
        <v>0</v>
      </c>
      <c r="DJ9" s="352">
        <f t="shared" si="83"/>
        <v>0</v>
      </c>
      <c r="DK9" s="319">
        <f t="shared" si="84"/>
        <v>0</v>
      </c>
      <c r="DL9" s="319">
        <f t="shared" si="85"/>
        <v>0</v>
      </c>
      <c r="DM9" s="319">
        <f t="shared" si="86"/>
        <v>0</v>
      </c>
      <c r="DN9" s="351">
        <f t="shared" si="87"/>
        <v>0</v>
      </c>
      <c r="DO9" s="352">
        <f t="shared" si="88"/>
        <v>0</v>
      </c>
      <c r="DP9" s="319">
        <f t="shared" si="89"/>
        <v>0</v>
      </c>
      <c r="DQ9" s="319">
        <f t="shared" si="90"/>
        <v>0</v>
      </c>
      <c r="DR9" s="319">
        <f t="shared" si="91"/>
        <v>0</v>
      </c>
      <c r="DS9" s="351">
        <f t="shared" si="92"/>
        <v>0</v>
      </c>
      <c r="DT9" s="172"/>
      <c r="DU9" s="350">
        <f t="shared" si="93"/>
        <v>0</v>
      </c>
      <c r="DV9" s="319">
        <f t="shared" si="94"/>
        <v>0</v>
      </c>
      <c r="DW9" s="319">
        <f t="shared" si="95"/>
        <v>0</v>
      </c>
      <c r="DX9" s="351">
        <f t="shared" si="96"/>
        <v>0</v>
      </c>
      <c r="DY9" s="352">
        <f t="shared" si="97"/>
        <v>0</v>
      </c>
      <c r="DZ9" s="319">
        <f t="shared" si="98"/>
        <v>0</v>
      </c>
      <c r="EA9" s="319">
        <f t="shared" si="99"/>
        <v>0</v>
      </c>
      <c r="EB9" s="351">
        <f t="shared" si="100"/>
        <v>0</v>
      </c>
      <c r="EC9" s="352">
        <f t="shared" si="101"/>
        <v>0</v>
      </c>
      <c r="ED9" s="319">
        <f t="shared" si="102"/>
        <v>0</v>
      </c>
      <c r="EE9" s="319">
        <f t="shared" si="103"/>
        <v>0</v>
      </c>
      <c r="EF9" s="351">
        <f t="shared" si="104"/>
        <v>0</v>
      </c>
      <c r="EG9" s="352">
        <f t="shared" si="105"/>
        <v>0</v>
      </c>
      <c r="EH9" s="319">
        <f t="shared" si="106"/>
        <v>0</v>
      </c>
      <c r="EI9" s="319">
        <f t="shared" si="107"/>
        <v>0</v>
      </c>
      <c r="EJ9" s="351">
        <f t="shared" si="108"/>
        <v>0</v>
      </c>
      <c r="EK9" s="352">
        <f t="shared" si="109"/>
        <v>0</v>
      </c>
      <c r="EL9" s="319">
        <f t="shared" si="110"/>
        <v>0</v>
      </c>
      <c r="EM9" s="319">
        <f t="shared" si="111"/>
        <v>0</v>
      </c>
      <c r="EN9" s="351">
        <f t="shared" si="112"/>
        <v>0</v>
      </c>
      <c r="EO9" s="352">
        <f t="shared" si="113"/>
        <v>0</v>
      </c>
      <c r="EP9" s="319">
        <f t="shared" si="114"/>
        <v>0</v>
      </c>
      <c r="EQ9" s="319">
        <f t="shared" si="115"/>
        <v>0</v>
      </c>
      <c r="ER9" s="351">
        <f t="shared" si="116"/>
        <v>0</v>
      </c>
      <c r="ES9" s="172"/>
      <c r="ET9" s="350">
        <f t="shared" si="117"/>
        <v>0</v>
      </c>
      <c r="EU9" s="319">
        <f t="shared" si="118"/>
        <v>0</v>
      </c>
      <c r="EV9" s="319">
        <f t="shared" si="119"/>
        <v>0</v>
      </c>
      <c r="EW9" s="351">
        <f t="shared" si="120"/>
        <v>0</v>
      </c>
      <c r="EX9" s="352">
        <f t="shared" si="121"/>
        <v>0</v>
      </c>
      <c r="EY9" s="319">
        <f t="shared" si="122"/>
        <v>0</v>
      </c>
      <c r="EZ9" s="319">
        <f t="shared" si="123"/>
        <v>0</v>
      </c>
      <c r="FA9" s="351">
        <f t="shared" si="124"/>
        <v>0</v>
      </c>
      <c r="FB9" s="352">
        <f t="shared" si="125"/>
        <v>0</v>
      </c>
      <c r="FC9" s="319">
        <f t="shared" si="126"/>
        <v>0</v>
      </c>
      <c r="FD9" s="319">
        <f t="shared" si="127"/>
        <v>0</v>
      </c>
      <c r="FE9" s="351">
        <f t="shared" si="128"/>
        <v>0</v>
      </c>
      <c r="FF9" s="352">
        <f t="shared" si="129"/>
        <v>0</v>
      </c>
      <c r="FG9" s="319">
        <f t="shared" si="130"/>
        <v>0</v>
      </c>
      <c r="FH9" s="319">
        <f t="shared" si="131"/>
        <v>0</v>
      </c>
      <c r="FI9" s="351">
        <f t="shared" si="132"/>
        <v>0</v>
      </c>
      <c r="FJ9" s="352">
        <f t="shared" si="133"/>
        <v>0</v>
      </c>
      <c r="FK9" s="319">
        <f t="shared" si="134"/>
        <v>0</v>
      </c>
      <c r="FL9" s="319">
        <f t="shared" si="135"/>
        <v>0</v>
      </c>
      <c r="FM9" s="351">
        <f t="shared" si="136"/>
        <v>0</v>
      </c>
      <c r="FN9" s="352">
        <f t="shared" si="137"/>
        <v>0</v>
      </c>
      <c r="FO9" s="319">
        <f t="shared" si="138"/>
        <v>0</v>
      </c>
      <c r="FP9" s="319">
        <f t="shared" si="139"/>
        <v>0</v>
      </c>
      <c r="FQ9" s="351">
        <f t="shared" si="140"/>
        <v>0</v>
      </c>
      <c r="FR9" s="172"/>
      <c r="FS9" s="350">
        <f t="shared" si="141"/>
        <v>0</v>
      </c>
      <c r="FT9" s="319">
        <f t="shared" si="142"/>
        <v>0</v>
      </c>
      <c r="FU9" s="319">
        <f t="shared" si="143"/>
        <v>0</v>
      </c>
      <c r="FV9" s="319">
        <f t="shared" si="144"/>
        <v>0</v>
      </c>
      <c r="FW9" s="351">
        <f t="shared" si="145"/>
        <v>0</v>
      </c>
      <c r="FX9" s="352">
        <f t="shared" si="146"/>
        <v>0</v>
      </c>
      <c r="FY9" s="319">
        <f t="shared" si="147"/>
        <v>0</v>
      </c>
      <c r="FZ9" s="319">
        <f t="shared" si="148"/>
        <v>0</v>
      </c>
      <c r="GA9" s="319">
        <f t="shared" si="149"/>
        <v>0</v>
      </c>
      <c r="GB9" s="351">
        <f t="shared" si="150"/>
        <v>0</v>
      </c>
      <c r="GC9" s="352">
        <f t="shared" si="151"/>
        <v>0</v>
      </c>
      <c r="GD9" s="319">
        <f t="shared" si="152"/>
        <v>0</v>
      </c>
      <c r="GE9" s="319">
        <f t="shared" si="153"/>
        <v>0</v>
      </c>
      <c r="GF9" s="319">
        <f t="shared" si="154"/>
        <v>0</v>
      </c>
      <c r="GG9" s="351">
        <f t="shared" si="155"/>
        <v>0</v>
      </c>
      <c r="GH9" s="352">
        <f t="shared" si="156"/>
        <v>0</v>
      </c>
      <c r="GI9" s="319">
        <f t="shared" si="157"/>
        <v>0</v>
      </c>
      <c r="GJ9" s="319">
        <f t="shared" si="158"/>
        <v>0</v>
      </c>
      <c r="GK9" s="319">
        <f t="shared" si="159"/>
        <v>0</v>
      </c>
      <c r="GL9" s="351">
        <f t="shared" si="160"/>
        <v>0</v>
      </c>
      <c r="GM9" s="352">
        <f t="shared" si="161"/>
        <v>0</v>
      </c>
      <c r="GN9" s="319">
        <f t="shared" si="162"/>
        <v>0</v>
      </c>
      <c r="GO9" s="319">
        <f t="shared" si="163"/>
        <v>0</v>
      </c>
      <c r="GP9" s="319">
        <f t="shared" si="164"/>
        <v>0</v>
      </c>
      <c r="GQ9" s="351">
        <f t="shared" si="165"/>
        <v>0</v>
      </c>
      <c r="GR9" s="352">
        <f t="shared" si="166"/>
        <v>0</v>
      </c>
      <c r="GS9" s="319">
        <f t="shared" si="167"/>
        <v>0</v>
      </c>
      <c r="GT9" s="319">
        <f t="shared" si="168"/>
        <v>0</v>
      </c>
      <c r="GU9" s="319">
        <f t="shared" si="169"/>
        <v>0</v>
      </c>
      <c r="GV9" s="351">
        <f t="shared" si="170"/>
        <v>0</v>
      </c>
      <c r="GW9"/>
      <c r="GX9" s="350">
        <f t="shared" si="171"/>
        <v>0</v>
      </c>
      <c r="GY9" s="319">
        <f t="shared" si="172"/>
        <v>0</v>
      </c>
      <c r="GZ9" s="319">
        <f t="shared" si="173"/>
        <v>0</v>
      </c>
      <c r="HA9" s="351">
        <f t="shared" si="174"/>
        <v>0</v>
      </c>
      <c r="HB9" s="352">
        <f t="shared" si="175"/>
        <v>0</v>
      </c>
      <c r="HC9" s="319">
        <f t="shared" si="176"/>
        <v>0</v>
      </c>
      <c r="HD9" s="319">
        <f t="shared" si="177"/>
        <v>0</v>
      </c>
      <c r="HE9" s="351">
        <f t="shared" si="178"/>
        <v>0</v>
      </c>
      <c r="HF9" s="352">
        <f t="shared" si="179"/>
        <v>0</v>
      </c>
      <c r="HG9" s="319">
        <f t="shared" si="180"/>
        <v>0</v>
      </c>
      <c r="HH9" s="319">
        <f t="shared" si="181"/>
        <v>0</v>
      </c>
      <c r="HI9" s="351">
        <f t="shared" si="182"/>
        <v>0</v>
      </c>
      <c r="HJ9" s="352">
        <f t="shared" si="183"/>
        <v>0</v>
      </c>
      <c r="HK9" s="319">
        <f t="shared" si="184"/>
        <v>0</v>
      </c>
      <c r="HL9" s="319">
        <f t="shared" si="185"/>
        <v>0</v>
      </c>
      <c r="HM9" s="351">
        <f t="shared" si="186"/>
        <v>0</v>
      </c>
      <c r="HN9" s="352">
        <f t="shared" si="187"/>
        <v>0</v>
      </c>
      <c r="HO9" s="319">
        <f t="shared" si="188"/>
        <v>0</v>
      </c>
      <c r="HP9" s="319">
        <f t="shared" si="189"/>
        <v>0</v>
      </c>
      <c r="HQ9" s="351">
        <f t="shared" si="190"/>
        <v>0</v>
      </c>
      <c r="HR9" s="352">
        <f t="shared" si="191"/>
        <v>0</v>
      </c>
      <c r="HS9" s="319">
        <f t="shared" si="192"/>
        <v>0</v>
      </c>
      <c r="HT9" s="319">
        <f t="shared" si="193"/>
        <v>0</v>
      </c>
      <c r="HU9" s="351">
        <f t="shared" si="194"/>
        <v>0</v>
      </c>
      <c r="HV9" s="172"/>
      <c r="HW9" s="350">
        <f t="shared" si="195"/>
        <v>0</v>
      </c>
      <c r="HX9" s="319">
        <f t="shared" si="196"/>
        <v>0</v>
      </c>
      <c r="HY9" s="319">
        <f t="shared" si="197"/>
        <v>0</v>
      </c>
      <c r="HZ9" s="351">
        <f t="shared" si="198"/>
        <v>0</v>
      </c>
      <c r="IA9" s="352">
        <f t="shared" si="199"/>
        <v>0</v>
      </c>
      <c r="IB9" s="319">
        <f t="shared" si="200"/>
        <v>0</v>
      </c>
      <c r="IC9" s="319">
        <f t="shared" si="201"/>
        <v>0</v>
      </c>
      <c r="ID9" s="351">
        <f t="shared" si="202"/>
        <v>0</v>
      </c>
      <c r="IE9" s="352">
        <f t="shared" si="203"/>
        <v>0</v>
      </c>
      <c r="IF9" s="319">
        <f t="shared" si="204"/>
        <v>0</v>
      </c>
      <c r="IG9" s="319">
        <f t="shared" si="205"/>
        <v>0</v>
      </c>
      <c r="IH9" s="351">
        <f t="shared" si="206"/>
        <v>0</v>
      </c>
      <c r="II9" s="352">
        <f t="shared" si="207"/>
        <v>0</v>
      </c>
      <c r="IJ9" s="319">
        <f t="shared" si="208"/>
        <v>0</v>
      </c>
      <c r="IK9" s="319">
        <f t="shared" si="209"/>
        <v>0</v>
      </c>
      <c r="IL9" s="351">
        <f t="shared" si="210"/>
        <v>0</v>
      </c>
      <c r="IM9" s="352">
        <f t="shared" si="211"/>
        <v>0</v>
      </c>
      <c r="IN9" s="319">
        <f t="shared" si="212"/>
        <v>0</v>
      </c>
      <c r="IO9" s="319">
        <f t="shared" si="213"/>
        <v>0</v>
      </c>
      <c r="IP9" s="351">
        <f t="shared" si="214"/>
        <v>0</v>
      </c>
      <c r="IQ9" s="352">
        <f t="shared" si="215"/>
        <v>0</v>
      </c>
      <c r="IR9" s="319">
        <f t="shared" si="216"/>
        <v>0</v>
      </c>
      <c r="IS9" s="319">
        <f t="shared" si="217"/>
        <v>0</v>
      </c>
      <c r="IT9" s="351">
        <f t="shared" si="218"/>
        <v>0</v>
      </c>
      <c r="IU9" s="172"/>
      <c r="IV9" s="350">
        <f t="shared" si="219"/>
        <v>0</v>
      </c>
      <c r="IW9" s="319">
        <f t="shared" si="220"/>
        <v>0</v>
      </c>
      <c r="IX9" s="319">
        <f t="shared" si="221"/>
        <v>0</v>
      </c>
      <c r="IY9" s="351">
        <f t="shared" si="222"/>
        <v>0</v>
      </c>
      <c r="IZ9" s="352">
        <f t="shared" si="223"/>
        <v>0</v>
      </c>
      <c r="JA9" s="319">
        <f t="shared" si="224"/>
        <v>0</v>
      </c>
      <c r="JB9" s="319">
        <f t="shared" si="225"/>
        <v>0</v>
      </c>
      <c r="JC9" s="351">
        <f t="shared" si="226"/>
        <v>0</v>
      </c>
      <c r="JD9" s="352">
        <f t="shared" si="227"/>
        <v>0</v>
      </c>
      <c r="JE9" s="319">
        <f t="shared" si="228"/>
        <v>0</v>
      </c>
      <c r="JF9" s="319">
        <f t="shared" si="229"/>
        <v>0</v>
      </c>
      <c r="JG9" s="351">
        <f t="shared" si="230"/>
        <v>0</v>
      </c>
      <c r="JH9" s="352">
        <f t="shared" si="231"/>
        <v>0</v>
      </c>
      <c r="JI9" s="319">
        <f t="shared" si="232"/>
        <v>0</v>
      </c>
      <c r="JJ9" s="319">
        <f t="shared" si="233"/>
        <v>0</v>
      </c>
      <c r="JK9" s="351">
        <f t="shared" si="234"/>
        <v>0</v>
      </c>
      <c r="JL9" s="352">
        <f t="shared" si="235"/>
        <v>0</v>
      </c>
      <c r="JM9" s="319">
        <f t="shared" si="236"/>
        <v>0</v>
      </c>
      <c r="JN9" s="319">
        <f t="shared" si="237"/>
        <v>0</v>
      </c>
      <c r="JO9" s="351">
        <f t="shared" si="238"/>
        <v>0</v>
      </c>
      <c r="JP9" s="352">
        <f t="shared" si="239"/>
        <v>0</v>
      </c>
      <c r="JQ9" s="319">
        <f t="shared" si="240"/>
        <v>0</v>
      </c>
      <c r="JR9" s="319">
        <f t="shared" si="241"/>
        <v>0</v>
      </c>
      <c r="JS9" s="351">
        <f t="shared" si="242"/>
        <v>0</v>
      </c>
    </row>
    <row r="10" spans="1:279" s="25" customFormat="1" ht="15.75" x14ac:dyDescent="0.25">
      <c r="B10" s="254"/>
      <c r="C10" s="209"/>
      <c r="D10" s="210"/>
      <c r="E10" s="142"/>
      <c r="F10" s="37"/>
      <c r="G10" s="17"/>
      <c r="H10" s="17"/>
      <c r="I10" s="18">
        <f t="shared" si="0"/>
        <v>0</v>
      </c>
      <c r="J10" s="19"/>
      <c r="K10" s="368" t="str">
        <f t="shared" si="1"/>
        <v/>
      </c>
      <c r="L10" s="211">
        <f t="shared" si="2"/>
        <v>0</v>
      </c>
      <c r="M10" s="211">
        <f t="shared" si="243"/>
        <v>0</v>
      </c>
      <c r="N10" s="96">
        <f t="shared" si="244"/>
        <v>0</v>
      </c>
      <c r="P10" s="253"/>
      <c r="R10" s="253"/>
      <c r="T10" s="430"/>
      <c r="V10" s="430"/>
      <c r="X10" s="210"/>
      <c r="Z10" s="726"/>
      <c r="AA10"/>
      <c r="AB10" s="726"/>
      <c r="AC10" s="730" t="str">
        <f>IF(COUNTIF(B5:B44,"70%"),1,"None Selected")</f>
        <v>None Selected</v>
      </c>
      <c r="AD10" s="353" t="s">
        <v>493</v>
      </c>
      <c r="AE10" s="315"/>
      <c r="AF10" s="350">
        <f t="shared" si="3"/>
        <v>0</v>
      </c>
      <c r="AG10" s="319">
        <f t="shared" si="4"/>
        <v>0</v>
      </c>
      <c r="AH10" s="319">
        <f t="shared" si="5"/>
        <v>0</v>
      </c>
      <c r="AI10" s="844">
        <f t="shared" si="6"/>
        <v>0</v>
      </c>
      <c r="AJ10" s="845">
        <f t="shared" si="7"/>
        <v>0</v>
      </c>
      <c r="AK10" s="846">
        <f t="shared" si="8"/>
        <v>0</v>
      </c>
      <c r="AL10" s="844">
        <f t="shared" si="9"/>
        <v>0</v>
      </c>
      <c r="AM10" s="844">
        <f t="shared" si="10"/>
        <v>0</v>
      </c>
      <c r="AN10" s="844">
        <f t="shared" si="11"/>
        <v>0</v>
      </c>
      <c r="AO10" s="845">
        <f t="shared" si="12"/>
        <v>0</v>
      </c>
      <c r="AP10" s="846">
        <f t="shared" si="13"/>
        <v>0</v>
      </c>
      <c r="AQ10" s="844">
        <f t="shared" si="14"/>
        <v>0</v>
      </c>
      <c r="AR10" s="844">
        <f t="shared" si="15"/>
        <v>0</v>
      </c>
      <c r="AS10" s="844">
        <f t="shared" si="16"/>
        <v>0</v>
      </c>
      <c r="AT10" s="845">
        <f t="shared" si="17"/>
        <v>0</v>
      </c>
      <c r="AU10" s="846">
        <f t="shared" si="18"/>
        <v>0</v>
      </c>
      <c r="AV10" s="844">
        <f t="shared" si="19"/>
        <v>0</v>
      </c>
      <c r="AW10" s="844">
        <f t="shared" si="20"/>
        <v>0</v>
      </c>
      <c r="AX10" s="844">
        <f t="shared" si="21"/>
        <v>0</v>
      </c>
      <c r="AY10" s="845">
        <f t="shared" si="22"/>
        <v>0</v>
      </c>
      <c r="AZ10" s="846">
        <f t="shared" si="23"/>
        <v>0</v>
      </c>
      <c r="BA10" s="844">
        <f t="shared" si="24"/>
        <v>0</v>
      </c>
      <c r="BB10" s="844">
        <f t="shared" si="25"/>
        <v>0</v>
      </c>
      <c r="BC10" s="844">
        <f t="shared" si="26"/>
        <v>0</v>
      </c>
      <c r="BD10" s="845">
        <f t="shared" si="27"/>
        <v>0</v>
      </c>
      <c r="BE10" s="846">
        <f t="shared" si="28"/>
        <v>0</v>
      </c>
      <c r="BF10" s="844">
        <f t="shared" si="29"/>
        <v>0</v>
      </c>
      <c r="BG10" s="844">
        <f t="shared" si="30"/>
        <v>0</v>
      </c>
      <c r="BH10" s="844">
        <f t="shared" si="31"/>
        <v>0</v>
      </c>
      <c r="BI10" s="845">
        <f t="shared" si="32"/>
        <v>0</v>
      </c>
      <c r="BJ10"/>
      <c r="BK10" s="350">
        <f t="shared" si="33"/>
        <v>0</v>
      </c>
      <c r="BL10" s="319">
        <f t="shared" si="34"/>
        <v>0</v>
      </c>
      <c r="BM10" s="319">
        <f t="shared" si="35"/>
        <v>0</v>
      </c>
      <c r="BN10" s="319">
        <f t="shared" si="36"/>
        <v>0</v>
      </c>
      <c r="BO10" s="351">
        <f t="shared" si="37"/>
        <v>0</v>
      </c>
      <c r="BP10" s="352">
        <f t="shared" si="38"/>
        <v>0</v>
      </c>
      <c r="BQ10" s="319">
        <f t="shared" si="39"/>
        <v>0</v>
      </c>
      <c r="BR10" s="319">
        <f t="shared" si="40"/>
        <v>0</v>
      </c>
      <c r="BS10" s="319">
        <f t="shared" si="41"/>
        <v>0</v>
      </c>
      <c r="BT10" s="351">
        <f t="shared" si="42"/>
        <v>0</v>
      </c>
      <c r="BU10" s="352">
        <f t="shared" si="43"/>
        <v>0</v>
      </c>
      <c r="BV10" s="319">
        <f t="shared" si="44"/>
        <v>0</v>
      </c>
      <c r="BW10" s="319">
        <f t="shared" si="45"/>
        <v>0</v>
      </c>
      <c r="BX10" s="319">
        <f t="shared" si="46"/>
        <v>0</v>
      </c>
      <c r="BY10" s="351">
        <f t="shared" si="47"/>
        <v>0</v>
      </c>
      <c r="BZ10" s="352">
        <f t="shared" si="48"/>
        <v>0</v>
      </c>
      <c r="CA10" s="319">
        <f t="shared" si="49"/>
        <v>0</v>
      </c>
      <c r="CB10" s="319">
        <f t="shared" si="50"/>
        <v>0</v>
      </c>
      <c r="CC10" s="319">
        <f t="shared" si="51"/>
        <v>0</v>
      </c>
      <c r="CD10" s="351">
        <f t="shared" si="52"/>
        <v>0</v>
      </c>
      <c r="CE10" s="352">
        <f t="shared" si="53"/>
        <v>0</v>
      </c>
      <c r="CF10" s="319">
        <f t="shared" si="54"/>
        <v>0</v>
      </c>
      <c r="CG10" s="319">
        <f t="shared" si="55"/>
        <v>0</v>
      </c>
      <c r="CH10" s="319">
        <f t="shared" si="56"/>
        <v>0</v>
      </c>
      <c r="CI10" s="351">
        <f t="shared" si="57"/>
        <v>0</v>
      </c>
      <c r="CJ10" s="352">
        <f t="shared" si="58"/>
        <v>0</v>
      </c>
      <c r="CK10" s="319">
        <f t="shared" si="59"/>
        <v>0</v>
      </c>
      <c r="CL10" s="319">
        <f t="shared" si="60"/>
        <v>0</v>
      </c>
      <c r="CM10" s="319">
        <f t="shared" si="61"/>
        <v>0</v>
      </c>
      <c r="CN10" s="351">
        <f t="shared" si="62"/>
        <v>0</v>
      </c>
      <c r="CO10"/>
      <c r="CP10" s="350">
        <f t="shared" si="63"/>
        <v>0</v>
      </c>
      <c r="CQ10" s="319">
        <f t="shared" si="64"/>
        <v>0</v>
      </c>
      <c r="CR10" s="319">
        <f t="shared" si="65"/>
        <v>0</v>
      </c>
      <c r="CS10" s="319">
        <f t="shared" si="66"/>
        <v>0</v>
      </c>
      <c r="CT10" s="351">
        <f t="shared" si="67"/>
        <v>0</v>
      </c>
      <c r="CU10" s="352">
        <f t="shared" si="68"/>
        <v>0</v>
      </c>
      <c r="CV10" s="319">
        <f t="shared" si="69"/>
        <v>0</v>
      </c>
      <c r="CW10" s="319">
        <f t="shared" si="70"/>
        <v>0</v>
      </c>
      <c r="CX10" s="319">
        <f t="shared" si="71"/>
        <v>0</v>
      </c>
      <c r="CY10" s="351">
        <f t="shared" si="72"/>
        <v>0</v>
      </c>
      <c r="CZ10" s="352">
        <f t="shared" si="73"/>
        <v>0</v>
      </c>
      <c r="DA10" s="319">
        <f t="shared" si="74"/>
        <v>0</v>
      </c>
      <c r="DB10" s="319">
        <f t="shared" si="75"/>
        <v>0</v>
      </c>
      <c r="DC10" s="319">
        <f t="shared" si="76"/>
        <v>0</v>
      </c>
      <c r="DD10" s="351">
        <f t="shared" si="77"/>
        <v>0</v>
      </c>
      <c r="DE10" s="352">
        <f t="shared" si="78"/>
        <v>0</v>
      </c>
      <c r="DF10" s="319">
        <f t="shared" si="79"/>
        <v>0</v>
      </c>
      <c r="DG10" s="319">
        <f t="shared" si="80"/>
        <v>0</v>
      </c>
      <c r="DH10" s="319">
        <f t="shared" si="81"/>
        <v>0</v>
      </c>
      <c r="DI10" s="351">
        <f t="shared" si="82"/>
        <v>0</v>
      </c>
      <c r="DJ10" s="352">
        <f t="shared" si="83"/>
        <v>0</v>
      </c>
      <c r="DK10" s="319">
        <f t="shared" si="84"/>
        <v>0</v>
      </c>
      <c r="DL10" s="319">
        <f t="shared" si="85"/>
        <v>0</v>
      </c>
      <c r="DM10" s="319">
        <f t="shared" si="86"/>
        <v>0</v>
      </c>
      <c r="DN10" s="351">
        <f t="shared" si="87"/>
        <v>0</v>
      </c>
      <c r="DO10" s="352">
        <f t="shared" si="88"/>
        <v>0</v>
      </c>
      <c r="DP10" s="319">
        <f t="shared" si="89"/>
        <v>0</v>
      </c>
      <c r="DQ10" s="319">
        <f t="shared" si="90"/>
        <v>0</v>
      </c>
      <c r="DR10" s="319">
        <f t="shared" si="91"/>
        <v>0</v>
      </c>
      <c r="DS10" s="351">
        <f t="shared" si="92"/>
        <v>0</v>
      </c>
      <c r="DT10" s="172"/>
      <c r="DU10" s="350">
        <f t="shared" si="93"/>
        <v>0</v>
      </c>
      <c r="DV10" s="319">
        <f t="shared" si="94"/>
        <v>0</v>
      </c>
      <c r="DW10" s="319">
        <f t="shared" si="95"/>
        <v>0</v>
      </c>
      <c r="DX10" s="351">
        <f t="shared" si="96"/>
        <v>0</v>
      </c>
      <c r="DY10" s="352">
        <f t="shared" si="97"/>
        <v>0</v>
      </c>
      <c r="DZ10" s="319">
        <f t="shared" si="98"/>
        <v>0</v>
      </c>
      <c r="EA10" s="319">
        <f t="shared" si="99"/>
        <v>0</v>
      </c>
      <c r="EB10" s="351">
        <f t="shared" si="100"/>
        <v>0</v>
      </c>
      <c r="EC10" s="352">
        <f t="shared" si="101"/>
        <v>0</v>
      </c>
      <c r="ED10" s="319">
        <f t="shared" si="102"/>
        <v>0</v>
      </c>
      <c r="EE10" s="319">
        <f t="shared" si="103"/>
        <v>0</v>
      </c>
      <c r="EF10" s="351">
        <f t="shared" si="104"/>
        <v>0</v>
      </c>
      <c r="EG10" s="352">
        <f t="shared" si="105"/>
        <v>0</v>
      </c>
      <c r="EH10" s="319">
        <f t="shared" si="106"/>
        <v>0</v>
      </c>
      <c r="EI10" s="319">
        <f t="shared" si="107"/>
        <v>0</v>
      </c>
      <c r="EJ10" s="351">
        <f t="shared" si="108"/>
        <v>0</v>
      </c>
      <c r="EK10" s="352">
        <f t="shared" si="109"/>
        <v>0</v>
      </c>
      <c r="EL10" s="319">
        <f t="shared" si="110"/>
        <v>0</v>
      </c>
      <c r="EM10" s="319">
        <f t="shared" si="111"/>
        <v>0</v>
      </c>
      <c r="EN10" s="351">
        <f t="shared" si="112"/>
        <v>0</v>
      </c>
      <c r="EO10" s="352">
        <f t="shared" si="113"/>
        <v>0</v>
      </c>
      <c r="EP10" s="319">
        <f t="shared" si="114"/>
        <v>0</v>
      </c>
      <c r="EQ10" s="319">
        <f t="shared" si="115"/>
        <v>0</v>
      </c>
      <c r="ER10" s="351">
        <f t="shared" si="116"/>
        <v>0</v>
      </c>
      <c r="ES10" s="172"/>
      <c r="ET10" s="350">
        <f t="shared" si="117"/>
        <v>0</v>
      </c>
      <c r="EU10" s="319">
        <f t="shared" si="118"/>
        <v>0</v>
      </c>
      <c r="EV10" s="319">
        <f t="shared" si="119"/>
        <v>0</v>
      </c>
      <c r="EW10" s="351">
        <f t="shared" si="120"/>
        <v>0</v>
      </c>
      <c r="EX10" s="352">
        <f t="shared" si="121"/>
        <v>0</v>
      </c>
      <c r="EY10" s="319">
        <f t="shared" si="122"/>
        <v>0</v>
      </c>
      <c r="EZ10" s="319">
        <f t="shared" si="123"/>
        <v>0</v>
      </c>
      <c r="FA10" s="351">
        <f t="shared" si="124"/>
        <v>0</v>
      </c>
      <c r="FB10" s="352">
        <f t="shared" si="125"/>
        <v>0</v>
      </c>
      <c r="FC10" s="319">
        <f t="shared" si="126"/>
        <v>0</v>
      </c>
      <c r="FD10" s="319">
        <f t="shared" si="127"/>
        <v>0</v>
      </c>
      <c r="FE10" s="351">
        <f t="shared" si="128"/>
        <v>0</v>
      </c>
      <c r="FF10" s="352">
        <f t="shared" si="129"/>
        <v>0</v>
      </c>
      <c r="FG10" s="319">
        <f t="shared" si="130"/>
        <v>0</v>
      </c>
      <c r="FH10" s="319">
        <f t="shared" si="131"/>
        <v>0</v>
      </c>
      <c r="FI10" s="351">
        <f t="shared" si="132"/>
        <v>0</v>
      </c>
      <c r="FJ10" s="352">
        <f t="shared" si="133"/>
        <v>0</v>
      </c>
      <c r="FK10" s="319">
        <f t="shared" si="134"/>
        <v>0</v>
      </c>
      <c r="FL10" s="319">
        <f t="shared" si="135"/>
        <v>0</v>
      </c>
      <c r="FM10" s="351">
        <f t="shared" si="136"/>
        <v>0</v>
      </c>
      <c r="FN10" s="352">
        <f t="shared" si="137"/>
        <v>0</v>
      </c>
      <c r="FO10" s="319">
        <f t="shared" si="138"/>
        <v>0</v>
      </c>
      <c r="FP10" s="319">
        <f t="shared" si="139"/>
        <v>0</v>
      </c>
      <c r="FQ10" s="351">
        <f t="shared" si="140"/>
        <v>0</v>
      </c>
      <c r="FR10" s="172"/>
      <c r="FS10" s="350">
        <f t="shared" si="141"/>
        <v>0</v>
      </c>
      <c r="FT10" s="319">
        <f t="shared" si="142"/>
        <v>0</v>
      </c>
      <c r="FU10" s="319">
        <f t="shared" si="143"/>
        <v>0</v>
      </c>
      <c r="FV10" s="319">
        <f t="shared" si="144"/>
        <v>0</v>
      </c>
      <c r="FW10" s="351">
        <f t="shared" si="145"/>
        <v>0</v>
      </c>
      <c r="FX10" s="352">
        <f t="shared" si="146"/>
        <v>0</v>
      </c>
      <c r="FY10" s="319">
        <f t="shared" si="147"/>
        <v>0</v>
      </c>
      <c r="FZ10" s="319">
        <f t="shared" si="148"/>
        <v>0</v>
      </c>
      <c r="GA10" s="319">
        <f t="shared" si="149"/>
        <v>0</v>
      </c>
      <c r="GB10" s="351">
        <f t="shared" si="150"/>
        <v>0</v>
      </c>
      <c r="GC10" s="352">
        <f t="shared" si="151"/>
        <v>0</v>
      </c>
      <c r="GD10" s="319">
        <f t="shared" si="152"/>
        <v>0</v>
      </c>
      <c r="GE10" s="319">
        <f t="shared" si="153"/>
        <v>0</v>
      </c>
      <c r="GF10" s="319">
        <f t="shared" si="154"/>
        <v>0</v>
      </c>
      <c r="GG10" s="351">
        <f t="shared" si="155"/>
        <v>0</v>
      </c>
      <c r="GH10" s="352">
        <f t="shared" si="156"/>
        <v>0</v>
      </c>
      <c r="GI10" s="319">
        <f t="shared" si="157"/>
        <v>0</v>
      </c>
      <c r="GJ10" s="319">
        <f t="shared" si="158"/>
        <v>0</v>
      </c>
      <c r="GK10" s="319">
        <f t="shared" si="159"/>
        <v>0</v>
      </c>
      <c r="GL10" s="351">
        <f t="shared" si="160"/>
        <v>0</v>
      </c>
      <c r="GM10" s="352">
        <f t="shared" si="161"/>
        <v>0</v>
      </c>
      <c r="GN10" s="319">
        <f t="shared" si="162"/>
        <v>0</v>
      </c>
      <c r="GO10" s="319">
        <f t="shared" si="163"/>
        <v>0</v>
      </c>
      <c r="GP10" s="319">
        <f t="shared" si="164"/>
        <v>0</v>
      </c>
      <c r="GQ10" s="351">
        <f t="shared" si="165"/>
        <v>0</v>
      </c>
      <c r="GR10" s="352">
        <f t="shared" si="166"/>
        <v>0</v>
      </c>
      <c r="GS10" s="319">
        <f t="shared" si="167"/>
        <v>0</v>
      </c>
      <c r="GT10" s="319">
        <f t="shared" si="168"/>
        <v>0</v>
      </c>
      <c r="GU10" s="319">
        <f t="shared" si="169"/>
        <v>0</v>
      </c>
      <c r="GV10" s="351">
        <f t="shared" si="170"/>
        <v>0</v>
      </c>
      <c r="GW10"/>
      <c r="GX10" s="350">
        <f t="shared" si="171"/>
        <v>0</v>
      </c>
      <c r="GY10" s="319">
        <f t="shared" si="172"/>
        <v>0</v>
      </c>
      <c r="GZ10" s="319">
        <f t="shared" si="173"/>
        <v>0</v>
      </c>
      <c r="HA10" s="351">
        <f t="shared" si="174"/>
        <v>0</v>
      </c>
      <c r="HB10" s="352">
        <f t="shared" si="175"/>
        <v>0</v>
      </c>
      <c r="HC10" s="319">
        <f t="shared" si="176"/>
        <v>0</v>
      </c>
      <c r="HD10" s="319">
        <f t="shared" si="177"/>
        <v>0</v>
      </c>
      <c r="HE10" s="351">
        <f t="shared" si="178"/>
        <v>0</v>
      </c>
      <c r="HF10" s="352">
        <f t="shared" si="179"/>
        <v>0</v>
      </c>
      <c r="HG10" s="319">
        <f t="shared" si="180"/>
        <v>0</v>
      </c>
      <c r="HH10" s="319">
        <f t="shared" si="181"/>
        <v>0</v>
      </c>
      <c r="HI10" s="351">
        <f t="shared" si="182"/>
        <v>0</v>
      </c>
      <c r="HJ10" s="352">
        <f t="shared" si="183"/>
        <v>0</v>
      </c>
      <c r="HK10" s="319">
        <f t="shared" si="184"/>
        <v>0</v>
      </c>
      <c r="HL10" s="319">
        <f t="shared" si="185"/>
        <v>0</v>
      </c>
      <c r="HM10" s="351">
        <f t="shared" si="186"/>
        <v>0</v>
      </c>
      <c r="HN10" s="352">
        <f t="shared" si="187"/>
        <v>0</v>
      </c>
      <c r="HO10" s="319">
        <f t="shared" si="188"/>
        <v>0</v>
      </c>
      <c r="HP10" s="319">
        <f t="shared" si="189"/>
        <v>0</v>
      </c>
      <c r="HQ10" s="351">
        <f t="shared" si="190"/>
        <v>0</v>
      </c>
      <c r="HR10" s="352">
        <f t="shared" si="191"/>
        <v>0</v>
      </c>
      <c r="HS10" s="319">
        <f t="shared" si="192"/>
        <v>0</v>
      </c>
      <c r="HT10" s="319">
        <f t="shared" si="193"/>
        <v>0</v>
      </c>
      <c r="HU10" s="351">
        <f t="shared" si="194"/>
        <v>0</v>
      </c>
      <c r="HV10" s="172"/>
      <c r="HW10" s="350">
        <f t="shared" si="195"/>
        <v>0</v>
      </c>
      <c r="HX10" s="319">
        <f t="shared" si="196"/>
        <v>0</v>
      </c>
      <c r="HY10" s="319">
        <f t="shared" si="197"/>
        <v>0</v>
      </c>
      <c r="HZ10" s="351">
        <f t="shared" si="198"/>
        <v>0</v>
      </c>
      <c r="IA10" s="352">
        <f t="shared" si="199"/>
        <v>0</v>
      </c>
      <c r="IB10" s="319">
        <f t="shared" si="200"/>
        <v>0</v>
      </c>
      <c r="IC10" s="319">
        <f t="shared" si="201"/>
        <v>0</v>
      </c>
      <c r="ID10" s="351">
        <f t="shared" si="202"/>
        <v>0</v>
      </c>
      <c r="IE10" s="352">
        <f t="shared" si="203"/>
        <v>0</v>
      </c>
      <c r="IF10" s="319">
        <f t="shared" si="204"/>
        <v>0</v>
      </c>
      <c r="IG10" s="319">
        <f t="shared" si="205"/>
        <v>0</v>
      </c>
      <c r="IH10" s="351">
        <f t="shared" si="206"/>
        <v>0</v>
      </c>
      <c r="II10" s="352">
        <f t="shared" si="207"/>
        <v>0</v>
      </c>
      <c r="IJ10" s="319">
        <f t="shared" si="208"/>
        <v>0</v>
      </c>
      <c r="IK10" s="319">
        <f t="shared" si="209"/>
        <v>0</v>
      </c>
      <c r="IL10" s="351">
        <f t="shared" si="210"/>
        <v>0</v>
      </c>
      <c r="IM10" s="352">
        <f t="shared" si="211"/>
        <v>0</v>
      </c>
      <c r="IN10" s="319">
        <f t="shared" si="212"/>
        <v>0</v>
      </c>
      <c r="IO10" s="319">
        <f t="shared" si="213"/>
        <v>0</v>
      </c>
      <c r="IP10" s="351">
        <f t="shared" si="214"/>
        <v>0</v>
      </c>
      <c r="IQ10" s="352">
        <f t="shared" si="215"/>
        <v>0</v>
      </c>
      <c r="IR10" s="319">
        <f t="shared" si="216"/>
        <v>0</v>
      </c>
      <c r="IS10" s="319">
        <f t="shared" si="217"/>
        <v>0</v>
      </c>
      <c r="IT10" s="351">
        <f t="shared" si="218"/>
        <v>0</v>
      </c>
      <c r="IU10" s="172"/>
      <c r="IV10" s="350">
        <f t="shared" si="219"/>
        <v>0</v>
      </c>
      <c r="IW10" s="319">
        <f t="shared" si="220"/>
        <v>0</v>
      </c>
      <c r="IX10" s="319">
        <f t="shared" si="221"/>
        <v>0</v>
      </c>
      <c r="IY10" s="351">
        <f t="shared" si="222"/>
        <v>0</v>
      </c>
      <c r="IZ10" s="352">
        <f t="shared" si="223"/>
        <v>0</v>
      </c>
      <c r="JA10" s="319">
        <f t="shared" si="224"/>
        <v>0</v>
      </c>
      <c r="JB10" s="319">
        <f t="shared" si="225"/>
        <v>0</v>
      </c>
      <c r="JC10" s="351">
        <f t="shared" si="226"/>
        <v>0</v>
      </c>
      <c r="JD10" s="352">
        <f t="shared" si="227"/>
        <v>0</v>
      </c>
      <c r="JE10" s="319">
        <f t="shared" si="228"/>
        <v>0</v>
      </c>
      <c r="JF10" s="319">
        <f t="shared" si="229"/>
        <v>0</v>
      </c>
      <c r="JG10" s="351">
        <f t="shared" si="230"/>
        <v>0</v>
      </c>
      <c r="JH10" s="352">
        <f t="shared" si="231"/>
        <v>0</v>
      </c>
      <c r="JI10" s="319">
        <f t="shared" si="232"/>
        <v>0</v>
      </c>
      <c r="JJ10" s="319">
        <f t="shared" si="233"/>
        <v>0</v>
      </c>
      <c r="JK10" s="351">
        <f t="shared" si="234"/>
        <v>0</v>
      </c>
      <c r="JL10" s="352">
        <f t="shared" si="235"/>
        <v>0</v>
      </c>
      <c r="JM10" s="319">
        <f t="shared" si="236"/>
        <v>0</v>
      </c>
      <c r="JN10" s="319">
        <f t="shared" si="237"/>
        <v>0</v>
      </c>
      <c r="JO10" s="351">
        <f t="shared" si="238"/>
        <v>0</v>
      </c>
      <c r="JP10" s="352">
        <f t="shared" si="239"/>
        <v>0</v>
      </c>
      <c r="JQ10" s="319">
        <f t="shared" si="240"/>
        <v>0</v>
      </c>
      <c r="JR10" s="319">
        <f t="shared" si="241"/>
        <v>0</v>
      </c>
      <c r="JS10" s="351">
        <f t="shared" si="242"/>
        <v>0</v>
      </c>
    </row>
    <row r="11" spans="1:279" s="25" customFormat="1" ht="15.75" x14ac:dyDescent="0.25">
      <c r="B11" s="254"/>
      <c r="C11" s="209"/>
      <c r="D11" s="210"/>
      <c r="E11" s="142"/>
      <c r="F11" s="37"/>
      <c r="G11" s="17"/>
      <c r="H11" s="17"/>
      <c r="I11" s="18">
        <f t="shared" si="0"/>
        <v>0</v>
      </c>
      <c r="J11" s="19"/>
      <c r="K11" s="368" t="str">
        <f t="shared" si="1"/>
        <v/>
      </c>
      <c r="L11" s="211">
        <f t="shared" si="2"/>
        <v>0</v>
      </c>
      <c r="M11" s="211">
        <f t="shared" si="243"/>
        <v>0</v>
      </c>
      <c r="N11" s="96">
        <f t="shared" si="244"/>
        <v>0</v>
      </c>
      <c r="P11" s="253"/>
      <c r="R11" s="253"/>
      <c r="T11" s="430"/>
      <c r="V11" s="430"/>
      <c r="X11" s="210"/>
      <c r="Z11" s="726"/>
      <c r="AA11"/>
      <c r="AB11" s="726"/>
      <c r="AC11" s="730" t="str">
        <f>IF(COUNTIF(B5:B44,"80%"),1,"None Selected")</f>
        <v>None Selected</v>
      </c>
      <c r="AE11" s="315"/>
      <c r="AF11" s="350">
        <f t="shared" si="3"/>
        <v>0</v>
      </c>
      <c r="AG11" s="319">
        <f t="shared" si="4"/>
        <v>0</v>
      </c>
      <c r="AH11" s="319">
        <f t="shared" si="5"/>
        <v>0</v>
      </c>
      <c r="AI11" s="844">
        <f t="shared" si="6"/>
        <v>0</v>
      </c>
      <c r="AJ11" s="845">
        <f t="shared" si="7"/>
        <v>0</v>
      </c>
      <c r="AK11" s="846">
        <f t="shared" si="8"/>
        <v>0</v>
      </c>
      <c r="AL11" s="844">
        <f t="shared" si="9"/>
        <v>0</v>
      </c>
      <c r="AM11" s="844">
        <f t="shared" si="10"/>
        <v>0</v>
      </c>
      <c r="AN11" s="844">
        <f t="shared" si="11"/>
        <v>0</v>
      </c>
      <c r="AO11" s="845">
        <f t="shared" si="12"/>
        <v>0</v>
      </c>
      <c r="AP11" s="846">
        <f t="shared" si="13"/>
        <v>0</v>
      </c>
      <c r="AQ11" s="844">
        <f t="shared" si="14"/>
        <v>0</v>
      </c>
      <c r="AR11" s="844">
        <f t="shared" si="15"/>
        <v>0</v>
      </c>
      <c r="AS11" s="844">
        <f t="shared" si="16"/>
        <v>0</v>
      </c>
      <c r="AT11" s="845">
        <f t="shared" si="17"/>
        <v>0</v>
      </c>
      <c r="AU11" s="846">
        <f t="shared" si="18"/>
        <v>0</v>
      </c>
      <c r="AV11" s="844">
        <f t="shared" si="19"/>
        <v>0</v>
      </c>
      <c r="AW11" s="844">
        <f t="shared" si="20"/>
        <v>0</v>
      </c>
      <c r="AX11" s="844">
        <f t="shared" si="21"/>
        <v>0</v>
      </c>
      <c r="AY11" s="845">
        <f t="shared" si="22"/>
        <v>0</v>
      </c>
      <c r="AZ11" s="846">
        <f t="shared" si="23"/>
        <v>0</v>
      </c>
      <c r="BA11" s="844">
        <f t="shared" si="24"/>
        <v>0</v>
      </c>
      <c r="BB11" s="844">
        <f t="shared" si="25"/>
        <v>0</v>
      </c>
      <c r="BC11" s="844">
        <f t="shared" si="26"/>
        <v>0</v>
      </c>
      <c r="BD11" s="845">
        <f t="shared" si="27"/>
        <v>0</v>
      </c>
      <c r="BE11" s="846">
        <f t="shared" si="28"/>
        <v>0</v>
      </c>
      <c r="BF11" s="844">
        <f t="shared" si="29"/>
        <v>0</v>
      </c>
      <c r="BG11" s="844">
        <f t="shared" si="30"/>
        <v>0</v>
      </c>
      <c r="BH11" s="844">
        <f t="shared" si="31"/>
        <v>0</v>
      </c>
      <c r="BI11" s="845">
        <f t="shared" si="32"/>
        <v>0</v>
      </c>
      <c r="BJ11"/>
      <c r="BK11" s="350">
        <f t="shared" si="33"/>
        <v>0</v>
      </c>
      <c r="BL11" s="319">
        <f t="shared" si="34"/>
        <v>0</v>
      </c>
      <c r="BM11" s="319">
        <f t="shared" si="35"/>
        <v>0</v>
      </c>
      <c r="BN11" s="319">
        <f t="shared" si="36"/>
        <v>0</v>
      </c>
      <c r="BO11" s="351">
        <f t="shared" si="37"/>
        <v>0</v>
      </c>
      <c r="BP11" s="352">
        <f t="shared" si="38"/>
        <v>0</v>
      </c>
      <c r="BQ11" s="319">
        <f t="shared" si="39"/>
        <v>0</v>
      </c>
      <c r="BR11" s="319">
        <f t="shared" si="40"/>
        <v>0</v>
      </c>
      <c r="BS11" s="319">
        <f t="shared" si="41"/>
        <v>0</v>
      </c>
      <c r="BT11" s="351">
        <f t="shared" si="42"/>
        <v>0</v>
      </c>
      <c r="BU11" s="352">
        <f t="shared" si="43"/>
        <v>0</v>
      </c>
      <c r="BV11" s="319">
        <f t="shared" si="44"/>
        <v>0</v>
      </c>
      <c r="BW11" s="319">
        <f t="shared" si="45"/>
        <v>0</v>
      </c>
      <c r="BX11" s="319">
        <f t="shared" si="46"/>
        <v>0</v>
      </c>
      <c r="BY11" s="351">
        <f t="shared" si="47"/>
        <v>0</v>
      </c>
      <c r="BZ11" s="352">
        <f t="shared" si="48"/>
        <v>0</v>
      </c>
      <c r="CA11" s="319">
        <f t="shared" si="49"/>
        <v>0</v>
      </c>
      <c r="CB11" s="319">
        <f t="shared" si="50"/>
        <v>0</v>
      </c>
      <c r="CC11" s="319">
        <f t="shared" si="51"/>
        <v>0</v>
      </c>
      <c r="CD11" s="351">
        <f t="shared" si="52"/>
        <v>0</v>
      </c>
      <c r="CE11" s="352">
        <f t="shared" si="53"/>
        <v>0</v>
      </c>
      <c r="CF11" s="319">
        <f t="shared" si="54"/>
        <v>0</v>
      </c>
      <c r="CG11" s="319">
        <f t="shared" si="55"/>
        <v>0</v>
      </c>
      <c r="CH11" s="319">
        <f t="shared" si="56"/>
        <v>0</v>
      </c>
      <c r="CI11" s="351">
        <f t="shared" si="57"/>
        <v>0</v>
      </c>
      <c r="CJ11" s="352">
        <f t="shared" si="58"/>
        <v>0</v>
      </c>
      <c r="CK11" s="319">
        <f t="shared" si="59"/>
        <v>0</v>
      </c>
      <c r="CL11" s="319">
        <f t="shared" si="60"/>
        <v>0</v>
      </c>
      <c r="CM11" s="319">
        <f t="shared" si="61"/>
        <v>0</v>
      </c>
      <c r="CN11" s="351">
        <f t="shared" si="62"/>
        <v>0</v>
      </c>
      <c r="CO11"/>
      <c r="CP11" s="350">
        <f t="shared" si="63"/>
        <v>0</v>
      </c>
      <c r="CQ11" s="319">
        <f t="shared" si="64"/>
        <v>0</v>
      </c>
      <c r="CR11" s="319">
        <f t="shared" si="65"/>
        <v>0</v>
      </c>
      <c r="CS11" s="319">
        <f t="shared" si="66"/>
        <v>0</v>
      </c>
      <c r="CT11" s="351">
        <f t="shared" si="67"/>
        <v>0</v>
      </c>
      <c r="CU11" s="352">
        <f t="shared" si="68"/>
        <v>0</v>
      </c>
      <c r="CV11" s="319">
        <f t="shared" si="69"/>
        <v>0</v>
      </c>
      <c r="CW11" s="319">
        <f t="shared" si="70"/>
        <v>0</v>
      </c>
      <c r="CX11" s="319">
        <f t="shared" si="71"/>
        <v>0</v>
      </c>
      <c r="CY11" s="351">
        <f t="shared" si="72"/>
        <v>0</v>
      </c>
      <c r="CZ11" s="352">
        <f t="shared" si="73"/>
        <v>0</v>
      </c>
      <c r="DA11" s="319">
        <f t="shared" si="74"/>
        <v>0</v>
      </c>
      <c r="DB11" s="319">
        <f t="shared" si="75"/>
        <v>0</v>
      </c>
      <c r="DC11" s="319">
        <f t="shared" si="76"/>
        <v>0</v>
      </c>
      <c r="DD11" s="351">
        <f t="shared" si="77"/>
        <v>0</v>
      </c>
      <c r="DE11" s="352">
        <f t="shared" si="78"/>
        <v>0</v>
      </c>
      <c r="DF11" s="319">
        <f t="shared" si="79"/>
        <v>0</v>
      </c>
      <c r="DG11" s="319">
        <f t="shared" si="80"/>
        <v>0</v>
      </c>
      <c r="DH11" s="319">
        <f t="shared" si="81"/>
        <v>0</v>
      </c>
      <c r="DI11" s="351">
        <f t="shared" si="82"/>
        <v>0</v>
      </c>
      <c r="DJ11" s="352">
        <f t="shared" si="83"/>
        <v>0</v>
      </c>
      <c r="DK11" s="319">
        <f t="shared" si="84"/>
        <v>0</v>
      </c>
      <c r="DL11" s="319">
        <f t="shared" si="85"/>
        <v>0</v>
      </c>
      <c r="DM11" s="319">
        <f t="shared" si="86"/>
        <v>0</v>
      </c>
      <c r="DN11" s="351">
        <f t="shared" si="87"/>
        <v>0</v>
      </c>
      <c r="DO11" s="352">
        <f t="shared" si="88"/>
        <v>0</v>
      </c>
      <c r="DP11" s="319">
        <f t="shared" si="89"/>
        <v>0</v>
      </c>
      <c r="DQ11" s="319">
        <f t="shared" si="90"/>
        <v>0</v>
      </c>
      <c r="DR11" s="319">
        <f t="shared" si="91"/>
        <v>0</v>
      </c>
      <c r="DS11" s="351">
        <f t="shared" si="92"/>
        <v>0</v>
      </c>
      <c r="DT11" s="172"/>
      <c r="DU11" s="350">
        <f t="shared" si="93"/>
        <v>0</v>
      </c>
      <c r="DV11" s="319">
        <f t="shared" si="94"/>
        <v>0</v>
      </c>
      <c r="DW11" s="319">
        <f t="shared" si="95"/>
        <v>0</v>
      </c>
      <c r="DX11" s="351">
        <f t="shared" si="96"/>
        <v>0</v>
      </c>
      <c r="DY11" s="352">
        <f t="shared" si="97"/>
        <v>0</v>
      </c>
      <c r="DZ11" s="319">
        <f t="shared" si="98"/>
        <v>0</v>
      </c>
      <c r="EA11" s="319">
        <f t="shared" si="99"/>
        <v>0</v>
      </c>
      <c r="EB11" s="351">
        <f t="shared" si="100"/>
        <v>0</v>
      </c>
      <c r="EC11" s="352">
        <f t="shared" si="101"/>
        <v>0</v>
      </c>
      <c r="ED11" s="319">
        <f t="shared" si="102"/>
        <v>0</v>
      </c>
      <c r="EE11" s="319">
        <f t="shared" si="103"/>
        <v>0</v>
      </c>
      <c r="EF11" s="351">
        <f t="shared" si="104"/>
        <v>0</v>
      </c>
      <c r="EG11" s="352">
        <f t="shared" si="105"/>
        <v>0</v>
      </c>
      <c r="EH11" s="319">
        <f t="shared" si="106"/>
        <v>0</v>
      </c>
      <c r="EI11" s="319">
        <f t="shared" si="107"/>
        <v>0</v>
      </c>
      <c r="EJ11" s="351">
        <f t="shared" si="108"/>
        <v>0</v>
      </c>
      <c r="EK11" s="352">
        <f t="shared" si="109"/>
        <v>0</v>
      </c>
      <c r="EL11" s="319">
        <f t="shared" si="110"/>
        <v>0</v>
      </c>
      <c r="EM11" s="319">
        <f t="shared" si="111"/>
        <v>0</v>
      </c>
      <c r="EN11" s="351">
        <f t="shared" si="112"/>
        <v>0</v>
      </c>
      <c r="EO11" s="352">
        <f t="shared" si="113"/>
        <v>0</v>
      </c>
      <c r="EP11" s="319">
        <f t="shared" si="114"/>
        <v>0</v>
      </c>
      <c r="EQ11" s="319">
        <f t="shared" si="115"/>
        <v>0</v>
      </c>
      <c r="ER11" s="351">
        <f t="shared" si="116"/>
        <v>0</v>
      </c>
      <c r="ES11" s="172"/>
      <c r="ET11" s="350">
        <f t="shared" si="117"/>
        <v>0</v>
      </c>
      <c r="EU11" s="319">
        <f t="shared" si="118"/>
        <v>0</v>
      </c>
      <c r="EV11" s="319">
        <f t="shared" si="119"/>
        <v>0</v>
      </c>
      <c r="EW11" s="351">
        <f t="shared" si="120"/>
        <v>0</v>
      </c>
      <c r="EX11" s="352">
        <f t="shared" si="121"/>
        <v>0</v>
      </c>
      <c r="EY11" s="319">
        <f t="shared" si="122"/>
        <v>0</v>
      </c>
      <c r="EZ11" s="319">
        <f t="shared" si="123"/>
        <v>0</v>
      </c>
      <c r="FA11" s="351">
        <f t="shared" si="124"/>
        <v>0</v>
      </c>
      <c r="FB11" s="352">
        <f t="shared" si="125"/>
        <v>0</v>
      </c>
      <c r="FC11" s="319">
        <f t="shared" si="126"/>
        <v>0</v>
      </c>
      <c r="FD11" s="319">
        <f t="shared" si="127"/>
        <v>0</v>
      </c>
      <c r="FE11" s="351">
        <f t="shared" si="128"/>
        <v>0</v>
      </c>
      <c r="FF11" s="352">
        <f t="shared" si="129"/>
        <v>0</v>
      </c>
      <c r="FG11" s="319">
        <f t="shared" si="130"/>
        <v>0</v>
      </c>
      <c r="FH11" s="319">
        <f t="shared" si="131"/>
        <v>0</v>
      </c>
      <c r="FI11" s="351">
        <f t="shared" si="132"/>
        <v>0</v>
      </c>
      <c r="FJ11" s="352">
        <f t="shared" si="133"/>
        <v>0</v>
      </c>
      <c r="FK11" s="319">
        <f t="shared" si="134"/>
        <v>0</v>
      </c>
      <c r="FL11" s="319">
        <f t="shared" si="135"/>
        <v>0</v>
      </c>
      <c r="FM11" s="351">
        <f t="shared" si="136"/>
        <v>0</v>
      </c>
      <c r="FN11" s="352">
        <f t="shared" si="137"/>
        <v>0</v>
      </c>
      <c r="FO11" s="319">
        <f t="shared" si="138"/>
        <v>0</v>
      </c>
      <c r="FP11" s="319">
        <f t="shared" si="139"/>
        <v>0</v>
      </c>
      <c r="FQ11" s="351">
        <f t="shared" si="140"/>
        <v>0</v>
      </c>
      <c r="FR11" s="172"/>
      <c r="FS11" s="350">
        <f t="shared" si="141"/>
        <v>0</v>
      </c>
      <c r="FT11" s="319">
        <f t="shared" si="142"/>
        <v>0</v>
      </c>
      <c r="FU11" s="319">
        <f t="shared" si="143"/>
        <v>0</v>
      </c>
      <c r="FV11" s="319">
        <f t="shared" si="144"/>
        <v>0</v>
      </c>
      <c r="FW11" s="351">
        <f t="shared" si="145"/>
        <v>0</v>
      </c>
      <c r="FX11" s="352">
        <f t="shared" si="146"/>
        <v>0</v>
      </c>
      <c r="FY11" s="319">
        <f t="shared" si="147"/>
        <v>0</v>
      </c>
      <c r="FZ11" s="319">
        <f t="shared" si="148"/>
        <v>0</v>
      </c>
      <c r="GA11" s="319">
        <f t="shared" si="149"/>
        <v>0</v>
      </c>
      <c r="GB11" s="351">
        <f t="shared" si="150"/>
        <v>0</v>
      </c>
      <c r="GC11" s="352">
        <f t="shared" si="151"/>
        <v>0</v>
      </c>
      <c r="GD11" s="319">
        <f t="shared" si="152"/>
        <v>0</v>
      </c>
      <c r="GE11" s="319">
        <f t="shared" si="153"/>
        <v>0</v>
      </c>
      <c r="GF11" s="319">
        <f t="shared" si="154"/>
        <v>0</v>
      </c>
      <c r="GG11" s="351">
        <f t="shared" si="155"/>
        <v>0</v>
      </c>
      <c r="GH11" s="352">
        <f t="shared" si="156"/>
        <v>0</v>
      </c>
      <c r="GI11" s="319">
        <f t="shared" si="157"/>
        <v>0</v>
      </c>
      <c r="GJ11" s="319">
        <f t="shared" si="158"/>
        <v>0</v>
      </c>
      <c r="GK11" s="319">
        <f t="shared" si="159"/>
        <v>0</v>
      </c>
      <c r="GL11" s="351">
        <f t="shared" si="160"/>
        <v>0</v>
      </c>
      <c r="GM11" s="352">
        <f t="shared" si="161"/>
        <v>0</v>
      </c>
      <c r="GN11" s="319">
        <f t="shared" si="162"/>
        <v>0</v>
      </c>
      <c r="GO11" s="319">
        <f t="shared" si="163"/>
        <v>0</v>
      </c>
      <c r="GP11" s="319">
        <f t="shared" si="164"/>
        <v>0</v>
      </c>
      <c r="GQ11" s="351">
        <f t="shared" si="165"/>
        <v>0</v>
      </c>
      <c r="GR11" s="352">
        <f t="shared" si="166"/>
        <v>0</v>
      </c>
      <c r="GS11" s="319">
        <f t="shared" si="167"/>
        <v>0</v>
      </c>
      <c r="GT11" s="319">
        <f t="shared" si="168"/>
        <v>0</v>
      </c>
      <c r="GU11" s="319">
        <f t="shared" si="169"/>
        <v>0</v>
      </c>
      <c r="GV11" s="351">
        <f t="shared" si="170"/>
        <v>0</v>
      </c>
      <c r="GW11"/>
      <c r="GX11" s="350">
        <f t="shared" si="171"/>
        <v>0</v>
      </c>
      <c r="GY11" s="319">
        <f t="shared" si="172"/>
        <v>0</v>
      </c>
      <c r="GZ11" s="319">
        <f t="shared" si="173"/>
        <v>0</v>
      </c>
      <c r="HA11" s="351">
        <f t="shared" si="174"/>
        <v>0</v>
      </c>
      <c r="HB11" s="352">
        <f t="shared" si="175"/>
        <v>0</v>
      </c>
      <c r="HC11" s="319">
        <f t="shared" si="176"/>
        <v>0</v>
      </c>
      <c r="HD11" s="319">
        <f t="shared" si="177"/>
        <v>0</v>
      </c>
      <c r="HE11" s="351">
        <f t="shared" si="178"/>
        <v>0</v>
      </c>
      <c r="HF11" s="352">
        <f t="shared" si="179"/>
        <v>0</v>
      </c>
      <c r="HG11" s="319">
        <f t="shared" si="180"/>
        <v>0</v>
      </c>
      <c r="HH11" s="319">
        <f t="shared" si="181"/>
        <v>0</v>
      </c>
      <c r="HI11" s="351">
        <f t="shared" si="182"/>
        <v>0</v>
      </c>
      <c r="HJ11" s="352">
        <f t="shared" si="183"/>
        <v>0</v>
      </c>
      <c r="HK11" s="319">
        <f t="shared" si="184"/>
        <v>0</v>
      </c>
      <c r="HL11" s="319">
        <f t="shared" si="185"/>
        <v>0</v>
      </c>
      <c r="HM11" s="351">
        <f t="shared" si="186"/>
        <v>0</v>
      </c>
      <c r="HN11" s="352">
        <f t="shared" si="187"/>
        <v>0</v>
      </c>
      <c r="HO11" s="319">
        <f t="shared" si="188"/>
        <v>0</v>
      </c>
      <c r="HP11" s="319">
        <f t="shared" si="189"/>
        <v>0</v>
      </c>
      <c r="HQ11" s="351">
        <f t="shared" si="190"/>
        <v>0</v>
      </c>
      <c r="HR11" s="352">
        <f t="shared" si="191"/>
        <v>0</v>
      </c>
      <c r="HS11" s="319">
        <f t="shared" si="192"/>
        <v>0</v>
      </c>
      <c r="HT11" s="319">
        <f t="shared" si="193"/>
        <v>0</v>
      </c>
      <c r="HU11" s="351">
        <f t="shared" si="194"/>
        <v>0</v>
      </c>
      <c r="HV11" s="172"/>
      <c r="HW11" s="350">
        <f t="shared" si="195"/>
        <v>0</v>
      </c>
      <c r="HX11" s="319">
        <f t="shared" si="196"/>
        <v>0</v>
      </c>
      <c r="HY11" s="319">
        <f t="shared" si="197"/>
        <v>0</v>
      </c>
      <c r="HZ11" s="351">
        <f t="shared" si="198"/>
        <v>0</v>
      </c>
      <c r="IA11" s="352">
        <f t="shared" si="199"/>
        <v>0</v>
      </c>
      <c r="IB11" s="319">
        <f t="shared" si="200"/>
        <v>0</v>
      </c>
      <c r="IC11" s="319">
        <f t="shared" si="201"/>
        <v>0</v>
      </c>
      <c r="ID11" s="351">
        <f t="shared" si="202"/>
        <v>0</v>
      </c>
      <c r="IE11" s="352">
        <f t="shared" si="203"/>
        <v>0</v>
      </c>
      <c r="IF11" s="319">
        <f t="shared" si="204"/>
        <v>0</v>
      </c>
      <c r="IG11" s="319">
        <f t="shared" si="205"/>
        <v>0</v>
      </c>
      <c r="IH11" s="351">
        <f t="shared" si="206"/>
        <v>0</v>
      </c>
      <c r="II11" s="352">
        <f t="shared" si="207"/>
        <v>0</v>
      </c>
      <c r="IJ11" s="319">
        <f t="shared" si="208"/>
        <v>0</v>
      </c>
      <c r="IK11" s="319">
        <f t="shared" si="209"/>
        <v>0</v>
      </c>
      <c r="IL11" s="351">
        <f t="shared" si="210"/>
        <v>0</v>
      </c>
      <c r="IM11" s="352">
        <f t="shared" si="211"/>
        <v>0</v>
      </c>
      <c r="IN11" s="319">
        <f t="shared" si="212"/>
        <v>0</v>
      </c>
      <c r="IO11" s="319">
        <f t="shared" si="213"/>
        <v>0</v>
      </c>
      <c r="IP11" s="351">
        <f t="shared" si="214"/>
        <v>0</v>
      </c>
      <c r="IQ11" s="352">
        <f t="shared" si="215"/>
        <v>0</v>
      </c>
      <c r="IR11" s="319">
        <f t="shared" si="216"/>
        <v>0</v>
      </c>
      <c r="IS11" s="319">
        <f t="shared" si="217"/>
        <v>0</v>
      </c>
      <c r="IT11" s="351">
        <f t="shared" si="218"/>
        <v>0</v>
      </c>
      <c r="IU11" s="172"/>
      <c r="IV11" s="350">
        <f t="shared" si="219"/>
        <v>0</v>
      </c>
      <c r="IW11" s="319">
        <f t="shared" si="220"/>
        <v>0</v>
      </c>
      <c r="IX11" s="319">
        <f t="shared" si="221"/>
        <v>0</v>
      </c>
      <c r="IY11" s="351">
        <f t="shared" si="222"/>
        <v>0</v>
      </c>
      <c r="IZ11" s="352">
        <f t="shared" si="223"/>
        <v>0</v>
      </c>
      <c r="JA11" s="319">
        <f t="shared" si="224"/>
        <v>0</v>
      </c>
      <c r="JB11" s="319">
        <f t="shared" si="225"/>
        <v>0</v>
      </c>
      <c r="JC11" s="351">
        <f t="shared" si="226"/>
        <v>0</v>
      </c>
      <c r="JD11" s="352">
        <f t="shared" si="227"/>
        <v>0</v>
      </c>
      <c r="JE11" s="319">
        <f t="shared" si="228"/>
        <v>0</v>
      </c>
      <c r="JF11" s="319">
        <f t="shared" si="229"/>
        <v>0</v>
      </c>
      <c r="JG11" s="351">
        <f t="shared" si="230"/>
        <v>0</v>
      </c>
      <c r="JH11" s="352">
        <f t="shared" si="231"/>
        <v>0</v>
      </c>
      <c r="JI11" s="319">
        <f t="shared" si="232"/>
        <v>0</v>
      </c>
      <c r="JJ11" s="319">
        <f t="shared" si="233"/>
        <v>0</v>
      </c>
      <c r="JK11" s="351">
        <f t="shared" si="234"/>
        <v>0</v>
      </c>
      <c r="JL11" s="352">
        <f t="shared" si="235"/>
        <v>0</v>
      </c>
      <c r="JM11" s="319">
        <f t="shared" si="236"/>
        <v>0</v>
      </c>
      <c r="JN11" s="319">
        <f t="shared" si="237"/>
        <v>0</v>
      </c>
      <c r="JO11" s="351">
        <f t="shared" si="238"/>
        <v>0</v>
      </c>
      <c r="JP11" s="352">
        <f t="shared" si="239"/>
        <v>0</v>
      </c>
      <c r="JQ11" s="319">
        <f t="shared" si="240"/>
        <v>0</v>
      </c>
      <c r="JR11" s="319">
        <f t="shared" si="241"/>
        <v>0</v>
      </c>
      <c r="JS11" s="351">
        <f t="shared" si="242"/>
        <v>0</v>
      </c>
    </row>
    <row r="12" spans="1:279" s="25" customFormat="1" ht="15" x14ac:dyDescent="0.25">
      <c r="B12" s="254"/>
      <c r="C12" s="209"/>
      <c r="D12" s="210"/>
      <c r="E12" s="142"/>
      <c r="F12" s="37"/>
      <c r="G12" s="17"/>
      <c r="H12" s="17"/>
      <c r="I12" s="18">
        <f t="shared" si="0"/>
        <v>0</v>
      </c>
      <c r="J12" s="19"/>
      <c r="K12" s="368" t="str">
        <f t="shared" si="1"/>
        <v/>
      </c>
      <c r="L12" s="211">
        <f t="shared" si="2"/>
        <v>0</v>
      </c>
      <c r="M12" s="211">
        <f t="shared" si="243"/>
        <v>0</v>
      </c>
      <c r="N12" s="96">
        <f t="shared" si="244"/>
        <v>0</v>
      </c>
      <c r="P12" s="253"/>
      <c r="R12" s="253"/>
      <c r="T12" s="430"/>
      <c r="V12" s="253"/>
      <c r="X12" s="210"/>
      <c r="Z12" s="726"/>
      <c r="AA12"/>
      <c r="AB12" s="726"/>
      <c r="AC12" s="45"/>
      <c r="AE12" s="315"/>
      <c r="AF12" s="350">
        <f t="shared" si="3"/>
        <v>0</v>
      </c>
      <c r="AG12" s="319">
        <f t="shared" si="4"/>
        <v>0</v>
      </c>
      <c r="AH12" s="319">
        <f t="shared" si="5"/>
        <v>0</v>
      </c>
      <c r="AI12" s="844">
        <f t="shared" si="6"/>
        <v>0</v>
      </c>
      <c r="AJ12" s="845">
        <f t="shared" si="7"/>
        <v>0</v>
      </c>
      <c r="AK12" s="846">
        <f t="shared" si="8"/>
        <v>0</v>
      </c>
      <c r="AL12" s="844">
        <f t="shared" si="9"/>
        <v>0</v>
      </c>
      <c r="AM12" s="844">
        <f t="shared" si="10"/>
        <v>0</v>
      </c>
      <c r="AN12" s="844">
        <f t="shared" si="11"/>
        <v>0</v>
      </c>
      <c r="AO12" s="845">
        <f t="shared" si="12"/>
        <v>0</v>
      </c>
      <c r="AP12" s="846">
        <f t="shared" si="13"/>
        <v>0</v>
      </c>
      <c r="AQ12" s="844">
        <f t="shared" si="14"/>
        <v>0</v>
      </c>
      <c r="AR12" s="844">
        <f t="shared" si="15"/>
        <v>0</v>
      </c>
      <c r="AS12" s="844">
        <f t="shared" si="16"/>
        <v>0</v>
      </c>
      <c r="AT12" s="845">
        <f t="shared" si="17"/>
        <v>0</v>
      </c>
      <c r="AU12" s="846">
        <f t="shared" si="18"/>
        <v>0</v>
      </c>
      <c r="AV12" s="844">
        <f t="shared" si="19"/>
        <v>0</v>
      </c>
      <c r="AW12" s="844">
        <f t="shared" si="20"/>
        <v>0</v>
      </c>
      <c r="AX12" s="844">
        <f t="shared" si="21"/>
        <v>0</v>
      </c>
      <c r="AY12" s="845">
        <f t="shared" si="22"/>
        <v>0</v>
      </c>
      <c r="AZ12" s="846">
        <f t="shared" si="23"/>
        <v>0</v>
      </c>
      <c r="BA12" s="844">
        <f t="shared" si="24"/>
        <v>0</v>
      </c>
      <c r="BB12" s="844">
        <f t="shared" si="25"/>
        <v>0</v>
      </c>
      <c r="BC12" s="844">
        <f t="shared" si="26"/>
        <v>0</v>
      </c>
      <c r="BD12" s="845">
        <f t="shared" si="27"/>
        <v>0</v>
      </c>
      <c r="BE12" s="846">
        <f t="shared" si="28"/>
        <v>0</v>
      </c>
      <c r="BF12" s="844">
        <f t="shared" si="29"/>
        <v>0</v>
      </c>
      <c r="BG12" s="844">
        <f t="shared" si="30"/>
        <v>0</v>
      </c>
      <c r="BH12" s="844">
        <f t="shared" si="31"/>
        <v>0</v>
      </c>
      <c r="BI12" s="845">
        <f t="shared" si="32"/>
        <v>0</v>
      </c>
      <c r="BJ12"/>
      <c r="BK12" s="350">
        <f t="shared" si="33"/>
        <v>0</v>
      </c>
      <c r="BL12" s="319">
        <f t="shared" si="34"/>
        <v>0</v>
      </c>
      <c r="BM12" s="319">
        <f t="shared" si="35"/>
        <v>0</v>
      </c>
      <c r="BN12" s="319">
        <f t="shared" si="36"/>
        <v>0</v>
      </c>
      <c r="BO12" s="351">
        <f t="shared" si="37"/>
        <v>0</v>
      </c>
      <c r="BP12" s="352">
        <f t="shared" si="38"/>
        <v>0</v>
      </c>
      <c r="BQ12" s="319">
        <f t="shared" si="39"/>
        <v>0</v>
      </c>
      <c r="BR12" s="319">
        <f t="shared" si="40"/>
        <v>0</v>
      </c>
      <c r="BS12" s="319">
        <f t="shared" si="41"/>
        <v>0</v>
      </c>
      <c r="BT12" s="351">
        <f t="shared" si="42"/>
        <v>0</v>
      </c>
      <c r="BU12" s="352">
        <f t="shared" si="43"/>
        <v>0</v>
      </c>
      <c r="BV12" s="319">
        <f t="shared" si="44"/>
        <v>0</v>
      </c>
      <c r="BW12" s="319">
        <f t="shared" si="45"/>
        <v>0</v>
      </c>
      <c r="BX12" s="319">
        <f t="shared" si="46"/>
        <v>0</v>
      </c>
      <c r="BY12" s="351">
        <f t="shared" si="47"/>
        <v>0</v>
      </c>
      <c r="BZ12" s="352">
        <f t="shared" si="48"/>
        <v>0</v>
      </c>
      <c r="CA12" s="319">
        <f t="shared" si="49"/>
        <v>0</v>
      </c>
      <c r="CB12" s="319">
        <f t="shared" si="50"/>
        <v>0</v>
      </c>
      <c r="CC12" s="319">
        <f t="shared" si="51"/>
        <v>0</v>
      </c>
      <c r="CD12" s="351">
        <f t="shared" si="52"/>
        <v>0</v>
      </c>
      <c r="CE12" s="352">
        <f t="shared" si="53"/>
        <v>0</v>
      </c>
      <c r="CF12" s="319">
        <f t="shared" si="54"/>
        <v>0</v>
      </c>
      <c r="CG12" s="319">
        <f t="shared" si="55"/>
        <v>0</v>
      </c>
      <c r="CH12" s="319">
        <f t="shared" si="56"/>
        <v>0</v>
      </c>
      <c r="CI12" s="351">
        <f t="shared" si="57"/>
        <v>0</v>
      </c>
      <c r="CJ12" s="352">
        <f t="shared" si="58"/>
        <v>0</v>
      </c>
      <c r="CK12" s="319">
        <f t="shared" si="59"/>
        <v>0</v>
      </c>
      <c r="CL12" s="319">
        <f t="shared" si="60"/>
        <v>0</v>
      </c>
      <c r="CM12" s="319">
        <f t="shared" si="61"/>
        <v>0</v>
      </c>
      <c r="CN12" s="351">
        <f t="shared" si="62"/>
        <v>0</v>
      </c>
      <c r="CO12"/>
      <c r="CP12" s="350">
        <f t="shared" si="63"/>
        <v>0</v>
      </c>
      <c r="CQ12" s="319">
        <f t="shared" si="64"/>
        <v>0</v>
      </c>
      <c r="CR12" s="319">
        <f t="shared" si="65"/>
        <v>0</v>
      </c>
      <c r="CS12" s="319">
        <f t="shared" si="66"/>
        <v>0</v>
      </c>
      <c r="CT12" s="351">
        <f t="shared" si="67"/>
        <v>0</v>
      </c>
      <c r="CU12" s="352">
        <f t="shared" si="68"/>
        <v>0</v>
      </c>
      <c r="CV12" s="319">
        <f t="shared" si="69"/>
        <v>0</v>
      </c>
      <c r="CW12" s="319">
        <f t="shared" si="70"/>
        <v>0</v>
      </c>
      <c r="CX12" s="319">
        <f t="shared" si="71"/>
        <v>0</v>
      </c>
      <c r="CY12" s="351">
        <f t="shared" si="72"/>
        <v>0</v>
      </c>
      <c r="CZ12" s="352">
        <f t="shared" si="73"/>
        <v>0</v>
      </c>
      <c r="DA12" s="319">
        <f t="shared" si="74"/>
        <v>0</v>
      </c>
      <c r="DB12" s="319">
        <f t="shared" si="75"/>
        <v>0</v>
      </c>
      <c r="DC12" s="319">
        <f t="shared" si="76"/>
        <v>0</v>
      </c>
      <c r="DD12" s="351">
        <f t="shared" si="77"/>
        <v>0</v>
      </c>
      <c r="DE12" s="352">
        <f t="shared" si="78"/>
        <v>0</v>
      </c>
      <c r="DF12" s="319">
        <f t="shared" si="79"/>
        <v>0</v>
      </c>
      <c r="DG12" s="319">
        <f t="shared" si="80"/>
        <v>0</v>
      </c>
      <c r="DH12" s="319">
        <f t="shared" si="81"/>
        <v>0</v>
      </c>
      <c r="DI12" s="351">
        <f t="shared" si="82"/>
        <v>0</v>
      </c>
      <c r="DJ12" s="352">
        <f t="shared" si="83"/>
        <v>0</v>
      </c>
      <c r="DK12" s="319">
        <f t="shared" si="84"/>
        <v>0</v>
      </c>
      <c r="DL12" s="319">
        <f t="shared" si="85"/>
        <v>0</v>
      </c>
      <c r="DM12" s="319">
        <f t="shared" si="86"/>
        <v>0</v>
      </c>
      <c r="DN12" s="351">
        <f t="shared" si="87"/>
        <v>0</v>
      </c>
      <c r="DO12" s="352">
        <f t="shared" si="88"/>
        <v>0</v>
      </c>
      <c r="DP12" s="319">
        <f t="shared" si="89"/>
        <v>0</v>
      </c>
      <c r="DQ12" s="319">
        <f t="shared" si="90"/>
        <v>0</v>
      </c>
      <c r="DR12" s="319">
        <f t="shared" si="91"/>
        <v>0</v>
      </c>
      <c r="DS12" s="351">
        <f t="shared" si="92"/>
        <v>0</v>
      </c>
      <c r="DT12" s="172"/>
      <c r="DU12" s="350">
        <f t="shared" si="93"/>
        <v>0</v>
      </c>
      <c r="DV12" s="319">
        <f t="shared" si="94"/>
        <v>0</v>
      </c>
      <c r="DW12" s="319">
        <f t="shared" si="95"/>
        <v>0</v>
      </c>
      <c r="DX12" s="351">
        <f t="shared" si="96"/>
        <v>0</v>
      </c>
      <c r="DY12" s="352">
        <f t="shared" si="97"/>
        <v>0</v>
      </c>
      <c r="DZ12" s="319">
        <f t="shared" si="98"/>
        <v>0</v>
      </c>
      <c r="EA12" s="319">
        <f t="shared" si="99"/>
        <v>0</v>
      </c>
      <c r="EB12" s="351">
        <f t="shared" si="100"/>
        <v>0</v>
      </c>
      <c r="EC12" s="352">
        <f t="shared" si="101"/>
        <v>0</v>
      </c>
      <c r="ED12" s="319">
        <f t="shared" si="102"/>
        <v>0</v>
      </c>
      <c r="EE12" s="319">
        <f t="shared" si="103"/>
        <v>0</v>
      </c>
      <c r="EF12" s="351">
        <f t="shared" si="104"/>
        <v>0</v>
      </c>
      <c r="EG12" s="352">
        <f t="shared" si="105"/>
        <v>0</v>
      </c>
      <c r="EH12" s="319">
        <f t="shared" si="106"/>
        <v>0</v>
      </c>
      <c r="EI12" s="319">
        <f t="shared" si="107"/>
        <v>0</v>
      </c>
      <c r="EJ12" s="351">
        <f t="shared" si="108"/>
        <v>0</v>
      </c>
      <c r="EK12" s="352">
        <f t="shared" si="109"/>
        <v>0</v>
      </c>
      <c r="EL12" s="319">
        <f t="shared" si="110"/>
        <v>0</v>
      </c>
      <c r="EM12" s="319">
        <f t="shared" si="111"/>
        <v>0</v>
      </c>
      <c r="EN12" s="351">
        <f t="shared" si="112"/>
        <v>0</v>
      </c>
      <c r="EO12" s="352">
        <f t="shared" si="113"/>
        <v>0</v>
      </c>
      <c r="EP12" s="319">
        <f t="shared" si="114"/>
        <v>0</v>
      </c>
      <c r="EQ12" s="319">
        <f t="shared" si="115"/>
        <v>0</v>
      </c>
      <c r="ER12" s="351">
        <f t="shared" si="116"/>
        <v>0</v>
      </c>
      <c r="ES12" s="172"/>
      <c r="ET12" s="350">
        <f t="shared" si="117"/>
        <v>0</v>
      </c>
      <c r="EU12" s="319">
        <f t="shared" si="118"/>
        <v>0</v>
      </c>
      <c r="EV12" s="319">
        <f t="shared" si="119"/>
        <v>0</v>
      </c>
      <c r="EW12" s="351">
        <f t="shared" si="120"/>
        <v>0</v>
      </c>
      <c r="EX12" s="352">
        <f t="shared" si="121"/>
        <v>0</v>
      </c>
      <c r="EY12" s="319">
        <f t="shared" si="122"/>
        <v>0</v>
      </c>
      <c r="EZ12" s="319">
        <f t="shared" si="123"/>
        <v>0</v>
      </c>
      <c r="FA12" s="351">
        <f t="shared" si="124"/>
        <v>0</v>
      </c>
      <c r="FB12" s="352">
        <f t="shared" si="125"/>
        <v>0</v>
      </c>
      <c r="FC12" s="319">
        <f t="shared" si="126"/>
        <v>0</v>
      </c>
      <c r="FD12" s="319">
        <f t="shared" si="127"/>
        <v>0</v>
      </c>
      <c r="FE12" s="351">
        <f t="shared" si="128"/>
        <v>0</v>
      </c>
      <c r="FF12" s="352">
        <f t="shared" si="129"/>
        <v>0</v>
      </c>
      <c r="FG12" s="319">
        <f t="shared" si="130"/>
        <v>0</v>
      </c>
      <c r="FH12" s="319">
        <f t="shared" si="131"/>
        <v>0</v>
      </c>
      <c r="FI12" s="351">
        <f t="shared" si="132"/>
        <v>0</v>
      </c>
      <c r="FJ12" s="352">
        <f t="shared" si="133"/>
        <v>0</v>
      </c>
      <c r="FK12" s="319">
        <f t="shared" si="134"/>
        <v>0</v>
      </c>
      <c r="FL12" s="319">
        <f t="shared" si="135"/>
        <v>0</v>
      </c>
      <c r="FM12" s="351">
        <f t="shared" si="136"/>
        <v>0</v>
      </c>
      <c r="FN12" s="352">
        <f t="shared" si="137"/>
        <v>0</v>
      </c>
      <c r="FO12" s="319">
        <f t="shared" si="138"/>
        <v>0</v>
      </c>
      <c r="FP12" s="319">
        <f t="shared" si="139"/>
        <v>0</v>
      </c>
      <c r="FQ12" s="351">
        <f t="shared" si="140"/>
        <v>0</v>
      </c>
      <c r="FR12" s="172"/>
      <c r="FS12" s="350">
        <f t="shared" si="141"/>
        <v>0</v>
      </c>
      <c r="FT12" s="319">
        <f t="shared" si="142"/>
        <v>0</v>
      </c>
      <c r="FU12" s="319">
        <f t="shared" si="143"/>
        <v>0</v>
      </c>
      <c r="FV12" s="319">
        <f t="shared" si="144"/>
        <v>0</v>
      </c>
      <c r="FW12" s="351">
        <f t="shared" si="145"/>
        <v>0</v>
      </c>
      <c r="FX12" s="352">
        <f t="shared" si="146"/>
        <v>0</v>
      </c>
      <c r="FY12" s="319">
        <f t="shared" si="147"/>
        <v>0</v>
      </c>
      <c r="FZ12" s="319">
        <f t="shared" si="148"/>
        <v>0</v>
      </c>
      <c r="GA12" s="319">
        <f t="shared" si="149"/>
        <v>0</v>
      </c>
      <c r="GB12" s="351">
        <f t="shared" si="150"/>
        <v>0</v>
      </c>
      <c r="GC12" s="352">
        <f t="shared" si="151"/>
        <v>0</v>
      </c>
      <c r="GD12" s="319">
        <f t="shared" si="152"/>
        <v>0</v>
      </c>
      <c r="GE12" s="319">
        <f t="shared" si="153"/>
        <v>0</v>
      </c>
      <c r="GF12" s="319">
        <f t="shared" si="154"/>
        <v>0</v>
      </c>
      <c r="GG12" s="351">
        <f t="shared" si="155"/>
        <v>0</v>
      </c>
      <c r="GH12" s="352">
        <f t="shared" si="156"/>
        <v>0</v>
      </c>
      <c r="GI12" s="319">
        <f t="shared" si="157"/>
        <v>0</v>
      </c>
      <c r="GJ12" s="319">
        <f t="shared" si="158"/>
        <v>0</v>
      </c>
      <c r="GK12" s="319">
        <f t="shared" si="159"/>
        <v>0</v>
      </c>
      <c r="GL12" s="351">
        <f t="shared" si="160"/>
        <v>0</v>
      </c>
      <c r="GM12" s="352">
        <f t="shared" si="161"/>
        <v>0</v>
      </c>
      <c r="GN12" s="319">
        <f t="shared" si="162"/>
        <v>0</v>
      </c>
      <c r="GO12" s="319">
        <f t="shared" si="163"/>
        <v>0</v>
      </c>
      <c r="GP12" s="319">
        <f t="shared" si="164"/>
        <v>0</v>
      </c>
      <c r="GQ12" s="351">
        <f t="shared" si="165"/>
        <v>0</v>
      </c>
      <c r="GR12" s="352">
        <f t="shared" si="166"/>
        <v>0</v>
      </c>
      <c r="GS12" s="319">
        <f t="shared" si="167"/>
        <v>0</v>
      </c>
      <c r="GT12" s="319">
        <f t="shared" si="168"/>
        <v>0</v>
      </c>
      <c r="GU12" s="319">
        <f t="shared" si="169"/>
        <v>0</v>
      </c>
      <c r="GV12" s="351">
        <f t="shared" si="170"/>
        <v>0</v>
      </c>
      <c r="GW12"/>
      <c r="GX12" s="350">
        <f t="shared" si="171"/>
        <v>0</v>
      </c>
      <c r="GY12" s="319">
        <f t="shared" si="172"/>
        <v>0</v>
      </c>
      <c r="GZ12" s="319">
        <f t="shared" si="173"/>
        <v>0</v>
      </c>
      <c r="HA12" s="351">
        <f t="shared" si="174"/>
        <v>0</v>
      </c>
      <c r="HB12" s="352">
        <f t="shared" si="175"/>
        <v>0</v>
      </c>
      <c r="HC12" s="319">
        <f t="shared" si="176"/>
        <v>0</v>
      </c>
      <c r="HD12" s="319">
        <f t="shared" si="177"/>
        <v>0</v>
      </c>
      <c r="HE12" s="351">
        <f t="shared" si="178"/>
        <v>0</v>
      </c>
      <c r="HF12" s="352">
        <f t="shared" si="179"/>
        <v>0</v>
      </c>
      <c r="HG12" s="319">
        <f t="shared" si="180"/>
        <v>0</v>
      </c>
      <c r="HH12" s="319">
        <f t="shared" si="181"/>
        <v>0</v>
      </c>
      <c r="HI12" s="351">
        <f t="shared" si="182"/>
        <v>0</v>
      </c>
      <c r="HJ12" s="352">
        <f t="shared" si="183"/>
        <v>0</v>
      </c>
      <c r="HK12" s="319">
        <f t="shared" si="184"/>
        <v>0</v>
      </c>
      <c r="HL12" s="319">
        <f t="shared" si="185"/>
        <v>0</v>
      </c>
      <c r="HM12" s="351">
        <f t="shared" si="186"/>
        <v>0</v>
      </c>
      <c r="HN12" s="352">
        <f t="shared" si="187"/>
        <v>0</v>
      </c>
      <c r="HO12" s="319">
        <f t="shared" si="188"/>
        <v>0</v>
      </c>
      <c r="HP12" s="319">
        <f t="shared" si="189"/>
        <v>0</v>
      </c>
      <c r="HQ12" s="351">
        <f t="shared" si="190"/>
        <v>0</v>
      </c>
      <c r="HR12" s="352">
        <f t="shared" si="191"/>
        <v>0</v>
      </c>
      <c r="HS12" s="319">
        <f t="shared" si="192"/>
        <v>0</v>
      </c>
      <c r="HT12" s="319">
        <f t="shared" si="193"/>
        <v>0</v>
      </c>
      <c r="HU12" s="351">
        <f t="shared" si="194"/>
        <v>0</v>
      </c>
      <c r="HV12" s="172"/>
      <c r="HW12" s="350">
        <f t="shared" si="195"/>
        <v>0</v>
      </c>
      <c r="HX12" s="319">
        <f t="shared" si="196"/>
        <v>0</v>
      </c>
      <c r="HY12" s="319">
        <f t="shared" si="197"/>
        <v>0</v>
      </c>
      <c r="HZ12" s="351">
        <f t="shared" si="198"/>
        <v>0</v>
      </c>
      <c r="IA12" s="352">
        <f t="shared" si="199"/>
        <v>0</v>
      </c>
      <c r="IB12" s="319">
        <f t="shared" si="200"/>
        <v>0</v>
      </c>
      <c r="IC12" s="319">
        <f t="shared" si="201"/>
        <v>0</v>
      </c>
      <c r="ID12" s="351">
        <f t="shared" si="202"/>
        <v>0</v>
      </c>
      <c r="IE12" s="352">
        <f t="shared" si="203"/>
        <v>0</v>
      </c>
      <c r="IF12" s="319">
        <f t="shared" si="204"/>
        <v>0</v>
      </c>
      <c r="IG12" s="319">
        <f t="shared" si="205"/>
        <v>0</v>
      </c>
      <c r="IH12" s="351">
        <f t="shared" si="206"/>
        <v>0</v>
      </c>
      <c r="II12" s="352">
        <f t="shared" si="207"/>
        <v>0</v>
      </c>
      <c r="IJ12" s="319">
        <f t="shared" si="208"/>
        <v>0</v>
      </c>
      <c r="IK12" s="319">
        <f t="shared" si="209"/>
        <v>0</v>
      </c>
      <c r="IL12" s="351">
        <f t="shared" si="210"/>
        <v>0</v>
      </c>
      <c r="IM12" s="352">
        <f t="shared" si="211"/>
        <v>0</v>
      </c>
      <c r="IN12" s="319">
        <f t="shared" si="212"/>
        <v>0</v>
      </c>
      <c r="IO12" s="319">
        <f t="shared" si="213"/>
        <v>0</v>
      </c>
      <c r="IP12" s="351">
        <f t="shared" si="214"/>
        <v>0</v>
      </c>
      <c r="IQ12" s="352">
        <f t="shared" si="215"/>
        <v>0</v>
      </c>
      <c r="IR12" s="319">
        <f t="shared" si="216"/>
        <v>0</v>
      </c>
      <c r="IS12" s="319">
        <f t="shared" si="217"/>
        <v>0</v>
      </c>
      <c r="IT12" s="351">
        <f t="shared" si="218"/>
        <v>0</v>
      </c>
      <c r="IU12" s="172"/>
      <c r="IV12" s="350">
        <f t="shared" si="219"/>
        <v>0</v>
      </c>
      <c r="IW12" s="319">
        <f t="shared" si="220"/>
        <v>0</v>
      </c>
      <c r="IX12" s="319">
        <f t="shared" si="221"/>
        <v>0</v>
      </c>
      <c r="IY12" s="351">
        <f t="shared" si="222"/>
        <v>0</v>
      </c>
      <c r="IZ12" s="352">
        <f t="shared" si="223"/>
        <v>0</v>
      </c>
      <c r="JA12" s="319">
        <f t="shared" si="224"/>
        <v>0</v>
      </c>
      <c r="JB12" s="319">
        <f t="shared" si="225"/>
        <v>0</v>
      </c>
      <c r="JC12" s="351">
        <f t="shared" si="226"/>
        <v>0</v>
      </c>
      <c r="JD12" s="352">
        <f t="shared" si="227"/>
        <v>0</v>
      </c>
      <c r="JE12" s="319">
        <f t="shared" si="228"/>
        <v>0</v>
      </c>
      <c r="JF12" s="319">
        <f t="shared" si="229"/>
        <v>0</v>
      </c>
      <c r="JG12" s="351">
        <f t="shared" si="230"/>
        <v>0</v>
      </c>
      <c r="JH12" s="352">
        <f t="shared" si="231"/>
        <v>0</v>
      </c>
      <c r="JI12" s="319">
        <f t="shared" si="232"/>
        <v>0</v>
      </c>
      <c r="JJ12" s="319">
        <f t="shared" si="233"/>
        <v>0</v>
      </c>
      <c r="JK12" s="351">
        <f t="shared" si="234"/>
        <v>0</v>
      </c>
      <c r="JL12" s="352">
        <f t="shared" si="235"/>
        <v>0</v>
      </c>
      <c r="JM12" s="319">
        <f t="shared" si="236"/>
        <v>0</v>
      </c>
      <c r="JN12" s="319">
        <f t="shared" si="237"/>
        <v>0</v>
      </c>
      <c r="JO12" s="351">
        <f t="shared" si="238"/>
        <v>0</v>
      </c>
      <c r="JP12" s="352">
        <f t="shared" si="239"/>
        <v>0</v>
      </c>
      <c r="JQ12" s="319">
        <f t="shared" si="240"/>
        <v>0</v>
      </c>
      <c r="JR12" s="319">
        <f t="shared" si="241"/>
        <v>0</v>
      </c>
      <c r="JS12" s="351">
        <f t="shared" si="242"/>
        <v>0</v>
      </c>
    </row>
    <row r="13" spans="1:279" s="25" customFormat="1" ht="15.75" x14ac:dyDescent="0.25">
      <c r="B13" s="254"/>
      <c r="C13" s="209"/>
      <c r="D13" s="210"/>
      <c r="E13" s="142"/>
      <c r="F13" s="37"/>
      <c r="G13" s="17"/>
      <c r="H13" s="17"/>
      <c r="I13" s="18">
        <f t="shared" si="0"/>
        <v>0</v>
      </c>
      <c r="J13" s="19"/>
      <c r="K13" s="368" t="str">
        <f t="shared" si="1"/>
        <v/>
      </c>
      <c r="L13" s="211">
        <f t="shared" si="2"/>
        <v>0</v>
      </c>
      <c r="M13" s="211">
        <f t="shared" si="243"/>
        <v>0</v>
      </c>
      <c r="N13" s="96">
        <f>G13*12*E13</f>
        <v>0</v>
      </c>
      <c r="P13" s="253"/>
      <c r="R13" s="253"/>
      <c r="T13" s="430"/>
      <c r="V13" s="253"/>
      <c r="X13" s="210"/>
      <c r="Z13" s="726"/>
      <c r="AA13"/>
      <c r="AB13" s="726"/>
      <c r="AC13" s="45"/>
      <c r="AD13" s="335" t="s">
        <v>211</v>
      </c>
      <c r="AE13" s="315"/>
      <c r="AF13" s="350">
        <f t="shared" si="3"/>
        <v>0</v>
      </c>
      <c r="AG13" s="319">
        <f t="shared" si="4"/>
        <v>0</v>
      </c>
      <c r="AH13" s="319">
        <f t="shared" si="5"/>
        <v>0</v>
      </c>
      <c r="AI13" s="844">
        <f t="shared" si="6"/>
        <v>0</v>
      </c>
      <c r="AJ13" s="845">
        <f t="shared" si="7"/>
        <v>0</v>
      </c>
      <c r="AK13" s="846">
        <f t="shared" si="8"/>
        <v>0</v>
      </c>
      <c r="AL13" s="844">
        <f t="shared" si="9"/>
        <v>0</v>
      </c>
      <c r="AM13" s="844">
        <f t="shared" si="10"/>
        <v>0</v>
      </c>
      <c r="AN13" s="844">
        <f t="shared" si="11"/>
        <v>0</v>
      </c>
      <c r="AO13" s="845">
        <f t="shared" si="12"/>
        <v>0</v>
      </c>
      <c r="AP13" s="846">
        <f t="shared" si="13"/>
        <v>0</v>
      </c>
      <c r="AQ13" s="844">
        <f t="shared" si="14"/>
        <v>0</v>
      </c>
      <c r="AR13" s="844">
        <f t="shared" si="15"/>
        <v>0</v>
      </c>
      <c r="AS13" s="844">
        <f t="shared" si="16"/>
        <v>0</v>
      </c>
      <c r="AT13" s="845">
        <f t="shared" si="17"/>
        <v>0</v>
      </c>
      <c r="AU13" s="846">
        <f t="shared" si="18"/>
        <v>0</v>
      </c>
      <c r="AV13" s="844">
        <f t="shared" si="19"/>
        <v>0</v>
      </c>
      <c r="AW13" s="844">
        <f t="shared" si="20"/>
        <v>0</v>
      </c>
      <c r="AX13" s="844">
        <f t="shared" si="21"/>
        <v>0</v>
      </c>
      <c r="AY13" s="845">
        <f t="shared" si="22"/>
        <v>0</v>
      </c>
      <c r="AZ13" s="846">
        <f t="shared" si="23"/>
        <v>0</v>
      </c>
      <c r="BA13" s="844">
        <f t="shared" si="24"/>
        <v>0</v>
      </c>
      <c r="BB13" s="844">
        <f t="shared" si="25"/>
        <v>0</v>
      </c>
      <c r="BC13" s="844">
        <f t="shared" si="26"/>
        <v>0</v>
      </c>
      <c r="BD13" s="845">
        <f t="shared" si="27"/>
        <v>0</v>
      </c>
      <c r="BE13" s="846">
        <f t="shared" si="28"/>
        <v>0</v>
      </c>
      <c r="BF13" s="844">
        <f t="shared" si="29"/>
        <v>0</v>
      </c>
      <c r="BG13" s="844">
        <f t="shared" si="30"/>
        <v>0</v>
      </c>
      <c r="BH13" s="844">
        <f t="shared" si="31"/>
        <v>0</v>
      </c>
      <c r="BI13" s="845">
        <f t="shared" si="32"/>
        <v>0</v>
      </c>
      <c r="BJ13"/>
      <c r="BK13" s="350">
        <f t="shared" si="33"/>
        <v>0</v>
      </c>
      <c r="BL13" s="319">
        <f t="shared" si="34"/>
        <v>0</v>
      </c>
      <c r="BM13" s="319">
        <f t="shared" si="35"/>
        <v>0</v>
      </c>
      <c r="BN13" s="319">
        <f t="shared" si="36"/>
        <v>0</v>
      </c>
      <c r="BO13" s="351">
        <f t="shared" si="37"/>
        <v>0</v>
      </c>
      <c r="BP13" s="352">
        <f t="shared" si="38"/>
        <v>0</v>
      </c>
      <c r="BQ13" s="319">
        <f t="shared" si="39"/>
        <v>0</v>
      </c>
      <c r="BR13" s="319">
        <f t="shared" si="40"/>
        <v>0</v>
      </c>
      <c r="BS13" s="319">
        <f t="shared" si="41"/>
        <v>0</v>
      </c>
      <c r="BT13" s="351">
        <f t="shared" si="42"/>
        <v>0</v>
      </c>
      <c r="BU13" s="352">
        <f t="shared" si="43"/>
        <v>0</v>
      </c>
      <c r="BV13" s="319">
        <f t="shared" si="44"/>
        <v>0</v>
      </c>
      <c r="BW13" s="319">
        <f t="shared" si="45"/>
        <v>0</v>
      </c>
      <c r="BX13" s="319">
        <f t="shared" si="46"/>
        <v>0</v>
      </c>
      <c r="BY13" s="351">
        <f t="shared" si="47"/>
        <v>0</v>
      </c>
      <c r="BZ13" s="352">
        <f t="shared" si="48"/>
        <v>0</v>
      </c>
      <c r="CA13" s="319">
        <f t="shared" si="49"/>
        <v>0</v>
      </c>
      <c r="CB13" s="319">
        <f t="shared" si="50"/>
        <v>0</v>
      </c>
      <c r="CC13" s="319">
        <f t="shared" si="51"/>
        <v>0</v>
      </c>
      <c r="CD13" s="351">
        <f t="shared" si="52"/>
        <v>0</v>
      </c>
      <c r="CE13" s="352">
        <f t="shared" si="53"/>
        <v>0</v>
      </c>
      <c r="CF13" s="319">
        <f t="shared" si="54"/>
        <v>0</v>
      </c>
      <c r="CG13" s="319">
        <f t="shared" si="55"/>
        <v>0</v>
      </c>
      <c r="CH13" s="319">
        <f t="shared" si="56"/>
        <v>0</v>
      </c>
      <c r="CI13" s="351">
        <f t="shared" si="57"/>
        <v>0</v>
      </c>
      <c r="CJ13" s="352">
        <f t="shared" si="58"/>
        <v>0</v>
      </c>
      <c r="CK13" s="319">
        <f t="shared" si="59"/>
        <v>0</v>
      </c>
      <c r="CL13" s="319">
        <f t="shared" si="60"/>
        <v>0</v>
      </c>
      <c r="CM13" s="319">
        <f t="shared" si="61"/>
        <v>0</v>
      </c>
      <c r="CN13" s="351">
        <f t="shared" si="62"/>
        <v>0</v>
      </c>
      <c r="CO13"/>
      <c r="CP13" s="350">
        <f t="shared" si="63"/>
        <v>0</v>
      </c>
      <c r="CQ13" s="319">
        <f t="shared" si="64"/>
        <v>0</v>
      </c>
      <c r="CR13" s="319">
        <f t="shared" si="65"/>
        <v>0</v>
      </c>
      <c r="CS13" s="319">
        <f t="shared" si="66"/>
        <v>0</v>
      </c>
      <c r="CT13" s="351">
        <f t="shared" si="67"/>
        <v>0</v>
      </c>
      <c r="CU13" s="352">
        <f t="shared" si="68"/>
        <v>0</v>
      </c>
      <c r="CV13" s="319">
        <f t="shared" si="69"/>
        <v>0</v>
      </c>
      <c r="CW13" s="319">
        <f t="shared" si="70"/>
        <v>0</v>
      </c>
      <c r="CX13" s="319">
        <f t="shared" si="71"/>
        <v>0</v>
      </c>
      <c r="CY13" s="351">
        <f t="shared" si="72"/>
        <v>0</v>
      </c>
      <c r="CZ13" s="352">
        <f t="shared" si="73"/>
        <v>0</v>
      </c>
      <c r="DA13" s="319">
        <f t="shared" si="74"/>
        <v>0</v>
      </c>
      <c r="DB13" s="319">
        <f t="shared" si="75"/>
        <v>0</v>
      </c>
      <c r="DC13" s="319">
        <f t="shared" si="76"/>
        <v>0</v>
      </c>
      <c r="DD13" s="351">
        <f t="shared" si="77"/>
        <v>0</v>
      </c>
      <c r="DE13" s="352">
        <f t="shared" si="78"/>
        <v>0</v>
      </c>
      <c r="DF13" s="319">
        <f t="shared" si="79"/>
        <v>0</v>
      </c>
      <c r="DG13" s="319">
        <f t="shared" si="80"/>
        <v>0</v>
      </c>
      <c r="DH13" s="319">
        <f t="shared" si="81"/>
        <v>0</v>
      </c>
      <c r="DI13" s="351">
        <f t="shared" si="82"/>
        <v>0</v>
      </c>
      <c r="DJ13" s="352">
        <f t="shared" si="83"/>
        <v>0</v>
      </c>
      <c r="DK13" s="319">
        <f t="shared" si="84"/>
        <v>0</v>
      </c>
      <c r="DL13" s="319">
        <f t="shared" si="85"/>
        <v>0</v>
      </c>
      <c r="DM13" s="319">
        <f t="shared" si="86"/>
        <v>0</v>
      </c>
      <c r="DN13" s="351">
        <f t="shared" si="87"/>
        <v>0</v>
      </c>
      <c r="DO13" s="352">
        <f t="shared" si="88"/>
        <v>0</v>
      </c>
      <c r="DP13" s="319">
        <f t="shared" si="89"/>
        <v>0</v>
      </c>
      <c r="DQ13" s="319">
        <f t="shared" si="90"/>
        <v>0</v>
      </c>
      <c r="DR13" s="319">
        <f t="shared" si="91"/>
        <v>0</v>
      </c>
      <c r="DS13" s="351">
        <f t="shared" si="92"/>
        <v>0</v>
      </c>
      <c r="DT13" s="172"/>
      <c r="DU13" s="350">
        <f t="shared" si="93"/>
        <v>0</v>
      </c>
      <c r="DV13" s="319">
        <f t="shared" si="94"/>
        <v>0</v>
      </c>
      <c r="DW13" s="319">
        <f t="shared" si="95"/>
        <v>0</v>
      </c>
      <c r="DX13" s="351">
        <f t="shared" si="96"/>
        <v>0</v>
      </c>
      <c r="DY13" s="352">
        <f t="shared" si="97"/>
        <v>0</v>
      </c>
      <c r="DZ13" s="319">
        <f t="shared" si="98"/>
        <v>0</v>
      </c>
      <c r="EA13" s="319">
        <f t="shared" si="99"/>
        <v>0</v>
      </c>
      <c r="EB13" s="351">
        <f t="shared" si="100"/>
        <v>0</v>
      </c>
      <c r="EC13" s="352">
        <f t="shared" si="101"/>
        <v>0</v>
      </c>
      <c r="ED13" s="319">
        <f t="shared" si="102"/>
        <v>0</v>
      </c>
      <c r="EE13" s="319">
        <f t="shared" si="103"/>
        <v>0</v>
      </c>
      <c r="EF13" s="351">
        <f t="shared" si="104"/>
        <v>0</v>
      </c>
      <c r="EG13" s="352">
        <f t="shared" si="105"/>
        <v>0</v>
      </c>
      <c r="EH13" s="319">
        <f t="shared" si="106"/>
        <v>0</v>
      </c>
      <c r="EI13" s="319">
        <f t="shared" si="107"/>
        <v>0</v>
      </c>
      <c r="EJ13" s="351">
        <f t="shared" si="108"/>
        <v>0</v>
      </c>
      <c r="EK13" s="352">
        <f t="shared" si="109"/>
        <v>0</v>
      </c>
      <c r="EL13" s="319">
        <f t="shared" si="110"/>
        <v>0</v>
      </c>
      <c r="EM13" s="319">
        <f t="shared" si="111"/>
        <v>0</v>
      </c>
      <c r="EN13" s="351">
        <f t="shared" si="112"/>
        <v>0</v>
      </c>
      <c r="EO13" s="352">
        <f t="shared" si="113"/>
        <v>0</v>
      </c>
      <c r="EP13" s="319">
        <f t="shared" si="114"/>
        <v>0</v>
      </c>
      <c r="EQ13" s="319">
        <f t="shared" si="115"/>
        <v>0</v>
      </c>
      <c r="ER13" s="351">
        <f t="shared" si="116"/>
        <v>0</v>
      </c>
      <c r="ES13" s="172"/>
      <c r="ET13" s="350">
        <f t="shared" si="117"/>
        <v>0</v>
      </c>
      <c r="EU13" s="319">
        <f t="shared" si="118"/>
        <v>0</v>
      </c>
      <c r="EV13" s="319">
        <f t="shared" si="119"/>
        <v>0</v>
      </c>
      <c r="EW13" s="351">
        <f t="shared" si="120"/>
        <v>0</v>
      </c>
      <c r="EX13" s="352">
        <f t="shared" si="121"/>
        <v>0</v>
      </c>
      <c r="EY13" s="319">
        <f t="shared" si="122"/>
        <v>0</v>
      </c>
      <c r="EZ13" s="319">
        <f t="shared" si="123"/>
        <v>0</v>
      </c>
      <c r="FA13" s="351">
        <f t="shared" si="124"/>
        <v>0</v>
      </c>
      <c r="FB13" s="352">
        <f t="shared" si="125"/>
        <v>0</v>
      </c>
      <c r="FC13" s="319">
        <f t="shared" si="126"/>
        <v>0</v>
      </c>
      <c r="FD13" s="319">
        <f t="shared" si="127"/>
        <v>0</v>
      </c>
      <c r="FE13" s="351">
        <f t="shared" si="128"/>
        <v>0</v>
      </c>
      <c r="FF13" s="352">
        <f t="shared" si="129"/>
        <v>0</v>
      </c>
      <c r="FG13" s="319">
        <f t="shared" si="130"/>
        <v>0</v>
      </c>
      <c r="FH13" s="319">
        <f t="shared" si="131"/>
        <v>0</v>
      </c>
      <c r="FI13" s="351">
        <f t="shared" si="132"/>
        <v>0</v>
      </c>
      <c r="FJ13" s="352">
        <f t="shared" si="133"/>
        <v>0</v>
      </c>
      <c r="FK13" s="319">
        <f t="shared" si="134"/>
        <v>0</v>
      </c>
      <c r="FL13" s="319">
        <f t="shared" si="135"/>
        <v>0</v>
      </c>
      <c r="FM13" s="351">
        <f t="shared" si="136"/>
        <v>0</v>
      </c>
      <c r="FN13" s="352">
        <f t="shared" si="137"/>
        <v>0</v>
      </c>
      <c r="FO13" s="319">
        <f t="shared" si="138"/>
        <v>0</v>
      </c>
      <c r="FP13" s="319">
        <f t="shared" si="139"/>
        <v>0</v>
      </c>
      <c r="FQ13" s="351">
        <f t="shared" si="140"/>
        <v>0</v>
      </c>
      <c r="FR13" s="172"/>
      <c r="FS13" s="350">
        <f t="shared" si="141"/>
        <v>0</v>
      </c>
      <c r="FT13" s="319">
        <f t="shared" si="142"/>
        <v>0</v>
      </c>
      <c r="FU13" s="319">
        <f t="shared" si="143"/>
        <v>0</v>
      </c>
      <c r="FV13" s="319">
        <f t="shared" si="144"/>
        <v>0</v>
      </c>
      <c r="FW13" s="351">
        <f t="shared" si="145"/>
        <v>0</v>
      </c>
      <c r="FX13" s="352">
        <f t="shared" si="146"/>
        <v>0</v>
      </c>
      <c r="FY13" s="319">
        <f t="shared" si="147"/>
        <v>0</v>
      </c>
      <c r="FZ13" s="319">
        <f t="shared" si="148"/>
        <v>0</v>
      </c>
      <c r="GA13" s="319">
        <f t="shared" si="149"/>
        <v>0</v>
      </c>
      <c r="GB13" s="351">
        <f t="shared" si="150"/>
        <v>0</v>
      </c>
      <c r="GC13" s="352">
        <f t="shared" si="151"/>
        <v>0</v>
      </c>
      <c r="GD13" s="319">
        <f t="shared" si="152"/>
        <v>0</v>
      </c>
      <c r="GE13" s="319">
        <f t="shared" si="153"/>
        <v>0</v>
      </c>
      <c r="GF13" s="319">
        <f t="shared" si="154"/>
        <v>0</v>
      </c>
      <c r="GG13" s="351">
        <f t="shared" si="155"/>
        <v>0</v>
      </c>
      <c r="GH13" s="352">
        <f t="shared" si="156"/>
        <v>0</v>
      </c>
      <c r="GI13" s="319">
        <f t="shared" si="157"/>
        <v>0</v>
      </c>
      <c r="GJ13" s="319">
        <f t="shared" si="158"/>
        <v>0</v>
      </c>
      <c r="GK13" s="319">
        <f t="shared" si="159"/>
        <v>0</v>
      </c>
      <c r="GL13" s="351">
        <f t="shared" si="160"/>
        <v>0</v>
      </c>
      <c r="GM13" s="352">
        <f t="shared" si="161"/>
        <v>0</v>
      </c>
      <c r="GN13" s="319">
        <f t="shared" si="162"/>
        <v>0</v>
      </c>
      <c r="GO13" s="319">
        <f t="shared" si="163"/>
        <v>0</v>
      </c>
      <c r="GP13" s="319">
        <f t="shared" si="164"/>
        <v>0</v>
      </c>
      <c r="GQ13" s="351">
        <f t="shared" si="165"/>
        <v>0</v>
      </c>
      <c r="GR13" s="352">
        <f t="shared" si="166"/>
        <v>0</v>
      </c>
      <c r="GS13" s="319">
        <f t="shared" si="167"/>
        <v>0</v>
      </c>
      <c r="GT13" s="319">
        <f t="shared" si="168"/>
        <v>0</v>
      </c>
      <c r="GU13" s="319">
        <f t="shared" si="169"/>
        <v>0</v>
      </c>
      <c r="GV13" s="351">
        <f t="shared" si="170"/>
        <v>0</v>
      </c>
      <c r="GW13"/>
      <c r="GX13" s="350">
        <f t="shared" si="171"/>
        <v>0</v>
      </c>
      <c r="GY13" s="319">
        <f t="shared" si="172"/>
        <v>0</v>
      </c>
      <c r="GZ13" s="319">
        <f t="shared" si="173"/>
        <v>0</v>
      </c>
      <c r="HA13" s="351">
        <f t="shared" si="174"/>
        <v>0</v>
      </c>
      <c r="HB13" s="352">
        <f t="shared" si="175"/>
        <v>0</v>
      </c>
      <c r="HC13" s="319">
        <f t="shared" si="176"/>
        <v>0</v>
      </c>
      <c r="HD13" s="319">
        <f t="shared" si="177"/>
        <v>0</v>
      </c>
      <c r="HE13" s="351">
        <f t="shared" si="178"/>
        <v>0</v>
      </c>
      <c r="HF13" s="352">
        <f t="shared" si="179"/>
        <v>0</v>
      </c>
      <c r="HG13" s="319">
        <f t="shared" si="180"/>
        <v>0</v>
      </c>
      <c r="HH13" s="319">
        <f t="shared" si="181"/>
        <v>0</v>
      </c>
      <c r="HI13" s="351">
        <f t="shared" si="182"/>
        <v>0</v>
      </c>
      <c r="HJ13" s="352">
        <f t="shared" si="183"/>
        <v>0</v>
      </c>
      <c r="HK13" s="319">
        <f t="shared" si="184"/>
        <v>0</v>
      </c>
      <c r="HL13" s="319">
        <f t="shared" si="185"/>
        <v>0</v>
      </c>
      <c r="HM13" s="351">
        <f t="shared" si="186"/>
        <v>0</v>
      </c>
      <c r="HN13" s="352">
        <f t="shared" si="187"/>
        <v>0</v>
      </c>
      <c r="HO13" s="319">
        <f t="shared" si="188"/>
        <v>0</v>
      </c>
      <c r="HP13" s="319">
        <f t="shared" si="189"/>
        <v>0</v>
      </c>
      <c r="HQ13" s="351">
        <f t="shared" si="190"/>
        <v>0</v>
      </c>
      <c r="HR13" s="352">
        <f t="shared" si="191"/>
        <v>0</v>
      </c>
      <c r="HS13" s="319">
        <f t="shared" si="192"/>
        <v>0</v>
      </c>
      <c r="HT13" s="319">
        <f t="shared" si="193"/>
        <v>0</v>
      </c>
      <c r="HU13" s="351">
        <f t="shared" si="194"/>
        <v>0</v>
      </c>
      <c r="HV13" s="172"/>
      <c r="HW13" s="350">
        <f t="shared" si="195"/>
        <v>0</v>
      </c>
      <c r="HX13" s="319">
        <f t="shared" si="196"/>
        <v>0</v>
      </c>
      <c r="HY13" s="319">
        <f t="shared" si="197"/>
        <v>0</v>
      </c>
      <c r="HZ13" s="351">
        <f t="shared" si="198"/>
        <v>0</v>
      </c>
      <c r="IA13" s="352">
        <f t="shared" si="199"/>
        <v>0</v>
      </c>
      <c r="IB13" s="319">
        <f t="shared" si="200"/>
        <v>0</v>
      </c>
      <c r="IC13" s="319">
        <f t="shared" si="201"/>
        <v>0</v>
      </c>
      <c r="ID13" s="351">
        <f t="shared" si="202"/>
        <v>0</v>
      </c>
      <c r="IE13" s="352">
        <f t="shared" si="203"/>
        <v>0</v>
      </c>
      <c r="IF13" s="319">
        <f t="shared" si="204"/>
        <v>0</v>
      </c>
      <c r="IG13" s="319">
        <f t="shared" si="205"/>
        <v>0</v>
      </c>
      <c r="IH13" s="351">
        <f t="shared" si="206"/>
        <v>0</v>
      </c>
      <c r="II13" s="352">
        <f t="shared" si="207"/>
        <v>0</v>
      </c>
      <c r="IJ13" s="319">
        <f t="shared" si="208"/>
        <v>0</v>
      </c>
      <c r="IK13" s="319">
        <f t="shared" si="209"/>
        <v>0</v>
      </c>
      <c r="IL13" s="351">
        <f t="shared" si="210"/>
        <v>0</v>
      </c>
      <c r="IM13" s="352">
        <f t="shared" si="211"/>
        <v>0</v>
      </c>
      <c r="IN13" s="319">
        <f t="shared" si="212"/>
        <v>0</v>
      </c>
      <c r="IO13" s="319">
        <f t="shared" si="213"/>
        <v>0</v>
      </c>
      <c r="IP13" s="351">
        <f t="shared" si="214"/>
        <v>0</v>
      </c>
      <c r="IQ13" s="352">
        <f t="shared" si="215"/>
        <v>0</v>
      </c>
      <c r="IR13" s="319">
        <f t="shared" si="216"/>
        <v>0</v>
      </c>
      <c r="IS13" s="319">
        <f t="shared" si="217"/>
        <v>0</v>
      </c>
      <c r="IT13" s="351">
        <f t="shared" si="218"/>
        <v>0</v>
      </c>
      <c r="IU13" s="172"/>
      <c r="IV13" s="350">
        <f t="shared" si="219"/>
        <v>0</v>
      </c>
      <c r="IW13" s="319">
        <f t="shared" si="220"/>
        <v>0</v>
      </c>
      <c r="IX13" s="319">
        <f t="shared" si="221"/>
        <v>0</v>
      </c>
      <c r="IY13" s="351">
        <f t="shared" si="222"/>
        <v>0</v>
      </c>
      <c r="IZ13" s="352">
        <f t="shared" si="223"/>
        <v>0</v>
      </c>
      <c r="JA13" s="319">
        <f t="shared" si="224"/>
        <v>0</v>
      </c>
      <c r="JB13" s="319">
        <f t="shared" si="225"/>
        <v>0</v>
      </c>
      <c r="JC13" s="351">
        <f t="shared" si="226"/>
        <v>0</v>
      </c>
      <c r="JD13" s="352">
        <f t="shared" si="227"/>
        <v>0</v>
      </c>
      <c r="JE13" s="319">
        <f t="shared" si="228"/>
        <v>0</v>
      </c>
      <c r="JF13" s="319">
        <f t="shared" si="229"/>
        <v>0</v>
      </c>
      <c r="JG13" s="351">
        <f t="shared" si="230"/>
        <v>0</v>
      </c>
      <c r="JH13" s="352">
        <f t="shared" si="231"/>
        <v>0</v>
      </c>
      <c r="JI13" s="319">
        <f t="shared" si="232"/>
        <v>0</v>
      </c>
      <c r="JJ13" s="319">
        <f t="shared" si="233"/>
        <v>0</v>
      </c>
      <c r="JK13" s="351">
        <f t="shared" si="234"/>
        <v>0</v>
      </c>
      <c r="JL13" s="352">
        <f t="shared" si="235"/>
        <v>0</v>
      </c>
      <c r="JM13" s="319">
        <f t="shared" si="236"/>
        <v>0</v>
      </c>
      <c r="JN13" s="319">
        <f t="shared" si="237"/>
        <v>0</v>
      </c>
      <c r="JO13" s="351">
        <f t="shared" si="238"/>
        <v>0</v>
      </c>
      <c r="JP13" s="352">
        <f t="shared" si="239"/>
        <v>0</v>
      </c>
      <c r="JQ13" s="319">
        <f t="shared" si="240"/>
        <v>0</v>
      </c>
      <c r="JR13" s="319">
        <f t="shared" si="241"/>
        <v>0</v>
      </c>
      <c r="JS13" s="351">
        <f t="shared" si="242"/>
        <v>0</v>
      </c>
    </row>
    <row r="14" spans="1:279" s="25" customFormat="1" ht="15" x14ac:dyDescent="0.25">
      <c r="B14" s="254"/>
      <c r="C14" s="209"/>
      <c r="D14" s="210"/>
      <c r="E14" s="142"/>
      <c r="F14" s="37"/>
      <c r="G14" s="17"/>
      <c r="H14" s="17"/>
      <c r="I14" s="18">
        <f t="shared" si="0"/>
        <v>0</v>
      </c>
      <c r="J14" s="19"/>
      <c r="K14" s="368" t="str">
        <f t="shared" si="1"/>
        <v/>
      </c>
      <c r="L14" s="211">
        <f t="shared" si="2"/>
        <v>0</v>
      </c>
      <c r="M14" s="211">
        <f t="shared" si="243"/>
        <v>0</v>
      </c>
      <c r="N14" s="96">
        <f t="shared" ref="N14" si="245">G14*12*E14</f>
        <v>0</v>
      </c>
      <c r="P14" s="253"/>
      <c r="R14" s="253"/>
      <c r="T14" s="430"/>
      <c r="V14" s="253"/>
      <c r="X14" s="210"/>
      <c r="Z14" s="726"/>
      <c r="AA14"/>
      <c r="AB14" s="726"/>
      <c r="AC14" s="45"/>
      <c r="AD14" s="337"/>
      <c r="AE14" s="315"/>
      <c r="AF14" s="350">
        <f t="shared" si="3"/>
        <v>0</v>
      </c>
      <c r="AG14" s="319">
        <f t="shared" si="4"/>
        <v>0</v>
      </c>
      <c r="AH14" s="319">
        <f t="shared" si="5"/>
        <v>0</v>
      </c>
      <c r="AI14" s="844">
        <f t="shared" si="6"/>
        <v>0</v>
      </c>
      <c r="AJ14" s="845">
        <f t="shared" si="7"/>
        <v>0</v>
      </c>
      <c r="AK14" s="846">
        <f t="shared" si="8"/>
        <v>0</v>
      </c>
      <c r="AL14" s="844">
        <f t="shared" si="9"/>
        <v>0</v>
      </c>
      <c r="AM14" s="844">
        <f t="shared" si="10"/>
        <v>0</v>
      </c>
      <c r="AN14" s="844">
        <f t="shared" si="11"/>
        <v>0</v>
      </c>
      <c r="AO14" s="845">
        <f t="shared" si="12"/>
        <v>0</v>
      </c>
      <c r="AP14" s="846">
        <f t="shared" si="13"/>
        <v>0</v>
      </c>
      <c r="AQ14" s="844">
        <f t="shared" si="14"/>
        <v>0</v>
      </c>
      <c r="AR14" s="844">
        <f t="shared" si="15"/>
        <v>0</v>
      </c>
      <c r="AS14" s="844">
        <f t="shared" si="16"/>
        <v>0</v>
      </c>
      <c r="AT14" s="845">
        <f t="shared" si="17"/>
        <v>0</v>
      </c>
      <c r="AU14" s="846">
        <f t="shared" si="18"/>
        <v>0</v>
      </c>
      <c r="AV14" s="844">
        <f t="shared" si="19"/>
        <v>0</v>
      </c>
      <c r="AW14" s="844">
        <f t="shared" si="20"/>
        <v>0</v>
      </c>
      <c r="AX14" s="844">
        <f t="shared" si="21"/>
        <v>0</v>
      </c>
      <c r="AY14" s="845">
        <f t="shared" si="22"/>
        <v>0</v>
      </c>
      <c r="AZ14" s="846">
        <f t="shared" si="23"/>
        <v>0</v>
      </c>
      <c r="BA14" s="844">
        <f t="shared" si="24"/>
        <v>0</v>
      </c>
      <c r="BB14" s="844">
        <f t="shared" si="25"/>
        <v>0</v>
      </c>
      <c r="BC14" s="844">
        <f t="shared" si="26"/>
        <v>0</v>
      </c>
      <c r="BD14" s="845">
        <f t="shared" si="27"/>
        <v>0</v>
      </c>
      <c r="BE14" s="846">
        <f t="shared" si="28"/>
        <v>0</v>
      </c>
      <c r="BF14" s="844">
        <f t="shared" si="29"/>
        <v>0</v>
      </c>
      <c r="BG14" s="844">
        <f t="shared" si="30"/>
        <v>0</v>
      </c>
      <c r="BH14" s="844">
        <f t="shared" si="31"/>
        <v>0</v>
      </c>
      <c r="BI14" s="845">
        <f t="shared" si="32"/>
        <v>0</v>
      </c>
      <c r="BJ14"/>
      <c r="BK14" s="350">
        <f t="shared" si="33"/>
        <v>0</v>
      </c>
      <c r="BL14" s="319">
        <f t="shared" si="34"/>
        <v>0</v>
      </c>
      <c r="BM14" s="319">
        <f t="shared" si="35"/>
        <v>0</v>
      </c>
      <c r="BN14" s="319">
        <f t="shared" si="36"/>
        <v>0</v>
      </c>
      <c r="BO14" s="351">
        <f t="shared" si="37"/>
        <v>0</v>
      </c>
      <c r="BP14" s="352">
        <f t="shared" si="38"/>
        <v>0</v>
      </c>
      <c r="BQ14" s="319">
        <f t="shared" si="39"/>
        <v>0</v>
      </c>
      <c r="BR14" s="319">
        <f t="shared" si="40"/>
        <v>0</v>
      </c>
      <c r="BS14" s="319">
        <f t="shared" si="41"/>
        <v>0</v>
      </c>
      <c r="BT14" s="351">
        <f t="shared" si="42"/>
        <v>0</v>
      </c>
      <c r="BU14" s="352">
        <f t="shared" si="43"/>
        <v>0</v>
      </c>
      <c r="BV14" s="319">
        <f t="shared" si="44"/>
        <v>0</v>
      </c>
      <c r="BW14" s="319">
        <f t="shared" si="45"/>
        <v>0</v>
      </c>
      <c r="BX14" s="319">
        <f t="shared" si="46"/>
        <v>0</v>
      </c>
      <c r="BY14" s="351">
        <f t="shared" si="47"/>
        <v>0</v>
      </c>
      <c r="BZ14" s="352">
        <f t="shared" si="48"/>
        <v>0</v>
      </c>
      <c r="CA14" s="319">
        <f t="shared" si="49"/>
        <v>0</v>
      </c>
      <c r="CB14" s="319">
        <f t="shared" si="50"/>
        <v>0</v>
      </c>
      <c r="CC14" s="319">
        <f t="shared" si="51"/>
        <v>0</v>
      </c>
      <c r="CD14" s="351">
        <f t="shared" si="52"/>
        <v>0</v>
      </c>
      <c r="CE14" s="352">
        <f t="shared" si="53"/>
        <v>0</v>
      </c>
      <c r="CF14" s="319">
        <f t="shared" si="54"/>
        <v>0</v>
      </c>
      <c r="CG14" s="319">
        <f t="shared" si="55"/>
        <v>0</v>
      </c>
      <c r="CH14" s="319">
        <f t="shared" si="56"/>
        <v>0</v>
      </c>
      <c r="CI14" s="351">
        <f t="shared" si="57"/>
        <v>0</v>
      </c>
      <c r="CJ14" s="352">
        <f t="shared" si="58"/>
        <v>0</v>
      </c>
      <c r="CK14" s="319">
        <f t="shared" si="59"/>
        <v>0</v>
      </c>
      <c r="CL14" s="319">
        <f t="shared" si="60"/>
        <v>0</v>
      </c>
      <c r="CM14" s="319">
        <f t="shared" si="61"/>
        <v>0</v>
      </c>
      <c r="CN14" s="351">
        <f t="shared" si="62"/>
        <v>0</v>
      </c>
      <c r="CO14"/>
      <c r="CP14" s="350">
        <f t="shared" si="63"/>
        <v>0</v>
      </c>
      <c r="CQ14" s="319">
        <f t="shared" si="64"/>
        <v>0</v>
      </c>
      <c r="CR14" s="319">
        <f t="shared" si="65"/>
        <v>0</v>
      </c>
      <c r="CS14" s="319">
        <f t="shared" si="66"/>
        <v>0</v>
      </c>
      <c r="CT14" s="351">
        <f t="shared" si="67"/>
        <v>0</v>
      </c>
      <c r="CU14" s="352">
        <f t="shared" si="68"/>
        <v>0</v>
      </c>
      <c r="CV14" s="319">
        <f t="shared" si="69"/>
        <v>0</v>
      </c>
      <c r="CW14" s="319">
        <f t="shared" si="70"/>
        <v>0</v>
      </c>
      <c r="CX14" s="319">
        <f t="shared" si="71"/>
        <v>0</v>
      </c>
      <c r="CY14" s="351">
        <f t="shared" si="72"/>
        <v>0</v>
      </c>
      <c r="CZ14" s="352">
        <f t="shared" si="73"/>
        <v>0</v>
      </c>
      <c r="DA14" s="319">
        <f t="shared" si="74"/>
        <v>0</v>
      </c>
      <c r="DB14" s="319">
        <f t="shared" si="75"/>
        <v>0</v>
      </c>
      <c r="DC14" s="319">
        <f t="shared" si="76"/>
        <v>0</v>
      </c>
      <c r="DD14" s="351">
        <f t="shared" si="77"/>
        <v>0</v>
      </c>
      <c r="DE14" s="352">
        <f t="shared" si="78"/>
        <v>0</v>
      </c>
      <c r="DF14" s="319">
        <f t="shared" si="79"/>
        <v>0</v>
      </c>
      <c r="DG14" s="319">
        <f t="shared" si="80"/>
        <v>0</v>
      </c>
      <c r="DH14" s="319">
        <f t="shared" si="81"/>
        <v>0</v>
      </c>
      <c r="DI14" s="351">
        <f t="shared" si="82"/>
        <v>0</v>
      </c>
      <c r="DJ14" s="352">
        <f t="shared" si="83"/>
        <v>0</v>
      </c>
      <c r="DK14" s="319">
        <f t="shared" si="84"/>
        <v>0</v>
      </c>
      <c r="DL14" s="319">
        <f t="shared" si="85"/>
        <v>0</v>
      </c>
      <c r="DM14" s="319">
        <f t="shared" si="86"/>
        <v>0</v>
      </c>
      <c r="DN14" s="351">
        <f t="shared" si="87"/>
        <v>0</v>
      </c>
      <c r="DO14" s="352">
        <f t="shared" si="88"/>
        <v>0</v>
      </c>
      <c r="DP14" s="319">
        <f t="shared" si="89"/>
        <v>0</v>
      </c>
      <c r="DQ14" s="319">
        <f t="shared" si="90"/>
        <v>0</v>
      </c>
      <c r="DR14" s="319">
        <f t="shared" si="91"/>
        <v>0</v>
      </c>
      <c r="DS14" s="351">
        <f t="shared" si="92"/>
        <v>0</v>
      </c>
      <c r="DT14" s="172"/>
      <c r="DU14" s="350">
        <f t="shared" si="93"/>
        <v>0</v>
      </c>
      <c r="DV14" s="319">
        <f t="shared" si="94"/>
        <v>0</v>
      </c>
      <c r="DW14" s="319">
        <f t="shared" si="95"/>
        <v>0</v>
      </c>
      <c r="DX14" s="351">
        <f t="shared" si="96"/>
        <v>0</v>
      </c>
      <c r="DY14" s="352">
        <f t="shared" si="97"/>
        <v>0</v>
      </c>
      <c r="DZ14" s="319">
        <f t="shared" si="98"/>
        <v>0</v>
      </c>
      <c r="EA14" s="319">
        <f t="shared" si="99"/>
        <v>0</v>
      </c>
      <c r="EB14" s="351">
        <f t="shared" si="100"/>
        <v>0</v>
      </c>
      <c r="EC14" s="352">
        <f t="shared" si="101"/>
        <v>0</v>
      </c>
      <c r="ED14" s="319">
        <f t="shared" si="102"/>
        <v>0</v>
      </c>
      <c r="EE14" s="319">
        <f t="shared" si="103"/>
        <v>0</v>
      </c>
      <c r="EF14" s="351">
        <f t="shared" si="104"/>
        <v>0</v>
      </c>
      <c r="EG14" s="352">
        <f t="shared" si="105"/>
        <v>0</v>
      </c>
      <c r="EH14" s="319">
        <f t="shared" si="106"/>
        <v>0</v>
      </c>
      <c r="EI14" s="319">
        <f t="shared" si="107"/>
        <v>0</v>
      </c>
      <c r="EJ14" s="351">
        <f t="shared" si="108"/>
        <v>0</v>
      </c>
      <c r="EK14" s="352">
        <f t="shared" si="109"/>
        <v>0</v>
      </c>
      <c r="EL14" s="319">
        <f t="shared" si="110"/>
        <v>0</v>
      </c>
      <c r="EM14" s="319">
        <f t="shared" si="111"/>
        <v>0</v>
      </c>
      <c r="EN14" s="351">
        <f t="shared" si="112"/>
        <v>0</v>
      </c>
      <c r="EO14" s="352">
        <f t="shared" si="113"/>
        <v>0</v>
      </c>
      <c r="EP14" s="319">
        <f t="shared" si="114"/>
        <v>0</v>
      </c>
      <c r="EQ14" s="319">
        <f t="shared" si="115"/>
        <v>0</v>
      </c>
      <c r="ER14" s="351">
        <f t="shared" si="116"/>
        <v>0</v>
      </c>
      <c r="ES14" s="172"/>
      <c r="ET14" s="350">
        <f t="shared" si="117"/>
        <v>0</v>
      </c>
      <c r="EU14" s="319">
        <f t="shared" si="118"/>
        <v>0</v>
      </c>
      <c r="EV14" s="319">
        <f t="shared" si="119"/>
        <v>0</v>
      </c>
      <c r="EW14" s="351">
        <f t="shared" si="120"/>
        <v>0</v>
      </c>
      <c r="EX14" s="352">
        <f t="shared" si="121"/>
        <v>0</v>
      </c>
      <c r="EY14" s="319">
        <f t="shared" si="122"/>
        <v>0</v>
      </c>
      <c r="EZ14" s="319">
        <f t="shared" si="123"/>
        <v>0</v>
      </c>
      <c r="FA14" s="351">
        <f t="shared" si="124"/>
        <v>0</v>
      </c>
      <c r="FB14" s="352">
        <f t="shared" si="125"/>
        <v>0</v>
      </c>
      <c r="FC14" s="319">
        <f t="shared" si="126"/>
        <v>0</v>
      </c>
      <c r="FD14" s="319">
        <f t="shared" si="127"/>
        <v>0</v>
      </c>
      <c r="FE14" s="351">
        <f t="shared" si="128"/>
        <v>0</v>
      </c>
      <c r="FF14" s="352">
        <f t="shared" si="129"/>
        <v>0</v>
      </c>
      <c r="FG14" s="319">
        <f t="shared" si="130"/>
        <v>0</v>
      </c>
      <c r="FH14" s="319">
        <f t="shared" si="131"/>
        <v>0</v>
      </c>
      <c r="FI14" s="351">
        <f t="shared" si="132"/>
        <v>0</v>
      </c>
      <c r="FJ14" s="352">
        <f t="shared" si="133"/>
        <v>0</v>
      </c>
      <c r="FK14" s="319">
        <f t="shared" si="134"/>
        <v>0</v>
      </c>
      <c r="FL14" s="319">
        <f t="shared" si="135"/>
        <v>0</v>
      </c>
      <c r="FM14" s="351">
        <f t="shared" si="136"/>
        <v>0</v>
      </c>
      <c r="FN14" s="352">
        <f t="shared" si="137"/>
        <v>0</v>
      </c>
      <c r="FO14" s="319">
        <f t="shared" si="138"/>
        <v>0</v>
      </c>
      <c r="FP14" s="319">
        <f t="shared" si="139"/>
        <v>0</v>
      </c>
      <c r="FQ14" s="351">
        <f t="shared" si="140"/>
        <v>0</v>
      </c>
      <c r="FR14" s="172"/>
      <c r="FS14" s="350">
        <f t="shared" si="141"/>
        <v>0</v>
      </c>
      <c r="FT14" s="319">
        <f t="shared" si="142"/>
        <v>0</v>
      </c>
      <c r="FU14" s="319">
        <f t="shared" si="143"/>
        <v>0</v>
      </c>
      <c r="FV14" s="319">
        <f t="shared" si="144"/>
        <v>0</v>
      </c>
      <c r="FW14" s="351">
        <f t="shared" si="145"/>
        <v>0</v>
      </c>
      <c r="FX14" s="352">
        <f t="shared" si="146"/>
        <v>0</v>
      </c>
      <c r="FY14" s="319">
        <f t="shared" si="147"/>
        <v>0</v>
      </c>
      <c r="FZ14" s="319">
        <f t="shared" si="148"/>
        <v>0</v>
      </c>
      <c r="GA14" s="319">
        <f t="shared" si="149"/>
        <v>0</v>
      </c>
      <c r="GB14" s="351">
        <f t="shared" si="150"/>
        <v>0</v>
      </c>
      <c r="GC14" s="352">
        <f t="shared" si="151"/>
        <v>0</v>
      </c>
      <c r="GD14" s="319">
        <f t="shared" si="152"/>
        <v>0</v>
      </c>
      <c r="GE14" s="319">
        <f t="shared" si="153"/>
        <v>0</v>
      </c>
      <c r="GF14" s="319">
        <f t="shared" si="154"/>
        <v>0</v>
      </c>
      <c r="GG14" s="351">
        <f t="shared" si="155"/>
        <v>0</v>
      </c>
      <c r="GH14" s="352">
        <f t="shared" si="156"/>
        <v>0</v>
      </c>
      <c r="GI14" s="319">
        <f t="shared" si="157"/>
        <v>0</v>
      </c>
      <c r="GJ14" s="319">
        <f t="shared" si="158"/>
        <v>0</v>
      </c>
      <c r="GK14" s="319">
        <f t="shared" si="159"/>
        <v>0</v>
      </c>
      <c r="GL14" s="351">
        <f t="shared" si="160"/>
        <v>0</v>
      </c>
      <c r="GM14" s="352">
        <f t="shared" si="161"/>
        <v>0</v>
      </c>
      <c r="GN14" s="319">
        <f t="shared" si="162"/>
        <v>0</v>
      </c>
      <c r="GO14" s="319">
        <f t="shared" si="163"/>
        <v>0</v>
      </c>
      <c r="GP14" s="319">
        <f t="shared" si="164"/>
        <v>0</v>
      </c>
      <c r="GQ14" s="351">
        <f t="shared" si="165"/>
        <v>0</v>
      </c>
      <c r="GR14" s="352">
        <f t="shared" si="166"/>
        <v>0</v>
      </c>
      <c r="GS14" s="319">
        <f t="shared" si="167"/>
        <v>0</v>
      </c>
      <c r="GT14" s="319">
        <f t="shared" si="168"/>
        <v>0</v>
      </c>
      <c r="GU14" s="319">
        <f t="shared" si="169"/>
        <v>0</v>
      </c>
      <c r="GV14" s="351">
        <f t="shared" si="170"/>
        <v>0</v>
      </c>
      <c r="GW14"/>
      <c r="GX14" s="350">
        <f t="shared" si="171"/>
        <v>0</v>
      </c>
      <c r="GY14" s="319">
        <f t="shared" si="172"/>
        <v>0</v>
      </c>
      <c r="GZ14" s="319">
        <f t="shared" si="173"/>
        <v>0</v>
      </c>
      <c r="HA14" s="351">
        <f t="shared" si="174"/>
        <v>0</v>
      </c>
      <c r="HB14" s="352">
        <f t="shared" si="175"/>
        <v>0</v>
      </c>
      <c r="HC14" s="319">
        <f t="shared" si="176"/>
        <v>0</v>
      </c>
      <c r="HD14" s="319">
        <f t="shared" si="177"/>
        <v>0</v>
      </c>
      <c r="HE14" s="351">
        <f t="shared" si="178"/>
        <v>0</v>
      </c>
      <c r="HF14" s="352">
        <f t="shared" si="179"/>
        <v>0</v>
      </c>
      <c r="HG14" s="319">
        <f t="shared" si="180"/>
        <v>0</v>
      </c>
      <c r="HH14" s="319">
        <f t="shared" si="181"/>
        <v>0</v>
      </c>
      <c r="HI14" s="351">
        <f t="shared" si="182"/>
        <v>0</v>
      </c>
      <c r="HJ14" s="352">
        <f t="shared" si="183"/>
        <v>0</v>
      </c>
      <c r="HK14" s="319">
        <f t="shared" si="184"/>
        <v>0</v>
      </c>
      <c r="HL14" s="319">
        <f t="shared" si="185"/>
        <v>0</v>
      </c>
      <c r="HM14" s="351">
        <f t="shared" si="186"/>
        <v>0</v>
      </c>
      <c r="HN14" s="352">
        <f t="shared" si="187"/>
        <v>0</v>
      </c>
      <c r="HO14" s="319">
        <f t="shared" si="188"/>
        <v>0</v>
      </c>
      <c r="HP14" s="319">
        <f t="shared" si="189"/>
        <v>0</v>
      </c>
      <c r="HQ14" s="351">
        <f t="shared" si="190"/>
        <v>0</v>
      </c>
      <c r="HR14" s="352">
        <f t="shared" si="191"/>
        <v>0</v>
      </c>
      <c r="HS14" s="319">
        <f t="shared" si="192"/>
        <v>0</v>
      </c>
      <c r="HT14" s="319">
        <f t="shared" si="193"/>
        <v>0</v>
      </c>
      <c r="HU14" s="351">
        <f t="shared" si="194"/>
        <v>0</v>
      </c>
      <c r="HV14" s="172"/>
      <c r="HW14" s="350">
        <f t="shared" si="195"/>
        <v>0</v>
      </c>
      <c r="HX14" s="319">
        <f t="shared" si="196"/>
        <v>0</v>
      </c>
      <c r="HY14" s="319">
        <f t="shared" si="197"/>
        <v>0</v>
      </c>
      <c r="HZ14" s="351">
        <f t="shared" si="198"/>
        <v>0</v>
      </c>
      <c r="IA14" s="352">
        <f t="shared" si="199"/>
        <v>0</v>
      </c>
      <c r="IB14" s="319">
        <f t="shared" si="200"/>
        <v>0</v>
      </c>
      <c r="IC14" s="319">
        <f t="shared" si="201"/>
        <v>0</v>
      </c>
      <c r="ID14" s="351">
        <f t="shared" si="202"/>
        <v>0</v>
      </c>
      <c r="IE14" s="352">
        <f t="shared" si="203"/>
        <v>0</v>
      </c>
      <c r="IF14" s="319">
        <f t="shared" si="204"/>
        <v>0</v>
      </c>
      <c r="IG14" s="319">
        <f t="shared" si="205"/>
        <v>0</v>
      </c>
      <c r="IH14" s="351">
        <f t="shared" si="206"/>
        <v>0</v>
      </c>
      <c r="II14" s="352">
        <f t="shared" si="207"/>
        <v>0</v>
      </c>
      <c r="IJ14" s="319">
        <f t="shared" si="208"/>
        <v>0</v>
      </c>
      <c r="IK14" s="319">
        <f t="shared" si="209"/>
        <v>0</v>
      </c>
      <c r="IL14" s="351">
        <f t="shared" si="210"/>
        <v>0</v>
      </c>
      <c r="IM14" s="352">
        <f t="shared" si="211"/>
        <v>0</v>
      </c>
      <c r="IN14" s="319">
        <f t="shared" si="212"/>
        <v>0</v>
      </c>
      <c r="IO14" s="319">
        <f t="shared" si="213"/>
        <v>0</v>
      </c>
      <c r="IP14" s="351">
        <f t="shared" si="214"/>
        <v>0</v>
      </c>
      <c r="IQ14" s="352">
        <f t="shared" si="215"/>
        <v>0</v>
      </c>
      <c r="IR14" s="319">
        <f t="shared" si="216"/>
        <v>0</v>
      </c>
      <c r="IS14" s="319">
        <f t="shared" si="217"/>
        <v>0</v>
      </c>
      <c r="IT14" s="351">
        <f t="shared" si="218"/>
        <v>0</v>
      </c>
      <c r="IU14" s="172"/>
      <c r="IV14" s="350">
        <f t="shared" si="219"/>
        <v>0</v>
      </c>
      <c r="IW14" s="319">
        <f t="shared" si="220"/>
        <v>0</v>
      </c>
      <c r="IX14" s="319">
        <f t="shared" si="221"/>
        <v>0</v>
      </c>
      <c r="IY14" s="351">
        <f t="shared" si="222"/>
        <v>0</v>
      </c>
      <c r="IZ14" s="352">
        <f t="shared" si="223"/>
        <v>0</v>
      </c>
      <c r="JA14" s="319">
        <f t="shared" si="224"/>
        <v>0</v>
      </c>
      <c r="JB14" s="319">
        <f t="shared" si="225"/>
        <v>0</v>
      </c>
      <c r="JC14" s="351">
        <f t="shared" si="226"/>
        <v>0</v>
      </c>
      <c r="JD14" s="352">
        <f t="shared" si="227"/>
        <v>0</v>
      </c>
      <c r="JE14" s="319">
        <f t="shared" si="228"/>
        <v>0</v>
      </c>
      <c r="JF14" s="319">
        <f t="shared" si="229"/>
        <v>0</v>
      </c>
      <c r="JG14" s="351">
        <f t="shared" si="230"/>
        <v>0</v>
      </c>
      <c r="JH14" s="352">
        <f t="shared" si="231"/>
        <v>0</v>
      </c>
      <c r="JI14" s="319">
        <f t="shared" si="232"/>
        <v>0</v>
      </c>
      <c r="JJ14" s="319">
        <f t="shared" si="233"/>
        <v>0</v>
      </c>
      <c r="JK14" s="351">
        <f t="shared" si="234"/>
        <v>0</v>
      </c>
      <c r="JL14" s="352">
        <f t="shared" si="235"/>
        <v>0</v>
      </c>
      <c r="JM14" s="319">
        <f t="shared" si="236"/>
        <v>0</v>
      </c>
      <c r="JN14" s="319">
        <f t="shared" si="237"/>
        <v>0</v>
      </c>
      <c r="JO14" s="351">
        <f t="shared" si="238"/>
        <v>0</v>
      </c>
      <c r="JP14" s="352">
        <f t="shared" si="239"/>
        <v>0</v>
      </c>
      <c r="JQ14" s="319">
        <f t="shared" si="240"/>
        <v>0</v>
      </c>
      <c r="JR14" s="319">
        <f t="shared" si="241"/>
        <v>0</v>
      </c>
      <c r="JS14" s="351">
        <f t="shared" si="242"/>
        <v>0</v>
      </c>
    </row>
    <row r="15" spans="1:279" s="25" customFormat="1" ht="15.75" x14ac:dyDescent="0.25">
      <c r="B15" s="254"/>
      <c r="C15" s="209"/>
      <c r="D15" s="210"/>
      <c r="E15" s="142"/>
      <c r="F15" s="37"/>
      <c r="G15" s="17"/>
      <c r="H15" s="17"/>
      <c r="I15" s="18">
        <f t="shared" ref="I15" si="246">H15+G15</f>
        <v>0</v>
      </c>
      <c r="J15" s="19"/>
      <c r="K15" s="368" t="str">
        <f t="shared" si="1"/>
        <v/>
      </c>
      <c r="L15" s="211">
        <f t="shared" si="2"/>
        <v>0</v>
      </c>
      <c r="M15" s="211">
        <f t="shared" si="243"/>
        <v>0</v>
      </c>
      <c r="N15" s="96">
        <f t="shared" ref="N15" si="247">G15*12*E15</f>
        <v>0</v>
      </c>
      <c r="P15" s="253"/>
      <c r="R15" s="253"/>
      <c r="T15" s="430"/>
      <c r="V15" s="253"/>
      <c r="X15" s="210"/>
      <c r="Z15" s="726"/>
      <c r="AA15"/>
      <c r="AB15" s="726"/>
      <c r="AC15" s="45"/>
      <c r="AD15" s="353">
        <v>0</v>
      </c>
      <c r="AE15" s="315"/>
      <c r="AF15" s="350">
        <f t="shared" si="3"/>
        <v>0</v>
      </c>
      <c r="AG15" s="319">
        <f t="shared" si="4"/>
        <v>0</v>
      </c>
      <c r="AH15" s="319">
        <f t="shared" si="5"/>
        <v>0</v>
      </c>
      <c r="AI15" s="844">
        <f t="shared" si="6"/>
        <v>0</v>
      </c>
      <c r="AJ15" s="845">
        <f t="shared" si="7"/>
        <v>0</v>
      </c>
      <c r="AK15" s="846">
        <f t="shared" si="8"/>
        <v>0</v>
      </c>
      <c r="AL15" s="844">
        <f t="shared" si="9"/>
        <v>0</v>
      </c>
      <c r="AM15" s="844">
        <f t="shared" si="10"/>
        <v>0</v>
      </c>
      <c r="AN15" s="844">
        <f t="shared" si="11"/>
        <v>0</v>
      </c>
      <c r="AO15" s="845">
        <f t="shared" si="12"/>
        <v>0</v>
      </c>
      <c r="AP15" s="846">
        <f t="shared" si="13"/>
        <v>0</v>
      </c>
      <c r="AQ15" s="844">
        <f t="shared" si="14"/>
        <v>0</v>
      </c>
      <c r="AR15" s="844">
        <f t="shared" si="15"/>
        <v>0</v>
      </c>
      <c r="AS15" s="844">
        <f t="shared" si="16"/>
        <v>0</v>
      </c>
      <c r="AT15" s="845">
        <f t="shared" si="17"/>
        <v>0</v>
      </c>
      <c r="AU15" s="846">
        <f t="shared" si="18"/>
        <v>0</v>
      </c>
      <c r="AV15" s="844">
        <f t="shared" si="19"/>
        <v>0</v>
      </c>
      <c r="AW15" s="844">
        <f t="shared" si="20"/>
        <v>0</v>
      </c>
      <c r="AX15" s="844">
        <f t="shared" si="21"/>
        <v>0</v>
      </c>
      <c r="AY15" s="845">
        <f t="shared" si="22"/>
        <v>0</v>
      </c>
      <c r="AZ15" s="846">
        <f t="shared" si="23"/>
        <v>0</v>
      </c>
      <c r="BA15" s="844">
        <f t="shared" si="24"/>
        <v>0</v>
      </c>
      <c r="BB15" s="844">
        <f t="shared" si="25"/>
        <v>0</v>
      </c>
      <c r="BC15" s="844">
        <f t="shared" si="26"/>
        <v>0</v>
      </c>
      <c r="BD15" s="845">
        <f t="shared" si="27"/>
        <v>0</v>
      </c>
      <c r="BE15" s="846">
        <f t="shared" si="28"/>
        <v>0</v>
      </c>
      <c r="BF15" s="844">
        <f t="shared" si="29"/>
        <v>0</v>
      </c>
      <c r="BG15" s="844">
        <f t="shared" si="30"/>
        <v>0</v>
      </c>
      <c r="BH15" s="844">
        <f t="shared" si="31"/>
        <v>0</v>
      </c>
      <c r="BI15" s="845">
        <f t="shared" si="32"/>
        <v>0</v>
      </c>
      <c r="BJ15"/>
      <c r="BK15" s="350">
        <f t="shared" si="33"/>
        <v>0</v>
      </c>
      <c r="BL15" s="319">
        <f t="shared" si="34"/>
        <v>0</v>
      </c>
      <c r="BM15" s="319">
        <f t="shared" si="35"/>
        <v>0</v>
      </c>
      <c r="BN15" s="319">
        <f t="shared" si="36"/>
        <v>0</v>
      </c>
      <c r="BO15" s="351">
        <f t="shared" si="37"/>
        <v>0</v>
      </c>
      <c r="BP15" s="352">
        <f t="shared" si="38"/>
        <v>0</v>
      </c>
      <c r="BQ15" s="319">
        <f t="shared" si="39"/>
        <v>0</v>
      </c>
      <c r="BR15" s="319">
        <f t="shared" si="40"/>
        <v>0</v>
      </c>
      <c r="BS15" s="319">
        <f t="shared" si="41"/>
        <v>0</v>
      </c>
      <c r="BT15" s="351">
        <f t="shared" si="42"/>
        <v>0</v>
      </c>
      <c r="BU15" s="352">
        <f t="shared" si="43"/>
        <v>0</v>
      </c>
      <c r="BV15" s="319">
        <f t="shared" si="44"/>
        <v>0</v>
      </c>
      <c r="BW15" s="319">
        <f t="shared" si="45"/>
        <v>0</v>
      </c>
      <c r="BX15" s="319">
        <f t="shared" si="46"/>
        <v>0</v>
      </c>
      <c r="BY15" s="351">
        <f t="shared" si="47"/>
        <v>0</v>
      </c>
      <c r="BZ15" s="352">
        <f t="shared" si="48"/>
        <v>0</v>
      </c>
      <c r="CA15" s="319">
        <f t="shared" si="49"/>
        <v>0</v>
      </c>
      <c r="CB15" s="319">
        <f t="shared" si="50"/>
        <v>0</v>
      </c>
      <c r="CC15" s="319">
        <f t="shared" si="51"/>
        <v>0</v>
      </c>
      <c r="CD15" s="351">
        <f t="shared" si="52"/>
        <v>0</v>
      </c>
      <c r="CE15" s="352">
        <f t="shared" si="53"/>
        <v>0</v>
      </c>
      <c r="CF15" s="319">
        <f t="shared" si="54"/>
        <v>0</v>
      </c>
      <c r="CG15" s="319">
        <f t="shared" si="55"/>
        <v>0</v>
      </c>
      <c r="CH15" s="319">
        <f t="shared" si="56"/>
        <v>0</v>
      </c>
      <c r="CI15" s="351">
        <f t="shared" si="57"/>
        <v>0</v>
      </c>
      <c r="CJ15" s="352">
        <f t="shared" si="58"/>
        <v>0</v>
      </c>
      <c r="CK15" s="319">
        <f t="shared" si="59"/>
        <v>0</v>
      </c>
      <c r="CL15" s="319">
        <f t="shared" si="60"/>
        <v>0</v>
      </c>
      <c r="CM15" s="319">
        <f t="shared" si="61"/>
        <v>0</v>
      </c>
      <c r="CN15" s="351">
        <f t="shared" si="62"/>
        <v>0</v>
      </c>
      <c r="CO15"/>
      <c r="CP15" s="350">
        <f t="shared" si="63"/>
        <v>0</v>
      </c>
      <c r="CQ15" s="319">
        <f t="shared" si="64"/>
        <v>0</v>
      </c>
      <c r="CR15" s="319">
        <f t="shared" si="65"/>
        <v>0</v>
      </c>
      <c r="CS15" s="319">
        <f t="shared" si="66"/>
        <v>0</v>
      </c>
      <c r="CT15" s="351">
        <f t="shared" si="67"/>
        <v>0</v>
      </c>
      <c r="CU15" s="352">
        <f t="shared" si="68"/>
        <v>0</v>
      </c>
      <c r="CV15" s="319">
        <f t="shared" si="69"/>
        <v>0</v>
      </c>
      <c r="CW15" s="319">
        <f t="shared" si="70"/>
        <v>0</v>
      </c>
      <c r="CX15" s="319">
        <f t="shared" si="71"/>
        <v>0</v>
      </c>
      <c r="CY15" s="351">
        <f t="shared" si="72"/>
        <v>0</v>
      </c>
      <c r="CZ15" s="352">
        <f t="shared" si="73"/>
        <v>0</v>
      </c>
      <c r="DA15" s="319">
        <f t="shared" si="74"/>
        <v>0</v>
      </c>
      <c r="DB15" s="319">
        <f t="shared" si="75"/>
        <v>0</v>
      </c>
      <c r="DC15" s="319">
        <f t="shared" si="76"/>
        <v>0</v>
      </c>
      <c r="DD15" s="351">
        <f t="shared" si="77"/>
        <v>0</v>
      </c>
      <c r="DE15" s="352">
        <f t="shared" si="78"/>
        <v>0</v>
      </c>
      <c r="DF15" s="319">
        <f t="shared" si="79"/>
        <v>0</v>
      </c>
      <c r="DG15" s="319">
        <f t="shared" si="80"/>
        <v>0</v>
      </c>
      <c r="DH15" s="319">
        <f t="shared" si="81"/>
        <v>0</v>
      </c>
      <c r="DI15" s="351">
        <f t="shared" si="82"/>
        <v>0</v>
      </c>
      <c r="DJ15" s="352">
        <f t="shared" si="83"/>
        <v>0</v>
      </c>
      <c r="DK15" s="319">
        <f t="shared" si="84"/>
        <v>0</v>
      </c>
      <c r="DL15" s="319">
        <f t="shared" si="85"/>
        <v>0</v>
      </c>
      <c r="DM15" s="319">
        <f t="shared" si="86"/>
        <v>0</v>
      </c>
      <c r="DN15" s="351">
        <f t="shared" si="87"/>
        <v>0</v>
      </c>
      <c r="DO15" s="352">
        <f t="shared" si="88"/>
        <v>0</v>
      </c>
      <c r="DP15" s="319">
        <f t="shared" si="89"/>
        <v>0</v>
      </c>
      <c r="DQ15" s="319">
        <f t="shared" si="90"/>
        <v>0</v>
      </c>
      <c r="DR15" s="319">
        <f t="shared" si="91"/>
        <v>0</v>
      </c>
      <c r="DS15" s="351">
        <f t="shared" si="92"/>
        <v>0</v>
      </c>
      <c r="DT15" s="172"/>
      <c r="DU15" s="350">
        <f t="shared" si="93"/>
        <v>0</v>
      </c>
      <c r="DV15" s="319">
        <f t="shared" si="94"/>
        <v>0</v>
      </c>
      <c r="DW15" s="319">
        <f t="shared" si="95"/>
        <v>0</v>
      </c>
      <c r="DX15" s="351">
        <f t="shared" si="96"/>
        <v>0</v>
      </c>
      <c r="DY15" s="352">
        <f t="shared" si="97"/>
        <v>0</v>
      </c>
      <c r="DZ15" s="319">
        <f t="shared" si="98"/>
        <v>0</v>
      </c>
      <c r="EA15" s="319">
        <f t="shared" si="99"/>
        <v>0</v>
      </c>
      <c r="EB15" s="351">
        <f t="shared" si="100"/>
        <v>0</v>
      </c>
      <c r="EC15" s="352">
        <f t="shared" si="101"/>
        <v>0</v>
      </c>
      <c r="ED15" s="319">
        <f t="shared" si="102"/>
        <v>0</v>
      </c>
      <c r="EE15" s="319">
        <f t="shared" si="103"/>
        <v>0</v>
      </c>
      <c r="EF15" s="351">
        <f t="shared" si="104"/>
        <v>0</v>
      </c>
      <c r="EG15" s="352">
        <f t="shared" si="105"/>
        <v>0</v>
      </c>
      <c r="EH15" s="319">
        <f t="shared" si="106"/>
        <v>0</v>
      </c>
      <c r="EI15" s="319">
        <f t="shared" si="107"/>
        <v>0</v>
      </c>
      <c r="EJ15" s="351">
        <f t="shared" si="108"/>
        <v>0</v>
      </c>
      <c r="EK15" s="352">
        <f t="shared" si="109"/>
        <v>0</v>
      </c>
      <c r="EL15" s="319">
        <f t="shared" si="110"/>
        <v>0</v>
      </c>
      <c r="EM15" s="319">
        <f t="shared" si="111"/>
        <v>0</v>
      </c>
      <c r="EN15" s="351">
        <f t="shared" si="112"/>
        <v>0</v>
      </c>
      <c r="EO15" s="352">
        <f t="shared" si="113"/>
        <v>0</v>
      </c>
      <c r="EP15" s="319">
        <f t="shared" si="114"/>
        <v>0</v>
      </c>
      <c r="EQ15" s="319">
        <f t="shared" si="115"/>
        <v>0</v>
      </c>
      <c r="ER15" s="351">
        <f t="shared" si="116"/>
        <v>0</v>
      </c>
      <c r="ES15" s="172"/>
      <c r="ET15" s="350">
        <f t="shared" si="117"/>
        <v>0</v>
      </c>
      <c r="EU15" s="319">
        <f t="shared" si="118"/>
        <v>0</v>
      </c>
      <c r="EV15" s="319">
        <f t="shared" si="119"/>
        <v>0</v>
      </c>
      <c r="EW15" s="351">
        <f t="shared" si="120"/>
        <v>0</v>
      </c>
      <c r="EX15" s="352">
        <f t="shared" si="121"/>
        <v>0</v>
      </c>
      <c r="EY15" s="319">
        <f t="shared" si="122"/>
        <v>0</v>
      </c>
      <c r="EZ15" s="319">
        <f t="shared" si="123"/>
        <v>0</v>
      </c>
      <c r="FA15" s="351">
        <f t="shared" si="124"/>
        <v>0</v>
      </c>
      <c r="FB15" s="352">
        <f t="shared" si="125"/>
        <v>0</v>
      </c>
      <c r="FC15" s="319">
        <f t="shared" si="126"/>
        <v>0</v>
      </c>
      <c r="FD15" s="319">
        <f t="shared" si="127"/>
        <v>0</v>
      </c>
      <c r="FE15" s="351">
        <f t="shared" si="128"/>
        <v>0</v>
      </c>
      <c r="FF15" s="352">
        <f t="shared" si="129"/>
        <v>0</v>
      </c>
      <c r="FG15" s="319">
        <f t="shared" si="130"/>
        <v>0</v>
      </c>
      <c r="FH15" s="319">
        <f t="shared" si="131"/>
        <v>0</v>
      </c>
      <c r="FI15" s="351">
        <f t="shared" si="132"/>
        <v>0</v>
      </c>
      <c r="FJ15" s="352">
        <f t="shared" si="133"/>
        <v>0</v>
      </c>
      <c r="FK15" s="319">
        <f t="shared" si="134"/>
        <v>0</v>
      </c>
      <c r="FL15" s="319">
        <f t="shared" si="135"/>
        <v>0</v>
      </c>
      <c r="FM15" s="351">
        <f t="shared" si="136"/>
        <v>0</v>
      </c>
      <c r="FN15" s="352">
        <f t="shared" si="137"/>
        <v>0</v>
      </c>
      <c r="FO15" s="319">
        <f t="shared" si="138"/>
        <v>0</v>
      </c>
      <c r="FP15" s="319">
        <f t="shared" si="139"/>
        <v>0</v>
      </c>
      <c r="FQ15" s="351">
        <f t="shared" si="140"/>
        <v>0</v>
      </c>
      <c r="FR15" s="172"/>
      <c r="FS15" s="350">
        <f t="shared" si="141"/>
        <v>0</v>
      </c>
      <c r="FT15" s="319">
        <f t="shared" si="142"/>
        <v>0</v>
      </c>
      <c r="FU15" s="319">
        <f t="shared" si="143"/>
        <v>0</v>
      </c>
      <c r="FV15" s="319">
        <f t="shared" si="144"/>
        <v>0</v>
      </c>
      <c r="FW15" s="351">
        <f t="shared" si="145"/>
        <v>0</v>
      </c>
      <c r="FX15" s="352">
        <f t="shared" si="146"/>
        <v>0</v>
      </c>
      <c r="FY15" s="319">
        <f t="shared" si="147"/>
        <v>0</v>
      </c>
      <c r="FZ15" s="319">
        <f t="shared" si="148"/>
        <v>0</v>
      </c>
      <c r="GA15" s="319">
        <f t="shared" si="149"/>
        <v>0</v>
      </c>
      <c r="GB15" s="351">
        <f t="shared" si="150"/>
        <v>0</v>
      </c>
      <c r="GC15" s="352">
        <f t="shared" si="151"/>
        <v>0</v>
      </c>
      <c r="GD15" s="319">
        <f t="shared" si="152"/>
        <v>0</v>
      </c>
      <c r="GE15" s="319">
        <f t="shared" si="153"/>
        <v>0</v>
      </c>
      <c r="GF15" s="319">
        <f t="shared" si="154"/>
        <v>0</v>
      </c>
      <c r="GG15" s="351">
        <f t="shared" si="155"/>
        <v>0</v>
      </c>
      <c r="GH15" s="352">
        <f t="shared" si="156"/>
        <v>0</v>
      </c>
      <c r="GI15" s="319">
        <f t="shared" si="157"/>
        <v>0</v>
      </c>
      <c r="GJ15" s="319">
        <f t="shared" si="158"/>
        <v>0</v>
      </c>
      <c r="GK15" s="319">
        <f t="shared" si="159"/>
        <v>0</v>
      </c>
      <c r="GL15" s="351">
        <f t="shared" si="160"/>
        <v>0</v>
      </c>
      <c r="GM15" s="352">
        <f t="shared" si="161"/>
        <v>0</v>
      </c>
      <c r="GN15" s="319">
        <f t="shared" si="162"/>
        <v>0</v>
      </c>
      <c r="GO15" s="319">
        <f t="shared" si="163"/>
        <v>0</v>
      </c>
      <c r="GP15" s="319">
        <f t="shared" si="164"/>
        <v>0</v>
      </c>
      <c r="GQ15" s="351">
        <f t="shared" si="165"/>
        <v>0</v>
      </c>
      <c r="GR15" s="352">
        <f t="shared" si="166"/>
        <v>0</v>
      </c>
      <c r="GS15" s="319">
        <f t="shared" si="167"/>
        <v>0</v>
      </c>
      <c r="GT15" s="319">
        <f t="shared" si="168"/>
        <v>0</v>
      </c>
      <c r="GU15" s="319">
        <f t="shared" si="169"/>
        <v>0</v>
      </c>
      <c r="GV15" s="351">
        <f t="shared" si="170"/>
        <v>0</v>
      </c>
      <c r="GW15"/>
      <c r="GX15" s="350">
        <f t="shared" si="171"/>
        <v>0</v>
      </c>
      <c r="GY15" s="319">
        <f t="shared" si="172"/>
        <v>0</v>
      </c>
      <c r="GZ15" s="319">
        <f t="shared" si="173"/>
        <v>0</v>
      </c>
      <c r="HA15" s="351">
        <f t="shared" si="174"/>
        <v>0</v>
      </c>
      <c r="HB15" s="352">
        <f t="shared" si="175"/>
        <v>0</v>
      </c>
      <c r="HC15" s="319">
        <f t="shared" si="176"/>
        <v>0</v>
      </c>
      <c r="HD15" s="319">
        <f t="shared" si="177"/>
        <v>0</v>
      </c>
      <c r="HE15" s="351">
        <f t="shared" si="178"/>
        <v>0</v>
      </c>
      <c r="HF15" s="352">
        <f t="shared" si="179"/>
        <v>0</v>
      </c>
      <c r="HG15" s="319">
        <f t="shared" si="180"/>
        <v>0</v>
      </c>
      <c r="HH15" s="319">
        <f t="shared" si="181"/>
        <v>0</v>
      </c>
      <c r="HI15" s="351">
        <f t="shared" si="182"/>
        <v>0</v>
      </c>
      <c r="HJ15" s="352">
        <f t="shared" si="183"/>
        <v>0</v>
      </c>
      <c r="HK15" s="319">
        <f t="shared" si="184"/>
        <v>0</v>
      </c>
      <c r="HL15" s="319">
        <f t="shared" si="185"/>
        <v>0</v>
      </c>
      <c r="HM15" s="351">
        <f t="shared" si="186"/>
        <v>0</v>
      </c>
      <c r="HN15" s="352">
        <f t="shared" si="187"/>
        <v>0</v>
      </c>
      <c r="HO15" s="319">
        <f t="shared" si="188"/>
        <v>0</v>
      </c>
      <c r="HP15" s="319">
        <f t="shared" si="189"/>
        <v>0</v>
      </c>
      <c r="HQ15" s="351">
        <f t="shared" si="190"/>
        <v>0</v>
      </c>
      <c r="HR15" s="352">
        <f t="shared" si="191"/>
        <v>0</v>
      </c>
      <c r="HS15" s="319">
        <f t="shared" si="192"/>
        <v>0</v>
      </c>
      <c r="HT15" s="319">
        <f t="shared" si="193"/>
        <v>0</v>
      </c>
      <c r="HU15" s="351">
        <f t="shared" si="194"/>
        <v>0</v>
      </c>
      <c r="HV15" s="172"/>
      <c r="HW15" s="350">
        <f t="shared" si="195"/>
        <v>0</v>
      </c>
      <c r="HX15" s="319">
        <f t="shared" si="196"/>
        <v>0</v>
      </c>
      <c r="HY15" s="319">
        <f t="shared" si="197"/>
        <v>0</v>
      </c>
      <c r="HZ15" s="351">
        <f t="shared" si="198"/>
        <v>0</v>
      </c>
      <c r="IA15" s="352">
        <f t="shared" si="199"/>
        <v>0</v>
      </c>
      <c r="IB15" s="319">
        <f t="shared" si="200"/>
        <v>0</v>
      </c>
      <c r="IC15" s="319">
        <f t="shared" si="201"/>
        <v>0</v>
      </c>
      <c r="ID15" s="351">
        <f t="shared" si="202"/>
        <v>0</v>
      </c>
      <c r="IE15" s="352">
        <f t="shared" si="203"/>
        <v>0</v>
      </c>
      <c r="IF15" s="319">
        <f t="shared" si="204"/>
        <v>0</v>
      </c>
      <c r="IG15" s="319">
        <f t="shared" si="205"/>
        <v>0</v>
      </c>
      <c r="IH15" s="351">
        <f t="shared" si="206"/>
        <v>0</v>
      </c>
      <c r="II15" s="352">
        <f t="shared" si="207"/>
        <v>0</v>
      </c>
      <c r="IJ15" s="319">
        <f t="shared" si="208"/>
        <v>0</v>
      </c>
      <c r="IK15" s="319">
        <f t="shared" si="209"/>
        <v>0</v>
      </c>
      <c r="IL15" s="351">
        <f t="shared" si="210"/>
        <v>0</v>
      </c>
      <c r="IM15" s="352">
        <f t="shared" si="211"/>
        <v>0</v>
      </c>
      <c r="IN15" s="319">
        <f t="shared" si="212"/>
        <v>0</v>
      </c>
      <c r="IO15" s="319">
        <f t="shared" si="213"/>
        <v>0</v>
      </c>
      <c r="IP15" s="351">
        <f t="shared" si="214"/>
        <v>0</v>
      </c>
      <c r="IQ15" s="352">
        <f t="shared" si="215"/>
        <v>0</v>
      </c>
      <c r="IR15" s="319">
        <f t="shared" si="216"/>
        <v>0</v>
      </c>
      <c r="IS15" s="319">
        <f t="shared" si="217"/>
        <v>0</v>
      </c>
      <c r="IT15" s="351">
        <f t="shared" si="218"/>
        <v>0</v>
      </c>
      <c r="IU15" s="172"/>
      <c r="IV15" s="350">
        <f t="shared" si="219"/>
        <v>0</v>
      </c>
      <c r="IW15" s="319">
        <f t="shared" si="220"/>
        <v>0</v>
      </c>
      <c r="IX15" s="319">
        <f t="shared" si="221"/>
        <v>0</v>
      </c>
      <c r="IY15" s="351">
        <f t="shared" si="222"/>
        <v>0</v>
      </c>
      <c r="IZ15" s="352">
        <f t="shared" si="223"/>
        <v>0</v>
      </c>
      <c r="JA15" s="319">
        <f t="shared" si="224"/>
        <v>0</v>
      </c>
      <c r="JB15" s="319">
        <f t="shared" si="225"/>
        <v>0</v>
      </c>
      <c r="JC15" s="351">
        <f t="shared" si="226"/>
        <v>0</v>
      </c>
      <c r="JD15" s="352">
        <f t="shared" si="227"/>
        <v>0</v>
      </c>
      <c r="JE15" s="319">
        <f t="shared" si="228"/>
        <v>0</v>
      </c>
      <c r="JF15" s="319">
        <f t="shared" si="229"/>
        <v>0</v>
      </c>
      <c r="JG15" s="351">
        <f t="shared" si="230"/>
        <v>0</v>
      </c>
      <c r="JH15" s="352">
        <f t="shared" si="231"/>
        <v>0</v>
      </c>
      <c r="JI15" s="319">
        <f t="shared" si="232"/>
        <v>0</v>
      </c>
      <c r="JJ15" s="319">
        <f t="shared" si="233"/>
        <v>0</v>
      </c>
      <c r="JK15" s="351">
        <f t="shared" si="234"/>
        <v>0</v>
      </c>
      <c r="JL15" s="352">
        <f t="shared" si="235"/>
        <v>0</v>
      </c>
      <c r="JM15" s="319">
        <f t="shared" si="236"/>
        <v>0</v>
      </c>
      <c r="JN15" s="319">
        <f t="shared" si="237"/>
        <v>0</v>
      </c>
      <c r="JO15" s="351">
        <f t="shared" si="238"/>
        <v>0</v>
      </c>
      <c r="JP15" s="352">
        <f t="shared" si="239"/>
        <v>0</v>
      </c>
      <c r="JQ15" s="319">
        <f t="shared" si="240"/>
        <v>0</v>
      </c>
      <c r="JR15" s="319">
        <f t="shared" si="241"/>
        <v>0</v>
      </c>
      <c r="JS15" s="351">
        <f t="shared" si="242"/>
        <v>0</v>
      </c>
    </row>
    <row r="16" spans="1:279" s="25" customFormat="1" ht="15.75" x14ac:dyDescent="0.25">
      <c r="B16" s="254"/>
      <c r="C16" s="209"/>
      <c r="D16" s="210"/>
      <c r="E16" s="142"/>
      <c r="F16" s="37"/>
      <c r="G16" s="17"/>
      <c r="H16" s="17"/>
      <c r="I16" s="18">
        <f t="shared" si="0"/>
        <v>0</v>
      </c>
      <c r="J16" s="19"/>
      <c r="K16" s="368" t="str">
        <f t="shared" si="1"/>
        <v/>
      </c>
      <c r="L16" s="211">
        <f t="shared" si="2"/>
        <v>0</v>
      </c>
      <c r="M16" s="211">
        <f t="shared" si="243"/>
        <v>0</v>
      </c>
      <c r="N16" s="96">
        <f t="shared" ref="N16" si="248">G16*12*E16</f>
        <v>0</v>
      </c>
      <c r="P16" s="253"/>
      <c r="R16" s="253"/>
      <c r="T16" s="430"/>
      <c r="V16" s="253"/>
      <c r="X16" s="210"/>
      <c r="Z16" s="726"/>
      <c r="AA16"/>
      <c r="AB16" s="726"/>
      <c r="AC16" s="45"/>
      <c r="AD16" s="353">
        <v>1</v>
      </c>
      <c r="AE16" s="315"/>
      <c r="AF16" s="350">
        <f t="shared" si="3"/>
        <v>0</v>
      </c>
      <c r="AG16" s="319">
        <f t="shared" si="4"/>
        <v>0</v>
      </c>
      <c r="AH16" s="319">
        <f t="shared" si="5"/>
        <v>0</v>
      </c>
      <c r="AI16" s="844">
        <f t="shared" si="6"/>
        <v>0</v>
      </c>
      <c r="AJ16" s="845">
        <f t="shared" si="7"/>
        <v>0</v>
      </c>
      <c r="AK16" s="846">
        <f t="shared" si="8"/>
        <v>0</v>
      </c>
      <c r="AL16" s="844">
        <f t="shared" si="9"/>
        <v>0</v>
      </c>
      <c r="AM16" s="844">
        <f t="shared" si="10"/>
        <v>0</v>
      </c>
      <c r="AN16" s="844">
        <f t="shared" si="11"/>
        <v>0</v>
      </c>
      <c r="AO16" s="845">
        <f t="shared" si="12"/>
        <v>0</v>
      </c>
      <c r="AP16" s="846">
        <f t="shared" si="13"/>
        <v>0</v>
      </c>
      <c r="AQ16" s="844">
        <f t="shared" si="14"/>
        <v>0</v>
      </c>
      <c r="AR16" s="844">
        <f t="shared" si="15"/>
        <v>0</v>
      </c>
      <c r="AS16" s="844">
        <f t="shared" si="16"/>
        <v>0</v>
      </c>
      <c r="AT16" s="845">
        <f t="shared" si="17"/>
        <v>0</v>
      </c>
      <c r="AU16" s="846">
        <f t="shared" si="18"/>
        <v>0</v>
      </c>
      <c r="AV16" s="844">
        <f t="shared" si="19"/>
        <v>0</v>
      </c>
      <c r="AW16" s="844">
        <f t="shared" si="20"/>
        <v>0</v>
      </c>
      <c r="AX16" s="844">
        <f t="shared" si="21"/>
        <v>0</v>
      </c>
      <c r="AY16" s="845">
        <f t="shared" si="22"/>
        <v>0</v>
      </c>
      <c r="AZ16" s="846">
        <f t="shared" si="23"/>
        <v>0</v>
      </c>
      <c r="BA16" s="844">
        <f t="shared" si="24"/>
        <v>0</v>
      </c>
      <c r="BB16" s="844">
        <f t="shared" si="25"/>
        <v>0</v>
      </c>
      <c r="BC16" s="844">
        <f t="shared" si="26"/>
        <v>0</v>
      </c>
      <c r="BD16" s="845">
        <f t="shared" si="27"/>
        <v>0</v>
      </c>
      <c r="BE16" s="846">
        <f t="shared" si="28"/>
        <v>0</v>
      </c>
      <c r="BF16" s="844">
        <f t="shared" si="29"/>
        <v>0</v>
      </c>
      <c r="BG16" s="844">
        <f t="shared" si="30"/>
        <v>0</v>
      </c>
      <c r="BH16" s="844">
        <f t="shared" si="31"/>
        <v>0</v>
      </c>
      <c r="BI16" s="845">
        <f t="shared" si="32"/>
        <v>0</v>
      </c>
      <c r="BJ16"/>
      <c r="BK16" s="350">
        <f t="shared" si="33"/>
        <v>0</v>
      </c>
      <c r="BL16" s="319">
        <f t="shared" si="34"/>
        <v>0</v>
      </c>
      <c r="BM16" s="319">
        <f t="shared" si="35"/>
        <v>0</v>
      </c>
      <c r="BN16" s="319">
        <f t="shared" si="36"/>
        <v>0</v>
      </c>
      <c r="BO16" s="351">
        <f t="shared" si="37"/>
        <v>0</v>
      </c>
      <c r="BP16" s="352">
        <f t="shared" si="38"/>
        <v>0</v>
      </c>
      <c r="BQ16" s="319">
        <f t="shared" si="39"/>
        <v>0</v>
      </c>
      <c r="BR16" s="319">
        <f t="shared" si="40"/>
        <v>0</v>
      </c>
      <c r="BS16" s="319">
        <f t="shared" si="41"/>
        <v>0</v>
      </c>
      <c r="BT16" s="351">
        <f t="shared" si="42"/>
        <v>0</v>
      </c>
      <c r="BU16" s="352">
        <f t="shared" si="43"/>
        <v>0</v>
      </c>
      <c r="BV16" s="319">
        <f t="shared" si="44"/>
        <v>0</v>
      </c>
      <c r="BW16" s="319">
        <f t="shared" si="45"/>
        <v>0</v>
      </c>
      <c r="BX16" s="319">
        <f t="shared" si="46"/>
        <v>0</v>
      </c>
      <c r="BY16" s="351">
        <f t="shared" si="47"/>
        <v>0</v>
      </c>
      <c r="BZ16" s="352">
        <f t="shared" si="48"/>
        <v>0</v>
      </c>
      <c r="CA16" s="319">
        <f t="shared" si="49"/>
        <v>0</v>
      </c>
      <c r="CB16" s="319">
        <f t="shared" si="50"/>
        <v>0</v>
      </c>
      <c r="CC16" s="319">
        <f t="shared" si="51"/>
        <v>0</v>
      </c>
      <c r="CD16" s="351">
        <f t="shared" si="52"/>
        <v>0</v>
      </c>
      <c r="CE16" s="352">
        <f t="shared" si="53"/>
        <v>0</v>
      </c>
      <c r="CF16" s="319">
        <f t="shared" si="54"/>
        <v>0</v>
      </c>
      <c r="CG16" s="319">
        <f t="shared" si="55"/>
        <v>0</v>
      </c>
      <c r="CH16" s="319">
        <f t="shared" si="56"/>
        <v>0</v>
      </c>
      <c r="CI16" s="351">
        <f t="shared" si="57"/>
        <v>0</v>
      </c>
      <c r="CJ16" s="352">
        <f t="shared" si="58"/>
        <v>0</v>
      </c>
      <c r="CK16" s="319">
        <f t="shared" si="59"/>
        <v>0</v>
      </c>
      <c r="CL16" s="319">
        <f t="shared" si="60"/>
        <v>0</v>
      </c>
      <c r="CM16" s="319">
        <f t="shared" si="61"/>
        <v>0</v>
      </c>
      <c r="CN16" s="351">
        <f t="shared" si="62"/>
        <v>0</v>
      </c>
      <c r="CO16"/>
      <c r="CP16" s="350">
        <f t="shared" si="63"/>
        <v>0</v>
      </c>
      <c r="CQ16" s="319">
        <f t="shared" si="64"/>
        <v>0</v>
      </c>
      <c r="CR16" s="319">
        <f t="shared" si="65"/>
        <v>0</v>
      </c>
      <c r="CS16" s="319">
        <f t="shared" si="66"/>
        <v>0</v>
      </c>
      <c r="CT16" s="351">
        <f t="shared" si="67"/>
        <v>0</v>
      </c>
      <c r="CU16" s="352">
        <f t="shared" si="68"/>
        <v>0</v>
      </c>
      <c r="CV16" s="319">
        <f t="shared" si="69"/>
        <v>0</v>
      </c>
      <c r="CW16" s="319">
        <f t="shared" si="70"/>
        <v>0</v>
      </c>
      <c r="CX16" s="319">
        <f t="shared" si="71"/>
        <v>0</v>
      </c>
      <c r="CY16" s="351">
        <f t="shared" si="72"/>
        <v>0</v>
      </c>
      <c r="CZ16" s="352">
        <f t="shared" si="73"/>
        <v>0</v>
      </c>
      <c r="DA16" s="319">
        <f t="shared" si="74"/>
        <v>0</v>
      </c>
      <c r="DB16" s="319">
        <f t="shared" si="75"/>
        <v>0</v>
      </c>
      <c r="DC16" s="319">
        <f t="shared" si="76"/>
        <v>0</v>
      </c>
      <c r="DD16" s="351">
        <f t="shared" si="77"/>
        <v>0</v>
      </c>
      <c r="DE16" s="352">
        <f t="shared" si="78"/>
        <v>0</v>
      </c>
      <c r="DF16" s="319">
        <f t="shared" si="79"/>
        <v>0</v>
      </c>
      <c r="DG16" s="319">
        <f t="shared" si="80"/>
        <v>0</v>
      </c>
      <c r="DH16" s="319">
        <f t="shared" si="81"/>
        <v>0</v>
      </c>
      <c r="DI16" s="351">
        <f t="shared" si="82"/>
        <v>0</v>
      </c>
      <c r="DJ16" s="352">
        <f t="shared" si="83"/>
        <v>0</v>
      </c>
      <c r="DK16" s="319">
        <f t="shared" si="84"/>
        <v>0</v>
      </c>
      <c r="DL16" s="319">
        <f t="shared" si="85"/>
        <v>0</v>
      </c>
      <c r="DM16" s="319">
        <f t="shared" si="86"/>
        <v>0</v>
      </c>
      <c r="DN16" s="351">
        <f t="shared" si="87"/>
        <v>0</v>
      </c>
      <c r="DO16" s="352">
        <f t="shared" si="88"/>
        <v>0</v>
      </c>
      <c r="DP16" s="319">
        <f t="shared" si="89"/>
        <v>0</v>
      </c>
      <c r="DQ16" s="319">
        <f t="shared" si="90"/>
        <v>0</v>
      </c>
      <c r="DR16" s="319">
        <f t="shared" si="91"/>
        <v>0</v>
      </c>
      <c r="DS16" s="351">
        <f t="shared" si="92"/>
        <v>0</v>
      </c>
      <c r="DT16" s="172"/>
      <c r="DU16" s="350">
        <f t="shared" si="93"/>
        <v>0</v>
      </c>
      <c r="DV16" s="319">
        <f t="shared" si="94"/>
        <v>0</v>
      </c>
      <c r="DW16" s="319">
        <f t="shared" si="95"/>
        <v>0</v>
      </c>
      <c r="DX16" s="351">
        <f t="shared" si="96"/>
        <v>0</v>
      </c>
      <c r="DY16" s="352">
        <f t="shared" si="97"/>
        <v>0</v>
      </c>
      <c r="DZ16" s="319">
        <f t="shared" si="98"/>
        <v>0</v>
      </c>
      <c r="EA16" s="319">
        <f t="shared" si="99"/>
        <v>0</v>
      </c>
      <c r="EB16" s="351">
        <f t="shared" si="100"/>
        <v>0</v>
      </c>
      <c r="EC16" s="352">
        <f t="shared" si="101"/>
        <v>0</v>
      </c>
      <c r="ED16" s="319">
        <f t="shared" si="102"/>
        <v>0</v>
      </c>
      <c r="EE16" s="319">
        <f t="shared" si="103"/>
        <v>0</v>
      </c>
      <c r="EF16" s="351">
        <f t="shared" si="104"/>
        <v>0</v>
      </c>
      <c r="EG16" s="352">
        <f t="shared" si="105"/>
        <v>0</v>
      </c>
      <c r="EH16" s="319">
        <f t="shared" si="106"/>
        <v>0</v>
      </c>
      <c r="EI16" s="319">
        <f t="shared" si="107"/>
        <v>0</v>
      </c>
      <c r="EJ16" s="351">
        <f t="shared" si="108"/>
        <v>0</v>
      </c>
      <c r="EK16" s="352">
        <f t="shared" si="109"/>
        <v>0</v>
      </c>
      <c r="EL16" s="319">
        <f t="shared" si="110"/>
        <v>0</v>
      </c>
      <c r="EM16" s="319">
        <f t="shared" si="111"/>
        <v>0</v>
      </c>
      <c r="EN16" s="351">
        <f t="shared" si="112"/>
        <v>0</v>
      </c>
      <c r="EO16" s="352">
        <f t="shared" si="113"/>
        <v>0</v>
      </c>
      <c r="EP16" s="319">
        <f t="shared" si="114"/>
        <v>0</v>
      </c>
      <c r="EQ16" s="319">
        <f t="shared" si="115"/>
        <v>0</v>
      </c>
      <c r="ER16" s="351">
        <f t="shared" si="116"/>
        <v>0</v>
      </c>
      <c r="ES16" s="172"/>
      <c r="ET16" s="350">
        <f t="shared" si="117"/>
        <v>0</v>
      </c>
      <c r="EU16" s="319">
        <f t="shared" si="118"/>
        <v>0</v>
      </c>
      <c r="EV16" s="319">
        <f t="shared" si="119"/>
        <v>0</v>
      </c>
      <c r="EW16" s="351">
        <f t="shared" si="120"/>
        <v>0</v>
      </c>
      <c r="EX16" s="352">
        <f t="shared" si="121"/>
        <v>0</v>
      </c>
      <c r="EY16" s="319">
        <f t="shared" si="122"/>
        <v>0</v>
      </c>
      <c r="EZ16" s="319">
        <f t="shared" si="123"/>
        <v>0</v>
      </c>
      <c r="FA16" s="351">
        <f t="shared" si="124"/>
        <v>0</v>
      </c>
      <c r="FB16" s="352">
        <f t="shared" si="125"/>
        <v>0</v>
      </c>
      <c r="FC16" s="319">
        <f t="shared" si="126"/>
        <v>0</v>
      </c>
      <c r="FD16" s="319">
        <f t="shared" si="127"/>
        <v>0</v>
      </c>
      <c r="FE16" s="351">
        <f t="shared" si="128"/>
        <v>0</v>
      </c>
      <c r="FF16" s="352">
        <f t="shared" si="129"/>
        <v>0</v>
      </c>
      <c r="FG16" s="319">
        <f t="shared" si="130"/>
        <v>0</v>
      </c>
      <c r="FH16" s="319">
        <f t="shared" si="131"/>
        <v>0</v>
      </c>
      <c r="FI16" s="351">
        <f t="shared" si="132"/>
        <v>0</v>
      </c>
      <c r="FJ16" s="352">
        <f t="shared" si="133"/>
        <v>0</v>
      </c>
      <c r="FK16" s="319">
        <f t="shared" si="134"/>
        <v>0</v>
      </c>
      <c r="FL16" s="319">
        <f t="shared" si="135"/>
        <v>0</v>
      </c>
      <c r="FM16" s="351">
        <f t="shared" si="136"/>
        <v>0</v>
      </c>
      <c r="FN16" s="352">
        <f t="shared" si="137"/>
        <v>0</v>
      </c>
      <c r="FO16" s="319">
        <f t="shared" si="138"/>
        <v>0</v>
      </c>
      <c r="FP16" s="319">
        <f t="shared" si="139"/>
        <v>0</v>
      </c>
      <c r="FQ16" s="351">
        <f t="shared" si="140"/>
        <v>0</v>
      </c>
      <c r="FR16" s="172"/>
      <c r="FS16" s="350">
        <f t="shared" si="141"/>
        <v>0</v>
      </c>
      <c r="FT16" s="319">
        <f t="shared" si="142"/>
        <v>0</v>
      </c>
      <c r="FU16" s="319">
        <f t="shared" si="143"/>
        <v>0</v>
      </c>
      <c r="FV16" s="319">
        <f t="shared" si="144"/>
        <v>0</v>
      </c>
      <c r="FW16" s="351">
        <f t="shared" si="145"/>
        <v>0</v>
      </c>
      <c r="FX16" s="352">
        <f t="shared" si="146"/>
        <v>0</v>
      </c>
      <c r="FY16" s="319">
        <f t="shared" si="147"/>
        <v>0</v>
      </c>
      <c r="FZ16" s="319">
        <f t="shared" si="148"/>
        <v>0</v>
      </c>
      <c r="GA16" s="319">
        <f t="shared" si="149"/>
        <v>0</v>
      </c>
      <c r="GB16" s="351">
        <f t="shared" si="150"/>
        <v>0</v>
      </c>
      <c r="GC16" s="352">
        <f t="shared" si="151"/>
        <v>0</v>
      </c>
      <c r="GD16" s="319">
        <f t="shared" si="152"/>
        <v>0</v>
      </c>
      <c r="GE16" s="319">
        <f t="shared" si="153"/>
        <v>0</v>
      </c>
      <c r="GF16" s="319">
        <f t="shared" si="154"/>
        <v>0</v>
      </c>
      <c r="GG16" s="351">
        <f t="shared" si="155"/>
        <v>0</v>
      </c>
      <c r="GH16" s="352">
        <f t="shared" si="156"/>
        <v>0</v>
      </c>
      <c r="GI16" s="319">
        <f t="shared" si="157"/>
        <v>0</v>
      </c>
      <c r="GJ16" s="319">
        <f t="shared" si="158"/>
        <v>0</v>
      </c>
      <c r="GK16" s="319">
        <f t="shared" si="159"/>
        <v>0</v>
      </c>
      <c r="GL16" s="351">
        <f t="shared" si="160"/>
        <v>0</v>
      </c>
      <c r="GM16" s="352">
        <f t="shared" si="161"/>
        <v>0</v>
      </c>
      <c r="GN16" s="319">
        <f t="shared" si="162"/>
        <v>0</v>
      </c>
      <c r="GO16" s="319">
        <f t="shared" si="163"/>
        <v>0</v>
      </c>
      <c r="GP16" s="319">
        <f t="shared" si="164"/>
        <v>0</v>
      </c>
      <c r="GQ16" s="351">
        <f t="shared" si="165"/>
        <v>0</v>
      </c>
      <c r="GR16" s="352">
        <f t="shared" si="166"/>
        <v>0</v>
      </c>
      <c r="GS16" s="319">
        <f t="shared" si="167"/>
        <v>0</v>
      </c>
      <c r="GT16" s="319">
        <f t="shared" si="168"/>
        <v>0</v>
      </c>
      <c r="GU16" s="319">
        <f t="shared" si="169"/>
        <v>0</v>
      </c>
      <c r="GV16" s="351">
        <f t="shared" si="170"/>
        <v>0</v>
      </c>
      <c r="GW16"/>
      <c r="GX16" s="350">
        <f t="shared" si="171"/>
        <v>0</v>
      </c>
      <c r="GY16" s="319">
        <f t="shared" si="172"/>
        <v>0</v>
      </c>
      <c r="GZ16" s="319">
        <f t="shared" si="173"/>
        <v>0</v>
      </c>
      <c r="HA16" s="351">
        <f t="shared" si="174"/>
        <v>0</v>
      </c>
      <c r="HB16" s="352">
        <f t="shared" si="175"/>
        <v>0</v>
      </c>
      <c r="HC16" s="319">
        <f t="shared" si="176"/>
        <v>0</v>
      </c>
      <c r="HD16" s="319">
        <f t="shared" si="177"/>
        <v>0</v>
      </c>
      <c r="HE16" s="351">
        <f t="shared" si="178"/>
        <v>0</v>
      </c>
      <c r="HF16" s="352">
        <f t="shared" si="179"/>
        <v>0</v>
      </c>
      <c r="HG16" s="319">
        <f t="shared" si="180"/>
        <v>0</v>
      </c>
      <c r="HH16" s="319">
        <f t="shared" si="181"/>
        <v>0</v>
      </c>
      <c r="HI16" s="351">
        <f t="shared" si="182"/>
        <v>0</v>
      </c>
      <c r="HJ16" s="352">
        <f t="shared" si="183"/>
        <v>0</v>
      </c>
      <c r="HK16" s="319">
        <f t="shared" si="184"/>
        <v>0</v>
      </c>
      <c r="HL16" s="319">
        <f t="shared" si="185"/>
        <v>0</v>
      </c>
      <c r="HM16" s="351">
        <f t="shared" si="186"/>
        <v>0</v>
      </c>
      <c r="HN16" s="352">
        <f t="shared" si="187"/>
        <v>0</v>
      </c>
      <c r="HO16" s="319">
        <f t="shared" si="188"/>
        <v>0</v>
      </c>
      <c r="HP16" s="319">
        <f t="shared" si="189"/>
        <v>0</v>
      </c>
      <c r="HQ16" s="351">
        <f t="shared" si="190"/>
        <v>0</v>
      </c>
      <c r="HR16" s="352">
        <f t="shared" si="191"/>
        <v>0</v>
      </c>
      <c r="HS16" s="319">
        <f t="shared" si="192"/>
        <v>0</v>
      </c>
      <c r="HT16" s="319">
        <f t="shared" si="193"/>
        <v>0</v>
      </c>
      <c r="HU16" s="351">
        <f t="shared" si="194"/>
        <v>0</v>
      </c>
      <c r="HV16" s="172"/>
      <c r="HW16" s="350">
        <f t="shared" si="195"/>
        <v>0</v>
      </c>
      <c r="HX16" s="319">
        <f t="shared" si="196"/>
        <v>0</v>
      </c>
      <c r="HY16" s="319">
        <f t="shared" si="197"/>
        <v>0</v>
      </c>
      <c r="HZ16" s="351">
        <f t="shared" si="198"/>
        <v>0</v>
      </c>
      <c r="IA16" s="352">
        <f t="shared" si="199"/>
        <v>0</v>
      </c>
      <c r="IB16" s="319">
        <f t="shared" si="200"/>
        <v>0</v>
      </c>
      <c r="IC16" s="319">
        <f t="shared" si="201"/>
        <v>0</v>
      </c>
      <c r="ID16" s="351">
        <f t="shared" si="202"/>
        <v>0</v>
      </c>
      <c r="IE16" s="352">
        <f t="shared" si="203"/>
        <v>0</v>
      </c>
      <c r="IF16" s="319">
        <f t="shared" si="204"/>
        <v>0</v>
      </c>
      <c r="IG16" s="319">
        <f t="shared" si="205"/>
        <v>0</v>
      </c>
      <c r="IH16" s="351">
        <f t="shared" si="206"/>
        <v>0</v>
      </c>
      <c r="II16" s="352">
        <f t="shared" si="207"/>
        <v>0</v>
      </c>
      <c r="IJ16" s="319">
        <f t="shared" si="208"/>
        <v>0</v>
      </c>
      <c r="IK16" s="319">
        <f t="shared" si="209"/>
        <v>0</v>
      </c>
      <c r="IL16" s="351">
        <f t="shared" si="210"/>
        <v>0</v>
      </c>
      <c r="IM16" s="352">
        <f t="shared" si="211"/>
        <v>0</v>
      </c>
      <c r="IN16" s="319">
        <f t="shared" si="212"/>
        <v>0</v>
      </c>
      <c r="IO16" s="319">
        <f t="shared" si="213"/>
        <v>0</v>
      </c>
      <c r="IP16" s="351">
        <f t="shared" si="214"/>
        <v>0</v>
      </c>
      <c r="IQ16" s="352">
        <f t="shared" si="215"/>
        <v>0</v>
      </c>
      <c r="IR16" s="319">
        <f t="shared" si="216"/>
        <v>0</v>
      </c>
      <c r="IS16" s="319">
        <f t="shared" si="217"/>
        <v>0</v>
      </c>
      <c r="IT16" s="351">
        <f t="shared" si="218"/>
        <v>0</v>
      </c>
      <c r="IU16" s="172"/>
      <c r="IV16" s="350">
        <f t="shared" si="219"/>
        <v>0</v>
      </c>
      <c r="IW16" s="319">
        <f t="shared" si="220"/>
        <v>0</v>
      </c>
      <c r="IX16" s="319">
        <f t="shared" si="221"/>
        <v>0</v>
      </c>
      <c r="IY16" s="351">
        <f t="shared" si="222"/>
        <v>0</v>
      </c>
      <c r="IZ16" s="352">
        <f t="shared" si="223"/>
        <v>0</v>
      </c>
      <c r="JA16" s="319">
        <f t="shared" si="224"/>
        <v>0</v>
      </c>
      <c r="JB16" s="319">
        <f t="shared" si="225"/>
        <v>0</v>
      </c>
      <c r="JC16" s="351">
        <f t="shared" si="226"/>
        <v>0</v>
      </c>
      <c r="JD16" s="352">
        <f t="shared" si="227"/>
        <v>0</v>
      </c>
      <c r="JE16" s="319">
        <f t="shared" si="228"/>
        <v>0</v>
      </c>
      <c r="JF16" s="319">
        <f t="shared" si="229"/>
        <v>0</v>
      </c>
      <c r="JG16" s="351">
        <f t="shared" si="230"/>
        <v>0</v>
      </c>
      <c r="JH16" s="352">
        <f t="shared" si="231"/>
        <v>0</v>
      </c>
      <c r="JI16" s="319">
        <f t="shared" si="232"/>
        <v>0</v>
      </c>
      <c r="JJ16" s="319">
        <f t="shared" si="233"/>
        <v>0</v>
      </c>
      <c r="JK16" s="351">
        <f t="shared" si="234"/>
        <v>0</v>
      </c>
      <c r="JL16" s="352">
        <f t="shared" si="235"/>
        <v>0</v>
      </c>
      <c r="JM16" s="319">
        <f t="shared" si="236"/>
        <v>0</v>
      </c>
      <c r="JN16" s="319">
        <f t="shared" si="237"/>
        <v>0</v>
      </c>
      <c r="JO16" s="351">
        <f t="shared" si="238"/>
        <v>0</v>
      </c>
      <c r="JP16" s="352">
        <f t="shared" si="239"/>
        <v>0</v>
      </c>
      <c r="JQ16" s="319">
        <f t="shared" si="240"/>
        <v>0</v>
      </c>
      <c r="JR16" s="319">
        <f t="shared" si="241"/>
        <v>0</v>
      </c>
      <c r="JS16" s="351">
        <f t="shared" si="242"/>
        <v>0</v>
      </c>
    </row>
    <row r="17" spans="2:279" s="25" customFormat="1" ht="15.75" x14ac:dyDescent="0.25">
      <c r="B17" s="254"/>
      <c r="C17" s="209"/>
      <c r="D17" s="210"/>
      <c r="E17" s="142"/>
      <c r="F17" s="37"/>
      <c r="G17" s="17"/>
      <c r="H17" s="17"/>
      <c r="I17" s="18">
        <f t="shared" ref="I17" si="249">H17+G17</f>
        <v>0</v>
      </c>
      <c r="J17" s="19"/>
      <c r="K17" s="368" t="str">
        <f t="shared" si="1"/>
        <v/>
      </c>
      <c r="L17" s="211">
        <f t="shared" si="2"/>
        <v>0</v>
      </c>
      <c r="M17" s="211">
        <f t="shared" si="243"/>
        <v>0</v>
      </c>
      <c r="N17" s="96">
        <f t="shared" ref="N17" si="250">G17*12*E17</f>
        <v>0</v>
      </c>
      <c r="P17" s="253"/>
      <c r="R17" s="253"/>
      <c r="T17" s="430"/>
      <c r="V17" s="253"/>
      <c r="X17" s="210"/>
      <c r="Z17" s="726"/>
      <c r="AA17"/>
      <c r="AB17" s="726"/>
      <c r="AC17" s="45"/>
      <c r="AD17" s="353">
        <v>2</v>
      </c>
      <c r="AE17" s="315"/>
      <c r="AF17" s="350">
        <f t="shared" si="3"/>
        <v>0</v>
      </c>
      <c r="AG17" s="319">
        <f t="shared" si="4"/>
        <v>0</v>
      </c>
      <c r="AH17" s="319">
        <f t="shared" si="5"/>
        <v>0</v>
      </c>
      <c r="AI17" s="844">
        <f t="shared" si="6"/>
        <v>0</v>
      </c>
      <c r="AJ17" s="845">
        <f t="shared" si="7"/>
        <v>0</v>
      </c>
      <c r="AK17" s="846">
        <f t="shared" si="8"/>
        <v>0</v>
      </c>
      <c r="AL17" s="844">
        <f t="shared" si="9"/>
        <v>0</v>
      </c>
      <c r="AM17" s="844">
        <f t="shared" si="10"/>
        <v>0</v>
      </c>
      <c r="AN17" s="844">
        <f t="shared" si="11"/>
        <v>0</v>
      </c>
      <c r="AO17" s="845">
        <f t="shared" si="12"/>
        <v>0</v>
      </c>
      <c r="AP17" s="846">
        <f t="shared" si="13"/>
        <v>0</v>
      </c>
      <c r="AQ17" s="844">
        <f t="shared" si="14"/>
        <v>0</v>
      </c>
      <c r="AR17" s="844">
        <f t="shared" si="15"/>
        <v>0</v>
      </c>
      <c r="AS17" s="844">
        <f t="shared" si="16"/>
        <v>0</v>
      </c>
      <c r="AT17" s="845">
        <f t="shared" si="17"/>
        <v>0</v>
      </c>
      <c r="AU17" s="846">
        <f t="shared" si="18"/>
        <v>0</v>
      </c>
      <c r="AV17" s="844">
        <f t="shared" si="19"/>
        <v>0</v>
      </c>
      <c r="AW17" s="844">
        <f t="shared" si="20"/>
        <v>0</v>
      </c>
      <c r="AX17" s="844">
        <f t="shared" si="21"/>
        <v>0</v>
      </c>
      <c r="AY17" s="845">
        <f t="shared" si="22"/>
        <v>0</v>
      </c>
      <c r="AZ17" s="846">
        <f t="shared" si="23"/>
        <v>0</v>
      </c>
      <c r="BA17" s="844">
        <f t="shared" si="24"/>
        <v>0</v>
      </c>
      <c r="BB17" s="844">
        <f t="shared" si="25"/>
        <v>0</v>
      </c>
      <c r="BC17" s="844">
        <f t="shared" si="26"/>
        <v>0</v>
      </c>
      <c r="BD17" s="845">
        <f t="shared" si="27"/>
        <v>0</v>
      </c>
      <c r="BE17" s="846">
        <f t="shared" si="28"/>
        <v>0</v>
      </c>
      <c r="BF17" s="844">
        <f t="shared" si="29"/>
        <v>0</v>
      </c>
      <c r="BG17" s="844">
        <f t="shared" si="30"/>
        <v>0</v>
      </c>
      <c r="BH17" s="844">
        <f t="shared" si="31"/>
        <v>0</v>
      </c>
      <c r="BI17" s="845">
        <f t="shared" si="32"/>
        <v>0</v>
      </c>
      <c r="BJ17"/>
      <c r="BK17" s="350">
        <f t="shared" si="33"/>
        <v>0</v>
      </c>
      <c r="BL17" s="319">
        <f t="shared" si="34"/>
        <v>0</v>
      </c>
      <c r="BM17" s="319">
        <f t="shared" si="35"/>
        <v>0</v>
      </c>
      <c r="BN17" s="319">
        <f t="shared" si="36"/>
        <v>0</v>
      </c>
      <c r="BO17" s="351">
        <f t="shared" si="37"/>
        <v>0</v>
      </c>
      <c r="BP17" s="352">
        <f t="shared" si="38"/>
        <v>0</v>
      </c>
      <c r="BQ17" s="319">
        <f t="shared" si="39"/>
        <v>0</v>
      </c>
      <c r="BR17" s="319">
        <f t="shared" si="40"/>
        <v>0</v>
      </c>
      <c r="BS17" s="319">
        <f t="shared" si="41"/>
        <v>0</v>
      </c>
      <c r="BT17" s="351">
        <f t="shared" si="42"/>
        <v>0</v>
      </c>
      <c r="BU17" s="352">
        <f t="shared" si="43"/>
        <v>0</v>
      </c>
      <c r="BV17" s="319">
        <f t="shared" si="44"/>
        <v>0</v>
      </c>
      <c r="BW17" s="319">
        <f t="shared" si="45"/>
        <v>0</v>
      </c>
      <c r="BX17" s="319">
        <f t="shared" si="46"/>
        <v>0</v>
      </c>
      <c r="BY17" s="351">
        <f t="shared" si="47"/>
        <v>0</v>
      </c>
      <c r="BZ17" s="352">
        <f t="shared" si="48"/>
        <v>0</v>
      </c>
      <c r="CA17" s="319">
        <f t="shared" si="49"/>
        <v>0</v>
      </c>
      <c r="CB17" s="319">
        <f t="shared" si="50"/>
        <v>0</v>
      </c>
      <c r="CC17" s="319">
        <f t="shared" si="51"/>
        <v>0</v>
      </c>
      <c r="CD17" s="351">
        <f t="shared" si="52"/>
        <v>0</v>
      </c>
      <c r="CE17" s="352">
        <f t="shared" si="53"/>
        <v>0</v>
      </c>
      <c r="CF17" s="319">
        <f t="shared" si="54"/>
        <v>0</v>
      </c>
      <c r="CG17" s="319">
        <f t="shared" si="55"/>
        <v>0</v>
      </c>
      <c r="CH17" s="319">
        <f t="shared" si="56"/>
        <v>0</v>
      </c>
      <c r="CI17" s="351">
        <f t="shared" si="57"/>
        <v>0</v>
      </c>
      <c r="CJ17" s="352">
        <f t="shared" si="58"/>
        <v>0</v>
      </c>
      <c r="CK17" s="319">
        <f t="shared" si="59"/>
        <v>0</v>
      </c>
      <c r="CL17" s="319">
        <f t="shared" si="60"/>
        <v>0</v>
      </c>
      <c r="CM17" s="319">
        <f t="shared" si="61"/>
        <v>0</v>
      </c>
      <c r="CN17" s="351">
        <f t="shared" si="62"/>
        <v>0</v>
      </c>
      <c r="CO17"/>
      <c r="CP17" s="350">
        <f t="shared" si="63"/>
        <v>0</v>
      </c>
      <c r="CQ17" s="319">
        <f t="shared" si="64"/>
        <v>0</v>
      </c>
      <c r="CR17" s="319">
        <f t="shared" si="65"/>
        <v>0</v>
      </c>
      <c r="CS17" s="319">
        <f t="shared" si="66"/>
        <v>0</v>
      </c>
      <c r="CT17" s="351">
        <f t="shared" si="67"/>
        <v>0</v>
      </c>
      <c r="CU17" s="352">
        <f t="shared" si="68"/>
        <v>0</v>
      </c>
      <c r="CV17" s="319">
        <f t="shared" si="69"/>
        <v>0</v>
      </c>
      <c r="CW17" s="319">
        <f t="shared" si="70"/>
        <v>0</v>
      </c>
      <c r="CX17" s="319">
        <f t="shared" si="71"/>
        <v>0</v>
      </c>
      <c r="CY17" s="351">
        <f t="shared" si="72"/>
        <v>0</v>
      </c>
      <c r="CZ17" s="352">
        <f t="shared" si="73"/>
        <v>0</v>
      </c>
      <c r="DA17" s="319">
        <f t="shared" si="74"/>
        <v>0</v>
      </c>
      <c r="DB17" s="319">
        <f t="shared" si="75"/>
        <v>0</v>
      </c>
      <c r="DC17" s="319">
        <f t="shared" si="76"/>
        <v>0</v>
      </c>
      <c r="DD17" s="351">
        <f t="shared" si="77"/>
        <v>0</v>
      </c>
      <c r="DE17" s="352">
        <f t="shared" si="78"/>
        <v>0</v>
      </c>
      <c r="DF17" s="319">
        <f t="shared" si="79"/>
        <v>0</v>
      </c>
      <c r="DG17" s="319">
        <f t="shared" si="80"/>
        <v>0</v>
      </c>
      <c r="DH17" s="319">
        <f t="shared" si="81"/>
        <v>0</v>
      </c>
      <c r="DI17" s="351">
        <f t="shared" si="82"/>
        <v>0</v>
      </c>
      <c r="DJ17" s="352">
        <f t="shared" si="83"/>
        <v>0</v>
      </c>
      <c r="DK17" s="319">
        <f t="shared" si="84"/>
        <v>0</v>
      </c>
      <c r="DL17" s="319">
        <f t="shared" si="85"/>
        <v>0</v>
      </c>
      <c r="DM17" s="319">
        <f t="shared" si="86"/>
        <v>0</v>
      </c>
      <c r="DN17" s="351">
        <f t="shared" si="87"/>
        <v>0</v>
      </c>
      <c r="DO17" s="352">
        <f t="shared" si="88"/>
        <v>0</v>
      </c>
      <c r="DP17" s="319">
        <f t="shared" si="89"/>
        <v>0</v>
      </c>
      <c r="DQ17" s="319">
        <f t="shared" si="90"/>
        <v>0</v>
      </c>
      <c r="DR17" s="319">
        <f t="shared" si="91"/>
        <v>0</v>
      </c>
      <c r="DS17" s="351">
        <f t="shared" si="92"/>
        <v>0</v>
      </c>
      <c r="DT17" s="172"/>
      <c r="DU17" s="350">
        <f t="shared" si="93"/>
        <v>0</v>
      </c>
      <c r="DV17" s="319">
        <f t="shared" si="94"/>
        <v>0</v>
      </c>
      <c r="DW17" s="319">
        <f t="shared" si="95"/>
        <v>0</v>
      </c>
      <c r="DX17" s="351">
        <f t="shared" si="96"/>
        <v>0</v>
      </c>
      <c r="DY17" s="352">
        <f t="shared" si="97"/>
        <v>0</v>
      </c>
      <c r="DZ17" s="319">
        <f t="shared" si="98"/>
        <v>0</v>
      </c>
      <c r="EA17" s="319">
        <f t="shared" si="99"/>
        <v>0</v>
      </c>
      <c r="EB17" s="351">
        <f t="shared" si="100"/>
        <v>0</v>
      </c>
      <c r="EC17" s="352">
        <f t="shared" si="101"/>
        <v>0</v>
      </c>
      <c r="ED17" s="319">
        <f t="shared" si="102"/>
        <v>0</v>
      </c>
      <c r="EE17" s="319">
        <f t="shared" si="103"/>
        <v>0</v>
      </c>
      <c r="EF17" s="351">
        <f t="shared" si="104"/>
        <v>0</v>
      </c>
      <c r="EG17" s="352">
        <f t="shared" si="105"/>
        <v>0</v>
      </c>
      <c r="EH17" s="319">
        <f t="shared" si="106"/>
        <v>0</v>
      </c>
      <c r="EI17" s="319">
        <f t="shared" si="107"/>
        <v>0</v>
      </c>
      <c r="EJ17" s="351">
        <f t="shared" si="108"/>
        <v>0</v>
      </c>
      <c r="EK17" s="352">
        <f t="shared" si="109"/>
        <v>0</v>
      </c>
      <c r="EL17" s="319">
        <f t="shared" si="110"/>
        <v>0</v>
      </c>
      <c r="EM17" s="319">
        <f t="shared" si="111"/>
        <v>0</v>
      </c>
      <c r="EN17" s="351">
        <f t="shared" si="112"/>
        <v>0</v>
      </c>
      <c r="EO17" s="352">
        <f t="shared" si="113"/>
        <v>0</v>
      </c>
      <c r="EP17" s="319">
        <f t="shared" si="114"/>
        <v>0</v>
      </c>
      <c r="EQ17" s="319">
        <f t="shared" si="115"/>
        <v>0</v>
      </c>
      <c r="ER17" s="351">
        <f t="shared" si="116"/>
        <v>0</v>
      </c>
      <c r="ES17" s="172"/>
      <c r="ET17" s="350">
        <f t="shared" si="117"/>
        <v>0</v>
      </c>
      <c r="EU17" s="319">
        <f t="shared" si="118"/>
        <v>0</v>
      </c>
      <c r="EV17" s="319">
        <f t="shared" si="119"/>
        <v>0</v>
      </c>
      <c r="EW17" s="351">
        <f t="shared" si="120"/>
        <v>0</v>
      </c>
      <c r="EX17" s="352">
        <f t="shared" si="121"/>
        <v>0</v>
      </c>
      <c r="EY17" s="319">
        <f t="shared" si="122"/>
        <v>0</v>
      </c>
      <c r="EZ17" s="319">
        <f t="shared" si="123"/>
        <v>0</v>
      </c>
      <c r="FA17" s="351">
        <f t="shared" si="124"/>
        <v>0</v>
      </c>
      <c r="FB17" s="352">
        <f t="shared" si="125"/>
        <v>0</v>
      </c>
      <c r="FC17" s="319">
        <f t="shared" si="126"/>
        <v>0</v>
      </c>
      <c r="FD17" s="319">
        <f t="shared" si="127"/>
        <v>0</v>
      </c>
      <c r="FE17" s="351">
        <f t="shared" si="128"/>
        <v>0</v>
      </c>
      <c r="FF17" s="352">
        <f t="shared" si="129"/>
        <v>0</v>
      </c>
      <c r="FG17" s="319">
        <f t="shared" si="130"/>
        <v>0</v>
      </c>
      <c r="FH17" s="319">
        <f t="shared" si="131"/>
        <v>0</v>
      </c>
      <c r="FI17" s="351">
        <f t="shared" si="132"/>
        <v>0</v>
      </c>
      <c r="FJ17" s="352">
        <f t="shared" si="133"/>
        <v>0</v>
      </c>
      <c r="FK17" s="319">
        <f t="shared" si="134"/>
        <v>0</v>
      </c>
      <c r="FL17" s="319">
        <f t="shared" si="135"/>
        <v>0</v>
      </c>
      <c r="FM17" s="351">
        <f t="shared" si="136"/>
        <v>0</v>
      </c>
      <c r="FN17" s="352">
        <f t="shared" si="137"/>
        <v>0</v>
      </c>
      <c r="FO17" s="319">
        <f t="shared" si="138"/>
        <v>0</v>
      </c>
      <c r="FP17" s="319">
        <f t="shared" si="139"/>
        <v>0</v>
      </c>
      <c r="FQ17" s="351">
        <f t="shared" si="140"/>
        <v>0</v>
      </c>
      <c r="FR17" s="172"/>
      <c r="FS17" s="350">
        <f t="shared" si="141"/>
        <v>0</v>
      </c>
      <c r="FT17" s="319">
        <f t="shared" si="142"/>
        <v>0</v>
      </c>
      <c r="FU17" s="319">
        <f t="shared" si="143"/>
        <v>0</v>
      </c>
      <c r="FV17" s="319">
        <f t="shared" si="144"/>
        <v>0</v>
      </c>
      <c r="FW17" s="351">
        <f t="shared" si="145"/>
        <v>0</v>
      </c>
      <c r="FX17" s="352">
        <f t="shared" si="146"/>
        <v>0</v>
      </c>
      <c r="FY17" s="319">
        <f t="shared" si="147"/>
        <v>0</v>
      </c>
      <c r="FZ17" s="319">
        <f t="shared" si="148"/>
        <v>0</v>
      </c>
      <c r="GA17" s="319">
        <f t="shared" si="149"/>
        <v>0</v>
      </c>
      <c r="GB17" s="351">
        <f t="shared" si="150"/>
        <v>0</v>
      </c>
      <c r="GC17" s="352">
        <f t="shared" si="151"/>
        <v>0</v>
      </c>
      <c r="GD17" s="319">
        <f t="shared" si="152"/>
        <v>0</v>
      </c>
      <c r="GE17" s="319">
        <f t="shared" si="153"/>
        <v>0</v>
      </c>
      <c r="GF17" s="319">
        <f t="shared" si="154"/>
        <v>0</v>
      </c>
      <c r="GG17" s="351">
        <f t="shared" si="155"/>
        <v>0</v>
      </c>
      <c r="GH17" s="352">
        <f t="shared" si="156"/>
        <v>0</v>
      </c>
      <c r="GI17" s="319">
        <f t="shared" si="157"/>
        <v>0</v>
      </c>
      <c r="GJ17" s="319">
        <f t="shared" si="158"/>
        <v>0</v>
      </c>
      <c r="GK17" s="319">
        <f t="shared" si="159"/>
        <v>0</v>
      </c>
      <c r="GL17" s="351">
        <f t="shared" si="160"/>
        <v>0</v>
      </c>
      <c r="GM17" s="352">
        <f t="shared" si="161"/>
        <v>0</v>
      </c>
      <c r="GN17" s="319">
        <f t="shared" si="162"/>
        <v>0</v>
      </c>
      <c r="GO17" s="319">
        <f t="shared" si="163"/>
        <v>0</v>
      </c>
      <c r="GP17" s="319">
        <f t="shared" si="164"/>
        <v>0</v>
      </c>
      <c r="GQ17" s="351">
        <f t="shared" si="165"/>
        <v>0</v>
      </c>
      <c r="GR17" s="352">
        <f t="shared" si="166"/>
        <v>0</v>
      </c>
      <c r="GS17" s="319">
        <f t="shared" si="167"/>
        <v>0</v>
      </c>
      <c r="GT17" s="319">
        <f t="shared" si="168"/>
        <v>0</v>
      </c>
      <c r="GU17" s="319">
        <f t="shared" si="169"/>
        <v>0</v>
      </c>
      <c r="GV17" s="351">
        <f t="shared" si="170"/>
        <v>0</v>
      </c>
      <c r="GW17"/>
      <c r="GX17" s="350">
        <f t="shared" si="171"/>
        <v>0</v>
      </c>
      <c r="GY17" s="319">
        <f t="shared" si="172"/>
        <v>0</v>
      </c>
      <c r="GZ17" s="319">
        <f t="shared" si="173"/>
        <v>0</v>
      </c>
      <c r="HA17" s="351">
        <f t="shared" si="174"/>
        <v>0</v>
      </c>
      <c r="HB17" s="352">
        <f t="shared" si="175"/>
        <v>0</v>
      </c>
      <c r="HC17" s="319">
        <f t="shared" si="176"/>
        <v>0</v>
      </c>
      <c r="HD17" s="319">
        <f t="shared" si="177"/>
        <v>0</v>
      </c>
      <c r="HE17" s="351">
        <f t="shared" si="178"/>
        <v>0</v>
      </c>
      <c r="HF17" s="352">
        <f t="shared" si="179"/>
        <v>0</v>
      </c>
      <c r="HG17" s="319">
        <f t="shared" si="180"/>
        <v>0</v>
      </c>
      <c r="HH17" s="319">
        <f t="shared" si="181"/>
        <v>0</v>
      </c>
      <c r="HI17" s="351">
        <f t="shared" si="182"/>
        <v>0</v>
      </c>
      <c r="HJ17" s="352">
        <f t="shared" si="183"/>
        <v>0</v>
      </c>
      <c r="HK17" s="319">
        <f t="shared" si="184"/>
        <v>0</v>
      </c>
      <c r="HL17" s="319">
        <f t="shared" si="185"/>
        <v>0</v>
      </c>
      <c r="HM17" s="351">
        <f t="shared" si="186"/>
        <v>0</v>
      </c>
      <c r="HN17" s="352">
        <f t="shared" si="187"/>
        <v>0</v>
      </c>
      <c r="HO17" s="319">
        <f t="shared" si="188"/>
        <v>0</v>
      </c>
      <c r="HP17" s="319">
        <f t="shared" si="189"/>
        <v>0</v>
      </c>
      <c r="HQ17" s="351">
        <f t="shared" si="190"/>
        <v>0</v>
      </c>
      <c r="HR17" s="352">
        <f t="shared" si="191"/>
        <v>0</v>
      </c>
      <c r="HS17" s="319">
        <f t="shared" si="192"/>
        <v>0</v>
      </c>
      <c r="HT17" s="319">
        <f t="shared" si="193"/>
        <v>0</v>
      </c>
      <c r="HU17" s="351">
        <f t="shared" si="194"/>
        <v>0</v>
      </c>
      <c r="HV17" s="172"/>
      <c r="HW17" s="350">
        <f t="shared" si="195"/>
        <v>0</v>
      </c>
      <c r="HX17" s="319">
        <f t="shared" si="196"/>
        <v>0</v>
      </c>
      <c r="HY17" s="319">
        <f t="shared" si="197"/>
        <v>0</v>
      </c>
      <c r="HZ17" s="351">
        <f t="shared" si="198"/>
        <v>0</v>
      </c>
      <c r="IA17" s="352">
        <f t="shared" si="199"/>
        <v>0</v>
      </c>
      <c r="IB17" s="319">
        <f t="shared" si="200"/>
        <v>0</v>
      </c>
      <c r="IC17" s="319">
        <f t="shared" si="201"/>
        <v>0</v>
      </c>
      <c r="ID17" s="351">
        <f t="shared" si="202"/>
        <v>0</v>
      </c>
      <c r="IE17" s="352">
        <f t="shared" si="203"/>
        <v>0</v>
      </c>
      <c r="IF17" s="319">
        <f t="shared" si="204"/>
        <v>0</v>
      </c>
      <c r="IG17" s="319">
        <f t="shared" si="205"/>
        <v>0</v>
      </c>
      <c r="IH17" s="351">
        <f t="shared" si="206"/>
        <v>0</v>
      </c>
      <c r="II17" s="352">
        <f t="shared" si="207"/>
        <v>0</v>
      </c>
      <c r="IJ17" s="319">
        <f t="shared" si="208"/>
        <v>0</v>
      </c>
      <c r="IK17" s="319">
        <f t="shared" si="209"/>
        <v>0</v>
      </c>
      <c r="IL17" s="351">
        <f t="shared" si="210"/>
        <v>0</v>
      </c>
      <c r="IM17" s="352">
        <f t="shared" si="211"/>
        <v>0</v>
      </c>
      <c r="IN17" s="319">
        <f t="shared" si="212"/>
        <v>0</v>
      </c>
      <c r="IO17" s="319">
        <f t="shared" si="213"/>
        <v>0</v>
      </c>
      <c r="IP17" s="351">
        <f t="shared" si="214"/>
        <v>0</v>
      </c>
      <c r="IQ17" s="352">
        <f t="shared" si="215"/>
        <v>0</v>
      </c>
      <c r="IR17" s="319">
        <f t="shared" si="216"/>
        <v>0</v>
      </c>
      <c r="IS17" s="319">
        <f t="shared" si="217"/>
        <v>0</v>
      </c>
      <c r="IT17" s="351">
        <f t="shared" si="218"/>
        <v>0</v>
      </c>
      <c r="IU17" s="172"/>
      <c r="IV17" s="350">
        <f t="shared" si="219"/>
        <v>0</v>
      </c>
      <c r="IW17" s="319">
        <f t="shared" si="220"/>
        <v>0</v>
      </c>
      <c r="IX17" s="319">
        <f t="shared" si="221"/>
        <v>0</v>
      </c>
      <c r="IY17" s="351">
        <f t="shared" si="222"/>
        <v>0</v>
      </c>
      <c r="IZ17" s="352">
        <f t="shared" si="223"/>
        <v>0</v>
      </c>
      <c r="JA17" s="319">
        <f t="shared" si="224"/>
        <v>0</v>
      </c>
      <c r="JB17" s="319">
        <f t="shared" si="225"/>
        <v>0</v>
      </c>
      <c r="JC17" s="351">
        <f t="shared" si="226"/>
        <v>0</v>
      </c>
      <c r="JD17" s="352">
        <f t="shared" si="227"/>
        <v>0</v>
      </c>
      <c r="JE17" s="319">
        <f t="shared" si="228"/>
        <v>0</v>
      </c>
      <c r="JF17" s="319">
        <f t="shared" si="229"/>
        <v>0</v>
      </c>
      <c r="JG17" s="351">
        <f t="shared" si="230"/>
        <v>0</v>
      </c>
      <c r="JH17" s="352">
        <f t="shared" si="231"/>
        <v>0</v>
      </c>
      <c r="JI17" s="319">
        <f t="shared" si="232"/>
        <v>0</v>
      </c>
      <c r="JJ17" s="319">
        <f t="shared" si="233"/>
        <v>0</v>
      </c>
      <c r="JK17" s="351">
        <f t="shared" si="234"/>
        <v>0</v>
      </c>
      <c r="JL17" s="352">
        <f t="shared" si="235"/>
        <v>0</v>
      </c>
      <c r="JM17" s="319">
        <f t="shared" si="236"/>
        <v>0</v>
      </c>
      <c r="JN17" s="319">
        <f t="shared" si="237"/>
        <v>0</v>
      </c>
      <c r="JO17" s="351">
        <f t="shared" si="238"/>
        <v>0</v>
      </c>
      <c r="JP17" s="352">
        <f t="shared" si="239"/>
        <v>0</v>
      </c>
      <c r="JQ17" s="319">
        <f t="shared" si="240"/>
        <v>0</v>
      </c>
      <c r="JR17" s="319">
        <f t="shared" si="241"/>
        <v>0</v>
      </c>
      <c r="JS17" s="351">
        <f t="shared" si="242"/>
        <v>0</v>
      </c>
    </row>
    <row r="18" spans="2:279" s="25" customFormat="1" ht="15.75" x14ac:dyDescent="0.25">
      <c r="B18" s="254"/>
      <c r="C18" s="209"/>
      <c r="D18" s="210"/>
      <c r="E18" s="142"/>
      <c r="F18" s="37"/>
      <c r="G18" s="17"/>
      <c r="H18" s="17"/>
      <c r="I18" s="18">
        <f t="shared" si="0"/>
        <v>0</v>
      </c>
      <c r="J18" s="19"/>
      <c r="K18" s="368" t="str">
        <f t="shared" si="1"/>
        <v/>
      </c>
      <c r="L18" s="211">
        <f t="shared" si="2"/>
        <v>0</v>
      </c>
      <c r="M18" s="211">
        <f t="shared" si="243"/>
        <v>0</v>
      </c>
      <c r="N18" s="96">
        <f t="shared" si="244"/>
        <v>0</v>
      </c>
      <c r="P18" s="253"/>
      <c r="R18" s="253"/>
      <c r="T18" s="430"/>
      <c r="V18" s="253"/>
      <c r="X18" s="210"/>
      <c r="Z18" s="726"/>
      <c r="AA18"/>
      <c r="AB18" s="726"/>
      <c r="AC18" s="45"/>
      <c r="AD18" s="353">
        <v>3</v>
      </c>
      <c r="AE18" s="315"/>
      <c r="AF18" s="350">
        <f t="shared" si="3"/>
        <v>0</v>
      </c>
      <c r="AG18" s="319">
        <f t="shared" si="4"/>
        <v>0</v>
      </c>
      <c r="AH18" s="319">
        <f t="shared" si="5"/>
        <v>0</v>
      </c>
      <c r="AI18" s="844">
        <f t="shared" si="6"/>
        <v>0</v>
      </c>
      <c r="AJ18" s="845">
        <f t="shared" si="7"/>
        <v>0</v>
      </c>
      <c r="AK18" s="846">
        <f t="shared" si="8"/>
        <v>0</v>
      </c>
      <c r="AL18" s="844">
        <f t="shared" si="9"/>
        <v>0</v>
      </c>
      <c r="AM18" s="844">
        <f t="shared" si="10"/>
        <v>0</v>
      </c>
      <c r="AN18" s="844">
        <f t="shared" si="11"/>
        <v>0</v>
      </c>
      <c r="AO18" s="845">
        <f t="shared" si="12"/>
        <v>0</v>
      </c>
      <c r="AP18" s="846">
        <f t="shared" si="13"/>
        <v>0</v>
      </c>
      <c r="AQ18" s="844">
        <f t="shared" si="14"/>
        <v>0</v>
      </c>
      <c r="AR18" s="844">
        <f t="shared" si="15"/>
        <v>0</v>
      </c>
      <c r="AS18" s="844">
        <f t="shared" si="16"/>
        <v>0</v>
      </c>
      <c r="AT18" s="845">
        <f t="shared" si="17"/>
        <v>0</v>
      </c>
      <c r="AU18" s="846">
        <f t="shared" si="18"/>
        <v>0</v>
      </c>
      <c r="AV18" s="844">
        <f t="shared" si="19"/>
        <v>0</v>
      </c>
      <c r="AW18" s="844">
        <f t="shared" si="20"/>
        <v>0</v>
      </c>
      <c r="AX18" s="844">
        <f t="shared" si="21"/>
        <v>0</v>
      </c>
      <c r="AY18" s="845">
        <f t="shared" si="22"/>
        <v>0</v>
      </c>
      <c r="AZ18" s="846">
        <f t="shared" si="23"/>
        <v>0</v>
      </c>
      <c r="BA18" s="844">
        <f t="shared" si="24"/>
        <v>0</v>
      </c>
      <c r="BB18" s="844">
        <f t="shared" si="25"/>
        <v>0</v>
      </c>
      <c r="BC18" s="844">
        <f t="shared" si="26"/>
        <v>0</v>
      </c>
      <c r="BD18" s="845">
        <f t="shared" si="27"/>
        <v>0</v>
      </c>
      <c r="BE18" s="846">
        <f t="shared" si="28"/>
        <v>0</v>
      </c>
      <c r="BF18" s="844">
        <f t="shared" si="29"/>
        <v>0</v>
      </c>
      <c r="BG18" s="844">
        <f t="shared" si="30"/>
        <v>0</v>
      </c>
      <c r="BH18" s="844">
        <f t="shared" si="31"/>
        <v>0</v>
      </c>
      <c r="BI18" s="845">
        <f t="shared" si="32"/>
        <v>0</v>
      </c>
      <c r="BJ18"/>
      <c r="BK18" s="350">
        <f t="shared" si="33"/>
        <v>0</v>
      </c>
      <c r="BL18" s="319">
        <f t="shared" si="34"/>
        <v>0</v>
      </c>
      <c r="BM18" s="319">
        <f t="shared" si="35"/>
        <v>0</v>
      </c>
      <c r="BN18" s="319">
        <f t="shared" si="36"/>
        <v>0</v>
      </c>
      <c r="BO18" s="351">
        <f t="shared" si="37"/>
        <v>0</v>
      </c>
      <c r="BP18" s="352">
        <f t="shared" si="38"/>
        <v>0</v>
      </c>
      <c r="BQ18" s="319">
        <f t="shared" si="39"/>
        <v>0</v>
      </c>
      <c r="BR18" s="319">
        <f t="shared" si="40"/>
        <v>0</v>
      </c>
      <c r="BS18" s="319">
        <f t="shared" si="41"/>
        <v>0</v>
      </c>
      <c r="BT18" s="351">
        <f t="shared" si="42"/>
        <v>0</v>
      </c>
      <c r="BU18" s="352">
        <f t="shared" si="43"/>
        <v>0</v>
      </c>
      <c r="BV18" s="319">
        <f t="shared" si="44"/>
        <v>0</v>
      </c>
      <c r="BW18" s="319">
        <f t="shared" si="45"/>
        <v>0</v>
      </c>
      <c r="BX18" s="319">
        <f t="shared" si="46"/>
        <v>0</v>
      </c>
      <c r="BY18" s="351">
        <f t="shared" si="47"/>
        <v>0</v>
      </c>
      <c r="BZ18" s="352">
        <f t="shared" si="48"/>
        <v>0</v>
      </c>
      <c r="CA18" s="319">
        <f t="shared" si="49"/>
        <v>0</v>
      </c>
      <c r="CB18" s="319">
        <f t="shared" si="50"/>
        <v>0</v>
      </c>
      <c r="CC18" s="319">
        <f t="shared" si="51"/>
        <v>0</v>
      </c>
      <c r="CD18" s="351">
        <f t="shared" si="52"/>
        <v>0</v>
      </c>
      <c r="CE18" s="352">
        <f t="shared" si="53"/>
        <v>0</v>
      </c>
      <c r="CF18" s="319">
        <f t="shared" si="54"/>
        <v>0</v>
      </c>
      <c r="CG18" s="319">
        <f t="shared" si="55"/>
        <v>0</v>
      </c>
      <c r="CH18" s="319">
        <f t="shared" si="56"/>
        <v>0</v>
      </c>
      <c r="CI18" s="351">
        <f t="shared" si="57"/>
        <v>0</v>
      </c>
      <c r="CJ18" s="352">
        <f t="shared" si="58"/>
        <v>0</v>
      </c>
      <c r="CK18" s="319">
        <f t="shared" si="59"/>
        <v>0</v>
      </c>
      <c r="CL18" s="319">
        <f t="shared" si="60"/>
        <v>0</v>
      </c>
      <c r="CM18" s="319">
        <f t="shared" si="61"/>
        <v>0</v>
      </c>
      <c r="CN18" s="351">
        <f t="shared" si="62"/>
        <v>0</v>
      </c>
      <c r="CO18"/>
      <c r="CP18" s="350">
        <f t="shared" si="63"/>
        <v>0</v>
      </c>
      <c r="CQ18" s="319">
        <f t="shared" si="64"/>
        <v>0</v>
      </c>
      <c r="CR18" s="319">
        <f t="shared" si="65"/>
        <v>0</v>
      </c>
      <c r="CS18" s="319">
        <f t="shared" si="66"/>
        <v>0</v>
      </c>
      <c r="CT18" s="351">
        <f t="shared" si="67"/>
        <v>0</v>
      </c>
      <c r="CU18" s="352">
        <f t="shared" si="68"/>
        <v>0</v>
      </c>
      <c r="CV18" s="319">
        <f t="shared" si="69"/>
        <v>0</v>
      </c>
      <c r="CW18" s="319">
        <f t="shared" si="70"/>
        <v>0</v>
      </c>
      <c r="CX18" s="319">
        <f t="shared" si="71"/>
        <v>0</v>
      </c>
      <c r="CY18" s="351">
        <f t="shared" si="72"/>
        <v>0</v>
      </c>
      <c r="CZ18" s="352">
        <f t="shared" si="73"/>
        <v>0</v>
      </c>
      <c r="DA18" s="319">
        <f t="shared" si="74"/>
        <v>0</v>
      </c>
      <c r="DB18" s="319">
        <f t="shared" si="75"/>
        <v>0</v>
      </c>
      <c r="DC18" s="319">
        <f t="shared" si="76"/>
        <v>0</v>
      </c>
      <c r="DD18" s="351">
        <f t="shared" si="77"/>
        <v>0</v>
      </c>
      <c r="DE18" s="352">
        <f t="shared" si="78"/>
        <v>0</v>
      </c>
      <c r="DF18" s="319">
        <f t="shared" si="79"/>
        <v>0</v>
      </c>
      <c r="DG18" s="319">
        <f t="shared" si="80"/>
        <v>0</v>
      </c>
      <c r="DH18" s="319">
        <f t="shared" si="81"/>
        <v>0</v>
      </c>
      <c r="DI18" s="351">
        <f t="shared" si="82"/>
        <v>0</v>
      </c>
      <c r="DJ18" s="352">
        <f t="shared" si="83"/>
        <v>0</v>
      </c>
      <c r="DK18" s="319">
        <f t="shared" si="84"/>
        <v>0</v>
      </c>
      <c r="DL18" s="319">
        <f t="shared" si="85"/>
        <v>0</v>
      </c>
      <c r="DM18" s="319">
        <f t="shared" si="86"/>
        <v>0</v>
      </c>
      <c r="DN18" s="351">
        <f t="shared" si="87"/>
        <v>0</v>
      </c>
      <c r="DO18" s="352">
        <f t="shared" si="88"/>
        <v>0</v>
      </c>
      <c r="DP18" s="319">
        <f t="shared" si="89"/>
        <v>0</v>
      </c>
      <c r="DQ18" s="319">
        <f t="shared" si="90"/>
        <v>0</v>
      </c>
      <c r="DR18" s="319">
        <f t="shared" si="91"/>
        <v>0</v>
      </c>
      <c r="DS18" s="351">
        <f t="shared" si="92"/>
        <v>0</v>
      </c>
      <c r="DT18" s="172"/>
      <c r="DU18" s="350">
        <f t="shared" si="93"/>
        <v>0</v>
      </c>
      <c r="DV18" s="319">
        <f t="shared" si="94"/>
        <v>0</v>
      </c>
      <c r="DW18" s="319">
        <f t="shared" si="95"/>
        <v>0</v>
      </c>
      <c r="DX18" s="351">
        <f t="shared" si="96"/>
        <v>0</v>
      </c>
      <c r="DY18" s="352">
        <f t="shared" si="97"/>
        <v>0</v>
      </c>
      <c r="DZ18" s="319">
        <f t="shared" si="98"/>
        <v>0</v>
      </c>
      <c r="EA18" s="319">
        <f t="shared" si="99"/>
        <v>0</v>
      </c>
      <c r="EB18" s="351">
        <f t="shared" si="100"/>
        <v>0</v>
      </c>
      <c r="EC18" s="352">
        <f t="shared" si="101"/>
        <v>0</v>
      </c>
      <c r="ED18" s="319">
        <f t="shared" si="102"/>
        <v>0</v>
      </c>
      <c r="EE18" s="319">
        <f t="shared" si="103"/>
        <v>0</v>
      </c>
      <c r="EF18" s="351">
        <f t="shared" si="104"/>
        <v>0</v>
      </c>
      <c r="EG18" s="352">
        <f t="shared" si="105"/>
        <v>0</v>
      </c>
      <c r="EH18" s="319">
        <f t="shared" si="106"/>
        <v>0</v>
      </c>
      <c r="EI18" s="319">
        <f t="shared" si="107"/>
        <v>0</v>
      </c>
      <c r="EJ18" s="351">
        <f t="shared" si="108"/>
        <v>0</v>
      </c>
      <c r="EK18" s="352">
        <f t="shared" si="109"/>
        <v>0</v>
      </c>
      <c r="EL18" s="319">
        <f t="shared" si="110"/>
        <v>0</v>
      </c>
      <c r="EM18" s="319">
        <f t="shared" si="111"/>
        <v>0</v>
      </c>
      <c r="EN18" s="351">
        <f t="shared" si="112"/>
        <v>0</v>
      </c>
      <c r="EO18" s="352">
        <f t="shared" si="113"/>
        <v>0</v>
      </c>
      <c r="EP18" s="319">
        <f t="shared" si="114"/>
        <v>0</v>
      </c>
      <c r="EQ18" s="319">
        <f t="shared" si="115"/>
        <v>0</v>
      </c>
      <c r="ER18" s="351">
        <f t="shared" si="116"/>
        <v>0</v>
      </c>
      <c r="ES18" s="172"/>
      <c r="ET18" s="350">
        <f t="shared" si="117"/>
        <v>0</v>
      </c>
      <c r="EU18" s="319">
        <f t="shared" si="118"/>
        <v>0</v>
      </c>
      <c r="EV18" s="319">
        <f t="shared" si="119"/>
        <v>0</v>
      </c>
      <c r="EW18" s="351">
        <f t="shared" si="120"/>
        <v>0</v>
      </c>
      <c r="EX18" s="352">
        <f t="shared" si="121"/>
        <v>0</v>
      </c>
      <c r="EY18" s="319">
        <f t="shared" si="122"/>
        <v>0</v>
      </c>
      <c r="EZ18" s="319">
        <f t="shared" si="123"/>
        <v>0</v>
      </c>
      <c r="FA18" s="351">
        <f t="shared" si="124"/>
        <v>0</v>
      </c>
      <c r="FB18" s="352">
        <f t="shared" si="125"/>
        <v>0</v>
      </c>
      <c r="FC18" s="319">
        <f t="shared" si="126"/>
        <v>0</v>
      </c>
      <c r="FD18" s="319">
        <f t="shared" si="127"/>
        <v>0</v>
      </c>
      <c r="FE18" s="351">
        <f t="shared" si="128"/>
        <v>0</v>
      </c>
      <c r="FF18" s="352">
        <f t="shared" si="129"/>
        <v>0</v>
      </c>
      <c r="FG18" s="319">
        <f t="shared" si="130"/>
        <v>0</v>
      </c>
      <c r="FH18" s="319">
        <f t="shared" si="131"/>
        <v>0</v>
      </c>
      <c r="FI18" s="351">
        <f t="shared" si="132"/>
        <v>0</v>
      </c>
      <c r="FJ18" s="352">
        <f t="shared" si="133"/>
        <v>0</v>
      </c>
      <c r="FK18" s="319">
        <f t="shared" si="134"/>
        <v>0</v>
      </c>
      <c r="FL18" s="319">
        <f t="shared" si="135"/>
        <v>0</v>
      </c>
      <c r="FM18" s="351">
        <f t="shared" si="136"/>
        <v>0</v>
      </c>
      <c r="FN18" s="352">
        <f t="shared" si="137"/>
        <v>0</v>
      </c>
      <c r="FO18" s="319">
        <f t="shared" si="138"/>
        <v>0</v>
      </c>
      <c r="FP18" s="319">
        <f t="shared" si="139"/>
        <v>0</v>
      </c>
      <c r="FQ18" s="351">
        <f t="shared" si="140"/>
        <v>0</v>
      </c>
      <c r="FR18" s="172"/>
      <c r="FS18" s="350">
        <f t="shared" si="141"/>
        <v>0</v>
      </c>
      <c r="FT18" s="319">
        <f t="shared" si="142"/>
        <v>0</v>
      </c>
      <c r="FU18" s="319">
        <f t="shared" si="143"/>
        <v>0</v>
      </c>
      <c r="FV18" s="319">
        <f t="shared" si="144"/>
        <v>0</v>
      </c>
      <c r="FW18" s="351">
        <f t="shared" si="145"/>
        <v>0</v>
      </c>
      <c r="FX18" s="352">
        <f t="shared" si="146"/>
        <v>0</v>
      </c>
      <c r="FY18" s="319">
        <f t="shared" si="147"/>
        <v>0</v>
      </c>
      <c r="FZ18" s="319">
        <f t="shared" si="148"/>
        <v>0</v>
      </c>
      <c r="GA18" s="319">
        <f t="shared" si="149"/>
        <v>0</v>
      </c>
      <c r="GB18" s="351">
        <f t="shared" si="150"/>
        <v>0</v>
      </c>
      <c r="GC18" s="352">
        <f t="shared" si="151"/>
        <v>0</v>
      </c>
      <c r="GD18" s="319">
        <f t="shared" si="152"/>
        <v>0</v>
      </c>
      <c r="GE18" s="319">
        <f t="shared" si="153"/>
        <v>0</v>
      </c>
      <c r="GF18" s="319">
        <f t="shared" si="154"/>
        <v>0</v>
      </c>
      <c r="GG18" s="351">
        <f t="shared" si="155"/>
        <v>0</v>
      </c>
      <c r="GH18" s="352">
        <f t="shared" si="156"/>
        <v>0</v>
      </c>
      <c r="GI18" s="319">
        <f t="shared" si="157"/>
        <v>0</v>
      </c>
      <c r="GJ18" s="319">
        <f t="shared" si="158"/>
        <v>0</v>
      </c>
      <c r="GK18" s="319">
        <f t="shared" si="159"/>
        <v>0</v>
      </c>
      <c r="GL18" s="351">
        <f t="shared" si="160"/>
        <v>0</v>
      </c>
      <c r="GM18" s="352">
        <f t="shared" si="161"/>
        <v>0</v>
      </c>
      <c r="GN18" s="319">
        <f t="shared" si="162"/>
        <v>0</v>
      </c>
      <c r="GO18" s="319">
        <f t="shared" si="163"/>
        <v>0</v>
      </c>
      <c r="GP18" s="319">
        <f t="shared" si="164"/>
        <v>0</v>
      </c>
      <c r="GQ18" s="351">
        <f t="shared" si="165"/>
        <v>0</v>
      </c>
      <c r="GR18" s="352">
        <f t="shared" si="166"/>
        <v>0</v>
      </c>
      <c r="GS18" s="319">
        <f t="shared" si="167"/>
        <v>0</v>
      </c>
      <c r="GT18" s="319">
        <f t="shared" si="168"/>
        <v>0</v>
      </c>
      <c r="GU18" s="319">
        <f t="shared" si="169"/>
        <v>0</v>
      </c>
      <c r="GV18" s="351">
        <f t="shared" si="170"/>
        <v>0</v>
      </c>
      <c r="GW18"/>
      <c r="GX18" s="350">
        <f t="shared" si="171"/>
        <v>0</v>
      </c>
      <c r="GY18" s="319">
        <f t="shared" si="172"/>
        <v>0</v>
      </c>
      <c r="GZ18" s="319">
        <f t="shared" si="173"/>
        <v>0</v>
      </c>
      <c r="HA18" s="351">
        <f t="shared" si="174"/>
        <v>0</v>
      </c>
      <c r="HB18" s="352">
        <f t="shared" si="175"/>
        <v>0</v>
      </c>
      <c r="HC18" s="319">
        <f t="shared" si="176"/>
        <v>0</v>
      </c>
      <c r="HD18" s="319">
        <f t="shared" si="177"/>
        <v>0</v>
      </c>
      <c r="HE18" s="351">
        <f t="shared" si="178"/>
        <v>0</v>
      </c>
      <c r="HF18" s="352">
        <f t="shared" si="179"/>
        <v>0</v>
      </c>
      <c r="HG18" s="319">
        <f t="shared" si="180"/>
        <v>0</v>
      </c>
      <c r="HH18" s="319">
        <f t="shared" si="181"/>
        <v>0</v>
      </c>
      <c r="HI18" s="351">
        <f t="shared" si="182"/>
        <v>0</v>
      </c>
      <c r="HJ18" s="352">
        <f t="shared" si="183"/>
        <v>0</v>
      </c>
      <c r="HK18" s="319">
        <f t="shared" si="184"/>
        <v>0</v>
      </c>
      <c r="HL18" s="319">
        <f t="shared" si="185"/>
        <v>0</v>
      </c>
      <c r="HM18" s="351">
        <f t="shared" si="186"/>
        <v>0</v>
      </c>
      <c r="HN18" s="352">
        <f t="shared" si="187"/>
        <v>0</v>
      </c>
      <c r="HO18" s="319">
        <f t="shared" si="188"/>
        <v>0</v>
      </c>
      <c r="HP18" s="319">
        <f t="shared" si="189"/>
        <v>0</v>
      </c>
      <c r="HQ18" s="351">
        <f t="shared" si="190"/>
        <v>0</v>
      </c>
      <c r="HR18" s="352">
        <f t="shared" si="191"/>
        <v>0</v>
      </c>
      <c r="HS18" s="319">
        <f t="shared" si="192"/>
        <v>0</v>
      </c>
      <c r="HT18" s="319">
        <f t="shared" si="193"/>
        <v>0</v>
      </c>
      <c r="HU18" s="351">
        <f t="shared" si="194"/>
        <v>0</v>
      </c>
      <c r="HV18" s="172"/>
      <c r="HW18" s="350">
        <f t="shared" si="195"/>
        <v>0</v>
      </c>
      <c r="HX18" s="319">
        <f t="shared" si="196"/>
        <v>0</v>
      </c>
      <c r="HY18" s="319">
        <f t="shared" si="197"/>
        <v>0</v>
      </c>
      <c r="HZ18" s="351">
        <f t="shared" si="198"/>
        <v>0</v>
      </c>
      <c r="IA18" s="352">
        <f t="shared" si="199"/>
        <v>0</v>
      </c>
      <c r="IB18" s="319">
        <f t="shared" si="200"/>
        <v>0</v>
      </c>
      <c r="IC18" s="319">
        <f t="shared" si="201"/>
        <v>0</v>
      </c>
      <c r="ID18" s="351">
        <f t="shared" si="202"/>
        <v>0</v>
      </c>
      <c r="IE18" s="352">
        <f t="shared" si="203"/>
        <v>0</v>
      </c>
      <c r="IF18" s="319">
        <f t="shared" si="204"/>
        <v>0</v>
      </c>
      <c r="IG18" s="319">
        <f t="shared" si="205"/>
        <v>0</v>
      </c>
      <c r="IH18" s="351">
        <f t="shared" si="206"/>
        <v>0</v>
      </c>
      <c r="II18" s="352">
        <f t="shared" si="207"/>
        <v>0</v>
      </c>
      <c r="IJ18" s="319">
        <f t="shared" si="208"/>
        <v>0</v>
      </c>
      <c r="IK18" s="319">
        <f t="shared" si="209"/>
        <v>0</v>
      </c>
      <c r="IL18" s="351">
        <f t="shared" si="210"/>
        <v>0</v>
      </c>
      <c r="IM18" s="352">
        <f t="shared" si="211"/>
        <v>0</v>
      </c>
      <c r="IN18" s="319">
        <f t="shared" si="212"/>
        <v>0</v>
      </c>
      <c r="IO18" s="319">
        <f t="shared" si="213"/>
        <v>0</v>
      </c>
      <c r="IP18" s="351">
        <f t="shared" si="214"/>
        <v>0</v>
      </c>
      <c r="IQ18" s="352">
        <f t="shared" si="215"/>
        <v>0</v>
      </c>
      <c r="IR18" s="319">
        <f t="shared" si="216"/>
        <v>0</v>
      </c>
      <c r="IS18" s="319">
        <f t="shared" si="217"/>
        <v>0</v>
      </c>
      <c r="IT18" s="351">
        <f t="shared" si="218"/>
        <v>0</v>
      </c>
      <c r="IU18" s="172"/>
      <c r="IV18" s="350">
        <f t="shared" si="219"/>
        <v>0</v>
      </c>
      <c r="IW18" s="319">
        <f t="shared" si="220"/>
        <v>0</v>
      </c>
      <c r="IX18" s="319">
        <f t="shared" si="221"/>
        <v>0</v>
      </c>
      <c r="IY18" s="351">
        <f t="shared" si="222"/>
        <v>0</v>
      </c>
      <c r="IZ18" s="352">
        <f t="shared" si="223"/>
        <v>0</v>
      </c>
      <c r="JA18" s="319">
        <f t="shared" si="224"/>
        <v>0</v>
      </c>
      <c r="JB18" s="319">
        <f t="shared" si="225"/>
        <v>0</v>
      </c>
      <c r="JC18" s="351">
        <f t="shared" si="226"/>
        <v>0</v>
      </c>
      <c r="JD18" s="352">
        <f t="shared" si="227"/>
        <v>0</v>
      </c>
      <c r="JE18" s="319">
        <f t="shared" si="228"/>
        <v>0</v>
      </c>
      <c r="JF18" s="319">
        <f t="shared" si="229"/>
        <v>0</v>
      </c>
      <c r="JG18" s="351">
        <f t="shared" si="230"/>
        <v>0</v>
      </c>
      <c r="JH18" s="352">
        <f t="shared" si="231"/>
        <v>0</v>
      </c>
      <c r="JI18" s="319">
        <f t="shared" si="232"/>
        <v>0</v>
      </c>
      <c r="JJ18" s="319">
        <f t="shared" si="233"/>
        <v>0</v>
      </c>
      <c r="JK18" s="351">
        <f t="shared" si="234"/>
        <v>0</v>
      </c>
      <c r="JL18" s="352">
        <f t="shared" si="235"/>
        <v>0</v>
      </c>
      <c r="JM18" s="319">
        <f t="shared" si="236"/>
        <v>0</v>
      </c>
      <c r="JN18" s="319">
        <f t="shared" si="237"/>
        <v>0</v>
      </c>
      <c r="JO18" s="351">
        <f t="shared" si="238"/>
        <v>0</v>
      </c>
      <c r="JP18" s="352">
        <f t="shared" si="239"/>
        <v>0</v>
      </c>
      <c r="JQ18" s="319">
        <f t="shared" si="240"/>
        <v>0</v>
      </c>
      <c r="JR18" s="319">
        <f t="shared" si="241"/>
        <v>0</v>
      </c>
      <c r="JS18" s="351">
        <f t="shared" si="242"/>
        <v>0</v>
      </c>
    </row>
    <row r="19" spans="2:279" s="25" customFormat="1" ht="15.75" x14ac:dyDescent="0.25">
      <c r="B19" s="254"/>
      <c r="C19" s="209"/>
      <c r="D19" s="210"/>
      <c r="E19" s="142"/>
      <c r="F19" s="37"/>
      <c r="G19" s="17"/>
      <c r="H19" s="17"/>
      <c r="I19" s="18">
        <f t="shared" si="0"/>
        <v>0</v>
      </c>
      <c r="J19" s="19"/>
      <c r="K19" s="368" t="str">
        <f t="shared" si="1"/>
        <v/>
      </c>
      <c r="L19" s="211">
        <f t="shared" si="2"/>
        <v>0</v>
      </c>
      <c r="M19" s="211">
        <f t="shared" si="243"/>
        <v>0</v>
      </c>
      <c r="N19" s="96">
        <f t="shared" si="244"/>
        <v>0</v>
      </c>
      <c r="P19" s="253"/>
      <c r="R19" s="253"/>
      <c r="T19" s="430"/>
      <c r="V19" s="253"/>
      <c r="X19" s="210"/>
      <c r="Z19" s="726"/>
      <c r="AA19"/>
      <c r="AB19" s="726"/>
      <c r="AC19" s="45"/>
      <c r="AD19" s="353">
        <v>4</v>
      </c>
      <c r="AE19" s="315"/>
      <c r="AF19" s="350">
        <f t="shared" si="3"/>
        <v>0</v>
      </c>
      <c r="AG19" s="319">
        <f t="shared" si="4"/>
        <v>0</v>
      </c>
      <c r="AH19" s="319">
        <f t="shared" si="5"/>
        <v>0</v>
      </c>
      <c r="AI19" s="844">
        <f t="shared" si="6"/>
        <v>0</v>
      </c>
      <c r="AJ19" s="845">
        <f t="shared" si="7"/>
        <v>0</v>
      </c>
      <c r="AK19" s="846">
        <f t="shared" si="8"/>
        <v>0</v>
      </c>
      <c r="AL19" s="844">
        <f t="shared" si="9"/>
        <v>0</v>
      </c>
      <c r="AM19" s="844">
        <f t="shared" si="10"/>
        <v>0</v>
      </c>
      <c r="AN19" s="844">
        <f t="shared" si="11"/>
        <v>0</v>
      </c>
      <c r="AO19" s="845">
        <f t="shared" si="12"/>
        <v>0</v>
      </c>
      <c r="AP19" s="846">
        <f t="shared" si="13"/>
        <v>0</v>
      </c>
      <c r="AQ19" s="844">
        <f t="shared" si="14"/>
        <v>0</v>
      </c>
      <c r="AR19" s="844">
        <f t="shared" si="15"/>
        <v>0</v>
      </c>
      <c r="AS19" s="844">
        <f t="shared" si="16"/>
        <v>0</v>
      </c>
      <c r="AT19" s="845">
        <f t="shared" si="17"/>
        <v>0</v>
      </c>
      <c r="AU19" s="846">
        <f t="shared" si="18"/>
        <v>0</v>
      </c>
      <c r="AV19" s="844">
        <f t="shared" si="19"/>
        <v>0</v>
      </c>
      <c r="AW19" s="844">
        <f t="shared" si="20"/>
        <v>0</v>
      </c>
      <c r="AX19" s="844">
        <f t="shared" si="21"/>
        <v>0</v>
      </c>
      <c r="AY19" s="845">
        <f t="shared" si="22"/>
        <v>0</v>
      </c>
      <c r="AZ19" s="846">
        <f t="shared" si="23"/>
        <v>0</v>
      </c>
      <c r="BA19" s="844">
        <f t="shared" si="24"/>
        <v>0</v>
      </c>
      <c r="BB19" s="844">
        <f t="shared" si="25"/>
        <v>0</v>
      </c>
      <c r="BC19" s="844">
        <f t="shared" si="26"/>
        <v>0</v>
      </c>
      <c r="BD19" s="845">
        <f t="shared" si="27"/>
        <v>0</v>
      </c>
      <c r="BE19" s="846">
        <f t="shared" si="28"/>
        <v>0</v>
      </c>
      <c r="BF19" s="844">
        <f t="shared" si="29"/>
        <v>0</v>
      </c>
      <c r="BG19" s="844">
        <f t="shared" si="30"/>
        <v>0</v>
      </c>
      <c r="BH19" s="844">
        <f t="shared" si="31"/>
        <v>0</v>
      </c>
      <c r="BI19" s="845">
        <f t="shared" si="32"/>
        <v>0</v>
      </c>
      <c r="BJ19"/>
      <c r="BK19" s="350">
        <f t="shared" si="33"/>
        <v>0</v>
      </c>
      <c r="BL19" s="319">
        <f t="shared" si="34"/>
        <v>0</v>
      </c>
      <c r="BM19" s="319">
        <f t="shared" si="35"/>
        <v>0</v>
      </c>
      <c r="BN19" s="319">
        <f t="shared" si="36"/>
        <v>0</v>
      </c>
      <c r="BO19" s="351">
        <f t="shared" si="37"/>
        <v>0</v>
      </c>
      <c r="BP19" s="352">
        <f t="shared" si="38"/>
        <v>0</v>
      </c>
      <c r="BQ19" s="319">
        <f t="shared" si="39"/>
        <v>0</v>
      </c>
      <c r="BR19" s="319">
        <f t="shared" si="40"/>
        <v>0</v>
      </c>
      <c r="BS19" s="319">
        <f t="shared" si="41"/>
        <v>0</v>
      </c>
      <c r="BT19" s="351">
        <f t="shared" si="42"/>
        <v>0</v>
      </c>
      <c r="BU19" s="352">
        <f t="shared" si="43"/>
        <v>0</v>
      </c>
      <c r="BV19" s="319">
        <f t="shared" si="44"/>
        <v>0</v>
      </c>
      <c r="BW19" s="319">
        <f t="shared" si="45"/>
        <v>0</v>
      </c>
      <c r="BX19" s="319">
        <f t="shared" si="46"/>
        <v>0</v>
      </c>
      <c r="BY19" s="351">
        <f t="shared" si="47"/>
        <v>0</v>
      </c>
      <c r="BZ19" s="352">
        <f t="shared" si="48"/>
        <v>0</v>
      </c>
      <c r="CA19" s="319">
        <f t="shared" si="49"/>
        <v>0</v>
      </c>
      <c r="CB19" s="319">
        <f t="shared" si="50"/>
        <v>0</v>
      </c>
      <c r="CC19" s="319">
        <f t="shared" si="51"/>
        <v>0</v>
      </c>
      <c r="CD19" s="351">
        <f t="shared" si="52"/>
        <v>0</v>
      </c>
      <c r="CE19" s="352">
        <f t="shared" si="53"/>
        <v>0</v>
      </c>
      <c r="CF19" s="319">
        <f t="shared" si="54"/>
        <v>0</v>
      </c>
      <c r="CG19" s="319">
        <f t="shared" si="55"/>
        <v>0</v>
      </c>
      <c r="CH19" s="319">
        <f t="shared" si="56"/>
        <v>0</v>
      </c>
      <c r="CI19" s="351">
        <f t="shared" si="57"/>
        <v>0</v>
      </c>
      <c r="CJ19" s="352">
        <f t="shared" si="58"/>
        <v>0</v>
      </c>
      <c r="CK19" s="319">
        <f t="shared" si="59"/>
        <v>0</v>
      </c>
      <c r="CL19" s="319">
        <f t="shared" si="60"/>
        <v>0</v>
      </c>
      <c r="CM19" s="319">
        <f t="shared" si="61"/>
        <v>0</v>
      </c>
      <c r="CN19" s="351">
        <f t="shared" si="62"/>
        <v>0</v>
      </c>
      <c r="CO19"/>
      <c r="CP19" s="350">
        <f t="shared" si="63"/>
        <v>0</v>
      </c>
      <c r="CQ19" s="319">
        <f t="shared" si="64"/>
        <v>0</v>
      </c>
      <c r="CR19" s="319">
        <f t="shared" si="65"/>
        <v>0</v>
      </c>
      <c r="CS19" s="319">
        <f t="shared" si="66"/>
        <v>0</v>
      </c>
      <c r="CT19" s="351">
        <f t="shared" si="67"/>
        <v>0</v>
      </c>
      <c r="CU19" s="352">
        <f t="shared" si="68"/>
        <v>0</v>
      </c>
      <c r="CV19" s="319">
        <f t="shared" si="69"/>
        <v>0</v>
      </c>
      <c r="CW19" s="319">
        <f t="shared" si="70"/>
        <v>0</v>
      </c>
      <c r="CX19" s="319">
        <f t="shared" si="71"/>
        <v>0</v>
      </c>
      <c r="CY19" s="351">
        <f t="shared" si="72"/>
        <v>0</v>
      </c>
      <c r="CZ19" s="352">
        <f t="shared" si="73"/>
        <v>0</v>
      </c>
      <c r="DA19" s="319">
        <f t="shared" si="74"/>
        <v>0</v>
      </c>
      <c r="DB19" s="319">
        <f t="shared" si="75"/>
        <v>0</v>
      </c>
      <c r="DC19" s="319">
        <f t="shared" si="76"/>
        <v>0</v>
      </c>
      <c r="DD19" s="351">
        <f t="shared" si="77"/>
        <v>0</v>
      </c>
      <c r="DE19" s="352">
        <f t="shared" si="78"/>
        <v>0</v>
      </c>
      <c r="DF19" s="319">
        <f t="shared" si="79"/>
        <v>0</v>
      </c>
      <c r="DG19" s="319">
        <f t="shared" si="80"/>
        <v>0</v>
      </c>
      <c r="DH19" s="319">
        <f t="shared" si="81"/>
        <v>0</v>
      </c>
      <c r="DI19" s="351">
        <f t="shared" si="82"/>
        <v>0</v>
      </c>
      <c r="DJ19" s="352">
        <f t="shared" si="83"/>
        <v>0</v>
      </c>
      <c r="DK19" s="319">
        <f t="shared" si="84"/>
        <v>0</v>
      </c>
      <c r="DL19" s="319">
        <f t="shared" si="85"/>
        <v>0</v>
      </c>
      <c r="DM19" s="319">
        <f t="shared" si="86"/>
        <v>0</v>
      </c>
      <c r="DN19" s="351">
        <f t="shared" si="87"/>
        <v>0</v>
      </c>
      <c r="DO19" s="352">
        <f t="shared" si="88"/>
        <v>0</v>
      </c>
      <c r="DP19" s="319">
        <f t="shared" si="89"/>
        <v>0</v>
      </c>
      <c r="DQ19" s="319">
        <f t="shared" si="90"/>
        <v>0</v>
      </c>
      <c r="DR19" s="319">
        <f t="shared" si="91"/>
        <v>0</v>
      </c>
      <c r="DS19" s="351">
        <f t="shared" si="92"/>
        <v>0</v>
      </c>
      <c r="DT19" s="172"/>
      <c r="DU19" s="350">
        <f t="shared" si="93"/>
        <v>0</v>
      </c>
      <c r="DV19" s="319">
        <f t="shared" si="94"/>
        <v>0</v>
      </c>
      <c r="DW19" s="319">
        <f t="shared" si="95"/>
        <v>0</v>
      </c>
      <c r="DX19" s="351">
        <f t="shared" si="96"/>
        <v>0</v>
      </c>
      <c r="DY19" s="352">
        <f t="shared" si="97"/>
        <v>0</v>
      </c>
      <c r="DZ19" s="319">
        <f t="shared" si="98"/>
        <v>0</v>
      </c>
      <c r="EA19" s="319">
        <f t="shared" si="99"/>
        <v>0</v>
      </c>
      <c r="EB19" s="351">
        <f t="shared" si="100"/>
        <v>0</v>
      </c>
      <c r="EC19" s="352">
        <f t="shared" si="101"/>
        <v>0</v>
      </c>
      <c r="ED19" s="319">
        <f t="shared" si="102"/>
        <v>0</v>
      </c>
      <c r="EE19" s="319">
        <f t="shared" si="103"/>
        <v>0</v>
      </c>
      <c r="EF19" s="351">
        <f t="shared" si="104"/>
        <v>0</v>
      </c>
      <c r="EG19" s="352">
        <f t="shared" si="105"/>
        <v>0</v>
      </c>
      <c r="EH19" s="319">
        <f t="shared" si="106"/>
        <v>0</v>
      </c>
      <c r="EI19" s="319">
        <f t="shared" si="107"/>
        <v>0</v>
      </c>
      <c r="EJ19" s="351">
        <f t="shared" si="108"/>
        <v>0</v>
      </c>
      <c r="EK19" s="352">
        <f t="shared" si="109"/>
        <v>0</v>
      </c>
      <c r="EL19" s="319">
        <f t="shared" si="110"/>
        <v>0</v>
      </c>
      <c r="EM19" s="319">
        <f t="shared" si="111"/>
        <v>0</v>
      </c>
      <c r="EN19" s="351">
        <f t="shared" si="112"/>
        <v>0</v>
      </c>
      <c r="EO19" s="352">
        <f t="shared" si="113"/>
        <v>0</v>
      </c>
      <c r="EP19" s="319">
        <f t="shared" si="114"/>
        <v>0</v>
      </c>
      <c r="EQ19" s="319">
        <f t="shared" si="115"/>
        <v>0</v>
      </c>
      <c r="ER19" s="351">
        <f t="shared" si="116"/>
        <v>0</v>
      </c>
      <c r="ES19" s="172"/>
      <c r="ET19" s="350">
        <f t="shared" si="117"/>
        <v>0</v>
      </c>
      <c r="EU19" s="319">
        <f t="shared" si="118"/>
        <v>0</v>
      </c>
      <c r="EV19" s="319">
        <f t="shared" si="119"/>
        <v>0</v>
      </c>
      <c r="EW19" s="351">
        <f t="shared" si="120"/>
        <v>0</v>
      </c>
      <c r="EX19" s="352">
        <f t="shared" si="121"/>
        <v>0</v>
      </c>
      <c r="EY19" s="319">
        <f t="shared" si="122"/>
        <v>0</v>
      </c>
      <c r="EZ19" s="319">
        <f t="shared" si="123"/>
        <v>0</v>
      </c>
      <c r="FA19" s="351">
        <f t="shared" si="124"/>
        <v>0</v>
      </c>
      <c r="FB19" s="352">
        <f t="shared" si="125"/>
        <v>0</v>
      </c>
      <c r="FC19" s="319">
        <f t="shared" si="126"/>
        <v>0</v>
      </c>
      <c r="FD19" s="319">
        <f t="shared" si="127"/>
        <v>0</v>
      </c>
      <c r="FE19" s="351">
        <f t="shared" si="128"/>
        <v>0</v>
      </c>
      <c r="FF19" s="352">
        <f t="shared" si="129"/>
        <v>0</v>
      </c>
      <c r="FG19" s="319">
        <f t="shared" si="130"/>
        <v>0</v>
      </c>
      <c r="FH19" s="319">
        <f t="shared" si="131"/>
        <v>0</v>
      </c>
      <c r="FI19" s="351">
        <f t="shared" si="132"/>
        <v>0</v>
      </c>
      <c r="FJ19" s="352">
        <f t="shared" si="133"/>
        <v>0</v>
      </c>
      <c r="FK19" s="319">
        <f t="shared" si="134"/>
        <v>0</v>
      </c>
      <c r="FL19" s="319">
        <f t="shared" si="135"/>
        <v>0</v>
      </c>
      <c r="FM19" s="351">
        <f t="shared" si="136"/>
        <v>0</v>
      </c>
      <c r="FN19" s="352">
        <f t="shared" si="137"/>
        <v>0</v>
      </c>
      <c r="FO19" s="319">
        <f t="shared" si="138"/>
        <v>0</v>
      </c>
      <c r="FP19" s="319">
        <f t="shared" si="139"/>
        <v>0</v>
      </c>
      <c r="FQ19" s="351">
        <f t="shared" si="140"/>
        <v>0</v>
      </c>
      <c r="FR19" s="172"/>
      <c r="FS19" s="350">
        <f t="shared" si="141"/>
        <v>0</v>
      </c>
      <c r="FT19" s="319">
        <f t="shared" si="142"/>
        <v>0</v>
      </c>
      <c r="FU19" s="319">
        <f t="shared" si="143"/>
        <v>0</v>
      </c>
      <c r="FV19" s="319">
        <f t="shared" si="144"/>
        <v>0</v>
      </c>
      <c r="FW19" s="351">
        <f t="shared" si="145"/>
        <v>0</v>
      </c>
      <c r="FX19" s="352">
        <f t="shared" si="146"/>
        <v>0</v>
      </c>
      <c r="FY19" s="319">
        <f t="shared" si="147"/>
        <v>0</v>
      </c>
      <c r="FZ19" s="319">
        <f t="shared" si="148"/>
        <v>0</v>
      </c>
      <c r="GA19" s="319">
        <f t="shared" si="149"/>
        <v>0</v>
      </c>
      <c r="GB19" s="351">
        <f t="shared" si="150"/>
        <v>0</v>
      </c>
      <c r="GC19" s="352">
        <f t="shared" si="151"/>
        <v>0</v>
      </c>
      <c r="GD19" s="319">
        <f t="shared" si="152"/>
        <v>0</v>
      </c>
      <c r="GE19" s="319">
        <f t="shared" si="153"/>
        <v>0</v>
      </c>
      <c r="GF19" s="319">
        <f t="shared" si="154"/>
        <v>0</v>
      </c>
      <c r="GG19" s="351">
        <f t="shared" si="155"/>
        <v>0</v>
      </c>
      <c r="GH19" s="352">
        <f t="shared" si="156"/>
        <v>0</v>
      </c>
      <c r="GI19" s="319">
        <f t="shared" si="157"/>
        <v>0</v>
      </c>
      <c r="GJ19" s="319">
        <f t="shared" si="158"/>
        <v>0</v>
      </c>
      <c r="GK19" s="319">
        <f t="shared" si="159"/>
        <v>0</v>
      </c>
      <c r="GL19" s="351">
        <f t="shared" si="160"/>
        <v>0</v>
      </c>
      <c r="GM19" s="352">
        <f t="shared" si="161"/>
        <v>0</v>
      </c>
      <c r="GN19" s="319">
        <f t="shared" si="162"/>
        <v>0</v>
      </c>
      <c r="GO19" s="319">
        <f t="shared" si="163"/>
        <v>0</v>
      </c>
      <c r="GP19" s="319">
        <f t="shared" si="164"/>
        <v>0</v>
      </c>
      <c r="GQ19" s="351">
        <f t="shared" si="165"/>
        <v>0</v>
      </c>
      <c r="GR19" s="352">
        <f t="shared" si="166"/>
        <v>0</v>
      </c>
      <c r="GS19" s="319">
        <f t="shared" si="167"/>
        <v>0</v>
      </c>
      <c r="GT19" s="319">
        <f t="shared" si="168"/>
        <v>0</v>
      </c>
      <c r="GU19" s="319">
        <f t="shared" si="169"/>
        <v>0</v>
      </c>
      <c r="GV19" s="351">
        <f t="shared" si="170"/>
        <v>0</v>
      </c>
      <c r="GW19"/>
      <c r="GX19" s="350">
        <f t="shared" si="171"/>
        <v>0</v>
      </c>
      <c r="GY19" s="319">
        <f t="shared" si="172"/>
        <v>0</v>
      </c>
      <c r="GZ19" s="319">
        <f t="shared" si="173"/>
        <v>0</v>
      </c>
      <c r="HA19" s="351">
        <f t="shared" si="174"/>
        <v>0</v>
      </c>
      <c r="HB19" s="352">
        <f t="shared" si="175"/>
        <v>0</v>
      </c>
      <c r="HC19" s="319">
        <f t="shared" si="176"/>
        <v>0</v>
      </c>
      <c r="HD19" s="319">
        <f t="shared" si="177"/>
        <v>0</v>
      </c>
      <c r="HE19" s="351">
        <f t="shared" si="178"/>
        <v>0</v>
      </c>
      <c r="HF19" s="352">
        <f t="shared" si="179"/>
        <v>0</v>
      </c>
      <c r="HG19" s="319">
        <f t="shared" si="180"/>
        <v>0</v>
      </c>
      <c r="HH19" s="319">
        <f t="shared" si="181"/>
        <v>0</v>
      </c>
      <c r="HI19" s="351">
        <f t="shared" si="182"/>
        <v>0</v>
      </c>
      <c r="HJ19" s="352">
        <f t="shared" si="183"/>
        <v>0</v>
      </c>
      <c r="HK19" s="319">
        <f t="shared" si="184"/>
        <v>0</v>
      </c>
      <c r="HL19" s="319">
        <f t="shared" si="185"/>
        <v>0</v>
      </c>
      <c r="HM19" s="351">
        <f t="shared" si="186"/>
        <v>0</v>
      </c>
      <c r="HN19" s="352">
        <f t="shared" si="187"/>
        <v>0</v>
      </c>
      <c r="HO19" s="319">
        <f t="shared" si="188"/>
        <v>0</v>
      </c>
      <c r="HP19" s="319">
        <f t="shared" si="189"/>
        <v>0</v>
      </c>
      <c r="HQ19" s="351">
        <f t="shared" si="190"/>
        <v>0</v>
      </c>
      <c r="HR19" s="352">
        <f t="shared" si="191"/>
        <v>0</v>
      </c>
      <c r="HS19" s="319">
        <f t="shared" si="192"/>
        <v>0</v>
      </c>
      <c r="HT19" s="319">
        <f t="shared" si="193"/>
        <v>0</v>
      </c>
      <c r="HU19" s="351">
        <f t="shared" si="194"/>
        <v>0</v>
      </c>
      <c r="HV19" s="172"/>
      <c r="HW19" s="350">
        <f t="shared" si="195"/>
        <v>0</v>
      </c>
      <c r="HX19" s="319">
        <f t="shared" si="196"/>
        <v>0</v>
      </c>
      <c r="HY19" s="319">
        <f t="shared" si="197"/>
        <v>0</v>
      </c>
      <c r="HZ19" s="351">
        <f t="shared" si="198"/>
        <v>0</v>
      </c>
      <c r="IA19" s="352">
        <f t="shared" si="199"/>
        <v>0</v>
      </c>
      <c r="IB19" s="319">
        <f t="shared" si="200"/>
        <v>0</v>
      </c>
      <c r="IC19" s="319">
        <f t="shared" si="201"/>
        <v>0</v>
      </c>
      <c r="ID19" s="351">
        <f t="shared" si="202"/>
        <v>0</v>
      </c>
      <c r="IE19" s="352">
        <f t="shared" si="203"/>
        <v>0</v>
      </c>
      <c r="IF19" s="319">
        <f t="shared" si="204"/>
        <v>0</v>
      </c>
      <c r="IG19" s="319">
        <f t="shared" si="205"/>
        <v>0</v>
      </c>
      <c r="IH19" s="351">
        <f t="shared" si="206"/>
        <v>0</v>
      </c>
      <c r="II19" s="352">
        <f t="shared" si="207"/>
        <v>0</v>
      </c>
      <c r="IJ19" s="319">
        <f t="shared" si="208"/>
        <v>0</v>
      </c>
      <c r="IK19" s="319">
        <f t="shared" si="209"/>
        <v>0</v>
      </c>
      <c r="IL19" s="351">
        <f t="shared" si="210"/>
        <v>0</v>
      </c>
      <c r="IM19" s="352">
        <f t="shared" si="211"/>
        <v>0</v>
      </c>
      <c r="IN19" s="319">
        <f t="shared" si="212"/>
        <v>0</v>
      </c>
      <c r="IO19" s="319">
        <f t="shared" si="213"/>
        <v>0</v>
      </c>
      <c r="IP19" s="351">
        <f t="shared" si="214"/>
        <v>0</v>
      </c>
      <c r="IQ19" s="352">
        <f t="shared" si="215"/>
        <v>0</v>
      </c>
      <c r="IR19" s="319">
        <f t="shared" si="216"/>
        <v>0</v>
      </c>
      <c r="IS19" s="319">
        <f t="shared" si="217"/>
        <v>0</v>
      </c>
      <c r="IT19" s="351">
        <f t="shared" si="218"/>
        <v>0</v>
      </c>
      <c r="IU19" s="172"/>
      <c r="IV19" s="350">
        <f t="shared" si="219"/>
        <v>0</v>
      </c>
      <c r="IW19" s="319">
        <f t="shared" si="220"/>
        <v>0</v>
      </c>
      <c r="IX19" s="319">
        <f t="shared" si="221"/>
        <v>0</v>
      </c>
      <c r="IY19" s="351">
        <f t="shared" si="222"/>
        <v>0</v>
      </c>
      <c r="IZ19" s="352">
        <f t="shared" si="223"/>
        <v>0</v>
      </c>
      <c r="JA19" s="319">
        <f t="shared" si="224"/>
        <v>0</v>
      </c>
      <c r="JB19" s="319">
        <f t="shared" si="225"/>
        <v>0</v>
      </c>
      <c r="JC19" s="351">
        <f t="shared" si="226"/>
        <v>0</v>
      </c>
      <c r="JD19" s="352">
        <f t="shared" si="227"/>
        <v>0</v>
      </c>
      <c r="JE19" s="319">
        <f t="shared" si="228"/>
        <v>0</v>
      </c>
      <c r="JF19" s="319">
        <f t="shared" si="229"/>
        <v>0</v>
      </c>
      <c r="JG19" s="351">
        <f t="shared" si="230"/>
        <v>0</v>
      </c>
      <c r="JH19" s="352">
        <f t="shared" si="231"/>
        <v>0</v>
      </c>
      <c r="JI19" s="319">
        <f t="shared" si="232"/>
        <v>0</v>
      </c>
      <c r="JJ19" s="319">
        <f t="shared" si="233"/>
        <v>0</v>
      </c>
      <c r="JK19" s="351">
        <f t="shared" si="234"/>
        <v>0</v>
      </c>
      <c r="JL19" s="352">
        <f t="shared" si="235"/>
        <v>0</v>
      </c>
      <c r="JM19" s="319">
        <f t="shared" si="236"/>
        <v>0</v>
      </c>
      <c r="JN19" s="319">
        <f t="shared" si="237"/>
        <v>0</v>
      </c>
      <c r="JO19" s="351">
        <f t="shared" si="238"/>
        <v>0</v>
      </c>
      <c r="JP19" s="352">
        <f t="shared" si="239"/>
        <v>0</v>
      </c>
      <c r="JQ19" s="319">
        <f t="shared" si="240"/>
        <v>0</v>
      </c>
      <c r="JR19" s="319">
        <f t="shared" si="241"/>
        <v>0</v>
      </c>
      <c r="JS19" s="351">
        <f t="shared" si="242"/>
        <v>0</v>
      </c>
    </row>
    <row r="20" spans="2:279" s="25" customFormat="1" ht="15.75" x14ac:dyDescent="0.25">
      <c r="B20" s="254"/>
      <c r="C20" s="209"/>
      <c r="D20" s="210"/>
      <c r="E20" s="142"/>
      <c r="F20" s="37"/>
      <c r="G20" s="17"/>
      <c r="H20" s="17"/>
      <c r="I20" s="18">
        <f t="shared" si="0"/>
        <v>0</v>
      </c>
      <c r="J20" s="19"/>
      <c r="K20" s="368" t="str">
        <f t="shared" si="1"/>
        <v/>
      </c>
      <c r="L20" s="211">
        <f t="shared" si="2"/>
        <v>0</v>
      </c>
      <c r="M20" s="211">
        <f t="shared" si="243"/>
        <v>0</v>
      </c>
      <c r="N20" s="96">
        <f t="shared" si="244"/>
        <v>0</v>
      </c>
      <c r="P20" s="253"/>
      <c r="R20" s="253"/>
      <c r="T20" s="430"/>
      <c r="V20" s="253"/>
      <c r="X20" s="210"/>
      <c r="Z20" s="726"/>
      <c r="AA20"/>
      <c r="AB20" s="726"/>
      <c r="AC20" s="45"/>
      <c r="AD20" s="353">
        <v>5</v>
      </c>
      <c r="AE20" s="315"/>
      <c r="AF20" s="350">
        <f t="shared" si="3"/>
        <v>0</v>
      </c>
      <c r="AG20" s="319">
        <f t="shared" si="4"/>
        <v>0</v>
      </c>
      <c r="AH20" s="319">
        <f t="shared" si="5"/>
        <v>0</v>
      </c>
      <c r="AI20" s="844">
        <f t="shared" si="6"/>
        <v>0</v>
      </c>
      <c r="AJ20" s="845">
        <f t="shared" si="7"/>
        <v>0</v>
      </c>
      <c r="AK20" s="846">
        <f t="shared" si="8"/>
        <v>0</v>
      </c>
      <c r="AL20" s="844">
        <f t="shared" si="9"/>
        <v>0</v>
      </c>
      <c r="AM20" s="844">
        <f t="shared" si="10"/>
        <v>0</v>
      </c>
      <c r="AN20" s="844">
        <f t="shared" si="11"/>
        <v>0</v>
      </c>
      <c r="AO20" s="845">
        <f t="shared" si="12"/>
        <v>0</v>
      </c>
      <c r="AP20" s="846">
        <f t="shared" si="13"/>
        <v>0</v>
      </c>
      <c r="AQ20" s="844">
        <f t="shared" si="14"/>
        <v>0</v>
      </c>
      <c r="AR20" s="844">
        <f t="shared" si="15"/>
        <v>0</v>
      </c>
      <c r="AS20" s="844">
        <f t="shared" si="16"/>
        <v>0</v>
      </c>
      <c r="AT20" s="845">
        <f t="shared" si="17"/>
        <v>0</v>
      </c>
      <c r="AU20" s="846">
        <f t="shared" si="18"/>
        <v>0</v>
      </c>
      <c r="AV20" s="844">
        <f t="shared" si="19"/>
        <v>0</v>
      </c>
      <c r="AW20" s="844">
        <f t="shared" si="20"/>
        <v>0</v>
      </c>
      <c r="AX20" s="844">
        <f t="shared" si="21"/>
        <v>0</v>
      </c>
      <c r="AY20" s="845">
        <f t="shared" si="22"/>
        <v>0</v>
      </c>
      <c r="AZ20" s="846">
        <f t="shared" si="23"/>
        <v>0</v>
      </c>
      <c r="BA20" s="844">
        <f t="shared" si="24"/>
        <v>0</v>
      </c>
      <c r="BB20" s="844">
        <f t="shared" si="25"/>
        <v>0</v>
      </c>
      <c r="BC20" s="844">
        <f t="shared" si="26"/>
        <v>0</v>
      </c>
      <c r="BD20" s="845">
        <f t="shared" si="27"/>
        <v>0</v>
      </c>
      <c r="BE20" s="846">
        <f t="shared" si="28"/>
        <v>0</v>
      </c>
      <c r="BF20" s="844">
        <f t="shared" si="29"/>
        <v>0</v>
      </c>
      <c r="BG20" s="844">
        <f t="shared" si="30"/>
        <v>0</v>
      </c>
      <c r="BH20" s="844">
        <f t="shared" si="31"/>
        <v>0</v>
      </c>
      <c r="BI20" s="845">
        <f t="shared" si="32"/>
        <v>0</v>
      </c>
      <c r="BJ20"/>
      <c r="BK20" s="350">
        <f t="shared" si="33"/>
        <v>0</v>
      </c>
      <c r="BL20" s="319">
        <f t="shared" si="34"/>
        <v>0</v>
      </c>
      <c r="BM20" s="319">
        <f t="shared" si="35"/>
        <v>0</v>
      </c>
      <c r="BN20" s="319">
        <f t="shared" si="36"/>
        <v>0</v>
      </c>
      <c r="BO20" s="351">
        <f t="shared" si="37"/>
        <v>0</v>
      </c>
      <c r="BP20" s="352">
        <f t="shared" si="38"/>
        <v>0</v>
      </c>
      <c r="BQ20" s="319">
        <f t="shared" si="39"/>
        <v>0</v>
      </c>
      <c r="BR20" s="319">
        <f t="shared" si="40"/>
        <v>0</v>
      </c>
      <c r="BS20" s="319">
        <f t="shared" si="41"/>
        <v>0</v>
      </c>
      <c r="BT20" s="351">
        <f t="shared" si="42"/>
        <v>0</v>
      </c>
      <c r="BU20" s="352">
        <f t="shared" si="43"/>
        <v>0</v>
      </c>
      <c r="BV20" s="319">
        <f t="shared" si="44"/>
        <v>0</v>
      </c>
      <c r="BW20" s="319">
        <f t="shared" si="45"/>
        <v>0</v>
      </c>
      <c r="BX20" s="319">
        <f t="shared" si="46"/>
        <v>0</v>
      </c>
      <c r="BY20" s="351">
        <f t="shared" si="47"/>
        <v>0</v>
      </c>
      <c r="BZ20" s="352">
        <f t="shared" si="48"/>
        <v>0</v>
      </c>
      <c r="CA20" s="319">
        <f t="shared" si="49"/>
        <v>0</v>
      </c>
      <c r="CB20" s="319">
        <f t="shared" si="50"/>
        <v>0</v>
      </c>
      <c r="CC20" s="319">
        <f t="shared" si="51"/>
        <v>0</v>
      </c>
      <c r="CD20" s="351">
        <f t="shared" si="52"/>
        <v>0</v>
      </c>
      <c r="CE20" s="352">
        <f t="shared" si="53"/>
        <v>0</v>
      </c>
      <c r="CF20" s="319">
        <f t="shared" si="54"/>
        <v>0</v>
      </c>
      <c r="CG20" s="319">
        <f t="shared" si="55"/>
        <v>0</v>
      </c>
      <c r="CH20" s="319">
        <f t="shared" si="56"/>
        <v>0</v>
      </c>
      <c r="CI20" s="351">
        <f t="shared" si="57"/>
        <v>0</v>
      </c>
      <c r="CJ20" s="352">
        <f t="shared" si="58"/>
        <v>0</v>
      </c>
      <c r="CK20" s="319">
        <f t="shared" si="59"/>
        <v>0</v>
      </c>
      <c r="CL20" s="319">
        <f t="shared" si="60"/>
        <v>0</v>
      </c>
      <c r="CM20" s="319">
        <f t="shared" si="61"/>
        <v>0</v>
      </c>
      <c r="CN20" s="351">
        <f t="shared" si="62"/>
        <v>0</v>
      </c>
      <c r="CO20"/>
      <c r="CP20" s="350">
        <f t="shared" si="63"/>
        <v>0</v>
      </c>
      <c r="CQ20" s="319">
        <f t="shared" si="64"/>
        <v>0</v>
      </c>
      <c r="CR20" s="319">
        <f t="shared" si="65"/>
        <v>0</v>
      </c>
      <c r="CS20" s="319">
        <f t="shared" si="66"/>
        <v>0</v>
      </c>
      <c r="CT20" s="351">
        <f t="shared" si="67"/>
        <v>0</v>
      </c>
      <c r="CU20" s="352">
        <f t="shared" si="68"/>
        <v>0</v>
      </c>
      <c r="CV20" s="319">
        <f t="shared" si="69"/>
        <v>0</v>
      </c>
      <c r="CW20" s="319">
        <f t="shared" si="70"/>
        <v>0</v>
      </c>
      <c r="CX20" s="319">
        <f t="shared" si="71"/>
        <v>0</v>
      </c>
      <c r="CY20" s="351">
        <f t="shared" si="72"/>
        <v>0</v>
      </c>
      <c r="CZ20" s="352">
        <f t="shared" si="73"/>
        <v>0</v>
      </c>
      <c r="DA20" s="319">
        <f t="shared" si="74"/>
        <v>0</v>
      </c>
      <c r="DB20" s="319">
        <f t="shared" si="75"/>
        <v>0</v>
      </c>
      <c r="DC20" s="319">
        <f t="shared" si="76"/>
        <v>0</v>
      </c>
      <c r="DD20" s="351">
        <f t="shared" si="77"/>
        <v>0</v>
      </c>
      <c r="DE20" s="352">
        <f t="shared" si="78"/>
        <v>0</v>
      </c>
      <c r="DF20" s="319">
        <f t="shared" si="79"/>
        <v>0</v>
      </c>
      <c r="DG20" s="319">
        <f t="shared" si="80"/>
        <v>0</v>
      </c>
      <c r="DH20" s="319">
        <f t="shared" si="81"/>
        <v>0</v>
      </c>
      <c r="DI20" s="351">
        <f t="shared" si="82"/>
        <v>0</v>
      </c>
      <c r="DJ20" s="352">
        <f t="shared" si="83"/>
        <v>0</v>
      </c>
      <c r="DK20" s="319">
        <f t="shared" si="84"/>
        <v>0</v>
      </c>
      <c r="DL20" s="319">
        <f t="shared" si="85"/>
        <v>0</v>
      </c>
      <c r="DM20" s="319">
        <f t="shared" si="86"/>
        <v>0</v>
      </c>
      <c r="DN20" s="351">
        <f t="shared" si="87"/>
        <v>0</v>
      </c>
      <c r="DO20" s="352">
        <f t="shared" si="88"/>
        <v>0</v>
      </c>
      <c r="DP20" s="319">
        <f t="shared" si="89"/>
        <v>0</v>
      </c>
      <c r="DQ20" s="319">
        <f t="shared" si="90"/>
        <v>0</v>
      </c>
      <c r="DR20" s="319">
        <f t="shared" si="91"/>
        <v>0</v>
      </c>
      <c r="DS20" s="351">
        <f t="shared" si="92"/>
        <v>0</v>
      </c>
      <c r="DT20" s="172"/>
      <c r="DU20" s="350">
        <f t="shared" si="93"/>
        <v>0</v>
      </c>
      <c r="DV20" s="319">
        <f t="shared" si="94"/>
        <v>0</v>
      </c>
      <c r="DW20" s="319">
        <f t="shared" si="95"/>
        <v>0</v>
      </c>
      <c r="DX20" s="351">
        <f t="shared" si="96"/>
        <v>0</v>
      </c>
      <c r="DY20" s="352">
        <f t="shared" si="97"/>
        <v>0</v>
      </c>
      <c r="DZ20" s="319">
        <f t="shared" si="98"/>
        <v>0</v>
      </c>
      <c r="EA20" s="319">
        <f t="shared" si="99"/>
        <v>0</v>
      </c>
      <c r="EB20" s="351">
        <f t="shared" si="100"/>
        <v>0</v>
      </c>
      <c r="EC20" s="352">
        <f t="shared" si="101"/>
        <v>0</v>
      </c>
      <c r="ED20" s="319">
        <f t="shared" si="102"/>
        <v>0</v>
      </c>
      <c r="EE20" s="319">
        <f t="shared" si="103"/>
        <v>0</v>
      </c>
      <c r="EF20" s="351">
        <f t="shared" si="104"/>
        <v>0</v>
      </c>
      <c r="EG20" s="352">
        <f t="shared" si="105"/>
        <v>0</v>
      </c>
      <c r="EH20" s="319">
        <f t="shared" si="106"/>
        <v>0</v>
      </c>
      <c r="EI20" s="319">
        <f t="shared" si="107"/>
        <v>0</v>
      </c>
      <c r="EJ20" s="351">
        <f t="shared" si="108"/>
        <v>0</v>
      </c>
      <c r="EK20" s="352">
        <f t="shared" si="109"/>
        <v>0</v>
      </c>
      <c r="EL20" s="319">
        <f t="shared" si="110"/>
        <v>0</v>
      </c>
      <c r="EM20" s="319">
        <f t="shared" si="111"/>
        <v>0</v>
      </c>
      <c r="EN20" s="351">
        <f t="shared" si="112"/>
        <v>0</v>
      </c>
      <c r="EO20" s="352">
        <f t="shared" si="113"/>
        <v>0</v>
      </c>
      <c r="EP20" s="319">
        <f t="shared" si="114"/>
        <v>0</v>
      </c>
      <c r="EQ20" s="319">
        <f t="shared" si="115"/>
        <v>0</v>
      </c>
      <c r="ER20" s="351">
        <f t="shared" si="116"/>
        <v>0</v>
      </c>
      <c r="ES20" s="172"/>
      <c r="ET20" s="350">
        <f t="shared" si="117"/>
        <v>0</v>
      </c>
      <c r="EU20" s="319">
        <f t="shared" si="118"/>
        <v>0</v>
      </c>
      <c r="EV20" s="319">
        <f t="shared" si="119"/>
        <v>0</v>
      </c>
      <c r="EW20" s="351">
        <f t="shared" si="120"/>
        <v>0</v>
      </c>
      <c r="EX20" s="352">
        <f t="shared" si="121"/>
        <v>0</v>
      </c>
      <c r="EY20" s="319">
        <f t="shared" si="122"/>
        <v>0</v>
      </c>
      <c r="EZ20" s="319">
        <f t="shared" si="123"/>
        <v>0</v>
      </c>
      <c r="FA20" s="351">
        <f t="shared" si="124"/>
        <v>0</v>
      </c>
      <c r="FB20" s="352">
        <f t="shared" si="125"/>
        <v>0</v>
      </c>
      <c r="FC20" s="319">
        <f t="shared" si="126"/>
        <v>0</v>
      </c>
      <c r="FD20" s="319">
        <f t="shared" si="127"/>
        <v>0</v>
      </c>
      <c r="FE20" s="351">
        <f t="shared" si="128"/>
        <v>0</v>
      </c>
      <c r="FF20" s="352">
        <f t="shared" si="129"/>
        <v>0</v>
      </c>
      <c r="FG20" s="319">
        <f t="shared" si="130"/>
        <v>0</v>
      </c>
      <c r="FH20" s="319">
        <f t="shared" si="131"/>
        <v>0</v>
      </c>
      <c r="FI20" s="351">
        <f t="shared" si="132"/>
        <v>0</v>
      </c>
      <c r="FJ20" s="352">
        <f t="shared" si="133"/>
        <v>0</v>
      </c>
      <c r="FK20" s="319">
        <f t="shared" si="134"/>
        <v>0</v>
      </c>
      <c r="FL20" s="319">
        <f t="shared" si="135"/>
        <v>0</v>
      </c>
      <c r="FM20" s="351">
        <f t="shared" si="136"/>
        <v>0</v>
      </c>
      <c r="FN20" s="352">
        <f t="shared" si="137"/>
        <v>0</v>
      </c>
      <c r="FO20" s="319">
        <f t="shared" si="138"/>
        <v>0</v>
      </c>
      <c r="FP20" s="319">
        <f t="shared" si="139"/>
        <v>0</v>
      </c>
      <c r="FQ20" s="351">
        <f t="shared" si="140"/>
        <v>0</v>
      </c>
      <c r="FR20" s="172"/>
      <c r="FS20" s="350">
        <f t="shared" si="141"/>
        <v>0</v>
      </c>
      <c r="FT20" s="319">
        <f t="shared" si="142"/>
        <v>0</v>
      </c>
      <c r="FU20" s="319">
        <f t="shared" si="143"/>
        <v>0</v>
      </c>
      <c r="FV20" s="319">
        <f t="shared" si="144"/>
        <v>0</v>
      </c>
      <c r="FW20" s="351">
        <f t="shared" si="145"/>
        <v>0</v>
      </c>
      <c r="FX20" s="352">
        <f t="shared" si="146"/>
        <v>0</v>
      </c>
      <c r="FY20" s="319">
        <f t="shared" si="147"/>
        <v>0</v>
      </c>
      <c r="FZ20" s="319">
        <f t="shared" si="148"/>
        <v>0</v>
      </c>
      <c r="GA20" s="319">
        <f t="shared" si="149"/>
        <v>0</v>
      </c>
      <c r="GB20" s="351">
        <f t="shared" si="150"/>
        <v>0</v>
      </c>
      <c r="GC20" s="352">
        <f t="shared" si="151"/>
        <v>0</v>
      </c>
      <c r="GD20" s="319">
        <f t="shared" si="152"/>
        <v>0</v>
      </c>
      <c r="GE20" s="319">
        <f t="shared" si="153"/>
        <v>0</v>
      </c>
      <c r="GF20" s="319">
        <f t="shared" si="154"/>
        <v>0</v>
      </c>
      <c r="GG20" s="351">
        <f t="shared" si="155"/>
        <v>0</v>
      </c>
      <c r="GH20" s="352">
        <f t="shared" si="156"/>
        <v>0</v>
      </c>
      <c r="GI20" s="319">
        <f t="shared" si="157"/>
        <v>0</v>
      </c>
      <c r="GJ20" s="319">
        <f t="shared" si="158"/>
        <v>0</v>
      </c>
      <c r="GK20" s="319">
        <f t="shared" si="159"/>
        <v>0</v>
      </c>
      <c r="GL20" s="351">
        <f t="shared" si="160"/>
        <v>0</v>
      </c>
      <c r="GM20" s="352">
        <f t="shared" si="161"/>
        <v>0</v>
      </c>
      <c r="GN20" s="319">
        <f t="shared" si="162"/>
        <v>0</v>
      </c>
      <c r="GO20" s="319">
        <f t="shared" si="163"/>
        <v>0</v>
      </c>
      <c r="GP20" s="319">
        <f t="shared" si="164"/>
        <v>0</v>
      </c>
      <c r="GQ20" s="351">
        <f t="shared" si="165"/>
        <v>0</v>
      </c>
      <c r="GR20" s="352">
        <f t="shared" si="166"/>
        <v>0</v>
      </c>
      <c r="GS20" s="319">
        <f t="shared" si="167"/>
        <v>0</v>
      </c>
      <c r="GT20" s="319">
        <f t="shared" si="168"/>
        <v>0</v>
      </c>
      <c r="GU20" s="319">
        <f t="shared" si="169"/>
        <v>0</v>
      </c>
      <c r="GV20" s="351">
        <f t="shared" si="170"/>
        <v>0</v>
      </c>
      <c r="GW20"/>
      <c r="GX20" s="350">
        <f t="shared" si="171"/>
        <v>0</v>
      </c>
      <c r="GY20" s="319">
        <f t="shared" si="172"/>
        <v>0</v>
      </c>
      <c r="GZ20" s="319">
        <f t="shared" si="173"/>
        <v>0</v>
      </c>
      <c r="HA20" s="351">
        <f t="shared" si="174"/>
        <v>0</v>
      </c>
      <c r="HB20" s="352">
        <f t="shared" si="175"/>
        <v>0</v>
      </c>
      <c r="HC20" s="319">
        <f t="shared" si="176"/>
        <v>0</v>
      </c>
      <c r="HD20" s="319">
        <f t="shared" si="177"/>
        <v>0</v>
      </c>
      <c r="HE20" s="351">
        <f t="shared" si="178"/>
        <v>0</v>
      </c>
      <c r="HF20" s="352">
        <f t="shared" si="179"/>
        <v>0</v>
      </c>
      <c r="HG20" s="319">
        <f t="shared" si="180"/>
        <v>0</v>
      </c>
      <c r="HH20" s="319">
        <f t="shared" si="181"/>
        <v>0</v>
      </c>
      <c r="HI20" s="351">
        <f t="shared" si="182"/>
        <v>0</v>
      </c>
      <c r="HJ20" s="352">
        <f t="shared" si="183"/>
        <v>0</v>
      </c>
      <c r="HK20" s="319">
        <f t="shared" si="184"/>
        <v>0</v>
      </c>
      <c r="HL20" s="319">
        <f t="shared" si="185"/>
        <v>0</v>
      </c>
      <c r="HM20" s="351">
        <f t="shared" si="186"/>
        <v>0</v>
      </c>
      <c r="HN20" s="352">
        <f t="shared" si="187"/>
        <v>0</v>
      </c>
      <c r="HO20" s="319">
        <f t="shared" si="188"/>
        <v>0</v>
      </c>
      <c r="HP20" s="319">
        <f t="shared" si="189"/>
        <v>0</v>
      </c>
      <c r="HQ20" s="351">
        <f t="shared" si="190"/>
        <v>0</v>
      </c>
      <c r="HR20" s="352">
        <f t="shared" si="191"/>
        <v>0</v>
      </c>
      <c r="HS20" s="319">
        <f t="shared" si="192"/>
        <v>0</v>
      </c>
      <c r="HT20" s="319">
        <f t="shared" si="193"/>
        <v>0</v>
      </c>
      <c r="HU20" s="351">
        <f t="shared" si="194"/>
        <v>0</v>
      </c>
      <c r="HV20" s="172"/>
      <c r="HW20" s="350">
        <f t="shared" si="195"/>
        <v>0</v>
      </c>
      <c r="HX20" s="319">
        <f t="shared" si="196"/>
        <v>0</v>
      </c>
      <c r="HY20" s="319">
        <f t="shared" si="197"/>
        <v>0</v>
      </c>
      <c r="HZ20" s="351">
        <f t="shared" si="198"/>
        <v>0</v>
      </c>
      <c r="IA20" s="352">
        <f t="shared" si="199"/>
        <v>0</v>
      </c>
      <c r="IB20" s="319">
        <f t="shared" si="200"/>
        <v>0</v>
      </c>
      <c r="IC20" s="319">
        <f t="shared" si="201"/>
        <v>0</v>
      </c>
      <c r="ID20" s="351">
        <f t="shared" si="202"/>
        <v>0</v>
      </c>
      <c r="IE20" s="352">
        <f t="shared" si="203"/>
        <v>0</v>
      </c>
      <c r="IF20" s="319">
        <f t="shared" si="204"/>
        <v>0</v>
      </c>
      <c r="IG20" s="319">
        <f t="shared" si="205"/>
        <v>0</v>
      </c>
      <c r="IH20" s="351">
        <f t="shared" si="206"/>
        <v>0</v>
      </c>
      <c r="II20" s="352">
        <f t="shared" si="207"/>
        <v>0</v>
      </c>
      <c r="IJ20" s="319">
        <f t="shared" si="208"/>
        <v>0</v>
      </c>
      <c r="IK20" s="319">
        <f t="shared" si="209"/>
        <v>0</v>
      </c>
      <c r="IL20" s="351">
        <f t="shared" si="210"/>
        <v>0</v>
      </c>
      <c r="IM20" s="352">
        <f t="shared" si="211"/>
        <v>0</v>
      </c>
      <c r="IN20" s="319">
        <f t="shared" si="212"/>
        <v>0</v>
      </c>
      <c r="IO20" s="319">
        <f t="shared" si="213"/>
        <v>0</v>
      </c>
      <c r="IP20" s="351">
        <f t="shared" si="214"/>
        <v>0</v>
      </c>
      <c r="IQ20" s="352">
        <f t="shared" si="215"/>
        <v>0</v>
      </c>
      <c r="IR20" s="319">
        <f t="shared" si="216"/>
        <v>0</v>
      </c>
      <c r="IS20" s="319">
        <f t="shared" si="217"/>
        <v>0</v>
      </c>
      <c r="IT20" s="351">
        <f t="shared" si="218"/>
        <v>0</v>
      </c>
      <c r="IU20" s="172"/>
      <c r="IV20" s="350">
        <f t="shared" si="219"/>
        <v>0</v>
      </c>
      <c r="IW20" s="319">
        <f t="shared" si="220"/>
        <v>0</v>
      </c>
      <c r="IX20" s="319">
        <f t="shared" si="221"/>
        <v>0</v>
      </c>
      <c r="IY20" s="351">
        <f t="shared" si="222"/>
        <v>0</v>
      </c>
      <c r="IZ20" s="352">
        <f t="shared" si="223"/>
        <v>0</v>
      </c>
      <c r="JA20" s="319">
        <f t="shared" si="224"/>
        <v>0</v>
      </c>
      <c r="JB20" s="319">
        <f t="shared" si="225"/>
        <v>0</v>
      </c>
      <c r="JC20" s="351">
        <f t="shared" si="226"/>
        <v>0</v>
      </c>
      <c r="JD20" s="352">
        <f t="shared" si="227"/>
        <v>0</v>
      </c>
      <c r="JE20" s="319">
        <f t="shared" si="228"/>
        <v>0</v>
      </c>
      <c r="JF20" s="319">
        <f t="shared" si="229"/>
        <v>0</v>
      </c>
      <c r="JG20" s="351">
        <f t="shared" si="230"/>
        <v>0</v>
      </c>
      <c r="JH20" s="352">
        <f t="shared" si="231"/>
        <v>0</v>
      </c>
      <c r="JI20" s="319">
        <f t="shared" si="232"/>
        <v>0</v>
      </c>
      <c r="JJ20" s="319">
        <f t="shared" si="233"/>
        <v>0</v>
      </c>
      <c r="JK20" s="351">
        <f t="shared" si="234"/>
        <v>0</v>
      </c>
      <c r="JL20" s="352">
        <f t="shared" si="235"/>
        <v>0</v>
      </c>
      <c r="JM20" s="319">
        <f t="shared" si="236"/>
        <v>0</v>
      </c>
      <c r="JN20" s="319">
        <f t="shared" si="237"/>
        <v>0</v>
      </c>
      <c r="JO20" s="351">
        <f t="shared" si="238"/>
        <v>0</v>
      </c>
      <c r="JP20" s="352">
        <f t="shared" si="239"/>
        <v>0</v>
      </c>
      <c r="JQ20" s="319">
        <f t="shared" si="240"/>
        <v>0</v>
      </c>
      <c r="JR20" s="319">
        <f t="shared" si="241"/>
        <v>0</v>
      </c>
      <c r="JS20" s="351">
        <f t="shared" si="242"/>
        <v>0</v>
      </c>
    </row>
    <row r="21" spans="2:279" s="25" customFormat="1" ht="15.75" x14ac:dyDescent="0.25">
      <c r="B21" s="254"/>
      <c r="C21" s="209"/>
      <c r="D21" s="210"/>
      <c r="E21" s="142"/>
      <c r="F21" s="37"/>
      <c r="G21" s="17"/>
      <c r="H21" s="17"/>
      <c r="I21" s="18">
        <f t="shared" ref="I21:I31" si="251">H21+G21</f>
        <v>0</v>
      </c>
      <c r="J21" s="19"/>
      <c r="K21" s="368" t="str">
        <f t="shared" si="1"/>
        <v/>
      </c>
      <c r="L21" s="211">
        <f t="shared" si="2"/>
        <v>0</v>
      </c>
      <c r="M21" s="211">
        <f t="shared" si="243"/>
        <v>0</v>
      </c>
      <c r="N21" s="96">
        <f t="shared" ref="N21:N31" si="252">G21*12*E21</f>
        <v>0</v>
      </c>
      <c r="P21" s="253"/>
      <c r="R21" s="253"/>
      <c r="T21" s="430"/>
      <c r="V21" s="253"/>
      <c r="X21" s="210"/>
      <c r="Z21" s="726"/>
      <c r="AA21"/>
      <c r="AB21" s="726"/>
      <c r="AC21" s="45"/>
      <c r="AD21" s="335" t="s">
        <v>487</v>
      </c>
      <c r="AE21" s="315"/>
      <c r="AF21" s="350">
        <f t="shared" si="3"/>
        <v>0</v>
      </c>
      <c r="AG21" s="319">
        <f t="shared" si="4"/>
        <v>0</v>
      </c>
      <c r="AH21" s="319">
        <f t="shared" si="5"/>
        <v>0</v>
      </c>
      <c r="AI21" s="844">
        <f t="shared" si="6"/>
        <v>0</v>
      </c>
      <c r="AJ21" s="845">
        <f t="shared" si="7"/>
        <v>0</v>
      </c>
      <c r="AK21" s="846">
        <f t="shared" si="8"/>
        <v>0</v>
      </c>
      <c r="AL21" s="844">
        <f t="shared" si="9"/>
        <v>0</v>
      </c>
      <c r="AM21" s="844">
        <f t="shared" si="10"/>
        <v>0</v>
      </c>
      <c r="AN21" s="844">
        <f t="shared" si="11"/>
        <v>0</v>
      </c>
      <c r="AO21" s="845">
        <f t="shared" si="12"/>
        <v>0</v>
      </c>
      <c r="AP21" s="846">
        <f t="shared" si="13"/>
        <v>0</v>
      </c>
      <c r="AQ21" s="844">
        <f t="shared" si="14"/>
        <v>0</v>
      </c>
      <c r="AR21" s="844">
        <f t="shared" si="15"/>
        <v>0</v>
      </c>
      <c r="AS21" s="844">
        <f t="shared" si="16"/>
        <v>0</v>
      </c>
      <c r="AT21" s="845">
        <f t="shared" si="17"/>
        <v>0</v>
      </c>
      <c r="AU21" s="846">
        <f t="shared" si="18"/>
        <v>0</v>
      </c>
      <c r="AV21" s="844">
        <f t="shared" si="19"/>
        <v>0</v>
      </c>
      <c r="AW21" s="844">
        <f t="shared" si="20"/>
        <v>0</v>
      </c>
      <c r="AX21" s="844">
        <f t="shared" si="21"/>
        <v>0</v>
      </c>
      <c r="AY21" s="845">
        <f t="shared" si="22"/>
        <v>0</v>
      </c>
      <c r="AZ21" s="846">
        <f t="shared" si="23"/>
        <v>0</v>
      </c>
      <c r="BA21" s="844">
        <f t="shared" si="24"/>
        <v>0</v>
      </c>
      <c r="BB21" s="844">
        <f t="shared" si="25"/>
        <v>0</v>
      </c>
      <c r="BC21" s="844">
        <f t="shared" si="26"/>
        <v>0</v>
      </c>
      <c r="BD21" s="845">
        <f t="shared" si="27"/>
        <v>0</v>
      </c>
      <c r="BE21" s="846">
        <f t="shared" si="28"/>
        <v>0</v>
      </c>
      <c r="BF21" s="844">
        <f t="shared" si="29"/>
        <v>0</v>
      </c>
      <c r="BG21" s="844">
        <f t="shared" si="30"/>
        <v>0</v>
      </c>
      <c r="BH21" s="844">
        <f t="shared" si="31"/>
        <v>0</v>
      </c>
      <c r="BI21" s="845">
        <f t="shared" si="32"/>
        <v>0</v>
      </c>
      <c r="BJ21"/>
      <c r="BK21" s="350">
        <f t="shared" si="33"/>
        <v>0</v>
      </c>
      <c r="BL21" s="319">
        <f t="shared" si="34"/>
        <v>0</v>
      </c>
      <c r="BM21" s="319">
        <f t="shared" si="35"/>
        <v>0</v>
      </c>
      <c r="BN21" s="319">
        <f t="shared" si="36"/>
        <v>0</v>
      </c>
      <c r="BO21" s="351">
        <f t="shared" si="37"/>
        <v>0</v>
      </c>
      <c r="BP21" s="352">
        <f t="shared" si="38"/>
        <v>0</v>
      </c>
      <c r="BQ21" s="319">
        <f t="shared" si="39"/>
        <v>0</v>
      </c>
      <c r="BR21" s="319">
        <f t="shared" si="40"/>
        <v>0</v>
      </c>
      <c r="BS21" s="319">
        <f t="shared" si="41"/>
        <v>0</v>
      </c>
      <c r="BT21" s="351">
        <f t="shared" si="42"/>
        <v>0</v>
      </c>
      <c r="BU21" s="352">
        <f t="shared" si="43"/>
        <v>0</v>
      </c>
      <c r="BV21" s="319">
        <f t="shared" si="44"/>
        <v>0</v>
      </c>
      <c r="BW21" s="319">
        <f t="shared" si="45"/>
        <v>0</v>
      </c>
      <c r="BX21" s="319">
        <f t="shared" si="46"/>
        <v>0</v>
      </c>
      <c r="BY21" s="351">
        <f t="shared" si="47"/>
        <v>0</v>
      </c>
      <c r="BZ21" s="352">
        <f t="shared" si="48"/>
        <v>0</v>
      </c>
      <c r="CA21" s="319">
        <f t="shared" si="49"/>
        <v>0</v>
      </c>
      <c r="CB21" s="319">
        <f t="shared" si="50"/>
        <v>0</v>
      </c>
      <c r="CC21" s="319">
        <f t="shared" si="51"/>
        <v>0</v>
      </c>
      <c r="CD21" s="351">
        <f t="shared" si="52"/>
        <v>0</v>
      </c>
      <c r="CE21" s="352">
        <f t="shared" si="53"/>
        <v>0</v>
      </c>
      <c r="CF21" s="319">
        <f t="shared" si="54"/>
        <v>0</v>
      </c>
      <c r="CG21" s="319">
        <f t="shared" si="55"/>
        <v>0</v>
      </c>
      <c r="CH21" s="319">
        <f t="shared" si="56"/>
        <v>0</v>
      </c>
      <c r="CI21" s="351">
        <f t="shared" si="57"/>
        <v>0</v>
      </c>
      <c r="CJ21" s="352">
        <f t="shared" si="58"/>
        <v>0</v>
      </c>
      <c r="CK21" s="319">
        <f t="shared" si="59"/>
        <v>0</v>
      </c>
      <c r="CL21" s="319">
        <f t="shared" si="60"/>
        <v>0</v>
      </c>
      <c r="CM21" s="319">
        <f t="shared" si="61"/>
        <v>0</v>
      </c>
      <c r="CN21" s="351">
        <f t="shared" si="62"/>
        <v>0</v>
      </c>
      <c r="CO21"/>
      <c r="CP21" s="350">
        <f t="shared" si="63"/>
        <v>0</v>
      </c>
      <c r="CQ21" s="319">
        <f t="shared" si="64"/>
        <v>0</v>
      </c>
      <c r="CR21" s="319">
        <f t="shared" si="65"/>
        <v>0</v>
      </c>
      <c r="CS21" s="319">
        <f t="shared" si="66"/>
        <v>0</v>
      </c>
      <c r="CT21" s="351">
        <f t="shared" si="67"/>
        <v>0</v>
      </c>
      <c r="CU21" s="352">
        <f t="shared" si="68"/>
        <v>0</v>
      </c>
      <c r="CV21" s="319">
        <f t="shared" si="69"/>
        <v>0</v>
      </c>
      <c r="CW21" s="319">
        <f t="shared" si="70"/>
        <v>0</v>
      </c>
      <c r="CX21" s="319">
        <f t="shared" si="71"/>
        <v>0</v>
      </c>
      <c r="CY21" s="351">
        <f t="shared" si="72"/>
        <v>0</v>
      </c>
      <c r="CZ21" s="352">
        <f t="shared" si="73"/>
        <v>0</v>
      </c>
      <c r="DA21" s="319">
        <f t="shared" si="74"/>
        <v>0</v>
      </c>
      <c r="DB21" s="319">
        <f t="shared" si="75"/>
        <v>0</v>
      </c>
      <c r="DC21" s="319">
        <f t="shared" si="76"/>
        <v>0</v>
      </c>
      <c r="DD21" s="351">
        <f t="shared" si="77"/>
        <v>0</v>
      </c>
      <c r="DE21" s="352">
        <f t="shared" si="78"/>
        <v>0</v>
      </c>
      <c r="DF21" s="319">
        <f t="shared" si="79"/>
        <v>0</v>
      </c>
      <c r="DG21" s="319">
        <f t="shared" si="80"/>
        <v>0</v>
      </c>
      <c r="DH21" s="319">
        <f t="shared" si="81"/>
        <v>0</v>
      </c>
      <c r="DI21" s="351">
        <f t="shared" si="82"/>
        <v>0</v>
      </c>
      <c r="DJ21" s="352">
        <f t="shared" si="83"/>
        <v>0</v>
      </c>
      <c r="DK21" s="319">
        <f t="shared" si="84"/>
        <v>0</v>
      </c>
      <c r="DL21" s="319">
        <f t="shared" si="85"/>
        <v>0</v>
      </c>
      <c r="DM21" s="319">
        <f t="shared" si="86"/>
        <v>0</v>
      </c>
      <c r="DN21" s="351">
        <f t="shared" si="87"/>
        <v>0</v>
      </c>
      <c r="DO21" s="352">
        <f t="shared" si="88"/>
        <v>0</v>
      </c>
      <c r="DP21" s="319">
        <f t="shared" si="89"/>
        <v>0</v>
      </c>
      <c r="DQ21" s="319">
        <f t="shared" si="90"/>
        <v>0</v>
      </c>
      <c r="DR21" s="319">
        <f t="shared" si="91"/>
        <v>0</v>
      </c>
      <c r="DS21" s="351">
        <f t="shared" si="92"/>
        <v>0</v>
      </c>
      <c r="DT21" s="172"/>
      <c r="DU21" s="350">
        <f t="shared" si="93"/>
        <v>0</v>
      </c>
      <c r="DV21" s="319">
        <f t="shared" si="94"/>
        <v>0</v>
      </c>
      <c r="DW21" s="319">
        <f t="shared" si="95"/>
        <v>0</v>
      </c>
      <c r="DX21" s="351">
        <f t="shared" si="96"/>
        <v>0</v>
      </c>
      <c r="DY21" s="352">
        <f t="shared" si="97"/>
        <v>0</v>
      </c>
      <c r="DZ21" s="319">
        <f t="shared" si="98"/>
        <v>0</v>
      </c>
      <c r="EA21" s="319">
        <f t="shared" si="99"/>
        <v>0</v>
      </c>
      <c r="EB21" s="351">
        <f t="shared" si="100"/>
        <v>0</v>
      </c>
      <c r="EC21" s="352">
        <f t="shared" si="101"/>
        <v>0</v>
      </c>
      <c r="ED21" s="319">
        <f t="shared" si="102"/>
        <v>0</v>
      </c>
      <c r="EE21" s="319">
        <f t="shared" si="103"/>
        <v>0</v>
      </c>
      <c r="EF21" s="351">
        <f t="shared" si="104"/>
        <v>0</v>
      </c>
      <c r="EG21" s="352">
        <f t="shared" si="105"/>
        <v>0</v>
      </c>
      <c r="EH21" s="319">
        <f t="shared" si="106"/>
        <v>0</v>
      </c>
      <c r="EI21" s="319">
        <f t="shared" si="107"/>
        <v>0</v>
      </c>
      <c r="EJ21" s="351">
        <f t="shared" si="108"/>
        <v>0</v>
      </c>
      <c r="EK21" s="352">
        <f t="shared" si="109"/>
        <v>0</v>
      </c>
      <c r="EL21" s="319">
        <f t="shared" si="110"/>
        <v>0</v>
      </c>
      <c r="EM21" s="319">
        <f t="shared" si="111"/>
        <v>0</v>
      </c>
      <c r="EN21" s="351">
        <f t="shared" si="112"/>
        <v>0</v>
      </c>
      <c r="EO21" s="352">
        <f t="shared" si="113"/>
        <v>0</v>
      </c>
      <c r="EP21" s="319">
        <f t="shared" si="114"/>
        <v>0</v>
      </c>
      <c r="EQ21" s="319">
        <f t="shared" si="115"/>
        <v>0</v>
      </c>
      <c r="ER21" s="351">
        <f t="shared" si="116"/>
        <v>0</v>
      </c>
      <c r="ES21" s="172"/>
      <c r="ET21" s="350">
        <f t="shared" si="117"/>
        <v>0</v>
      </c>
      <c r="EU21" s="319">
        <f t="shared" si="118"/>
        <v>0</v>
      </c>
      <c r="EV21" s="319">
        <f t="shared" si="119"/>
        <v>0</v>
      </c>
      <c r="EW21" s="351">
        <f t="shared" si="120"/>
        <v>0</v>
      </c>
      <c r="EX21" s="352">
        <f t="shared" si="121"/>
        <v>0</v>
      </c>
      <c r="EY21" s="319">
        <f t="shared" si="122"/>
        <v>0</v>
      </c>
      <c r="EZ21" s="319">
        <f t="shared" si="123"/>
        <v>0</v>
      </c>
      <c r="FA21" s="351">
        <f t="shared" si="124"/>
        <v>0</v>
      </c>
      <c r="FB21" s="352">
        <f t="shared" si="125"/>
        <v>0</v>
      </c>
      <c r="FC21" s="319">
        <f t="shared" si="126"/>
        <v>0</v>
      </c>
      <c r="FD21" s="319">
        <f t="shared" si="127"/>
        <v>0</v>
      </c>
      <c r="FE21" s="351">
        <f t="shared" si="128"/>
        <v>0</v>
      </c>
      <c r="FF21" s="352">
        <f t="shared" si="129"/>
        <v>0</v>
      </c>
      <c r="FG21" s="319">
        <f t="shared" si="130"/>
        <v>0</v>
      </c>
      <c r="FH21" s="319">
        <f t="shared" si="131"/>
        <v>0</v>
      </c>
      <c r="FI21" s="351">
        <f t="shared" si="132"/>
        <v>0</v>
      </c>
      <c r="FJ21" s="352">
        <f t="shared" si="133"/>
        <v>0</v>
      </c>
      <c r="FK21" s="319">
        <f t="shared" si="134"/>
        <v>0</v>
      </c>
      <c r="FL21" s="319">
        <f t="shared" si="135"/>
        <v>0</v>
      </c>
      <c r="FM21" s="351">
        <f t="shared" si="136"/>
        <v>0</v>
      </c>
      <c r="FN21" s="352">
        <f t="shared" si="137"/>
        <v>0</v>
      </c>
      <c r="FO21" s="319">
        <f t="shared" si="138"/>
        <v>0</v>
      </c>
      <c r="FP21" s="319">
        <f t="shared" si="139"/>
        <v>0</v>
      </c>
      <c r="FQ21" s="351">
        <f t="shared" si="140"/>
        <v>0</v>
      </c>
      <c r="FR21" s="172"/>
      <c r="FS21" s="350">
        <f t="shared" si="141"/>
        <v>0</v>
      </c>
      <c r="FT21" s="319">
        <f t="shared" si="142"/>
        <v>0</v>
      </c>
      <c r="FU21" s="319">
        <f t="shared" si="143"/>
        <v>0</v>
      </c>
      <c r="FV21" s="319">
        <f t="shared" si="144"/>
        <v>0</v>
      </c>
      <c r="FW21" s="351">
        <f t="shared" si="145"/>
        <v>0</v>
      </c>
      <c r="FX21" s="352">
        <f t="shared" si="146"/>
        <v>0</v>
      </c>
      <c r="FY21" s="319">
        <f t="shared" si="147"/>
        <v>0</v>
      </c>
      <c r="FZ21" s="319">
        <f t="shared" si="148"/>
        <v>0</v>
      </c>
      <c r="GA21" s="319">
        <f t="shared" si="149"/>
        <v>0</v>
      </c>
      <c r="GB21" s="351">
        <f t="shared" si="150"/>
        <v>0</v>
      </c>
      <c r="GC21" s="352">
        <f t="shared" si="151"/>
        <v>0</v>
      </c>
      <c r="GD21" s="319">
        <f t="shared" si="152"/>
        <v>0</v>
      </c>
      <c r="GE21" s="319">
        <f t="shared" si="153"/>
        <v>0</v>
      </c>
      <c r="GF21" s="319">
        <f t="shared" si="154"/>
        <v>0</v>
      </c>
      <c r="GG21" s="351">
        <f t="shared" si="155"/>
        <v>0</v>
      </c>
      <c r="GH21" s="352">
        <f t="shared" si="156"/>
        <v>0</v>
      </c>
      <c r="GI21" s="319">
        <f t="shared" si="157"/>
        <v>0</v>
      </c>
      <c r="GJ21" s="319">
        <f t="shared" si="158"/>
        <v>0</v>
      </c>
      <c r="GK21" s="319">
        <f t="shared" si="159"/>
        <v>0</v>
      </c>
      <c r="GL21" s="351">
        <f t="shared" si="160"/>
        <v>0</v>
      </c>
      <c r="GM21" s="352">
        <f t="shared" si="161"/>
        <v>0</v>
      </c>
      <c r="GN21" s="319">
        <f t="shared" si="162"/>
        <v>0</v>
      </c>
      <c r="GO21" s="319">
        <f t="shared" si="163"/>
        <v>0</v>
      </c>
      <c r="GP21" s="319">
        <f t="shared" si="164"/>
        <v>0</v>
      </c>
      <c r="GQ21" s="351">
        <f t="shared" si="165"/>
        <v>0</v>
      </c>
      <c r="GR21" s="352">
        <f t="shared" si="166"/>
        <v>0</v>
      </c>
      <c r="GS21" s="319">
        <f t="shared" si="167"/>
        <v>0</v>
      </c>
      <c r="GT21" s="319">
        <f t="shared" si="168"/>
        <v>0</v>
      </c>
      <c r="GU21" s="319">
        <f t="shared" si="169"/>
        <v>0</v>
      </c>
      <c r="GV21" s="351">
        <f t="shared" si="170"/>
        <v>0</v>
      </c>
      <c r="GW21"/>
      <c r="GX21" s="350">
        <f t="shared" si="171"/>
        <v>0</v>
      </c>
      <c r="GY21" s="319">
        <f t="shared" si="172"/>
        <v>0</v>
      </c>
      <c r="GZ21" s="319">
        <f t="shared" si="173"/>
        <v>0</v>
      </c>
      <c r="HA21" s="351">
        <f t="shared" si="174"/>
        <v>0</v>
      </c>
      <c r="HB21" s="352">
        <f t="shared" si="175"/>
        <v>0</v>
      </c>
      <c r="HC21" s="319">
        <f t="shared" si="176"/>
        <v>0</v>
      </c>
      <c r="HD21" s="319">
        <f t="shared" si="177"/>
        <v>0</v>
      </c>
      <c r="HE21" s="351">
        <f t="shared" si="178"/>
        <v>0</v>
      </c>
      <c r="HF21" s="352">
        <f t="shared" si="179"/>
        <v>0</v>
      </c>
      <c r="HG21" s="319">
        <f t="shared" si="180"/>
        <v>0</v>
      </c>
      <c r="HH21" s="319">
        <f t="shared" si="181"/>
        <v>0</v>
      </c>
      <c r="HI21" s="351">
        <f t="shared" si="182"/>
        <v>0</v>
      </c>
      <c r="HJ21" s="352">
        <f t="shared" si="183"/>
        <v>0</v>
      </c>
      <c r="HK21" s="319">
        <f t="shared" si="184"/>
        <v>0</v>
      </c>
      <c r="HL21" s="319">
        <f t="shared" si="185"/>
        <v>0</v>
      </c>
      <c r="HM21" s="351">
        <f t="shared" si="186"/>
        <v>0</v>
      </c>
      <c r="HN21" s="352">
        <f t="shared" si="187"/>
        <v>0</v>
      </c>
      <c r="HO21" s="319">
        <f t="shared" si="188"/>
        <v>0</v>
      </c>
      <c r="HP21" s="319">
        <f t="shared" si="189"/>
        <v>0</v>
      </c>
      <c r="HQ21" s="351">
        <f t="shared" si="190"/>
        <v>0</v>
      </c>
      <c r="HR21" s="352">
        <f t="shared" si="191"/>
        <v>0</v>
      </c>
      <c r="HS21" s="319">
        <f t="shared" si="192"/>
        <v>0</v>
      </c>
      <c r="HT21" s="319">
        <f t="shared" si="193"/>
        <v>0</v>
      </c>
      <c r="HU21" s="351">
        <f t="shared" si="194"/>
        <v>0</v>
      </c>
      <c r="HV21" s="172"/>
      <c r="HW21" s="350">
        <f t="shared" si="195"/>
        <v>0</v>
      </c>
      <c r="HX21" s="319">
        <f t="shared" si="196"/>
        <v>0</v>
      </c>
      <c r="HY21" s="319">
        <f t="shared" si="197"/>
        <v>0</v>
      </c>
      <c r="HZ21" s="351">
        <f t="shared" si="198"/>
        <v>0</v>
      </c>
      <c r="IA21" s="352">
        <f t="shared" si="199"/>
        <v>0</v>
      </c>
      <c r="IB21" s="319">
        <f t="shared" si="200"/>
        <v>0</v>
      </c>
      <c r="IC21" s="319">
        <f t="shared" si="201"/>
        <v>0</v>
      </c>
      <c r="ID21" s="351">
        <f t="shared" si="202"/>
        <v>0</v>
      </c>
      <c r="IE21" s="352">
        <f t="shared" si="203"/>
        <v>0</v>
      </c>
      <c r="IF21" s="319">
        <f t="shared" si="204"/>
        <v>0</v>
      </c>
      <c r="IG21" s="319">
        <f t="shared" si="205"/>
        <v>0</v>
      </c>
      <c r="IH21" s="351">
        <f t="shared" si="206"/>
        <v>0</v>
      </c>
      <c r="II21" s="352">
        <f t="shared" si="207"/>
        <v>0</v>
      </c>
      <c r="IJ21" s="319">
        <f t="shared" si="208"/>
        <v>0</v>
      </c>
      <c r="IK21" s="319">
        <f t="shared" si="209"/>
        <v>0</v>
      </c>
      <c r="IL21" s="351">
        <f t="shared" si="210"/>
        <v>0</v>
      </c>
      <c r="IM21" s="352">
        <f t="shared" si="211"/>
        <v>0</v>
      </c>
      <c r="IN21" s="319">
        <f t="shared" si="212"/>
        <v>0</v>
      </c>
      <c r="IO21" s="319">
        <f t="shared" si="213"/>
        <v>0</v>
      </c>
      <c r="IP21" s="351">
        <f t="shared" si="214"/>
        <v>0</v>
      </c>
      <c r="IQ21" s="352">
        <f t="shared" si="215"/>
        <v>0</v>
      </c>
      <c r="IR21" s="319">
        <f t="shared" si="216"/>
        <v>0</v>
      </c>
      <c r="IS21" s="319">
        <f t="shared" si="217"/>
        <v>0</v>
      </c>
      <c r="IT21" s="351">
        <f t="shared" si="218"/>
        <v>0</v>
      </c>
      <c r="IU21" s="172"/>
      <c r="IV21" s="350">
        <f t="shared" si="219"/>
        <v>0</v>
      </c>
      <c r="IW21" s="319">
        <f t="shared" si="220"/>
        <v>0</v>
      </c>
      <c r="IX21" s="319">
        <f t="shared" si="221"/>
        <v>0</v>
      </c>
      <c r="IY21" s="351">
        <f t="shared" si="222"/>
        <v>0</v>
      </c>
      <c r="IZ21" s="352">
        <f t="shared" si="223"/>
        <v>0</v>
      </c>
      <c r="JA21" s="319">
        <f t="shared" si="224"/>
        <v>0</v>
      </c>
      <c r="JB21" s="319">
        <f t="shared" si="225"/>
        <v>0</v>
      </c>
      <c r="JC21" s="351">
        <f t="shared" si="226"/>
        <v>0</v>
      </c>
      <c r="JD21" s="352">
        <f t="shared" si="227"/>
        <v>0</v>
      </c>
      <c r="JE21" s="319">
        <f t="shared" si="228"/>
        <v>0</v>
      </c>
      <c r="JF21" s="319">
        <f t="shared" si="229"/>
        <v>0</v>
      </c>
      <c r="JG21" s="351">
        <f t="shared" si="230"/>
        <v>0</v>
      </c>
      <c r="JH21" s="352">
        <f t="shared" si="231"/>
        <v>0</v>
      </c>
      <c r="JI21" s="319">
        <f t="shared" si="232"/>
        <v>0</v>
      </c>
      <c r="JJ21" s="319">
        <f t="shared" si="233"/>
        <v>0</v>
      </c>
      <c r="JK21" s="351">
        <f t="shared" si="234"/>
        <v>0</v>
      </c>
      <c r="JL21" s="352">
        <f t="shared" si="235"/>
        <v>0</v>
      </c>
      <c r="JM21" s="319">
        <f t="shared" si="236"/>
        <v>0</v>
      </c>
      <c r="JN21" s="319">
        <f t="shared" si="237"/>
        <v>0</v>
      </c>
      <c r="JO21" s="351">
        <f t="shared" si="238"/>
        <v>0</v>
      </c>
      <c r="JP21" s="352">
        <f t="shared" si="239"/>
        <v>0</v>
      </c>
      <c r="JQ21" s="319">
        <f t="shared" si="240"/>
        <v>0</v>
      </c>
      <c r="JR21" s="319">
        <f t="shared" si="241"/>
        <v>0</v>
      </c>
      <c r="JS21" s="351">
        <f t="shared" si="242"/>
        <v>0</v>
      </c>
    </row>
    <row r="22" spans="2:279" s="25" customFormat="1" ht="15" x14ac:dyDescent="0.25">
      <c r="B22" s="254"/>
      <c r="C22" s="209"/>
      <c r="D22" s="210"/>
      <c r="E22" s="142"/>
      <c r="F22" s="37"/>
      <c r="G22" s="17"/>
      <c r="H22" s="17"/>
      <c r="I22" s="18">
        <f t="shared" si="251"/>
        <v>0</v>
      </c>
      <c r="J22" s="19"/>
      <c r="K22" s="368" t="str">
        <f t="shared" si="1"/>
        <v/>
      </c>
      <c r="L22" s="211">
        <f t="shared" si="2"/>
        <v>0</v>
      </c>
      <c r="M22" s="211">
        <f t="shared" si="243"/>
        <v>0</v>
      </c>
      <c r="N22" s="96">
        <f t="shared" si="252"/>
        <v>0</v>
      </c>
      <c r="P22" s="253"/>
      <c r="R22" s="253"/>
      <c r="T22" s="430"/>
      <c r="V22" s="253"/>
      <c r="X22" s="210"/>
      <c r="Z22" s="726"/>
      <c r="AA22"/>
      <c r="AB22" s="726"/>
      <c r="AC22" s="45"/>
      <c r="AD22" s="354"/>
      <c r="AE22" s="315"/>
      <c r="AF22" s="350">
        <f t="shared" si="3"/>
        <v>0</v>
      </c>
      <c r="AG22" s="319">
        <f t="shared" si="4"/>
        <v>0</v>
      </c>
      <c r="AH22" s="319">
        <f t="shared" si="5"/>
        <v>0</v>
      </c>
      <c r="AI22" s="844">
        <f t="shared" si="6"/>
        <v>0</v>
      </c>
      <c r="AJ22" s="845">
        <f t="shared" si="7"/>
        <v>0</v>
      </c>
      <c r="AK22" s="846">
        <f t="shared" si="8"/>
        <v>0</v>
      </c>
      <c r="AL22" s="844">
        <f t="shared" si="9"/>
        <v>0</v>
      </c>
      <c r="AM22" s="844">
        <f t="shared" si="10"/>
        <v>0</v>
      </c>
      <c r="AN22" s="844">
        <f t="shared" si="11"/>
        <v>0</v>
      </c>
      <c r="AO22" s="845">
        <f t="shared" si="12"/>
        <v>0</v>
      </c>
      <c r="AP22" s="846">
        <f t="shared" si="13"/>
        <v>0</v>
      </c>
      <c r="AQ22" s="844">
        <f t="shared" si="14"/>
        <v>0</v>
      </c>
      <c r="AR22" s="844">
        <f t="shared" si="15"/>
        <v>0</v>
      </c>
      <c r="AS22" s="844">
        <f t="shared" si="16"/>
        <v>0</v>
      </c>
      <c r="AT22" s="845">
        <f t="shared" si="17"/>
        <v>0</v>
      </c>
      <c r="AU22" s="846">
        <f t="shared" si="18"/>
        <v>0</v>
      </c>
      <c r="AV22" s="844">
        <f t="shared" si="19"/>
        <v>0</v>
      </c>
      <c r="AW22" s="844">
        <f t="shared" si="20"/>
        <v>0</v>
      </c>
      <c r="AX22" s="844">
        <f t="shared" si="21"/>
        <v>0</v>
      </c>
      <c r="AY22" s="845">
        <f t="shared" si="22"/>
        <v>0</v>
      </c>
      <c r="AZ22" s="846">
        <f t="shared" si="23"/>
        <v>0</v>
      </c>
      <c r="BA22" s="844">
        <f t="shared" si="24"/>
        <v>0</v>
      </c>
      <c r="BB22" s="844">
        <f t="shared" si="25"/>
        <v>0</v>
      </c>
      <c r="BC22" s="844">
        <f t="shared" si="26"/>
        <v>0</v>
      </c>
      <c r="BD22" s="845">
        <f t="shared" si="27"/>
        <v>0</v>
      </c>
      <c r="BE22" s="846">
        <f t="shared" si="28"/>
        <v>0</v>
      </c>
      <c r="BF22" s="844">
        <f t="shared" si="29"/>
        <v>0</v>
      </c>
      <c r="BG22" s="844">
        <f t="shared" si="30"/>
        <v>0</v>
      </c>
      <c r="BH22" s="844">
        <f t="shared" si="31"/>
        <v>0</v>
      </c>
      <c r="BI22" s="845">
        <f t="shared" si="32"/>
        <v>0</v>
      </c>
      <c r="BJ22"/>
      <c r="BK22" s="350">
        <f t="shared" si="33"/>
        <v>0</v>
      </c>
      <c r="BL22" s="319">
        <f t="shared" si="34"/>
        <v>0</v>
      </c>
      <c r="BM22" s="319">
        <f t="shared" si="35"/>
        <v>0</v>
      </c>
      <c r="BN22" s="319">
        <f t="shared" si="36"/>
        <v>0</v>
      </c>
      <c r="BO22" s="351">
        <f t="shared" si="37"/>
        <v>0</v>
      </c>
      <c r="BP22" s="352">
        <f t="shared" si="38"/>
        <v>0</v>
      </c>
      <c r="BQ22" s="319">
        <f t="shared" si="39"/>
        <v>0</v>
      </c>
      <c r="BR22" s="319">
        <f t="shared" si="40"/>
        <v>0</v>
      </c>
      <c r="BS22" s="319">
        <f t="shared" si="41"/>
        <v>0</v>
      </c>
      <c r="BT22" s="351">
        <f t="shared" si="42"/>
        <v>0</v>
      </c>
      <c r="BU22" s="352">
        <f t="shared" si="43"/>
        <v>0</v>
      </c>
      <c r="BV22" s="319">
        <f t="shared" si="44"/>
        <v>0</v>
      </c>
      <c r="BW22" s="319">
        <f t="shared" si="45"/>
        <v>0</v>
      </c>
      <c r="BX22" s="319">
        <f t="shared" si="46"/>
        <v>0</v>
      </c>
      <c r="BY22" s="351">
        <f t="shared" si="47"/>
        <v>0</v>
      </c>
      <c r="BZ22" s="352">
        <f t="shared" si="48"/>
        <v>0</v>
      </c>
      <c r="CA22" s="319">
        <f t="shared" si="49"/>
        <v>0</v>
      </c>
      <c r="CB22" s="319">
        <f t="shared" si="50"/>
        <v>0</v>
      </c>
      <c r="CC22" s="319">
        <f t="shared" si="51"/>
        <v>0</v>
      </c>
      <c r="CD22" s="351">
        <f t="shared" si="52"/>
        <v>0</v>
      </c>
      <c r="CE22" s="352">
        <f t="shared" si="53"/>
        <v>0</v>
      </c>
      <c r="CF22" s="319">
        <f t="shared" si="54"/>
        <v>0</v>
      </c>
      <c r="CG22" s="319">
        <f t="shared" si="55"/>
        <v>0</v>
      </c>
      <c r="CH22" s="319">
        <f t="shared" si="56"/>
        <v>0</v>
      </c>
      <c r="CI22" s="351">
        <f t="shared" si="57"/>
        <v>0</v>
      </c>
      <c r="CJ22" s="352">
        <f t="shared" si="58"/>
        <v>0</v>
      </c>
      <c r="CK22" s="319">
        <f t="shared" si="59"/>
        <v>0</v>
      </c>
      <c r="CL22" s="319">
        <f t="shared" si="60"/>
        <v>0</v>
      </c>
      <c r="CM22" s="319">
        <f t="shared" si="61"/>
        <v>0</v>
      </c>
      <c r="CN22" s="351">
        <f t="shared" si="62"/>
        <v>0</v>
      </c>
      <c r="CO22"/>
      <c r="CP22" s="350">
        <f t="shared" si="63"/>
        <v>0</v>
      </c>
      <c r="CQ22" s="319">
        <f t="shared" si="64"/>
        <v>0</v>
      </c>
      <c r="CR22" s="319">
        <f t="shared" si="65"/>
        <v>0</v>
      </c>
      <c r="CS22" s="319">
        <f t="shared" si="66"/>
        <v>0</v>
      </c>
      <c r="CT22" s="351">
        <f t="shared" si="67"/>
        <v>0</v>
      </c>
      <c r="CU22" s="352">
        <f t="shared" si="68"/>
        <v>0</v>
      </c>
      <c r="CV22" s="319">
        <f t="shared" si="69"/>
        <v>0</v>
      </c>
      <c r="CW22" s="319">
        <f t="shared" si="70"/>
        <v>0</v>
      </c>
      <c r="CX22" s="319">
        <f t="shared" si="71"/>
        <v>0</v>
      </c>
      <c r="CY22" s="351">
        <f t="shared" si="72"/>
        <v>0</v>
      </c>
      <c r="CZ22" s="352">
        <f t="shared" si="73"/>
        <v>0</v>
      </c>
      <c r="DA22" s="319">
        <f t="shared" si="74"/>
        <v>0</v>
      </c>
      <c r="DB22" s="319">
        <f t="shared" si="75"/>
        <v>0</v>
      </c>
      <c r="DC22" s="319">
        <f t="shared" si="76"/>
        <v>0</v>
      </c>
      <c r="DD22" s="351">
        <f t="shared" si="77"/>
        <v>0</v>
      </c>
      <c r="DE22" s="352">
        <f t="shared" si="78"/>
        <v>0</v>
      </c>
      <c r="DF22" s="319">
        <f t="shared" si="79"/>
        <v>0</v>
      </c>
      <c r="DG22" s="319">
        <f t="shared" si="80"/>
        <v>0</v>
      </c>
      <c r="DH22" s="319">
        <f t="shared" si="81"/>
        <v>0</v>
      </c>
      <c r="DI22" s="351">
        <f t="shared" si="82"/>
        <v>0</v>
      </c>
      <c r="DJ22" s="352">
        <f t="shared" si="83"/>
        <v>0</v>
      </c>
      <c r="DK22" s="319">
        <f t="shared" si="84"/>
        <v>0</v>
      </c>
      <c r="DL22" s="319">
        <f t="shared" si="85"/>
        <v>0</v>
      </c>
      <c r="DM22" s="319">
        <f t="shared" si="86"/>
        <v>0</v>
      </c>
      <c r="DN22" s="351">
        <f t="shared" si="87"/>
        <v>0</v>
      </c>
      <c r="DO22" s="352">
        <f t="shared" si="88"/>
        <v>0</v>
      </c>
      <c r="DP22" s="319">
        <f t="shared" si="89"/>
        <v>0</v>
      </c>
      <c r="DQ22" s="319">
        <f t="shared" si="90"/>
        <v>0</v>
      </c>
      <c r="DR22" s="319">
        <f t="shared" si="91"/>
        <v>0</v>
      </c>
      <c r="DS22" s="351">
        <f t="shared" si="92"/>
        <v>0</v>
      </c>
      <c r="DT22" s="172"/>
      <c r="DU22" s="350">
        <f t="shared" si="93"/>
        <v>0</v>
      </c>
      <c r="DV22" s="319">
        <f t="shared" si="94"/>
        <v>0</v>
      </c>
      <c r="DW22" s="319">
        <f t="shared" si="95"/>
        <v>0</v>
      </c>
      <c r="DX22" s="351">
        <f t="shared" si="96"/>
        <v>0</v>
      </c>
      <c r="DY22" s="352">
        <f t="shared" si="97"/>
        <v>0</v>
      </c>
      <c r="DZ22" s="319">
        <f t="shared" si="98"/>
        <v>0</v>
      </c>
      <c r="EA22" s="319">
        <f t="shared" si="99"/>
        <v>0</v>
      </c>
      <c r="EB22" s="351">
        <f t="shared" si="100"/>
        <v>0</v>
      </c>
      <c r="EC22" s="352">
        <f t="shared" si="101"/>
        <v>0</v>
      </c>
      <c r="ED22" s="319">
        <f t="shared" si="102"/>
        <v>0</v>
      </c>
      <c r="EE22" s="319">
        <f t="shared" si="103"/>
        <v>0</v>
      </c>
      <c r="EF22" s="351">
        <f t="shared" si="104"/>
        <v>0</v>
      </c>
      <c r="EG22" s="352">
        <f t="shared" si="105"/>
        <v>0</v>
      </c>
      <c r="EH22" s="319">
        <f t="shared" si="106"/>
        <v>0</v>
      </c>
      <c r="EI22" s="319">
        <f t="shared" si="107"/>
        <v>0</v>
      </c>
      <c r="EJ22" s="351">
        <f t="shared" si="108"/>
        <v>0</v>
      </c>
      <c r="EK22" s="352">
        <f t="shared" si="109"/>
        <v>0</v>
      </c>
      <c r="EL22" s="319">
        <f t="shared" si="110"/>
        <v>0</v>
      </c>
      <c r="EM22" s="319">
        <f t="shared" si="111"/>
        <v>0</v>
      </c>
      <c r="EN22" s="351">
        <f t="shared" si="112"/>
        <v>0</v>
      </c>
      <c r="EO22" s="352">
        <f t="shared" si="113"/>
        <v>0</v>
      </c>
      <c r="EP22" s="319">
        <f t="shared" si="114"/>
        <v>0</v>
      </c>
      <c r="EQ22" s="319">
        <f t="shared" si="115"/>
        <v>0</v>
      </c>
      <c r="ER22" s="351">
        <f t="shared" si="116"/>
        <v>0</v>
      </c>
      <c r="ES22" s="172"/>
      <c r="ET22" s="350">
        <f t="shared" si="117"/>
        <v>0</v>
      </c>
      <c r="EU22" s="319">
        <f t="shared" si="118"/>
        <v>0</v>
      </c>
      <c r="EV22" s="319">
        <f t="shared" si="119"/>
        <v>0</v>
      </c>
      <c r="EW22" s="351">
        <f t="shared" si="120"/>
        <v>0</v>
      </c>
      <c r="EX22" s="352">
        <f t="shared" si="121"/>
        <v>0</v>
      </c>
      <c r="EY22" s="319">
        <f t="shared" si="122"/>
        <v>0</v>
      </c>
      <c r="EZ22" s="319">
        <f t="shared" si="123"/>
        <v>0</v>
      </c>
      <c r="FA22" s="351">
        <f t="shared" si="124"/>
        <v>0</v>
      </c>
      <c r="FB22" s="352">
        <f t="shared" si="125"/>
        <v>0</v>
      </c>
      <c r="FC22" s="319">
        <f t="shared" si="126"/>
        <v>0</v>
      </c>
      <c r="FD22" s="319">
        <f t="shared" si="127"/>
        <v>0</v>
      </c>
      <c r="FE22" s="351">
        <f t="shared" si="128"/>
        <v>0</v>
      </c>
      <c r="FF22" s="352">
        <f t="shared" si="129"/>
        <v>0</v>
      </c>
      <c r="FG22" s="319">
        <f t="shared" si="130"/>
        <v>0</v>
      </c>
      <c r="FH22" s="319">
        <f t="shared" si="131"/>
        <v>0</v>
      </c>
      <c r="FI22" s="351">
        <f t="shared" si="132"/>
        <v>0</v>
      </c>
      <c r="FJ22" s="352">
        <f t="shared" si="133"/>
        <v>0</v>
      </c>
      <c r="FK22" s="319">
        <f t="shared" si="134"/>
        <v>0</v>
      </c>
      <c r="FL22" s="319">
        <f t="shared" si="135"/>
        <v>0</v>
      </c>
      <c r="FM22" s="351">
        <f t="shared" si="136"/>
        <v>0</v>
      </c>
      <c r="FN22" s="352">
        <f t="shared" si="137"/>
        <v>0</v>
      </c>
      <c r="FO22" s="319">
        <f t="shared" si="138"/>
        <v>0</v>
      </c>
      <c r="FP22" s="319">
        <f t="shared" si="139"/>
        <v>0</v>
      </c>
      <c r="FQ22" s="351">
        <f t="shared" si="140"/>
        <v>0</v>
      </c>
      <c r="FR22" s="172"/>
      <c r="FS22" s="350">
        <f t="shared" si="141"/>
        <v>0</v>
      </c>
      <c r="FT22" s="319">
        <f t="shared" si="142"/>
        <v>0</v>
      </c>
      <c r="FU22" s="319">
        <f t="shared" si="143"/>
        <v>0</v>
      </c>
      <c r="FV22" s="319">
        <f t="shared" si="144"/>
        <v>0</v>
      </c>
      <c r="FW22" s="351">
        <f t="shared" si="145"/>
        <v>0</v>
      </c>
      <c r="FX22" s="352">
        <f t="shared" si="146"/>
        <v>0</v>
      </c>
      <c r="FY22" s="319">
        <f t="shared" si="147"/>
        <v>0</v>
      </c>
      <c r="FZ22" s="319">
        <f t="shared" si="148"/>
        <v>0</v>
      </c>
      <c r="GA22" s="319">
        <f t="shared" si="149"/>
        <v>0</v>
      </c>
      <c r="GB22" s="351">
        <f t="shared" si="150"/>
        <v>0</v>
      </c>
      <c r="GC22" s="352">
        <f t="shared" si="151"/>
        <v>0</v>
      </c>
      <c r="GD22" s="319">
        <f t="shared" si="152"/>
        <v>0</v>
      </c>
      <c r="GE22" s="319">
        <f t="shared" si="153"/>
        <v>0</v>
      </c>
      <c r="GF22" s="319">
        <f t="shared" si="154"/>
        <v>0</v>
      </c>
      <c r="GG22" s="351">
        <f t="shared" si="155"/>
        <v>0</v>
      </c>
      <c r="GH22" s="352">
        <f t="shared" si="156"/>
        <v>0</v>
      </c>
      <c r="GI22" s="319">
        <f t="shared" si="157"/>
        <v>0</v>
      </c>
      <c r="GJ22" s="319">
        <f t="shared" si="158"/>
        <v>0</v>
      </c>
      <c r="GK22" s="319">
        <f t="shared" si="159"/>
        <v>0</v>
      </c>
      <c r="GL22" s="351">
        <f t="shared" si="160"/>
        <v>0</v>
      </c>
      <c r="GM22" s="352">
        <f t="shared" si="161"/>
        <v>0</v>
      </c>
      <c r="GN22" s="319">
        <f t="shared" si="162"/>
        <v>0</v>
      </c>
      <c r="GO22" s="319">
        <f t="shared" si="163"/>
        <v>0</v>
      </c>
      <c r="GP22" s="319">
        <f t="shared" si="164"/>
        <v>0</v>
      </c>
      <c r="GQ22" s="351">
        <f t="shared" si="165"/>
        <v>0</v>
      </c>
      <c r="GR22" s="352">
        <f t="shared" si="166"/>
        <v>0</v>
      </c>
      <c r="GS22" s="319">
        <f t="shared" si="167"/>
        <v>0</v>
      </c>
      <c r="GT22" s="319">
        <f t="shared" si="168"/>
        <v>0</v>
      </c>
      <c r="GU22" s="319">
        <f t="shared" si="169"/>
        <v>0</v>
      </c>
      <c r="GV22" s="351">
        <f t="shared" si="170"/>
        <v>0</v>
      </c>
      <c r="GW22"/>
      <c r="GX22" s="350">
        <f t="shared" si="171"/>
        <v>0</v>
      </c>
      <c r="GY22" s="319">
        <f t="shared" si="172"/>
        <v>0</v>
      </c>
      <c r="GZ22" s="319">
        <f t="shared" si="173"/>
        <v>0</v>
      </c>
      <c r="HA22" s="351">
        <f t="shared" si="174"/>
        <v>0</v>
      </c>
      <c r="HB22" s="352">
        <f t="shared" si="175"/>
        <v>0</v>
      </c>
      <c r="HC22" s="319">
        <f t="shared" si="176"/>
        <v>0</v>
      </c>
      <c r="HD22" s="319">
        <f t="shared" si="177"/>
        <v>0</v>
      </c>
      <c r="HE22" s="351">
        <f t="shared" si="178"/>
        <v>0</v>
      </c>
      <c r="HF22" s="352">
        <f t="shared" si="179"/>
        <v>0</v>
      </c>
      <c r="HG22" s="319">
        <f t="shared" si="180"/>
        <v>0</v>
      </c>
      <c r="HH22" s="319">
        <f t="shared" si="181"/>
        <v>0</v>
      </c>
      <c r="HI22" s="351">
        <f t="shared" si="182"/>
        <v>0</v>
      </c>
      <c r="HJ22" s="352">
        <f t="shared" si="183"/>
        <v>0</v>
      </c>
      <c r="HK22" s="319">
        <f t="shared" si="184"/>
        <v>0</v>
      </c>
      <c r="HL22" s="319">
        <f t="shared" si="185"/>
        <v>0</v>
      </c>
      <c r="HM22" s="351">
        <f t="shared" si="186"/>
        <v>0</v>
      </c>
      <c r="HN22" s="352">
        <f t="shared" si="187"/>
        <v>0</v>
      </c>
      <c r="HO22" s="319">
        <f t="shared" si="188"/>
        <v>0</v>
      </c>
      <c r="HP22" s="319">
        <f t="shared" si="189"/>
        <v>0</v>
      </c>
      <c r="HQ22" s="351">
        <f t="shared" si="190"/>
        <v>0</v>
      </c>
      <c r="HR22" s="352">
        <f t="shared" si="191"/>
        <v>0</v>
      </c>
      <c r="HS22" s="319">
        <f t="shared" si="192"/>
        <v>0</v>
      </c>
      <c r="HT22" s="319">
        <f t="shared" si="193"/>
        <v>0</v>
      </c>
      <c r="HU22" s="351">
        <f t="shared" si="194"/>
        <v>0</v>
      </c>
      <c r="HV22" s="172"/>
      <c r="HW22" s="350">
        <f t="shared" si="195"/>
        <v>0</v>
      </c>
      <c r="HX22" s="319">
        <f t="shared" si="196"/>
        <v>0</v>
      </c>
      <c r="HY22" s="319">
        <f t="shared" si="197"/>
        <v>0</v>
      </c>
      <c r="HZ22" s="351">
        <f t="shared" si="198"/>
        <v>0</v>
      </c>
      <c r="IA22" s="352">
        <f t="shared" si="199"/>
        <v>0</v>
      </c>
      <c r="IB22" s="319">
        <f t="shared" si="200"/>
        <v>0</v>
      </c>
      <c r="IC22" s="319">
        <f t="shared" si="201"/>
        <v>0</v>
      </c>
      <c r="ID22" s="351">
        <f t="shared" si="202"/>
        <v>0</v>
      </c>
      <c r="IE22" s="352">
        <f t="shared" si="203"/>
        <v>0</v>
      </c>
      <c r="IF22" s="319">
        <f t="shared" si="204"/>
        <v>0</v>
      </c>
      <c r="IG22" s="319">
        <f t="shared" si="205"/>
        <v>0</v>
      </c>
      <c r="IH22" s="351">
        <f t="shared" si="206"/>
        <v>0</v>
      </c>
      <c r="II22" s="352">
        <f t="shared" si="207"/>
        <v>0</v>
      </c>
      <c r="IJ22" s="319">
        <f t="shared" si="208"/>
        <v>0</v>
      </c>
      <c r="IK22" s="319">
        <f t="shared" si="209"/>
        <v>0</v>
      </c>
      <c r="IL22" s="351">
        <f t="shared" si="210"/>
        <v>0</v>
      </c>
      <c r="IM22" s="352">
        <f t="shared" si="211"/>
        <v>0</v>
      </c>
      <c r="IN22" s="319">
        <f t="shared" si="212"/>
        <v>0</v>
      </c>
      <c r="IO22" s="319">
        <f t="shared" si="213"/>
        <v>0</v>
      </c>
      <c r="IP22" s="351">
        <f t="shared" si="214"/>
        <v>0</v>
      </c>
      <c r="IQ22" s="352">
        <f t="shared" si="215"/>
        <v>0</v>
      </c>
      <c r="IR22" s="319">
        <f t="shared" si="216"/>
        <v>0</v>
      </c>
      <c r="IS22" s="319">
        <f t="shared" si="217"/>
        <v>0</v>
      </c>
      <c r="IT22" s="351">
        <f t="shared" si="218"/>
        <v>0</v>
      </c>
      <c r="IU22" s="172"/>
      <c r="IV22" s="350">
        <f t="shared" si="219"/>
        <v>0</v>
      </c>
      <c r="IW22" s="319">
        <f t="shared" si="220"/>
        <v>0</v>
      </c>
      <c r="IX22" s="319">
        <f t="shared" si="221"/>
        <v>0</v>
      </c>
      <c r="IY22" s="351">
        <f t="shared" si="222"/>
        <v>0</v>
      </c>
      <c r="IZ22" s="352">
        <f t="shared" si="223"/>
        <v>0</v>
      </c>
      <c r="JA22" s="319">
        <f t="shared" si="224"/>
        <v>0</v>
      </c>
      <c r="JB22" s="319">
        <f t="shared" si="225"/>
        <v>0</v>
      </c>
      <c r="JC22" s="351">
        <f t="shared" si="226"/>
        <v>0</v>
      </c>
      <c r="JD22" s="352">
        <f t="shared" si="227"/>
        <v>0</v>
      </c>
      <c r="JE22" s="319">
        <f t="shared" si="228"/>
        <v>0</v>
      </c>
      <c r="JF22" s="319">
        <f t="shared" si="229"/>
        <v>0</v>
      </c>
      <c r="JG22" s="351">
        <f t="shared" si="230"/>
        <v>0</v>
      </c>
      <c r="JH22" s="352">
        <f t="shared" si="231"/>
        <v>0</v>
      </c>
      <c r="JI22" s="319">
        <f t="shared" si="232"/>
        <v>0</v>
      </c>
      <c r="JJ22" s="319">
        <f t="shared" si="233"/>
        <v>0</v>
      </c>
      <c r="JK22" s="351">
        <f t="shared" si="234"/>
        <v>0</v>
      </c>
      <c r="JL22" s="352">
        <f t="shared" si="235"/>
        <v>0</v>
      </c>
      <c r="JM22" s="319">
        <f t="shared" si="236"/>
        <v>0</v>
      </c>
      <c r="JN22" s="319">
        <f t="shared" si="237"/>
        <v>0</v>
      </c>
      <c r="JO22" s="351">
        <f t="shared" si="238"/>
        <v>0</v>
      </c>
      <c r="JP22" s="352">
        <f t="shared" si="239"/>
        <v>0</v>
      </c>
      <c r="JQ22" s="319">
        <f t="shared" si="240"/>
        <v>0</v>
      </c>
      <c r="JR22" s="319">
        <f t="shared" si="241"/>
        <v>0</v>
      </c>
      <c r="JS22" s="351">
        <f t="shared" si="242"/>
        <v>0</v>
      </c>
    </row>
    <row r="23" spans="2:279" s="25" customFormat="1" ht="15" x14ac:dyDescent="0.25">
      <c r="B23" s="254"/>
      <c r="C23" s="209"/>
      <c r="D23" s="210"/>
      <c r="E23" s="142"/>
      <c r="F23" s="37"/>
      <c r="G23" s="17"/>
      <c r="H23" s="17"/>
      <c r="I23" s="18">
        <f t="shared" si="251"/>
        <v>0</v>
      </c>
      <c r="J23" s="17"/>
      <c r="K23" s="368" t="str">
        <f t="shared" si="1"/>
        <v/>
      </c>
      <c r="L23" s="211">
        <f t="shared" si="2"/>
        <v>0</v>
      </c>
      <c r="M23" s="211">
        <f t="shared" si="243"/>
        <v>0</v>
      </c>
      <c r="N23" s="96">
        <f t="shared" si="252"/>
        <v>0</v>
      </c>
      <c r="P23" s="253"/>
      <c r="R23" s="253"/>
      <c r="T23" s="430"/>
      <c r="V23" s="253"/>
      <c r="X23" s="210"/>
      <c r="Z23" s="726"/>
      <c r="AA23"/>
      <c r="AB23" s="726"/>
      <c r="AC23" s="45"/>
      <c r="AD23" s="354">
        <v>1</v>
      </c>
      <c r="AE23" s="315"/>
      <c r="AF23" s="350">
        <f t="shared" si="3"/>
        <v>0</v>
      </c>
      <c r="AG23" s="319">
        <f t="shared" si="4"/>
        <v>0</v>
      </c>
      <c r="AH23" s="319">
        <f t="shared" si="5"/>
        <v>0</v>
      </c>
      <c r="AI23" s="844">
        <f t="shared" si="6"/>
        <v>0</v>
      </c>
      <c r="AJ23" s="845">
        <f t="shared" si="7"/>
        <v>0</v>
      </c>
      <c r="AK23" s="846">
        <f t="shared" si="8"/>
        <v>0</v>
      </c>
      <c r="AL23" s="844">
        <f t="shared" si="9"/>
        <v>0</v>
      </c>
      <c r="AM23" s="844">
        <f t="shared" si="10"/>
        <v>0</v>
      </c>
      <c r="AN23" s="844">
        <f t="shared" si="11"/>
        <v>0</v>
      </c>
      <c r="AO23" s="845">
        <f t="shared" si="12"/>
        <v>0</v>
      </c>
      <c r="AP23" s="846">
        <f t="shared" si="13"/>
        <v>0</v>
      </c>
      <c r="AQ23" s="844">
        <f t="shared" si="14"/>
        <v>0</v>
      </c>
      <c r="AR23" s="844">
        <f t="shared" si="15"/>
        <v>0</v>
      </c>
      <c r="AS23" s="844">
        <f t="shared" si="16"/>
        <v>0</v>
      </c>
      <c r="AT23" s="845">
        <f t="shared" si="17"/>
        <v>0</v>
      </c>
      <c r="AU23" s="846">
        <f t="shared" si="18"/>
        <v>0</v>
      </c>
      <c r="AV23" s="844">
        <f t="shared" si="19"/>
        <v>0</v>
      </c>
      <c r="AW23" s="844">
        <f t="shared" si="20"/>
        <v>0</v>
      </c>
      <c r="AX23" s="844">
        <f t="shared" si="21"/>
        <v>0</v>
      </c>
      <c r="AY23" s="845">
        <f t="shared" si="22"/>
        <v>0</v>
      </c>
      <c r="AZ23" s="846">
        <f t="shared" si="23"/>
        <v>0</v>
      </c>
      <c r="BA23" s="844">
        <f t="shared" si="24"/>
        <v>0</v>
      </c>
      <c r="BB23" s="844">
        <f t="shared" si="25"/>
        <v>0</v>
      </c>
      <c r="BC23" s="844">
        <f t="shared" si="26"/>
        <v>0</v>
      </c>
      <c r="BD23" s="845">
        <f t="shared" si="27"/>
        <v>0</v>
      </c>
      <c r="BE23" s="846">
        <f t="shared" si="28"/>
        <v>0</v>
      </c>
      <c r="BF23" s="844">
        <f t="shared" si="29"/>
        <v>0</v>
      </c>
      <c r="BG23" s="844">
        <f t="shared" si="30"/>
        <v>0</v>
      </c>
      <c r="BH23" s="844">
        <f t="shared" si="31"/>
        <v>0</v>
      </c>
      <c r="BI23" s="845">
        <f t="shared" si="32"/>
        <v>0</v>
      </c>
      <c r="BJ23"/>
      <c r="BK23" s="350">
        <f t="shared" si="33"/>
        <v>0</v>
      </c>
      <c r="BL23" s="319">
        <f t="shared" si="34"/>
        <v>0</v>
      </c>
      <c r="BM23" s="319">
        <f t="shared" si="35"/>
        <v>0</v>
      </c>
      <c r="BN23" s="319">
        <f t="shared" si="36"/>
        <v>0</v>
      </c>
      <c r="BO23" s="351">
        <f t="shared" si="37"/>
        <v>0</v>
      </c>
      <c r="BP23" s="352">
        <f t="shared" si="38"/>
        <v>0</v>
      </c>
      <c r="BQ23" s="319">
        <f t="shared" si="39"/>
        <v>0</v>
      </c>
      <c r="BR23" s="319">
        <f t="shared" si="40"/>
        <v>0</v>
      </c>
      <c r="BS23" s="319">
        <f t="shared" si="41"/>
        <v>0</v>
      </c>
      <c r="BT23" s="351">
        <f t="shared" si="42"/>
        <v>0</v>
      </c>
      <c r="BU23" s="352">
        <f t="shared" si="43"/>
        <v>0</v>
      </c>
      <c r="BV23" s="319">
        <f t="shared" si="44"/>
        <v>0</v>
      </c>
      <c r="BW23" s="319">
        <f t="shared" si="45"/>
        <v>0</v>
      </c>
      <c r="BX23" s="319">
        <f t="shared" si="46"/>
        <v>0</v>
      </c>
      <c r="BY23" s="351">
        <f t="shared" si="47"/>
        <v>0</v>
      </c>
      <c r="BZ23" s="352">
        <f t="shared" si="48"/>
        <v>0</v>
      </c>
      <c r="CA23" s="319">
        <f t="shared" si="49"/>
        <v>0</v>
      </c>
      <c r="CB23" s="319">
        <f t="shared" si="50"/>
        <v>0</v>
      </c>
      <c r="CC23" s="319">
        <f t="shared" si="51"/>
        <v>0</v>
      </c>
      <c r="CD23" s="351">
        <f t="shared" si="52"/>
        <v>0</v>
      </c>
      <c r="CE23" s="352">
        <f t="shared" si="53"/>
        <v>0</v>
      </c>
      <c r="CF23" s="319">
        <f t="shared" si="54"/>
        <v>0</v>
      </c>
      <c r="CG23" s="319">
        <f t="shared" si="55"/>
        <v>0</v>
      </c>
      <c r="CH23" s="319">
        <f t="shared" si="56"/>
        <v>0</v>
      </c>
      <c r="CI23" s="351">
        <f t="shared" si="57"/>
        <v>0</v>
      </c>
      <c r="CJ23" s="352">
        <f t="shared" si="58"/>
        <v>0</v>
      </c>
      <c r="CK23" s="319">
        <f t="shared" si="59"/>
        <v>0</v>
      </c>
      <c r="CL23" s="319">
        <f t="shared" si="60"/>
        <v>0</v>
      </c>
      <c r="CM23" s="319">
        <f t="shared" si="61"/>
        <v>0</v>
      </c>
      <c r="CN23" s="351">
        <f t="shared" si="62"/>
        <v>0</v>
      </c>
      <c r="CO23"/>
      <c r="CP23" s="350">
        <f t="shared" si="63"/>
        <v>0</v>
      </c>
      <c r="CQ23" s="319">
        <f t="shared" si="64"/>
        <v>0</v>
      </c>
      <c r="CR23" s="319">
        <f t="shared" si="65"/>
        <v>0</v>
      </c>
      <c r="CS23" s="319">
        <f t="shared" si="66"/>
        <v>0</v>
      </c>
      <c r="CT23" s="351">
        <f t="shared" si="67"/>
        <v>0</v>
      </c>
      <c r="CU23" s="352">
        <f t="shared" si="68"/>
        <v>0</v>
      </c>
      <c r="CV23" s="319">
        <f t="shared" si="69"/>
        <v>0</v>
      </c>
      <c r="CW23" s="319">
        <f t="shared" si="70"/>
        <v>0</v>
      </c>
      <c r="CX23" s="319">
        <f t="shared" si="71"/>
        <v>0</v>
      </c>
      <c r="CY23" s="351">
        <f t="shared" si="72"/>
        <v>0</v>
      </c>
      <c r="CZ23" s="352">
        <f t="shared" si="73"/>
        <v>0</v>
      </c>
      <c r="DA23" s="319">
        <f t="shared" si="74"/>
        <v>0</v>
      </c>
      <c r="DB23" s="319">
        <f t="shared" si="75"/>
        <v>0</v>
      </c>
      <c r="DC23" s="319">
        <f t="shared" si="76"/>
        <v>0</v>
      </c>
      <c r="DD23" s="351">
        <f t="shared" si="77"/>
        <v>0</v>
      </c>
      <c r="DE23" s="352">
        <f t="shared" si="78"/>
        <v>0</v>
      </c>
      <c r="DF23" s="319">
        <f t="shared" si="79"/>
        <v>0</v>
      </c>
      <c r="DG23" s="319">
        <f t="shared" si="80"/>
        <v>0</v>
      </c>
      <c r="DH23" s="319">
        <f t="shared" si="81"/>
        <v>0</v>
      </c>
      <c r="DI23" s="351">
        <f t="shared" si="82"/>
        <v>0</v>
      </c>
      <c r="DJ23" s="352">
        <f t="shared" si="83"/>
        <v>0</v>
      </c>
      <c r="DK23" s="319">
        <f t="shared" si="84"/>
        <v>0</v>
      </c>
      <c r="DL23" s="319">
        <f t="shared" si="85"/>
        <v>0</v>
      </c>
      <c r="DM23" s="319">
        <f t="shared" si="86"/>
        <v>0</v>
      </c>
      <c r="DN23" s="351">
        <f t="shared" si="87"/>
        <v>0</v>
      </c>
      <c r="DO23" s="352">
        <f t="shared" si="88"/>
        <v>0</v>
      </c>
      <c r="DP23" s="319">
        <f t="shared" si="89"/>
        <v>0</v>
      </c>
      <c r="DQ23" s="319">
        <f t="shared" si="90"/>
        <v>0</v>
      </c>
      <c r="DR23" s="319">
        <f t="shared" si="91"/>
        <v>0</v>
      </c>
      <c r="DS23" s="351">
        <f t="shared" si="92"/>
        <v>0</v>
      </c>
      <c r="DT23" s="172"/>
      <c r="DU23" s="350">
        <f t="shared" si="93"/>
        <v>0</v>
      </c>
      <c r="DV23" s="319">
        <f t="shared" si="94"/>
        <v>0</v>
      </c>
      <c r="DW23" s="319">
        <f t="shared" si="95"/>
        <v>0</v>
      </c>
      <c r="DX23" s="351">
        <f t="shared" si="96"/>
        <v>0</v>
      </c>
      <c r="DY23" s="352">
        <f t="shared" si="97"/>
        <v>0</v>
      </c>
      <c r="DZ23" s="319">
        <f t="shared" si="98"/>
        <v>0</v>
      </c>
      <c r="EA23" s="319">
        <f t="shared" si="99"/>
        <v>0</v>
      </c>
      <c r="EB23" s="351">
        <f t="shared" si="100"/>
        <v>0</v>
      </c>
      <c r="EC23" s="352">
        <f t="shared" si="101"/>
        <v>0</v>
      </c>
      <c r="ED23" s="319">
        <f t="shared" si="102"/>
        <v>0</v>
      </c>
      <c r="EE23" s="319">
        <f t="shared" si="103"/>
        <v>0</v>
      </c>
      <c r="EF23" s="351">
        <f t="shared" si="104"/>
        <v>0</v>
      </c>
      <c r="EG23" s="352">
        <f t="shared" si="105"/>
        <v>0</v>
      </c>
      <c r="EH23" s="319">
        <f t="shared" si="106"/>
        <v>0</v>
      </c>
      <c r="EI23" s="319">
        <f t="shared" si="107"/>
        <v>0</v>
      </c>
      <c r="EJ23" s="351">
        <f t="shared" si="108"/>
        <v>0</v>
      </c>
      <c r="EK23" s="352">
        <f t="shared" si="109"/>
        <v>0</v>
      </c>
      <c r="EL23" s="319">
        <f t="shared" si="110"/>
        <v>0</v>
      </c>
      <c r="EM23" s="319">
        <f t="shared" si="111"/>
        <v>0</v>
      </c>
      <c r="EN23" s="351">
        <f t="shared" si="112"/>
        <v>0</v>
      </c>
      <c r="EO23" s="352">
        <f t="shared" si="113"/>
        <v>0</v>
      </c>
      <c r="EP23" s="319">
        <f t="shared" si="114"/>
        <v>0</v>
      </c>
      <c r="EQ23" s="319">
        <f t="shared" si="115"/>
        <v>0</v>
      </c>
      <c r="ER23" s="351">
        <f t="shared" si="116"/>
        <v>0</v>
      </c>
      <c r="ES23" s="172"/>
      <c r="ET23" s="350">
        <f t="shared" si="117"/>
        <v>0</v>
      </c>
      <c r="EU23" s="319">
        <f t="shared" si="118"/>
        <v>0</v>
      </c>
      <c r="EV23" s="319">
        <f t="shared" si="119"/>
        <v>0</v>
      </c>
      <c r="EW23" s="351">
        <f t="shared" si="120"/>
        <v>0</v>
      </c>
      <c r="EX23" s="352">
        <f t="shared" si="121"/>
        <v>0</v>
      </c>
      <c r="EY23" s="319">
        <f t="shared" si="122"/>
        <v>0</v>
      </c>
      <c r="EZ23" s="319">
        <f t="shared" si="123"/>
        <v>0</v>
      </c>
      <c r="FA23" s="351">
        <f t="shared" si="124"/>
        <v>0</v>
      </c>
      <c r="FB23" s="352">
        <f t="shared" si="125"/>
        <v>0</v>
      </c>
      <c r="FC23" s="319">
        <f t="shared" si="126"/>
        <v>0</v>
      </c>
      <c r="FD23" s="319">
        <f t="shared" si="127"/>
        <v>0</v>
      </c>
      <c r="FE23" s="351">
        <f t="shared" si="128"/>
        <v>0</v>
      </c>
      <c r="FF23" s="352">
        <f t="shared" si="129"/>
        <v>0</v>
      </c>
      <c r="FG23" s="319">
        <f t="shared" si="130"/>
        <v>0</v>
      </c>
      <c r="FH23" s="319">
        <f t="shared" si="131"/>
        <v>0</v>
      </c>
      <c r="FI23" s="351">
        <f t="shared" si="132"/>
        <v>0</v>
      </c>
      <c r="FJ23" s="352">
        <f t="shared" si="133"/>
        <v>0</v>
      </c>
      <c r="FK23" s="319">
        <f t="shared" si="134"/>
        <v>0</v>
      </c>
      <c r="FL23" s="319">
        <f t="shared" si="135"/>
        <v>0</v>
      </c>
      <c r="FM23" s="351">
        <f t="shared" si="136"/>
        <v>0</v>
      </c>
      <c r="FN23" s="352">
        <f t="shared" si="137"/>
        <v>0</v>
      </c>
      <c r="FO23" s="319">
        <f t="shared" si="138"/>
        <v>0</v>
      </c>
      <c r="FP23" s="319">
        <f t="shared" si="139"/>
        <v>0</v>
      </c>
      <c r="FQ23" s="351">
        <f t="shared" si="140"/>
        <v>0</v>
      </c>
      <c r="FR23" s="172"/>
      <c r="FS23" s="350">
        <f t="shared" si="141"/>
        <v>0</v>
      </c>
      <c r="FT23" s="319">
        <f t="shared" si="142"/>
        <v>0</v>
      </c>
      <c r="FU23" s="319">
        <f t="shared" si="143"/>
        <v>0</v>
      </c>
      <c r="FV23" s="319">
        <f t="shared" si="144"/>
        <v>0</v>
      </c>
      <c r="FW23" s="351">
        <f t="shared" si="145"/>
        <v>0</v>
      </c>
      <c r="FX23" s="352">
        <f t="shared" si="146"/>
        <v>0</v>
      </c>
      <c r="FY23" s="319">
        <f t="shared" si="147"/>
        <v>0</v>
      </c>
      <c r="FZ23" s="319">
        <f t="shared" si="148"/>
        <v>0</v>
      </c>
      <c r="GA23" s="319">
        <f t="shared" si="149"/>
        <v>0</v>
      </c>
      <c r="GB23" s="351">
        <f t="shared" si="150"/>
        <v>0</v>
      </c>
      <c r="GC23" s="352">
        <f t="shared" si="151"/>
        <v>0</v>
      </c>
      <c r="GD23" s="319">
        <f t="shared" si="152"/>
        <v>0</v>
      </c>
      <c r="GE23" s="319">
        <f t="shared" si="153"/>
        <v>0</v>
      </c>
      <c r="GF23" s="319">
        <f t="shared" si="154"/>
        <v>0</v>
      </c>
      <c r="GG23" s="351">
        <f t="shared" si="155"/>
        <v>0</v>
      </c>
      <c r="GH23" s="352">
        <f t="shared" si="156"/>
        <v>0</v>
      </c>
      <c r="GI23" s="319">
        <f t="shared" si="157"/>
        <v>0</v>
      </c>
      <c r="GJ23" s="319">
        <f t="shared" si="158"/>
        <v>0</v>
      </c>
      <c r="GK23" s="319">
        <f t="shared" si="159"/>
        <v>0</v>
      </c>
      <c r="GL23" s="351">
        <f t="shared" si="160"/>
        <v>0</v>
      </c>
      <c r="GM23" s="352">
        <f t="shared" si="161"/>
        <v>0</v>
      </c>
      <c r="GN23" s="319">
        <f t="shared" si="162"/>
        <v>0</v>
      </c>
      <c r="GO23" s="319">
        <f t="shared" si="163"/>
        <v>0</v>
      </c>
      <c r="GP23" s="319">
        <f t="shared" si="164"/>
        <v>0</v>
      </c>
      <c r="GQ23" s="351">
        <f t="shared" si="165"/>
        <v>0</v>
      </c>
      <c r="GR23" s="352">
        <f t="shared" si="166"/>
        <v>0</v>
      </c>
      <c r="GS23" s="319">
        <f t="shared" si="167"/>
        <v>0</v>
      </c>
      <c r="GT23" s="319">
        <f t="shared" si="168"/>
        <v>0</v>
      </c>
      <c r="GU23" s="319">
        <f t="shared" si="169"/>
        <v>0</v>
      </c>
      <c r="GV23" s="351">
        <f t="shared" si="170"/>
        <v>0</v>
      </c>
      <c r="GW23"/>
      <c r="GX23" s="350">
        <f t="shared" si="171"/>
        <v>0</v>
      </c>
      <c r="GY23" s="319">
        <f t="shared" si="172"/>
        <v>0</v>
      </c>
      <c r="GZ23" s="319">
        <f t="shared" si="173"/>
        <v>0</v>
      </c>
      <c r="HA23" s="351">
        <f t="shared" si="174"/>
        <v>0</v>
      </c>
      <c r="HB23" s="352">
        <f t="shared" si="175"/>
        <v>0</v>
      </c>
      <c r="HC23" s="319">
        <f t="shared" si="176"/>
        <v>0</v>
      </c>
      <c r="HD23" s="319">
        <f t="shared" si="177"/>
        <v>0</v>
      </c>
      <c r="HE23" s="351">
        <f t="shared" si="178"/>
        <v>0</v>
      </c>
      <c r="HF23" s="352">
        <f t="shared" si="179"/>
        <v>0</v>
      </c>
      <c r="HG23" s="319">
        <f t="shared" si="180"/>
        <v>0</v>
      </c>
      <c r="HH23" s="319">
        <f t="shared" si="181"/>
        <v>0</v>
      </c>
      <c r="HI23" s="351">
        <f t="shared" si="182"/>
        <v>0</v>
      </c>
      <c r="HJ23" s="352">
        <f t="shared" si="183"/>
        <v>0</v>
      </c>
      <c r="HK23" s="319">
        <f t="shared" si="184"/>
        <v>0</v>
      </c>
      <c r="HL23" s="319">
        <f t="shared" si="185"/>
        <v>0</v>
      </c>
      <c r="HM23" s="351">
        <f t="shared" si="186"/>
        <v>0</v>
      </c>
      <c r="HN23" s="352">
        <f t="shared" si="187"/>
        <v>0</v>
      </c>
      <c r="HO23" s="319">
        <f t="shared" si="188"/>
        <v>0</v>
      </c>
      <c r="HP23" s="319">
        <f t="shared" si="189"/>
        <v>0</v>
      </c>
      <c r="HQ23" s="351">
        <f t="shared" si="190"/>
        <v>0</v>
      </c>
      <c r="HR23" s="352">
        <f t="shared" si="191"/>
        <v>0</v>
      </c>
      <c r="HS23" s="319">
        <f t="shared" si="192"/>
        <v>0</v>
      </c>
      <c r="HT23" s="319">
        <f t="shared" si="193"/>
        <v>0</v>
      </c>
      <c r="HU23" s="351">
        <f t="shared" si="194"/>
        <v>0</v>
      </c>
      <c r="HV23" s="172"/>
      <c r="HW23" s="350">
        <f t="shared" si="195"/>
        <v>0</v>
      </c>
      <c r="HX23" s="319">
        <f t="shared" si="196"/>
        <v>0</v>
      </c>
      <c r="HY23" s="319">
        <f t="shared" si="197"/>
        <v>0</v>
      </c>
      <c r="HZ23" s="351">
        <f t="shared" si="198"/>
        <v>0</v>
      </c>
      <c r="IA23" s="352">
        <f t="shared" si="199"/>
        <v>0</v>
      </c>
      <c r="IB23" s="319">
        <f t="shared" si="200"/>
        <v>0</v>
      </c>
      <c r="IC23" s="319">
        <f t="shared" si="201"/>
        <v>0</v>
      </c>
      <c r="ID23" s="351">
        <f t="shared" si="202"/>
        <v>0</v>
      </c>
      <c r="IE23" s="352">
        <f t="shared" si="203"/>
        <v>0</v>
      </c>
      <c r="IF23" s="319">
        <f t="shared" si="204"/>
        <v>0</v>
      </c>
      <c r="IG23" s="319">
        <f t="shared" si="205"/>
        <v>0</v>
      </c>
      <c r="IH23" s="351">
        <f t="shared" si="206"/>
        <v>0</v>
      </c>
      <c r="II23" s="352">
        <f t="shared" si="207"/>
        <v>0</v>
      </c>
      <c r="IJ23" s="319">
        <f t="shared" si="208"/>
        <v>0</v>
      </c>
      <c r="IK23" s="319">
        <f t="shared" si="209"/>
        <v>0</v>
      </c>
      <c r="IL23" s="351">
        <f t="shared" si="210"/>
        <v>0</v>
      </c>
      <c r="IM23" s="352">
        <f t="shared" si="211"/>
        <v>0</v>
      </c>
      <c r="IN23" s="319">
        <f t="shared" si="212"/>
        <v>0</v>
      </c>
      <c r="IO23" s="319">
        <f t="shared" si="213"/>
        <v>0</v>
      </c>
      <c r="IP23" s="351">
        <f t="shared" si="214"/>
        <v>0</v>
      </c>
      <c r="IQ23" s="352">
        <f t="shared" si="215"/>
        <v>0</v>
      </c>
      <c r="IR23" s="319">
        <f t="shared" si="216"/>
        <v>0</v>
      </c>
      <c r="IS23" s="319">
        <f t="shared" si="217"/>
        <v>0</v>
      </c>
      <c r="IT23" s="351">
        <f t="shared" si="218"/>
        <v>0</v>
      </c>
      <c r="IU23" s="172"/>
      <c r="IV23" s="350">
        <f t="shared" si="219"/>
        <v>0</v>
      </c>
      <c r="IW23" s="319">
        <f t="shared" si="220"/>
        <v>0</v>
      </c>
      <c r="IX23" s="319">
        <f t="shared" si="221"/>
        <v>0</v>
      </c>
      <c r="IY23" s="351">
        <f t="shared" si="222"/>
        <v>0</v>
      </c>
      <c r="IZ23" s="352">
        <f t="shared" si="223"/>
        <v>0</v>
      </c>
      <c r="JA23" s="319">
        <f t="shared" si="224"/>
        <v>0</v>
      </c>
      <c r="JB23" s="319">
        <f t="shared" si="225"/>
        <v>0</v>
      </c>
      <c r="JC23" s="351">
        <f t="shared" si="226"/>
        <v>0</v>
      </c>
      <c r="JD23" s="352">
        <f t="shared" si="227"/>
        <v>0</v>
      </c>
      <c r="JE23" s="319">
        <f t="shared" si="228"/>
        <v>0</v>
      </c>
      <c r="JF23" s="319">
        <f t="shared" si="229"/>
        <v>0</v>
      </c>
      <c r="JG23" s="351">
        <f t="shared" si="230"/>
        <v>0</v>
      </c>
      <c r="JH23" s="352">
        <f t="shared" si="231"/>
        <v>0</v>
      </c>
      <c r="JI23" s="319">
        <f t="shared" si="232"/>
        <v>0</v>
      </c>
      <c r="JJ23" s="319">
        <f t="shared" si="233"/>
        <v>0</v>
      </c>
      <c r="JK23" s="351">
        <f t="shared" si="234"/>
        <v>0</v>
      </c>
      <c r="JL23" s="352">
        <f t="shared" si="235"/>
        <v>0</v>
      </c>
      <c r="JM23" s="319">
        <f t="shared" si="236"/>
        <v>0</v>
      </c>
      <c r="JN23" s="319">
        <f t="shared" si="237"/>
        <v>0</v>
      </c>
      <c r="JO23" s="351">
        <f t="shared" si="238"/>
        <v>0</v>
      </c>
      <c r="JP23" s="352">
        <f t="shared" si="239"/>
        <v>0</v>
      </c>
      <c r="JQ23" s="319">
        <f t="shared" si="240"/>
        <v>0</v>
      </c>
      <c r="JR23" s="319">
        <f t="shared" si="241"/>
        <v>0</v>
      </c>
      <c r="JS23" s="351">
        <f t="shared" si="242"/>
        <v>0</v>
      </c>
    </row>
    <row r="24" spans="2:279" s="25" customFormat="1" ht="15" x14ac:dyDescent="0.25">
      <c r="B24" s="254"/>
      <c r="C24" s="209"/>
      <c r="D24" s="210"/>
      <c r="E24" s="142"/>
      <c r="F24" s="37"/>
      <c r="G24" s="17"/>
      <c r="H24" s="17"/>
      <c r="I24" s="18">
        <f t="shared" si="251"/>
        <v>0</v>
      </c>
      <c r="J24" s="17"/>
      <c r="K24" s="368" t="str">
        <f t="shared" si="1"/>
        <v/>
      </c>
      <c r="L24" s="211">
        <f t="shared" si="2"/>
        <v>0</v>
      </c>
      <c r="M24" s="211">
        <f t="shared" si="243"/>
        <v>0</v>
      </c>
      <c r="N24" s="96">
        <f t="shared" si="252"/>
        <v>0</v>
      </c>
      <c r="P24" s="253"/>
      <c r="R24" s="253"/>
      <c r="T24" s="430"/>
      <c r="V24" s="253"/>
      <c r="X24" s="210"/>
      <c r="Z24" s="726"/>
      <c r="AA24"/>
      <c r="AB24" s="726"/>
      <c r="AC24" s="45"/>
      <c r="AD24" s="354">
        <v>1.5</v>
      </c>
      <c r="AE24" s="315"/>
      <c r="AF24" s="350">
        <f t="shared" si="3"/>
        <v>0</v>
      </c>
      <c r="AG24" s="319">
        <f t="shared" si="4"/>
        <v>0</v>
      </c>
      <c r="AH24" s="319">
        <f t="shared" si="5"/>
        <v>0</v>
      </c>
      <c r="AI24" s="844">
        <f t="shared" si="6"/>
        <v>0</v>
      </c>
      <c r="AJ24" s="845">
        <f t="shared" si="7"/>
        <v>0</v>
      </c>
      <c r="AK24" s="846">
        <f t="shared" si="8"/>
        <v>0</v>
      </c>
      <c r="AL24" s="844">
        <f t="shared" si="9"/>
        <v>0</v>
      </c>
      <c r="AM24" s="844">
        <f t="shared" si="10"/>
        <v>0</v>
      </c>
      <c r="AN24" s="844">
        <f t="shared" si="11"/>
        <v>0</v>
      </c>
      <c r="AO24" s="845">
        <f t="shared" si="12"/>
        <v>0</v>
      </c>
      <c r="AP24" s="846">
        <f t="shared" si="13"/>
        <v>0</v>
      </c>
      <c r="AQ24" s="844">
        <f t="shared" si="14"/>
        <v>0</v>
      </c>
      <c r="AR24" s="844">
        <f t="shared" si="15"/>
        <v>0</v>
      </c>
      <c r="AS24" s="844">
        <f t="shared" si="16"/>
        <v>0</v>
      </c>
      <c r="AT24" s="845">
        <f t="shared" si="17"/>
        <v>0</v>
      </c>
      <c r="AU24" s="846">
        <f t="shared" si="18"/>
        <v>0</v>
      </c>
      <c r="AV24" s="844">
        <f t="shared" si="19"/>
        <v>0</v>
      </c>
      <c r="AW24" s="844">
        <f t="shared" si="20"/>
        <v>0</v>
      </c>
      <c r="AX24" s="844">
        <f t="shared" si="21"/>
        <v>0</v>
      </c>
      <c r="AY24" s="845">
        <f t="shared" si="22"/>
        <v>0</v>
      </c>
      <c r="AZ24" s="846">
        <f t="shared" si="23"/>
        <v>0</v>
      </c>
      <c r="BA24" s="844">
        <f t="shared" si="24"/>
        <v>0</v>
      </c>
      <c r="BB24" s="844">
        <f t="shared" si="25"/>
        <v>0</v>
      </c>
      <c r="BC24" s="844">
        <f t="shared" si="26"/>
        <v>0</v>
      </c>
      <c r="BD24" s="845">
        <f t="shared" si="27"/>
        <v>0</v>
      </c>
      <c r="BE24" s="846">
        <f t="shared" si="28"/>
        <v>0</v>
      </c>
      <c r="BF24" s="844">
        <f t="shared" si="29"/>
        <v>0</v>
      </c>
      <c r="BG24" s="844">
        <f t="shared" si="30"/>
        <v>0</v>
      </c>
      <c r="BH24" s="844">
        <f t="shared" si="31"/>
        <v>0</v>
      </c>
      <c r="BI24" s="845">
        <f t="shared" si="32"/>
        <v>0</v>
      </c>
      <c r="BJ24"/>
      <c r="BK24" s="350">
        <f t="shared" si="33"/>
        <v>0</v>
      </c>
      <c r="BL24" s="319">
        <f t="shared" si="34"/>
        <v>0</v>
      </c>
      <c r="BM24" s="319">
        <f t="shared" si="35"/>
        <v>0</v>
      </c>
      <c r="BN24" s="319">
        <f t="shared" si="36"/>
        <v>0</v>
      </c>
      <c r="BO24" s="351">
        <f t="shared" si="37"/>
        <v>0</v>
      </c>
      <c r="BP24" s="352">
        <f t="shared" si="38"/>
        <v>0</v>
      </c>
      <c r="BQ24" s="319">
        <f t="shared" si="39"/>
        <v>0</v>
      </c>
      <c r="BR24" s="319">
        <f t="shared" si="40"/>
        <v>0</v>
      </c>
      <c r="BS24" s="319">
        <f t="shared" si="41"/>
        <v>0</v>
      </c>
      <c r="BT24" s="351">
        <f t="shared" si="42"/>
        <v>0</v>
      </c>
      <c r="BU24" s="352">
        <f t="shared" si="43"/>
        <v>0</v>
      </c>
      <c r="BV24" s="319">
        <f t="shared" si="44"/>
        <v>0</v>
      </c>
      <c r="BW24" s="319">
        <f t="shared" si="45"/>
        <v>0</v>
      </c>
      <c r="BX24" s="319">
        <f t="shared" si="46"/>
        <v>0</v>
      </c>
      <c r="BY24" s="351">
        <f t="shared" si="47"/>
        <v>0</v>
      </c>
      <c r="BZ24" s="352">
        <f t="shared" si="48"/>
        <v>0</v>
      </c>
      <c r="CA24" s="319">
        <f t="shared" si="49"/>
        <v>0</v>
      </c>
      <c r="CB24" s="319">
        <f t="shared" si="50"/>
        <v>0</v>
      </c>
      <c r="CC24" s="319">
        <f t="shared" si="51"/>
        <v>0</v>
      </c>
      <c r="CD24" s="351">
        <f t="shared" si="52"/>
        <v>0</v>
      </c>
      <c r="CE24" s="352">
        <f t="shared" si="53"/>
        <v>0</v>
      </c>
      <c r="CF24" s="319">
        <f t="shared" si="54"/>
        <v>0</v>
      </c>
      <c r="CG24" s="319">
        <f t="shared" si="55"/>
        <v>0</v>
      </c>
      <c r="CH24" s="319">
        <f t="shared" si="56"/>
        <v>0</v>
      </c>
      <c r="CI24" s="351">
        <f t="shared" si="57"/>
        <v>0</v>
      </c>
      <c r="CJ24" s="352">
        <f t="shared" si="58"/>
        <v>0</v>
      </c>
      <c r="CK24" s="319">
        <f t="shared" si="59"/>
        <v>0</v>
      </c>
      <c r="CL24" s="319">
        <f t="shared" si="60"/>
        <v>0</v>
      </c>
      <c r="CM24" s="319">
        <f t="shared" si="61"/>
        <v>0</v>
      </c>
      <c r="CN24" s="351">
        <f t="shared" si="62"/>
        <v>0</v>
      </c>
      <c r="CO24"/>
      <c r="CP24" s="350">
        <f t="shared" si="63"/>
        <v>0</v>
      </c>
      <c r="CQ24" s="319">
        <f t="shared" si="64"/>
        <v>0</v>
      </c>
      <c r="CR24" s="319">
        <f t="shared" si="65"/>
        <v>0</v>
      </c>
      <c r="CS24" s="319">
        <f t="shared" si="66"/>
        <v>0</v>
      </c>
      <c r="CT24" s="351">
        <f t="shared" si="67"/>
        <v>0</v>
      </c>
      <c r="CU24" s="352">
        <f t="shared" si="68"/>
        <v>0</v>
      </c>
      <c r="CV24" s="319">
        <f t="shared" si="69"/>
        <v>0</v>
      </c>
      <c r="CW24" s="319">
        <f t="shared" si="70"/>
        <v>0</v>
      </c>
      <c r="CX24" s="319">
        <f t="shared" si="71"/>
        <v>0</v>
      </c>
      <c r="CY24" s="351">
        <f t="shared" si="72"/>
        <v>0</v>
      </c>
      <c r="CZ24" s="352">
        <f t="shared" si="73"/>
        <v>0</v>
      </c>
      <c r="DA24" s="319">
        <f t="shared" si="74"/>
        <v>0</v>
      </c>
      <c r="DB24" s="319">
        <f t="shared" si="75"/>
        <v>0</v>
      </c>
      <c r="DC24" s="319">
        <f t="shared" si="76"/>
        <v>0</v>
      </c>
      <c r="DD24" s="351">
        <f t="shared" si="77"/>
        <v>0</v>
      </c>
      <c r="DE24" s="352">
        <f t="shared" si="78"/>
        <v>0</v>
      </c>
      <c r="DF24" s="319">
        <f t="shared" si="79"/>
        <v>0</v>
      </c>
      <c r="DG24" s="319">
        <f t="shared" si="80"/>
        <v>0</v>
      </c>
      <c r="DH24" s="319">
        <f t="shared" si="81"/>
        <v>0</v>
      </c>
      <c r="DI24" s="351">
        <f t="shared" si="82"/>
        <v>0</v>
      </c>
      <c r="DJ24" s="352">
        <f t="shared" si="83"/>
        <v>0</v>
      </c>
      <c r="DK24" s="319">
        <f t="shared" si="84"/>
        <v>0</v>
      </c>
      <c r="DL24" s="319">
        <f t="shared" si="85"/>
        <v>0</v>
      </c>
      <c r="DM24" s="319">
        <f t="shared" si="86"/>
        <v>0</v>
      </c>
      <c r="DN24" s="351">
        <f t="shared" si="87"/>
        <v>0</v>
      </c>
      <c r="DO24" s="352">
        <f t="shared" si="88"/>
        <v>0</v>
      </c>
      <c r="DP24" s="319">
        <f t="shared" si="89"/>
        <v>0</v>
      </c>
      <c r="DQ24" s="319">
        <f t="shared" si="90"/>
        <v>0</v>
      </c>
      <c r="DR24" s="319">
        <f t="shared" si="91"/>
        <v>0</v>
      </c>
      <c r="DS24" s="351">
        <f t="shared" si="92"/>
        <v>0</v>
      </c>
      <c r="DT24" s="172"/>
      <c r="DU24" s="350">
        <f t="shared" si="93"/>
        <v>0</v>
      </c>
      <c r="DV24" s="319">
        <f t="shared" si="94"/>
        <v>0</v>
      </c>
      <c r="DW24" s="319">
        <f t="shared" si="95"/>
        <v>0</v>
      </c>
      <c r="DX24" s="351">
        <f t="shared" si="96"/>
        <v>0</v>
      </c>
      <c r="DY24" s="352">
        <f t="shared" si="97"/>
        <v>0</v>
      </c>
      <c r="DZ24" s="319">
        <f t="shared" si="98"/>
        <v>0</v>
      </c>
      <c r="EA24" s="319">
        <f t="shared" si="99"/>
        <v>0</v>
      </c>
      <c r="EB24" s="351">
        <f t="shared" si="100"/>
        <v>0</v>
      </c>
      <c r="EC24" s="352">
        <f t="shared" si="101"/>
        <v>0</v>
      </c>
      <c r="ED24" s="319">
        <f t="shared" si="102"/>
        <v>0</v>
      </c>
      <c r="EE24" s="319">
        <f t="shared" si="103"/>
        <v>0</v>
      </c>
      <c r="EF24" s="351">
        <f t="shared" si="104"/>
        <v>0</v>
      </c>
      <c r="EG24" s="352">
        <f t="shared" si="105"/>
        <v>0</v>
      </c>
      <c r="EH24" s="319">
        <f t="shared" si="106"/>
        <v>0</v>
      </c>
      <c r="EI24" s="319">
        <f t="shared" si="107"/>
        <v>0</v>
      </c>
      <c r="EJ24" s="351">
        <f t="shared" si="108"/>
        <v>0</v>
      </c>
      <c r="EK24" s="352">
        <f t="shared" si="109"/>
        <v>0</v>
      </c>
      <c r="EL24" s="319">
        <f t="shared" si="110"/>
        <v>0</v>
      </c>
      <c r="EM24" s="319">
        <f t="shared" si="111"/>
        <v>0</v>
      </c>
      <c r="EN24" s="351">
        <f t="shared" si="112"/>
        <v>0</v>
      </c>
      <c r="EO24" s="352">
        <f t="shared" si="113"/>
        <v>0</v>
      </c>
      <c r="EP24" s="319">
        <f t="shared" si="114"/>
        <v>0</v>
      </c>
      <c r="EQ24" s="319">
        <f t="shared" si="115"/>
        <v>0</v>
      </c>
      <c r="ER24" s="351">
        <f t="shared" si="116"/>
        <v>0</v>
      </c>
      <c r="ES24" s="172"/>
      <c r="ET24" s="350">
        <f t="shared" si="117"/>
        <v>0</v>
      </c>
      <c r="EU24" s="319">
        <f t="shared" si="118"/>
        <v>0</v>
      </c>
      <c r="EV24" s="319">
        <f t="shared" si="119"/>
        <v>0</v>
      </c>
      <c r="EW24" s="351">
        <f t="shared" si="120"/>
        <v>0</v>
      </c>
      <c r="EX24" s="352">
        <f t="shared" si="121"/>
        <v>0</v>
      </c>
      <c r="EY24" s="319">
        <f t="shared" si="122"/>
        <v>0</v>
      </c>
      <c r="EZ24" s="319">
        <f t="shared" si="123"/>
        <v>0</v>
      </c>
      <c r="FA24" s="351">
        <f t="shared" si="124"/>
        <v>0</v>
      </c>
      <c r="FB24" s="352">
        <f t="shared" si="125"/>
        <v>0</v>
      </c>
      <c r="FC24" s="319">
        <f t="shared" si="126"/>
        <v>0</v>
      </c>
      <c r="FD24" s="319">
        <f t="shared" si="127"/>
        <v>0</v>
      </c>
      <c r="FE24" s="351">
        <f t="shared" si="128"/>
        <v>0</v>
      </c>
      <c r="FF24" s="352">
        <f t="shared" si="129"/>
        <v>0</v>
      </c>
      <c r="FG24" s="319">
        <f t="shared" si="130"/>
        <v>0</v>
      </c>
      <c r="FH24" s="319">
        <f t="shared" si="131"/>
        <v>0</v>
      </c>
      <c r="FI24" s="351">
        <f t="shared" si="132"/>
        <v>0</v>
      </c>
      <c r="FJ24" s="352">
        <f t="shared" si="133"/>
        <v>0</v>
      </c>
      <c r="FK24" s="319">
        <f t="shared" si="134"/>
        <v>0</v>
      </c>
      <c r="FL24" s="319">
        <f t="shared" si="135"/>
        <v>0</v>
      </c>
      <c r="FM24" s="351">
        <f t="shared" si="136"/>
        <v>0</v>
      </c>
      <c r="FN24" s="352">
        <f t="shared" si="137"/>
        <v>0</v>
      </c>
      <c r="FO24" s="319">
        <f t="shared" si="138"/>
        <v>0</v>
      </c>
      <c r="FP24" s="319">
        <f t="shared" si="139"/>
        <v>0</v>
      </c>
      <c r="FQ24" s="351">
        <f t="shared" si="140"/>
        <v>0</v>
      </c>
      <c r="FR24" s="172"/>
      <c r="FS24" s="350">
        <f t="shared" si="141"/>
        <v>0</v>
      </c>
      <c r="FT24" s="319">
        <f t="shared" si="142"/>
        <v>0</v>
      </c>
      <c r="FU24" s="319">
        <f t="shared" si="143"/>
        <v>0</v>
      </c>
      <c r="FV24" s="319">
        <f t="shared" si="144"/>
        <v>0</v>
      </c>
      <c r="FW24" s="351">
        <f t="shared" si="145"/>
        <v>0</v>
      </c>
      <c r="FX24" s="352">
        <f t="shared" si="146"/>
        <v>0</v>
      </c>
      <c r="FY24" s="319">
        <f t="shared" si="147"/>
        <v>0</v>
      </c>
      <c r="FZ24" s="319">
        <f t="shared" si="148"/>
        <v>0</v>
      </c>
      <c r="GA24" s="319">
        <f t="shared" si="149"/>
        <v>0</v>
      </c>
      <c r="GB24" s="351">
        <f t="shared" si="150"/>
        <v>0</v>
      </c>
      <c r="GC24" s="352">
        <f t="shared" si="151"/>
        <v>0</v>
      </c>
      <c r="GD24" s="319">
        <f t="shared" si="152"/>
        <v>0</v>
      </c>
      <c r="GE24" s="319">
        <f t="shared" si="153"/>
        <v>0</v>
      </c>
      <c r="GF24" s="319">
        <f t="shared" si="154"/>
        <v>0</v>
      </c>
      <c r="GG24" s="351">
        <f t="shared" si="155"/>
        <v>0</v>
      </c>
      <c r="GH24" s="352">
        <f t="shared" si="156"/>
        <v>0</v>
      </c>
      <c r="GI24" s="319">
        <f t="shared" si="157"/>
        <v>0</v>
      </c>
      <c r="GJ24" s="319">
        <f t="shared" si="158"/>
        <v>0</v>
      </c>
      <c r="GK24" s="319">
        <f t="shared" si="159"/>
        <v>0</v>
      </c>
      <c r="GL24" s="351">
        <f t="shared" si="160"/>
        <v>0</v>
      </c>
      <c r="GM24" s="352">
        <f t="shared" si="161"/>
        <v>0</v>
      </c>
      <c r="GN24" s="319">
        <f t="shared" si="162"/>
        <v>0</v>
      </c>
      <c r="GO24" s="319">
        <f t="shared" si="163"/>
        <v>0</v>
      </c>
      <c r="GP24" s="319">
        <f t="shared" si="164"/>
        <v>0</v>
      </c>
      <c r="GQ24" s="351">
        <f t="shared" si="165"/>
        <v>0</v>
      </c>
      <c r="GR24" s="352">
        <f t="shared" si="166"/>
        <v>0</v>
      </c>
      <c r="GS24" s="319">
        <f t="shared" si="167"/>
        <v>0</v>
      </c>
      <c r="GT24" s="319">
        <f t="shared" si="168"/>
        <v>0</v>
      </c>
      <c r="GU24" s="319">
        <f t="shared" si="169"/>
        <v>0</v>
      </c>
      <c r="GV24" s="351">
        <f t="shared" si="170"/>
        <v>0</v>
      </c>
      <c r="GW24"/>
      <c r="GX24" s="350">
        <f t="shared" si="171"/>
        <v>0</v>
      </c>
      <c r="GY24" s="319">
        <f t="shared" si="172"/>
        <v>0</v>
      </c>
      <c r="GZ24" s="319">
        <f t="shared" si="173"/>
        <v>0</v>
      </c>
      <c r="HA24" s="351">
        <f t="shared" si="174"/>
        <v>0</v>
      </c>
      <c r="HB24" s="352">
        <f t="shared" si="175"/>
        <v>0</v>
      </c>
      <c r="HC24" s="319">
        <f t="shared" si="176"/>
        <v>0</v>
      </c>
      <c r="HD24" s="319">
        <f t="shared" si="177"/>
        <v>0</v>
      </c>
      <c r="HE24" s="351">
        <f t="shared" si="178"/>
        <v>0</v>
      </c>
      <c r="HF24" s="352">
        <f t="shared" si="179"/>
        <v>0</v>
      </c>
      <c r="HG24" s="319">
        <f t="shared" si="180"/>
        <v>0</v>
      </c>
      <c r="HH24" s="319">
        <f t="shared" si="181"/>
        <v>0</v>
      </c>
      <c r="HI24" s="351">
        <f t="shared" si="182"/>
        <v>0</v>
      </c>
      <c r="HJ24" s="352">
        <f t="shared" si="183"/>
        <v>0</v>
      </c>
      <c r="HK24" s="319">
        <f t="shared" si="184"/>
        <v>0</v>
      </c>
      <c r="HL24" s="319">
        <f t="shared" si="185"/>
        <v>0</v>
      </c>
      <c r="HM24" s="351">
        <f t="shared" si="186"/>
        <v>0</v>
      </c>
      <c r="HN24" s="352">
        <f t="shared" si="187"/>
        <v>0</v>
      </c>
      <c r="HO24" s="319">
        <f t="shared" si="188"/>
        <v>0</v>
      </c>
      <c r="HP24" s="319">
        <f t="shared" si="189"/>
        <v>0</v>
      </c>
      <c r="HQ24" s="351">
        <f t="shared" si="190"/>
        <v>0</v>
      </c>
      <c r="HR24" s="352">
        <f t="shared" si="191"/>
        <v>0</v>
      </c>
      <c r="HS24" s="319">
        <f t="shared" si="192"/>
        <v>0</v>
      </c>
      <c r="HT24" s="319">
        <f t="shared" si="193"/>
        <v>0</v>
      </c>
      <c r="HU24" s="351">
        <f t="shared" si="194"/>
        <v>0</v>
      </c>
      <c r="HV24" s="172"/>
      <c r="HW24" s="350">
        <f t="shared" si="195"/>
        <v>0</v>
      </c>
      <c r="HX24" s="319">
        <f t="shared" si="196"/>
        <v>0</v>
      </c>
      <c r="HY24" s="319">
        <f t="shared" si="197"/>
        <v>0</v>
      </c>
      <c r="HZ24" s="351">
        <f t="shared" si="198"/>
        <v>0</v>
      </c>
      <c r="IA24" s="352">
        <f t="shared" si="199"/>
        <v>0</v>
      </c>
      <c r="IB24" s="319">
        <f t="shared" si="200"/>
        <v>0</v>
      </c>
      <c r="IC24" s="319">
        <f t="shared" si="201"/>
        <v>0</v>
      </c>
      <c r="ID24" s="351">
        <f t="shared" si="202"/>
        <v>0</v>
      </c>
      <c r="IE24" s="352">
        <f t="shared" si="203"/>
        <v>0</v>
      </c>
      <c r="IF24" s="319">
        <f t="shared" si="204"/>
        <v>0</v>
      </c>
      <c r="IG24" s="319">
        <f t="shared" si="205"/>
        <v>0</v>
      </c>
      <c r="IH24" s="351">
        <f t="shared" si="206"/>
        <v>0</v>
      </c>
      <c r="II24" s="352">
        <f t="shared" si="207"/>
        <v>0</v>
      </c>
      <c r="IJ24" s="319">
        <f t="shared" si="208"/>
        <v>0</v>
      </c>
      <c r="IK24" s="319">
        <f t="shared" si="209"/>
        <v>0</v>
      </c>
      <c r="IL24" s="351">
        <f t="shared" si="210"/>
        <v>0</v>
      </c>
      <c r="IM24" s="352">
        <f t="shared" si="211"/>
        <v>0</v>
      </c>
      <c r="IN24" s="319">
        <f t="shared" si="212"/>
        <v>0</v>
      </c>
      <c r="IO24" s="319">
        <f t="shared" si="213"/>
        <v>0</v>
      </c>
      <c r="IP24" s="351">
        <f t="shared" si="214"/>
        <v>0</v>
      </c>
      <c r="IQ24" s="352">
        <f t="shared" si="215"/>
        <v>0</v>
      </c>
      <c r="IR24" s="319">
        <f t="shared" si="216"/>
        <v>0</v>
      </c>
      <c r="IS24" s="319">
        <f t="shared" si="217"/>
        <v>0</v>
      </c>
      <c r="IT24" s="351">
        <f t="shared" si="218"/>
        <v>0</v>
      </c>
      <c r="IU24" s="172"/>
      <c r="IV24" s="350">
        <f t="shared" si="219"/>
        <v>0</v>
      </c>
      <c r="IW24" s="319">
        <f t="shared" si="220"/>
        <v>0</v>
      </c>
      <c r="IX24" s="319">
        <f t="shared" si="221"/>
        <v>0</v>
      </c>
      <c r="IY24" s="351">
        <f t="shared" si="222"/>
        <v>0</v>
      </c>
      <c r="IZ24" s="352">
        <f t="shared" si="223"/>
        <v>0</v>
      </c>
      <c r="JA24" s="319">
        <f t="shared" si="224"/>
        <v>0</v>
      </c>
      <c r="JB24" s="319">
        <f t="shared" si="225"/>
        <v>0</v>
      </c>
      <c r="JC24" s="351">
        <f t="shared" si="226"/>
        <v>0</v>
      </c>
      <c r="JD24" s="352">
        <f t="shared" si="227"/>
        <v>0</v>
      </c>
      <c r="JE24" s="319">
        <f t="shared" si="228"/>
        <v>0</v>
      </c>
      <c r="JF24" s="319">
        <f t="shared" si="229"/>
        <v>0</v>
      </c>
      <c r="JG24" s="351">
        <f t="shared" si="230"/>
        <v>0</v>
      </c>
      <c r="JH24" s="352">
        <f t="shared" si="231"/>
        <v>0</v>
      </c>
      <c r="JI24" s="319">
        <f t="shared" si="232"/>
        <v>0</v>
      </c>
      <c r="JJ24" s="319">
        <f t="shared" si="233"/>
        <v>0</v>
      </c>
      <c r="JK24" s="351">
        <f t="shared" si="234"/>
        <v>0</v>
      </c>
      <c r="JL24" s="352">
        <f t="shared" si="235"/>
        <v>0</v>
      </c>
      <c r="JM24" s="319">
        <f t="shared" si="236"/>
        <v>0</v>
      </c>
      <c r="JN24" s="319">
        <f t="shared" si="237"/>
        <v>0</v>
      </c>
      <c r="JO24" s="351">
        <f t="shared" si="238"/>
        <v>0</v>
      </c>
      <c r="JP24" s="352">
        <f t="shared" si="239"/>
        <v>0</v>
      </c>
      <c r="JQ24" s="319">
        <f t="shared" si="240"/>
        <v>0</v>
      </c>
      <c r="JR24" s="319">
        <f t="shared" si="241"/>
        <v>0</v>
      </c>
      <c r="JS24" s="351">
        <f t="shared" si="242"/>
        <v>0</v>
      </c>
    </row>
    <row r="25" spans="2:279" s="25" customFormat="1" ht="15" x14ac:dyDescent="0.25">
      <c r="B25" s="254"/>
      <c r="C25" s="209"/>
      <c r="D25" s="210"/>
      <c r="E25" s="142"/>
      <c r="F25" s="37"/>
      <c r="G25" s="17"/>
      <c r="H25" s="17"/>
      <c r="I25" s="18">
        <f t="shared" si="251"/>
        <v>0</v>
      </c>
      <c r="J25" s="17"/>
      <c r="K25" s="368" t="str">
        <f t="shared" si="1"/>
        <v/>
      </c>
      <c r="L25" s="211">
        <f t="shared" si="2"/>
        <v>0</v>
      </c>
      <c r="M25" s="211">
        <f t="shared" si="243"/>
        <v>0</v>
      </c>
      <c r="N25" s="96">
        <f t="shared" si="252"/>
        <v>0</v>
      </c>
      <c r="P25" s="253"/>
      <c r="R25" s="253"/>
      <c r="T25" s="430"/>
      <c r="V25" s="253"/>
      <c r="X25" s="210"/>
      <c r="Z25" s="726"/>
      <c r="AA25"/>
      <c r="AB25" s="726"/>
      <c r="AC25" s="45"/>
      <c r="AD25" s="354">
        <v>1.75</v>
      </c>
      <c r="AE25" s="315"/>
      <c r="AF25" s="350">
        <f t="shared" si="3"/>
        <v>0</v>
      </c>
      <c r="AG25" s="319">
        <f t="shared" si="4"/>
        <v>0</v>
      </c>
      <c r="AH25" s="319">
        <f t="shared" si="5"/>
        <v>0</v>
      </c>
      <c r="AI25" s="844">
        <f t="shared" si="6"/>
        <v>0</v>
      </c>
      <c r="AJ25" s="845">
        <f t="shared" si="7"/>
        <v>0</v>
      </c>
      <c r="AK25" s="846">
        <f t="shared" si="8"/>
        <v>0</v>
      </c>
      <c r="AL25" s="844">
        <f t="shared" si="9"/>
        <v>0</v>
      </c>
      <c r="AM25" s="844">
        <f t="shared" si="10"/>
        <v>0</v>
      </c>
      <c r="AN25" s="844">
        <f t="shared" si="11"/>
        <v>0</v>
      </c>
      <c r="AO25" s="845">
        <f t="shared" si="12"/>
        <v>0</v>
      </c>
      <c r="AP25" s="846">
        <f t="shared" si="13"/>
        <v>0</v>
      </c>
      <c r="AQ25" s="844">
        <f t="shared" si="14"/>
        <v>0</v>
      </c>
      <c r="AR25" s="844">
        <f t="shared" si="15"/>
        <v>0</v>
      </c>
      <c r="AS25" s="844">
        <f t="shared" si="16"/>
        <v>0</v>
      </c>
      <c r="AT25" s="845">
        <f t="shared" si="17"/>
        <v>0</v>
      </c>
      <c r="AU25" s="846">
        <f t="shared" si="18"/>
        <v>0</v>
      </c>
      <c r="AV25" s="844">
        <f t="shared" si="19"/>
        <v>0</v>
      </c>
      <c r="AW25" s="844">
        <f t="shared" si="20"/>
        <v>0</v>
      </c>
      <c r="AX25" s="844">
        <f t="shared" si="21"/>
        <v>0</v>
      </c>
      <c r="AY25" s="845">
        <f t="shared" si="22"/>
        <v>0</v>
      </c>
      <c r="AZ25" s="846">
        <f t="shared" si="23"/>
        <v>0</v>
      </c>
      <c r="BA25" s="844">
        <f t="shared" si="24"/>
        <v>0</v>
      </c>
      <c r="BB25" s="844">
        <f t="shared" si="25"/>
        <v>0</v>
      </c>
      <c r="BC25" s="844">
        <f t="shared" si="26"/>
        <v>0</v>
      </c>
      <c r="BD25" s="845">
        <f t="shared" si="27"/>
        <v>0</v>
      </c>
      <c r="BE25" s="846">
        <f t="shared" si="28"/>
        <v>0</v>
      </c>
      <c r="BF25" s="844">
        <f t="shared" si="29"/>
        <v>0</v>
      </c>
      <c r="BG25" s="844">
        <f t="shared" si="30"/>
        <v>0</v>
      </c>
      <c r="BH25" s="844">
        <f t="shared" si="31"/>
        <v>0</v>
      </c>
      <c r="BI25" s="845">
        <f t="shared" si="32"/>
        <v>0</v>
      </c>
      <c r="BJ25"/>
      <c r="BK25" s="350">
        <f t="shared" si="33"/>
        <v>0</v>
      </c>
      <c r="BL25" s="319">
        <f t="shared" si="34"/>
        <v>0</v>
      </c>
      <c r="BM25" s="319">
        <f t="shared" si="35"/>
        <v>0</v>
      </c>
      <c r="BN25" s="319">
        <f t="shared" si="36"/>
        <v>0</v>
      </c>
      <c r="BO25" s="351">
        <f t="shared" si="37"/>
        <v>0</v>
      </c>
      <c r="BP25" s="352">
        <f t="shared" si="38"/>
        <v>0</v>
      </c>
      <c r="BQ25" s="319">
        <f t="shared" si="39"/>
        <v>0</v>
      </c>
      <c r="BR25" s="319">
        <f t="shared" si="40"/>
        <v>0</v>
      </c>
      <c r="BS25" s="319">
        <f t="shared" si="41"/>
        <v>0</v>
      </c>
      <c r="BT25" s="351">
        <f t="shared" si="42"/>
        <v>0</v>
      </c>
      <c r="BU25" s="352">
        <f t="shared" si="43"/>
        <v>0</v>
      </c>
      <c r="BV25" s="319">
        <f t="shared" si="44"/>
        <v>0</v>
      </c>
      <c r="BW25" s="319">
        <f t="shared" si="45"/>
        <v>0</v>
      </c>
      <c r="BX25" s="319">
        <f t="shared" si="46"/>
        <v>0</v>
      </c>
      <c r="BY25" s="351">
        <f t="shared" si="47"/>
        <v>0</v>
      </c>
      <c r="BZ25" s="352">
        <f t="shared" si="48"/>
        <v>0</v>
      </c>
      <c r="CA25" s="319">
        <f t="shared" si="49"/>
        <v>0</v>
      </c>
      <c r="CB25" s="319">
        <f t="shared" si="50"/>
        <v>0</v>
      </c>
      <c r="CC25" s="319">
        <f t="shared" si="51"/>
        <v>0</v>
      </c>
      <c r="CD25" s="351">
        <f t="shared" si="52"/>
        <v>0</v>
      </c>
      <c r="CE25" s="352">
        <f t="shared" si="53"/>
        <v>0</v>
      </c>
      <c r="CF25" s="319">
        <f t="shared" si="54"/>
        <v>0</v>
      </c>
      <c r="CG25" s="319">
        <f t="shared" si="55"/>
        <v>0</v>
      </c>
      <c r="CH25" s="319">
        <f t="shared" si="56"/>
        <v>0</v>
      </c>
      <c r="CI25" s="351">
        <f t="shared" si="57"/>
        <v>0</v>
      </c>
      <c r="CJ25" s="352">
        <f t="shared" si="58"/>
        <v>0</v>
      </c>
      <c r="CK25" s="319">
        <f t="shared" si="59"/>
        <v>0</v>
      </c>
      <c r="CL25" s="319">
        <f t="shared" si="60"/>
        <v>0</v>
      </c>
      <c r="CM25" s="319">
        <f t="shared" si="61"/>
        <v>0</v>
      </c>
      <c r="CN25" s="351">
        <f t="shared" si="62"/>
        <v>0</v>
      </c>
      <c r="CO25"/>
      <c r="CP25" s="350">
        <f t="shared" si="63"/>
        <v>0</v>
      </c>
      <c r="CQ25" s="319">
        <f t="shared" si="64"/>
        <v>0</v>
      </c>
      <c r="CR25" s="319">
        <f t="shared" si="65"/>
        <v>0</v>
      </c>
      <c r="CS25" s="319">
        <f t="shared" si="66"/>
        <v>0</v>
      </c>
      <c r="CT25" s="351">
        <f t="shared" si="67"/>
        <v>0</v>
      </c>
      <c r="CU25" s="352">
        <f t="shared" si="68"/>
        <v>0</v>
      </c>
      <c r="CV25" s="319">
        <f t="shared" si="69"/>
        <v>0</v>
      </c>
      <c r="CW25" s="319">
        <f t="shared" si="70"/>
        <v>0</v>
      </c>
      <c r="CX25" s="319">
        <f t="shared" si="71"/>
        <v>0</v>
      </c>
      <c r="CY25" s="351">
        <f t="shared" si="72"/>
        <v>0</v>
      </c>
      <c r="CZ25" s="352">
        <f t="shared" si="73"/>
        <v>0</v>
      </c>
      <c r="DA25" s="319">
        <f t="shared" si="74"/>
        <v>0</v>
      </c>
      <c r="DB25" s="319">
        <f t="shared" si="75"/>
        <v>0</v>
      </c>
      <c r="DC25" s="319">
        <f t="shared" si="76"/>
        <v>0</v>
      </c>
      <c r="DD25" s="351">
        <f t="shared" si="77"/>
        <v>0</v>
      </c>
      <c r="DE25" s="352">
        <f t="shared" si="78"/>
        <v>0</v>
      </c>
      <c r="DF25" s="319">
        <f t="shared" si="79"/>
        <v>0</v>
      </c>
      <c r="DG25" s="319">
        <f t="shared" si="80"/>
        <v>0</v>
      </c>
      <c r="DH25" s="319">
        <f t="shared" si="81"/>
        <v>0</v>
      </c>
      <c r="DI25" s="351">
        <f t="shared" si="82"/>
        <v>0</v>
      </c>
      <c r="DJ25" s="352">
        <f t="shared" si="83"/>
        <v>0</v>
      </c>
      <c r="DK25" s="319">
        <f t="shared" si="84"/>
        <v>0</v>
      </c>
      <c r="DL25" s="319">
        <f t="shared" si="85"/>
        <v>0</v>
      </c>
      <c r="DM25" s="319">
        <f t="shared" si="86"/>
        <v>0</v>
      </c>
      <c r="DN25" s="351">
        <f t="shared" si="87"/>
        <v>0</v>
      </c>
      <c r="DO25" s="352">
        <f t="shared" si="88"/>
        <v>0</v>
      </c>
      <c r="DP25" s="319">
        <f t="shared" si="89"/>
        <v>0</v>
      </c>
      <c r="DQ25" s="319">
        <f t="shared" si="90"/>
        <v>0</v>
      </c>
      <c r="DR25" s="319">
        <f t="shared" si="91"/>
        <v>0</v>
      </c>
      <c r="DS25" s="351">
        <f t="shared" si="92"/>
        <v>0</v>
      </c>
      <c r="DT25" s="172"/>
      <c r="DU25" s="350">
        <f t="shared" si="93"/>
        <v>0</v>
      </c>
      <c r="DV25" s="319">
        <f t="shared" si="94"/>
        <v>0</v>
      </c>
      <c r="DW25" s="319">
        <f t="shared" si="95"/>
        <v>0</v>
      </c>
      <c r="DX25" s="351">
        <f t="shared" si="96"/>
        <v>0</v>
      </c>
      <c r="DY25" s="352">
        <f t="shared" si="97"/>
        <v>0</v>
      </c>
      <c r="DZ25" s="319">
        <f t="shared" si="98"/>
        <v>0</v>
      </c>
      <c r="EA25" s="319">
        <f t="shared" si="99"/>
        <v>0</v>
      </c>
      <c r="EB25" s="351">
        <f t="shared" si="100"/>
        <v>0</v>
      </c>
      <c r="EC25" s="352">
        <f t="shared" si="101"/>
        <v>0</v>
      </c>
      <c r="ED25" s="319">
        <f t="shared" si="102"/>
        <v>0</v>
      </c>
      <c r="EE25" s="319">
        <f t="shared" si="103"/>
        <v>0</v>
      </c>
      <c r="EF25" s="351">
        <f t="shared" si="104"/>
        <v>0</v>
      </c>
      <c r="EG25" s="352">
        <f t="shared" si="105"/>
        <v>0</v>
      </c>
      <c r="EH25" s="319">
        <f t="shared" si="106"/>
        <v>0</v>
      </c>
      <c r="EI25" s="319">
        <f t="shared" si="107"/>
        <v>0</v>
      </c>
      <c r="EJ25" s="351">
        <f t="shared" si="108"/>
        <v>0</v>
      </c>
      <c r="EK25" s="352">
        <f t="shared" si="109"/>
        <v>0</v>
      </c>
      <c r="EL25" s="319">
        <f t="shared" si="110"/>
        <v>0</v>
      </c>
      <c r="EM25" s="319">
        <f t="shared" si="111"/>
        <v>0</v>
      </c>
      <c r="EN25" s="351">
        <f t="shared" si="112"/>
        <v>0</v>
      </c>
      <c r="EO25" s="352">
        <f t="shared" si="113"/>
        <v>0</v>
      </c>
      <c r="EP25" s="319">
        <f t="shared" si="114"/>
        <v>0</v>
      </c>
      <c r="EQ25" s="319">
        <f t="shared" si="115"/>
        <v>0</v>
      </c>
      <c r="ER25" s="351">
        <f t="shared" si="116"/>
        <v>0</v>
      </c>
      <c r="ES25" s="172"/>
      <c r="ET25" s="350">
        <f t="shared" si="117"/>
        <v>0</v>
      </c>
      <c r="EU25" s="319">
        <f t="shared" si="118"/>
        <v>0</v>
      </c>
      <c r="EV25" s="319">
        <f t="shared" si="119"/>
        <v>0</v>
      </c>
      <c r="EW25" s="351">
        <f t="shared" si="120"/>
        <v>0</v>
      </c>
      <c r="EX25" s="352">
        <f t="shared" si="121"/>
        <v>0</v>
      </c>
      <c r="EY25" s="319">
        <f t="shared" si="122"/>
        <v>0</v>
      </c>
      <c r="EZ25" s="319">
        <f t="shared" si="123"/>
        <v>0</v>
      </c>
      <c r="FA25" s="351">
        <f t="shared" si="124"/>
        <v>0</v>
      </c>
      <c r="FB25" s="352">
        <f t="shared" si="125"/>
        <v>0</v>
      </c>
      <c r="FC25" s="319">
        <f t="shared" si="126"/>
        <v>0</v>
      </c>
      <c r="FD25" s="319">
        <f t="shared" si="127"/>
        <v>0</v>
      </c>
      <c r="FE25" s="351">
        <f t="shared" si="128"/>
        <v>0</v>
      </c>
      <c r="FF25" s="352">
        <f t="shared" si="129"/>
        <v>0</v>
      </c>
      <c r="FG25" s="319">
        <f t="shared" si="130"/>
        <v>0</v>
      </c>
      <c r="FH25" s="319">
        <f t="shared" si="131"/>
        <v>0</v>
      </c>
      <c r="FI25" s="351">
        <f t="shared" si="132"/>
        <v>0</v>
      </c>
      <c r="FJ25" s="352">
        <f t="shared" si="133"/>
        <v>0</v>
      </c>
      <c r="FK25" s="319">
        <f t="shared" si="134"/>
        <v>0</v>
      </c>
      <c r="FL25" s="319">
        <f t="shared" si="135"/>
        <v>0</v>
      </c>
      <c r="FM25" s="351">
        <f t="shared" si="136"/>
        <v>0</v>
      </c>
      <c r="FN25" s="352">
        <f t="shared" si="137"/>
        <v>0</v>
      </c>
      <c r="FO25" s="319">
        <f t="shared" si="138"/>
        <v>0</v>
      </c>
      <c r="FP25" s="319">
        <f t="shared" si="139"/>
        <v>0</v>
      </c>
      <c r="FQ25" s="351">
        <f t="shared" si="140"/>
        <v>0</v>
      </c>
      <c r="FR25" s="172"/>
      <c r="FS25" s="350">
        <f t="shared" si="141"/>
        <v>0</v>
      </c>
      <c r="FT25" s="319">
        <f t="shared" si="142"/>
        <v>0</v>
      </c>
      <c r="FU25" s="319">
        <f t="shared" si="143"/>
        <v>0</v>
      </c>
      <c r="FV25" s="319">
        <f t="shared" si="144"/>
        <v>0</v>
      </c>
      <c r="FW25" s="351">
        <f t="shared" si="145"/>
        <v>0</v>
      </c>
      <c r="FX25" s="352">
        <f t="shared" si="146"/>
        <v>0</v>
      </c>
      <c r="FY25" s="319">
        <f t="shared" si="147"/>
        <v>0</v>
      </c>
      <c r="FZ25" s="319">
        <f t="shared" si="148"/>
        <v>0</v>
      </c>
      <c r="GA25" s="319">
        <f t="shared" si="149"/>
        <v>0</v>
      </c>
      <c r="GB25" s="351">
        <f t="shared" si="150"/>
        <v>0</v>
      </c>
      <c r="GC25" s="352">
        <f t="shared" si="151"/>
        <v>0</v>
      </c>
      <c r="GD25" s="319">
        <f t="shared" si="152"/>
        <v>0</v>
      </c>
      <c r="GE25" s="319">
        <f t="shared" si="153"/>
        <v>0</v>
      </c>
      <c r="GF25" s="319">
        <f t="shared" si="154"/>
        <v>0</v>
      </c>
      <c r="GG25" s="351">
        <f t="shared" si="155"/>
        <v>0</v>
      </c>
      <c r="GH25" s="352">
        <f t="shared" si="156"/>
        <v>0</v>
      </c>
      <c r="GI25" s="319">
        <f t="shared" si="157"/>
        <v>0</v>
      </c>
      <c r="GJ25" s="319">
        <f t="shared" si="158"/>
        <v>0</v>
      </c>
      <c r="GK25" s="319">
        <f t="shared" si="159"/>
        <v>0</v>
      </c>
      <c r="GL25" s="351">
        <f t="shared" si="160"/>
        <v>0</v>
      </c>
      <c r="GM25" s="352">
        <f t="shared" si="161"/>
        <v>0</v>
      </c>
      <c r="GN25" s="319">
        <f t="shared" si="162"/>
        <v>0</v>
      </c>
      <c r="GO25" s="319">
        <f t="shared" si="163"/>
        <v>0</v>
      </c>
      <c r="GP25" s="319">
        <f t="shared" si="164"/>
        <v>0</v>
      </c>
      <c r="GQ25" s="351">
        <f t="shared" si="165"/>
        <v>0</v>
      </c>
      <c r="GR25" s="352">
        <f t="shared" si="166"/>
        <v>0</v>
      </c>
      <c r="GS25" s="319">
        <f t="shared" si="167"/>
        <v>0</v>
      </c>
      <c r="GT25" s="319">
        <f t="shared" si="168"/>
        <v>0</v>
      </c>
      <c r="GU25" s="319">
        <f t="shared" si="169"/>
        <v>0</v>
      </c>
      <c r="GV25" s="351">
        <f t="shared" si="170"/>
        <v>0</v>
      </c>
      <c r="GW25"/>
      <c r="GX25" s="350">
        <f t="shared" si="171"/>
        <v>0</v>
      </c>
      <c r="GY25" s="319">
        <f t="shared" si="172"/>
        <v>0</v>
      </c>
      <c r="GZ25" s="319">
        <f t="shared" si="173"/>
        <v>0</v>
      </c>
      <c r="HA25" s="351">
        <f t="shared" si="174"/>
        <v>0</v>
      </c>
      <c r="HB25" s="352">
        <f t="shared" si="175"/>
        <v>0</v>
      </c>
      <c r="HC25" s="319">
        <f t="shared" si="176"/>
        <v>0</v>
      </c>
      <c r="HD25" s="319">
        <f t="shared" si="177"/>
        <v>0</v>
      </c>
      <c r="HE25" s="351">
        <f t="shared" si="178"/>
        <v>0</v>
      </c>
      <c r="HF25" s="352">
        <f t="shared" si="179"/>
        <v>0</v>
      </c>
      <c r="HG25" s="319">
        <f t="shared" si="180"/>
        <v>0</v>
      </c>
      <c r="HH25" s="319">
        <f t="shared" si="181"/>
        <v>0</v>
      </c>
      <c r="HI25" s="351">
        <f t="shared" si="182"/>
        <v>0</v>
      </c>
      <c r="HJ25" s="352">
        <f t="shared" si="183"/>
        <v>0</v>
      </c>
      <c r="HK25" s="319">
        <f t="shared" si="184"/>
        <v>0</v>
      </c>
      <c r="HL25" s="319">
        <f t="shared" si="185"/>
        <v>0</v>
      </c>
      <c r="HM25" s="351">
        <f t="shared" si="186"/>
        <v>0</v>
      </c>
      <c r="HN25" s="352">
        <f t="shared" si="187"/>
        <v>0</v>
      </c>
      <c r="HO25" s="319">
        <f t="shared" si="188"/>
        <v>0</v>
      </c>
      <c r="HP25" s="319">
        <f t="shared" si="189"/>
        <v>0</v>
      </c>
      <c r="HQ25" s="351">
        <f t="shared" si="190"/>
        <v>0</v>
      </c>
      <c r="HR25" s="352">
        <f t="shared" si="191"/>
        <v>0</v>
      </c>
      <c r="HS25" s="319">
        <f t="shared" si="192"/>
        <v>0</v>
      </c>
      <c r="HT25" s="319">
        <f t="shared" si="193"/>
        <v>0</v>
      </c>
      <c r="HU25" s="351">
        <f t="shared" si="194"/>
        <v>0</v>
      </c>
      <c r="HV25" s="172"/>
      <c r="HW25" s="350">
        <f t="shared" si="195"/>
        <v>0</v>
      </c>
      <c r="HX25" s="319">
        <f t="shared" si="196"/>
        <v>0</v>
      </c>
      <c r="HY25" s="319">
        <f t="shared" si="197"/>
        <v>0</v>
      </c>
      <c r="HZ25" s="351">
        <f t="shared" si="198"/>
        <v>0</v>
      </c>
      <c r="IA25" s="352">
        <f t="shared" si="199"/>
        <v>0</v>
      </c>
      <c r="IB25" s="319">
        <f t="shared" si="200"/>
        <v>0</v>
      </c>
      <c r="IC25" s="319">
        <f t="shared" si="201"/>
        <v>0</v>
      </c>
      <c r="ID25" s="351">
        <f t="shared" si="202"/>
        <v>0</v>
      </c>
      <c r="IE25" s="352">
        <f t="shared" si="203"/>
        <v>0</v>
      </c>
      <c r="IF25" s="319">
        <f t="shared" si="204"/>
        <v>0</v>
      </c>
      <c r="IG25" s="319">
        <f t="shared" si="205"/>
        <v>0</v>
      </c>
      <c r="IH25" s="351">
        <f t="shared" si="206"/>
        <v>0</v>
      </c>
      <c r="II25" s="352">
        <f t="shared" si="207"/>
        <v>0</v>
      </c>
      <c r="IJ25" s="319">
        <f t="shared" si="208"/>
        <v>0</v>
      </c>
      <c r="IK25" s="319">
        <f t="shared" si="209"/>
        <v>0</v>
      </c>
      <c r="IL25" s="351">
        <f t="shared" si="210"/>
        <v>0</v>
      </c>
      <c r="IM25" s="352">
        <f t="shared" si="211"/>
        <v>0</v>
      </c>
      <c r="IN25" s="319">
        <f t="shared" si="212"/>
        <v>0</v>
      </c>
      <c r="IO25" s="319">
        <f t="shared" si="213"/>
        <v>0</v>
      </c>
      <c r="IP25" s="351">
        <f t="shared" si="214"/>
        <v>0</v>
      </c>
      <c r="IQ25" s="352">
        <f t="shared" si="215"/>
        <v>0</v>
      </c>
      <c r="IR25" s="319">
        <f t="shared" si="216"/>
        <v>0</v>
      </c>
      <c r="IS25" s="319">
        <f t="shared" si="217"/>
        <v>0</v>
      </c>
      <c r="IT25" s="351">
        <f t="shared" si="218"/>
        <v>0</v>
      </c>
      <c r="IU25" s="172"/>
      <c r="IV25" s="350">
        <f t="shared" si="219"/>
        <v>0</v>
      </c>
      <c r="IW25" s="319">
        <f t="shared" si="220"/>
        <v>0</v>
      </c>
      <c r="IX25" s="319">
        <f t="shared" si="221"/>
        <v>0</v>
      </c>
      <c r="IY25" s="351">
        <f t="shared" si="222"/>
        <v>0</v>
      </c>
      <c r="IZ25" s="352">
        <f t="shared" si="223"/>
        <v>0</v>
      </c>
      <c r="JA25" s="319">
        <f t="shared" si="224"/>
        <v>0</v>
      </c>
      <c r="JB25" s="319">
        <f t="shared" si="225"/>
        <v>0</v>
      </c>
      <c r="JC25" s="351">
        <f t="shared" si="226"/>
        <v>0</v>
      </c>
      <c r="JD25" s="352">
        <f t="shared" si="227"/>
        <v>0</v>
      </c>
      <c r="JE25" s="319">
        <f t="shared" si="228"/>
        <v>0</v>
      </c>
      <c r="JF25" s="319">
        <f t="shared" si="229"/>
        <v>0</v>
      </c>
      <c r="JG25" s="351">
        <f t="shared" si="230"/>
        <v>0</v>
      </c>
      <c r="JH25" s="352">
        <f t="shared" si="231"/>
        <v>0</v>
      </c>
      <c r="JI25" s="319">
        <f t="shared" si="232"/>
        <v>0</v>
      </c>
      <c r="JJ25" s="319">
        <f t="shared" si="233"/>
        <v>0</v>
      </c>
      <c r="JK25" s="351">
        <f t="shared" si="234"/>
        <v>0</v>
      </c>
      <c r="JL25" s="352">
        <f t="shared" si="235"/>
        <v>0</v>
      </c>
      <c r="JM25" s="319">
        <f t="shared" si="236"/>
        <v>0</v>
      </c>
      <c r="JN25" s="319">
        <f t="shared" si="237"/>
        <v>0</v>
      </c>
      <c r="JO25" s="351">
        <f t="shared" si="238"/>
        <v>0</v>
      </c>
      <c r="JP25" s="352">
        <f t="shared" si="239"/>
        <v>0</v>
      </c>
      <c r="JQ25" s="319">
        <f t="shared" si="240"/>
        <v>0</v>
      </c>
      <c r="JR25" s="319">
        <f t="shared" si="241"/>
        <v>0</v>
      </c>
      <c r="JS25" s="351">
        <f t="shared" si="242"/>
        <v>0</v>
      </c>
    </row>
    <row r="26" spans="2:279" s="25" customFormat="1" ht="15" x14ac:dyDescent="0.25">
      <c r="B26" s="254"/>
      <c r="C26" s="209"/>
      <c r="D26" s="210"/>
      <c r="E26" s="142"/>
      <c r="F26" s="37"/>
      <c r="G26" s="17"/>
      <c r="H26" s="17"/>
      <c r="I26" s="18">
        <f t="shared" si="251"/>
        <v>0</v>
      </c>
      <c r="J26" s="17"/>
      <c r="K26" s="368" t="str">
        <f t="shared" si="1"/>
        <v/>
      </c>
      <c r="L26" s="211">
        <f t="shared" si="2"/>
        <v>0</v>
      </c>
      <c r="M26" s="211">
        <f t="shared" si="243"/>
        <v>0</v>
      </c>
      <c r="N26" s="96">
        <f t="shared" si="252"/>
        <v>0</v>
      </c>
      <c r="P26" s="253"/>
      <c r="R26" s="253"/>
      <c r="T26" s="430"/>
      <c r="V26" s="253"/>
      <c r="X26" s="210"/>
      <c r="Z26" s="726"/>
      <c r="AA26"/>
      <c r="AB26" s="726"/>
      <c r="AC26" s="45"/>
      <c r="AD26" s="354">
        <v>2</v>
      </c>
      <c r="AE26" s="315"/>
      <c r="AF26" s="350">
        <f t="shared" si="3"/>
        <v>0</v>
      </c>
      <c r="AG26" s="319">
        <f t="shared" si="4"/>
        <v>0</v>
      </c>
      <c r="AH26" s="319">
        <f t="shared" si="5"/>
        <v>0</v>
      </c>
      <c r="AI26" s="844">
        <f t="shared" si="6"/>
        <v>0</v>
      </c>
      <c r="AJ26" s="845">
        <f t="shared" si="7"/>
        <v>0</v>
      </c>
      <c r="AK26" s="846">
        <f t="shared" si="8"/>
        <v>0</v>
      </c>
      <c r="AL26" s="844">
        <f t="shared" si="9"/>
        <v>0</v>
      </c>
      <c r="AM26" s="844">
        <f t="shared" si="10"/>
        <v>0</v>
      </c>
      <c r="AN26" s="844">
        <f t="shared" si="11"/>
        <v>0</v>
      </c>
      <c r="AO26" s="845">
        <f t="shared" si="12"/>
        <v>0</v>
      </c>
      <c r="AP26" s="846">
        <f t="shared" si="13"/>
        <v>0</v>
      </c>
      <c r="AQ26" s="844">
        <f t="shared" si="14"/>
        <v>0</v>
      </c>
      <c r="AR26" s="844">
        <f t="shared" si="15"/>
        <v>0</v>
      </c>
      <c r="AS26" s="844">
        <f t="shared" si="16"/>
        <v>0</v>
      </c>
      <c r="AT26" s="845">
        <f t="shared" si="17"/>
        <v>0</v>
      </c>
      <c r="AU26" s="846">
        <f t="shared" si="18"/>
        <v>0</v>
      </c>
      <c r="AV26" s="844">
        <f t="shared" si="19"/>
        <v>0</v>
      </c>
      <c r="AW26" s="844">
        <f t="shared" si="20"/>
        <v>0</v>
      </c>
      <c r="AX26" s="844">
        <f t="shared" si="21"/>
        <v>0</v>
      </c>
      <c r="AY26" s="845">
        <f t="shared" si="22"/>
        <v>0</v>
      </c>
      <c r="AZ26" s="846">
        <f t="shared" si="23"/>
        <v>0</v>
      </c>
      <c r="BA26" s="844">
        <f t="shared" si="24"/>
        <v>0</v>
      </c>
      <c r="BB26" s="844">
        <f t="shared" si="25"/>
        <v>0</v>
      </c>
      <c r="BC26" s="844">
        <f t="shared" si="26"/>
        <v>0</v>
      </c>
      <c r="BD26" s="845">
        <f t="shared" si="27"/>
        <v>0</v>
      </c>
      <c r="BE26" s="846">
        <f t="shared" si="28"/>
        <v>0</v>
      </c>
      <c r="BF26" s="844">
        <f t="shared" si="29"/>
        <v>0</v>
      </c>
      <c r="BG26" s="844">
        <f t="shared" si="30"/>
        <v>0</v>
      </c>
      <c r="BH26" s="844">
        <f t="shared" si="31"/>
        <v>0</v>
      </c>
      <c r="BI26" s="845">
        <f t="shared" si="32"/>
        <v>0</v>
      </c>
      <c r="BJ26"/>
      <c r="BK26" s="350">
        <f t="shared" si="33"/>
        <v>0</v>
      </c>
      <c r="BL26" s="319">
        <f t="shared" si="34"/>
        <v>0</v>
      </c>
      <c r="BM26" s="319">
        <f t="shared" si="35"/>
        <v>0</v>
      </c>
      <c r="BN26" s="319">
        <f t="shared" si="36"/>
        <v>0</v>
      </c>
      <c r="BO26" s="351">
        <f t="shared" si="37"/>
        <v>0</v>
      </c>
      <c r="BP26" s="352">
        <f t="shared" si="38"/>
        <v>0</v>
      </c>
      <c r="BQ26" s="319">
        <f t="shared" si="39"/>
        <v>0</v>
      </c>
      <c r="BR26" s="319">
        <f t="shared" si="40"/>
        <v>0</v>
      </c>
      <c r="BS26" s="319">
        <f t="shared" si="41"/>
        <v>0</v>
      </c>
      <c r="BT26" s="351">
        <f t="shared" si="42"/>
        <v>0</v>
      </c>
      <c r="BU26" s="352">
        <f t="shared" si="43"/>
        <v>0</v>
      </c>
      <c r="BV26" s="319">
        <f t="shared" si="44"/>
        <v>0</v>
      </c>
      <c r="BW26" s="319">
        <f t="shared" si="45"/>
        <v>0</v>
      </c>
      <c r="BX26" s="319">
        <f t="shared" si="46"/>
        <v>0</v>
      </c>
      <c r="BY26" s="351">
        <f t="shared" si="47"/>
        <v>0</v>
      </c>
      <c r="BZ26" s="352">
        <f t="shared" si="48"/>
        <v>0</v>
      </c>
      <c r="CA26" s="319">
        <f t="shared" si="49"/>
        <v>0</v>
      </c>
      <c r="CB26" s="319">
        <f t="shared" si="50"/>
        <v>0</v>
      </c>
      <c r="CC26" s="319">
        <f t="shared" si="51"/>
        <v>0</v>
      </c>
      <c r="CD26" s="351">
        <f t="shared" si="52"/>
        <v>0</v>
      </c>
      <c r="CE26" s="352">
        <f t="shared" si="53"/>
        <v>0</v>
      </c>
      <c r="CF26" s="319">
        <f t="shared" si="54"/>
        <v>0</v>
      </c>
      <c r="CG26" s="319">
        <f t="shared" si="55"/>
        <v>0</v>
      </c>
      <c r="CH26" s="319">
        <f t="shared" si="56"/>
        <v>0</v>
      </c>
      <c r="CI26" s="351">
        <f t="shared" si="57"/>
        <v>0</v>
      </c>
      <c r="CJ26" s="352">
        <f t="shared" si="58"/>
        <v>0</v>
      </c>
      <c r="CK26" s="319">
        <f t="shared" si="59"/>
        <v>0</v>
      </c>
      <c r="CL26" s="319">
        <f t="shared" si="60"/>
        <v>0</v>
      </c>
      <c r="CM26" s="319">
        <f t="shared" si="61"/>
        <v>0</v>
      </c>
      <c r="CN26" s="351">
        <f t="shared" si="62"/>
        <v>0</v>
      </c>
      <c r="CO26"/>
      <c r="CP26" s="350">
        <f t="shared" si="63"/>
        <v>0</v>
      </c>
      <c r="CQ26" s="319">
        <f t="shared" si="64"/>
        <v>0</v>
      </c>
      <c r="CR26" s="319">
        <f t="shared" si="65"/>
        <v>0</v>
      </c>
      <c r="CS26" s="319">
        <f t="shared" si="66"/>
        <v>0</v>
      </c>
      <c r="CT26" s="351">
        <f t="shared" si="67"/>
        <v>0</v>
      </c>
      <c r="CU26" s="352">
        <f t="shared" si="68"/>
        <v>0</v>
      </c>
      <c r="CV26" s="319">
        <f t="shared" si="69"/>
        <v>0</v>
      </c>
      <c r="CW26" s="319">
        <f t="shared" si="70"/>
        <v>0</v>
      </c>
      <c r="CX26" s="319">
        <f t="shared" si="71"/>
        <v>0</v>
      </c>
      <c r="CY26" s="351">
        <f t="shared" si="72"/>
        <v>0</v>
      </c>
      <c r="CZ26" s="352">
        <f t="shared" si="73"/>
        <v>0</v>
      </c>
      <c r="DA26" s="319">
        <f t="shared" si="74"/>
        <v>0</v>
      </c>
      <c r="DB26" s="319">
        <f t="shared" si="75"/>
        <v>0</v>
      </c>
      <c r="DC26" s="319">
        <f t="shared" si="76"/>
        <v>0</v>
      </c>
      <c r="DD26" s="351">
        <f t="shared" si="77"/>
        <v>0</v>
      </c>
      <c r="DE26" s="352">
        <f t="shared" si="78"/>
        <v>0</v>
      </c>
      <c r="DF26" s="319">
        <f t="shared" si="79"/>
        <v>0</v>
      </c>
      <c r="DG26" s="319">
        <f t="shared" si="80"/>
        <v>0</v>
      </c>
      <c r="DH26" s="319">
        <f t="shared" si="81"/>
        <v>0</v>
      </c>
      <c r="DI26" s="351">
        <f t="shared" si="82"/>
        <v>0</v>
      </c>
      <c r="DJ26" s="352">
        <f t="shared" si="83"/>
        <v>0</v>
      </c>
      <c r="DK26" s="319">
        <f t="shared" si="84"/>
        <v>0</v>
      </c>
      <c r="DL26" s="319">
        <f t="shared" si="85"/>
        <v>0</v>
      </c>
      <c r="DM26" s="319">
        <f t="shared" si="86"/>
        <v>0</v>
      </c>
      <c r="DN26" s="351">
        <f t="shared" si="87"/>
        <v>0</v>
      </c>
      <c r="DO26" s="352">
        <f t="shared" si="88"/>
        <v>0</v>
      </c>
      <c r="DP26" s="319">
        <f t="shared" si="89"/>
        <v>0</v>
      </c>
      <c r="DQ26" s="319">
        <f t="shared" si="90"/>
        <v>0</v>
      </c>
      <c r="DR26" s="319">
        <f t="shared" si="91"/>
        <v>0</v>
      </c>
      <c r="DS26" s="351">
        <f t="shared" si="92"/>
        <v>0</v>
      </c>
      <c r="DT26" s="172"/>
      <c r="DU26" s="350">
        <f t="shared" si="93"/>
        <v>0</v>
      </c>
      <c r="DV26" s="319">
        <f t="shared" si="94"/>
        <v>0</v>
      </c>
      <c r="DW26" s="319">
        <f t="shared" si="95"/>
        <v>0</v>
      </c>
      <c r="DX26" s="351">
        <f t="shared" si="96"/>
        <v>0</v>
      </c>
      <c r="DY26" s="352">
        <f t="shared" si="97"/>
        <v>0</v>
      </c>
      <c r="DZ26" s="319">
        <f t="shared" si="98"/>
        <v>0</v>
      </c>
      <c r="EA26" s="319">
        <f t="shared" si="99"/>
        <v>0</v>
      </c>
      <c r="EB26" s="351">
        <f t="shared" si="100"/>
        <v>0</v>
      </c>
      <c r="EC26" s="352">
        <f t="shared" si="101"/>
        <v>0</v>
      </c>
      <c r="ED26" s="319">
        <f t="shared" si="102"/>
        <v>0</v>
      </c>
      <c r="EE26" s="319">
        <f t="shared" si="103"/>
        <v>0</v>
      </c>
      <c r="EF26" s="351">
        <f t="shared" si="104"/>
        <v>0</v>
      </c>
      <c r="EG26" s="352">
        <f t="shared" si="105"/>
        <v>0</v>
      </c>
      <c r="EH26" s="319">
        <f t="shared" si="106"/>
        <v>0</v>
      </c>
      <c r="EI26" s="319">
        <f t="shared" si="107"/>
        <v>0</v>
      </c>
      <c r="EJ26" s="351">
        <f t="shared" si="108"/>
        <v>0</v>
      </c>
      <c r="EK26" s="352">
        <f t="shared" si="109"/>
        <v>0</v>
      </c>
      <c r="EL26" s="319">
        <f t="shared" si="110"/>
        <v>0</v>
      </c>
      <c r="EM26" s="319">
        <f t="shared" si="111"/>
        <v>0</v>
      </c>
      <c r="EN26" s="351">
        <f t="shared" si="112"/>
        <v>0</v>
      </c>
      <c r="EO26" s="352">
        <f t="shared" si="113"/>
        <v>0</v>
      </c>
      <c r="EP26" s="319">
        <f t="shared" si="114"/>
        <v>0</v>
      </c>
      <c r="EQ26" s="319">
        <f t="shared" si="115"/>
        <v>0</v>
      </c>
      <c r="ER26" s="351">
        <f t="shared" si="116"/>
        <v>0</v>
      </c>
      <c r="ES26" s="172"/>
      <c r="ET26" s="350">
        <f t="shared" si="117"/>
        <v>0</v>
      </c>
      <c r="EU26" s="319">
        <f t="shared" si="118"/>
        <v>0</v>
      </c>
      <c r="EV26" s="319">
        <f t="shared" si="119"/>
        <v>0</v>
      </c>
      <c r="EW26" s="351">
        <f t="shared" si="120"/>
        <v>0</v>
      </c>
      <c r="EX26" s="352">
        <f t="shared" si="121"/>
        <v>0</v>
      </c>
      <c r="EY26" s="319">
        <f t="shared" si="122"/>
        <v>0</v>
      </c>
      <c r="EZ26" s="319">
        <f t="shared" si="123"/>
        <v>0</v>
      </c>
      <c r="FA26" s="351">
        <f t="shared" si="124"/>
        <v>0</v>
      </c>
      <c r="FB26" s="352">
        <f t="shared" si="125"/>
        <v>0</v>
      </c>
      <c r="FC26" s="319">
        <f t="shared" si="126"/>
        <v>0</v>
      </c>
      <c r="FD26" s="319">
        <f t="shared" si="127"/>
        <v>0</v>
      </c>
      <c r="FE26" s="351">
        <f t="shared" si="128"/>
        <v>0</v>
      </c>
      <c r="FF26" s="352">
        <f t="shared" si="129"/>
        <v>0</v>
      </c>
      <c r="FG26" s="319">
        <f t="shared" si="130"/>
        <v>0</v>
      </c>
      <c r="FH26" s="319">
        <f t="shared" si="131"/>
        <v>0</v>
      </c>
      <c r="FI26" s="351">
        <f t="shared" si="132"/>
        <v>0</v>
      </c>
      <c r="FJ26" s="352">
        <f t="shared" si="133"/>
        <v>0</v>
      </c>
      <c r="FK26" s="319">
        <f t="shared" si="134"/>
        <v>0</v>
      </c>
      <c r="FL26" s="319">
        <f t="shared" si="135"/>
        <v>0</v>
      </c>
      <c r="FM26" s="351">
        <f t="shared" si="136"/>
        <v>0</v>
      </c>
      <c r="FN26" s="352">
        <f t="shared" si="137"/>
        <v>0</v>
      </c>
      <c r="FO26" s="319">
        <f t="shared" si="138"/>
        <v>0</v>
      </c>
      <c r="FP26" s="319">
        <f t="shared" si="139"/>
        <v>0</v>
      </c>
      <c r="FQ26" s="351">
        <f t="shared" si="140"/>
        <v>0</v>
      </c>
      <c r="FR26" s="172"/>
      <c r="FS26" s="350">
        <f t="shared" si="141"/>
        <v>0</v>
      </c>
      <c r="FT26" s="319">
        <f t="shared" si="142"/>
        <v>0</v>
      </c>
      <c r="FU26" s="319">
        <f t="shared" si="143"/>
        <v>0</v>
      </c>
      <c r="FV26" s="319">
        <f t="shared" si="144"/>
        <v>0</v>
      </c>
      <c r="FW26" s="351">
        <f t="shared" si="145"/>
        <v>0</v>
      </c>
      <c r="FX26" s="352">
        <f t="shared" si="146"/>
        <v>0</v>
      </c>
      <c r="FY26" s="319">
        <f t="shared" si="147"/>
        <v>0</v>
      </c>
      <c r="FZ26" s="319">
        <f t="shared" si="148"/>
        <v>0</v>
      </c>
      <c r="GA26" s="319">
        <f t="shared" si="149"/>
        <v>0</v>
      </c>
      <c r="GB26" s="351">
        <f t="shared" si="150"/>
        <v>0</v>
      </c>
      <c r="GC26" s="352">
        <f t="shared" si="151"/>
        <v>0</v>
      </c>
      <c r="GD26" s="319">
        <f t="shared" si="152"/>
        <v>0</v>
      </c>
      <c r="GE26" s="319">
        <f t="shared" si="153"/>
        <v>0</v>
      </c>
      <c r="GF26" s="319">
        <f t="shared" si="154"/>
        <v>0</v>
      </c>
      <c r="GG26" s="351">
        <f t="shared" si="155"/>
        <v>0</v>
      </c>
      <c r="GH26" s="352">
        <f t="shared" si="156"/>
        <v>0</v>
      </c>
      <c r="GI26" s="319">
        <f t="shared" si="157"/>
        <v>0</v>
      </c>
      <c r="GJ26" s="319">
        <f t="shared" si="158"/>
        <v>0</v>
      </c>
      <c r="GK26" s="319">
        <f t="shared" si="159"/>
        <v>0</v>
      </c>
      <c r="GL26" s="351">
        <f t="shared" si="160"/>
        <v>0</v>
      </c>
      <c r="GM26" s="352">
        <f t="shared" si="161"/>
        <v>0</v>
      </c>
      <c r="GN26" s="319">
        <f t="shared" si="162"/>
        <v>0</v>
      </c>
      <c r="GO26" s="319">
        <f t="shared" si="163"/>
        <v>0</v>
      </c>
      <c r="GP26" s="319">
        <f t="shared" si="164"/>
        <v>0</v>
      </c>
      <c r="GQ26" s="351">
        <f t="shared" si="165"/>
        <v>0</v>
      </c>
      <c r="GR26" s="352">
        <f t="shared" si="166"/>
        <v>0</v>
      </c>
      <c r="GS26" s="319">
        <f t="shared" si="167"/>
        <v>0</v>
      </c>
      <c r="GT26" s="319">
        <f t="shared" si="168"/>
        <v>0</v>
      </c>
      <c r="GU26" s="319">
        <f t="shared" si="169"/>
        <v>0</v>
      </c>
      <c r="GV26" s="351">
        <f t="shared" si="170"/>
        <v>0</v>
      </c>
      <c r="GW26"/>
      <c r="GX26" s="350">
        <f t="shared" si="171"/>
        <v>0</v>
      </c>
      <c r="GY26" s="319">
        <f t="shared" si="172"/>
        <v>0</v>
      </c>
      <c r="GZ26" s="319">
        <f t="shared" si="173"/>
        <v>0</v>
      </c>
      <c r="HA26" s="351">
        <f t="shared" si="174"/>
        <v>0</v>
      </c>
      <c r="HB26" s="352">
        <f t="shared" si="175"/>
        <v>0</v>
      </c>
      <c r="HC26" s="319">
        <f t="shared" si="176"/>
        <v>0</v>
      </c>
      <c r="HD26" s="319">
        <f t="shared" si="177"/>
        <v>0</v>
      </c>
      <c r="HE26" s="351">
        <f t="shared" si="178"/>
        <v>0</v>
      </c>
      <c r="HF26" s="352">
        <f t="shared" si="179"/>
        <v>0</v>
      </c>
      <c r="HG26" s="319">
        <f t="shared" si="180"/>
        <v>0</v>
      </c>
      <c r="HH26" s="319">
        <f t="shared" si="181"/>
        <v>0</v>
      </c>
      <c r="HI26" s="351">
        <f t="shared" si="182"/>
        <v>0</v>
      </c>
      <c r="HJ26" s="352">
        <f t="shared" si="183"/>
        <v>0</v>
      </c>
      <c r="HK26" s="319">
        <f t="shared" si="184"/>
        <v>0</v>
      </c>
      <c r="HL26" s="319">
        <f t="shared" si="185"/>
        <v>0</v>
      </c>
      <c r="HM26" s="351">
        <f t="shared" si="186"/>
        <v>0</v>
      </c>
      <c r="HN26" s="352">
        <f t="shared" si="187"/>
        <v>0</v>
      </c>
      <c r="HO26" s="319">
        <f t="shared" si="188"/>
        <v>0</v>
      </c>
      <c r="HP26" s="319">
        <f t="shared" si="189"/>
        <v>0</v>
      </c>
      <c r="HQ26" s="351">
        <f t="shared" si="190"/>
        <v>0</v>
      </c>
      <c r="HR26" s="352">
        <f t="shared" si="191"/>
        <v>0</v>
      </c>
      <c r="HS26" s="319">
        <f t="shared" si="192"/>
        <v>0</v>
      </c>
      <c r="HT26" s="319">
        <f t="shared" si="193"/>
        <v>0</v>
      </c>
      <c r="HU26" s="351">
        <f t="shared" si="194"/>
        <v>0</v>
      </c>
      <c r="HV26" s="172"/>
      <c r="HW26" s="350">
        <f t="shared" si="195"/>
        <v>0</v>
      </c>
      <c r="HX26" s="319">
        <f t="shared" si="196"/>
        <v>0</v>
      </c>
      <c r="HY26" s="319">
        <f t="shared" si="197"/>
        <v>0</v>
      </c>
      <c r="HZ26" s="351">
        <f t="shared" si="198"/>
        <v>0</v>
      </c>
      <c r="IA26" s="352">
        <f t="shared" si="199"/>
        <v>0</v>
      </c>
      <c r="IB26" s="319">
        <f t="shared" si="200"/>
        <v>0</v>
      </c>
      <c r="IC26" s="319">
        <f t="shared" si="201"/>
        <v>0</v>
      </c>
      <c r="ID26" s="351">
        <f t="shared" si="202"/>
        <v>0</v>
      </c>
      <c r="IE26" s="352">
        <f t="shared" si="203"/>
        <v>0</v>
      </c>
      <c r="IF26" s="319">
        <f t="shared" si="204"/>
        <v>0</v>
      </c>
      <c r="IG26" s="319">
        <f t="shared" si="205"/>
        <v>0</v>
      </c>
      <c r="IH26" s="351">
        <f t="shared" si="206"/>
        <v>0</v>
      </c>
      <c r="II26" s="352">
        <f t="shared" si="207"/>
        <v>0</v>
      </c>
      <c r="IJ26" s="319">
        <f t="shared" si="208"/>
        <v>0</v>
      </c>
      <c r="IK26" s="319">
        <f t="shared" si="209"/>
        <v>0</v>
      </c>
      <c r="IL26" s="351">
        <f t="shared" si="210"/>
        <v>0</v>
      </c>
      <c r="IM26" s="352">
        <f t="shared" si="211"/>
        <v>0</v>
      </c>
      <c r="IN26" s="319">
        <f t="shared" si="212"/>
        <v>0</v>
      </c>
      <c r="IO26" s="319">
        <f t="shared" si="213"/>
        <v>0</v>
      </c>
      <c r="IP26" s="351">
        <f t="shared" si="214"/>
        <v>0</v>
      </c>
      <c r="IQ26" s="352">
        <f t="shared" si="215"/>
        <v>0</v>
      </c>
      <c r="IR26" s="319">
        <f t="shared" si="216"/>
        <v>0</v>
      </c>
      <c r="IS26" s="319">
        <f t="shared" si="217"/>
        <v>0</v>
      </c>
      <c r="IT26" s="351">
        <f t="shared" si="218"/>
        <v>0</v>
      </c>
      <c r="IU26" s="172"/>
      <c r="IV26" s="350">
        <f t="shared" si="219"/>
        <v>0</v>
      </c>
      <c r="IW26" s="319">
        <f t="shared" si="220"/>
        <v>0</v>
      </c>
      <c r="IX26" s="319">
        <f t="shared" si="221"/>
        <v>0</v>
      </c>
      <c r="IY26" s="351">
        <f t="shared" si="222"/>
        <v>0</v>
      </c>
      <c r="IZ26" s="352">
        <f t="shared" si="223"/>
        <v>0</v>
      </c>
      <c r="JA26" s="319">
        <f t="shared" si="224"/>
        <v>0</v>
      </c>
      <c r="JB26" s="319">
        <f t="shared" si="225"/>
        <v>0</v>
      </c>
      <c r="JC26" s="351">
        <f t="shared" si="226"/>
        <v>0</v>
      </c>
      <c r="JD26" s="352">
        <f t="shared" si="227"/>
        <v>0</v>
      </c>
      <c r="JE26" s="319">
        <f t="shared" si="228"/>
        <v>0</v>
      </c>
      <c r="JF26" s="319">
        <f t="shared" si="229"/>
        <v>0</v>
      </c>
      <c r="JG26" s="351">
        <f t="shared" si="230"/>
        <v>0</v>
      </c>
      <c r="JH26" s="352">
        <f t="shared" si="231"/>
        <v>0</v>
      </c>
      <c r="JI26" s="319">
        <f t="shared" si="232"/>
        <v>0</v>
      </c>
      <c r="JJ26" s="319">
        <f t="shared" si="233"/>
        <v>0</v>
      </c>
      <c r="JK26" s="351">
        <f t="shared" si="234"/>
        <v>0</v>
      </c>
      <c r="JL26" s="352">
        <f t="shared" si="235"/>
        <v>0</v>
      </c>
      <c r="JM26" s="319">
        <f t="shared" si="236"/>
        <v>0</v>
      </c>
      <c r="JN26" s="319">
        <f t="shared" si="237"/>
        <v>0</v>
      </c>
      <c r="JO26" s="351">
        <f t="shared" si="238"/>
        <v>0</v>
      </c>
      <c r="JP26" s="352">
        <f t="shared" si="239"/>
        <v>0</v>
      </c>
      <c r="JQ26" s="319">
        <f t="shared" si="240"/>
        <v>0</v>
      </c>
      <c r="JR26" s="319">
        <f t="shared" si="241"/>
        <v>0</v>
      </c>
      <c r="JS26" s="351">
        <f t="shared" si="242"/>
        <v>0</v>
      </c>
    </row>
    <row r="27" spans="2:279" s="25" customFormat="1" ht="15" x14ac:dyDescent="0.25">
      <c r="B27" s="254"/>
      <c r="C27" s="209"/>
      <c r="D27" s="210"/>
      <c r="E27" s="142"/>
      <c r="F27" s="37"/>
      <c r="G27" s="17"/>
      <c r="H27" s="17"/>
      <c r="I27" s="18">
        <f t="shared" ref="I27" si="253">H27+G27</f>
        <v>0</v>
      </c>
      <c r="J27" s="17"/>
      <c r="K27" s="368" t="str">
        <f t="shared" si="1"/>
        <v/>
      </c>
      <c r="L27" s="211">
        <f t="shared" si="2"/>
        <v>0</v>
      </c>
      <c r="M27" s="211">
        <f t="shared" si="243"/>
        <v>0</v>
      </c>
      <c r="N27" s="96">
        <f t="shared" ref="N27" si="254">G27*12*E27</f>
        <v>0</v>
      </c>
      <c r="P27" s="253"/>
      <c r="R27" s="253"/>
      <c r="T27" s="430"/>
      <c r="V27" s="253"/>
      <c r="X27" s="210"/>
      <c r="Z27" s="726"/>
      <c r="AA27"/>
      <c r="AB27" s="726"/>
      <c r="AC27" s="45"/>
      <c r="AD27" s="354">
        <v>2.5</v>
      </c>
      <c r="AE27" s="315"/>
      <c r="AF27" s="350">
        <f t="shared" si="3"/>
        <v>0</v>
      </c>
      <c r="AG27" s="319">
        <f t="shared" si="4"/>
        <v>0</v>
      </c>
      <c r="AH27" s="319">
        <f t="shared" si="5"/>
        <v>0</v>
      </c>
      <c r="AI27" s="844">
        <f t="shared" si="6"/>
        <v>0</v>
      </c>
      <c r="AJ27" s="845">
        <f t="shared" si="7"/>
        <v>0</v>
      </c>
      <c r="AK27" s="846">
        <f t="shared" si="8"/>
        <v>0</v>
      </c>
      <c r="AL27" s="844">
        <f t="shared" si="9"/>
        <v>0</v>
      </c>
      <c r="AM27" s="844">
        <f t="shared" si="10"/>
        <v>0</v>
      </c>
      <c r="AN27" s="844">
        <f t="shared" si="11"/>
        <v>0</v>
      </c>
      <c r="AO27" s="845">
        <f t="shared" si="12"/>
        <v>0</v>
      </c>
      <c r="AP27" s="846">
        <f t="shared" si="13"/>
        <v>0</v>
      </c>
      <c r="AQ27" s="844">
        <f t="shared" si="14"/>
        <v>0</v>
      </c>
      <c r="AR27" s="844">
        <f t="shared" si="15"/>
        <v>0</v>
      </c>
      <c r="AS27" s="844">
        <f t="shared" si="16"/>
        <v>0</v>
      </c>
      <c r="AT27" s="845">
        <f t="shared" si="17"/>
        <v>0</v>
      </c>
      <c r="AU27" s="846">
        <f t="shared" si="18"/>
        <v>0</v>
      </c>
      <c r="AV27" s="844">
        <f t="shared" si="19"/>
        <v>0</v>
      </c>
      <c r="AW27" s="844">
        <f t="shared" si="20"/>
        <v>0</v>
      </c>
      <c r="AX27" s="844">
        <f t="shared" si="21"/>
        <v>0</v>
      </c>
      <c r="AY27" s="845">
        <f t="shared" si="22"/>
        <v>0</v>
      </c>
      <c r="AZ27" s="846">
        <f t="shared" si="23"/>
        <v>0</v>
      </c>
      <c r="BA27" s="844">
        <f t="shared" si="24"/>
        <v>0</v>
      </c>
      <c r="BB27" s="844">
        <f t="shared" si="25"/>
        <v>0</v>
      </c>
      <c r="BC27" s="844">
        <f t="shared" si="26"/>
        <v>0</v>
      </c>
      <c r="BD27" s="845">
        <f t="shared" si="27"/>
        <v>0</v>
      </c>
      <c r="BE27" s="846">
        <f t="shared" si="28"/>
        <v>0</v>
      </c>
      <c r="BF27" s="844">
        <f t="shared" si="29"/>
        <v>0</v>
      </c>
      <c r="BG27" s="844">
        <f t="shared" si="30"/>
        <v>0</v>
      </c>
      <c r="BH27" s="844">
        <f t="shared" si="31"/>
        <v>0</v>
      </c>
      <c r="BI27" s="845">
        <f t="shared" si="32"/>
        <v>0</v>
      </c>
      <c r="BJ27"/>
      <c r="BK27" s="350">
        <f t="shared" si="33"/>
        <v>0</v>
      </c>
      <c r="BL27" s="319">
        <f t="shared" si="34"/>
        <v>0</v>
      </c>
      <c r="BM27" s="319">
        <f t="shared" si="35"/>
        <v>0</v>
      </c>
      <c r="BN27" s="319">
        <f t="shared" si="36"/>
        <v>0</v>
      </c>
      <c r="BO27" s="351">
        <f t="shared" si="37"/>
        <v>0</v>
      </c>
      <c r="BP27" s="352">
        <f t="shared" si="38"/>
        <v>0</v>
      </c>
      <c r="BQ27" s="319">
        <f t="shared" si="39"/>
        <v>0</v>
      </c>
      <c r="BR27" s="319">
        <f t="shared" si="40"/>
        <v>0</v>
      </c>
      <c r="BS27" s="319">
        <f t="shared" si="41"/>
        <v>0</v>
      </c>
      <c r="BT27" s="351">
        <f t="shared" si="42"/>
        <v>0</v>
      </c>
      <c r="BU27" s="352">
        <f t="shared" si="43"/>
        <v>0</v>
      </c>
      <c r="BV27" s="319">
        <f t="shared" si="44"/>
        <v>0</v>
      </c>
      <c r="BW27" s="319">
        <f t="shared" si="45"/>
        <v>0</v>
      </c>
      <c r="BX27" s="319">
        <f t="shared" si="46"/>
        <v>0</v>
      </c>
      <c r="BY27" s="351">
        <f t="shared" si="47"/>
        <v>0</v>
      </c>
      <c r="BZ27" s="352">
        <f t="shared" si="48"/>
        <v>0</v>
      </c>
      <c r="CA27" s="319">
        <f t="shared" si="49"/>
        <v>0</v>
      </c>
      <c r="CB27" s="319">
        <f t="shared" si="50"/>
        <v>0</v>
      </c>
      <c r="CC27" s="319">
        <f t="shared" si="51"/>
        <v>0</v>
      </c>
      <c r="CD27" s="351">
        <f t="shared" si="52"/>
        <v>0</v>
      </c>
      <c r="CE27" s="352">
        <f t="shared" si="53"/>
        <v>0</v>
      </c>
      <c r="CF27" s="319">
        <f t="shared" si="54"/>
        <v>0</v>
      </c>
      <c r="CG27" s="319">
        <f t="shared" si="55"/>
        <v>0</v>
      </c>
      <c r="CH27" s="319">
        <f t="shared" si="56"/>
        <v>0</v>
      </c>
      <c r="CI27" s="351">
        <f t="shared" si="57"/>
        <v>0</v>
      </c>
      <c r="CJ27" s="352">
        <f t="shared" si="58"/>
        <v>0</v>
      </c>
      <c r="CK27" s="319">
        <f t="shared" si="59"/>
        <v>0</v>
      </c>
      <c r="CL27" s="319">
        <f t="shared" si="60"/>
        <v>0</v>
      </c>
      <c r="CM27" s="319">
        <f t="shared" si="61"/>
        <v>0</v>
      </c>
      <c r="CN27" s="351">
        <f t="shared" si="62"/>
        <v>0</v>
      </c>
      <c r="CO27"/>
      <c r="CP27" s="350">
        <f t="shared" si="63"/>
        <v>0</v>
      </c>
      <c r="CQ27" s="319">
        <f t="shared" si="64"/>
        <v>0</v>
      </c>
      <c r="CR27" s="319">
        <f t="shared" si="65"/>
        <v>0</v>
      </c>
      <c r="CS27" s="319">
        <f t="shared" si="66"/>
        <v>0</v>
      </c>
      <c r="CT27" s="351">
        <f t="shared" si="67"/>
        <v>0</v>
      </c>
      <c r="CU27" s="352">
        <f t="shared" si="68"/>
        <v>0</v>
      </c>
      <c r="CV27" s="319">
        <f t="shared" si="69"/>
        <v>0</v>
      </c>
      <c r="CW27" s="319">
        <f t="shared" si="70"/>
        <v>0</v>
      </c>
      <c r="CX27" s="319">
        <f t="shared" si="71"/>
        <v>0</v>
      </c>
      <c r="CY27" s="351">
        <f t="shared" si="72"/>
        <v>0</v>
      </c>
      <c r="CZ27" s="352">
        <f t="shared" si="73"/>
        <v>0</v>
      </c>
      <c r="DA27" s="319">
        <f t="shared" si="74"/>
        <v>0</v>
      </c>
      <c r="DB27" s="319">
        <f t="shared" si="75"/>
        <v>0</v>
      </c>
      <c r="DC27" s="319">
        <f t="shared" si="76"/>
        <v>0</v>
      </c>
      <c r="DD27" s="351">
        <f t="shared" si="77"/>
        <v>0</v>
      </c>
      <c r="DE27" s="352">
        <f t="shared" si="78"/>
        <v>0</v>
      </c>
      <c r="DF27" s="319">
        <f t="shared" si="79"/>
        <v>0</v>
      </c>
      <c r="DG27" s="319">
        <f t="shared" si="80"/>
        <v>0</v>
      </c>
      <c r="DH27" s="319">
        <f t="shared" si="81"/>
        <v>0</v>
      </c>
      <c r="DI27" s="351">
        <f t="shared" si="82"/>
        <v>0</v>
      </c>
      <c r="DJ27" s="352">
        <f t="shared" si="83"/>
        <v>0</v>
      </c>
      <c r="DK27" s="319">
        <f t="shared" si="84"/>
        <v>0</v>
      </c>
      <c r="DL27" s="319">
        <f t="shared" si="85"/>
        <v>0</v>
      </c>
      <c r="DM27" s="319">
        <f t="shared" si="86"/>
        <v>0</v>
      </c>
      <c r="DN27" s="351">
        <f t="shared" si="87"/>
        <v>0</v>
      </c>
      <c r="DO27" s="352">
        <f t="shared" si="88"/>
        <v>0</v>
      </c>
      <c r="DP27" s="319">
        <f t="shared" si="89"/>
        <v>0</v>
      </c>
      <c r="DQ27" s="319">
        <f t="shared" si="90"/>
        <v>0</v>
      </c>
      <c r="DR27" s="319">
        <f t="shared" si="91"/>
        <v>0</v>
      </c>
      <c r="DS27" s="351">
        <f t="shared" si="92"/>
        <v>0</v>
      </c>
      <c r="DT27" s="172"/>
      <c r="DU27" s="350">
        <f t="shared" si="93"/>
        <v>0</v>
      </c>
      <c r="DV27" s="319">
        <f t="shared" si="94"/>
        <v>0</v>
      </c>
      <c r="DW27" s="319">
        <f t="shared" si="95"/>
        <v>0</v>
      </c>
      <c r="DX27" s="351">
        <f t="shared" si="96"/>
        <v>0</v>
      </c>
      <c r="DY27" s="352">
        <f t="shared" si="97"/>
        <v>0</v>
      </c>
      <c r="DZ27" s="319">
        <f t="shared" si="98"/>
        <v>0</v>
      </c>
      <c r="EA27" s="319">
        <f t="shared" si="99"/>
        <v>0</v>
      </c>
      <c r="EB27" s="351">
        <f t="shared" si="100"/>
        <v>0</v>
      </c>
      <c r="EC27" s="352">
        <f t="shared" si="101"/>
        <v>0</v>
      </c>
      <c r="ED27" s="319">
        <f t="shared" si="102"/>
        <v>0</v>
      </c>
      <c r="EE27" s="319">
        <f t="shared" si="103"/>
        <v>0</v>
      </c>
      <c r="EF27" s="351">
        <f t="shared" si="104"/>
        <v>0</v>
      </c>
      <c r="EG27" s="352">
        <f t="shared" si="105"/>
        <v>0</v>
      </c>
      <c r="EH27" s="319">
        <f t="shared" si="106"/>
        <v>0</v>
      </c>
      <c r="EI27" s="319">
        <f t="shared" si="107"/>
        <v>0</v>
      </c>
      <c r="EJ27" s="351">
        <f t="shared" si="108"/>
        <v>0</v>
      </c>
      <c r="EK27" s="352">
        <f t="shared" si="109"/>
        <v>0</v>
      </c>
      <c r="EL27" s="319">
        <f t="shared" si="110"/>
        <v>0</v>
      </c>
      <c r="EM27" s="319">
        <f t="shared" si="111"/>
        <v>0</v>
      </c>
      <c r="EN27" s="351">
        <f t="shared" si="112"/>
        <v>0</v>
      </c>
      <c r="EO27" s="352">
        <f t="shared" si="113"/>
        <v>0</v>
      </c>
      <c r="EP27" s="319">
        <f t="shared" si="114"/>
        <v>0</v>
      </c>
      <c r="EQ27" s="319">
        <f t="shared" si="115"/>
        <v>0</v>
      </c>
      <c r="ER27" s="351">
        <f t="shared" si="116"/>
        <v>0</v>
      </c>
      <c r="ES27" s="172"/>
      <c r="ET27" s="350">
        <f t="shared" si="117"/>
        <v>0</v>
      </c>
      <c r="EU27" s="319">
        <f t="shared" si="118"/>
        <v>0</v>
      </c>
      <c r="EV27" s="319">
        <f t="shared" si="119"/>
        <v>0</v>
      </c>
      <c r="EW27" s="351">
        <f t="shared" si="120"/>
        <v>0</v>
      </c>
      <c r="EX27" s="352">
        <f t="shared" si="121"/>
        <v>0</v>
      </c>
      <c r="EY27" s="319">
        <f t="shared" si="122"/>
        <v>0</v>
      </c>
      <c r="EZ27" s="319">
        <f t="shared" si="123"/>
        <v>0</v>
      </c>
      <c r="FA27" s="351">
        <f t="shared" si="124"/>
        <v>0</v>
      </c>
      <c r="FB27" s="352">
        <f t="shared" si="125"/>
        <v>0</v>
      </c>
      <c r="FC27" s="319">
        <f t="shared" si="126"/>
        <v>0</v>
      </c>
      <c r="FD27" s="319">
        <f t="shared" si="127"/>
        <v>0</v>
      </c>
      <c r="FE27" s="351">
        <f t="shared" si="128"/>
        <v>0</v>
      </c>
      <c r="FF27" s="352">
        <f t="shared" si="129"/>
        <v>0</v>
      </c>
      <c r="FG27" s="319">
        <f t="shared" si="130"/>
        <v>0</v>
      </c>
      <c r="FH27" s="319">
        <f t="shared" si="131"/>
        <v>0</v>
      </c>
      <c r="FI27" s="351">
        <f t="shared" si="132"/>
        <v>0</v>
      </c>
      <c r="FJ27" s="352">
        <f t="shared" si="133"/>
        <v>0</v>
      </c>
      <c r="FK27" s="319">
        <f t="shared" si="134"/>
        <v>0</v>
      </c>
      <c r="FL27" s="319">
        <f t="shared" si="135"/>
        <v>0</v>
      </c>
      <c r="FM27" s="351">
        <f t="shared" si="136"/>
        <v>0</v>
      </c>
      <c r="FN27" s="352">
        <f t="shared" si="137"/>
        <v>0</v>
      </c>
      <c r="FO27" s="319">
        <f t="shared" si="138"/>
        <v>0</v>
      </c>
      <c r="FP27" s="319">
        <f t="shared" si="139"/>
        <v>0</v>
      </c>
      <c r="FQ27" s="351">
        <f t="shared" si="140"/>
        <v>0</v>
      </c>
      <c r="FR27" s="172"/>
      <c r="FS27" s="350">
        <f t="shared" si="141"/>
        <v>0</v>
      </c>
      <c r="FT27" s="319">
        <f t="shared" si="142"/>
        <v>0</v>
      </c>
      <c r="FU27" s="319">
        <f t="shared" si="143"/>
        <v>0</v>
      </c>
      <c r="FV27" s="319">
        <f t="shared" si="144"/>
        <v>0</v>
      </c>
      <c r="FW27" s="351">
        <f t="shared" si="145"/>
        <v>0</v>
      </c>
      <c r="FX27" s="352">
        <f t="shared" si="146"/>
        <v>0</v>
      </c>
      <c r="FY27" s="319">
        <f t="shared" si="147"/>
        <v>0</v>
      </c>
      <c r="FZ27" s="319">
        <f t="shared" si="148"/>
        <v>0</v>
      </c>
      <c r="GA27" s="319">
        <f t="shared" si="149"/>
        <v>0</v>
      </c>
      <c r="GB27" s="351">
        <f t="shared" si="150"/>
        <v>0</v>
      </c>
      <c r="GC27" s="352">
        <f t="shared" si="151"/>
        <v>0</v>
      </c>
      <c r="GD27" s="319">
        <f t="shared" si="152"/>
        <v>0</v>
      </c>
      <c r="GE27" s="319">
        <f t="shared" si="153"/>
        <v>0</v>
      </c>
      <c r="GF27" s="319">
        <f t="shared" si="154"/>
        <v>0</v>
      </c>
      <c r="GG27" s="351">
        <f t="shared" si="155"/>
        <v>0</v>
      </c>
      <c r="GH27" s="352">
        <f t="shared" si="156"/>
        <v>0</v>
      </c>
      <c r="GI27" s="319">
        <f t="shared" si="157"/>
        <v>0</v>
      </c>
      <c r="GJ27" s="319">
        <f t="shared" si="158"/>
        <v>0</v>
      </c>
      <c r="GK27" s="319">
        <f t="shared" si="159"/>
        <v>0</v>
      </c>
      <c r="GL27" s="351">
        <f t="shared" si="160"/>
        <v>0</v>
      </c>
      <c r="GM27" s="352">
        <f t="shared" si="161"/>
        <v>0</v>
      </c>
      <c r="GN27" s="319">
        <f t="shared" si="162"/>
        <v>0</v>
      </c>
      <c r="GO27" s="319">
        <f t="shared" si="163"/>
        <v>0</v>
      </c>
      <c r="GP27" s="319">
        <f t="shared" si="164"/>
        <v>0</v>
      </c>
      <c r="GQ27" s="351">
        <f t="shared" si="165"/>
        <v>0</v>
      </c>
      <c r="GR27" s="352">
        <f t="shared" si="166"/>
        <v>0</v>
      </c>
      <c r="GS27" s="319">
        <f t="shared" si="167"/>
        <v>0</v>
      </c>
      <c r="GT27" s="319">
        <f t="shared" si="168"/>
        <v>0</v>
      </c>
      <c r="GU27" s="319">
        <f t="shared" si="169"/>
        <v>0</v>
      </c>
      <c r="GV27" s="351">
        <f t="shared" si="170"/>
        <v>0</v>
      </c>
      <c r="GW27"/>
      <c r="GX27" s="350">
        <f t="shared" si="171"/>
        <v>0</v>
      </c>
      <c r="GY27" s="319">
        <f t="shared" si="172"/>
        <v>0</v>
      </c>
      <c r="GZ27" s="319">
        <f t="shared" si="173"/>
        <v>0</v>
      </c>
      <c r="HA27" s="351">
        <f t="shared" si="174"/>
        <v>0</v>
      </c>
      <c r="HB27" s="352">
        <f t="shared" si="175"/>
        <v>0</v>
      </c>
      <c r="HC27" s="319">
        <f t="shared" si="176"/>
        <v>0</v>
      </c>
      <c r="HD27" s="319">
        <f t="shared" si="177"/>
        <v>0</v>
      </c>
      <c r="HE27" s="351">
        <f t="shared" si="178"/>
        <v>0</v>
      </c>
      <c r="HF27" s="352">
        <f t="shared" si="179"/>
        <v>0</v>
      </c>
      <c r="HG27" s="319">
        <f t="shared" si="180"/>
        <v>0</v>
      </c>
      <c r="HH27" s="319">
        <f t="shared" si="181"/>
        <v>0</v>
      </c>
      <c r="HI27" s="351">
        <f t="shared" si="182"/>
        <v>0</v>
      </c>
      <c r="HJ27" s="352">
        <f t="shared" si="183"/>
        <v>0</v>
      </c>
      <c r="HK27" s="319">
        <f t="shared" si="184"/>
        <v>0</v>
      </c>
      <c r="HL27" s="319">
        <f t="shared" si="185"/>
        <v>0</v>
      </c>
      <c r="HM27" s="351">
        <f t="shared" si="186"/>
        <v>0</v>
      </c>
      <c r="HN27" s="352">
        <f t="shared" si="187"/>
        <v>0</v>
      </c>
      <c r="HO27" s="319">
        <f t="shared" si="188"/>
        <v>0</v>
      </c>
      <c r="HP27" s="319">
        <f t="shared" si="189"/>
        <v>0</v>
      </c>
      <c r="HQ27" s="351">
        <f t="shared" si="190"/>
        <v>0</v>
      </c>
      <c r="HR27" s="352">
        <f t="shared" si="191"/>
        <v>0</v>
      </c>
      <c r="HS27" s="319">
        <f t="shared" si="192"/>
        <v>0</v>
      </c>
      <c r="HT27" s="319">
        <f t="shared" si="193"/>
        <v>0</v>
      </c>
      <c r="HU27" s="351">
        <f t="shared" si="194"/>
        <v>0</v>
      </c>
      <c r="HV27" s="172"/>
      <c r="HW27" s="350">
        <f t="shared" si="195"/>
        <v>0</v>
      </c>
      <c r="HX27" s="319">
        <f t="shared" si="196"/>
        <v>0</v>
      </c>
      <c r="HY27" s="319">
        <f t="shared" si="197"/>
        <v>0</v>
      </c>
      <c r="HZ27" s="351">
        <f t="shared" si="198"/>
        <v>0</v>
      </c>
      <c r="IA27" s="352">
        <f t="shared" si="199"/>
        <v>0</v>
      </c>
      <c r="IB27" s="319">
        <f t="shared" si="200"/>
        <v>0</v>
      </c>
      <c r="IC27" s="319">
        <f t="shared" si="201"/>
        <v>0</v>
      </c>
      <c r="ID27" s="351">
        <f t="shared" si="202"/>
        <v>0</v>
      </c>
      <c r="IE27" s="352">
        <f t="shared" si="203"/>
        <v>0</v>
      </c>
      <c r="IF27" s="319">
        <f t="shared" si="204"/>
        <v>0</v>
      </c>
      <c r="IG27" s="319">
        <f t="shared" si="205"/>
        <v>0</v>
      </c>
      <c r="IH27" s="351">
        <f t="shared" si="206"/>
        <v>0</v>
      </c>
      <c r="II27" s="352">
        <f t="shared" si="207"/>
        <v>0</v>
      </c>
      <c r="IJ27" s="319">
        <f t="shared" si="208"/>
        <v>0</v>
      </c>
      <c r="IK27" s="319">
        <f t="shared" si="209"/>
        <v>0</v>
      </c>
      <c r="IL27" s="351">
        <f t="shared" si="210"/>
        <v>0</v>
      </c>
      <c r="IM27" s="352">
        <f t="shared" si="211"/>
        <v>0</v>
      </c>
      <c r="IN27" s="319">
        <f t="shared" si="212"/>
        <v>0</v>
      </c>
      <c r="IO27" s="319">
        <f t="shared" si="213"/>
        <v>0</v>
      </c>
      <c r="IP27" s="351">
        <f t="shared" si="214"/>
        <v>0</v>
      </c>
      <c r="IQ27" s="352">
        <f t="shared" si="215"/>
        <v>0</v>
      </c>
      <c r="IR27" s="319">
        <f t="shared" si="216"/>
        <v>0</v>
      </c>
      <c r="IS27" s="319">
        <f t="shared" si="217"/>
        <v>0</v>
      </c>
      <c r="IT27" s="351">
        <f t="shared" si="218"/>
        <v>0</v>
      </c>
      <c r="IU27" s="172"/>
      <c r="IV27" s="350">
        <f t="shared" si="219"/>
        <v>0</v>
      </c>
      <c r="IW27" s="319">
        <f t="shared" si="220"/>
        <v>0</v>
      </c>
      <c r="IX27" s="319">
        <f t="shared" si="221"/>
        <v>0</v>
      </c>
      <c r="IY27" s="351">
        <f t="shared" si="222"/>
        <v>0</v>
      </c>
      <c r="IZ27" s="352">
        <f t="shared" si="223"/>
        <v>0</v>
      </c>
      <c r="JA27" s="319">
        <f t="shared" si="224"/>
        <v>0</v>
      </c>
      <c r="JB27" s="319">
        <f t="shared" si="225"/>
        <v>0</v>
      </c>
      <c r="JC27" s="351">
        <f t="shared" si="226"/>
        <v>0</v>
      </c>
      <c r="JD27" s="352">
        <f t="shared" si="227"/>
        <v>0</v>
      </c>
      <c r="JE27" s="319">
        <f t="shared" si="228"/>
        <v>0</v>
      </c>
      <c r="JF27" s="319">
        <f t="shared" si="229"/>
        <v>0</v>
      </c>
      <c r="JG27" s="351">
        <f t="shared" si="230"/>
        <v>0</v>
      </c>
      <c r="JH27" s="352">
        <f t="shared" si="231"/>
        <v>0</v>
      </c>
      <c r="JI27" s="319">
        <f t="shared" si="232"/>
        <v>0</v>
      </c>
      <c r="JJ27" s="319">
        <f t="shared" si="233"/>
        <v>0</v>
      </c>
      <c r="JK27" s="351">
        <f t="shared" si="234"/>
        <v>0</v>
      </c>
      <c r="JL27" s="352">
        <f t="shared" si="235"/>
        <v>0</v>
      </c>
      <c r="JM27" s="319">
        <f t="shared" si="236"/>
        <v>0</v>
      </c>
      <c r="JN27" s="319">
        <f t="shared" si="237"/>
        <v>0</v>
      </c>
      <c r="JO27" s="351">
        <f t="shared" si="238"/>
        <v>0</v>
      </c>
      <c r="JP27" s="352">
        <f t="shared" si="239"/>
        <v>0</v>
      </c>
      <c r="JQ27" s="319">
        <f t="shared" si="240"/>
        <v>0</v>
      </c>
      <c r="JR27" s="319">
        <f t="shared" si="241"/>
        <v>0</v>
      </c>
      <c r="JS27" s="351">
        <f t="shared" si="242"/>
        <v>0</v>
      </c>
    </row>
    <row r="28" spans="2:279" s="25" customFormat="1" ht="15" x14ac:dyDescent="0.25">
      <c r="B28" s="254"/>
      <c r="C28" s="209"/>
      <c r="D28" s="210"/>
      <c r="E28" s="142"/>
      <c r="F28" s="37"/>
      <c r="G28" s="17"/>
      <c r="H28" s="17"/>
      <c r="I28" s="18">
        <f t="shared" si="251"/>
        <v>0</v>
      </c>
      <c r="J28" s="17"/>
      <c r="K28" s="368" t="str">
        <f t="shared" si="1"/>
        <v/>
      </c>
      <c r="L28" s="211">
        <f t="shared" si="2"/>
        <v>0</v>
      </c>
      <c r="M28" s="211">
        <f t="shared" si="243"/>
        <v>0</v>
      </c>
      <c r="N28" s="96">
        <f t="shared" si="252"/>
        <v>0</v>
      </c>
      <c r="P28" s="253"/>
      <c r="R28" s="253"/>
      <c r="T28" s="430"/>
      <c r="V28" s="253"/>
      <c r="X28" s="210"/>
      <c r="Z28" s="726"/>
      <c r="AA28"/>
      <c r="AB28" s="726"/>
      <c r="AC28" s="45"/>
      <c r="AD28" s="337" t="s">
        <v>753</v>
      </c>
      <c r="AE28" s="315"/>
      <c r="AF28" s="350">
        <f t="shared" si="3"/>
        <v>0</v>
      </c>
      <c r="AG28" s="319">
        <f t="shared" si="4"/>
        <v>0</v>
      </c>
      <c r="AH28" s="319">
        <f t="shared" si="5"/>
        <v>0</v>
      </c>
      <c r="AI28" s="844">
        <f t="shared" si="6"/>
        <v>0</v>
      </c>
      <c r="AJ28" s="845">
        <f t="shared" si="7"/>
        <v>0</v>
      </c>
      <c r="AK28" s="846">
        <f t="shared" si="8"/>
        <v>0</v>
      </c>
      <c r="AL28" s="844">
        <f t="shared" si="9"/>
        <v>0</v>
      </c>
      <c r="AM28" s="844">
        <f t="shared" si="10"/>
        <v>0</v>
      </c>
      <c r="AN28" s="844">
        <f t="shared" si="11"/>
        <v>0</v>
      </c>
      <c r="AO28" s="845">
        <f t="shared" si="12"/>
        <v>0</v>
      </c>
      <c r="AP28" s="846">
        <f t="shared" si="13"/>
        <v>0</v>
      </c>
      <c r="AQ28" s="844">
        <f t="shared" si="14"/>
        <v>0</v>
      </c>
      <c r="AR28" s="844">
        <f t="shared" si="15"/>
        <v>0</v>
      </c>
      <c r="AS28" s="844">
        <f t="shared" si="16"/>
        <v>0</v>
      </c>
      <c r="AT28" s="845">
        <f t="shared" si="17"/>
        <v>0</v>
      </c>
      <c r="AU28" s="846">
        <f t="shared" si="18"/>
        <v>0</v>
      </c>
      <c r="AV28" s="844">
        <f t="shared" si="19"/>
        <v>0</v>
      </c>
      <c r="AW28" s="844">
        <f t="shared" si="20"/>
        <v>0</v>
      </c>
      <c r="AX28" s="844">
        <f t="shared" si="21"/>
        <v>0</v>
      </c>
      <c r="AY28" s="845">
        <f t="shared" si="22"/>
        <v>0</v>
      </c>
      <c r="AZ28" s="846">
        <f t="shared" si="23"/>
        <v>0</v>
      </c>
      <c r="BA28" s="844">
        <f t="shared" si="24"/>
        <v>0</v>
      </c>
      <c r="BB28" s="844">
        <f t="shared" si="25"/>
        <v>0</v>
      </c>
      <c r="BC28" s="844">
        <f t="shared" si="26"/>
        <v>0</v>
      </c>
      <c r="BD28" s="845">
        <f t="shared" si="27"/>
        <v>0</v>
      </c>
      <c r="BE28" s="846">
        <f t="shared" si="28"/>
        <v>0</v>
      </c>
      <c r="BF28" s="844">
        <f t="shared" si="29"/>
        <v>0</v>
      </c>
      <c r="BG28" s="844">
        <f t="shared" si="30"/>
        <v>0</v>
      </c>
      <c r="BH28" s="844">
        <f t="shared" si="31"/>
        <v>0</v>
      </c>
      <c r="BI28" s="845">
        <f t="shared" si="32"/>
        <v>0</v>
      </c>
      <c r="BJ28"/>
      <c r="BK28" s="350">
        <f t="shared" si="33"/>
        <v>0</v>
      </c>
      <c r="BL28" s="319">
        <f t="shared" si="34"/>
        <v>0</v>
      </c>
      <c r="BM28" s="319">
        <f t="shared" si="35"/>
        <v>0</v>
      </c>
      <c r="BN28" s="319">
        <f t="shared" si="36"/>
        <v>0</v>
      </c>
      <c r="BO28" s="351">
        <f t="shared" si="37"/>
        <v>0</v>
      </c>
      <c r="BP28" s="352">
        <f t="shared" si="38"/>
        <v>0</v>
      </c>
      <c r="BQ28" s="319">
        <f t="shared" si="39"/>
        <v>0</v>
      </c>
      <c r="BR28" s="319">
        <f t="shared" si="40"/>
        <v>0</v>
      </c>
      <c r="BS28" s="319">
        <f t="shared" si="41"/>
        <v>0</v>
      </c>
      <c r="BT28" s="351">
        <f t="shared" si="42"/>
        <v>0</v>
      </c>
      <c r="BU28" s="352">
        <f t="shared" si="43"/>
        <v>0</v>
      </c>
      <c r="BV28" s="319">
        <f t="shared" si="44"/>
        <v>0</v>
      </c>
      <c r="BW28" s="319">
        <f t="shared" si="45"/>
        <v>0</v>
      </c>
      <c r="BX28" s="319">
        <f t="shared" si="46"/>
        <v>0</v>
      </c>
      <c r="BY28" s="351">
        <f t="shared" si="47"/>
        <v>0</v>
      </c>
      <c r="BZ28" s="352">
        <f t="shared" si="48"/>
        <v>0</v>
      </c>
      <c r="CA28" s="319">
        <f t="shared" si="49"/>
        <v>0</v>
      </c>
      <c r="CB28" s="319">
        <f t="shared" si="50"/>
        <v>0</v>
      </c>
      <c r="CC28" s="319">
        <f t="shared" si="51"/>
        <v>0</v>
      </c>
      <c r="CD28" s="351">
        <f t="shared" si="52"/>
        <v>0</v>
      </c>
      <c r="CE28" s="352">
        <f t="shared" si="53"/>
        <v>0</v>
      </c>
      <c r="CF28" s="319">
        <f t="shared" si="54"/>
        <v>0</v>
      </c>
      <c r="CG28" s="319">
        <f t="shared" si="55"/>
        <v>0</v>
      </c>
      <c r="CH28" s="319">
        <f t="shared" si="56"/>
        <v>0</v>
      </c>
      <c r="CI28" s="351">
        <f t="shared" si="57"/>
        <v>0</v>
      </c>
      <c r="CJ28" s="352">
        <f t="shared" si="58"/>
        <v>0</v>
      </c>
      <c r="CK28" s="319">
        <f t="shared" si="59"/>
        <v>0</v>
      </c>
      <c r="CL28" s="319">
        <f t="shared" si="60"/>
        <v>0</v>
      </c>
      <c r="CM28" s="319">
        <f t="shared" si="61"/>
        <v>0</v>
      </c>
      <c r="CN28" s="351">
        <f t="shared" si="62"/>
        <v>0</v>
      </c>
      <c r="CO28"/>
      <c r="CP28" s="350">
        <f t="shared" si="63"/>
        <v>0</v>
      </c>
      <c r="CQ28" s="319">
        <f t="shared" si="64"/>
        <v>0</v>
      </c>
      <c r="CR28" s="319">
        <f t="shared" si="65"/>
        <v>0</v>
      </c>
      <c r="CS28" s="319">
        <f t="shared" si="66"/>
        <v>0</v>
      </c>
      <c r="CT28" s="351">
        <f t="shared" si="67"/>
        <v>0</v>
      </c>
      <c r="CU28" s="352">
        <f t="shared" si="68"/>
        <v>0</v>
      </c>
      <c r="CV28" s="319">
        <f t="shared" si="69"/>
        <v>0</v>
      </c>
      <c r="CW28" s="319">
        <f t="shared" si="70"/>
        <v>0</v>
      </c>
      <c r="CX28" s="319">
        <f t="shared" si="71"/>
        <v>0</v>
      </c>
      <c r="CY28" s="351">
        <f t="shared" si="72"/>
        <v>0</v>
      </c>
      <c r="CZ28" s="352">
        <f t="shared" si="73"/>
        <v>0</v>
      </c>
      <c r="DA28" s="319">
        <f t="shared" si="74"/>
        <v>0</v>
      </c>
      <c r="DB28" s="319">
        <f t="shared" si="75"/>
        <v>0</v>
      </c>
      <c r="DC28" s="319">
        <f t="shared" si="76"/>
        <v>0</v>
      </c>
      <c r="DD28" s="351">
        <f t="shared" si="77"/>
        <v>0</v>
      </c>
      <c r="DE28" s="352">
        <f t="shared" si="78"/>
        <v>0</v>
      </c>
      <c r="DF28" s="319">
        <f t="shared" si="79"/>
        <v>0</v>
      </c>
      <c r="DG28" s="319">
        <f t="shared" si="80"/>
        <v>0</v>
      </c>
      <c r="DH28" s="319">
        <f t="shared" si="81"/>
        <v>0</v>
      </c>
      <c r="DI28" s="351">
        <f t="shared" si="82"/>
        <v>0</v>
      </c>
      <c r="DJ28" s="352">
        <f t="shared" si="83"/>
        <v>0</v>
      </c>
      <c r="DK28" s="319">
        <f t="shared" si="84"/>
        <v>0</v>
      </c>
      <c r="DL28" s="319">
        <f t="shared" si="85"/>
        <v>0</v>
      </c>
      <c r="DM28" s="319">
        <f t="shared" si="86"/>
        <v>0</v>
      </c>
      <c r="DN28" s="351">
        <f t="shared" si="87"/>
        <v>0</v>
      </c>
      <c r="DO28" s="352">
        <f t="shared" si="88"/>
        <v>0</v>
      </c>
      <c r="DP28" s="319">
        <f t="shared" si="89"/>
        <v>0</v>
      </c>
      <c r="DQ28" s="319">
        <f t="shared" si="90"/>
        <v>0</v>
      </c>
      <c r="DR28" s="319">
        <f t="shared" si="91"/>
        <v>0</v>
      </c>
      <c r="DS28" s="351">
        <f t="shared" si="92"/>
        <v>0</v>
      </c>
      <c r="DT28" s="172"/>
      <c r="DU28" s="350">
        <f t="shared" si="93"/>
        <v>0</v>
      </c>
      <c r="DV28" s="319">
        <f t="shared" si="94"/>
        <v>0</v>
      </c>
      <c r="DW28" s="319">
        <f t="shared" si="95"/>
        <v>0</v>
      </c>
      <c r="DX28" s="351">
        <f t="shared" si="96"/>
        <v>0</v>
      </c>
      <c r="DY28" s="352">
        <f t="shared" si="97"/>
        <v>0</v>
      </c>
      <c r="DZ28" s="319">
        <f t="shared" si="98"/>
        <v>0</v>
      </c>
      <c r="EA28" s="319">
        <f t="shared" si="99"/>
        <v>0</v>
      </c>
      <c r="EB28" s="351">
        <f t="shared" si="100"/>
        <v>0</v>
      </c>
      <c r="EC28" s="352">
        <f t="shared" si="101"/>
        <v>0</v>
      </c>
      <c r="ED28" s="319">
        <f t="shared" si="102"/>
        <v>0</v>
      </c>
      <c r="EE28" s="319">
        <f t="shared" si="103"/>
        <v>0</v>
      </c>
      <c r="EF28" s="351">
        <f t="shared" si="104"/>
        <v>0</v>
      </c>
      <c r="EG28" s="352">
        <f t="shared" si="105"/>
        <v>0</v>
      </c>
      <c r="EH28" s="319">
        <f t="shared" si="106"/>
        <v>0</v>
      </c>
      <c r="EI28" s="319">
        <f t="shared" si="107"/>
        <v>0</v>
      </c>
      <c r="EJ28" s="351">
        <f t="shared" si="108"/>
        <v>0</v>
      </c>
      <c r="EK28" s="352">
        <f t="shared" si="109"/>
        <v>0</v>
      </c>
      <c r="EL28" s="319">
        <f t="shared" si="110"/>
        <v>0</v>
      </c>
      <c r="EM28" s="319">
        <f t="shared" si="111"/>
        <v>0</v>
      </c>
      <c r="EN28" s="351">
        <f t="shared" si="112"/>
        <v>0</v>
      </c>
      <c r="EO28" s="352">
        <f t="shared" si="113"/>
        <v>0</v>
      </c>
      <c r="EP28" s="319">
        <f t="shared" si="114"/>
        <v>0</v>
      </c>
      <c r="EQ28" s="319">
        <f t="shared" si="115"/>
        <v>0</v>
      </c>
      <c r="ER28" s="351">
        <f t="shared" si="116"/>
        <v>0</v>
      </c>
      <c r="ES28" s="172"/>
      <c r="ET28" s="350">
        <f t="shared" si="117"/>
        <v>0</v>
      </c>
      <c r="EU28" s="319">
        <f t="shared" si="118"/>
        <v>0</v>
      </c>
      <c r="EV28" s="319">
        <f t="shared" si="119"/>
        <v>0</v>
      </c>
      <c r="EW28" s="351">
        <f t="shared" si="120"/>
        <v>0</v>
      </c>
      <c r="EX28" s="352">
        <f t="shared" si="121"/>
        <v>0</v>
      </c>
      <c r="EY28" s="319">
        <f t="shared" si="122"/>
        <v>0</v>
      </c>
      <c r="EZ28" s="319">
        <f t="shared" si="123"/>
        <v>0</v>
      </c>
      <c r="FA28" s="351">
        <f t="shared" si="124"/>
        <v>0</v>
      </c>
      <c r="FB28" s="352">
        <f t="shared" si="125"/>
        <v>0</v>
      </c>
      <c r="FC28" s="319">
        <f t="shared" si="126"/>
        <v>0</v>
      </c>
      <c r="FD28" s="319">
        <f t="shared" si="127"/>
        <v>0</v>
      </c>
      <c r="FE28" s="351">
        <f t="shared" si="128"/>
        <v>0</v>
      </c>
      <c r="FF28" s="352">
        <f t="shared" si="129"/>
        <v>0</v>
      </c>
      <c r="FG28" s="319">
        <f t="shared" si="130"/>
        <v>0</v>
      </c>
      <c r="FH28" s="319">
        <f t="shared" si="131"/>
        <v>0</v>
      </c>
      <c r="FI28" s="351">
        <f t="shared" si="132"/>
        <v>0</v>
      </c>
      <c r="FJ28" s="352">
        <f t="shared" si="133"/>
        <v>0</v>
      </c>
      <c r="FK28" s="319">
        <f t="shared" si="134"/>
        <v>0</v>
      </c>
      <c r="FL28" s="319">
        <f t="shared" si="135"/>
        <v>0</v>
      </c>
      <c r="FM28" s="351">
        <f t="shared" si="136"/>
        <v>0</v>
      </c>
      <c r="FN28" s="352">
        <f t="shared" si="137"/>
        <v>0</v>
      </c>
      <c r="FO28" s="319">
        <f t="shared" si="138"/>
        <v>0</v>
      </c>
      <c r="FP28" s="319">
        <f t="shared" si="139"/>
        <v>0</v>
      </c>
      <c r="FQ28" s="351">
        <f t="shared" si="140"/>
        <v>0</v>
      </c>
      <c r="FR28" s="172"/>
      <c r="FS28" s="350">
        <f t="shared" si="141"/>
        <v>0</v>
      </c>
      <c r="FT28" s="319">
        <f t="shared" si="142"/>
        <v>0</v>
      </c>
      <c r="FU28" s="319">
        <f t="shared" si="143"/>
        <v>0</v>
      </c>
      <c r="FV28" s="319">
        <f t="shared" si="144"/>
        <v>0</v>
      </c>
      <c r="FW28" s="351">
        <f t="shared" si="145"/>
        <v>0</v>
      </c>
      <c r="FX28" s="352">
        <f t="shared" si="146"/>
        <v>0</v>
      </c>
      <c r="FY28" s="319">
        <f t="shared" si="147"/>
        <v>0</v>
      </c>
      <c r="FZ28" s="319">
        <f t="shared" si="148"/>
        <v>0</v>
      </c>
      <c r="GA28" s="319">
        <f t="shared" si="149"/>
        <v>0</v>
      </c>
      <c r="GB28" s="351">
        <f t="shared" si="150"/>
        <v>0</v>
      </c>
      <c r="GC28" s="352">
        <f t="shared" si="151"/>
        <v>0</v>
      </c>
      <c r="GD28" s="319">
        <f t="shared" si="152"/>
        <v>0</v>
      </c>
      <c r="GE28" s="319">
        <f t="shared" si="153"/>
        <v>0</v>
      </c>
      <c r="GF28" s="319">
        <f t="shared" si="154"/>
        <v>0</v>
      </c>
      <c r="GG28" s="351">
        <f t="shared" si="155"/>
        <v>0</v>
      </c>
      <c r="GH28" s="352">
        <f t="shared" si="156"/>
        <v>0</v>
      </c>
      <c r="GI28" s="319">
        <f t="shared" si="157"/>
        <v>0</v>
      </c>
      <c r="GJ28" s="319">
        <f t="shared" si="158"/>
        <v>0</v>
      </c>
      <c r="GK28" s="319">
        <f t="shared" si="159"/>
        <v>0</v>
      </c>
      <c r="GL28" s="351">
        <f t="shared" si="160"/>
        <v>0</v>
      </c>
      <c r="GM28" s="352">
        <f t="shared" si="161"/>
        <v>0</v>
      </c>
      <c r="GN28" s="319">
        <f t="shared" si="162"/>
        <v>0</v>
      </c>
      <c r="GO28" s="319">
        <f t="shared" si="163"/>
        <v>0</v>
      </c>
      <c r="GP28" s="319">
        <f t="shared" si="164"/>
        <v>0</v>
      </c>
      <c r="GQ28" s="351">
        <f t="shared" si="165"/>
        <v>0</v>
      </c>
      <c r="GR28" s="352">
        <f t="shared" si="166"/>
        <v>0</v>
      </c>
      <c r="GS28" s="319">
        <f t="shared" si="167"/>
        <v>0</v>
      </c>
      <c r="GT28" s="319">
        <f t="shared" si="168"/>
        <v>0</v>
      </c>
      <c r="GU28" s="319">
        <f t="shared" si="169"/>
        <v>0</v>
      </c>
      <c r="GV28" s="351">
        <f t="shared" si="170"/>
        <v>0</v>
      </c>
      <c r="GW28"/>
      <c r="GX28" s="350">
        <f t="shared" si="171"/>
        <v>0</v>
      </c>
      <c r="GY28" s="319">
        <f t="shared" si="172"/>
        <v>0</v>
      </c>
      <c r="GZ28" s="319">
        <f t="shared" si="173"/>
        <v>0</v>
      </c>
      <c r="HA28" s="351">
        <f t="shared" si="174"/>
        <v>0</v>
      </c>
      <c r="HB28" s="352">
        <f t="shared" si="175"/>
        <v>0</v>
      </c>
      <c r="HC28" s="319">
        <f t="shared" si="176"/>
        <v>0</v>
      </c>
      <c r="HD28" s="319">
        <f t="shared" si="177"/>
        <v>0</v>
      </c>
      <c r="HE28" s="351">
        <f t="shared" si="178"/>
        <v>0</v>
      </c>
      <c r="HF28" s="352">
        <f t="shared" si="179"/>
        <v>0</v>
      </c>
      <c r="HG28" s="319">
        <f t="shared" si="180"/>
        <v>0</v>
      </c>
      <c r="HH28" s="319">
        <f t="shared" si="181"/>
        <v>0</v>
      </c>
      <c r="HI28" s="351">
        <f t="shared" si="182"/>
        <v>0</v>
      </c>
      <c r="HJ28" s="352">
        <f t="shared" si="183"/>
        <v>0</v>
      </c>
      <c r="HK28" s="319">
        <f t="shared" si="184"/>
        <v>0</v>
      </c>
      <c r="HL28" s="319">
        <f t="shared" si="185"/>
        <v>0</v>
      </c>
      <c r="HM28" s="351">
        <f t="shared" si="186"/>
        <v>0</v>
      </c>
      <c r="HN28" s="352">
        <f t="shared" si="187"/>
        <v>0</v>
      </c>
      <c r="HO28" s="319">
        <f t="shared" si="188"/>
        <v>0</v>
      </c>
      <c r="HP28" s="319">
        <f t="shared" si="189"/>
        <v>0</v>
      </c>
      <c r="HQ28" s="351">
        <f t="shared" si="190"/>
        <v>0</v>
      </c>
      <c r="HR28" s="352">
        <f t="shared" si="191"/>
        <v>0</v>
      </c>
      <c r="HS28" s="319">
        <f t="shared" si="192"/>
        <v>0</v>
      </c>
      <c r="HT28" s="319">
        <f t="shared" si="193"/>
        <v>0</v>
      </c>
      <c r="HU28" s="351">
        <f t="shared" si="194"/>
        <v>0</v>
      </c>
      <c r="HV28" s="172"/>
      <c r="HW28" s="350">
        <f t="shared" si="195"/>
        <v>0</v>
      </c>
      <c r="HX28" s="319">
        <f t="shared" si="196"/>
        <v>0</v>
      </c>
      <c r="HY28" s="319">
        <f t="shared" si="197"/>
        <v>0</v>
      </c>
      <c r="HZ28" s="351">
        <f t="shared" si="198"/>
        <v>0</v>
      </c>
      <c r="IA28" s="352">
        <f t="shared" si="199"/>
        <v>0</v>
      </c>
      <c r="IB28" s="319">
        <f t="shared" si="200"/>
        <v>0</v>
      </c>
      <c r="IC28" s="319">
        <f t="shared" si="201"/>
        <v>0</v>
      </c>
      <c r="ID28" s="351">
        <f t="shared" si="202"/>
        <v>0</v>
      </c>
      <c r="IE28" s="352">
        <f t="shared" si="203"/>
        <v>0</v>
      </c>
      <c r="IF28" s="319">
        <f t="shared" si="204"/>
        <v>0</v>
      </c>
      <c r="IG28" s="319">
        <f t="shared" si="205"/>
        <v>0</v>
      </c>
      <c r="IH28" s="351">
        <f t="shared" si="206"/>
        <v>0</v>
      </c>
      <c r="II28" s="352">
        <f t="shared" si="207"/>
        <v>0</v>
      </c>
      <c r="IJ28" s="319">
        <f t="shared" si="208"/>
        <v>0</v>
      </c>
      <c r="IK28" s="319">
        <f t="shared" si="209"/>
        <v>0</v>
      </c>
      <c r="IL28" s="351">
        <f t="shared" si="210"/>
        <v>0</v>
      </c>
      <c r="IM28" s="352">
        <f t="shared" si="211"/>
        <v>0</v>
      </c>
      <c r="IN28" s="319">
        <f t="shared" si="212"/>
        <v>0</v>
      </c>
      <c r="IO28" s="319">
        <f t="shared" si="213"/>
        <v>0</v>
      </c>
      <c r="IP28" s="351">
        <f t="shared" si="214"/>
        <v>0</v>
      </c>
      <c r="IQ28" s="352">
        <f t="shared" si="215"/>
        <v>0</v>
      </c>
      <c r="IR28" s="319">
        <f t="shared" si="216"/>
        <v>0</v>
      </c>
      <c r="IS28" s="319">
        <f t="shared" si="217"/>
        <v>0</v>
      </c>
      <c r="IT28" s="351">
        <f t="shared" si="218"/>
        <v>0</v>
      </c>
      <c r="IU28" s="172"/>
      <c r="IV28" s="350">
        <f t="shared" si="219"/>
        <v>0</v>
      </c>
      <c r="IW28" s="319">
        <f t="shared" si="220"/>
        <v>0</v>
      </c>
      <c r="IX28" s="319">
        <f t="shared" si="221"/>
        <v>0</v>
      </c>
      <c r="IY28" s="351">
        <f t="shared" si="222"/>
        <v>0</v>
      </c>
      <c r="IZ28" s="352">
        <f t="shared" si="223"/>
        <v>0</v>
      </c>
      <c r="JA28" s="319">
        <f t="shared" si="224"/>
        <v>0</v>
      </c>
      <c r="JB28" s="319">
        <f t="shared" si="225"/>
        <v>0</v>
      </c>
      <c r="JC28" s="351">
        <f t="shared" si="226"/>
        <v>0</v>
      </c>
      <c r="JD28" s="352">
        <f t="shared" si="227"/>
        <v>0</v>
      </c>
      <c r="JE28" s="319">
        <f t="shared" si="228"/>
        <v>0</v>
      </c>
      <c r="JF28" s="319">
        <f t="shared" si="229"/>
        <v>0</v>
      </c>
      <c r="JG28" s="351">
        <f t="shared" si="230"/>
        <v>0</v>
      </c>
      <c r="JH28" s="352">
        <f t="shared" si="231"/>
        <v>0</v>
      </c>
      <c r="JI28" s="319">
        <f t="shared" si="232"/>
        <v>0</v>
      </c>
      <c r="JJ28" s="319">
        <f t="shared" si="233"/>
        <v>0</v>
      </c>
      <c r="JK28" s="351">
        <f t="shared" si="234"/>
        <v>0</v>
      </c>
      <c r="JL28" s="352">
        <f t="shared" si="235"/>
        <v>0</v>
      </c>
      <c r="JM28" s="319">
        <f t="shared" si="236"/>
        <v>0</v>
      </c>
      <c r="JN28" s="319">
        <f t="shared" si="237"/>
        <v>0</v>
      </c>
      <c r="JO28" s="351">
        <f t="shared" si="238"/>
        <v>0</v>
      </c>
      <c r="JP28" s="352">
        <f t="shared" si="239"/>
        <v>0</v>
      </c>
      <c r="JQ28" s="319">
        <f t="shared" si="240"/>
        <v>0</v>
      </c>
      <c r="JR28" s="319">
        <f t="shared" si="241"/>
        <v>0</v>
      </c>
      <c r="JS28" s="351">
        <f t="shared" si="242"/>
        <v>0</v>
      </c>
    </row>
    <row r="29" spans="2:279" s="25" customFormat="1" ht="15" x14ac:dyDescent="0.25">
      <c r="B29" s="254"/>
      <c r="C29" s="209"/>
      <c r="D29" s="210"/>
      <c r="E29" s="142"/>
      <c r="F29" s="37"/>
      <c r="G29" s="17"/>
      <c r="H29" s="17"/>
      <c r="I29" s="18">
        <f t="shared" si="251"/>
        <v>0</v>
      </c>
      <c r="J29" s="17"/>
      <c r="K29" s="368" t="str">
        <f t="shared" si="1"/>
        <v/>
      </c>
      <c r="L29" s="211">
        <f t="shared" si="2"/>
        <v>0</v>
      </c>
      <c r="M29" s="211">
        <f t="shared" si="243"/>
        <v>0</v>
      </c>
      <c r="N29" s="96">
        <f t="shared" si="252"/>
        <v>0</v>
      </c>
      <c r="P29" s="253"/>
      <c r="R29" s="253"/>
      <c r="T29" s="430"/>
      <c r="V29" s="253"/>
      <c r="X29" s="210"/>
      <c r="Z29" s="726"/>
      <c r="AA29"/>
      <c r="AB29" s="726"/>
      <c r="AC29" s="45"/>
      <c r="AD29" s="337"/>
      <c r="AE29" s="315"/>
      <c r="AF29" s="350">
        <f t="shared" si="3"/>
        <v>0</v>
      </c>
      <c r="AG29" s="319">
        <f t="shared" si="4"/>
        <v>0</v>
      </c>
      <c r="AH29" s="319">
        <f t="shared" si="5"/>
        <v>0</v>
      </c>
      <c r="AI29" s="844">
        <f t="shared" si="6"/>
        <v>0</v>
      </c>
      <c r="AJ29" s="845">
        <f t="shared" si="7"/>
        <v>0</v>
      </c>
      <c r="AK29" s="846">
        <f t="shared" si="8"/>
        <v>0</v>
      </c>
      <c r="AL29" s="844">
        <f t="shared" si="9"/>
        <v>0</v>
      </c>
      <c r="AM29" s="844">
        <f t="shared" si="10"/>
        <v>0</v>
      </c>
      <c r="AN29" s="844">
        <f t="shared" si="11"/>
        <v>0</v>
      </c>
      <c r="AO29" s="845">
        <f t="shared" si="12"/>
        <v>0</v>
      </c>
      <c r="AP29" s="846">
        <f t="shared" si="13"/>
        <v>0</v>
      </c>
      <c r="AQ29" s="844">
        <f t="shared" si="14"/>
        <v>0</v>
      </c>
      <c r="AR29" s="844">
        <f t="shared" si="15"/>
        <v>0</v>
      </c>
      <c r="AS29" s="844">
        <f t="shared" si="16"/>
        <v>0</v>
      </c>
      <c r="AT29" s="845">
        <f t="shared" si="17"/>
        <v>0</v>
      </c>
      <c r="AU29" s="846">
        <f t="shared" si="18"/>
        <v>0</v>
      </c>
      <c r="AV29" s="844">
        <f t="shared" si="19"/>
        <v>0</v>
      </c>
      <c r="AW29" s="844">
        <f t="shared" si="20"/>
        <v>0</v>
      </c>
      <c r="AX29" s="844">
        <f t="shared" si="21"/>
        <v>0</v>
      </c>
      <c r="AY29" s="845">
        <f t="shared" si="22"/>
        <v>0</v>
      </c>
      <c r="AZ29" s="846">
        <f t="shared" si="23"/>
        <v>0</v>
      </c>
      <c r="BA29" s="844">
        <f t="shared" si="24"/>
        <v>0</v>
      </c>
      <c r="BB29" s="844">
        <f t="shared" si="25"/>
        <v>0</v>
      </c>
      <c r="BC29" s="844">
        <f t="shared" si="26"/>
        <v>0</v>
      </c>
      <c r="BD29" s="845">
        <f t="shared" si="27"/>
        <v>0</v>
      </c>
      <c r="BE29" s="846">
        <f t="shared" si="28"/>
        <v>0</v>
      </c>
      <c r="BF29" s="844">
        <f t="shared" si="29"/>
        <v>0</v>
      </c>
      <c r="BG29" s="844">
        <f t="shared" si="30"/>
        <v>0</v>
      </c>
      <c r="BH29" s="844">
        <f t="shared" si="31"/>
        <v>0</v>
      </c>
      <c r="BI29" s="845">
        <f t="shared" si="32"/>
        <v>0</v>
      </c>
      <c r="BJ29"/>
      <c r="BK29" s="350">
        <f t="shared" si="33"/>
        <v>0</v>
      </c>
      <c r="BL29" s="319">
        <f t="shared" si="34"/>
        <v>0</v>
      </c>
      <c r="BM29" s="319">
        <f t="shared" si="35"/>
        <v>0</v>
      </c>
      <c r="BN29" s="319">
        <f t="shared" si="36"/>
        <v>0</v>
      </c>
      <c r="BO29" s="351">
        <f t="shared" si="37"/>
        <v>0</v>
      </c>
      <c r="BP29" s="352">
        <f t="shared" si="38"/>
        <v>0</v>
      </c>
      <c r="BQ29" s="319">
        <f t="shared" si="39"/>
        <v>0</v>
      </c>
      <c r="BR29" s="319">
        <f t="shared" si="40"/>
        <v>0</v>
      </c>
      <c r="BS29" s="319">
        <f t="shared" si="41"/>
        <v>0</v>
      </c>
      <c r="BT29" s="351">
        <f t="shared" si="42"/>
        <v>0</v>
      </c>
      <c r="BU29" s="352">
        <f t="shared" si="43"/>
        <v>0</v>
      </c>
      <c r="BV29" s="319">
        <f t="shared" si="44"/>
        <v>0</v>
      </c>
      <c r="BW29" s="319">
        <f t="shared" si="45"/>
        <v>0</v>
      </c>
      <c r="BX29" s="319">
        <f t="shared" si="46"/>
        <v>0</v>
      </c>
      <c r="BY29" s="351">
        <f t="shared" si="47"/>
        <v>0</v>
      </c>
      <c r="BZ29" s="352">
        <f t="shared" si="48"/>
        <v>0</v>
      </c>
      <c r="CA29" s="319">
        <f t="shared" si="49"/>
        <v>0</v>
      </c>
      <c r="CB29" s="319">
        <f t="shared" si="50"/>
        <v>0</v>
      </c>
      <c r="CC29" s="319">
        <f t="shared" si="51"/>
        <v>0</v>
      </c>
      <c r="CD29" s="351">
        <f t="shared" si="52"/>
        <v>0</v>
      </c>
      <c r="CE29" s="352">
        <f t="shared" si="53"/>
        <v>0</v>
      </c>
      <c r="CF29" s="319">
        <f t="shared" si="54"/>
        <v>0</v>
      </c>
      <c r="CG29" s="319">
        <f t="shared" si="55"/>
        <v>0</v>
      </c>
      <c r="CH29" s="319">
        <f t="shared" si="56"/>
        <v>0</v>
      </c>
      <c r="CI29" s="351">
        <f t="shared" si="57"/>
        <v>0</v>
      </c>
      <c r="CJ29" s="352">
        <f t="shared" si="58"/>
        <v>0</v>
      </c>
      <c r="CK29" s="319">
        <f t="shared" si="59"/>
        <v>0</v>
      </c>
      <c r="CL29" s="319">
        <f t="shared" si="60"/>
        <v>0</v>
      </c>
      <c r="CM29" s="319">
        <f t="shared" si="61"/>
        <v>0</v>
      </c>
      <c r="CN29" s="351">
        <f t="shared" si="62"/>
        <v>0</v>
      </c>
      <c r="CO29"/>
      <c r="CP29" s="350">
        <f t="shared" si="63"/>
        <v>0</v>
      </c>
      <c r="CQ29" s="319">
        <f t="shared" si="64"/>
        <v>0</v>
      </c>
      <c r="CR29" s="319">
        <f t="shared" si="65"/>
        <v>0</v>
      </c>
      <c r="CS29" s="319">
        <f t="shared" si="66"/>
        <v>0</v>
      </c>
      <c r="CT29" s="351">
        <f t="shared" si="67"/>
        <v>0</v>
      </c>
      <c r="CU29" s="352">
        <f t="shared" si="68"/>
        <v>0</v>
      </c>
      <c r="CV29" s="319">
        <f t="shared" si="69"/>
        <v>0</v>
      </c>
      <c r="CW29" s="319">
        <f t="shared" si="70"/>
        <v>0</v>
      </c>
      <c r="CX29" s="319">
        <f t="shared" si="71"/>
        <v>0</v>
      </c>
      <c r="CY29" s="351">
        <f t="shared" si="72"/>
        <v>0</v>
      </c>
      <c r="CZ29" s="352">
        <f t="shared" si="73"/>
        <v>0</v>
      </c>
      <c r="DA29" s="319">
        <f t="shared" si="74"/>
        <v>0</v>
      </c>
      <c r="DB29" s="319">
        <f t="shared" si="75"/>
        <v>0</v>
      </c>
      <c r="DC29" s="319">
        <f t="shared" si="76"/>
        <v>0</v>
      </c>
      <c r="DD29" s="351">
        <f t="shared" si="77"/>
        <v>0</v>
      </c>
      <c r="DE29" s="352">
        <f t="shared" si="78"/>
        <v>0</v>
      </c>
      <c r="DF29" s="319">
        <f t="shared" si="79"/>
        <v>0</v>
      </c>
      <c r="DG29" s="319">
        <f t="shared" si="80"/>
        <v>0</v>
      </c>
      <c r="DH29" s="319">
        <f t="shared" si="81"/>
        <v>0</v>
      </c>
      <c r="DI29" s="351">
        <f t="shared" si="82"/>
        <v>0</v>
      </c>
      <c r="DJ29" s="352">
        <f t="shared" si="83"/>
        <v>0</v>
      </c>
      <c r="DK29" s="319">
        <f t="shared" si="84"/>
        <v>0</v>
      </c>
      <c r="DL29" s="319">
        <f t="shared" si="85"/>
        <v>0</v>
      </c>
      <c r="DM29" s="319">
        <f t="shared" si="86"/>
        <v>0</v>
      </c>
      <c r="DN29" s="351">
        <f t="shared" si="87"/>
        <v>0</v>
      </c>
      <c r="DO29" s="352">
        <f t="shared" si="88"/>
        <v>0</v>
      </c>
      <c r="DP29" s="319">
        <f t="shared" si="89"/>
        <v>0</v>
      </c>
      <c r="DQ29" s="319">
        <f t="shared" si="90"/>
        <v>0</v>
      </c>
      <c r="DR29" s="319">
        <f t="shared" si="91"/>
        <v>0</v>
      </c>
      <c r="DS29" s="351">
        <f t="shared" si="92"/>
        <v>0</v>
      </c>
      <c r="DT29" s="172"/>
      <c r="DU29" s="350">
        <f t="shared" si="93"/>
        <v>0</v>
      </c>
      <c r="DV29" s="319">
        <f t="shared" si="94"/>
        <v>0</v>
      </c>
      <c r="DW29" s="319">
        <f t="shared" si="95"/>
        <v>0</v>
      </c>
      <c r="DX29" s="351">
        <f t="shared" si="96"/>
        <v>0</v>
      </c>
      <c r="DY29" s="352">
        <f t="shared" si="97"/>
        <v>0</v>
      </c>
      <c r="DZ29" s="319">
        <f t="shared" si="98"/>
        <v>0</v>
      </c>
      <c r="EA29" s="319">
        <f t="shared" si="99"/>
        <v>0</v>
      </c>
      <c r="EB29" s="351">
        <f t="shared" si="100"/>
        <v>0</v>
      </c>
      <c r="EC29" s="352">
        <f t="shared" si="101"/>
        <v>0</v>
      </c>
      <c r="ED29" s="319">
        <f t="shared" si="102"/>
        <v>0</v>
      </c>
      <c r="EE29" s="319">
        <f t="shared" si="103"/>
        <v>0</v>
      </c>
      <c r="EF29" s="351">
        <f t="shared" si="104"/>
        <v>0</v>
      </c>
      <c r="EG29" s="352">
        <f t="shared" si="105"/>
        <v>0</v>
      </c>
      <c r="EH29" s="319">
        <f t="shared" si="106"/>
        <v>0</v>
      </c>
      <c r="EI29" s="319">
        <f t="shared" si="107"/>
        <v>0</v>
      </c>
      <c r="EJ29" s="351">
        <f t="shared" si="108"/>
        <v>0</v>
      </c>
      <c r="EK29" s="352">
        <f t="shared" si="109"/>
        <v>0</v>
      </c>
      <c r="EL29" s="319">
        <f t="shared" si="110"/>
        <v>0</v>
      </c>
      <c r="EM29" s="319">
        <f t="shared" si="111"/>
        <v>0</v>
      </c>
      <c r="EN29" s="351">
        <f t="shared" si="112"/>
        <v>0</v>
      </c>
      <c r="EO29" s="352">
        <f t="shared" si="113"/>
        <v>0</v>
      </c>
      <c r="EP29" s="319">
        <f t="shared" si="114"/>
        <v>0</v>
      </c>
      <c r="EQ29" s="319">
        <f t="shared" si="115"/>
        <v>0</v>
      </c>
      <c r="ER29" s="351">
        <f t="shared" si="116"/>
        <v>0</v>
      </c>
      <c r="ES29" s="172"/>
      <c r="ET29" s="350">
        <f t="shared" si="117"/>
        <v>0</v>
      </c>
      <c r="EU29" s="319">
        <f t="shared" si="118"/>
        <v>0</v>
      </c>
      <c r="EV29" s="319">
        <f t="shared" si="119"/>
        <v>0</v>
      </c>
      <c r="EW29" s="351">
        <f t="shared" si="120"/>
        <v>0</v>
      </c>
      <c r="EX29" s="352">
        <f t="shared" si="121"/>
        <v>0</v>
      </c>
      <c r="EY29" s="319">
        <f t="shared" si="122"/>
        <v>0</v>
      </c>
      <c r="EZ29" s="319">
        <f t="shared" si="123"/>
        <v>0</v>
      </c>
      <c r="FA29" s="351">
        <f t="shared" si="124"/>
        <v>0</v>
      </c>
      <c r="FB29" s="352">
        <f t="shared" si="125"/>
        <v>0</v>
      </c>
      <c r="FC29" s="319">
        <f t="shared" si="126"/>
        <v>0</v>
      </c>
      <c r="FD29" s="319">
        <f t="shared" si="127"/>
        <v>0</v>
      </c>
      <c r="FE29" s="351">
        <f t="shared" si="128"/>
        <v>0</v>
      </c>
      <c r="FF29" s="352">
        <f t="shared" si="129"/>
        <v>0</v>
      </c>
      <c r="FG29" s="319">
        <f t="shared" si="130"/>
        <v>0</v>
      </c>
      <c r="FH29" s="319">
        <f t="shared" si="131"/>
        <v>0</v>
      </c>
      <c r="FI29" s="351">
        <f t="shared" si="132"/>
        <v>0</v>
      </c>
      <c r="FJ29" s="352">
        <f t="shared" si="133"/>
        <v>0</v>
      </c>
      <c r="FK29" s="319">
        <f t="shared" si="134"/>
        <v>0</v>
      </c>
      <c r="FL29" s="319">
        <f t="shared" si="135"/>
        <v>0</v>
      </c>
      <c r="FM29" s="351">
        <f t="shared" si="136"/>
        <v>0</v>
      </c>
      <c r="FN29" s="352">
        <f t="shared" si="137"/>
        <v>0</v>
      </c>
      <c r="FO29" s="319">
        <f t="shared" si="138"/>
        <v>0</v>
      </c>
      <c r="FP29" s="319">
        <f t="shared" si="139"/>
        <v>0</v>
      </c>
      <c r="FQ29" s="351">
        <f t="shared" si="140"/>
        <v>0</v>
      </c>
      <c r="FR29" s="172"/>
      <c r="FS29" s="350">
        <f t="shared" si="141"/>
        <v>0</v>
      </c>
      <c r="FT29" s="319">
        <f t="shared" si="142"/>
        <v>0</v>
      </c>
      <c r="FU29" s="319">
        <f t="shared" si="143"/>
        <v>0</v>
      </c>
      <c r="FV29" s="319">
        <f t="shared" si="144"/>
        <v>0</v>
      </c>
      <c r="FW29" s="351">
        <f t="shared" si="145"/>
        <v>0</v>
      </c>
      <c r="FX29" s="352">
        <f t="shared" si="146"/>
        <v>0</v>
      </c>
      <c r="FY29" s="319">
        <f t="shared" si="147"/>
        <v>0</v>
      </c>
      <c r="FZ29" s="319">
        <f t="shared" si="148"/>
        <v>0</v>
      </c>
      <c r="GA29" s="319">
        <f t="shared" si="149"/>
        <v>0</v>
      </c>
      <c r="GB29" s="351">
        <f t="shared" si="150"/>
        <v>0</v>
      </c>
      <c r="GC29" s="352">
        <f t="shared" si="151"/>
        <v>0</v>
      </c>
      <c r="GD29" s="319">
        <f t="shared" si="152"/>
        <v>0</v>
      </c>
      <c r="GE29" s="319">
        <f t="shared" si="153"/>
        <v>0</v>
      </c>
      <c r="GF29" s="319">
        <f t="shared" si="154"/>
        <v>0</v>
      </c>
      <c r="GG29" s="351">
        <f t="shared" si="155"/>
        <v>0</v>
      </c>
      <c r="GH29" s="352">
        <f t="shared" si="156"/>
        <v>0</v>
      </c>
      <c r="GI29" s="319">
        <f t="shared" si="157"/>
        <v>0</v>
      </c>
      <c r="GJ29" s="319">
        <f t="shared" si="158"/>
        <v>0</v>
      </c>
      <c r="GK29" s="319">
        <f t="shared" si="159"/>
        <v>0</v>
      </c>
      <c r="GL29" s="351">
        <f t="shared" si="160"/>
        <v>0</v>
      </c>
      <c r="GM29" s="352">
        <f t="shared" si="161"/>
        <v>0</v>
      </c>
      <c r="GN29" s="319">
        <f t="shared" si="162"/>
        <v>0</v>
      </c>
      <c r="GO29" s="319">
        <f t="shared" si="163"/>
        <v>0</v>
      </c>
      <c r="GP29" s="319">
        <f t="shared" si="164"/>
        <v>0</v>
      </c>
      <c r="GQ29" s="351">
        <f t="shared" si="165"/>
        <v>0</v>
      </c>
      <c r="GR29" s="352">
        <f t="shared" si="166"/>
        <v>0</v>
      </c>
      <c r="GS29" s="319">
        <f t="shared" si="167"/>
        <v>0</v>
      </c>
      <c r="GT29" s="319">
        <f t="shared" si="168"/>
        <v>0</v>
      </c>
      <c r="GU29" s="319">
        <f t="shared" si="169"/>
        <v>0</v>
      </c>
      <c r="GV29" s="351">
        <f t="shared" si="170"/>
        <v>0</v>
      </c>
      <c r="GW29"/>
      <c r="GX29" s="350">
        <f t="shared" si="171"/>
        <v>0</v>
      </c>
      <c r="GY29" s="319">
        <f t="shared" si="172"/>
        <v>0</v>
      </c>
      <c r="GZ29" s="319">
        <f t="shared" si="173"/>
        <v>0</v>
      </c>
      <c r="HA29" s="351">
        <f t="shared" si="174"/>
        <v>0</v>
      </c>
      <c r="HB29" s="352">
        <f t="shared" si="175"/>
        <v>0</v>
      </c>
      <c r="HC29" s="319">
        <f t="shared" si="176"/>
        <v>0</v>
      </c>
      <c r="HD29" s="319">
        <f t="shared" si="177"/>
        <v>0</v>
      </c>
      <c r="HE29" s="351">
        <f t="shared" si="178"/>
        <v>0</v>
      </c>
      <c r="HF29" s="352">
        <f t="shared" si="179"/>
        <v>0</v>
      </c>
      <c r="HG29" s="319">
        <f t="shared" si="180"/>
        <v>0</v>
      </c>
      <c r="HH29" s="319">
        <f t="shared" si="181"/>
        <v>0</v>
      </c>
      <c r="HI29" s="351">
        <f t="shared" si="182"/>
        <v>0</v>
      </c>
      <c r="HJ29" s="352">
        <f t="shared" si="183"/>
        <v>0</v>
      </c>
      <c r="HK29" s="319">
        <f t="shared" si="184"/>
        <v>0</v>
      </c>
      <c r="HL29" s="319">
        <f t="shared" si="185"/>
        <v>0</v>
      </c>
      <c r="HM29" s="351">
        <f t="shared" si="186"/>
        <v>0</v>
      </c>
      <c r="HN29" s="352">
        <f t="shared" si="187"/>
        <v>0</v>
      </c>
      <c r="HO29" s="319">
        <f t="shared" si="188"/>
        <v>0</v>
      </c>
      <c r="HP29" s="319">
        <f t="shared" si="189"/>
        <v>0</v>
      </c>
      <c r="HQ29" s="351">
        <f t="shared" si="190"/>
        <v>0</v>
      </c>
      <c r="HR29" s="352">
        <f t="shared" si="191"/>
        <v>0</v>
      </c>
      <c r="HS29" s="319">
        <f t="shared" si="192"/>
        <v>0</v>
      </c>
      <c r="HT29" s="319">
        <f t="shared" si="193"/>
        <v>0</v>
      </c>
      <c r="HU29" s="351">
        <f t="shared" si="194"/>
        <v>0</v>
      </c>
      <c r="HV29" s="172"/>
      <c r="HW29" s="350">
        <f t="shared" si="195"/>
        <v>0</v>
      </c>
      <c r="HX29" s="319">
        <f t="shared" si="196"/>
        <v>0</v>
      </c>
      <c r="HY29" s="319">
        <f t="shared" si="197"/>
        <v>0</v>
      </c>
      <c r="HZ29" s="351">
        <f t="shared" si="198"/>
        <v>0</v>
      </c>
      <c r="IA29" s="352">
        <f t="shared" si="199"/>
        <v>0</v>
      </c>
      <c r="IB29" s="319">
        <f t="shared" si="200"/>
        <v>0</v>
      </c>
      <c r="IC29" s="319">
        <f t="shared" si="201"/>
        <v>0</v>
      </c>
      <c r="ID29" s="351">
        <f t="shared" si="202"/>
        <v>0</v>
      </c>
      <c r="IE29" s="352">
        <f t="shared" si="203"/>
        <v>0</v>
      </c>
      <c r="IF29" s="319">
        <f t="shared" si="204"/>
        <v>0</v>
      </c>
      <c r="IG29" s="319">
        <f t="shared" si="205"/>
        <v>0</v>
      </c>
      <c r="IH29" s="351">
        <f t="shared" si="206"/>
        <v>0</v>
      </c>
      <c r="II29" s="352">
        <f t="shared" si="207"/>
        <v>0</v>
      </c>
      <c r="IJ29" s="319">
        <f t="shared" si="208"/>
        <v>0</v>
      </c>
      <c r="IK29" s="319">
        <f t="shared" si="209"/>
        <v>0</v>
      </c>
      <c r="IL29" s="351">
        <f t="shared" si="210"/>
        <v>0</v>
      </c>
      <c r="IM29" s="352">
        <f t="shared" si="211"/>
        <v>0</v>
      </c>
      <c r="IN29" s="319">
        <f t="shared" si="212"/>
        <v>0</v>
      </c>
      <c r="IO29" s="319">
        <f t="shared" si="213"/>
        <v>0</v>
      </c>
      <c r="IP29" s="351">
        <f t="shared" si="214"/>
        <v>0</v>
      </c>
      <c r="IQ29" s="352">
        <f t="shared" si="215"/>
        <v>0</v>
      </c>
      <c r="IR29" s="319">
        <f t="shared" si="216"/>
        <v>0</v>
      </c>
      <c r="IS29" s="319">
        <f t="shared" si="217"/>
        <v>0</v>
      </c>
      <c r="IT29" s="351">
        <f t="shared" si="218"/>
        <v>0</v>
      </c>
      <c r="IU29" s="172"/>
      <c r="IV29" s="350">
        <f t="shared" si="219"/>
        <v>0</v>
      </c>
      <c r="IW29" s="319">
        <f t="shared" si="220"/>
        <v>0</v>
      </c>
      <c r="IX29" s="319">
        <f t="shared" si="221"/>
        <v>0</v>
      </c>
      <c r="IY29" s="351">
        <f t="shared" si="222"/>
        <v>0</v>
      </c>
      <c r="IZ29" s="352">
        <f t="shared" si="223"/>
        <v>0</v>
      </c>
      <c r="JA29" s="319">
        <f t="shared" si="224"/>
        <v>0</v>
      </c>
      <c r="JB29" s="319">
        <f t="shared" si="225"/>
        <v>0</v>
      </c>
      <c r="JC29" s="351">
        <f t="shared" si="226"/>
        <v>0</v>
      </c>
      <c r="JD29" s="352">
        <f t="shared" si="227"/>
        <v>0</v>
      </c>
      <c r="JE29" s="319">
        <f t="shared" si="228"/>
        <v>0</v>
      </c>
      <c r="JF29" s="319">
        <f t="shared" si="229"/>
        <v>0</v>
      </c>
      <c r="JG29" s="351">
        <f t="shared" si="230"/>
        <v>0</v>
      </c>
      <c r="JH29" s="352">
        <f t="shared" si="231"/>
        <v>0</v>
      </c>
      <c r="JI29" s="319">
        <f t="shared" si="232"/>
        <v>0</v>
      </c>
      <c r="JJ29" s="319">
        <f t="shared" si="233"/>
        <v>0</v>
      </c>
      <c r="JK29" s="351">
        <f t="shared" si="234"/>
        <v>0</v>
      </c>
      <c r="JL29" s="352">
        <f t="shared" si="235"/>
        <v>0</v>
      </c>
      <c r="JM29" s="319">
        <f t="shared" si="236"/>
        <v>0</v>
      </c>
      <c r="JN29" s="319">
        <f t="shared" si="237"/>
        <v>0</v>
      </c>
      <c r="JO29" s="351">
        <f t="shared" si="238"/>
        <v>0</v>
      </c>
      <c r="JP29" s="352">
        <f t="shared" si="239"/>
        <v>0</v>
      </c>
      <c r="JQ29" s="319">
        <f t="shared" si="240"/>
        <v>0</v>
      </c>
      <c r="JR29" s="319">
        <f t="shared" si="241"/>
        <v>0</v>
      </c>
      <c r="JS29" s="351">
        <f t="shared" si="242"/>
        <v>0</v>
      </c>
    </row>
    <row r="30" spans="2:279" s="25" customFormat="1" ht="15.75" x14ac:dyDescent="0.25">
      <c r="B30" s="254"/>
      <c r="C30" s="209"/>
      <c r="D30" s="210"/>
      <c r="E30" s="142"/>
      <c r="F30" s="37"/>
      <c r="G30" s="17"/>
      <c r="H30" s="17"/>
      <c r="I30" s="18">
        <f t="shared" ref="I30" si="255">H30+G30</f>
        <v>0</v>
      </c>
      <c r="J30" s="17"/>
      <c r="K30" s="368" t="str">
        <f t="shared" si="1"/>
        <v/>
      </c>
      <c r="L30" s="211">
        <f t="shared" si="2"/>
        <v>0</v>
      </c>
      <c r="M30" s="211">
        <f t="shared" si="243"/>
        <v>0</v>
      </c>
      <c r="N30" s="96">
        <f t="shared" ref="N30" si="256">G30*12*E30</f>
        <v>0</v>
      </c>
      <c r="P30" s="253"/>
      <c r="R30" s="253"/>
      <c r="T30" s="430"/>
      <c r="V30" s="253"/>
      <c r="X30" s="210"/>
      <c r="Z30" s="726"/>
      <c r="AA30"/>
      <c r="AB30" s="726"/>
      <c r="AC30" s="45"/>
      <c r="AD30" s="335" t="s">
        <v>419</v>
      </c>
      <c r="AE30" s="315"/>
      <c r="AF30" s="350">
        <f t="shared" si="3"/>
        <v>0</v>
      </c>
      <c r="AG30" s="319">
        <f t="shared" si="4"/>
        <v>0</v>
      </c>
      <c r="AH30" s="319">
        <f t="shared" si="5"/>
        <v>0</v>
      </c>
      <c r="AI30" s="844">
        <f t="shared" si="6"/>
        <v>0</v>
      </c>
      <c r="AJ30" s="845">
        <f t="shared" si="7"/>
        <v>0</v>
      </c>
      <c r="AK30" s="846">
        <f t="shared" si="8"/>
        <v>0</v>
      </c>
      <c r="AL30" s="844">
        <f t="shared" si="9"/>
        <v>0</v>
      </c>
      <c r="AM30" s="844">
        <f t="shared" si="10"/>
        <v>0</v>
      </c>
      <c r="AN30" s="844">
        <f t="shared" si="11"/>
        <v>0</v>
      </c>
      <c r="AO30" s="845">
        <f t="shared" si="12"/>
        <v>0</v>
      </c>
      <c r="AP30" s="846">
        <f t="shared" si="13"/>
        <v>0</v>
      </c>
      <c r="AQ30" s="844">
        <f t="shared" si="14"/>
        <v>0</v>
      </c>
      <c r="AR30" s="844">
        <f t="shared" si="15"/>
        <v>0</v>
      </c>
      <c r="AS30" s="844">
        <f t="shared" si="16"/>
        <v>0</v>
      </c>
      <c r="AT30" s="845">
        <f t="shared" si="17"/>
        <v>0</v>
      </c>
      <c r="AU30" s="846">
        <f t="shared" si="18"/>
        <v>0</v>
      </c>
      <c r="AV30" s="844">
        <f t="shared" si="19"/>
        <v>0</v>
      </c>
      <c r="AW30" s="844">
        <f t="shared" si="20"/>
        <v>0</v>
      </c>
      <c r="AX30" s="844">
        <f t="shared" si="21"/>
        <v>0</v>
      </c>
      <c r="AY30" s="845">
        <f t="shared" si="22"/>
        <v>0</v>
      </c>
      <c r="AZ30" s="846">
        <f t="shared" si="23"/>
        <v>0</v>
      </c>
      <c r="BA30" s="844">
        <f t="shared" si="24"/>
        <v>0</v>
      </c>
      <c r="BB30" s="844">
        <f t="shared" si="25"/>
        <v>0</v>
      </c>
      <c r="BC30" s="844">
        <f t="shared" si="26"/>
        <v>0</v>
      </c>
      <c r="BD30" s="845">
        <f t="shared" si="27"/>
        <v>0</v>
      </c>
      <c r="BE30" s="846">
        <f t="shared" si="28"/>
        <v>0</v>
      </c>
      <c r="BF30" s="844">
        <f t="shared" si="29"/>
        <v>0</v>
      </c>
      <c r="BG30" s="844">
        <f t="shared" si="30"/>
        <v>0</v>
      </c>
      <c r="BH30" s="844">
        <f t="shared" si="31"/>
        <v>0</v>
      </c>
      <c r="BI30" s="845">
        <f t="shared" si="32"/>
        <v>0</v>
      </c>
      <c r="BJ30"/>
      <c r="BK30" s="350">
        <f t="shared" si="33"/>
        <v>0</v>
      </c>
      <c r="BL30" s="319">
        <f t="shared" si="34"/>
        <v>0</v>
      </c>
      <c r="BM30" s="319">
        <f t="shared" si="35"/>
        <v>0</v>
      </c>
      <c r="BN30" s="319">
        <f t="shared" si="36"/>
        <v>0</v>
      </c>
      <c r="BO30" s="351">
        <f t="shared" si="37"/>
        <v>0</v>
      </c>
      <c r="BP30" s="352">
        <f t="shared" si="38"/>
        <v>0</v>
      </c>
      <c r="BQ30" s="319">
        <f t="shared" si="39"/>
        <v>0</v>
      </c>
      <c r="BR30" s="319">
        <f t="shared" si="40"/>
        <v>0</v>
      </c>
      <c r="BS30" s="319">
        <f t="shared" si="41"/>
        <v>0</v>
      </c>
      <c r="BT30" s="351">
        <f t="shared" si="42"/>
        <v>0</v>
      </c>
      <c r="BU30" s="352">
        <f t="shared" si="43"/>
        <v>0</v>
      </c>
      <c r="BV30" s="319">
        <f t="shared" si="44"/>
        <v>0</v>
      </c>
      <c r="BW30" s="319">
        <f t="shared" si="45"/>
        <v>0</v>
      </c>
      <c r="BX30" s="319">
        <f t="shared" si="46"/>
        <v>0</v>
      </c>
      <c r="BY30" s="351">
        <f t="shared" si="47"/>
        <v>0</v>
      </c>
      <c r="BZ30" s="352">
        <f t="shared" si="48"/>
        <v>0</v>
      </c>
      <c r="CA30" s="319">
        <f t="shared" si="49"/>
        <v>0</v>
      </c>
      <c r="CB30" s="319">
        <f t="shared" si="50"/>
        <v>0</v>
      </c>
      <c r="CC30" s="319">
        <f t="shared" si="51"/>
        <v>0</v>
      </c>
      <c r="CD30" s="351">
        <f t="shared" si="52"/>
        <v>0</v>
      </c>
      <c r="CE30" s="352">
        <f t="shared" si="53"/>
        <v>0</v>
      </c>
      <c r="CF30" s="319">
        <f t="shared" si="54"/>
        <v>0</v>
      </c>
      <c r="CG30" s="319">
        <f t="shared" si="55"/>
        <v>0</v>
      </c>
      <c r="CH30" s="319">
        <f t="shared" si="56"/>
        <v>0</v>
      </c>
      <c r="CI30" s="351">
        <f t="shared" si="57"/>
        <v>0</v>
      </c>
      <c r="CJ30" s="352">
        <f t="shared" si="58"/>
        <v>0</v>
      </c>
      <c r="CK30" s="319">
        <f t="shared" si="59"/>
        <v>0</v>
      </c>
      <c r="CL30" s="319">
        <f t="shared" si="60"/>
        <v>0</v>
      </c>
      <c r="CM30" s="319">
        <f t="shared" si="61"/>
        <v>0</v>
      </c>
      <c r="CN30" s="351">
        <f t="shared" si="62"/>
        <v>0</v>
      </c>
      <c r="CO30"/>
      <c r="CP30" s="350">
        <f t="shared" si="63"/>
        <v>0</v>
      </c>
      <c r="CQ30" s="319">
        <f t="shared" si="64"/>
        <v>0</v>
      </c>
      <c r="CR30" s="319">
        <f t="shared" si="65"/>
        <v>0</v>
      </c>
      <c r="CS30" s="319">
        <f t="shared" si="66"/>
        <v>0</v>
      </c>
      <c r="CT30" s="351">
        <f t="shared" si="67"/>
        <v>0</v>
      </c>
      <c r="CU30" s="352">
        <f t="shared" si="68"/>
        <v>0</v>
      </c>
      <c r="CV30" s="319">
        <f t="shared" si="69"/>
        <v>0</v>
      </c>
      <c r="CW30" s="319">
        <f t="shared" si="70"/>
        <v>0</v>
      </c>
      <c r="CX30" s="319">
        <f t="shared" si="71"/>
        <v>0</v>
      </c>
      <c r="CY30" s="351">
        <f t="shared" si="72"/>
        <v>0</v>
      </c>
      <c r="CZ30" s="352">
        <f t="shared" si="73"/>
        <v>0</v>
      </c>
      <c r="DA30" s="319">
        <f t="shared" si="74"/>
        <v>0</v>
      </c>
      <c r="DB30" s="319">
        <f t="shared" si="75"/>
        <v>0</v>
      </c>
      <c r="DC30" s="319">
        <f t="shared" si="76"/>
        <v>0</v>
      </c>
      <c r="DD30" s="351">
        <f t="shared" si="77"/>
        <v>0</v>
      </c>
      <c r="DE30" s="352">
        <f t="shared" si="78"/>
        <v>0</v>
      </c>
      <c r="DF30" s="319">
        <f t="shared" si="79"/>
        <v>0</v>
      </c>
      <c r="DG30" s="319">
        <f t="shared" si="80"/>
        <v>0</v>
      </c>
      <c r="DH30" s="319">
        <f t="shared" si="81"/>
        <v>0</v>
      </c>
      <c r="DI30" s="351">
        <f t="shared" si="82"/>
        <v>0</v>
      </c>
      <c r="DJ30" s="352">
        <f t="shared" si="83"/>
        <v>0</v>
      </c>
      <c r="DK30" s="319">
        <f t="shared" si="84"/>
        <v>0</v>
      </c>
      <c r="DL30" s="319">
        <f t="shared" si="85"/>
        <v>0</v>
      </c>
      <c r="DM30" s="319">
        <f t="shared" si="86"/>
        <v>0</v>
      </c>
      <c r="DN30" s="351">
        <f t="shared" si="87"/>
        <v>0</v>
      </c>
      <c r="DO30" s="352">
        <f t="shared" si="88"/>
        <v>0</v>
      </c>
      <c r="DP30" s="319">
        <f t="shared" si="89"/>
        <v>0</v>
      </c>
      <c r="DQ30" s="319">
        <f t="shared" si="90"/>
        <v>0</v>
      </c>
      <c r="DR30" s="319">
        <f t="shared" si="91"/>
        <v>0</v>
      </c>
      <c r="DS30" s="351">
        <f t="shared" si="92"/>
        <v>0</v>
      </c>
      <c r="DT30" s="172"/>
      <c r="DU30" s="350">
        <f t="shared" si="93"/>
        <v>0</v>
      </c>
      <c r="DV30" s="319">
        <f t="shared" si="94"/>
        <v>0</v>
      </c>
      <c r="DW30" s="319">
        <f t="shared" si="95"/>
        <v>0</v>
      </c>
      <c r="DX30" s="351">
        <f t="shared" si="96"/>
        <v>0</v>
      </c>
      <c r="DY30" s="352">
        <f t="shared" si="97"/>
        <v>0</v>
      </c>
      <c r="DZ30" s="319">
        <f t="shared" si="98"/>
        <v>0</v>
      </c>
      <c r="EA30" s="319">
        <f t="shared" si="99"/>
        <v>0</v>
      </c>
      <c r="EB30" s="351">
        <f t="shared" si="100"/>
        <v>0</v>
      </c>
      <c r="EC30" s="352">
        <f t="shared" si="101"/>
        <v>0</v>
      </c>
      <c r="ED30" s="319">
        <f t="shared" si="102"/>
        <v>0</v>
      </c>
      <c r="EE30" s="319">
        <f t="shared" si="103"/>
        <v>0</v>
      </c>
      <c r="EF30" s="351">
        <f t="shared" si="104"/>
        <v>0</v>
      </c>
      <c r="EG30" s="352">
        <f t="shared" si="105"/>
        <v>0</v>
      </c>
      <c r="EH30" s="319">
        <f t="shared" si="106"/>
        <v>0</v>
      </c>
      <c r="EI30" s="319">
        <f t="shared" si="107"/>
        <v>0</v>
      </c>
      <c r="EJ30" s="351">
        <f t="shared" si="108"/>
        <v>0</v>
      </c>
      <c r="EK30" s="352">
        <f t="shared" si="109"/>
        <v>0</v>
      </c>
      <c r="EL30" s="319">
        <f t="shared" si="110"/>
        <v>0</v>
      </c>
      <c r="EM30" s="319">
        <f t="shared" si="111"/>
        <v>0</v>
      </c>
      <c r="EN30" s="351">
        <f t="shared" si="112"/>
        <v>0</v>
      </c>
      <c r="EO30" s="352">
        <f t="shared" si="113"/>
        <v>0</v>
      </c>
      <c r="EP30" s="319">
        <f t="shared" si="114"/>
        <v>0</v>
      </c>
      <c r="EQ30" s="319">
        <f t="shared" si="115"/>
        <v>0</v>
      </c>
      <c r="ER30" s="351">
        <f t="shared" si="116"/>
        <v>0</v>
      </c>
      <c r="ES30" s="172"/>
      <c r="ET30" s="350">
        <f t="shared" si="117"/>
        <v>0</v>
      </c>
      <c r="EU30" s="319">
        <f t="shared" si="118"/>
        <v>0</v>
      </c>
      <c r="EV30" s="319">
        <f t="shared" si="119"/>
        <v>0</v>
      </c>
      <c r="EW30" s="351">
        <f t="shared" si="120"/>
        <v>0</v>
      </c>
      <c r="EX30" s="352">
        <f t="shared" si="121"/>
        <v>0</v>
      </c>
      <c r="EY30" s="319">
        <f t="shared" si="122"/>
        <v>0</v>
      </c>
      <c r="EZ30" s="319">
        <f t="shared" si="123"/>
        <v>0</v>
      </c>
      <c r="FA30" s="351">
        <f t="shared" si="124"/>
        <v>0</v>
      </c>
      <c r="FB30" s="352">
        <f t="shared" si="125"/>
        <v>0</v>
      </c>
      <c r="FC30" s="319">
        <f t="shared" si="126"/>
        <v>0</v>
      </c>
      <c r="FD30" s="319">
        <f t="shared" si="127"/>
        <v>0</v>
      </c>
      <c r="FE30" s="351">
        <f t="shared" si="128"/>
        <v>0</v>
      </c>
      <c r="FF30" s="352">
        <f t="shared" si="129"/>
        <v>0</v>
      </c>
      <c r="FG30" s="319">
        <f t="shared" si="130"/>
        <v>0</v>
      </c>
      <c r="FH30" s="319">
        <f t="shared" si="131"/>
        <v>0</v>
      </c>
      <c r="FI30" s="351">
        <f t="shared" si="132"/>
        <v>0</v>
      </c>
      <c r="FJ30" s="352">
        <f t="shared" si="133"/>
        <v>0</v>
      </c>
      <c r="FK30" s="319">
        <f t="shared" si="134"/>
        <v>0</v>
      </c>
      <c r="FL30" s="319">
        <f t="shared" si="135"/>
        <v>0</v>
      </c>
      <c r="FM30" s="351">
        <f t="shared" si="136"/>
        <v>0</v>
      </c>
      <c r="FN30" s="352">
        <f t="shared" si="137"/>
        <v>0</v>
      </c>
      <c r="FO30" s="319">
        <f t="shared" si="138"/>
        <v>0</v>
      </c>
      <c r="FP30" s="319">
        <f t="shared" si="139"/>
        <v>0</v>
      </c>
      <c r="FQ30" s="351">
        <f t="shared" si="140"/>
        <v>0</v>
      </c>
      <c r="FR30" s="172"/>
      <c r="FS30" s="350">
        <f t="shared" si="141"/>
        <v>0</v>
      </c>
      <c r="FT30" s="319">
        <f t="shared" si="142"/>
        <v>0</v>
      </c>
      <c r="FU30" s="319">
        <f t="shared" si="143"/>
        <v>0</v>
      </c>
      <c r="FV30" s="319">
        <f t="shared" si="144"/>
        <v>0</v>
      </c>
      <c r="FW30" s="351">
        <f t="shared" si="145"/>
        <v>0</v>
      </c>
      <c r="FX30" s="352">
        <f t="shared" si="146"/>
        <v>0</v>
      </c>
      <c r="FY30" s="319">
        <f t="shared" si="147"/>
        <v>0</v>
      </c>
      <c r="FZ30" s="319">
        <f t="shared" si="148"/>
        <v>0</v>
      </c>
      <c r="GA30" s="319">
        <f t="shared" si="149"/>
        <v>0</v>
      </c>
      <c r="GB30" s="351">
        <f t="shared" si="150"/>
        <v>0</v>
      </c>
      <c r="GC30" s="352">
        <f t="shared" si="151"/>
        <v>0</v>
      </c>
      <c r="GD30" s="319">
        <f t="shared" si="152"/>
        <v>0</v>
      </c>
      <c r="GE30" s="319">
        <f t="shared" si="153"/>
        <v>0</v>
      </c>
      <c r="GF30" s="319">
        <f t="shared" si="154"/>
        <v>0</v>
      </c>
      <c r="GG30" s="351">
        <f t="shared" si="155"/>
        <v>0</v>
      </c>
      <c r="GH30" s="352">
        <f t="shared" si="156"/>
        <v>0</v>
      </c>
      <c r="GI30" s="319">
        <f t="shared" si="157"/>
        <v>0</v>
      </c>
      <c r="GJ30" s="319">
        <f t="shared" si="158"/>
        <v>0</v>
      </c>
      <c r="GK30" s="319">
        <f t="shared" si="159"/>
        <v>0</v>
      </c>
      <c r="GL30" s="351">
        <f t="shared" si="160"/>
        <v>0</v>
      </c>
      <c r="GM30" s="352">
        <f t="shared" si="161"/>
        <v>0</v>
      </c>
      <c r="GN30" s="319">
        <f t="shared" si="162"/>
        <v>0</v>
      </c>
      <c r="GO30" s="319">
        <f t="shared" si="163"/>
        <v>0</v>
      </c>
      <c r="GP30" s="319">
        <f t="shared" si="164"/>
        <v>0</v>
      </c>
      <c r="GQ30" s="351">
        <f t="shared" si="165"/>
        <v>0</v>
      </c>
      <c r="GR30" s="352">
        <f t="shared" si="166"/>
        <v>0</v>
      </c>
      <c r="GS30" s="319">
        <f t="shared" si="167"/>
        <v>0</v>
      </c>
      <c r="GT30" s="319">
        <f t="shared" si="168"/>
        <v>0</v>
      </c>
      <c r="GU30" s="319">
        <f t="shared" si="169"/>
        <v>0</v>
      </c>
      <c r="GV30" s="351">
        <f t="shared" si="170"/>
        <v>0</v>
      </c>
      <c r="GW30"/>
      <c r="GX30" s="350">
        <f t="shared" si="171"/>
        <v>0</v>
      </c>
      <c r="GY30" s="319">
        <f t="shared" si="172"/>
        <v>0</v>
      </c>
      <c r="GZ30" s="319">
        <f t="shared" si="173"/>
        <v>0</v>
      </c>
      <c r="HA30" s="351">
        <f t="shared" si="174"/>
        <v>0</v>
      </c>
      <c r="HB30" s="352">
        <f t="shared" si="175"/>
        <v>0</v>
      </c>
      <c r="HC30" s="319">
        <f t="shared" si="176"/>
        <v>0</v>
      </c>
      <c r="HD30" s="319">
        <f t="shared" si="177"/>
        <v>0</v>
      </c>
      <c r="HE30" s="351">
        <f t="shared" si="178"/>
        <v>0</v>
      </c>
      <c r="HF30" s="352">
        <f t="shared" si="179"/>
        <v>0</v>
      </c>
      <c r="HG30" s="319">
        <f t="shared" si="180"/>
        <v>0</v>
      </c>
      <c r="HH30" s="319">
        <f t="shared" si="181"/>
        <v>0</v>
      </c>
      <c r="HI30" s="351">
        <f t="shared" si="182"/>
        <v>0</v>
      </c>
      <c r="HJ30" s="352">
        <f t="shared" si="183"/>
        <v>0</v>
      </c>
      <c r="HK30" s="319">
        <f t="shared" si="184"/>
        <v>0</v>
      </c>
      <c r="HL30" s="319">
        <f t="shared" si="185"/>
        <v>0</v>
      </c>
      <c r="HM30" s="351">
        <f t="shared" si="186"/>
        <v>0</v>
      </c>
      <c r="HN30" s="352">
        <f t="shared" si="187"/>
        <v>0</v>
      </c>
      <c r="HO30" s="319">
        <f t="shared" si="188"/>
        <v>0</v>
      </c>
      <c r="HP30" s="319">
        <f t="shared" si="189"/>
        <v>0</v>
      </c>
      <c r="HQ30" s="351">
        <f t="shared" si="190"/>
        <v>0</v>
      </c>
      <c r="HR30" s="352">
        <f t="shared" si="191"/>
        <v>0</v>
      </c>
      <c r="HS30" s="319">
        <f t="shared" si="192"/>
        <v>0</v>
      </c>
      <c r="HT30" s="319">
        <f t="shared" si="193"/>
        <v>0</v>
      </c>
      <c r="HU30" s="351">
        <f t="shared" si="194"/>
        <v>0</v>
      </c>
      <c r="HV30" s="172"/>
      <c r="HW30" s="350">
        <f t="shared" si="195"/>
        <v>0</v>
      </c>
      <c r="HX30" s="319">
        <f t="shared" si="196"/>
        <v>0</v>
      </c>
      <c r="HY30" s="319">
        <f t="shared" si="197"/>
        <v>0</v>
      </c>
      <c r="HZ30" s="351">
        <f t="shared" si="198"/>
        <v>0</v>
      </c>
      <c r="IA30" s="352">
        <f t="shared" si="199"/>
        <v>0</v>
      </c>
      <c r="IB30" s="319">
        <f t="shared" si="200"/>
        <v>0</v>
      </c>
      <c r="IC30" s="319">
        <f t="shared" si="201"/>
        <v>0</v>
      </c>
      <c r="ID30" s="351">
        <f t="shared" si="202"/>
        <v>0</v>
      </c>
      <c r="IE30" s="352">
        <f t="shared" si="203"/>
        <v>0</v>
      </c>
      <c r="IF30" s="319">
        <f t="shared" si="204"/>
        <v>0</v>
      </c>
      <c r="IG30" s="319">
        <f t="shared" si="205"/>
        <v>0</v>
      </c>
      <c r="IH30" s="351">
        <f t="shared" si="206"/>
        <v>0</v>
      </c>
      <c r="II30" s="352">
        <f t="shared" si="207"/>
        <v>0</v>
      </c>
      <c r="IJ30" s="319">
        <f t="shared" si="208"/>
        <v>0</v>
      </c>
      <c r="IK30" s="319">
        <f t="shared" si="209"/>
        <v>0</v>
      </c>
      <c r="IL30" s="351">
        <f t="shared" si="210"/>
        <v>0</v>
      </c>
      <c r="IM30" s="352">
        <f t="shared" si="211"/>
        <v>0</v>
      </c>
      <c r="IN30" s="319">
        <f t="shared" si="212"/>
        <v>0</v>
      </c>
      <c r="IO30" s="319">
        <f t="shared" si="213"/>
        <v>0</v>
      </c>
      <c r="IP30" s="351">
        <f t="shared" si="214"/>
        <v>0</v>
      </c>
      <c r="IQ30" s="352">
        <f t="shared" si="215"/>
        <v>0</v>
      </c>
      <c r="IR30" s="319">
        <f t="shared" si="216"/>
        <v>0</v>
      </c>
      <c r="IS30" s="319">
        <f t="shared" si="217"/>
        <v>0</v>
      </c>
      <c r="IT30" s="351">
        <f t="shared" si="218"/>
        <v>0</v>
      </c>
      <c r="IU30" s="172"/>
      <c r="IV30" s="350">
        <f t="shared" si="219"/>
        <v>0</v>
      </c>
      <c r="IW30" s="319">
        <f t="shared" si="220"/>
        <v>0</v>
      </c>
      <c r="IX30" s="319">
        <f t="shared" si="221"/>
        <v>0</v>
      </c>
      <c r="IY30" s="351">
        <f t="shared" si="222"/>
        <v>0</v>
      </c>
      <c r="IZ30" s="352">
        <f t="shared" si="223"/>
        <v>0</v>
      </c>
      <c r="JA30" s="319">
        <f t="shared" si="224"/>
        <v>0</v>
      </c>
      <c r="JB30" s="319">
        <f t="shared" si="225"/>
        <v>0</v>
      </c>
      <c r="JC30" s="351">
        <f t="shared" si="226"/>
        <v>0</v>
      </c>
      <c r="JD30" s="352">
        <f t="shared" si="227"/>
        <v>0</v>
      </c>
      <c r="JE30" s="319">
        <f t="shared" si="228"/>
        <v>0</v>
      </c>
      <c r="JF30" s="319">
        <f t="shared" si="229"/>
        <v>0</v>
      </c>
      <c r="JG30" s="351">
        <f t="shared" si="230"/>
        <v>0</v>
      </c>
      <c r="JH30" s="352">
        <f t="shared" si="231"/>
        <v>0</v>
      </c>
      <c r="JI30" s="319">
        <f t="shared" si="232"/>
        <v>0</v>
      </c>
      <c r="JJ30" s="319">
        <f t="shared" si="233"/>
        <v>0</v>
      </c>
      <c r="JK30" s="351">
        <f t="shared" si="234"/>
        <v>0</v>
      </c>
      <c r="JL30" s="352">
        <f t="shared" si="235"/>
        <v>0</v>
      </c>
      <c r="JM30" s="319">
        <f t="shared" si="236"/>
        <v>0</v>
      </c>
      <c r="JN30" s="319">
        <f t="shared" si="237"/>
        <v>0</v>
      </c>
      <c r="JO30" s="351">
        <f t="shared" si="238"/>
        <v>0</v>
      </c>
      <c r="JP30" s="352">
        <f t="shared" si="239"/>
        <v>0</v>
      </c>
      <c r="JQ30" s="319">
        <f t="shared" si="240"/>
        <v>0</v>
      </c>
      <c r="JR30" s="319">
        <f t="shared" si="241"/>
        <v>0</v>
      </c>
      <c r="JS30" s="351">
        <f t="shared" si="242"/>
        <v>0</v>
      </c>
    </row>
    <row r="31" spans="2:279" s="25" customFormat="1" ht="15" x14ac:dyDescent="0.25">
      <c r="B31" s="254"/>
      <c r="C31" s="209"/>
      <c r="D31" s="210"/>
      <c r="E31" s="142"/>
      <c r="F31" s="37"/>
      <c r="G31" s="17"/>
      <c r="H31" s="17"/>
      <c r="I31" s="18">
        <f t="shared" si="251"/>
        <v>0</v>
      </c>
      <c r="J31" s="17"/>
      <c r="K31" s="368" t="str">
        <f t="shared" si="1"/>
        <v/>
      </c>
      <c r="L31" s="211">
        <f t="shared" si="2"/>
        <v>0</v>
      </c>
      <c r="M31" s="211">
        <f t="shared" si="243"/>
        <v>0</v>
      </c>
      <c r="N31" s="96">
        <f t="shared" si="252"/>
        <v>0</v>
      </c>
      <c r="P31" s="253"/>
      <c r="R31" s="253"/>
      <c r="T31" s="430"/>
      <c r="V31" s="253"/>
      <c r="X31" s="210"/>
      <c r="Z31" s="726"/>
      <c r="AA31"/>
      <c r="AB31" s="726"/>
      <c r="AC31" s="45"/>
      <c r="AD31" s="354"/>
      <c r="AE31" s="315"/>
      <c r="AF31" s="350">
        <f t="shared" si="3"/>
        <v>0</v>
      </c>
      <c r="AG31" s="319">
        <f t="shared" si="4"/>
        <v>0</v>
      </c>
      <c r="AH31" s="319">
        <f t="shared" si="5"/>
        <v>0</v>
      </c>
      <c r="AI31" s="844">
        <f t="shared" si="6"/>
        <v>0</v>
      </c>
      <c r="AJ31" s="845">
        <f t="shared" si="7"/>
        <v>0</v>
      </c>
      <c r="AK31" s="846">
        <f t="shared" si="8"/>
        <v>0</v>
      </c>
      <c r="AL31" s="844">
        <f t="shared" si="9"/>
        <v>0</v>
      </c>
      <c r="AM31" s="844">
        <f t="shared" si="10"/>
        <v>0</v>
      </c>
      <c r="AN31" s="844">
        <f t="shared" si="11"/>
        <v>0</v>
      </c>
      <c r="AO31" s="845">
        <f t="shared" si="12"/>
        <v>0</v>
      </c>
      <c r="AP31" s="846">
        <f t="shared" si="13"/>
        <v>0</v>
      </c>
      <c r="AQ31" s="844">
        <f t="shared" si="14"/>
        <v>0</v>
      </c>
      <c r="AR31" s="844">
        <f t="shared" si="15"/>
        <v>0</v>
      </c>
      <c r="AS31" s="844">
        <f t="shared" si="16"/>
        <v>0</v>
      </c>
      <c r="AT31" s="845">
        <f t="shared" si="17"/>
        <v>0</v>
      </c>
      <c r="AU31" s="846">
        <f t="shared" si="18"/>
        <v>0</v>
      </c>
      <c r="AV31" s="844">
        <f t="shared" si="19"/>
        <v>0</v>
      </c>
      <c r="AW31" s="844">
        <f t="shared" si="20"/>
        <v>0</v>
      </c>
      <c r="AX31" s="844">
        <f t="shared" si="21"/>
        <v>0</v>
      </c>
      <c r="AY31" s="845">
        <f t="shared" si="22"/>
        <v>0</v>
      </c>
      <c r="AZ31" s="846">
        <f t="shared" si="23"/>
        <v>0</v>
      </c>
      <c r="BA31" s="844">
        <f t="shared" si="24"/>
        <v>0</v>
      </c>
      <c r="BB31" s="844">
        <f t="shared" si="25"/>
        <v>0</v>
      </c>
      <c r="BC31" s="844">
        <f t="shared" si="26"/>
        <v>0</v>
      </c>
      <c r="BD31" s="845">
        <f t="shared" si="27"/>
        <v>0</v>
      </c>
      <c r="BE31" s="846">
        <f t="shared" si="28"/>
        <v>0</v>
      </c>
      <c r="BF31" s="844">
        <f t="shared" si="29"/>
        <v>0</v>
      </c>
      <c r="BG31" s="844">
        <f t="shared" si="30"/>
        <v>0</v>
      </c>
      <c r="BH31" s="844">
        <f t="shared" si="31"/>
        <v>0</v>
      </c>
      <c r="BI31" s="845">
        <f t="shared" si="32"/>
        <v>0</v>
      </c>
      <c r="BJ31"/>
      <c r="BK31" s="350">
        <f t="shared" si="33"/>
        <v>0</v>
      </c>
      <c r="BL31" s="319">
        <f t="shared" si="34"/>
        <v>0</v>
      </c>
      <c r="BM31" s="319">
        <f t="shared" si="35"/>
        <v>0</v>
      </c>
      <c r="BN31" s="319">
        <f t="shared" si="36"/>
        <v>0</v>
      </c>
      <c r="BO31" s="351">
        <f t="shared" si="37"/>
        <v>0</v>
      </c>
      <c r="BP31" s="352">
        <f t="shared" si="38"/>
        <v>0</v>
      </c>
      <c r="BQ31" s="319">
        <f t="shared" si="39"/>
        <v>0</v>
      </c>
      <c r="BR31" s="319">
        <f t="shared" si="40"/>
        <v>0</v>
      </c>
      <c r="BS31" s="319">
        <f t="shared" si="41"/>
        <v>0</v>
      </c>
      <c r="BT31" s="351">
        <f t="shared" si="42"/>
        <v>0</v>
      </c>
      <c r="BU31" s="352">
        <f t="shared" si="43"/>
        <v>0</v>
      </c>
      <c r="BV31" s="319">
        <f t="shared" si="44"/>
        <v>0</v>
      </c>
      <c r="BW31" s="319">
        <f t="shared" si="45"/>
        <v>0</v>
      </c>
      <c r="BX31" s="319">
        <f t="shared" si="46"/>
        <v>0</v>
      </c>
      <c r="BY31" s="351">
        <f t="shared" si="47"/>
        <v>0</v>
      </c>
      <c r="BZ31" s="352">
        <f t="shared" si="48"/>
        <v>0</v>
      </c>
      <c r="CA31" s="319">
        <f t="shared" si="49"/>
        <v>0</v>
      </c>
      <c r="CB31" s="319">
        <f t="shared" si="50"/>
        <v>0</v>
      </c>
      <c r="CC31" s="319">
        <f t="shared" si="51"/>
        <v>0</v>
      </c>
      <c r="CD31" s="351">
        <f t="shared" si="52"/>
        <v>0</v>
      </c>
      <c r="CE31" s="352">
        <f t="shared" si="53"/>
        <v>0</v>
      </c>
      <c r="CF31" s="319">
        <f t="shared" si="54"/>
        <v>0</v>
      </c>
      <c r="CG31" s="319">
        <f t="shared" si="55"/>
        <v>0</v>
      </c>
      <c r="CH31" s="319">
        <f t="shared" si="56"/>
        <v>0</v>
      </c>
      <c r="CI31" s="351">
        <f t="shared" si="57"/>
        <v>0</v>
      </c>
      <c r="CJ31" s="352">
        <f t="shared" si="58"/>
        <v>0</v>
      </c>
      <c r="CK31" s="319">
        <f t="shared" si="59"/>
        <v>0</v>
      </c>
      <c r="CL31" s="319">
        <f t="shared" si="60"/>
        <v>0</v>
      </c>
      <c r="CM31" s="319">
        <f t="shared" si="61"/>
        <v>0</v>
      </c>
      <c r="CN31" s="351">
        <f t="shared" si="62"/>
        <v>0</v>
      </c>
      <c r="CO31"/>
      <c r="CP31" s="350">
        <f t="shared" si="63"/>
        <v>0</v>
      </c>
      <c r="CQ31" s="319">
        <f t="shared" si="64"/>
        <v>0</v>
      </c>
      <c r="CR31" s="319">
        <f t="shared" si="65"/>
        <v>0</v>
      </c>
      <c r="CS31" s="319">
        <f t="shared" si="66"/>
        <v>0</v>
      </c>
      <c r="CT31" s="351">
        <f t="shared" si="67"/>
        <v>0</v>
      </c>
      <c r="CU31" s="352">
        <f t="shared" si="68"/>
        <v>0</v>
      </c>
      <c r="CV31" s="319">
        <f t="shared" si="69"/>
        <v>0</v>
      </c>
      <c r="CW31" s="319">
        <f t="shared" si="70"/>
        <v>0</v>
      </c>
      <c r="CX31" s="319">
        <f t="shared" si="71"/>
        <v>0</v>
      </c>
      <c r="CY31" s="351">
        <f t="shared" si="72"/>
        <v>0</v>
      </c>
      <c r="CZ31" s="352">
        <f t="shared" si="73"/>
        <v>0</v>
      </c>
      <c r="DA31" s="319">
        <f t="shared" si="74"/>
        <v>0</v>
      </c>
      <c r="DB31" s="319">
        <f t="shared" si="75"/>
        <v>0</v>
      </c>
      <c r="DC31" s="319">
        <f t="shared" si="76"/>
        <v>0</v>
      </c>
      <c r="DD31" s="351">
        <f t="shared" si="77"/>
        <v>0</v>
      </c>
      <c r="DE31" s="352">
        <f t="shared" si="78"/>
        <v>0</v>
      </c>
      <c r="DF31" s="319">
        <f t="shared" si="79"/>
        <v>0</v>
      </c>
      <c r="DG31" s="319">
        <f t="shared" si="80"/>
        <v>0</v>
      </c>
      <c r="DH31" s="319">
        <f t="shared" si="81"/>
        <v>0</v>
      </c>
      <c r="DI31" s="351">
        <f t="shared" si="82"/>
        <v>0</v>
      </c>
      <c r="DJ31" s="352">
        <f t="shared" si="83"/>
        <v>0</v>
      </c>
      <c r="DK31" s="319">
        <f t="shared" si="84"/>
        <v>0</v>
      </c>
      <c r="DL31" s="319">
        <f t="shared" si="85"/>
        <v>0</v>
      </c>
      <c r="DM31" s="319">
        <f t="shared" si="86"/>
        <v>0</v>
      </c>
      <c r="DN31" s="351">
        <f t="shared" si="87"/>
        <v>0</v>
      </c>
      <c r="DO31" s="352">
        <f t="shared" si="88"/>
        <v>0</v>
      </c>
      <c r="DP31" s="319">
        <f t="shared" si="89"/>
        <v>0</v>
      </c>
      <c r="DQ31" s="319">
        <f t="shared" si="90"/>
        <v>0</v>
      </c>
      <c r="DR31" s="319">
        <f t="shared" si="91"/>
        <v>0</v>
      </c>
      <c r="DS31" s="351">
        <f t="shared" si="92"/>
        <v>0</v>
      </c>
      <c r="DT31" s="172"/>
      <c r="DU31" s="350">
        <f t="shared" si="93"/>
        <v>0</v>
      </c>
      <c r="DV31" s="319">
        <f t="shared" si="94"/>
        <v>0</v>
      </c>
      <c r="DW31" s="319">
        <f t="shared" si="95"/>
        <v>0</v>
      </c>
      <c r="DX31" s="351">
        <f t="shared" si="96"/>
        <v>0</v>
      </c>
      <c r="DY31" s="352">
        <f t="shared" si="97"/>
        <v>0</v>
      </c>
      <c r="DZ31" s="319">
        <f t="shared" si="98"/>
        <v>0</v>
      </c>
      <c r="EA31" s="319">
        <f t="shared" si="99"/>
        <v>0</v>
      </c>
      <c r="EB31" s="351">
        <f t="shared" si="100"/>
        <v>0</v>
      </c>
      <c r="EC31" s="352">
        <f t="shared" si="101"/>
        <v>0</v>
      </c>
      <c r="ED31" s="319">
        <f t="shared" si="102"/>
        <v>0</v>
      </c>
      <c r="EE31" s="319">
        <f t="shared" si="103"/>
        <v>0</v>
      </c>
      <c r="EF31" s="351">
        <f t="shared" si="104"/>
        <v>0</v>
      </c>
      <c r="EG31" s="352">
        <f t="shared" si="105"/>
        <v>0</v>
      </c>
      <c r="EH31" s="319">
        <f t="shared" si="106"/>
        <v>0</v>
      </c>
      <c r="EI31" s="319">
        <f t="shared" si="107"/>
        <v>0</v>
      </c>
      <c r="EJ31" s="351">
        <f t="shared" si="108"/>
        <v>0</v>
      </c>
      <c r="EK31" s="352">
        <f t="shared" si="109"/>
        <v>0</v>
      </c>
      <c r="EL31" s="319">
        <f t="shared" si="110"/>
        <v>0</v>
      </c>
      <c r="EM31" s="319">
        <f t="shared" si="111"/>
        <v>0</v>
      </c>
      <c r="EN31" s="351">
        <f t="shared" si="112"/>
        <v>0</v>
      </c>
      <c r="EO31" s="352">
        <f t="shared" si="113"/>
        <v>0</v>
      </c>
      <c r="EP31" s="319">
        <f t="shared" si="114"/>
        <v>0</v>
      </c>
      <c r="EQ31" s="319">
        <f t="shared" si="115"/>
        <v>0</v>
      </c>
      <c r="ER31" s="351">
        <f t="shared" si="116"/>
        <v>0</v>
      </c>
      <c r="ES31" s="172"/>
      <c r="ET31" s="350">
        <f t="shared" si="117"/>
        <v>0</v>
      </c>
      <c r="EU31" s="319">
        <f t="shared" si="118"/>
        <v>0</v>
      </c>
      <c r="EV31" s="319">
        <f t="shared" si="119"/>
        <v>0</v>
      </c>
      <c r="EW31" s="351">
        <f t="shared" si="120"/>
        <v>0</v>
      </c>
      <c r="EX31" s="352">
        <f t="shared" si="121"/>
        <v>0</v>
      </c>
      <c r="EY31" s="319">
        <f t="shared" si="122"/>
        <v>0</v>
      </c>
      <c r="EZ31" s="319">
        <f t="shared" si="123"/>
        <v>0</v>
      </c>
      <c r="FA31" s="351">
        <f t="shared" si="124"/>
        <v>0</v>
      </c>
      <c r="FB31" s="352">
        <f t="shared" si="125"/>
        <v>0</v>
      </c>
      <c r="FC31" s="319">
        <f t="shared" si="126"/>
        <v>0</v>
      </c>
      <c r="FD31" s="319">
        <f t="shared" si="127"/>
        <v>0</v>
      </c>
      <c r="FE31" s="351">
        <f t="shared" si="128"/>
        <v>0</v>
      </c>
      <c r="FF31" s="352">
        <f t="shared" si="129"/>
        <v>0</v>
      </c>
      <c r="FG31" s="319">
        <f t="shared" si="130"/>
        <v>0</v>
      </c>
      <c r="FH31" s="319">
        <f t="shared" si="131"/>
        <v>0</v>
      </c>
      <c r="FI31" s="351">
        <f t="shared" si="132"/>
        <v>0</v>
      </c>
      <c r="FJ31" s="352">
        <f t="shared" si="133"/>
        <v>0</v>
      </c>
      <c r="FK31" s="319">
        <f t="shared" si="134"/>
        <v>0</v>
      </c>
      <c r="FL31" s="319">
        <f t="shared" si="135"/>
        <v>0</v>
      </c>
      <c r="FM31" s="351">
        <f t="shared" si="136"/>
        <v>0</v>
      </c>
      <c r="FN31" s="352">
        <f t="shared" si="137"/>
        <v>0</v>
      </c>
      <c r="FO31" s="319">
        <f t="shared" si="138"/>
        <v>0</v>
      </c>
      <c r="FP31" s="319">
        <f t="shared" si="139"/>
        <v>0</v>
      </c>
      <c r="FQ31" s="351">
        <f t="shared" si="140"/>
        <v>0</v>
      </c>
      <c r="FR31" s="172"/>
      <c r="FS31" s="350">
        <f t="shared" si="141"/>
        <v>0</v>
      </c>
      <c r="FT31" s="319">
        <f t="shared" si="142"/>
        <v>0</v>
      </c>
      <c r="FU31" s="319">
        <f t="shared" si="143"/>
        <v>0</v>
      </c>
      <c r="FV31" s="319">
        <f t="shared" si="144"/>
        <v>0</v>
      </c>
      <c r="FW31" s="351">
        <f t="shared" si="145"/>
        <v>0</v>
      </c>
      <c r="FX31" s="352">
        <f t="shared" si="146"/>
        <v>0</v>
      </c>
      <c r="FY31" s="319">
        <f t="shared" si="147"/>
        <v>0</v>
      </c>
      <c r="FZ31" s="319">
        <f t="shared" si="148"/>
        <v>0</v>
      </c>
      <c r="GA31" s="319">
        <f t="shared" si="149"/>
        <v>0</v>
      </c>
      <c r="GB31" s="351">
        <f t="shared" si="150"/>
        <v>0</v>
      </c>
      <c r="GC31" s="352">
        <f t="shared" si="151"/>
        <v>0</v>
      </c>
      <c r="GD31" s="319">
        <f t="shared" si="152"/>
        <v>0</v>
      </c>
      <c r="GE31" s="319">
        <f t="shared" si="153"/>
        <v>0</v>
      </c>
      <c r="GF31" s="319">
        <f t="shared" si="154"/>
        <v>0</v>
      </c>
      <c r="GG31" s="351">
        <f t="shared" si="155"/>
        <v>0</v>
      </c>
      <c r="GH31" s="352">
        <f t="shared" si="156"/>
        <v>0</v>
      </c>
      <c r="GI31" s="319">
        <f t="shared" si="157"/>
        <v>0</v>
      </c>
      <c r="GJ31" s="319">
        <f t="shared" si="158"/>
        <v>0</v>
      </c>
      <c r="GK31" s="319">
        <f t="shared" si="159"/>
        <v>0</v>
      </c>
      <c r="GL31" s="351">
        <f t="shared" si="160"/>
        <v>0</v>
      </c>
      <c r="GM31" s="352">
        <f t="shared" si="161"/>
        <v>0</v>
      </c>
      <c r="GN31" s="319">
        <f t="shared" si="162"/>
        <v>0</v>
      </c>
      <c r="GO31" s="319">
        <f t="shared" si="163"/>
        <v>0</v>
      </c>
      <c r="GP31" s="319">
        <f t="shared" si="164"/>
        <v>0</v>
      </c>
      <c r="GQ31" s="351">
        <f t="shared" si="165"/>
        <v>0</v>
      </c>
      <c r="GR31" s="352">
        <f t="shared" si="166"/>
        <v>0</v>
      </c>
      <c r="GS31" s="319">
        <f t="shared" si="167"/>
        <v>0</v>
      </c>
      <c r="GT31" s="319">
        <f t="shared" si="168"/>
        <v>0</v>
      </c>
      <c r="GU31" s="319">
        <f t="shared" si="169"/>
        <v>0</v>
      </c>
      <c r="GV31" s="351">
        <f t="shared" si="170"/>
        <v>0</v>
      </c>
      <c r="GW31"/>
      <c r="GX31" s="350">
        <f t="shared" si="171"/>
        <v>0</v>
      </c>
      <c r="GY31" s="319">
        <f t="shared" si="172"/>
        <v>0</v>
      </c>
      <c r="GZ31" s="319">
        <f t="shared" si="173"/>
        <v>0</v>
      </c>
      <c r="HA31" s="351">
        <f t="shared" si="174"/>
        <v>0</v>
      </c>
      <c r="HB31" s="352">
        <f t="shared" si="175"/>
        <v>0</v>
      </c>
      <c r="HC31" s="319">
        <f t="shared" si="176"/>
        <v>0</v>
      </c>
      <c r="HD31" s="319">
        <f t="shared" si="177"/>
        <v>0</v>
      </c>
      <c r="HE31" s="351">
        <f t="shared" si="178"/>
        <v>0</v>
      </c>
      <c r="HF31" s="352">
        <f t="shared" si="179"/>
        <v>0</v>
      </c>
      <c r="HG31" s="319">
        <f t="shared" si="180"/>
        <v>0</v>
      </c>
      <c r="HH31" s="319">
        <f t="shared" si="181"/>
        <v>0</v>
      </c>
      <c r="HI31" s="351">
        <f t="shared" si="182"/>
        <v>0</v>
      </c>
      <c r="HJ31" s="352">
        <f t="shared" si="183"/>
        <v>0</v>
      </c>
      <c r="HK31" s="319">
        <f t="shared" si="184"/>
        <v>0</v>
      </c>
      <c r="HL31" s="319">
        <f t="shared" si="185"/>
        <v>0</v>
      </c>
      <c r="HM31" s="351">
        <f t="shared" si="186"/>
        <v>0</v>
      </c>
      <c r="HN31" s="352">
        <f t="shared" si="187"/>
        <v>0</v>
      </c>
      <c r="HO31" s="319">
        <f t="shared" si="188"/>
        <v>0</v>
      </c>
      <c r="HP31" s="319">
        <f t="shared" si="189"/>
        <v>0</v>
      </c>
      <c r="HQ31" s="351">
        <f t="shared" si="190"/>
        <v>0</v>
      </c>
      <c r="HR31" s="352">
        <f t="shared" si="191"/>
        <v>0</v>
      </c>
      <c r="HS31" s="319">
        <f t="shared" si="192"/>
        <v>0</v>
      </c>
      <c r="HT31" s="319">
        <f t="shared" si="193"/>
        <v>0</v>
      </c>
      <c r="HU31" s="351">
        <f t="shared" si="194"/>
        <v>0</v>
      </c>
      <c r="HV31" s="172"/>
      <c r="HW31" s="350">
        <f t="shared" si="195"/>
        <v>0</v>
      </c>
      <c r="HX31" s="319">
        <f t="shared" si="196"/>
        <v>0</v>
      </c>
      <c r="HY31" s="319">
        <f t="shared" si="197"/>
        <v>0</v>
      </c>
      <c r="HZ31" s="351">
        <f t="shared" si="198"/>
        <v>0</v>
      </c>
      <c r="IA31" s="352">
        <f t="shared" si="199"/>
        <v>0</v>
      </c>
      <c r="IB31" s="319">
        <f t="shared" si="200"/>
        <v>0</v>
      </c>
      <c r="IC31" s="319">
        <f t="shared" si="201"/>
        <v>0</v>
      </c>
      <c r="ID31" s="351">
        <f t="shared" si="202"/>
        <v>0</v>
      </c>
      <c r="IE31" s="352">
        <f t="shared" si="203"/>
        <v>0</v>
      </c>
      <c r="IF31" s="319">
        <f t="shared" si="204"/>
        <v>0</v>
      </c>
      <c r="IG31" s="319">
        <f t="shared" si="205"/>
        <v>0</v>
      </c>
      <c r="IH31" s="351">
        <f t="shared" si="206"/>
        <v>0</v>
      </c>
      <c r="II31" s="352">
        <f t="shared" si="207"/>
        <v>0</v>
      </c>
      <c r="IJ31" s="319">
        <f t="shared" si="208"/>
        <v>0</v>
      </c>
      <c r="IK31" s="319">
        <f t="shared" si="209"/>
        <v>0</v>
      </c>
      <c r="IL31" s="351">
        <f t="shared" si="210"/>
        <v>0</v>
      </c>
      <c r="IM31" s="352">
        <f t="shared" si="211"/>
        <v>0</v>
      </c>
      <c r="IN31" s="319">
        <f t="shared" si="212"/>
        <v>0</v>
      </c>
      <c r="IO31" s="319">
        <f t="shared" si="213"/>
        <v>0</v>
      </c>
      <c r="IP31" s="351">
        <f t="shared" si="214"/>
        <v>0</v>
      </c>
      <c r="IQ31" s="352">
        <f t="shared" si="215"/>
        <v>0</v>
      </c>
      <c r="IR31" s="319">
        <f t="shared" si="216"/>
        <v>0</v>
      </c>
      <c r="IS31" s="319">
        <f t="shared" si="217"/>
        <v>0</v>
      </c>
      <c r="IT31" s="351">
        <f t="shared" si="218"/>
        <v>0</v>
      </c>
      <c r="IU31" s="172"/>
      <c r="IV31" s="350">
        <f t="shared" si="219"/>
        <v>0</v>
      </c>
      <c r="IW31" s="319">
        <f t="shared" si="220"/>
        <v>0</v>
      </c>
      <c r="IX31" s="319">
        <f t="shared" si="221"/>
        <v>0</v>
      </c>
      <c r="IY31" s="351">
        <f t="shared" si="222"/>
        <v>0</v>
      </c>
      <c r="IZ31" s="352">
        <f t="shared" si="223"/>
        <v>0</v>
      </c>
      <c r="JA31" s="319">
        <f t="shared" si="224"/>
        <v>0</v>
      </c>
      <c r="JB31" s="319">
        <f t="shared" si="225"/>
        <v>0</v>
      </c>
      <c r="JC31" s="351">
        <f t="shared" si="226"/>
        <v>0</v>
      </c>
      <c r="JD31" s="352">
        <f t="shared" si="227"/>
        <v>0</v>
      </c>
      <c r="JE31" s="319">
        <f t="shared" si="228"/>
        <v>0</v>
      </c>
      <c r="JF31" s="319">
        <f t="shared" si="229"/>
        <v>0</v>
      </c>
      <c r="JG31" s="351">
        <f t="shared" si="230"/>
        <v>0</v>
      </c>
      <c r="JH31" s="352">
        <f t="shared" si="231"/>
        <v>0</v>
      </c>
      <c r="JI31" s="319">
        <f t="shared" si="232"/>
        <v>0</v>
      </c>
      <c r="JJ31" s="319">
        <f t="shared" si="233"/>
        <v>0</v>
      </c>
      <c r="JK31" s="351">
        <f t="shared" si="234"/>
        <v>0</v>
      </c>
      <c r="JL31" s="352">
        <f t="shared" si="235"/>
        <v>0</v>
      </c>
      <c r="JM31" s="319">
        <f t="shared" si="236"/>
        <v>0</v>
      </c>
      <c r="JN31" s="319">
        <f t="shared" si="237"/>
        <v>0</v>
      </c>
      <c r="JO31" s="351">
        <f t="shared" si="238"/>
        <v>0</v>
      </c>
      <c r="JP31" s="352">
        <f t="shared" si="239"/>
        <v>0</v>
      </c>
      <c r="JQ31" s="319">
        <f t="shared" si="240"/>
        <v>0</v>
      </c>
      <c r="JR31" s="319">
        <f t="shared" si="241"/>
        <v>0</v>
      </c>
      <c r="JS31" s="351">
        <f t="shared" si="242"/>
        <v>0</v>
      </c>
    </row>
    <row r="32" spans="2:279" s="25" customFormat="1" ht="15" x14ac:dyDescent="0.25">
      <c r="B32" s="254"/>
      <c r="C32" s="209"/>
      <c r="D32" s="210"/>
      <c r="E32" s="142"/>
      <c r="F32" s="37"/>
      <c r="G32" s="17"/>
      <c r="H32" s="17"/>
      <c r="I32" s="18">
        <f t="shared" si="0"/>
        <v>0</v>
      </c>
      <c r="J32" s="19"/>
      <c r="K32" s="368" t="str">
        <f t="shared" si="1"/>
        <v/>
      </c>
      <c r="L32" s="211">
        <f t="shared" si="2"/>
        <v>0</v>
      </c>
      <c r="M32" s="211">
        <f t="shared" si="243"/>
        <v>0</v>
      </c>
      <c r="N32" s="96">
        <f t="shared" si="244"/>
        <v>0</v>
      </c>
      <c r="P32" s="253"/>
      <c r="R32" s="253"/>
      <c r="T32" s="430"/>
      <c r="V32" s="253"/>
      <c r="X32" s="210"/>
      <c r="Z32" s="726"/>
      <c r="AA32"/>
      <c r="AB32" s="726"/>
      <c r="AC32" s="45"/>
      <c r="AD32" s="337" t="s">
        <v>419</v>
      </c>
      <c r="AE32" s="315"/>
      <c r="AF32" s="350">
        <f t="shared" si="3"/>
        <v>0</v>
      </c>
      <c r="AG32" s="319">
        <f t="shared" si="4"/>
        <v>0</v>
      </c>
      <c r="AH32" s="319">
        <f t="shared" si="5"/>
        <v>0</v>
      </c>
      <c r="AI32" s="844">
        <f t="shared" si="6"/>
        <v>0</v>
      </c>
      <c r="AJ32" s="845">
        <f t="shared" si="7"/>
        <v>0</v>
      </c>
      <c r="AK32" s="846">
        <f t="shared" si="8"/>
        <v>0</v>
      </c>
      <c r="AL32" s="844">
        <f t="shared" si="9"/>
        <v>0</v>
      </c>
      <c r="AM32" s="844">
        <f t="shared" si="10"/>
        <v>0</v>
      </c>
      <c r="AN32" s="844">
        <f t="shared" si="11"/>
        <v>0</v>
      </c>
      <c r="AO32" s="845">
        <f t="shared" si="12"/>
        <v>0</v>
      </c>
      <c r="AP32" s="846">
        <f t="shared" si="13"/>
        <v>0</v>
      </c>
      <c r="AQ32" s="844">
        <f t="shared" si="14"/>
        <v>0</v>
      </c>
      <c r="AR32" s="844">
        <f t="shared" si="15"/>
        <v>0</v>
      </c>
      <c r="AS32" s="844">
        <f t="shared" si="16"/>
        <v>0</v>
      </c>
      <c r="AT32" s="845">
        <f t="shared" si="17"/>
        <v>0</v>
      </c>
      <c r="AU32" s="846">
        <f t="shared" si="18"/>
        <v>0</v>
      </c>
      <c r="AV32" s="844">
        <f t="shared" si="19"/>
        <v>0</v>
      </c>
      <c r="AW32" s="844">
        <f t="shared" si="20"/>
        <v>0</v>
      </c>
      <c r="AX32" s="844">
        <f t="shared" si="21"/>
        <v>0</v>
      </c>
      <c r="AY32" s="845">
        <f t="shared" si="22"/>
        <v>0</v>
      </c>
      <c r="AZ32" s="846">
        <f t="shared" si="23"/>
        <v>0</v>
      </c>
      <c r="BA32" s="844">
        <f t="shared" si="24"/>
        <v>0</v>
      </c>
      <c r="BB32" s="844">
        <f t="shared" si="25"/>
        <v>0</v>
      </c>
      <c r="BC32" s="844">
        <f t="shared" si="26"/>
        <v>0</v>
      </c>
      <c r="BD32" s="845">
        <f t="shared" si="27"/>
        <v>0</v>
      </c>
      <c r="BE32" s="846">
        <f t="shared" si="28"/>
        <v>0</v>
      </c>
      <c r="BF32" s="844">
        <f t="shared" si="29"/>
        <v>0</v>
      </c>
      <c r="BG32" s="844">
        <f t="shared" si="30"/>
        <v>0</v>
      </c>
      <c r="BH32" s="844">
        <f t="shared" si="31"/>
        <v>0</v>
      </c>
      <c r="BI32" s="845">
        <f t="shared" si="32"/>
        <v>0</v>
      </c>
      <c r="BJ32"/>
      <c r="BK32" s="350">
        <f t="shared" si="33"/>
        <v>0</v>
      </c>
      <c r="BL32" s="319">
        <f t="shared" si="34"/>
        <v>0</v>
      </c>
      <c r="BM32" s="319">
        <f t="shared" si="35"/>
        <v>0</v>
      </c>
      <c r="BN32" s="319">
        <f t="shared" si="36"/>
        <v>0</v>
      </c>
      <c r="BO32" s="351">
        <f t="shared" si="37"/>
        <v>0</v>
      </c>
      <c r="BP32" s="352">
        <f t="shared" si="38"/>
        <v>0</v>
      </c>
      <c r="BQ32" s="319">
        <f t="shared" si="39"/>
        <v>0</v>
      </c>
      <c r="BR32" s="319">
        <f t="shared" si="40"/>
        <v>0</v>
      </c>
      <c r="BS32" s="319">
        <f t="shared" si="41"/>
        <v>0</v>
      </c>
      <c r="BT32" s="351">
        <f t="shared" si="42"/>
        <v>0</v>
      </c>
      <c r="BU32" s="352">
        <f t="shared" si="43"/>
        <v>0</v>
      </c>
      <c r="BV32" s="319">
        <f t="shared" si="44"/>
        <v>0</v>
      </c>
      <c r="BW32" s="319">
        <f t="shared" si="45"/>
        <v>0</v>
      </c>
      <c r="BX32" s="319">
        <f t="shared" si="46"/>
        <v>0</v>
      </c>
      <c r="BY32" s="351">
        <f t="shared" si="47"/>
        <v>0</v>
      </c>
      <c r="BZ32" s="352">
        <f t="shared" si="48"/>
        <v>0</v>
      </c>
      <c r="CA32" s="319">
        <f t="shared" si="49"/>
        <v>0</v>
      </c>
      <c r="CB32" s="319">
        <f t="shared" si="50"/>
        <v>0</v>
      </c>
      <c r="CC32" s="319">
        <f t="shared" si="51"/>
        <v>0</v>
      </c>
      <c r="CD32" s="351">
        <f t="shared" si="52"/>
        <v>0</v>
      </c>
      <c r="CE32" s="352">
        <f t="shared" si="53"/>
        <v>0</v>
      </c>
      <c r="CF32" s="319">
        <f t="shared" si="54"/>
        <v>0</v>
      </c>
      <c r="CG32" s="319">
        <f t="shared" si="55"/>
        <v>0</v>
      </c>
      <c r="CH32" s="319">
        <f t="shared" si="56"/>
        <v>0</v>
      </c>
      <c r="CI32" s="351">
        <f t="shared" si="57"/>
        <v>0</v>
      </c>
      <c r="CJ32" s="352">
        <f t="shared" si="58"/>
        <v>0</v>
      </c>
      <c r="CK32" s="319">
        <f t="shared" si="59"/>
        <v>0</v>
      </c>
      <c r="CL32" s="319">
        <f t="shared" si="60"/>
        <v>0</v>
      </c>
      <c r="CM32" s="319">
        <f t="shared" si="61"/>
        <v>0</v>
      </c>
      <c r="CN32" s="351">
        <f t="shared" si="62"/>
        <v>0</v>
      </c>
      <c r="CO32"/>
      <c r="CP32" s="350">
        <f t="shared" si="63"/>
        <v>0</v>
      </c>
      <c r="CQ32" s="319">
        <f t="shared" si="64"/>
        <v>0</v>
      </c>
      <c r="CR32" s="319">
        <f t="shared" si="65"/>
        <v>0</v>
      </c>
      <c r="CS32" s="319">
        <f t="shared" si="66"/>
        <v>0</v>
      </c>
      <c r="CT32" s="351">
        <f t="shared" si="67"/>
        <v>0</v>
      </c>
      <c r="CU32" s="352">
        <f t="shared" si="68"/>
        <v>0</v>
      </c>
      <c r="CV32" s="319">
        <f t="shared" si="69"/>
        <v>0</v>
      </c>
      <c r="CW32" s="319">
        <f t="shared" si="70"/>
        <v>0</v>
      </c>
      <c r="CX32" s="319">
        <f t="shared" si="71"/>
        <v>0</v>
      </c>
      <c r="CY32" s="351">
        <f t="shared" si="72"/>
        <v>0</v>
      </c>
      <c r="CZ32" s="352">
        <f t="shared" si="73"/>
        <v>0</v>
      </c>
      <c r="DA32" s="319">
        <f t="shared" si="74"/>
        <v>0</v>
      </c>
      <c r="DB32" s="319">
        <f t="shared" si="75"/>
        <v>0</v>
      </c>
      <c r="DC32" s="319">
        <f t="shared" si="76"/>
        <v>0</v>
      </c>
      <c r="DD32" s="351">
        <f t="shared" si="77"/>
        <v>0</v>
      </c>
      <c r="DE32" s="352">
        <f t="shared" si="78"/>
        <v>0</v>
      </c>
      <c r="DF32" s="319">
        <f t="shared" si="79"/>
        <v>0</v>
      </c>
      <c r="DG32" s="319">
        <f t="shared" si="80"/>
        <v>0</v>
      </c>
      <c r="DH32" s="319">
        <f t="shared" si="81"/>
        <v>0</v>
      </c>
      <c r="DI32" s="351">
        <f t="shared" si="82"/>
        <v>0</v>
      </c>
      <c r="DJ32" s="352">
        <f t="shared" si="83"/>
        <v>0</v>
      </c>
      <c r="DK32" s="319">
        <f t="shared" si="84"/>
        <v>0</v>
      </c>
      <c r="DL32" s="319">
        <f t="shared" si="85"/>
        <v>0</v>
      </c>
      <c r="DM32" s="319">
        <f t="shared" si="86"/>
        <v>0</v>
      </c>
      <c r="DN32" s="351">
        <f t="shared" si="87"/>
        <v>0</v>
      </c>
      <c r="DO32" s="352">
        <f t="shared" si="88"/>
        <v>0</v>
      </c>
      <c r="DP32" s="319">
        <f t="shared" si="89"/>
        <v>0</v>
      </c>
      <c r="DQ32" s="319">
        <f t="shared" si="90"/>
        <v>0</v>
      </c>
      <c r="DR32" s="319">
        <f t="shared" si="91"/>
        <v>0</v>
      </c>
      <c r="DS32" s="351">
        <f t="shared" si="92"/>
        <v>0</v>
      </c>
      <c r="DT32" s="172"/>
      <c r="DU32" s="350">
        <f t="shared" si="93"/>
        <v>0</v>
      </c>
      <c r="DV32" s="319">
        <f t="shared" si="94"/>
        <v>0</v>
      </c>
      <c r="DW32" s="319">
        <f t="shared" si="95"/>
        <v>0</v>
      </c>
      <c r="DX32" s="351">
        <f t="shared" si="96"/>
        <v>0</v>
      </c>
      <c r="DY32" s="352">
        <f t="shared" si="97"/>
        <v>0</v>
      </c>
      <c r="DZ32" s="319">
        <f t="shared" si="98"/>
        <v>0</v>
      </c>
      <c r="EA32" s="319">
        <f t="shared" si="99"/>
        <v>0</v>
      </c>
      <c r="EB32" s="351">
        <f t="shared" si="100"/>
        <v>0</v>
      </c>
      <c r="EC32" s="352">
        <f t="shared" si="101"/>
        <v>0</v>
      </c>
      <c r="ED32" s="319">
        <f t="shared" si="102"/>
        <v>0</v>
      </c>
      <c r="EE32" s="319">
        <f t="shared" si="103"/>
        <v>0</v>
      </c>
      <c r="EF32" s="351">
        <f t="shared" si="104"/>
        <v>0</v>
      </c>
      <c r="EG32" s="352">
        <f t="shared" si="105"/>
        <v>0</v>
      </c>
      <c r="EH32" s="319">
        <f t="shared" si="106"/>
        <v>0</v>
      </c>
      <c r="EI32" s="319">
        <f t="shared" si="107"/>
        <v>0</v>
      </c>
      <c r="EJ32" s="351">
        <f t="shared" si="108"/>
        <v>0</v>
      </c>
      <c r="EK32" s="352">
        <f t="shared" si="109"/>
        <v>0</v>
      </c>
      <c r="EL32" s="319">
        <f t="shared" si="110"/>
        <v>0</v>
      </c>
      <c r="EM32" s="319">
        <f t="shared" si="111"/>
        <v>0</v>
      </c>
      <c r="EN32" s="351">
        <f t="shared" si="112"/>
        <v>0</v>
      </c>
      <c r="EO32" s="352">
        <f t="shared" si="113"/>
        <v>0</v>
      </c>
      <c r="EP32" s="319">
        <f t="shared" si="114"/>
        <v>0</v>
      </c>
      <c r="EQ32" s="319">
        <f t="shared" si="115"/>
        <v>0</v>
      </c>
      <c r="ER32" s="351">
        <f t="shared" si="116"/>
        <v>0</v>
      </c>
      <c r="ES32" s="172"/>
      <c r="ET32" s="350">
        <f t="shared" si="117"/>
        <v>0</v>
      </c>
      <c r="EU32" s="319">
        <f t="shared" si="118"/>
        <v>0</v>
      </c>
      <c r="EV32" s="319">
        <f t="shared" si="119"/>
        <v>0</v>
      </c>
      <c r="EW32" s="351">
        <f t="shared" si="120"/>
        <v>0</v>
      </c>
      <c r="EX32" s="352">
        <f t="shared" si="121"/>
        <v>0</v>
      </c>
      <c r="EY32" s="319">
        <f t="shared" si="122"/>
        <v>0</v>
      </c>
      <c r="EZ32" s="319">
        <f t="shared" si="123"/>
        <v>0</v>
      </c>
      <c r="FA32" s="351">
        <f t="shared" si="124"/>
        <v>0</v>
      </c>
      <c r="FB32" s="352">
        <f t="shared" si="125"/>
        <v>0</v>
      </c>
      <c r="FC32" s="319">
        <f t="shared" si="126"/>
        <v>0</v>
      </c>
      <c r="FD32" s="319">
        <f t="shared" si="127"/>
        <v>0</v>
      </c>
      <c r="FE32" s="351">
        <f t="shared" si="128"/>
        <v>0</v>
      </c>
      <c r="FF32" s="352">
        <f t="shared" si="129"/>
        <v>0</v>
      </c>
      <c r="FG32" s="319">
        <f t="shared" si="130"/>
        <v>0</v>
      </c>
      <c r="FH32" s="319">
        <f t="shared" si="131"/>
        <v>0</v>
      </c>
      <c r="FI32" s="351">
        <f t="shared" si="132"/>
        <v>0</v>
      </c>
      <c r="FJ32" s="352">
        <f t="shared" si="133"/>
        <v>0</v>
      </c>
      <c r="FK32" s="319">
        <f t="shared" si="134"/>
        <v>0</v>
      </c>
      <c r="FL32" s="319">
        <f t="shared" si="135"/>
        <v>0</v>
      </c>
      <c r="FM32" s="351">
        <f t="shared" si="136"/>
        <v>0</v>
      </c>
      <c r="FN32" s="352">
        <f t="shared" si="137"/>
        <v>0</v>
      </c>
      <c r="FO32" s="319">
        <f t="shared" si="138"/>
        <v>0</v>
      </c>
      <c r="FP32" s="319">
        <f t="shared" si="139"/>
        <v>0</v>
      </c>
      <c r="FQ32" s="351">
        <f t="shared" si="140"/>
        <v>0</v>
      </c>
      <c r="FR32" s="172"/>
      <c r="FS32" s="350">
        <f t="shared" si="141"/>
        <v>0</v>
      </c>
      <c r="FT32" s="319">
        <f t="shared" si="142"/>
        <v>0</v>
      </c>
      <c r="FU32" s="319">
        <f t="shared" si="143"/>
        <v>0</v>
      </c>
      <c r="FV32" s="319">
        <f t="shared" si="144"/>
        <v>0</v>
      </c>
      <c r="FW32" s="351">
        <f t="shared" si="145"/>
        <v>0</v>
      </c>
      <c r="FX32" s="352">
        <f t="shared" si="146"/>
        <v>0</v>
      </c>
      <c r="FY32" s="319">
        <f t="shared" si="147"/>
        <v>0</v>
      </c>
      <c r="FZ32" s="319">
        <f t="shared" si="148"/>
        <v>0</v>
      </c>
      <c r="GA32" s="319">
        <f t="shared" si="149"/>
        <v>0</v>
      </c>
      <c r="GB32" s="351">
        <f t="shared" si="150"/>
        <v>0</v>
      </c>
      <c r="GC32" s="352">
        <f t="shared" si="151"/>
        <v>0</v>
      </c>
      <c r="GD32" s="319">
        <f t="shared" si="152"/>
        <v>0</v>
      </c>
      <c r="GE32" s="319">
        <f t="shared" si="153"/>
        <v>0</v>
      </c>
      <c r="GF32" s="319">
        <f t="shared" si="154"/>
        <v>0</v>
      </c>
      <c r="GG32" s="351">
        <f t="shared" si="155"/>
        <v>0</v>
      </c>
      <c r="GH32" s="352">
        <f t="shared" si="156"/>
        <v>0</v>
      </c>
      <c r="GI32" s="319">
        <f t="shared" si="157"/>
        <v>0</v>
      </c>
      <c r="GJ32" s="319">
        <f t="shared" si="158"/>
        <v>0</v>
      </c>
      <c r="GK32" s="319">
        <f t="shared" si="159"/>
        <v>0</v>
      </c>
      <c r="GL32" s="351">
        <f t="shared" si="160"/>
        <v>0</v>
      </c>
      <c r="GM32" s="352">
        <f t="shared" si="161"/>
        <v>0</v>
      </c>
      <c r="GN32" s="319">
        <f t="shared" si="162"/>
        <v>0</v>
      </c>
      <c r="GO32" s="319">
        <f t="shared" si="163"/>
        <v>0</v>
      </c>
      <c r="GP32" s="319">
        <f t="shared" si="164"/>
        <v>0</v>
      </c>
      <c r="GQ32" s="351">
        <f t="shared" si="165"/>
        <v>0</v>
      </c>
      <c r="GR32" s="352">
        <f t="shared" si="166"/>
        <v>0</v>
      </c>
      <c r="GS32" s="319">
        <f t="shared" si="167"/>
        <v>0</v>
      </c>
      <c r="GT32" s="319">
        <f t="shared" si="168"/>
        <v>0</v>
      </c>
      <c r="GU32" s="319">
        <f t="shared" si="169"/>
        <v>0</v>
      </c>
      <c r="GV32" s="351">
        <f t="shared" si="170"/>
        <v>0</v>
      </c>
      <c r="GW32"/>
      <c r="GX32" s="350">
        <f t="shared" si="171"/>
        <v>0</v>
      </c>
      <c r="GY32" s="319">
        <f t="shared" si="172"/>
        <v>0</v>
      </c>
      <c r="GZ32" s="319">
        <f t="shared" si="173"/>
        <v>0</v>
      </c>
      <c r="HA32" s="351">
        <f t="shared" si="174"/>
        <v>0</v>
      </c>
      <c r="HB32" s="352">
        <f t="shared" si="175"/>
        <v>0</v>
      </c>
      <c r="HC32" s="319">
        <f t="shared" si="176"/>
        <v>0</v>
      </c>
      <c r="HD32" s="319">
        <f t="shared" si="177"/>
        <v>0</v>
      </c>
      <c r="HE32" s="351">
        <f t="shared" si="178"/>
        <v>0</v>
      </c>
      <c r="HF32" s="352">
        <f t="shared" si="179"/>
        <v>0</v>
      </c>
      <c r="HG32" s="319">
        <f t="shared" si="180"/>
        <v>0</v>
      </c>
      <c r="HH32" s="319">
        <f t="shared" si="181"/>
        <v>0</v>
      </c>
      <c r="HI32" s="351">
        <f t="shared" si="182"/>
        <v>0</v>
      </c>
      <c r="HJ32" s="352">
        <f t="shared" si="183"/>
        <v>0</v>
      </c>
      <c r="HK32" s="319">
        <f t="shared" si="184"/>
        <v>0</v>
      </c>
      <c r="HL32" s="319">
        <f t="shared" si="185"/>
        <v>0</v>
      </c>
      <c r="HM32" s="351">
        <f t="shared" si="186"/>
        <v>0</v>
      </c>
      <c r="HN32" s="352">
        <f t="shared" si="187"/>
        <v>0</v>
      </c>
      <c r="HO32" s="319">
        <f t="shared" si="188"/>
        <v>0</v>
      </c>
      <c r="HP32" s="319">
        <f t="shared" si="189"/>
        <v>0</v>
      </c>
      <c r="HQ32" s="351">
        <f t="shared" si="190"/>
        <v>0</v>
      </c>
      <c r="HR32" s="352">
        <f t="shared" si="191"/>
        <v>0</v>
      </c>
      <c r="HS32" s="319">
        <f t="shared" si="192"/>
        <v>0</v>
      </c>
      <c r="HT32" s="319">
        <f t="shared" si="193"/>
        <v>0</v>
      </c>
      <c r="HU32" s="351">
        <f t="shared" si="194"/>
        <v>0</v>
      </c>
      <c r="HV32" s="172"/>
      <c r="HW32" s="350">
        <f t="shared" si="195"/>
        <v>0</v>
      </c>
      <c r="HX32" s="319">
        <f t="shared" si="196"/>
        <v>0</v>
      </c>
      <c r="HY32" s="319">
        <f t="shared" si="197"/>
        <v>0</v>
      </c>
      <c r="HZ32" s="351">
        <f t="shared" si="198"/>
        <v>0</v>
      </c>
      <c r="IA32" s="352">
        <f t="shared" si="199"/>
        <v>0</v>
      </c>
      <c r="IB32" s="319">
        <f t="shared" si="200"/>
        <v>0</v>
      </c>
      <c r="IC32" s="319">
        <f t="shared" si="201"/>
        <v>0</v>
      </c>
      <c r="ID32" s="351">
        <f t="shared" si="202"/>
        <v>0</v>
      </c>
      <c r="IE32" s="352">
        <f t="shared" si="203"/>
        <v>0</v>
      </c>
      <c r="IF32" s="319">
        <f t="shared" si="204"/>
        <v>0</v>
      </c>
      <c r="IG32" s="319">
        <f t="shared" si="205"/>
        <v>0</v>
      </c>
      <c r="IH32" s="351">
        <f t="shared" si="206"/>
        <v>0</v>
      </c>
      <c r="II32" s="352">
        <f t="shared" si="207"/>
        <v>0</v>
      </c>
      <c r="IJ32" s="319">
        <f t="shared" si="208"/>
        <v>0</v>
      </c>
      <c r="IK32" s="319">
        <f t="shared" si="209"/>
        <v>0</v>
      </c>
      <c r="IL32" s="351">
        <f t="shared" si="210"/>
        <v>0</v>
      </c>
      <c r="IM32" s="352">
        <f t="shared" si="211"/>
        <v>0</v>
      </c>
      <c r="IN32" s="319">
        <f t="shared" si="212"/>
        <v>0</v>
      </c>
      <c r="IO32" s="319">
        <f t="shared" si="213"/>
        <v>0</v>
      </c>
      <c r="IP32" s="351">
        <f t="shared" si="214"/>
        <v>0</v>
      </c>
      <c r="IQ32" s="352">
        <f t="shared" si="215"/>
        <v>0</v>
      </c>
      <c r="IR32" s="319">
        <f t="shared" si="216"/>
        <v>0</v>
      </c>
      <c r="IS32" s="319">
        <f t="shared" si="217"/>
        <v>0</v>
      </c>
      <c r="IT32" s="351">
        <f t="shared" si="218"/>
        <v>0</v>
      </c>
      <c r="IU32" s="172"/>
      <c r="IV32" s="350">
        <f t="shared" si="219"/>
        <v>0</v>
      </c>
      <c r="IW32" s="319">
        <f t="shared" si="220"/>
        <v>0</v>
      </c>
      <c r="IX32" s="319">
        <f t="shared" si="221"/>
        <v>0</v>
      </c>
      <c r="IY32" s="351">
        <f t="shared" si="222"/>
        <v>0</v>
      </c>
      <c r="IZ32" s="352">
        <f t="shared" si="223"/>
        <v>0</v>
      </c>
      <c r="JA32" s="319">
        <f t="shared" si="224"/>
        <v>0</v>
      </c>
      <c r="JB32" s="319">
        <f t="shared" si="225"/>
        <v>0</v>
      </c>
      <c r="JC32" s="351">
        <f t="shared" si="226"/>
        <v>0</v>
      </c>
      <c r="JD32" s="352">
        <f t="shared" si="227"/>
        <v>0</v>
      </c>
      <c r="JE32" s="319">
        <f t="shared" si="228"/>
        <v>0</v>
      </c>
      <c r="JF32" s="319">
        <f t="shared" si="229"/>
        <v>0</v>
      </c>
      <c r="JG32" s="351">
        <f t="shared" si="230"/>
        <v>0</v>
      </c>
      <c r="JH32" s="352">
        <f t="shared" si="231"/>
        <v>0</v>
      </c>
      <c r="JI32" s="319">
        <f t="shared" si="232"/>
        <v>0</v>
      </c>
      <c r="JJ32" s="319">
        <f t="shared" si="233"/>
        <v>0</v>
      </c>
      <c r="JK32" s="351">
        <f t="shared" si="234"/>
        <v>0</v>
      </c>
      <c r="JL32" s="352">
        <f t="shared" si="235"/>
        <v>0</v>
      </c>
      <c r="JM32" s="319">
        <f t="shared" si="236"/>
        <v>0</v>
      </c>
      <c r="JN32" s="319">
        <f t="shared" si="237"/>
        <v>0</v>
      </c>
      <c r="JO32" s="351">
        <f t="shared" si="238"/>
        <v>0</v>
      </c>
      <c r="JP32" s="352">
        <f t="shared" si="239"/>
        <v>0</v>
      </c>
      <c r="JQ32" s="319">
        <f t="shared" si="240"/>
        <v>0</v>
      </c>
      <c r="JR32" s="319">
        <f t="shared" si="241"/>
        <v>0</v>
      </c>
      <c r="JS32" s="351">
        <f t="shared" si="242"/>
        <v>0</v>
      </c>
    </row>
    <row r="33" spans="2:279" s="25" customFormat="1" ht="15" x14ac:dyDescent="0.25">
      <c r="B33" s="254"/>
      <c r="C33" s="209"/>
      <c r="D33" s="210"/>
      <c r="E33" s="142"/>
      <c r="F33" s="37"/>
      <c r="G33" s="17"/>
      <c r="H33" s="17"/>
      <c r="I33" s="18">
        <f t="shared" si="0"/>
        <v>0</v>
      </c>
      <c r="J33" s="19"/>
      <c r="K33" s="368" t="str">
        <f t="shared" si="1"/>
        <v/>
      </c>
      <c r="L33" s="211">
        <f t="shared" si="2"/>
        <v>0</v>
      </c>
      <c r="M33" s="211">
        <f t="shared" si="243"/>
        <v>0</v>
      </c>
      <c r="N33" s="96">
        <f t="shared" si="244"/>
        <v>0</v>
      </c>
      <c r="P33" s="253"/>
      <c r="R33" s="253"/>
      <c r="T33" s="430"/>
      <c r="V33" s="253"/>
      <c r="X33" s="210"/>
      <c r="Z33" s="726"/>
      <c r="AA33"/>
      <c r="AB33" s="726"/>
      <c r="AC33" s="45"/>
      <c r="AD33" s="337" t="s">
        <v>747</v>
      </c>
      <c r="AE33" s="315"/>
      <c r="AF33" s="350">
        <f t="shared" si="3"/>
        <v>0</v>
      </c>
      <c r="AG33" s="319">
        <f t="shared" si="4"/>
        <v>0</v>
      </c>
      <c r="AH33" s="319">
        <f t="shared" si="5"/>
        <v>0</v>
      </c>
      <c r="AI33" s="844">
        <f t="shared" si="6"/>
        <v>0</v>
      </c>
      <c r="AJ33" s="845">
        <f t="shared" si="7"/>
        <v>0</v>
      </c>
      <c r="AK33" s="846">
        <f t="shared" si="8"/>
        <v>0</v>
      </c>
      <c r="AL33" s="844">
        <f t="shared" si="9"/>
        <v>0</v>
      </c>
      <c r="AM33" s="844">
        <f t="shared" si="10"/>
        <v>0</v>
      </c>
      <c r="AN33" s="844">
        <f t="shared" si="11"/>
        <v>0</v>
      </c>
      <c r="AO33" s="845">
        <f t="shared" si="12"/>
        <v>0</v>
      </c>
      <c r="AP33" s="846">
        <f t="shared" si="13"/>
        <v>0</v>
      </c>
      <c r="AQ33" s="844">
        <f t="shared" si="14"/>
        <v>0</v>
      </c>
      <c r="AR33" s="844">
        <f t="shared" si="15"/>
        <v>0</v>
      </c>
      <c r="AS33" s="844">
        <f t="shared" si="16"/>
        <v>0</v>
      </c>
      <c r="AT33" s="845">
        <f t="shared" si="17"/>
        <v>0</v>
      </c>
      <c r="AU33" s="846">
        <f t="shared" si="18"/>
        <v>0</v>
      </c>
      <c r="AV33" s="844">
        <f t="shared" si="19"/>
        <v>0</v>
      </c>
      <c r="AW33" s="844">
        <f t="shared" si="20"/>
        <v>0</v>
      </c>
      <c r="AX33" s="844">
        <f t="shared" si="21"/>
        <v>0</v>
      </c>
      <c r="AY33" s="845">
        <f t="shared" si="22"/>
        <v>0</v>
      </c>
      <c r="AZ33" s="846">
        <f t="shared" si="23"/>
        <v>0</v>
      </c>
      <c r="BA33" s="844">
        <f t="shared" si="24"/>
        <v>0</v>
      </c>
      <c r="BB33" s="844">
        <f t="shared" si="25"/>
        <v>0</v>
      </c>
      <c r="BC33" s="844">
        <f t="shared" si="26"/>
        <v>0</v>
      </c>
      <c r="BD33" s="845">
        <f t="shared" si="27"/>
        <v>0</v>
      </c>
      <c r="BE33" s="846">
        <f t="shared" si="28"/>
        <v>0</v>
      </c>
      <c r="BF33" s="844">
        <f t="shared" si="29"/>
        <v>0</v>
      </c>
      <c r="BG33" s="844">
        <f t="shared" si="30"/>
        <v>0</v>
      </c>
      <c r="BH33" s="844">
        <f t="shared" si="31"/>
        <v>0</v>
      </c>
      <c r="BI33" s="845">
        <f t="shared" si="32"/>
        <v>0</v>
      </c>
      <c r="BJ33"/>
      <c r="BK33" s="350">
        <f t="shared" si="33"/>
        <v>0</v>
      </c>
      <c r="BL33" s="319">
        <f t="shared" si="34"/>
        <v>0</v>
      </c>
      <c r="BM33" s="319">
        <f t="shared" si="35"/>
        <v>0</v>
      </c>
      <c r="BN33" s="319">
        <f t="shared" si="36"/>
        <v>0</v>
      </c>
      <c r="BO33" s="351">
        <f t="shared" si="37"/>
        <v>0</v>
      </c>
      <c r="BP33" s="352">
        <f t="shared" si="38"/>
        <v>0</v>
      </c>
      <c r="BQ33" s="319">
        <f t="shared" si="39"/>
        <v>0</v>
      </c>
      <c r="BR33" s="319">
        <f t="shared" si="40"/>
        <v>0</v>
      </c>
      <c r="BS33" s="319">
        <f t="shared" si="41"/>
        <v>0</v>
      </c>
      <c r="BT33" s="351">
        <f t="shared" si="42"/>
        <v>0</v>
      </c>
      <c r="BU33" s="352">
        <f t="shared" si="43"/>
        <v>0</v>
      </c>
      <c r="BV33" s="319">
        <f t="shared" si="44"/>
        <v>0</v>
      </c>
      <c r="BW33" s="319">
        <f t="shared" si="45"/>
        <v>0</v>
      </c>
      <c r="BX33" s="319">
        <f t="shared" si="46"/>
        <v>0</v>
      </c>
      <c r="BY33" s="351">
        <f t="shared" si="47"/>
        <v>0</v>
      </c>
      <c r="BZ33" s="352">
        <f t="shared" si="48"/>
        <v>0</v>
      </c>
      <c r="CA33" s="319">
        <f t="shared" si="49"/>
        <v>0</v>
      </c>
      <c r="CB33" s="319">
        <f t="shared" si="50"/>
        <v>0</v>
      </c>
      <c r="CC33" s="319">
        <f t="shared" si="51"/>
        <v>0</v>
      </c>
      <c r="CD33" s="351">
        <f t="shared" si="52"/>
        <v>0</v>
      </c>
      <c r="CE33" s="352">
        <f t="shared" si="53"/>
        <v>0</v>
      </c>
      <c r="CF33" s="319">
        <f t="shared" si="54"/>
        <v>0</v>
      </c>
      <c r="CG33" s="319">
        <f t="shared" si="55"/>
        <v>0</v>
      </c>
      <c r="CH33" s="319">
        <f t="shared" si="56"/>
        <v>0</v>
      </c>
      <c r="CI33" s="351">
        <f t="shared" si="57"/>
        <v>0</v>
      </c>
      <c r="CJ33" s="352">
        <f t="shared" si="58"/>
        <v>0</v>
      </c>
      <c r="CK33" s="319">
        <f t="shared" si="59"/>
        <v>0</v>
      </c>
      <c r="CL33" s="319">
        <f t="shared" si="60"/>
        <v>0</v>
      </c>
      <c r="CM33" s="319">
        <f t="shared" si="61"/>
        <v>0</v>
      </c>
      <c r="CN33" s="351">
        <f t="shared" si="62"/>
        <v>0</v>
      </c>
      <c r="CO33"/>
      <c r="CP33" s="350">
        <f t="shared" si="63"/>
        <v>0</v>
      </c>
      <c r="CQ33" s="319">
        <f t="shared" si="64"/>
        <v>0</v>
      </c>
      <c r="CR33" s="319">
        <f t="shared" si="65"/>
        <v>0</v>
      </c>
      <c r="CS33" s="319">
        <f t="shared" si="66"/>
        <v>0</v>
      </c>
      <c r="CT33" s="351">
        <f t="shared" si="67"/>
        <v>0</v>
      </c>
      <c r="CU33" s="352">
        <f t="shared" si="68"/>
        <v>0</v>
      </c>
      <c r="CV33" s="319">
        <f t="shared" si="69"/>
        <v>0</v>
      </c>
      <c r="CW33" s="319">
        <f t="shared" si="70"/>
        <v>0</v>
      </c>
      <c r="CX33" s="319">
        <f t="shared" si="71"/>
        <v>0</v>
      </c>
      <c r="CY33" s="351">
        <f t="shared" si="72"/>
        <v>0</v>
      </c>
      <c r="CZ33" s="352">
        <f t="shared" si="73"/>
        <v>0</v>
      </c>
      <c r="DA33" s="319">
        <f t="shared" si="74"/>
        <v>0</v>
      </c>
      <c r="DB33" s="319">
        <f t="shared" si="75"/>
        <v>0</v>
      </c>
      <c r="DC33" s="319">
        <f t="shared" si="76"/>
        <v>0</v>
      </c>
      <c r="DD33" s="351">
        <f t="shared" si="77"/>
        <v>0</v>
      </c>
      <c r="DE33" s="352">
        <f t="shared" si="78"/>
        <v>0</v>
      </c>
      <c r="DF33" s="319">
        <f t="shared" si="79"/>
        <v>0</v>
      </c>
      <c r="DG33" s="319">
        <f t="shared" si="80"/>
        <v>0</v>
      </c>
      <c r="DH33" s="319">
        <f t="shared" si="81"/>
        <v>0</v>
      </c>
      <c r="DI33" s="351">
        <f t="shared" si="82"/>
        <v>0</v>
      </c>
      <c r="DJ33" s="352">
        <f t="shared" si="83"/>
        <v>0</v>
      </c>
      <c r="DK33" s="319">
        <f t="shared" si="84"/>
        <v>0</v>
      </c>
      <c r="DL33" s="319">
        <f t="shared" si="85"/>
        <v>0</v>
      </c>
      <c r="DM33" s="319">
        <f t="shared" si="86"/>
        <v>0</v>
      </c>
      <c r="DN33" s="351">
        <f t="shared" si="87"/>
        <v>0</v>
      </c>
      <c r="DO33" s="352">
        <f t="shared" si="88"/>
        <v>0</v>
      </c>
      <c r="DP33" s="319">
        <f t="shared" si="89"/>
        <v>0</v>
      </c>
      <c r="DQ33" s="319">
        <f t="shared" si="90"/>
        <v>0</v>
      </c>
      <c r="DR33" s="319">
        <f t="shared" si="91"/>
        <v>0</v>
      </c>
      <c r="DS33" s="351">
        <f t="shared" si="92"/>
        <v>0</v>
      </c>
      <c r="DT33" s="172"/>
      <c r="DU33" s="350">
        <f t="shared" si="93"/>
        <v>0</v>
      </c>
      <c r="DV33" s="319">
        <f t="shared" si="94"/>
        <v>0</v>
      </c>
      <c r="DW33" s="319">
        <f t="shared" si="95"/>
        <v>0</v>
      </c>
      <c r="DX33" s="351">
        <f t="shared" si="96"/>
        <v>0</v>
      </c>
      <c r="DY33" s="352">
        <f t="shared" si="97"/>
        <v>0</v>
      </c>
      <c r="DZ33" s="319">
        <f t="shared" si="98"/>
        <v>0</v>
      </c>
      <c r="EA33" s="319">
        <f t="shared" si="99"/>
        <v>0</v>
      </c>
      <c r="EB33" s="351">
        <f t="shared" si="100"/>
        <v>0</v>
      </c>
      <c r="EC33" s="352">
        <f t="shared" si="101"/>
        <v>0</v>
      </c>
      <c r="ED33" s="319">
        <f t="shared" si="102"/>
        <v>0</v>
      </c>
      <c r="EE33" s="319">
        <f t="shared" si="103"/>
        <v>0</v>
      </c>
      <c r="EF33" s="351">
        <f t="shared" si="104"/>
        <v>0</v>
      </c>
      <c r="EG33" s="352">
        <f t="shared" si="105"/>
        <v>0</v>
      </c>
      <c r="EH33" s="319">
        <f t="shared" si="106"/>
        <v>0</v>
      </c>
      <c r="EI33" s="319">
        <f t="shared" si="107"/>
        <v>0</v>
      </c>
      <c r="EJ33" s="351">
        <f t="shared" si="108"/>
        <v>0</v>
      </c>
      <c r="EK33" s="352">
        <f t="shared" si="109"/>
        <v>0</v>
      </c>
      <c r="EL33" s="319">
        <f t="shared" si="110"/>
        <v>0</v>
      </c>
      <c r="EM33" s="319">
        <f t="shared" si="111"/>
        <v>0</v>
      </c>
      <c r="EN33" s="351">
        <f t="shared" si="112"/>
        <v>0</v>
      </c>
      <c r="EO33" s="352">
        <f t="shared" si="113"/>
        <v>0</v>
      </c>
      <c r="EP33" s="319">
        <f t="shared" si="114"/>
        <v>0</v>
      </c>
      <c r="EQ33" s="319">
        <f t="shared" si="115"/>
        <v>0</v>
      </c>
      <c r="ER33" s="351">
        <f t="shared" si="116"/>
        <v>0</v>
      </c>
      <c r="ES33" s="172"/>
      <c r="ET33" s="350">
        <f t="shared" si="117"/>
        <v>0</v>
      </c>
      <c r="EU33" s="319">
        <f t="shared" si="118"/>
        <v>0</v>
      </c>
      <c r="EV33" s="319">
        <f t="shared" si="119"/>
        <v>0</v>
      </c>
      <c r="EW33" s="351">
        <f t="shared" si="120"/>
        <v>0</v>
      </c>
      <c r="EX33" s="352">
        <f t="shared" si="121"/>
        <v>0</v>
      </c>
      <c r="EY33" s="319">
        <f t="shared" si="122"/>
        <v>0</v>
      </c>
      <c r="EZ33" s="319">
        <f t="shared" si="123"/>
        <v>0</v>
      </c>
      <c r="FA33" s="351">
        <f t="shared" si="124"/>
        <v>0</v>
      </c>
      <c r="FB33" s="352">
        <f t="shared" si="125"/>
        <v>0</v>
      </c>
      <c r="FC33" s="319">
        <f t="shared" si="126"/>
        <v>0</v>
      </c>
      <c r="FD33" s="319">
        <f t="shared" si="127"/>
        <v>0</v>
      </c>
      <c r="FE33" s="351">
        <f t="shared" si="128"/>
        <v>0</v>
      </c>
      <c r="FF33" s="352">
        <f t="shared" si="129"/>
        <v>0</v>
      </c>
      <c r="FG33" s="319">
        <f t="shared" si="130"/>
        <v>0</v>
      </c>
      <c r="FH33" s="319">
        <f t="shared" si="131"/>
        <v>0</v>
      </c>
      <c r="FI33" s="351">
        <f t="shared" si="132"/>
        <v>0</v>
      </c>
      <c r="FJ33" s="352">
        <f t="shared" si="133"/>
        <v>0</v>
      </c>
      <c r="FK33" s="319">
        <f t="shared" si="134"/>
        <v>0</v>
      </c>
      <c r="FL33" s="319">
        <f t="shared" si="135"/>
        <v>0</v>
      </c>
      <c r="FM33" s="351">
        <f t="shared" si="136"/>
        <v>0</v>
      </c>
      <c r="FN33" s="352">
        <f t="shared" si="137"/>
        <v>0</v>
      </c>
      <c r="FO33" s="319">
        <f t="shared" si="138"/>
        <v>0</v>
      </c>
      <c r="FP33" s="319">
        <f t="shared" si="139"/>
        <v>0</v>
      </c>
      <c r="FQ33" s="351">
        <f t="shared" si="140"/>
        <v>0</v>
      </c>
      <c r="FR33" s="172"/>
      <c r="FS33" s="350">
        <f t="shared" si="141"/>
        <v>0</v>
      </c>
      <c r="FT33" s="319">
        <f t="shared" si="142"/>
        <v>0</v>
      </c>
      <c r="FU33" s="319">
        <f t="shared" si="143"/>
        <v>0</v>
      </c>
      <c r="FV33" s="319">
        <f t="shared" si="144"/>
        <v>0</v>
      </c>
      <c r="FW33" s="351">
        <f t="shared" si="145"/>
        <v>0</v>
      </c>
      <c r="FX33" s="352">
        <f t="shared" si="146"/>
        <v>0</v>
      </c>
      <c r="FY33" s="319">
        <f t="shared" si="147"/>
        <v>0</v>
      </c>
      <c r="FZ33" s="319">
        <f t="shared" si="148"/>
        <v>0</v>
      </c>
      <c r="GA33" s="319">
        <f t="shared" si="149"/>
        <v>0</v>
      </c>
      <c r="GB33" s="351">
        <f t="shared" si="150"/>
        <v>0</v>
      </c>
      <c r="GC33" s="352">
        <f t="shared" si="151"/>
        <v>0</v>
      </c>
      <c r="GD33" s="319">
        <f t="shared" si="152"/>
        <v>0</v>
      </c>
      <c r="GE33" s="319">
        <f t="shared" si="153"/>
        <v>0</v>
      </c>
      <c r="GF33" s="319">
        <f t="shared" si="154"/>
        <v>0</v>
      </c>
      <c r="GG33" s="351">
        <f t="shared" si="155"/>
        <v>0</v>
      </c>
      <c r="GH33" s="352">
        <f t="shared" si="156"/>
        <v>0</v>
      </c>
      <c r="GI33" s="319">
        <f t="shared" si="157"/>
        <v>0</v>
      </c>
      <c r="GJ33" s="319">
        <f t="shared" si="158"/>
        <v>0</v>
      </c>
      <c r="GK33" s="319">
        <f t="shared" si="159"/>
        <v>0</v>
      </c>
      <c r="GL33" s="351">
        <f t="shared" si="160"/>
        <v>0</v>
      </c>
      <c r="GM33" s="352">
        <f t="shared" si="161"/>
        <v>0</v>
      </c>
      <c r="GN33" s="319">
        <f t="shared" si="162"/>
        <v>0</v>
      </c>
      <c r="GO33" s="319">
        <f t="shared" si="163"/>
        <v>0</v>
      </c>
      <c r="GP33" s="319">
        <f t="shared" si="164"/>
        <v>0</v>
      </c>
      <c r="GQ33" s="351">
        <f t="shared" si="165"/>
        <v>0</v>
      </c>
      <c r="GR33" s="352">
        <f t="shared" si="166"/>
        <v>0</v>
      </c>
      <c r="GS33" s="319">
        <f t="shared" si="167"/>
        <v>0</v>
      </c>
      <c r="GT33" s="319">
        <f t="shared" si="168"/>
        <v>0</v>
      </c>
      <c r="GU33" s="319">
        <f t="shared" si="169"/>
        <v>0</v>
      </c>
      <c r="GV33" s="351">
        <f t="shared" si="170"/>
        <v>0</v>
      </c>
      <c r="GW33"/>
      <c r="GX33" s="350">
        <f t="shared" si="171"/>
        <v>0</v>
      </c>
      <c r="GY33" s="319">
        <f t="shared" si="172"/>
        <v>0</v>
      </c>
      <c r="GZ33" s="319">
        <f t="shared" si="173"/>
        <v>0</v>
      </c>
      <c r="HA33" s="351">
        <f t="shared" si="174"/>
        <v>0</v>
      </c>
      <c r="HB33" s="352">
        <f t="shared" si="175"/>
        <v>0</v>
      </c>
      <c r="HC33" s="319">
        <f t="shared" si="176"/>
        <v>0</v>
      </c>
      <c r="HD33" s="319">
        <f t="shared" si="177"/>
        <v>0</v>
      </c>
      <c r="HE33" s="351">
        <f t="shared" si="178"/>
        <v>0</v>
      </c>
      <c r="HF33" s="352">
        <f t="shared" si="179"/>
        <v>0</v>
      </c>
      <c r="HG33" s="319">
        <f t="shared" si="180"/>
        <v>0</v>
      </c>
      <c r="HH33" s="319">
        <f t="shared" si="181"/>
        <v>0</v>
      </c>
      <c r="HI33" s="351">
        <f t="shared" si="182"/>
        <v>0</v>
      </c>
      <c r="HJ33" s="352">
        <f t="shared" si="183"/>
        <v>0</v>
      </c>
      <c r="HK33" s="319">
        <f t="shared" si="184"/>
        <v>0</v>
      </c>
      <c r="HL33" s="319">
        <f t="shared" si="185"/>
        <v>0</v>
      </c>
      <c r="HM33" s="351">
        <f t="shared" si="186"/>
        <v>0</v>
      </c>
      <c r="HN33" s="352">
        <f t="shared" si="187"/>
        <v>0</v>
      </c>
      <c r="HO33" s="319">
        <f t="shared" si="188"/>
        <v>0</v>
      </c>
      <c r="HP33" s="319">
        <f t="shared" si="189"/>
        <v>0</v>
      </c>
      <c r="HQ33" s="351">
        <f t="shared" si="190"/>
        <v>0</v>
      </c>
      <c r="HR33" s="352">
        <f t="shared" si="191"/>
        <v>0</v>
      </c>
      <c r="HS33" s="319">
        <f t="shared" si="192"/>
        <v>0</v>
      </c>
      <c r="HT33" s="319">
        <f t="shared" si="193"/>
        <v>0</v>
      </c>
      <c r="HU33" s="351">
        <f t="shared" si="194"/>
        <v>0</v>
      </c>
      <c r="HV33" s="172"/>
      <c r="HW33" s="350">
        <f t="shared" si="195"/>
        <v>0</v>
      </c>
      <c r="HX33" s="319">
        <f t="shared" si="196"/>
        <v>0</v>
      </c>
      <c r="HY33" s="319">
        <f t="shared" si="197"/>
        <v>0</v>
      </c>
      <c r="HZ33" s="351">
        <f t="shared" si="198"/>
        <v>0</v>
      </c>
      <c r="IA33" s="352">
        <f t="shared" si="199"/>
        <v>0</v>
      </c>
      <c r="IB33" s="319">
        <f t="shared" si="200"/>
        <v>0</v>
      </c>
      <c r="IC33" s="319">
        <f t="shared" si="201"/>
        <v>0</v>
      </c>
      <c r="ID33" s="351">
        <f t="shared" si="202"/>
        <v>0</v>
      </c>
      <c r="IE33" s="352">
        <f t="shared" si="203"/>
        <v>0</v>
      </c>
      <c r="IF33" s="319">
        <f t="shared" si="204"/>
        <v>0</v>
      </c>
      <c r="IG33" s="319">
        <f t="shared" si="205"/>
        <v>0</v>
      </c>
      <c r="IH33" s="351">
        <f t="shared" si="206"/>
        <v>0</v>
      </c>
      <c r="II33" s="352">
        <f t="shared" si="207"/>
        <v>0</v>
      </c>
      <c r="IJ33" s="319">
        <f t="shared" si="208"/>
        <v>0</v>
      </c>
      <c r="IK33" s="319">
        <f t="shared" si="209"/>
        <v>0</v>
      </c>
      <c r="IL33" s="351">
        <f t="shared" si="210"/>
        <v>0</v>
      </c>
      <c r="IM33" s="352">
        <f t="shared" si="211"/>
        <v>0</v>
      </c>
      <c r="IN33" s="319">
        <f t="shared" si="212"/>
        <v>0</v>
      </c>
      <c r="IO33" s="319">
        <f t="shared" si="213"/>
        <v>0</v>
      </c>
      <c r="IP33" s="351">
        <f t="shared" si="214"/>
        <v>0</v>
      </c>
      <c r="IQ33" s="352">
        <f t="shared" si="215"/>
        <v>0</v>
      </c>
      <c r="IR33" s="319">
        <f t="shared" si="216"/>
        <v>0</v>
      </c>
      <c r="IS33" s="319">
        <f t="shared" si="217"/>
        <v>0</v>
      </c>
      <c r="IT33" s="351">
        <f t="shared" si="218"/>
        <v>0</v>
      </c>
      <c r="IU33" s="172"/>
      <c r="IV33" s="350">
        <f t="shared" si="219"/>
        <v>0</v>
      </c>
      <c r="IW33" s="319">
        <f t="shared" si="220"/>
        <v>0</v>
      </c>
      <c r="IX33" s="319">
        <f t="shared" si="221"/>
        <v>0</v>
      </c>
      <c r="IY33" s="351">
        <f t="shared" si="222"/>
        <v>0</v>
      </c>
      <c r="IZ33" s="352">
        <f t="shared" si="223"/>
        <v>0</v>
      </c>
      <c r="JA33" s="319">
        <f t="shared" si="224"/>
        <v>0</v>
      </c>
      <c r="JB33" s="319">
        <f t="shared" si="225"/>
        <v>0</v>
      </c>
      <c r="JC33" s="351">
        <f t="shared" si="226"/>
        <v>0</v>
      </c>
      <c r="JD33" s="352">
        <f t="shared" si="227"/>
        <v>0</v>
      </c>
      <c r="JE33" s="319">
        <f t="shared" si="228"/>
        <v>0</v>
      </c>
      <c r="JF33" s="319">
        <f t="shared" si="229"/>
        <v>0</v>
      </c>
      <c r="JG33" s="351">
        <f t="shared" si="230"/>
        <v>0</v>
      </c>
      <c r="JH33" s="352">
        <f t="shared" si="231"/>
        <v>0</v>
      </c>
      <c r="JI33" s="319">
        <f t="shared" si="232"/>
        <v>0</v>
      </c>
      <c r="JJ33" s="319">
        <f t="shared" si="233"/>
        <v>0</v>
      </c>
      <c r="JK33" s="351">
        <f t="shared" si="234"/>
        <v>0</v>
      </c>
      <c r="JL33" s="352">
        <f t="shared" si="235"/>
        <v>0</v>
      </c>
      <c r="JM33" s="319">
        <f t="shared" si="236"/>
        <v>0</v>
      </c>
      <c r="JN33" s="319">
        <f t="shared" si="237"/>
        <v>0</v>
      </c>
      <c r="JO33" s="351">
        <f t="shared" si="238"/>
        <v>0</v>
      </c>
      <c r="JP33" s="352">
        <f t="shared" si="239"/>
        <v>0</v>
      </c>
      <c r="JQ33" s="319">
        <f t="shared" si="240"/>
        <v>0</v>
      </c>
      <c r="JR33" s="319">
        <f t="shared" si="241"/>
        <v>0</v>
      </c>
      <c r="JS33" s="351">
        <f t="shared" si="242"/>
        <v>0</v>
      </c>
    </row>
    <row r="34" spans="2:279" s="25" customFormat="1" ht="15.75" x14ac:dyDescent="0.25">
      <c r="B34" s="254"/>
      <c r="C34" s="209"/>
      <c r="D34" s="210"/>
      <c r="E34" s="142"/>
      <c r="F34" s="37"/>
      <c r="G34" s="17"/>
      <c r="H34" s="17"/>
      <c r="I34" s="18">
        <f t="shared" si="0"/>
        <v>0</v>
      </c>
      <c r="J34" s="17"/>
      <c r="K34" s="368" t="str">
        <f t="shared" si="1"/>
        <v/>
      </c>
      <c r="L34" s="211">
        <f t="shared" si="2"/>
        <v>0</v>
      </c>
      <c r="M34" s="211">
        <f t="shared" si="243"/>
        <v>0</v>
      </c>
      <c r="N34" s="96">
        <f t="shared" si="244"/>
        <v>0</v>
      </c>
      <c r="P34" s="253"/>
      <c r="R34" s="253"/>
      <c r="T34" s="430"/>
      <c r="V34" s="253"/>
      <c r="X34" s="210"/>
      <c r="Z34" s="726"/>
      <c r="AA34"/>
      <c r="AB34" s="726"/>
      <c r="AC34" s="45"/>
      <c r="AD34" s="355" t="s">
        <v>491</v>
      </c>
      <c r="AE34" s="315"/>
      <c r="AF34" s="350">
        <f t="shared" si="3"/>
        <v>0</v>
      </c>
      <c r="AG34" s="319">
        <f t="shared" si="4"/>
        <v>0</v>
      </c>
      <c r="AH34" s="319">
        <f t="shared" si="5"/>
        <v>0</v>
      </c>
      <c r="AI34" s="844">
        <f t="shared" si="6"/>
        <v>0</v>
      </c>
      <c r="AJ34" s="845">
        <f t="shared" si="7"/>
        <v>0</v>
      </c>
      <c r="AK34" s="846">
        <f t="shared" si="8"/>
        <v>0</v>
      </c>
      <c r="AL34" s="844">
        <f t="shared" si="9"/>
        <v>0</v>
      </c>
      <c r="AM34" s="844">
        <f t="shared" si="10"/>
        <v>0</v>
      </c>
      <c r="AN34" s="844">
        <f t="shared" si="11"/>
        <v>0</v>
      </c>
      <c r="AO34" s="845">
        <f t="shared" si="12"/>
        <v>0</v>
      </c>
      <c r="AP34" s="846">
        <f t="shared" si="13"/>
        <v>0</v>
      </c>
      <c r="AQ34" s="844">
        <f t="shared" si="14"/>
        <v>0</v>
      </c>
      <c r="AR34" s="844">
        <f t="shared" si="15"/>
        <v>0</v>
      </c>
      <c r="AS34" s="844">
        <f t="shared" si="16"/>
        <v>0</v>
      </c>
      <c r="AT34" s="845">
        <f t="shared" si="17"/>
        <v>0</v>
      </c>
      <c r="AU34" s="846">
        <f t="shared" si="18"/>
        <v>0</v>
      </c>
      <c r="AV34" s="844">
        <f t="shared" si="19"/>
        <v>0</v>
      </c>
      <c r="AW34" s="844">
        <f t="shared" si="20"/>
        <v>0</v>
      </c>
      <c r="AX34" s="844">
        <f t="shared" si="21"/>
        <v>0</v>
      </c>
      <c r="AY34" s="845">
        <f t="shared" si="22"/>
        <v>0</v>
      </c>
      <c r="AZ34" s="846">
        <f t="shared" si="23"/>
        <v>0</v>
      </c>
      <c r="BA34" s="844">
        <f t="shared" si="24"/>
        <v>0</v>
      </c>
      <c r="BB34" s="844">
        <f t="shared" si="25"/>
        <v>0</v>
      </c>
      <c r="BC34" s="844">
        <f t="shared" si="26"/>
        <v>0</v>
      </c>
      <c r="BD34" s="845">
        <f t="shared" si="27"/>
        <v>0</v>
      </c>
      <c r="BE34" s="846">
        <f t="shared" si="28"/>
        <v>0</v>
      </c>
      <c r="BF34" s="844">
        <f t="shared" si="29"/>
        <v>0</v>
      </c>
      <c r="BG34" s="844">
        <f t="shared" si="30"/>
        <v>0</v>
      </c>
      <c r="BH34" s="844">
        <f t="shared" si="31"/>
        <v>0</v>
      </c>
      <c r="BI34" s="845">
        <f t="shared" si="32"/>
        <v>0</v>
      </c>
      <c r="BJ34"/>
      <c r="BK34" s="350">
        <f t="shared" si="33"/>
        <v>0</v>
      </c>
      <c r="BL34" s="319">
        <f t="shared" si="34"/>
        <v>0</v>
      </c>
      <c r="BM34" s="319">
        <f t="shared" si="35"/>
        <v>0</v>
      </c>
      <c r="BN34" s="319">
        <f t="shared" si="36"/>
        <v>0</v>
      </c>
      <c r="BO34" s="351">
        <f t="shared" si="37"/>
        <v>0</v>
      </c>
      <c r="BP34" s="352">
        <f t="shared" si="38"/>
        <v>0</v>
      </c>
      <c r="BQ34" s="319">
        <f t="shared" si="39"/>
        <v>0</v>
      </c>
      <c r="BR34" s="319">
        <f t="shared" si="40"/>
        <v>0</v>
      </c>
      <c r="BS34" s="319">
        <f t="shared" si="41"/>
        <v>0</v>
      </c>
      <c r="BT34" s="351">
        <f t="shared" si="42"/>
        <v>0</v>
      </c>
      <c r="BU34" s="352">
        <f t="shared" si="43"/>
        <v>0</v>
      </c>
      <c r="BV34" s="319">
        <f t="shared" si="44"/>
        <v>0</v>
      </c>
      <c r="BW34" s="319">
        <f t="shared" si="45"/>
        <v>0</v>
      </c>
      <c r="BX34" s="319">
        <f t="shared" si="46"/>
        <v>0</v>
      </c>
      <c r="BY34" s="351">
        <f t="shared" si="47"/>
        <v>0</v>
      </c>
      <c r="BZ34" s="352">
        <f t="shared" si="48"/>
        <v>0</v>
      </c>
      <c r="CA34" s="319">
        <f t="shared" si="49"/>
        <v>0</v>
      </c>
      <c r="CB34" s="319">
        <f t="shared" si="50"/>
        <v>0</v>
      </c>
      <c r="CC34" s="319">
        <f t="shared" si="51"/>
        <v>0</v>
      </c>
      <c r="CD34" s="351">
        <f t="shared" si="52"/>
        <v>0</v>
      </c>
      <c r="CE34" s="352">
        <f t="shared" si="53"/>
        <v>0</v>
      </c>
      <c r="CF34" s="319">
        <f t="shared" si="54"/>
        <v>0</v>
      </c>
      <c r="CG34" s="319">
        <f t="shared" si="55"/>
        <v>0</v>
      </c>
      <c r="CH34" s="319">
        <f t="shared" si="56"/>
        <v>0</v>
      </c>
      <c r="CI34" s="351">
        <f t="shared" si="57"/>
        <v>0</v>
      </c>
      <c r="CJ34" s="352">
        <f t="shared" si="58"/>
        <v>0</v>
      </c>
      <c r="CK34" s="319">
        <f t="shared" si="59"/>
        <v>0</v>
      </c>
      <c r="CL34" s="319">
        <f t="shared" si="60"/>
        <v>0</v>
      </c>
      <c r="CM34" s="319">
        <f t="shared" si="61"/>
        <v>0</v>
      </c>
      <c r="CN34" s="351">
        <f t="shared" si="62"/>
        <v>0</v>
      </c>
      <c r="CO34"/>
      <c r="CP34" s="350">
        <f t="shared" si="63"/>
        <v>0</v>
      </c>
      <c r="CQ34" s="319">
        <f t="shared" si="64"/>
        <v>0</v>
      </c>
      <c r="CR34" s="319">
        <f t="shared" si="65"/>
        <v>0</v>
      </c>
      <c r="CS34" s="319">
        <f t="shared" si="66"/>
        <v>0</v>
      </c>
      <c r="CT34" s="351">
        <f t="shared" si="67"/>
        <v>0</v>
      </c>
      <c r="CU34" s="352">
        <f t="shared" si="68"/>
        <v>0</v>
      </c>
      <c r="CV34" s="319">
        <f t="shared" si="69"/>
        <v>0</v>
      </c>
      <c r="CW34" s="319">
        <f t="shared" si="70"/>
        <v>0</v>
      </c>
      <c r="CX34" s="319">
        <f t="shared" si="71"/>
        <v>0</v>
      </c>
      <c r="CY34" s="351">
        <f t="shared" si="72"/>
        <v>0</v>
      </c>
      <c r="CZ34" s="352">
        <f t="shared" si="73"/>
        <v>0</v>
      </c>
      <c r="DA34" s="319">
        <f t="shared" si="74"/>
        <v>0</v>
      </c>
      <c r="DB34" s="319">
        <f t="shared" si="75"/>
        <v>0</v>
      </c>
      <c r="DC34" s="319">
        <f t="shared" si="76"/>
        <v>0</v>
      </c>
      <c r="DD34" s="351">
        <f t="shared" si="77"/>
        <v>0</v>
      </c>
      <c r="DE34" s="352">
        <f t="shared" si="78"/>
        <v>0</v>
      </c>
      <c r="DF34" s="319">
        <f t="shared" si="79"/>
        <v>0</v>
      </c>
      <c r="DG34" s="319">
        <f t="shared" si="80"/>
        <v>0</v>
      </c>
      <c r="DH34" s="319">
        <f t="shared" si="81"/>
        <v>0</v>
      </c>
      <c r="DI34" s="351">
        <f t="shared" si="82"/>
        <v>0</v>
      </c>
      <c r="DJ34" s="352">
        <f t="shared" si="83"/>
        <v>0</v>
      </c>
      <c r="DK34" s="319">
        <f t="shared" si="84"/>
        <v>0</v>
      </c>
      <c r="DL34" s="319">
        <f t="shared" si="85"/>
        <v>0</v>
      </c>
      <c r="DM34" s="319">
        <f t="shared" si="86"/>
        <v>0</v>
      </c>
      <c r="DN34" s="351">
        <f t="shared" si="87"/>
        <v>0</v>
      </c>
      <c r="DO34" s="352">
        <f t="shared" si="88"/>
        <v>0</v>
      </c>
      <c r="DP34" s="319">
        <f t="shared" si="89"/>
        <v>0</v>
      </c>
      <c r="DQ34" s="319">
        <f t="shared" si="90"/>
        <v>0</v>
      </c>
      <c r="DR34" s="319">
        <f t="shared" si="91"/>
        <v>0</v>
      </c>
      <c r="DS34" s="351">
        <f t="shared" si="92"/>
        <v>0</v>
      </c>
      <c r="DT34" s="172"/>
      <c r="DU34" s="350">
        <f t="shared" si="93"/>
        <v>0</v>
      </c>
      <c r="DV34" s="319">
        <f t="shared" si="94"/>
        <v>0</v>
      </c>
      <c r="DW34" s="319">
        <f t="shared" si="95"/>
        <v>0</v>
      </c>
      <c r="DX34" s="351">
        <f t="shared" si="96"/>
        <v>0</v>
      </c>
      <c r="DY34" s="352">
        <f t="shared" si="97"/>
        <v>0</v>
      </c>
      <c r="DZ34" s="319">
        <f t="shared" si="98"/>
        <v>0</v>
      </c>
      <c r="EA34" s="319">
        <f t="shared" si="99"/>
        <v>0</v>
      </c>
      <c r="EB34" s="351">
        <f t="shared" si="100"/>
        <v>0</v>
      </c>
      <c r="EC34" s="352">
        <f t="shared" si="101"/>
        <v>0</v>
      </c>
      <c r="ED34" s="319">
        <f t="shared" si="102"/>
        <v>0</v>
      </c>
      <c r="EE34" s="319">
        <f t="shared" si="103"/>
        <v>0</v>
      </c>
      <c r="EF34" s="351">
        <f t="shared" si="104"/>
        <v>0</v>
      </c>
      <c r="EG34" s="352">
        <f t="shared" si="105"/>
        <v>0</v>
      </c>
      <c r="EH34" s="319">
        <f t="shared" si="106"/>
        <v>0</v>
      </c>
      <c r="EI34" s="319">
        <f t="shared" si="107"/>
        <v>0</v>
      </c>
      <c r="EJ34" s="351">
        <f t="shared" si="108"/>
        <v>0</v>
      </c>
      <c r="EK34" s="352">
        <f t="shared" si="109"/>
        <v>0</v>
      </c>
      <c r="EL34" s="319">
        <f t="shared" si="110"/>
        <v>0</v>
      </c>
      <c r="EM34" s="319">
        <f t="shared" si="111"/>
        <v>0</v>
      </c>
      <c r="EN34" s="351">
        <f t="shared" si="112"/>
        <v>0</v>
      </c>
      <c r="EO34" s="352">
        <f t="shared" si="113"/>
        <v>0</v>
      </c>
      <c r="EP34" s="319">
        <f t="shared" si="114"/>
        <v>0</v>
      </c>
      <c r="EQ34" s="319">
        <f t="shared" si="115"/>
        <v>0</v>
      </c>
      <c r="ER34" s="351">
        <f t="shared" si="116"/>
        <v>0</v>
      </c>
      <c r="ES34" s="172"/>
      <c r="ET34" s="350">
        <f t="shared" si="117"/>
        <v>0</v>
      </c>
      <c r="EU34" s="319">
        <f t="shared" si="118"/>
        <v>0</v>
      </c>
      <c r="EV34" s="319">
        <f t="shared" si="119"/>
        <v>0</v>
      </c>
      <c r="EW34" s="351">
        <f t="shared" si="120"/>
        <v>0</v>
      </c>
      <c r="EX34" s="352">
        <f t="shared" si="121"/>
        <v>0</v>
      </c>
      <c r="EY34" s="319">
        <f t="shared" si="122"/>
        <v>0</v>
      </c>
      <c r="EZ34" s="319">
        <f t="shared" si="123"/>
        <v>0</v>
      </c>
      <c r="FA34" s="351">
        <f t="shared" si="124"/>
        <v>0</v>
      </c>
      <c r="FB34" s="352">
        <f t="shared" si="125"/>
        <v>0</v>
      </c>
      <c r="FC34" s="319">
        <f t="shared" si="126"/>
        <v>0</v>
      </c>
      <c r="FD34" s="319">
        <f t="shared" si="127"/>
        <v>0</v>
      </c>
      <c r="FE34" s="351">
        <f t="shared" si="128"/>
        <v>0</v>
      </c>
      <c r="FF34" s="352">
        <f t="shared" si="129"/>
        <v>0</v>
      </c>
      <c r="FG34" s="319">
        <f t="shared" si="130"/>
        <v>0</v>
      </c>
      <c r="FH34" s="319">
        <f t="shared" si="131"/>
        <v>0</v>
      </c>
      <c r="FI34" s="351">
        <f t="shared" si="132"/>
        <v>0</v>
      </c>
      <c r="FJ34" s="352">
        <f t="shared" si="133"/>
        <v>0</v>
      </c>
      <c r="FK34" s="319">
        <f t="shared" si="134"/>
        <v>0</v>
      </c>
      <c r="FL34" s="319">
        <f t="shared" si="135"/>
        <v>0</v>
      </c>
      <c r="FM34" s="351">
        <f t="shared" si="136"/>
        <v>0</v>
      </c>
      <c r="FN34" s="352">
        <f t="shared" si="137"/>
        <v>0</v>
      </c>
      <c r="FO34" s="319">
        <f t="shared" si="138"/>
        <v>0</v>
      </c>
      <c r="FP34" s="319">
        <f t="shared" si="139"/>
        <v>0</v>
      </c>
      <c r="FQ34" s="351">
        <f t="shared" si="140"/>
        <v>0</v>
      </c>
      <c r="FR34" s="172"/>
      <c r="FS34" s="350">
        <f t="shared" si="141"/>
        <v>0</v>
      </c>
      <c r="FT34" s="319">
        <f t="shared" si="142"/>
        <v>0</v>
      </c>
      <c r="FU34" s="319">
        <f t="shared" si="143"/>
        <v>0</v>
      </c>
      <c r="FV34" s="319">
        <f t="shared" si="144"/>
        <v>0</v>
      </c>
      <c r="FW34" s="351">
        <f t="shared" si="145"/>
        <v>0</v>
      </c>
      <c r="FX34" s="352">
        <f t="shared" si="146"/>
        <v>0</v>
      </c>
      <c r="FY34" s="319">
        <f t="shared" si="147"/>
        <v>0</v>
      </c>
      <c r="FZ34" s="319">
        <f t="shared" si="148"/>
        <v>0</v>
      </c>
      <c r="GA34" s="319">
        <f t="shared" si="149"/>
        <v>0</v>
      </c>
      <c r="GB34" s="351">
        <f t="shared" si="150"/>
        <v>0</v>
      </c>
      <c r="GC34" s="352">
        <f t="shared" si="151"/>
        <v>0</v>
      </c>
      <c r="GD34" s="319">
        <f t="shared" si="152"/>
        <v>0</v>
      </c>
      <c r="GE34" s="319">
        <f t="shared" si="153"/>
        <v>0</v>
      </c>
      <c r="GF34" s="319">
        <f t="shared" si="154"/>
        <v>0</v>
      </c>
      <c r="GG34" s="351">
        <f t="shared" si="155"/>
        <v>0</v>
      </c>
      <c r="GH34" s="352">
        <f t="shared" si="156"/>
        <v>0</v>
      </c>
      <c r="GI34" s="319">
        <f t="shared" si="157"/>
        <v>0</v>
      </c>
      <c r="GJ34" s="319">
        <f t="shared" si="158"/>
        <v>0</v>
      </c>
      <c r="GK34" s="319">
        <f t="shared" si="159"/>
        <v>0</v>
      </c>
      <c r="GL34" s="351">
        <f t="shared" si="160"/>
        <v>0</v>
      </c>
      <c r="GM34" s="352">
        <f t="shared" si="161"/>
        <v>0</v>
      </c>
      <c r="GN34" s="319">
        <f t="shared" si="162"/>
        <v>0</v>
      </c>
      <c r="GO34" s="319">
        <f t="shared" si="163"/>
        <v>0</v>
      </c>
      <c r="GP34" s="319">
        <f t="shared" si="164"/>
        <v>0</v>
      </c>
      <c r="GQ34" s="351">
        <f t="shared" si="165"/>
        <v>0</v>
      </c>
      <c r="GR34" s="352">
        <f t="shared" si="166"/>
        <v>0</v>
      </c>
      <c r="GS34" s="319">
        <f t="shared" si="167"/>
        <v>0</v>
      </c>
      <c r="GT34" s="319">
        <f t="shared" si="168"/>
        <v>0</v>
      </c>
      <c r="GU34" s="319">
        <f t="shared" si="169"/>
        <v>0</v>
      </c>
      <c r="GV34" s="351">
        <f t="shared" si="170"/>
        <v>0</v>
      </c>
      <c r="GW34"/>
      <c r="GX34" s="350">
        <f t="shared" si="171"/>
        <v>0</v>
      </c>
      <c r="GY34" s="319">
        <f t="shared" si="172"/>
        <v>0</v>
      </c>
      <c r="GZ34" s="319">
        <f t="shared" si="173"/>
        <v>0</v>
      </c>
      <c r="HA34" s="351">
        <f t="shared" si="174"/>
        <v>0</v>
      </c>
      <c r="HB34" s="352">
        <f t="shared" si="175"/>
        <v>0</v>
      </c>
      <c r="HC34" s="319">
        <f t="shared" si="176"/>
        <v>0</v>
      </c>
      <c r="HD34" s="319">
        <f t="shared" si="177"/>
        <v>0</v>
      </c>
      <c r="HE34" s="351">
        <f t="shared" si="178"/>
        <v>0</v>
      </c>
      <c r="HF34" s="352">
        <f t="shared" si="179"/>
        <v>0</v>
      </c>
      <c r="HG34" s="319">
        <f t="shared" si="180"/>
        <v>0</v>
      </c>
      <c r="HH34" s="319">
        <f t="shared" si="181"/>
        <v>0</v>
      </c>
      <c r="HI34" s="351">
        <f t="shared" si="182"/>
        <v>0</v>
      </c>
      <c r="HJ34" s="352">
        <f t="shared" si="183"/>
        <v>0</v>
      </c>
      <c r="HK34" s="319">
        <f t="shared" si="184"/>
        <v>0</v>
      </c>
      <c r="HL34" s="319">
        <f t="shared" si="185"/>
        <v>0</v>
      </c>
      <c r="HM34" s="351">
        <f t="shared" si="186"/>
        <v>0</v>
      </c>
      <c r="HN34" s="352">
        <f t="shared" si="187"/>
        <v>0</v>
      </c>
      <c r="HO34" s="319">
        <f t="shared" si="188"/>
        <v>0</v>
      </c>
      <c r="HP34" s="319">
        <f t="shared" si="189"/>
        <v>0</v>
      </c>
      <c r="HQ34" s="351">
        <f t="shared" si="190"/>
        <v>0</v>
      </c>
      <c r="HR34" s="352">
        <f t="shared" si="191"/>
        <v>0</v>
      </c>
      <c r="HS34" s="319">
        <f t="shared" si="192"/>
        <v>0</v>
      </c>
      <c r="HT34" s="319">
        <f t="shared" si="193"/>
        <v>0</v>
      </c>
      <c r="HU34" s="351">
        <f t="shared" si="194"/>
        <v>0</v>
      </c>
      <c r="HV34" s="172"/>
      <c r="HW34" s="350">
        <f t="shared" si="195"/>
        <v>0</v>
      </c>
      <c r="HX34" s="319">
        <f t="shared" si="196"/>
        <v>0</v>
      </c>
      <c r="HY34" s="319">
        <f t="shared" si="197"/>
        <v>0</v>
      </c>
      <c r="HZ34" s="351">
        <f t="shared" si="198"/>
        <v>0</v>
      </c>
      <c r="IA34" s="352">
        <f t="shared" si="199"/>
        <v>0</v>
      </c>
      <c r="IB34" s="319">
        <f t="shared" si="200"/>
        <v>0</v>
      </c>
      <c r="IC34" s="319">
        <f t="shared" si="201"/>
        <v>0</v>
      </c>
      <c r="ID34" s="351">
        <f t="shared" si="202"/>
        <v>0</v>
      </c>
      <c r="IE34" s="352">
        <f t="shared" si="203"/>
        <v>0</v>
      </c>
      <c r="IF34" s="319">
        <f t="shared" si="204"/>
        <v>0</v>
      </c>
      <c r="IG34" s="319">
        <f t="shared" si="205"/>
        <v>0</v>
      </c>
      <c r="IH34" s="351">
        <f t="shared" si="206"/>
        <v>0</v>
      </c>
      <c r="II34" s="352">
        <f t="shared" si="207"/>
        <v>0</v>
      </c>
      <c r="IJ34" s="319">
        <f t="shared" si="208"/>
        <v>0</v>
      </c>
      <c r="IK34" s="319">
        <f t="shared" si="209"/>
        <v>0</v>
      </c>
      <c r="IL34" s="351">
        <f t="shared" si="210"/>
        <v>0</v>
      </c>
      <c r="IM34" s="352">
        <f t="shared" si="211"/>
        <v>0</v>
      </c>
      <c r="IN34" s="319">
        <f t="shared" si="212"/>
        <v>0</v>
      </c>
      <c r="IO34" s="319">
        <f t="shared" si="213"/>
        <v>0</v>
      </c>
      <c r="IP34" s="351">
        <f t="shared" si="214"/>
        <v>0</v>
      </c>
      <c r="IQ34" s="352">
        <f t="shared" si="215"/>
        <v>0</v>
      </c>
      <c r="IR34" s="319">
        <f t="shared" si="216"/>
        <v>0</v>
      </c>
      <c r="IS34" s="319">
        <f t="shared" si="217"/>
        <v>0</v>
      </c>
      <c r="IT34" s="351">
        <f t="shared" si="218"/>
        <v>0</v>
      </c>
      <c r="IU34" s="172"/>
      <c r="IV34" s="350">
        <f t="shared" si="219"/>
        <v>0</v>
      </c>
      <c r="IW34" s="319">
        <f t="shared" si="220"/>
        <v>0</v>
      </c>
      <c r="IX34" s="319">
        <f t="shared" si="221"/>
        <v>0</v>
      </c>
      <c r="IY34" s="351">
        <f t="shared" si="222"/>
        <v>0</v>
      </c>
      <c r="IZ34" s="352">
        <f t="shared" si="223"/>
        <v>0</v>
      </c>
      <c r="JA34" s="319">
        <f t="shared" si="224"/>
        <v>0</v>
      </c>
      <c r="JB34" s="319">
        <f t="shared" si="225"/>
        <v>0</v>
      </c>
      <c r="JC34" s="351">
        <f t="shared" si="226"/>
        <v>0</v>
      </c>
      <c r="JD34" s="352">
        <f t="shared" si="227"/>
        <v>0</v>
      </c>
      <c r="JE34" s="319">
        <f t="shared" si="228"/>
        <v>0</v>
      </c>
      <c r="JF34" s="319">
        <f t="shared" si="229"/>
        <v>0</v>
      </c>
      <c r="JG34" s="351">
        <f t="shared" si="230"/>
        <v>0</v>
      </c>
      <c r="JH34" s="352">
        <f t="shared" si="231"/>
        <v>0</v>
      </c>
      <c r="JI34" s="319">
        <f t="shared" si="232"/>
        <v>0</v>
      </c>
      <c r="JJ34" s="319">
        <f t="shared" si="233"/>
        <v>0</v>
      </c>
      <c r="JK34" s="351">
        <f t="shared" si="234"/>
        <v>0</v>
      </c>
      <c r="JL34" s="352">
        <f t="shared" si="235"/>
        <v>0</v>
      </c>
      <c r="JM34" s="319">
        <f t="shared" si="236"/>
        <v>0</v>
      </c>
      <c r="JN34" s="319">
        <f t="shared" si="237"/>
        <v>0</v>
      </c>
      <c r="JO34" s="351">
        <f t="shared" si="238"/>
        <v>0</v>
      </c>
      <c r="JP34" s="352">
        <f t="shared" si="239"/>
        <v>0</v>
      </c>
      <c r="JQ34" s="319">
        <f t="shared" si="240"/>
        <v>0</v>
      </c>
      <c r="JR34" s="319">
        <f t="shared" si="241"/>
        <v>0</v>
      </c>
      <c r="JS34" s="351">
        <f t="shared" si="242"/>
        <v>0</v>
      </c>
    </row>
    <row r="35" spans="2:279" s="25" customFormat="1" ht="15.75" x14ac:dyDescent="0.25">
      <c r="B35" s="254"/>
      <c r="C35" s="209"/>
      <c r="D35" s="210"/>
      <c r="E35" s="142"/>
      <c r="F35" s="37"/>
      <c r="G35" s="17"/>
      <c r="H35" s="17"/>
      <c r="I35" s="18">
        <f t="shared" si="0"/>
        <v>0</v>
      </c>
      <c r="J35" s="17"/>
      <c r="K35" s="368" t="str">
        <f t="shared" si="1"/>
        <v/>
      </c>
      <c r="L35" s="211">
        <f t="shared" si="2"/>
        <v>0</v>
      </c>
      <c r="M35" s="211">
        <f t="shared" si="243"/>
        <v>0</v>
      </c>
      <c r="N35" s="96">
        <f t="shared" si="244"/>
        <v>0</v>
      </c>
      <c r="P35" s="253"/>
      <c r="R35" s="253"/>
      <c r="T35" s="430"/>
      <c r="V35" s="253"/>
      <c r="X35" s="210"/>
      <c r="Z35" s="726"/>
      <c r="AA35"/>
      <c r="AB35" s="726"/>
      <c r="AC35" s="45"/>
      <c r="AD35" s="356"/>
      <c r="AE35" s="315"/>
      <c r="AF35" s="350">
        <f t="shared" si="3"/>
        <v>0</v>
      </c>
      <c r="AG35" s="319">
        <f t="shared" si="4"/>
        <v>0</v>
      </c>
      <c r="AH35" s="319">
        <f t="shared" si="5"/>
        <v>0</v>
      </c>
      <c r="AI35" s="844">
        <f t="shared" si="6"/>
        <v>0</v>
      </c>
      <c r="AJ35" s="845">
        <f t="shared" si="7"/>
        <v>0</v>
      </c>
      <c r="AK35" s="846">
        <f t="shared" si="8"/>
        <v>0</v>
      </c>
      <c r="AL35" s="844">
        <f t="shared" si="9"/>
        <v>0</v>
      </c>
      <c r="AM35" s="844">
        <f t="shared" si="10"/>
        <v>0</v>
      </c>
      <c r="AN35" s="844">
        <f t="shared" si="11"/>
        <v>0</v>
      </c>
      <c r="AO35" s="845">
        <f t="shared" si="12"/>
        <v>0</v>
      </c>
      <c r="AP35" s="846">
        <f t="shared" si="13"/>
        <v>0</v>
      </c>
      <c r="AQ35" s="844">
        <f t="shared" si="14"/>
        <v>0</v>
      </c>
      <c r="AR35" s="844">
        <f t="shared" si="15"/>
        <v>0</v>
      </c>
      <c r="AS35" s="844">
        <f t="shared" si="16"/>
        <v>0</v>
      </c>
      <c r="AT35" s="845">
        <f t="shared" si="17"/>
        <v>0</v>
      </c>
      <c r="AU35" s="846">
        <f t="shared" si="18"/>
        <v>0</v>
      </c>
      <c r="AV35" s="844">
        <f t="shared" si="19"/>
        <v>0</v>
      </c>
      <c r="AW35" s="844">
        <f t="shared" si="20"/>
        <v>0</v>
      </c>
      <c r="AX35" s="844">
        <f t="shared" si="21"/>
        <v>0</v>
      </c>
      <c r="AY35" s="845">
        <f t="shared" si="22"/>
        <v>0</v>
      </c>
      <c r="AZ35" s="846">
        <f t="shared" si="23"/>
        <v>0</v>
      </c>
      <c r="BA35" s="844">
        <f t="shared" si="24"/>
        <v>0</v>
      </c>
      <c r="BB35" s="844">
        <f t="shared" si="25"/>
        <v>0</v>
      </c>
      <c r="BC35" s="844">
        <f t="shared" si="26"/>
        <v>0</v>
      </c>
      <c r="BD35" s="845">
        <f t="shared" si="27"/>
        <v>0</v>
      </c>
      <c r="BE35" s="846">
        <f t="shared" si="28"/>
        <v>0</v>
      </c>
      <c r="BF35" s="844">
        <f t="shared" si="29"/>
        <v>0</v>
      </c>
      <c r="BG35" s="844">
        <f t="shared" si="30"/>
        <v>0</v>
      </c>
      <c r="BH35" s="844">
        <f t="shared" si="31"/>
        <v>0</v>
      </c>
      <c r="BI35" s="845">
        <f t="shared" si="32"/>
        <v>0</v>
      </c>
      <c r="BJ35"/>
      <c r="BK35" s="350">
        <f t="shared" si="33"/>
        <v>0</v>
      </c>
      <c r="BL35" s="319">
        <f t="shared" si="34"/>
        <v>0</v>
      </c>
      <c r="BM35" s="319">
        <f t="shared" si="35"/>
        <v>0</v>
      </c>
      <c r="BN35" s="319">
        <f t="shared" si="36"/>
        <v>0</v>
      </c>
      <c r="BO35" s="351">
        <f t="shared" si="37"/>
        <v>0</v>
      </c>
      <c r="BP35" s="352">
        <f t="shared" si="38"/>
        <v>0</v>
      </c>
      <c r="BQ35" s="319">
        <f t="shared" si="39"/>
        <v>0</v>
      </c>
      <c r="BR35" s="319">
        <f t="shared" si="40"/>
        <v>0</v>
      </c>
      <c r="BS35" s="319">
        <f t="shared" si="41"/>
        <v>0</v>
      </c>
      <c r="BT35" s="351">
        <f t="shared" si="42"/>
        <v>0</v>
      </c>
      <c r="BU35" s="352">
        <f t="shared" si="43"/>
        <v>0</v>
      </c>
      <c r="BV35" s="319">
        <f t="shared" si="44"/>
        <v>0</v>
      </c>
      <c r="BW35" s="319">
        <f t="shared" si="45"/>
        <v>0</v>
      </c>
      <c r="BX35" s="319">
        <f t="shared" si="46"/>
        <v>0</v>
      </c>
      <c r="BY35" s="351">
        <f t="shared" si="47"/>
        <v>0</v>
      </c>
      <c r="BZ35" s="352">
        <f t="shared" si="48"/>
        <v>0</v>
      </c>
      <c r="CA35" s="319">
        <f t="shared" si="49"/>
        <v>0</v>
      </c>
      <c r="CB35" s="319">
        <f t="shared" si="50"/>
        <v>0</v>
      </c>
      <c r="CC35" s="319">
        <f t="shared" si="51"/>
        <v>0</v>
      </c>
      <c r="CD35" s="351">
        <f t="shared" si="52"/>
        <v>0</v>
      </c>
      <c r="CE35" s="352">
        <f t="shared" si="53"/>
        <v>0</v>
      </c>
      <c r="CF35" s="319">
        <f t="shared" si="54"/>
        <v>0</v>
      </c>
      <c r="CG35" s="319">
        <f t="shared" si="55"/>
        <v>0</v>
      </c>
      <c r="CH35" s="319">
        <f t="shared" si="56"/>
        <v>0</v>
      </c>
      <c r="CI35" s="351">
        <f t="shared" si="57"/>
        <v>0</v>
      </c>
      <c r="CJ35" s="352">
        <f t="shared" si="58"/>
        <v>0</v>
      </c>
      <c r="CK35" s="319">
        <f t="shared" si="59"/>
        <v>0</v>
      </c>
      <c r="CL35" s="319">
        <f t="shared" si="60"/>
        <v>0</v>
      </c>
      <c r="CM35" s="319">
        <f t="shared" si="61"/>
        <v>0</v>
      </c>
      <c r="CN35" s="351">
        <f t="shared" si="62"/>
        <v>0</v>
      </c>
      <c r="CO35"/>
      <c r="CP35" s="350">
        <f t="shared" si="63"/>
        <v>0</v>
      </c>
      <c r="CQ35" s="319">
        <f t="shared" si="64"/>
        <v>0</v>
      </c>
      <c r="CR35" s="319">
        <f t="shared" si="65"/>
        <v>0</v>
      </c>
      <c r="CS35" s="319">
        <f t="shared" si="66"/>
        <v>0</v>
      </c>
      <c r="CT35" s="351">
        <f t="shared" si="67"/>
        <v>0</v>
      </c>
      <c r="CU35" s="352">
        <f t="shared" si="68"/>
        <v>0</v>
      </c>
      <c r="CV35" s="319">
        <f t="shared" si="69"/>
        <v>0</v>
      </c>
      <c r="CW35" s="319">
        <f t="shared" si="70"/>
        <v>0</v>
      </c>
      <c r="CX35" s="319">
        <f t="shared" si="71"/>
        <v>0</v>
      </c>
      <c r="CY35" s="351">
        <f t="shared" si="72"/>
        <v>0</v>
      </c>
      <c r="CZ35" s="352">
        <f t="shared" si="73"/>
        <v>0</v>
      </c>
      <c r="DA35" s="319">
        <f t="shared" si="74"/>
        <v>0</v>
      </c>
      <c r="DB35" s="319">
        <f t="shared" si="75"/>
        <v>0</v>
      </c>
      <c r="DC35" s="319">
        <f t="shared" si="76"/>
        <v>0</v>
      </c>
      <c r="DD35" s="351">
        <f t="shared" si="77"/>
        <v>0</v>
      </c>
      <c r="DE35" s="352">
        <f t="shared" si="78"/>
        <v>0</v>
      </c>
      <c r="DF35" s="319">
        <f t="shared" si="79"/>
        <v>0</v>
      </c>
      <c r="DG35" s="319">
        <f t="shared" si="80"/>
        <v>0</v>
      </c>
      <c r="DH35" s="319">
        <f t="shared" si="81"/>
        <v>0</v>
      </c>
      <c r="DI35" s="351">
        <f t="shared" si="82"/>
        <v>0</v>
      </c>
      <c r="DJ35" s="352">
        <f t="shared" si="83"/>
        <v>0</v>
      </c>
      <c r="DK35" s="319">
        <f t="shared" si="84"/>
        <v>0</v>
      </c>
      <c r="DL35" s="319">
        <f t="shared" si="85"/>
        <v>0</v>
      </c>
      <c r="DM35" s="319">
        <f t="shared" si="86"/>
        <v>0</v>
      </c>
      <c r="DN35" s="351">
        <f t="shared" si="87"/>
        <v>0</v>
      </c>
      <c r="DO35" s="352">
        <f t="shared" si="88"/>
        <v>0</v>
      </c>
      <c r="DP35" s="319">
        <f t="shared" si="89"/>
        <v>0</v>
      </c>
      <c r="DQ35" s="319">
        <f t="shared" si="90"/>
        <v>0</v>
      </c>
      <c r="DR35" s="319">
        <f t="shared" si="91"/>
        <v>0</v>
      </c>
      <c r="DS35" s="351">
        <f t="shared" si="92"/>
        <v>0</v>
      </c>
      <c r="DT35" s="172"/>
      <c r="DU35" s="350">
        <f t="shared" si="93"/>
        <v>0</v>
      </c>
      <c r="DV35" s="319">
        <f t="shared" si="94"/>
        <v>0</v>
      </c>
      <c r="DW35" s="319">
        <f t="shared" si="95"/>
        <v>0</v>
      </c>
      <c r="DX35" s="351">
        <f t="shared" si="96"/>
        <v>0</v>
      </c>
      <c r="DY35" s="352">
        <f t="shared" si="97"/>
        <v>0</v>
      </c>
      <c r="DZ35" s="319">
        <f t="shared" si="98"/>
        <v>0</v>
      </c>
      <c r="EA35" s="319">
        <f t="shared" si="99"/>
        <v>0</v>
      </c>
      <c r="EB35" s="351">
        <f t="shared" si="100"/>
        <v>0</v>
      </c>
      <c r="EC35" s="352">
        <f t="shared" si="101"/>
        <v>0</v>
      </c>
      <c r="ED35" s="319">
        <f t="shared" si="102"/>
        <v>0</v>
      </c>
      <c r="EE35" s="319">
        <f t="shared" si="103"/>
        <v>0</v>
      </c>
      <c r="EF35" s="351">
        <f t="shared" si="104"/>
        <v>0</v>
      </c>
      <c r="EG35" s="352">
        <f t="shared" si="105"/>
        <v>0</v>
      </c>
      <c r="EH35" s="319">
        <f t="shared" si="106"/>
        <v>0</v>
      </c>
      <c r="EI35" s="319">
        <f t="shared" si="107"/>
        <v>0</v>
      </c>
      <c r="EJ35" s="351">
        <f t="shared" si="108"/>
        <v>0</v>
      </c>
      <c r="EK35" s="352">
        <f t="shared" si="109"/>
        <v>0</v>
      </c>
      <c r="EL35" s="319">
        <f t="shared" si="110"/>
        <v>0</v>
      </c>
      <c r="EM35" s="319">
        <f t="shared" si="111"/>
        <v>0</v>
      </c>
      <c r="EN35" s="351">
        <f t="shared" si="112"/>
        <v>0</v>
      </c>
      <c r="EO35" s="352">
        <f t="shared" si="113"/>
        <v>0</v>
      </c>
      <c r="EP35" s="319">
        <f t="shared" si="114"/>
        <v>0</v>
      </c>
      <c r="EQ35" s="319">
        <f t="shared" si="115"/>
        <v>0</v>
      </c>
      <c r="ER35" s="351">
        <f t="shared" si="116"/>
        <v>0</v>
      </c>
      <c r="ES35" s="172"/>
      <c r="ET35" s="350">
        <f t="shared" si="117"/>
        <v>0</v>
      </c>
      <c r="EU35" s="319">
        <f t="shared" si="118"/>
        <v>0</v>
      </c>
      <c r="EV35" s="319">
        <f t="shared" si="119"/>
        <v>0</v>
      </c>
      <c r="EW35" s="351">
        <f t="shared" si="120"/>
        <v>0</v>
      </c>
      <c r="EX35" s="352">
        <f t="shared" si="121"/>
        <v>0</v>
      </c>
      <c r="EY35" s="319">
        <f t="shared" si="122"/>
        <v>0</v>
      </c>
      <c r="EZ35" s="319">
        <f t="shared" si="123"/>
        <v>0</v>
      </c>
      <c r="FA35" s="351">
        <f t="shared" si="124"/>
        <v>0</v>
      </c>
      <c r="FB35" s="352">
        <f t="shared" si="125"/>
        <v>0</v>
      </c>
      <c r="FC35" s="319">
        <f t="shared" si="126"/>
        <v>0</v>
      </c>
      <c r="FD35" s="319">
        <f t="shared" si="127"/>
        <v>0</v>
      </c>
      <c r="FE35" s="351">
        <f t="shared" si="128"/>
        <v>0</v>
      </c>
      <c r="FF35" s="352">
        <f t="shared" si="129"/>
        <v>0</v>
      </c>
      <c r="FG35" s="319">
        <f t="shared" si="130"/>
        <v>0</v>
      </c>
      <c r="FH35" s="319">
        <f t="shared" si="131"/>
        <v>0</v>
      </c>
      <c r="FI35" s="351">
        <f t="shared" si="132"/>
        <v>0</v>
      </c>
      <c r="FJ35" s="352">
        <f t="shared" si="133"/>
        <v>0</v>
      </c>
      <c r="FK35" s="319">
        <f t="shared" si="134"/>
        <v>0</v>
      </c>
      <c r="FL35" s="319">
        <f t="shared" si="135"/>
        <v>0</v>
      </c>
      <c r="FM35" s="351">
        <f t="shared" si="136"/>
        <v>0</v>
      </c>
      <c r="FN35" s="352">
        <f t="shared" si="137"/>
        <v>0</v>
      </c>
      <c r="FO35" s="319">
        <f t="shared" si="138"/>
        <v>0</v>
      </c>
      <c r="FP35" s="319">
        <f t="shared" si="139"/>
        <v>0</v>
      </c>
      <c r="FQ35" s="351">
        <f t="shared" si="140"/>
        <v>0</v>
      </c>
      <c r="FR35" s="172"/>
      <c r="FS35" s="350">
        <f t="shared" si="141"/>
        <v>0</v>
      </c>
      <c r="FT35" s="319">
        <f t="shared" si="142"/>
        <v>0</v>
      </c>
      <c r="FU35" s="319">
        <f t="shared" si="143"/>
        <v>0</v>
      </c>
      <c r="FV35" s="319">
        <f t="shared" si="144"/>
        <v>0</v>
      </c>
      <c r="FW35" s="351">
        <f t="shared" si="145"/>
        <v>0</v>
      </c>
      <c r="FX35" s="352">
        <f t="shared" si="146"/>
        <v>0</v>
      </c>
      <c r="FY35" s="319">
        <f t="shared" si="147"/>
        <v>0</v>
      </c>
      <c r="FZ35" s="319">
        <f t="shared" si="148"/>
        <v>0</v>
      </c>
      <c r="GA35" s="319">
        <f t="shared" si="149"/>
        <v>0</v>
      </c>
      <c r="GB35" s="351">
        <f t="shared" si="150"/>
        <v>0</v>
      </c>
      <c r="GC35" s="352">
        <f t="shared" si="151"/>
        <v>0</v>
      </c>
      <c r="GD35" s="319">
        <f t="shared" si="152"/>
        <v>0</v>
      </c>
      <c r="GE35" s="319">
        <f t="shared" si="153"/>
        <v>0</v>
      </c>
      <c r="GF35" s="319">
        <f t="shared" si="154"/>
        <v>0</v>
      </c>
      <c r="GG35" s="351">
        <f t="shared" si="155"/>
        <v>0</v>
      </c>
      <c r="GH35" s="352">
        <f t="shared" si="156"/>
        <v>0</v>
      </c>
      <c r="GI35" s="319">
        <f t="shared" si="157"/>
        <v>0</v>
      </c>
      <c r="GJ35" s="319">
        <f t="shared" si="158"/>
        <v>0</v>
      </c>
      <c r="GK35" s="319">
        <f t="shared" si="159"/>
        <v>0</v>
      </c>
      <c r="GL35" s="351">
        <f t="shared" si="160"/>
        <v>0</v>
      </c>
      <c r="GM35" s="352">
        <f t="shared" si="161"/>
        <v>0</v>
      </c>
      <c r="GN35" s="319">
        <f t="shared" si="162"/>
        <v>0</v>
      </c>
      <c r="GO35" s="319">
        <f t="shared" si="163"/>
        <v>0</v>
      </c>
      <c r="GP35" s="319">
        <f t="shared" si="164"/>
        <v>0</v>
      </c>
      <c r="GQ35" s="351">
        <f t="shared" si="165"/>
        <v>0</v>
      </c>
      <c r="GR35" s="352">
        <f t="shared" si="166"/>
        <v>0</v>
      </c>
      <c r="GS35" s="319">
        <f t="shared" si="167"/>
        <v>0</v>
      </c>
      <c r="GT35" s="319">
        <f t="shared" si="168"/>
        <v>0</v>
      </c>
      <c r="GU35" s="319">
        <f t="shared" si="169"/>
        <v>0</v>
      </c>
      <c r="GV35" s="351">
        <f t="shared" si="170"/>
        <v>0</v>
      </c>
      <c r="GW35"/>
      <c r="GX35" s="350">
        <f t="shared" si="171"/>
        <v>0</v>
      </c>
      <c r="GY35" s="319">
        <f t="shared" si="172"/>
        <v>0</v>
      </c>
      <c r="GZ35" s="319">
        <f t="shared" si="173"/>
        <v>0</v>
      </c>
      <c r="HA35" s="351">
        <f t="shared" si="174"/>
        <v>0</v>
      </c>
      <c r="HB35" s="352">
        <f t="shared" si="175"/>
        <v>0</v>
      </c>
      <c r="HC35" s="319">
        <f t="shared" si="176"/>
        <v>0</v>
      </c>
      <c r="HD35" s="319">
        <f t="shared" si="177"/>
        <v>0</v>
      </c>
      <c r="HE35" s="351">
        <f t="shared" si="178"/>
        <v>0</v>
      </c>
      <c r="HF35" s="352">
        <f t="shared" si="179"/>
        <v>0</v>
      </c>
      <c r="HG35" s="319">
        <f t="shared" si="180"/>
        <v>0</v>
      </c>
      <c r="HH35" s="319">
        <f t="shared" si="181"/>
        <v>0</v>
      </c>
      <c r="HI35" s="351">
        <f t="shared" si="182"/>
        <v>0</v>
      </c>
      <c r="HJ35" s="352">
        <f t="shared" si="183"/>
        <v>0</v>
      </c>
      <c r="HK35" s="319">
        <f t="shared" si="184"/>
        <v>0</v>
      </c>
      <c r="HL35" s="319">
        <f t="shared" si="185"/>
        <v>0</v>
      </c>
      <c r="HM35" s="351">
        <f t="shared" si="186"/>
        <v>0</v>
      </c>
      <c r="HN35" s="352">
        <f t="shared" si="187"/>
        <v>0</v>
      </c>
      <c r="HO35" s="319">
        <f t="shared" si="188"/>
        <v>0</v>
      </c>
      <c r="HP35" s="319">
        <f t="shared" si="189"/>
        <v>0</v>
      </c>
      <c r="HQ35" s="351">
        <f t="shared" si="190"/>
        <v>0</v>
      </c>
      <c r="HR35" s="352">
        <f t="shared" si="191"/>
        <v>0</v>
      </c>
      <c r="HS35" s="319">
        <f t="shared" si="192"/>
        <v>0</v>
      </c>
      <c r="HT35" s="319">
        <f t="shared" si="193"/>
        <v>0</v>
      </c>
      <c r="HU35" s="351">
        <f t="shared" si="194"/>
        <v>0</v>
      </c>
      <c r="HV35" s="172"/>
      <c r="HW35" s="350">
        <f t="shared" si="195"/>
        <v>0</v>
      </c>
      <c r="HX35" s="319">
        <f t="shared" si="196"/>
        <v>0</v>
      </c>
      <c r="HY35" s="319">
        <f t="shared" si="197"/>
        <v>0</v>
      </c>
      <c r="HZ35" s="351">
        <f t="shared" si="198"/>
        <v>0</v>
      </c>
      <c r="IA35" s="352">
        <f t="shared" si="199"/>
        <v>0</v>
      </c>
      <c r="IB35" s="319">
        <f t="shared" si="200"/>
        <v>0</v>
      </c>
      <c r="IC35" s="319">
        <f t="shared" si="201"/>
        <v>0</v>
      </c>
      <c r="ID35" s="351">
        <f t="shared" si="202"/>
        <v>0</v>
      </c>
      <c r="IE35" s="352">
        <f t="shared" si="203"/>
        <v>0</v>
      </c>
      <c r="IF35" s="319">
        <f t="shared" si="204"/>
        <v>0</v>
      </c>
      <c r="IG35" s="319">
        <f t="shared" si="205"/>
        <v>0</v>
      </c>
      <c r="IH35" s="351">
        <f t="shared" si="206"/>
        <v>0</v>
      </c>
      <c r="II35" s="352">
        <f t="shared" si="207"/>
        <v>0</v>
      </c>
      <c r="IJ35" s="319">
        <f t="shared" si="208"/>
        <v>0</v>
      </c>
      <c r="IK35" s="319">
        <f t="shared" si="209"/>
        <v>0</v>
      </c>
      <c r="IL35" s="351">
        <f t="shared" si="210"/>
        <v>0</v>
      </c>
      <c r="IM35" s="352">
        <f t="shared" si="211"/>
        <v>0</v>
      </c>
      <c r="IN35" s="319">
        <f t="shared" si="212"/>
        <v>0</v>
      </c>
      <c r="IO35" s="319">
        <f t="shared" si="213"/>
        <v>0</v>
      </c>
      <c r="IP35" s="351">
        <f t="shared" si="214"/>
        <v>0</v>
      </c>
      <c r="IQ35" s="352">
        <f t="shared" si="215"/>
        <v>0</v>
      </c>
      <c r="IR35" s="319">
        <f t="shared" si="216"/>
        <v>0</v>
      </c>
      <c r="IS35" s="319">
        <f t="shared" si="217"/>
        <v>0</v>
      </c>
      <c r="IT35" s="351">
        <f t="shared" si="218"/>
        <v>0</v>
      </c>
      <c r="IU35" s="172"/>
      <c r="IV35" s="350">
        <f t="shared" si="219"/>
        <v>0</v>
      </c>
      <c r="IW35" s="319">
        <f t="shared" si="220"/>
        <v>0</v>
      </c>
      <c r="IX35" s="319">
        <f t="shared" si="221"/>
        <v>0</v>
      </c>
      <c r="IY35" s="351">
        <f t="shared" si="222"/>
        <v>0</v>
      </c>
      <c r="IZ35" s="352">
        <f t="shared" si="223"/>
        <v>0</v>
      </c>
      <c r="JA35" s="319">
        <f t="shared" si="224"/>
        <v>0</v>
      </c>
      <c r="JB35" s="319">
        <f t="shared" si="225"/>
        <v>0</v>
      </c>
      <c r="JC35" s="351">
        <f t="shared" si="226"/>
        <v>0</v>
      </c>
      <c r="JD35" s="352">
        <f t="shared" si="227"/>
        <v>0</v>
      </c>
      <c r="JE35" s="319">
        <f t="shared" si="228"/>
        <v>0</v>
      </c>
      <c r="JF35" s="319">
        <f t="shared" si="229"/>
        <v>0</v>
      </c>
      <c r="JG35" s="351">
        <f t="shared" si="230"/>
        <v>0</v>
      </c>
      <c r="JH35" s="352">
        <f t="shared" si="231"/>
        <v>0</v>
      </c>
      <c r="JI35" s="319">
        <f t="shared" si="232"/>
        <v>0</v>
      </c>
      <c r="JJ35" s="319">
        <f t="shared" si="233"/>
        <v>0</v>
      </c>
      <c r="JK35" s="351">
        <f t="shared" si="234"/>
        <v>0</v>
      </c>
      <c r="JL35" s="352">
        <f t="shared" si="235"/>
        <v>0</v>
      </c>
      <c r="JM35" s="319">
        <f t="shared" si="236"/>
        <v>0</v>
      </c>
      <c r="JN35" s="319">
        <f t="shared" si="237"/>
        <v>0</v>
      </c>
      <c r="JO35" s="351">
        <f t="shared" si="238"/>
        <v>0</v>
      </c>
      <c r="JP35" s="352">
        <f t="shared" si="239"/>
        <v>0</v>
      </c>
      <c r="JQ35" s="319">
        <f t="shared" si="240"/>
        <v>0</v>
      </c>
      <c r="JR35" s="319">
        <f t="shared" si="241"/>
        <v>0</v>
      </c>
      <c r="JS35" s="351">
        <f t="shared" si="242"/>
        <v>0</v>
      </c>
    </row>
    <row r="36" spans="2:279" s="25" customFormat="1" ht="15.75" x14ac:dyDescent="0.25">
      <c r="B36" s="254"/>
      <c r="C36" s="209"/>
      <c r="D36" s="210"/>
      <c r="E36" s="142"/>
      <c r="F36" s="37"/>
      <c r="G36" s="17"/>
      <c r="H36" s="17"/>
      <c r="I36" s="18">
        <f t="shared" si="0"/>
        <v>0</v>
      </c>
      <c r="J36" s="17"/>
      <c r="K36" s="368" t="str">
        <f t="shared" si="1"/>
        <v/>
      </c>
      <c r="L36" s="211">
        <f t="shared" si="2"/>
        <v>0</v>
      </c>
      <c r="M36" s="211">
        <f t="shared" si="243"/>
        <v>0</v>
      </c>
      <c r="N36" s="96">
        <f t="shared" si="244"/>
        <v>0</v>
      </c>
      <c r="P36" s="253"/>
      <c r="R36" s="253"/>
      <c r="T36" s="430"/>
      <c r="V36" s="253"/>
      <c r="X36" s="210"/>
      <c r="Z36" s="726"/>
      <c r="AA36"/>
      <c r="AB36" s="726"/>
      <c r="AC36" s="45"/>
      <c r="AD36" s="356">
        <v>0</v>
      </c>
      <c r="AE36" s="315"/>
      <c r="AF36" s="350">
        <f t="shared" si="3"/>
        <v>0</v>
      </c>
      <c r="AG36" s="319">
        <f t="shared" si="4"/>
        <v>0</v>
      </c>
      <c r="AH36" s="319">
        <f t="shared" si="5"/>
        <v>0</v>
      </c>
      <c r="AI36" s="844">
        <f t="shared" si="6"/>
        <v>0</v>
      </c>
      <c r="AJ36" s="845">
        <f t="shared" si="7"/>
        <v>0</v>
      </c>
      <c r="AK36" s="846">
        <f t="shared" si="8"/>
        <v>0</v>
      </c>
      <c r="AL36" s="844">
        <f t="shared" si="9"/>
        <v>0</v>
      </c>
      <c r="AM36" s="844">
        <f t="shared" si="10"/>
        <v>0</v>
      </c>
      <c r="AN36" s="844">
        <f t="shared" si="11"/>
        <v>0</v>
      </c>
      <c r="AO36" s="845">
        <f t="shared" si="12"/>
        <v>0</v>
      </c>
      <c r="AP36" s="846">
        <f t="shared" si="13"/>
        <v>0</v>
      </c>
      <c r="AQ36" s="844">
        <f t="shared" si="14"/>
        <v>0</v>
      </c>
      <c r="AR36" s="844">
        <f t="shared" si="15"/>
        <v>0</v>
      </c>
      <c r="AS36" s="844">
        <f t="shared" si="16"/>
        <v>0</v>
      </c>
      <c r="AT36" s="845">
        <f t="shared" si="17"/>
        <v>0</v>
      </c>
      <c r="AU36" s="846">
        <f t="shared" si="18"/>
        <v>0</v>
      </c>
      <c r="AV36" s="844">
        <f t="shared" si="19"/>
        <v>0</v>
      </c>
      <c r="AW36" s="844">
        <f t="shared" si="20"/>
        <v>0</v>
      </c>
      <c r="AX36" s="844">
        <f t="shared" si="21"/>
        <v>0</v>
      </c>
      <c r="AY36" s="845">
        <f t="shared" si="22"/>
        <v>0</v>
      </c>
      <c r="AZ36" s="846">
        <f t="shared" si="23"/>
        <v>0</v>
      </c>
      <c r="BA36" s="844">
        <f t="shared" si="24"/>
        <v>0</v>
      </c>
      <c r="BB36" s="844">
        <f t="shared" si="25"/>
        <v>0</v>
      </c>
      <c r="BC36" s="844">
        <f t="shared" si="26"/>
        <v>0</v>
      </c>
      <c r="BD36" s="845">
        <f t="shared" si="27"/>
        <v>0</v>
      </c>
      <c r="BE36" s="846">
        <f t="shared" si="28"/>
        <v>0</v>
      </c>
      <c r="BF36" s="844">
        <f t="shared" si="29"/>
        <v>0</v>
      </c>
      <c r="BG36" s="844">
        <f t="shared" si="30"/>
        <v>0</v>
      </c>
      <c r="BH36" s="844">
        <f t="shared" si="31"/>
        <v>0</v>
      </c>
      <c r="BI36" s="845">
        <f t="shared" si="32"/>
        <v>0</v>
      </c>
      <c r="BJ36"/>
      <c r="BK36" s="350">
        <f t="shared" si="33"/>
        <v>0</v>
      </c>
      <c r="BL36" s="319">
        <f t="shared" si="34"/>
        <v>0</v>
      </c>
      <c r="BM36" s="319">
        <f t="shared" si="35"/>
        <v>0</v>
      </c>
      <c r="BN36" s="319">
        <f t="shared" si="36"/>
        <v>0</v>
      </c>
      <c r="BO36" s="351">
        <f t="shared" si="37"/>
        <v>0</v>
      </c>
      <c r="BP36" s="352">
        <f t="shared" si="38"/>
        <v>0</v>
      </c>
      <c r="BQ36" s="319">
        <f t="shared" si="39"/>
        <v>0</v>
      </c>
      <c r="BR36" s="319">
        <f t="shared" si="40"/>
        <v>0</v>
      </c>
      <c r="BS36" s="319">
        <f t="shared" si="41"/>
        <v>0</v>
      </c>
      <c r="BT36" s="351">
        <f t="shared" si="42"/>
        <v>0</v>
      </c>
      <c r="BU36" s="352">
        <f t="shared" si="43"/>
        <v>0</v>
      </c>
      <c r="BV36" s="319">
        <f t="shared" si="44"/>
        <v>0</v>
      </c>
      <c r="BW36" s="319">
        <f t="shared" si="45"/>
        <v>0</v>
      </c>
      <c r="BX36" s="319">
        <f t="shared" si="46"/>
        <v>0</v>
      </c>
      <c r="BY36" s="351">
        <f t="shared" si="47"/>
        <v>0</v>
      </c>
      <c r="BZ36" s="352">
        <f t="shared" si="48"/>
        <v>0</v>
      </c>
      <c r="CA36" s="319">
        <f t="shared" si="49"/>
        <v>0</v>
      </c>
      <c r="CB36" s="319">
        <f t="shared" si="50"/>
        <v>0</v>
      </c>
      <c r="CC36" s="319">
        <f t="shared" si="51"/>
        <v>0</v>
      </c>
      <c r="CD36" s="351">
        <f t="shared" si="52"/>
        <v>0</v>
      </c>
      <c r="CE36" s="352">
        <f t="shared" si="53"/>
        <v>0</v>
      </c>
      <c r="CF36" s="319">
        <f t="shared" si="54"/>
        <v>0</v>
      </c>
      <c r="CG36" s="319">
        <f t="shared" si="55"/>
        <v>0</v>
      </c>
      <c r="CH36" s="319">
        <f t="shared" si="56"/>
        <v>0</v>
      </c>
      <c r="CI36" s="351">
        <f t="shared" si="57"/>
        <v>0</v>
      </c>
      <c r="CJ36" s="352">
        <f t="shared" si="58"/>
        <v>0</v>
      </c>
      <c r="CK36" s="319">
        <f t="shared" si="59"/>
        <v>0</v>
      </c>
      <c r="CL36" s="319">
        <f t="shared" si="60"/>
        <v>0</v>
      </c>
      <c r="CM36" s="319">
        <f t="shared" si="61"/>
        <v>0</v>
      </c>
      <c r="CN36" s="351">
        <f t="shared" si="62"/>
        <v>0</v>
      </c>
      <c r="CO36"/>
      <c r="CP36" s="350">
        <f t="shared" si="63"/>
        <v>0</v>
      </c>
      <c r="CQ36" s="319">
        <f t="shared" si="64"/>
        <v>0</v>
      </c>
      <c r="CR36" s="319">
        <f t="shared" si="65"/>
        <v>0</v>
      </c>
      <c r="CS36" s="319">
        <f t="shared" si="66"/>
        <v>0</v>
      </c>
      <c r="CT36" s="351">
        <f t="shared" si="67"/>
        <v>0</v>
      </c>
      <c r="CU36" s="352">
        <f t="shared" si="68"/>
        <v>0</v>
      </c>
      <c r="CV36" s="319">
        <f t="shared" si="69"/>
        <v>0</v>
      </c>
      <c r="CW36" s="319">
        <f t="shared" si="70"/>
        <v>0</v>
      </c>
      <c r="CX36" s="319">
        <f t="shared" si="71"/>
        <v>0</v>
      </c>
      <c r="CY36" s="351">
        <f t="shared" si="72"/>
        <v>0</v>
      </c>
      <c r="CZ36" s="352">
        <f t="shared" si="73"/>
        <v>0</v>
      </c>
      <c r="DA36" s="319">
        <f t="shared" si="74"/>
        <v>0</v>
      </c>
      <c r="DB36" s="319">
        <f t="shared" si="75"/>
        <v>0</v>
      </c>
      <c r="DC36" s="319">
        <f t="shared" si="76"/>
        <v>0</v>
      </c>
      <c r="DD36" s="351">
        <f t="shared" si="77"/>
        <v>0</v>
      </c>
      <c r="DE36" s="352">
        <f t="shared" si="78"/>
        <v>0</v>
      </c>
      <c r="DF36" s="319">
        <f t="shared" si="79"/>
        <v>0</v>
      </c>
      <c r="DG36" s="319">
        <f t="shared" si="80"/>
        <v>0</v>
      </c>
      <c r="DH36" s="319">
        <f t="shared" si="81"/>
        <v>0</v>
      </c>
      <c r="DI36" s="351">
        <f t="shared" si="82"/>
        <v>0</v>
      </c>
      <c r="DJ36" s="352">
        <f t="shared" si="83"/>
        <v>0</v>
      </c>
      <c r="DK36" s="319">
        <f t="shared" si="84"/>
        <v>0</v>
      </c>
      <c r="DL36" s="319">
        <f t="shared" si="85"/>
        <v>0</v>
      </c>
      <c r="DM36" s="319">
        <f t="shared" si="86"/>
        <v>0</v>
      </c>
      <c r="DN36" s="351">
        <f t="shared" si="87"/>
        <v>0</v>
      </c>
      <c r="DO36" s="352">
        <f t="shared" si="88"/>
        <v>0</v>
      </c>
      <c r="DP36" s="319">
        <f t="shared" si="89"/>
        <v>0</v>
      </c>
      <c r="DQ36" s="319">
        <f t="shared" si="90"/>
        <v>0</v>
      </c>
      <c r="DR36" s="319">
        <f t="shared" si="91"/>
        <v>0</v>
      </c>
      <c r="DS36" s="351">
        <f t="shared" si="92"/>
        <v>0</v>
      </c>
      <c r="DT36" s="172"/>
      <c r="DU36" s="350">
        <f t="shared" si="93"/>
        <v>0</v>
      </c>
      <c r="DV36" s="319">
        <f t="shared" si="94"/>
        <v>0</v>
      </c>
      <c r="DW36" s="319">
        <f t="shared" si="95"/>
        <v>0</v>
      </c>
      <c r="DX36" s="351">
        <f t="shared" si="96"/>
        <v>0</v>
      </c>
      <c r="DY36" s="352">
        <f t="shared" si="97"/>
        <v>0</v>
      </c>
      <c r="DZ36" s="319">
        <f t="shared" si="98"/>
        <v>0</v>
      </c>
      <c r="EA36" s="319">
        <f t="shared" si="99"/>
        <v>0</v>
      </c>
      <c r="EB36" s="351">
        <f t="shared" si="100"/>
        <v>0</v>
      </c>
      <c r="EC36" s="352">
        <f t="shared" si="101"/>
        <v>0</v>
      </c>
      <c r="ED36" s="319">
        <f t="shared" si="102"/>
        <v>0</v>
      </c>
      <c r="EE36" s="319">
        <f t="shared" si="103"/>
        <v>0</v>
      </c>
      <c r="EF36" s="351">
        <f t="shared" si="104"/>
        <v>0</v>
      </c>
      <c r="EG36" s="352">
        <f t="shared" si="105"/>
        <v>0</v>
      </c>
      <c r="EH36" s="319">
        <f t="shared" si="106"/>
        <v>0</v>
      </c>
      <c r="EI36" s="319">
        <f t="shared" si="107"/>
        <v>0</v>
      </c>
      <c r="EJ36" s="351">
        <f t="shared" si="108"/>
        <v>0</v>
      </c>
      <c r="EK36" s="352">
        <f t="shared" si="109"/>
        <v>0</v>
      </c>
      <c r="EL36" s="319">
        <f t="shared" si="110"/>
        <v>0</v>
      </c>
      <c r="EM36" s="319">
        <f t="shared" si="111"/>
        <v>0</v>
      </c>
      <c r="EN36" s="351">
        <f t="shared" si="112"/>
        <v>0</v>
      </c>
      <c r="EO36" s="352">
        <f t="shared" si="113"/>
        <v>0</v>
      </c>
      <c r="EP36" s="319">
        <f t="shared" si="114"/>
        <v>0</v>
      </c>
      <c r="EQ36" s="319">
        <f t="shared" si="115"/>
        <v>0</v>
      </c>
      <c r="ER36" s="351">
        <f t="shared" si="116"/>
        <v>0</v>
      </c>
      <c r="ES36" s="172"/>
      <c r="ET36" s="350">
        <f t="shared" si="117"/>
        <v>0</v>
      </c>
      <c r="EU36" s="319">
        <f t="shared" si="118"/>
        <v>0</v>
      </c>
      <c r="EV36" s="319">
        <f t="shared" si="119"/>
        <v>0</v>
      </c>
      <c r="EW36" s="351">
        <f t="shared" si="120"/>
        <v>0</v>
      </c>
      <c r="EX36" s="352">
        <f t="shared" si="121"/>
        <v>0</v>
      </c>
      <c r="EY36" s="319">
        <f t="shared" si="122"/>
        <v>0</v>
      </c>
      <c r="EZ36" s="319">
        <f t="shared" si="123"/>
        <v>0</v>
      </c>
      <c r="FA36" s="351">
        <f t="shared" si="124"/>
        <v>0</v>
      </c>
      <c r="FB36" s="352">
        <f t="shared" si="125"/>
        <v>0</v>
      </c>
      <c r="FC36" s="319">
        <f t="shared" si="126"/>
        <v>0</v>
      </c>
      <c r="FD36" s="319">
        <f t="shared" si="127"/>
        <v>0</v>
      </c>
      <c r="FE36" s="351">
        <f t="shared" si="128"/>
        <v>0</v>
      </c>
      <c r="FF36" s="352">
        <f t="shared" si="129"/>
        <v>0</v>
      </c>
      <c r="FG36" s="319">
        <f t="shared" si="130"/>
        <v>0</v>
      </c>
      <c r="FH36" s="319">
        <f t="shared" si="131"/>
        <v>0</v>
      </c>
      <c r="FI36" s="351">
        <f t="shared" si="132"/>
        <v>0</v>
      </c>
      <c r="FJ36" s="352">
        <f t="shared" si="133"/>
        <v>0</v>
      </c>
      <c r="FK36" s="319">
        <f t="shared" si="134"/>
        <v>0</v>
      </c>
      <c r="FL36" s="319">
        <f t="shared" si="135"/>
        <v>0</v>
      </c>
      <c r="FM36" s="351">
        <f t="shared" si="136"/>
        <v>0</v>
      </c>
      <c r="FN36" s="352">
        <f t="shared" si="137"/>
        <v>0</v>
      </c>
      <c r="FO36" s="319">
        <f t="shared" si="138"/>
        <v>0</v>
      </c>
      <c r="FP36" s="319">
        <f t="shared" si="139"/>
        <v>0</v>
      </c>
      <c r="FQ36" s="351">
        <f t="shared" si="140"/>
        <v>0</v>
      </c>
      <c r="FR36" s="172"/>
      <c r="FS36" s="350">
        <f t="shared" si="141"/>
        <v>0</v>
      </c>
      <c r="FT36" s="319">
        <f t="shared" si="142"/>
        <v>0</v>
      </c>
      <c r="FU36" s="319">
        <f t="shared" si="143"/>
        <v>0</v>
      </c>
      <c r="FV36" s="319">
        <f t="shared" si="144"/>
        <v>0</v>
      </c>
      <c r="FW36" s="351">
        <f t="shared" si="145"/>
        <v>0</v>
      </c>
      <c r="FX36" s="352">
        <f t="shared" si="146"/>
        <v>0</v>
      </c>
      <c r="FY36" s="319">
        <f t="shared" si="147"/>
        <v>0</v>
      </c>
      <c r="FZ36" s="319">
        <f t="shared" si="148"/>
        <v>0</v>
      </c>
      <c r="GA36" s="319">
        <f t="shared" si="149"/>
        <v>0</v>
      </c>
      <c r="GB36" s="351">
        <f t="shared" si="150"/>
        <v>0</v>
      </c>
      <c r="GC36" s="352">
        <f t="shared" si="151"/>
        <v>0</v>
      </c>
      <c r="GD36" s="319">
        <f t="shared" si="152"/>
        <v>0</v>
      </c>
      <c r="GE36" s="319">
        <f t="shared" si="153"/>
        <v>0</v>
      </c>
      <c r="GF36" s="319">
        <f t="shared" si="154"/>
        <v>0</v>
      </c>
      <c r="GG36" s="351">
        <f t="shared" si="155"/>
        <v>0</v>
      </c>
      <c r="GH36" s="352">
        <f t="shared" si="156"/>
        <v>0</v>
      </c>
      <c r="GI36" s="319">
        <f t="shared" si="157"/>
        <v>0</v>
      </c>
      <c r="GJ36" s="319">
        <f t="shared" si="158"/>
        <v>0</v>
      </c>
      <c r="GK36" s="319">
        <f t="shared" si="159"/>
        <v>0</v>
      </c>
      <c r="GL36" s="351">
        <f t="shared" si="160"/>
        <v>0</v>
      </c>
      <c r="GM36" s="352">
        <f t="shared" si="161"/>
        <v>0</v>
      </c>
      <c r="GN36" s="319">
        <f t="shared" si="162"/>
        <v>0</v>
      </c>
      <c r="GO36" s="319">
        <f t="shared" si="163"/>
        <v>0</v>
      </c>
      <c r="GP36" s="319">
        <f t="shared" si="164"/>
        <v>0</v>
      </c>
      <c r="GQ36" s="351">
        <f t="shared" si="165"/>
        <v>0</v>
      </c>
      <c r="GR36" s="352">
        <f t="shared" si="166"/>
        <v>0</v>
      </c>
      <c r="GS36" s="319">
        <f t="shared" si="167"/>
        <v>0</v>
      </c>
      <c r="GT36" s="319">
        <f t="shared" si="168"/>
        <v>0</v>
      </c>
      <c r="GU36" s="319">
        <f t="shared" si="169"/>
        <v>0</v>
      </c>
      <c r="GV36" s="351">
        <f t="shared" si="170"/>
        <v>0</v>
      </c>
      <c r="GW36"/>
      <c r="GX36" s="350">
        <f t="shared" si="171"/>
        <v>0</v>
      </c>
      <c r="GY36" s="319">
        <f t="shared" si="172"/>
        <v>0</v>
      </c>
      <c r="GZ36" s="319">
        <f t="shared" si="173"/>
        <v>0</v>
      </c>
      <c r="HA36" s="351">
        <f t="shared" si="174"/>
        <v>0</v>
      </c>
      <c r="HB36" s="352">
        <f t="shared" si="175"/>
        <v>0</v>
      </c>
      <c r="HC36" s="319">
        <f t="shared" si="176"/>
        <v>0</v>
      </c>
      <c r="HD36" s="319">
        <f t="shared" si="177"/>
        <v>0</v>
      </c>
      <c r="HE36" s="351">
        <f t="shared" si="178"/>
        <v>0</v>
      </c>
      <c r="HF36" s="352">
        <f t="shared" si="179"/>
        <v>0</v>
      </c>
      <c r="HG36" s="319">
        <f t="shared" si="180"/>
        <v>0</v>
      </c>
      <c r="HH36" s="319">
        <f t="shared" si="181"/>
        <v>0</v>
      </c>
      <c r="HI36" s="351">
        <f t="shared" si="182"/>
        <v>0</v>
      </c>
      <c r="HJ36" s="352">
        <f t="shared" si="183"/>
        <v>0</v>
      </c>
      <c r="HK36" s="319">
        <f t="shared" si="184"/>
        <v>0</v>
      </c>
      <c r="HL36" s="319">
        <f t="shared" si="185"/>
        <v>0</v>
      </c>
      <c r="HM36" s="351">
        <f t="shared" si="186"/>
        <v>0</v>
      </c>
      <c r="HN36" s="352">
        <f t="shared" si="187"/>
        <v>0</v>
      </c>
      <c r="HO36" s="319">
        <f t="shared" si="188"/>
        <v>0</v>
      </c>
      <c r="HP36" s="319">
        <f t="shared" si="189"/>
        <v>0</v>
      </c>
      <c r="HQ36" s="351">
        <f t="shared" si="190"/>
        <v>0</v>
      </c>
      <c r="HR36" s="352">
        <f t="shared" si="191"/>
        <v>0</v>
      </c>
      <c r="HS36" s="319">
        <f t="shared" si="192"/>
        <v>0</v>
      </c>
      <c r="HT36" s="319">
        <f t="shared" si="193"/>
        <v>0</v>
      </c>
      <c r="HU36" s="351">
        <f t="shared" si="194"/>
        <v>0</v>
      </c>
      <c r="HV36" s="172"/>
      <c r="HW36" s="350">
        <f t="shared" si="195"/>
        <v>0</v>
      </c>
      <c r="HX36" s="319">
        <f t="shared" si="196"/>
        <v>0</v>
      </c>
      <c r="HY36" s="319">
        <f t="shared" si="197"/>
        <v>0</v>
      </c>
      <c r="HZ36" s="351">
        <f t="shared" si="198"/>
        <v>0</v>
      </c>
      <c r="IA36" s="352">
        <f t="shared" si="199"/>
        <v>0</v>
      </c>
      <c r="IB36" s="319">
        <f t="shared" si="200"/>
        <v>0</v>
      </c>
      <c r="IC36" s="319">
        <f t="shared" si="201"/>
        <v>0</v>
      </c>
      <c r="ID36" s="351">
        <f t="shared" si="202"/>
        <v>0</v>
      </c>
      <c r="IE36" s="352">
        <f t="shared" si="203"/>
        <v>0</v>
      </c>
      <c r="IF36" s="319">
        <f t="shared" si="204"/>
        <v>0</v>
      </c>
      <c r="IG36" s="319">
        <f t="shared" si="205"/>
        <v>0</v>
      </c>
      <c r="IH36" s="351">
        <f t="shared" si="206"/>
        <v>0</v>
      </c>
      <c r="II36" s="352">
        <f t="shared" si="207"/>
        <v>0</v>
      </c>
      <c r="IJ36" s="319">
        <f t="shared" si="208"/>
        <v>0</v>
      </c>
      <c r="IK36" s="319">
        <f t="shared" si="209"/>
        <v>0</v>
      </c>
      <c r="IL36" s="351">
        <f t="shared" si="210"/>
        <v>0</v>
      </c>
      <c r="IM36" s="352">
        <f t="shared" si="211"/>
        <v>0</v>
      </c>
      <c r="IN36" s="319">
        <f t="shared" si="212"/>
        <v>0</v>
      </c>
      <c r="IO36" s="319">
        <f t="shared" si="213"/>
        <v>0</v>
      </c>
      <c r="IP36" s="351">
        <f t="shared" si="214"/>
        <v>0</v>
      </c>
      <c r="IQ36" s="352">
        <f t="shared" si="215"/>
        <v>0</v>
      </c>
      <c r="IR36" s="319">
        <f t="shared" si="216"/>
        <v>0</v>
      </c>
      <c r="IS36" s="319">
        <f t="shared" si="217"/>
        <v>0</v>
      </c>
      <c r="IT36" s="351">
        <f t="shared" si="218"/>
        <v>0</v>
      </c>
      <c r="IU36" s="172"/>
      <c r="IV36" s="350">
        <f t="shared" si="219"/>
        <v>0</v>
      </c>
      <c r="IW36" s="319">
        <f t="shared" si="220"/>
        <v>0</v>
      </c>
      <c r="IX36" s="319">
        <f t="shared" si="221"/>
        <v>0</v>
      </c>
      <c r="IY36" s="351">
        <f t="shared" si="222"/>
        <v>0</v>
      </c>
      <c r="IZ36" s="352">
        <f t="shared" si="223"/>
        <v>0</v>
      </c>
      <c r="JA36" s="319">
        <f t="shared" si="224"/>
        <v>0</v>
      </c>
      <c r="JB36" s="319">
        <f t="shared" si="225"/>
        <v>0</v>
      </c>
      <c r="JC36" s="351">
        <f t="shared" si="226"/>
        <v>0</v>
      </c>
      <c r="JD36" s="352">
        <f t="shared" si="227"/>
        <v>0</v>
      </c>
      <c r="JE36" s="319">
        <f t="shared" si="228"/>
        <v>0</v>
      </c>
      <c r="JF36" s="319">
        <f t="shared" si="229"/>
        <v>0</v>
      </c>
      <c r="JG36" s="351">
        <f t="shared" si="230"/>
        <v>0</v>
      </c>
      <c r="JH36" s="352">
        <f t="shared" si="231"/>
        <v>0</v>
      </c>
      <c r="JI36" s="319">
        <f t="shared" si="232"/>
        <v>0</v>
      </c>
      <c r="JJ36" s="319">
        <f t="shared" si="233"/>
        <v>0</v>
      </c>
      <c r="JK36" s="351">
        <f t="shared" si="234"/>
        <v>0</v>
      </c>
      <c r="JL36" s="352">
        <f t="shared" si="235"/>
        <v>0</v>
      </c>
      <c r="JM36" s="319">
        <f t="shared" si="236"/>
        <v>0</v>
      </c>
      <c r="JN36" s="319">
        <f t="shared" si="237"/>
        <v>0</v>
      </c>
      <c r="JO36" s="351">
        <f t="shared" si="238"/>
        <v>0</v>
      </c>
      <c r="JP36" s="352">
        <f t="shared" si="239"/>
        <v>0</v>
      </c>
      <c r="JQ36" s="319">
        <f t="shared" si="240"/>
        <v>0</v>
      </c>
      <c r="JR36" s="319">
        <f t="shared" si="241"/>
        <v>0</v>
      </c>
      <c r="JS36" s="351">
        <f t="shared" si="242"/>
        <v>0</v>
      </c>
    </row>
    <row r="37" spans="2:279" s="25" customFormat="1" ht="15" x14ac:dyDescent="0.25">
      <c r="B37" s="254"/>
      <c r="C37" s="209"/>
      <c r="D37" s="210"/>
      <c r="E37" s="142"/>
      <c r="F37" s="37"/>
      <c r="G37" s="17"/>
      <c r="H37" s="17"/>
      <c r="I37" s="18">
        <f t="shared" si="0"/>
        <v>0</v>
      </c>
      <c r="J37" s="17"/>
      <c r="K37" s="368" t="str">
        <f t="shared" si="1"/>
        <v/>
      </c>
      <c r="L37" s="211">
        <f t="shared" si="2"/>
        <v>0</v>
      </c>
      <c r="M37" s="211">
        <f t="shared" si="243"/>
        <v>0</v>
      </c>
      <c r="N37" s="96">
        <f t="shared" si="244"/>
        <v>0</v>
      </c>
      <c r="P37" s="253"/>
      <c r="R37" s="253"/>
      <c r="T37" s="430"/>
      <c r="V37" s="253"/>
      <c r="X37" s="210"/>
      <c r="Z37" s="726"/>
      <c r="AA37"/>
      <c r="AB37" s="726"/>
      <c r="AC37" s="45"/>
      <c r="AD37" s="354">
        <v>1</v>
      </c>
      <c r="AE37" s="315"/>
      <c r="AF37" s="350">
        <f t="shared" si="3"/>
        <v>0</v>
      </c>
      <c r="AG37" s="319">
        <f t="shared" si="4"/>
        <v>0</v>
      </c>
      <c r="AH37" s="319">
        <f t="shared" si="5"/>
        <v>0</v>
      </c>
      <c r="AI37" s="844">
        <f t="shared" si="6"/>
        <v>0</v>
      </c>
      <c r="AJ37" s="845">
        <f t="shared" si="7"/>
        <v>0</v>
      </c>
      <c r="AK37" s="846">
        <f t="shared" si="8"/>
        <v>0</v>
      </c>
      <c r="AL37" s="844">
        <f t="shared" si="9"/>
        <v>0</v>
      </c>
      <c r="AM37" s="844">
        <f t="shared" si="10"/>
        <v>0</v>
      </c>
      <c r="AN37" s="844">
        <f t="shared" si="11"/>
        <v>0</v>
      </c>
      <c r="AO37" s="845">
        <f t="shared" si="12"/>
        <v>0</v>
      </c>
      <c r="AP37" s="846">
        <f t="shared" si="13"/>
        <v>0</v>
      </c>
      <c r="AQ37" s="844">
        <f t="shared" si="14"/>
        <v>0</v>
      </c>
      <c r="AR37" s="844">
        <f t="shared" si="15"/>
        <v>0</v>
      </c>
      <c r="AS37" s="844">
        <f t="shared" si="16"/>
        <v>0</v>
      </c>
      <c r="AT37" s="845">
        <f t="shared" si="17"/>
        <v>0</v>
      </c>
      <c r="AU37" s="846">
        <f t="shared" si="18"/>
        <v>0</v>
      </c>
      <c r="AV37" s="844">
        <f t="shared" si="19"/>
        <v>0</v>
      </c>
      <c r="AW37" s="844">
        <f t="shared" si="20"/>
        <v>0</v>
      </c>
      <c r="AX37" s="844">
        <f t="shared" si="21"/>
        <v>0</v>
      </c>
      <c r="AY37" s="845">
        <f t="shared" si="22"/>
        <v>0</v>
      </c>
      <c r="AZ37" s="846">
        <f t="shared" si="23"/>
        <v>0</v>
      </c>
      <c r="BA37" s="844">
        <f t="shared" si="24"/>
        <v>0</v>
      </c>
      <c r="BB37" s="844">
        <f t="shared" si="25"/>
        <v>0</v>
      </c>
      <c r="BC37" s="844">
        <f t="shared" si="26"/>
        <v>0</v>
      </c>
      <c r="BD37" s="845">
        <f t="shared" si="27"/>
        <v>0</v>
      </c>
      <c r="BE37" s="846">
        <f t="shared" si="28"/>
        <v>0</v>
      </c>
      <c r="BF37" s="844">
        <f t="shared" si="29"/>
        <v>0</v>
      </c>
      <c r="BG37" s="844">
        <f t="shared" si="30"/>
        <v>0</v>
      </c>
      <c r="BH37" s="844">
        <f t="shared" si="31"/>
        <v>0</v>
      </c>
      <c r="BI37" s="845">
        <f t="shared" si="32"/>
        <v>0</v>
      </c>
      <c r="BJ37"/>
      <c r="BK37" s="350">
        <f t="shared" si="33"/>
        <v>0</v>
      </c>
      <c r="BL37" s="319">
        <f t="shared" si="34"/>
        <v>0</v>
      </c>
      <c r="BM37" s="319">
        <f t="shared" si="35"/>
        <v>0</v>
      </c>
      <c r="BN37" s="319">
        <f t="shared" si="36"/>
        <v>0</v>
      </c>
      <c r="BO37" s="351">
        <f t="shared" si="37"/>
        <v>0</v>
      </c>
      <c r="BP37" s="352">
        <f t="shared" si="38"/>
        <v>0</v>
      </c>
      <c r="BQ37" s="319">
        <f t="shared" si="39"/>
        <v>0</v>
      </c>
      <c r="BR37" s="319">
        <f t="shared" si="40"/>
        <v>0</v>
      </c>
      <c r="BS37" s="319">
        <f t="shared" si="41"/>
        <v>0</v>
      </c>
      <c r="BT37" s="351">
        <f t="shared" si="42"/>
        <v>0</v>
      </c>
      <c r="BU37" s="352">
        <f t="shared" si="43"/>
        <v>0</v>
      </c>
      <c r="BV37" s="319">
        <f t="shared" si="44"/>
        <v>0</v>
      </c>
      <c r="BW37" s="319">
        <f t="shared" si="45"/>
        <v>0</v>
      </c>
      <c r="BX37" s="319">
        <f t="shared" si="46"/>
        <v>0</v>
      </c>
      <c r="BY37" s="351">
        <f t="shared" si="47"/>
        <v>0</v>
      </c>
      <c r="BZ37" s="352">
        <f t="shared" si="48"/>
        <v>0</v>
      </c>
      <c r="CA37" s="319">
        <f t="shared" si="49"/>
        <v>0</v>
      </c>
      <c r="CB37" s="319">
        <f t="shared" si="50"/>
        <v>0</v>
      </c>
      <c r="CC37" s="319">
        <f t="shared" si="51"/>
        <v>0</v>
      </c>
      <c r="CD37" s="351">
        <f t="shared" si="52"/>
        <v>0</v>
      </c>
      <c r="CE37" s="352">
        <f t="shared" si="53"/>
        <v>0</v>
      </c>
      <c r="CF37" s="319">
        <f t="shared" si="54"/>
        <v>0</v>
      </c>
      <c r="CG37" s="319">
        <f t="shared" si="55"/>
        <v>0</v>
      </c>
      <c r="CH37" s="319">
        <f t="shared" si="56"/>
        <v>0</v>
      </c>
      <c r="CI37" s="351">
        <f t="shared" si="57"/>
        <v>0</v>
      </c>
      <c r="CJ37" s="352">
        <f t="shared" si="58"/>
        <v>0</v>
      </c>
      <c r="CK37" s="319">
        <f t="shared" si="59"/>
        <v>0</v>
      </c>
      <c r="CL37" s="319">
        <f t="shared" si="60"/>
        <v>0</v>
      </c>
      <c r="CM37" s="319">
        <f t="shared" si="61"/>
        <v>0</v>
      </c>
      <c r="CN37" s="351">
        <f t="shared" si="62"/>
        <v>0</v>
      </c>
      <c r="CO37"/>
      <c r="CP37" s="350">
        <f t="shared" si="63"/>
        <v>0</v>
      </c>
      <c r="CQ37" s="319">
        <f t="shared" si="64"/>
        <v>0</v>
      </c>
      <c r="CR37" s="319">
        <f t="shared" si="65"/>
        <v>0</v>
      </c>
      <c r="CS37" s="319">
        <f t="shared" si="66"/>
        <v>0</v>
      </c>
      <c r="CT37" s="351">
        <f t="shared" si="67"/>
        <v>0</v>
      </c>
      <c r="CU37" s="352">
        <f t="shared" si="68"/>
        <v>0</v>
      </c>
      <c r="CV37" s="319">
        <f t="shared" si="69"/>
        <v>0</v>
      </c>
      <c r="CW37" s="319">
        <f t="shared" si="70"/>
        <v>0</v>
      </c>
      <c r="CX37" s="319">
        <f t="shared" si="71"/>
        <v>0</v>
      </c>
      <c r="CY37" s="351">
        <f t="shared" si="72"/>
        <v>0</v>
      </c>
      <c r="CZ37" s="352">
        <f t="shared" si="73"/>
        <v>0</v>
      </c>
      <c r="DA37" s="319">
        <f t="shared" si="74"/>
        <v>0</v>
      </c>
      <c r="DB37" s="319">
        <f t="shared" si="75"/>
        <v>0</v>
      </c>
      <c r="DC37" s="319">
        <f t="shared" si="76"/>
        <v>0</v>
      </c>
      <c r="DD37" s="351">
        <f t="shared" si="77"/>
        <v>0</v>
      </c>
      <c r="DE37" s="352">
        <f t="shared" si="78"/>
        <v>0</v>
      </c>
      <c r="DF37" s="319">
        <f t="shared" si="79"/>
        <v>0</v>
      </c>
      <c r="DG37" s="319">
        <f t="shared" si="80"/>
        <v>0</v>
      </c>
      <c r="DH37" s="319">
        <f t="shared" si="81"/>
        <v>0</v>
      </c>
      <c r="DI37" s="351">
        <f t="shared" si="82"/>
        <v>0</v>
      </c>
      <c r="DJ37" s="352">
        <f t="shared" si="83"/>
        <v>0</v>
      </c>
      <c r="DK37" s="319">
        <f t="shared" si="84"/>
        <v>0</v>
      </c>
      <c r="DL37" s="319">
        <f t="shared" si="85"/>
        <v>0</v>
      </c>
      <c r="DM37" s="319">
        <f t="shared" si="86"/>
        <v>0</v>
      </c>
      <c r="DN37" s="351">
        <f t="shared" si="87"/>
        <v>0</v>
      </c>
      <c r="DO37" s="352">
        <f t="shared" si="88"/>
        <v>0</v>
      </c>
      <c r="DP37" s="319">
        <f t="shared" si="89"/>
        <v>0</v>
      </c>
      <c r="DQ37" s="319">
        <f t="shared" si="90"/>
        <v>0</v>
      </c>
      <c r="DR37" s="319">
        <f t="shared" si="91"/>
        <v>0</v>
      </c>
      <c r="DS37" s="351">
        <f t="shared" si="92"/>
        <v>0</v>
      </c>
      <c r="DT37" s="172"/>
      <c r="DU37" s="350">
        <f t="shared" si="93"/>
        <v>0</v>
      </c>
      <c r="DV37" s="319">
        <f t="shared" si="94"/>
        <v>0</v>
      </c>
      <c r="DW37" s="319">
        <f t="shared" si="95"/>
        <v>0</v>
      </c>
      <c r="DX37" s="351">
        <f t="shared" si="96"/>
        <v>0</v>
      </c>
      <c r="DY37" s="352">
        <f t="shared" si="97"/>
        <v>0</v>
      </c>
      <c r="DZ37" s="319">
        <f t="shared" si="98"/>
        <v>0</v>
      </c>
      <c r="EA37" s="319">
        <f t="shared" si="99"/>
        <v>0</v>
      </c>
      <c r="EB37" s="351">
        <f t="shared" si="100"/>
        <v>0</v>
      </c>
      <c r="EC37" s="352">
        <f t="shared" si="101"/>
        <v>0</v>
      </c>
      <c r="ED37" s="319">
        <f t="shared" si="102"/>
        <v>0</v>
      </c>
      <c r="EE37" s="319">
        <f t="shared" si="103"/>
        <v>0</v>
      </c>
      <c r="EF37" s="351">
        <f t="shared" si="104"/>
        <v>0</v>
      </c>
      <c r="EG37" s="352">
        <f t="shared" si="105"/>
        <v>0</v>
      </c>
      <c r="EH37" s="319">
        <f t="shared" si="106"/>
        <v>0</v>
      </c>
      <c r="EI37" s="319">
        <f t="shared" si="107"/>
        <v>0</v>
      </c>
      <c r="EJ37" s="351">
        <f t="shared" si="108"/>
        <v>0</v>
      </c>
      <c r="EK37" s="352">
        <f t="shared" si="109"/>
        <v>0</v>
      </c>
      <c r="EL37" s="319">
        <f t="shared" si="110"/>
        <v>0</v>
      </c>
      <c r="EM37" s="319">
        <f t="shared" si="111"/>
        <v>0</v>
      </c>
      <c r="EN37" s="351">
        <f t="shared" si="112"/>
        <v>0</v>
      </c>
      <c r="EO37" s="352">
        <f t="shared" si="113"/>
        <v>0</v>
      </c>
      <c r="EP37" s="319">
        <f t="shared" si="114"/>
        <v>0</v>
      </c>
      <c r="EQ37" s="319">
        <f t="shared" si="115"/>
        <v>0</v>
      </c>
      <c r="ER37" s="351">
        <f t="shared" si="116"/>
        <v>0</v>
      </c>
      <c r="ES37" s="172"/>
      <c r="ET37" s="350">
        <f t="shared" si="117"/>
        <v>0</v>
      </c>
      <c r="EU37" s="319">
        <f t="shared" si="118"/>
        <v>0</v>
      </c>
      <c r="EV37" s="319">
        <f t="shared" si="119"/>
        <v>0</v>
      </c>
      <c r="EW37" s="351">
        <f t="shared" si="120"/>
        <v>0</v>
      </c>
      <c r="EX37" s="352">
        <f t="shared" si="121"/>
        <v>0</v>
      </c>
      <c r="EY37" s="319">
        <f t="shared" si="122"/>
        <v>0</v>
      </c>
      <c r="EZ37" s="319">
        <f t="shared" si="123"/>
        <v>0</v>
      </c>
      <c r="FA37" s="351">
        <f t="shared" si="124"/>
        <v>0</v>
      </c>
      <c r="FB37" s="352">
        <f t="shared" si="125"/>
        <v>0</v>
      </c>
      <c r="FC37" s="319">
        <f t="shared" si="126"/>
        <v>0</v>
      </c>
      <c r="FD37" s="319">
        <f t="shared" si="127"/>
        <v>0</v>
      </c>
      <c r="FE37" s="351">
        <f t="shared" si="128"/>
        <v>0</v>
      </c>
      <c r="FF37" s="352">
        <f t="shared" si="129"/>
        <v>0</v>
      </c>
      <c r="FG37" s="319">
        <f t="shared" si="130"/>
        <v>0</v>
      </c>
      <c r="FH37" s="319">
        <f t="shared" si="131"/>
        <v>0</v>
      </c>
      <c r="FI37" s="351">
        <f t="shared" si="132"/>
        <v>0</v>
      </c>
      <c r="FJ37" s="352">
        <f t="shared" si="133"/>
        <v>0</v>
      </c>
      <c r="FK37" s="319">
        <f t="shared" si="134"/>
        <v>0</v>
      </c>
      <c r="FL37" s="319">
        <f t="shared" si="135"/>
        <v>0</v>
      </c>
      <c r="FM37" s="351">
        <f t="shared" si="136"/>
        <v>0</v>
      </c>
      <c r="FN37" s="352">
        <f t="shared" si="137"/>
        <v>0</v>
      </c>
      <c r="FO37" s="319">
        <f t="shared" si="138"/>
        <v>0</v>
      </c>
      <c r="FP37" s="319">
        <f t="shared" si="139"/>
        <v>0</v>
      </c>
      <c r="FQ37" s="351">
        <f t="shared" si="140"/>
        <v>0</v>
      </c>
      <c r="FR37" s="172"/>
      <c r="FS37" s="350">
        <f t="shared" si="141"/>
        <v>0</v>
      </c>
      <c r="FT37" s="319">
        <f t="shared" si="142"/>
        <v>0</v>
      </c>
      <c r="FU37" s="319">
        <f t="shared" si="143"/>
        <v>0</v>
      </c>
      <c r="FV37" s="319">
        <f t="shared" si="144"/>
        <v>0</v>
      </c>
      <c r="FW37" s="351">
        <f t="shared" si="145"/>
        <v>0</v>
      </c>
      <c r="FX37" s="352">
        <f t="shared" si="146"/>
        <v>0</v>
      </c>
      <c r="FY37" s="319">
        <f t="shared" si="147"/>
        <v>0</v>
      </c>
      <c r="FZ37" s="319">
        <f t="shared" si="148"/>
        <v>0</v>
      </c>
      <c r="GA37" s="319">
        <f t="shared" si="149"/>
        <v>0</v>
      </c>
      <c r="GB37" s="351">
        <f t="shared" si="150"/>
        <v>0</v>
      </c>
      <c r="GC37" s="352">
        <f t="shared" si="151"/>
        <v>0</v>
      </c>
      <c r="GD37" s="319">
        <f t="shared" si="152"/>
        <v>0</v>
      </c>
      <c r="GE37" s="319">
        <f t="shared" si="153"/>
        <v>0</v>
      </c>
      <c r="GF37" s="319">
        <f t="shared" si="154"/>
        <v>0</v>
      </c>
      <c r="GG37" s="351">
        <f t="shared" si="155"/>
        <v>0</v>
      </c>
      <c r="GH37" s="352">
        <f t="shared" si="156"/>
        <v>0</v>
      </c>
      <c r="GI37" s="319">
        <f t="shared" si="157"/>
        <v>0</v>
      </c>
      <c r="GJ37" s="319">
        <f t="shared" si="158"/>
        <v>0</v>
      </c>
      <c r="GK37" s="319">
        <f t="shared" si="159"/>
        <v>0</v>
      </c>
      <c r="GL37" s="351">
        <f t="shared" si="160"/>
        <v>0</v>
      </c>
      <c r="GM37" s="352">
        <f t="shared" si="161"/>
        <v>0</v>
      </c>
      <c r="GN37" s="319">
        <f t="shared" si="162"/>
        <v>0</v>
      </c>
      <c r="GO37" s="319">
        <f t="shared" si="163"/>
        <v>0</v>
      </c>
      <c r="GP37" s="319">
        <f t="shared" si="164"/>
        <v>0</v>
      </c>
      <c r="GQ37" s="351">
        <f t="shared" si="165"/>
        <v>0</v>
      </c>
      <c r="GR37" s="352">
        <f t="shared" si="166"/>
        <v>0</v>
      </c>
      <c r="GS37" s="319">
        <f t="shared" si="167"/>
        <v>0</v>
      </c>
      <c r="GT37" s="319">
        <f t="shared" si="168"/>
        <v>0</v>
      </c>
      <c r="GU37" s="319">
        <f t="shared" si="169"/>
        <v>0</v>
      </c>
      <c r="GV37" s="351">
        <f t="shared" si="170"/>
        <v>0</v>
      </c>
      <c r="GW37"/>
      <c r="GX37" s="350">
        <f t="shared" si="171"/>
        <v>0</v>
      </c>
      <c r="GY37" s="319">
        <f t="shared" si="172"/>
        <v>0</v>
      </c>
      <c r="GZ37" s="319">
        <f t="shared" si="173"/>
        <v>0</v>
      </c>
      <c r="HA37" s="351">
        <f t="shared" si="174"/>
        <v>0</v>
      </c>
      <c r="HB37" s="352">
        <f t="shared" si="175"/>
        <v>0</v>
      </c>
      <c r="HC37" s="319">
        <f t="shared" si="176"/>
        <v>0</v>
      </c>
      <c r="HD37" s="319">
        <f t="shared" si="177"/>
        <v>0</v>
      </c>
      <c r="HE37" s="351">
        <f t="shared" si="178"/>
        <v>0</v>
      </c>
      <c r="HF37" s="352">
        <f t="shared" si="179"/>
        <v>0</v>
      </c>
      <c r="HG37" s="319">
        <f t="shared" si="180"/>
        <v>0</v>
      </c>
      <c r="HH37" s="319">
        <f t="shared" si="181"/>
        <v>0</v>
      </c>
      <c r="HI37" s="351">
        <f t="shared" si="182"/>
        <v>0</v>
      </c>
      <c r="HJ37" s="352">
        <f t="shared" si="183"/>
        <v>0</v>
      </c>
      <c r="HK37" s="319">
        <f t="shared" si="184"/>
        <v>0</v>
      </c>
      <c r="HL37" s="319">
        <f t="shared" si="185"/>
        <v>0</v>
      </c>
      <c r="HM37" s="351">
        <f t="shared" si="186"/>
        <v>0</v>
      </c>
      <c r="HN37" s="352">
        <f t="shared" si="187"/>
        <v>0</v>
      </c>
      <c r="HO37" s="319">
        <f t="shared" si="188"/>
        <v>0</v>
      </c>
      <c r="HP37" s="319">
        <f t="shared" si="189"/>
        <v>0</v>
      </c>
      <c r="HQ37" s="351">
        <f t="shared" si="190"/>
        <v>0</v>
      </c>
      <c r="HR37" s="352">
        <f t="shared" si="191"/>
        <v>0</v>
      </c>
      <c r="HS37" s="319">
        <f t="shared" si="192"/>
        <v>0</v>
      </c>
      <c r="HT37" s="319">
        <f t="shared" si="193"/>
        <v>0</v>
      </c>
      <c r="HU37" s="351">
        <f t="shared" si="194"/>
        <v>0</v>
      </c>
      <c r="HV37" s="172"/>
      <c r="HW37" s="350">
        <f t="shared" si="195"/>
        <v>0</v>
      </c>
      <c r="HX37" s="319">
        <f t="shared" si="196"/>
        <v>0</v>
      </c>
      <c r="HY37" s="319">
        <f t="shared" si="197"/>
        <v>0</v>
      </c>
      <c r="HZ37" s="351">
        <f t="shared" si="198"/>
        <v>0</v>
      </c>
      <c r="IA37" s="352">
        <f t="shared" si="199"/>
        <v>0</v>
      </c>
      <c r="IB37" s="319">
        <f t="shared" si="200"/>
        <v>0</v>
      </c>
      <c r="IC37" s="319">
        <f t="shared" si="201"/>
        <v>0</v>
      </c>
      <c r="ID37" s="351">
        <f t="shared" si="202"/>
        <v>0</v>
      </c>
      <c r="IE37" s="352">
        <f t="shared" si="203"/>
        <v>0</v>
      </c>
      <c r="IF37" s="319">
        <f t="shared" si="204"/>
        <v>0</v>
      </c>
      <c r="IG37" s="319">
        <f t="shared" si="205"/>
        <v>0</v>
      </c>
      <c r="IH37" s="351">
        <f t="shared" si="206"/>
        <v>0</v>
      </c>
      <c r="II37" s="352">
        <f t="shared" si="207"/>
        <v>0</v>
      </c>
      <c r="IJ37" s="319">
        <f t="shared" si="208"/>
        <v>0</v>
      </c>
      <c r="IK37" s="319">
        <f t="shared" si="209"/>
        <v>0</v>
      </c>
      <c r="IL37" s="351">
        <f t="shared" si="210"/>
        <v>0</v>
      </c>
      <c r="IM37" s="352">
        <f t="shared" si="211"/>
        <v>0</v>
      </c>
      <c r="IN37" s="319">
        <f t="shared" si="212"/>
        <v>0</v>
      </c>
      <c r="IO37" s="319">
        <f t="shared" si="213"/>
        <v>0</v>
      </c>
      <c r="IP37" s="351">
        <f t="shared" si="214"/>
        <v>0</v>
      </c>
      <c r="IQ37" s="352">
        <f t="shared" si="215"/>
        <v>0</v>
      </c>
      <c r="IR37" s="319">
        <f t="shared" si="216"/>
        <v>0</v>
      </c>
      <c r="IS37" s="319">
        <f t="shared" si="217"/>
        <v>0</v>
      </c>
      <c r="IT37" s="351">
        <f t="shared" si="218"/>
        <v>0</v>
      </c>
      <c r="IU37" s="172"/>
      <c r="IV37" s="350">
        <f t="shared" si="219"/>
        <v>0</v>
      </c>
      <c r="IW37" s="319">
        <f t="shared" si="220"/>
        <v>0</v>
      </c>
      <c r="IX37" s="319">
        <f t="shared" si="221"/>
        <v>0</v>
      </c>
      <c r="IY37" s="351">
        <f t="shared" si="222"/>
        <v>0</v>
      </c>
      <c r="IZ37" s="352">
        <f t="shared" si="223"/>
        <v>0</v>
      </c>
      <c r="JA37" s="319">
        <f t="shared" si="224"/>
        <v>0</v>
      </c>
      <c r="JB37" s="319">
        <f t="shared" si="225"/>
        <v>0</v>
      </c>
      <c r="JC37" s="351">
        <f t="shared" si="226"/>
        <v>0</v>
      </c>
      <c r="JD37" s="352">
        <f t="shared" si="227"/>
        <v>0</v>
      </c>
      <c r="JE37" s="319">
        <f t="shared" si="228"/>
        <v>0</v>
      </c>
      <c r="JF37" s="319">
        <f t="shared" si="229"/>
        <v>0</v>
      </c>
      <c r="JG37" s="351">
        <f t="shared" si="230"/>
        <v>0</v>
      </c>
      <c r="JH37" s="352">
        <f t="shared" si="231"/>
        <v>0</v>
      </c>
      <c r="JI37" s="319">
        <f t="shared" si="232"/>
        <v>0</v>
      </c>
      <c r="JJ37" s="319">
        <f t="shared" si="233"/>
        <v>0</v>
      </c>
      <c r="JK37" s="351">
        <f t="shared" si="234"/>
        <v>0</v>
      </c>
      <c r="JL37" s="352">
        <f t="shared" si="235"/>
        <v>0</v>
      </c>
      <c r="JM37" s="319">
        <f t="shared" si="236"/>
        <v>0</v>
      </c>
      <c r="JN37" s="319">
        <f t="shared" si="237"/>
        <v>0</v>
      </c>
      <c r="JO37" s="351">
        <f t="shared" si="238"/>
        <v>0</v>
      </c>
      <c r="JP37" s="352">
        <f t="shared" si="239"/>
        <v>0</v>
      </c>
      <c r="JQ37" s="319">
        <f t="shared" si="240"/>
        <v>0</v>
      </c>
      <c r="JR37" s="319">
        <f t="shared" si="241"/>
        <v>0</v>
      </c>
      <c r="JS37" s="351">
        <f t="shared" si="242"/>
        <v>0</v>
      </c>
    </row>
    <row r="38" spans="2:279" s="25" customFormat="1" ht="15" x14ac:dyDescent="0.25">
      <c r="B38" s="254"/>
      <c r="C38" s="209"/>
      <c r="D38" s="210"/>
      <c r="E38" s="142"/>
      <c r="F38" s="37"/>
      <c r="G38" s="17"/>
      <c r="H38" s="17"/>
      <c r="I38" s="18">
        <f t="shared" si="0"/>
        <v>0</v>
      </c>
      <c r="J38" s="17"/>
      <c r="K38" s="368" t="str">
        <f t="shared" si="1"/>
        <v/>
      </c>
      <c r="L38" s="211">
        <f t="shared" si="2"/>
        <v>0</v>
      </c>
      <c r="M38" s="211">
        <f t="shared" si="243"/>
        <v>0</v>
      </c>
      <c r="N38" s="96">
        <f t="shared" si="244"/>
        <v>0</v>
      </c>
      <c r="P38" s="253"/>
      <c r="R38" s="253"/>
      <c r="T38" s="430"/>
      <c r="V38" s="253"/>
      <c r="X38" s="210"/>
      <c r="Z38" s="726"/>
      <c r="AA38"/>
      <c r="AB38" s="726"/>
      <c r="AC38" s="45"/>
      <c r="AD38" s="354">
        <v>2</v>
      </c>
      <c r="AE38" s="315"/>
      <c r="AF38" s="350">
        <f t="shared" si="3"/>
        <v>0</v>
      </c>
      <c r="AG38" s="319">
        <f t="shared" si="4"/>
        <v>0</v>
      </c>
      <c r="AH38" s="319">
        <f t="shared" si="5"/>
        <v>0</v>
      </c>
      <c r="AI38" s="844">
        <f t="shared" si="6"/>
        <v>0</v>
      </c>
      <c r="AJ38" s="845">
        <f t="shared" si="7"/>
        <v>0</v>
      </c>
      <c r="AK38" s="846">
        <f t="shared" si="8"/>
        <v>0</v>
      </c>
      <c r="AL38" s="844">
        <f t="shared" si="9"/>
        <v>0</v>
      </c>
      <c r="AM38" s="844">
        <f t="shared" si="10"/>
        <v>0</v>
      </c>
      <c r="AN38" s="844">
        <f t="shared" si="11"/>
        <v>0</v>
      </c>
      <c r="AO38" s="845">
        <f t="shared" si="12"/>
        <v>0</v>
      </c>
      <c r="AP38" s="846">
        <f t="shared" si="13"/>
        <v>0</v>
      </c>
      <c r="AQ38" s="844">
        <f t="shared" si="14"/>
        <v>0</v>
      </c>
      <c r="AR38" s="844">
        <f t="shared" si="15"/>
        <v>0</v>
      </c>
      <c r="AS38" s="844">
        <f t="shared" si="16"/>
        <v>0</v>
      </c>
      <c r="AT38" s="845">
        <f t="shared" si="17"/>
        <v>0</v>
      </c>
      <c r="AU38" s="846">
        <f t="shared" si="18"/>
        <v>0</v>
      </c>
      <c r="AV38" s="844">
        <f t="shared" si="19"/>
        <v>0</v>
      </c>
      <c r="AW38" s="844">
        <f t="shared" si="20"/>
        <v>0</v>
      </c>
      <c r="AX38" s="844">
        <f t="shared" si="21"/>
        <v>0</v>
      </c>
      <c r="AY38" s="845">
        <f t="shared" si="22"/>
        <v>0</v>
      </c>
      <c r="AZ38" s="846">
        <f t="shared" si="23"/>
        <v>0</v>
      </c>
      <c r="BA38" s="844">
        <f t="shared" si="24"/>
        <v>0</v>
      </c>
      <c r="BB38" s="844">
        <f t="shared" si="25"/>
        <v>0</v>
      </c>
      <c r="BC38" s="844">
        <f t="shared" si="26"/>
        <v>0</v>
      </c>
      <c r="BD38" s="845">
        <f t="shared" si="27"/>
        <v>0</v>
      </c>
      <c r="BE38" s="846">
        <f t="shared" si="28"/>
        <v>0</v>
      </c>
      <c r="BF38" s="844">
        <f t="shared" si="29"/>
        <v>0</v>
      </c>
      <c r="BG38" s="844">
        <f t="shared" si="30"/>
        <v>0</v>
      </c>
      <c r="BH38" s="844">
        <f t="shared" si="31"/>
        <v>0</v>
      </c>
      <c r="BI38" s="845">
        <f t="shared" si="32"/>
        <v>0</v>
      </c>
      <c r="BJ38"/>
      <c r="BK38" s="350">
        <f t="shared" si="33"/>
        <v>0</v>
      </c>
      <c r="BL38" s="319">
        <f t="shared" si="34"/>
        <v>0</v>
      </c>
      <c r="BM38" s="319">
        <f t="shared" si="35"/>
        <v>0</v>
      </c>
      <c r="BN38" s="319">
        <f t="shared" si="36"/>
        <v>0</v>
      </c>
      <c r="BO38" s="351">
        <f t="shared" si="37"/>
        <v>0</v>
      </c>
      <c r="BP38" s="352">
        <f t="shared" si="38"/>
        <v>0</v>
      </c>
      <c r="BQ38" s="319">
        <f t="shared" si="39"/>
        <v>0</v>
      </c>
      <c r="BR38" s="319">
        <f t="shared" si="40"/>
        <v>0</v>
      </c>
      <c r="BS38" s="319">
        <f t="shared" si="41"/>
        <v>0</v>
      </c>
      <c r="BT38" s="351">
        <f t="shared" si="42"/>
        <v>0</v>
      </c>
      <c r="BU38" s="352">
        <f t="shared" si="43"/>
        <v>0</v>
      </c>
      <c r="BV38" s="319">
        <f t="shared" si="44"/>
        <v>0</v>
      </c>
      <c r="BW38" s="319">
        <f t="shared" si="45"/>
        <v>0</v>
      </c>
      <c r="BX38" s="319">
        <f t="shared" si="46"/>
        <v>0</v>
      </c>
      <c r="BY38" s="351">
        <f t="shared" si="47"/>
        <v>0</v>
      </c>
      <c r="BZ38" s="352">
        <f t="shared" si="48"/>
        <v>0</v>
      </c>
      <c r="CA38" s="319">
        <f t="shared" si="49"/>
        <v>0</v>
      </c>
      <c r="CB38" s="319">
        <f t="shared" si="50"/>
        <v>0</v>
      </c>
      <c r="CC38" s="319">
        <f t="shared" si="51"/>
        <v>0</v>
      </c>
      <c r="CD38" s="351">
        <f t="shared" si="52"/>
        <v>0</v>
      </c>
      <c r="CE38" s="352">
        <f t="shared" si="53"/>
        <v>0</v>
      </c>
      <c r="CF38" s="319">
        <f t="shared" si="54"/>
        <v>0</v>
      </c>
      <c r="CG38" s="319">
        <f t="shared" si="55"/>
        <v>0</v>
      </c>
      <c r="CH38" s="319">
        <f t="shared" si="56"/>
        <v>0</v>
      </c>
      <c r="CI38" s="351">
        <f t="shared" si="57"/>
        <v>0</v>
      </c>
      <c r="CJ38" s="352">
        <f t="shared" si="58"/>
        <v>0</v>
      </c>
      <c r="CK38" s="319">
        <f t="shared" si="59"/>
        <v>0</v>
      </c>
      <c r="CL38" s="319">
        <f t="shared" si="60"/>
        <v>0</v>
      </c>
      <c r="CM38" s="319">
        <f t="shared" si="61"/>
        <v>0</v>
      </c>
      <c r="CN38" s="351">
        <f t="shared" si="62"/>
        <v>0</v>
      </c>
      <c r="CO38"/>
      <c r="CP38" s="350">
        <f t="shared" si="63"/>
        <v>0</v>
      </c>
      <c r="CQ38" s="319">
        <f t="shared" si="64"/>
        <v>0</v>
      </c>
      <c r="CR38" s="319">
        <f t="shared" si="65"/>
        <v>0</v>
      </c>
      <c r="CS38" s="319">
        <f t="shared" si="66"/>
        <v>0</v>
      </c>
      <c r="CT38" s="351">
        <f t="shared" si="67"/>
        <v>0</v>
      </c>
      <c r="CU38" s="352">
        <f t="shared" si="68"/>
        <v>0</v>
      </c>
      <c r="CV38" s="319">
        <f t="shared" si="69"/>
        <v>0</v>
      </c>
      <c r="CW38" s="319">
        <f t="shared" si="70"/>
        <v>0</v>
      </c>
      <c r="CX38" s="319">
        <f t="shared" si="71"/>
        <v>0</v>
      </c>
      <c r="CY38" s="351">
        <f t="shared" si="72"/>
        <v>0</v>
      </c>
      <c r="CZ38" s="352">
        <f t="shared" si="73"/>
        <v>0</v>
      </c>
      <c r="DA38" s="319">
        <f t="shared" si="74"/>
        <v>0</v>
      </c>
      <c r="DB38" s="319">
        <f t="shared" si="75"/>
        <v>0</v>
      </c>
      <c r="DC38" s="319">
        <f t="shared" si="76"/>
        <v>0</v>
      </c>
      <c r="DD38" s="351">
        <f t="shared" si="77"/>
        <v>0</v>
      </c>
      <c r="DE38" s="352">
        <f t="shared" si="78"/>
        <v>0</v>
      </c>
      <c r="DF38" s="319">
        <f t="shared" si="79"/>
        <v>0</v>
      </c>
      <c r="DG38" s="319">
        <f t="shared" si="80"/>
        <v>0</v>
      </c>
      <c r="DH38" s="319">
        <f t="shared" si="81"/>
        <v>0</v>
      </c>
      <c r="DI38" s="351">
        <f t="shared" si="82"/>
        <v>0</v>
      </c>
      <c r="DJ38" s="352">
        <f t="shared" si="83"/>
        <v>0</v>
      </c>
      <c r="DK38" s="319">
        <f t="shared" si="84"/>
        <v>0</v>
      </c>
      <c r="DL38" s="319">
        <f t="shared" si="85"/>
        <v>0</v>
      </c>
      <c r="DM38" s="319">
        <f t="shared" si="86"/>
        <v>0</v>
      </c>
      <c r="DN38" s="351">
        <f t="shared" si="87"/>
        <v>0</v>
      </c>
      <c r="DO38" s="352">
        <f t="shared" si="88"/>
        <v>0</v>
      </c>
      <c r="DP38" s="319">
        <f t="shared" si="89"/>
        <v>0</v>
      </c>
      <c r="DQ38" s="319">
        <f t="shared" si="90"/>
        <v>0</v>
      </c>
      <c r="DR38" s="319">
        <f t="shared" si="91"/>
        <v>0</v>
      </c>
      <c r="DS38" s="351">
        <f t="shared" si="92"/>
        <v>0</v>
      </c>
      <c r="DT38" s="172"/>
      <c r="DU38" s="350">
        <f t="shared" si="93"/>
        <v>0</v>
      </c>
      <c r="DV38" s="319">
        <f t="shared" si="94"/>
        <v>0</v>
      </c>
      <c r="DW38" s="319">
        <f t="shared" si="95"/>
        <v>0</v>
      </c>
      <c r="DX38" s="351">
        <f t="shared" si="96"/>
        <v>0</v>
      </c>
      <c r="DY38" s="352">
        <f t="shared" si="97"/>
        <v>0</v>
      </c>
      <c r="DZ38" s="319">
        <f t="shared" si="98"/>
        <v>0</v>
      </c>
      <c r="EA38" s="319">
        <f t="shared" si="99"/>
        <v>0</v>
      </c>
      <c r="EB38" s="351">
        <f t="shared" si="100"/>
        <v>0</v>
      </c>
      <c r="EC38" s="352">
        <f t="shared" si="101"/>
        <v>0</v>
      </c>
      <c r="ED38" s="319">
        <f t="shared" si="102"/>
        <v>0</v>
      </c>
      <c r="EE38" s="319">
        <f t="shared" si="103"/>
        <v>0</v>
      </c>
      <c r="EF38" s="351">
        <f t="shared" si="104"/>
        <v>0</v>
      </c>
      <c r="EG38" s="352">
        <f t="shared" si="105"/>
        <v>0</v>
      </c>
      <c r="EH38" s="319">
        <f t="shared" si="106"/>
        <v>0</v>
      </c>
      <c r="EI38" s="319">
        <f t="shared" si="107"/>
        <v>0</v>
      </c>
      <c r="EJ38" s="351">
        <f t="shared" si="108"/>
        <v>0</v>
      </c>
      <c r="EK38" s="352">
        <f t="shared" si="109"/>
        <v>0</v>
      </c>
      <c r="EL38" s="319">
        <f t="shared" si="110"/>
        <v>0</v>
      </c>
      <c r="EM38" s="319">
        <f t="shared" si="111"/>
        <v>0</v>
      </c>
      <c r="EN38" s="351">
        <f t="shared" si="112"/>
        <v>0</v>
      </c>
      <c r="EO38" s="352">
        <f t="shared" si="113"/>
        <v>0</v>
      </c>
      <c r="EP38" s="319">
        <f t="shared" si="114"/>
        <v>0</v>
      </c>
      <c r="EQ38" s="319">
        <f t="shared" si="115"/>
        <v>0</v>
      </c>
      <c r="ER38" s="351">
        <f t="shared" si="116"/>
        <v>0</v>
      </c>
      <c r="ES38" s="172"/>
      <c r="ET38" s="350">
        <f t="shared" si="117"/>
        <v>0</v>
      </c>
      <c r="EU38" s="319">
        <f t="shared" si="118"/>
        <v>0</v>
      </c>
      <c r="EV38" s="319">
        <f t="shared" si="119"/>
        <v>0</v>
      </c>
      <c r="EW38" s="351">
        <f t="shared" si="120"/>
        <v>0</v>
      </c>
      <c r="EX38" s="352">
        <f t="shared" si="121"/>
        <v>0</v>
      </c>
      <c r="EY38" s="319">
        <f t="shared" si="122"/>
        <v>0</v>
      </c>
      <c r="EZ38" s="319">
        <f t="shared" si="123"/>
        <v>0</v>
      </c>
      <c r="FA38" s="351">
        <f t="shared" si="124"/>
        <v>0</v>
      </c>
      <c r="FB38" s="352">
        <f t="shared" si="125"/>
        <v>0</v>
      </c>
      <c r="FC38" s="319">
        <f t="shared" si="126"/>
        <v>0</v>
      </c>
      <c r="FD38" s="319">
        <f t="shared" si="127"/>
        <v>0</v>
      </c>
      <c r="FE38" s="351">
        <f t="shared" si="128"/>
        <v>0</v>
      </c>
      <c r="FF38" s="352">
        <f t="shared" si="129"/>
        <v>0</v>
      </c>
      <c r="FG38" s="319">
        <f t="shared" si="130"/>
        <v>0</v>
      </c>
      <c r="FH38" s="319">
        <f t="shared" si="131"/>
        <v>0</v>
      </c>
      <c r="FI38" s="351">
        <f t="shared" si="132"/>
        <v>0</v>
      </c>
      <c r="FJ38" s="352">
        <f t="shared" si="133"/>
        <v>0</v>
      </c>
      <c r="FK38" s="319">
        <f t="shared" si="134"/>
        <v>0</v>
      </c>
      <c r="FL38" s="319">
        <f t="shared" si="135"/>
        <v>0</v>
      </c>
      <c r="FM38" s="351">
        <f t="shared" si="136"/>
        <v>0</v>
      </c>
      <c r="FN38" s="352">
        <f t="shared" si="137"/>
        <v>0</v>
      </c>
      <c r="FO38" s="319">
        <f t="shared" si="138"/>
        <v>0</v>
      </c>
      <c r="FP38" s="319">
        <f t="shared" si="139"/>
        <v>0</v>
      </c>
      <c r="FQ38" s="351">
        <f t="shared" si="140"/>
        <v>0</v>
      </c>
      <c r="FR38" s="172"/>
      <c r="FS38" s="350">
        <f t="shared" si="141"/>
        <v>0</v>
      </c>
      <c r="FT38" s="319">
        <f t="shared" si="142"/>
        <v>0</v>
      </c>
      <c r="FU38" s="319">
        <f t="shared" si="143"/>
        <v>0</v>
      </c>
      <c r="FV38" s="319">
        <f t="shared" si="144"/>
        <v>0</v>
      </c>
      <c r="FW38" s="351">
        <f t="shared" si="145"/>
        <v>0</v>
      </c>
      <c r="FX38" s="352">
        <f t="shared" si="146"/>
        <v>0</v>
      </c>
      <c r="FY38" s="319">
        <f t="shared" si="147"/>
        <v>0</v>
      </c>
      <c r="FZ38" s="319">
        <f t="shared" si="148"/>
        <v>0</v>
      </c>
      <c r="GA38" s="319">
        <f t="shared" si="149"/>
        <v>0</v>
      </c>
      <c r="GB38" s="351">
        <f t="shared" si="150"/>
        <v>0</v>
      </c>
      <c r="GC38" s="352">
        <f t="shared" si="151"/>
        <v>0</v>
      </c>
      <c r="GD38" s="319">
        <f t="shared" si="152"/>
        <v>0</v>
      </c>
      <c r="GE38" s="319">
        <f t="shared" si="153"/>
        <v>0</v>
      </c>
      <c r="GF38" s="319">
        <f t="shared" si="154"/>
        <v>0</v>
      </c>
      <c r="GG38" s="351">
        <f t="shared" si="155"/>
        <v>0</v>
      </c>
      <c r="GH38" s="352">
        <f t="shared" si="156"/>
        <v>0</v>
      </c>
      <c r="GI38" s="319">
        <f t="shared" si="157"/>
        <v>0</v>
      </c>
      <c r="GJ38" s="319">
        <f t="shared" si="158"/>
        <v>0</v>
      </c>
      <c r="GK38" s="319">
        <f t="shared" si="159"/>
        <v>0</v>
      </c>
      <c r="GL38" s="351">
        <f t="shared" si="160"/>
        <v>0</v>
      </c>
      <c r="GM38" s="352">
        <f t="shared" si="161"/>
        <v>0</v>
      </c>
      <c r="GN38" s="319">
        <f t="shared" si="162"/>
        <v>0</v>
      </c>
      <c r="GO38" s="319">
        <f t="shared" si="163"/>
        <v>0</v>
      </c>
      <c r="GP38" s="319">
        <f t="shared" si="164"/>
        <v>0</v>
      </c>
      <c r="GQ38" s="351">
        <f t="shared" si="165"/>
        <v>0</v>
      </c>
      <c r="GR38" s="352">
        <f t="shared" si="166"/>
        <v>0</v>
      </c>
      <c r="GS38" s="319">
        <f t="shared" si="167"/>
        <v>0</v>
      </c>
      <c r="GT38" s="319">
        <f t="shared" si="168"/>
        <v>0</v>
      </c>
      <c r="GU38" s="319">
        <f t="shared" si="169"/>
        <v>0</v>
      </c>
      <c r="GV38" s="351">
        <f t="shared" si="170"/>
        <v>0</v>
      </c>
      <c r="GW38"/>
      <c r="GX38" s="350">
        <f t="shared" si="171"/>
        <v>0</v>
      </c>
      <c r="GY38" s="319">
        <f t="shared" si="172"/>
        <v>0</v>
      </c>
      <c r="GZ38" s="319">
        <f t="shared" si="173"/>
        <v>0</v>
      </c>
      <c r="HA38" s="351">
        <f t="shared" si="174"/>
        <v>0</v>
      </c>
      <c r="HB38" s="352">
        <f t="shared" si="175"/>
        <v>0</v>
      </c>
      <c r="HC38" s="319">
        <f t="shared" si="176"/>
        <v>0</v>
      </c>
      <c r="HD38" s="319">
        <f t="shared" si="177"/>
        <v>0</v>
      </c>
      <c r="HE38" s="351">
        <f t="shared" si="178"/>
        <v>0</v>
      </c>
      <c r="HF38" s="352">
        <f t="shared" si="179"/>
        <v>0</v>
      </c>
      <c r="HG38" s="319">
        <f t="shared" si="180"/>
        <v>0</v>
      </c>
      <c r="HH38" s="319">
        <f t="shared" si="181"/>
        <v>0</v>
      </c>
      <c r="HI38" s="351">
        <f t="shared" si="182"/>
        <v>0</v>
      </c>
      <c r="HJ38" s="352">
        <f t="shared" si="183"/>
        <v>0</v>
      </c>
      <c r="HK38" s="319">
        <f t="shared" si="184"/>
        <v>0</v>
      </c>
      <c r="HL38" s="319">
        <f t="shared" si="185"/>
        <v>0</v>
      </c>
      <c r="HM38" s="351">
        <f t="shared" si="186"/>
        <v>0</v>
      </c>
      <c r="HN38" s="352">
        <f t="shared" si="187"/>
        <v>0</v>
      </c>
      <c r="HO38" s="319">
        <f t="shared" si="188"/>
        <v>0</v>
      </c>
      <c r="HP38" s="319">
        <f t="shared" si="189"/>
        <v>0</v>
      </c>
      <c r="HQ38" s="351">
        <f t="shared" si="190"/>
        <v>0</v>
      </c>
      <c r="HR38" s="352">
        <f t="shared" si="191"/>
        <v>0</v>
      </c>
      <c r="HS38" s="319">
        <f t="shared" si="192"/>
        <v>0</v>
      </c>
      <c r="HT38" s="319">
        <f t="shared" si="193"/>
        <v>0</v>
      </c>
      <c r="HU38" s="351">
        <f t="shared" si="194"/>
        <v>0</v>
      </c>
      <c r="HV38" s="172"/>
      <c r="HW38" s="350">
        <f t="shared" si="195"/>
        <v>0</v>
      </c>
      <c r="HX38" s="319">
        <f t="shared" si="196"/>
        <v>0</v>
      </c>
      <c r="HY38" s="319">
        <f t="shared" si="197"/>
        <v>0</v>
      </c>
      <c r="HZ38" s="351">
        <f t="shared" si="198"/>
        <v>0</v>
      </c>
      <c r="IA38" s="352">
        <f t="shared" si="199"/>
        <v>0</v>
      </c>
      <c r="IB38" s="319">
        <f t="shared" si="200"/>
        <v>0</v>
      </c>
      <c r="IC38" s="319">
        <f t="shared" si="201"/>
        <v>0</v>
      </c>
      <c r="ID38" s="351">
        <f t="shared" si="202"/>
        <v>0</v>
      </c>
      <c r="IE38" s="352">
        <f t="shared" si="203"/>
        <v>0</v>
      </c>
      <c r="IF38" s="319">
        <f t="shared" si="204"/>
        <v>0</v>
      </c>
      <c r="IG38" s="319">
        <f t="shared" si="205"/>
        <v>0</v>
      </c>
      <c r="IH38" s="351">
        <f t="shared" si="206"/>
        <v>0</v>
      </c>
      <c r="II38" s="352">
        <f t="shared" si="207"/>
        <v>0</v>
      </c>
      <c r="IJ38" s="319">
        <f t="shared" si="208"/>
        <v>0</v>
      </c>
      <c r="IK38" s="319">
        <f t="shared" si="209"/>
        <v>0</v>
      </c>
      <c r="IL38" s="351">
        <f t="shared" si="210"/>
        <v>0</v>
      </c>
      <c r="IM38" s="352">
        <f t="shared" si="211"/>
        <v>0</v>
      </c>
      <c r="IN38" s="319">
        <f t="shared" si="212"/>
        <v>0</v>
      </c>
      <c r="IO38" s="319">
        <f t="shared" si="213"/>
        <v>0</v>
      </c>
      <c r="IP38" s="351">
        <f t="shared" si="214"/>
        <v>0</v>
      </c>
      <c r="IQ38" s="352">
        <f t="shared" si="215"/>
        <v>0</v>
      </c>
      <c r="IR38" s="319">
        <f t="shared" si="216"/>
        <v>0</v>
      </c>
      <c r="IS38" s="319">
        <f t="shared" si="217"/>
        <v>0</v>
      </c>
      <c r="IT38" s="351">
        <f t="shared" si="218"/>
        <v>0</v>
      </c>
      <c r="IU38" s="172"/>
      <c r="IV38" s="350">
        <f t="shared" si="219"/>
        <v>0</v>
      </c>
      <c r="IW38" s="319">
        <f t="shared" si="220"/>
        <v>0</v>
      </c>
      <c r="IX38" s="319">
        <f t="shared" si="221"/>
        <v>0</v>
      </c>
      <c r="IY38" s="351">
        <f t="shared" si="222"/>
        <v>0</v>
      </c>
      <c r="IZ38" s="352">
        <f t="shared" si="223"/>
        <v>0</v>
      </c>
      <c r="JA38" s="319">
        <f t="shared" si="224"/>
        <v>0</v>
      </c>
      <c r="JB38" s="319">
        <f t="shared" si="225"/>
        <v>0</v>
      </c>
      <c r="JC38" s="351">
        <f t="shared" si="226"/>
        <v>0</v>
      </c>
      <c r="JD38" s="352">
        <f t="shared" si="227"/>
        <v>0</v>
      </c>
      <c r="JE38" s="319">
        <f t="shared" si="228"/>
        <v>0</v>
      </c>
      <c r="JF38" s="319">
        <f t="shared" si="229"/>
        <v>0</v>
      </c>
      <c r="JG38" s="351">
        <f t="shared" si="230"/>
        <v>0</v>
      </c>
      <c r="JH38" s="352">
        <f t="shared" si="231"/>
        <v>0</v>
      </c>
      <c r="JI38" s="319">
        <f t="shared" si="232"/>
        <v>0</v>
      </c>
      <c r="JJ38" s="319">
        <f t="shared" si="233"/>
        <v>0</v>
      </c>
      <c r="JK38" s="351">
        <f t="shared" si="234"/>
        <v>0</v>
      </c>
      <c r="JL38" s="352">
        <f t="shared" si="235"/>
        <v>0</v>
      </c>
      <c r="JM38" s="319">
        <f t="shared" si="236"/>
        <v>0</v>
      </c>
      <c r="JN38" s="319">
        <f t="shared" si="237"/>
        <v>0</v>
      </c>
      <c r="JO38" s="351">
        <f t="shared" si="238"/>
        <v>0</v>
      </c>
      <c r="JP38" s="352">
        <f t="shared" si="239"/>
        <v>0</v>
      </c>
      <c r="JQ38" s="319">
        <f t="shared" si="240"/>
        <v>0</v>
      </c>
      <c r="JR38" s="319">
        <f t="shared" si="241"/>
        <v>0</v>
      </c>
      <c r="JS38" s="351">
        <f t="shared" si="242"/>
        <v>0</v>
      </c>
    </row>
    <row r="39" spans="2:279" s="25" customFormat="1" ht="15" x14ac:dyDescent="0.25">
      <c r="B39" s="254"/>
      <c r="C39" s="209"/>
      <c r="D39" s="210"/>
      <c r="E39" s="142"/>
      <c r="F39" s="37"/>
      <c r="G39" s="17"/>
      <c r="H39" s="17"/>
      <c r="I39" s="18">
        <f t="shared" si="0"/>
        <v>0</v>
      </c>
      <c r="J39" s="17"/>
      <c r="K39" s="368" t="str">
        <f t="shared" si="1"/>
        <v/>
      </c>
      <c r="L39" s="211">
        <f t="shared" si="2"/>
        <v>0</v>
      </c>
      <c r="M39" s="211">
        <f t="shared" si="243"/>
        <v>0</v>
      </c>
      <c r="N39" s="96">
        <f t="shared" si="244"/>
        <v>0</v>
      </c>
      <c r="P39" s="253"/>
      <c r="R39" s="253"/>
      <c r="T39" s="430"/>
      <c r="V39" s="253"/>
      <c r="X39" s="210"/>
      <c r="Z39" s="726"/>
      <c r="AA39"/>
      <c r="AB39" s="726"/>
      <c r="AC39" s="45"/>
      <c r="AD39" s="354">
        <v>3</v>
      </c>
      <c r="AE39" s="315"/>
      <c r="AF39" s="350">
        <f t="shared" si="3"/>
        <v>0</v>
      </c>
      <c r="AG39" s="319">
        <f t="shared" si="4"/>
        <v>0</v>
      </c>
      <c r="AH39" s="319">
        <f t="shared" si="5"/>
        <v>0</v>
      </c>
      <c r="AI39" s="844">
        <f t="shared" si="6"/>
        <v>0</v>
      </c>
      <c r="AJ39" s="845">
        <f t="shared" si="7"/>
        <v>0</v>
      </c>
      <c r="AK39" s="846">
        <f t="shared" si="8"/>
        <v>0</v>
      </c>
      <c r="AL39" s="844">
        <f t="shared" si="9"/>
        <v>0</v>
      </c>
      <c r="AM39" s="844">
        <f t="shared" si="10"/>
        <v>0</v>
      </c>
      <c r="AN39" s="844">
        <f t="shared" si="11"/>
        <v>0</v>
      </c>
      <c r="AO39" s="845">
        <f t="shared" si="12"/>
        <v>0</v>
      </c>
      <c r="AP39" s="846">
        <f t="shared" si="13"/>
        <v>0</v>
      </c>
      <c r="AQ39" s="844">
        <f t="shared" si="14"/>
        <v>0</v>
      </c>
      <c r="AR39" s="844">
        <f t="shared" si="15"/>
        <v>0</v>
      </c>
      <c r="AS39" s="844">
        <f t="shared" si="16"/>
        <v>0</v>
      </c>
      <c r="AT39" s="845">
        <f t="shared" si="17"/>
        <v>0</v>
      </c>
      <c r="AU39" s="846">
        <f t="shared" si="18"/>
        <v>0</v>
      </c>
      <c r="AV39" s="844">
        <f t="shared" si="19"/>
        <v>0</v>
      </c>
      <c r="AW39" s="844">
        <f t="shared" si="20"/>
        <v>0</v>
      </c>
      <c r="AX39" s="844">
        <f t="shared" si="21"/>
        <v>0</v>
      </c>
      <c r="AY39" s="845">
        <f t="shared" si="22"/>
        <v>0</v>
      </c>
      <c r="AZ39" s="846">
        <f t="shared" si="23"/>
        <v>0</v>
      </c>
      <c r="BA39" s="844">
        <f t="shared" si="24"/>
        <v>0</v>
      </c>
      <c r="BB39" s="844">
        <f t="shared" si="25"/>
        <v>0</v>
      </c>
      <c r="BC39" s="844">
        <f t="shared" si="26"/>
        <v>0</v>
      </c>
      <c r="BD39" s="845">
        <f t="shared" si="27"/>
        <v>0</v>
      </c>
      <c r="BE39" s="846">
        <f t="shared" si="28"/>
        <v>0</v>
      </c>
      <c r="BF39" s="844">
        <f t="shared" si="29"/>
        <v>0</v>
      </c>
      <c r="BG39" s="844">
        <f t="shared" si="30"/>
        <v>0</v>
      </c>
      <c r="BH39" s="844">
        <f t="shared" si="31"/>
        <v>0</v>
      </c>
      <c r="BI39" s="845">
        <f t="shared" si="32"/>
        <v>0</v>
      </c>
      <c r="BJ39"/>
      <c r="BK39" s="350">
        <f t="shared" si="33"/>
        <v>0</v>
      </c>
      <c r="BL39" s="319">
        <f t="shared" si="34"/>
        <v>0</v>
      </c>
      <c r="BM39" s="319">
        <f t="shared" si="35"/>
        <v>0</v>
      </c>
      <c r="BN39" s="319">
        <f t="shared" si="36"/>
        <v>0</v>
      </c>
      <c r="BO39" s="351">
        <f t="shared" si="37"/>
        <v>0</v>
      </c>
      <c r="BP39" s="352">
        <f t="shared" si="38"/>
        <v>0</v>
      </c>
      <c r="BQ39" s="319">
        <f t="shared" si="39"/>
        <v>0</v>
      </c>
      <c r="BR39" s="319">
        <f t="shared" si="40"/>
        <v>0</v>
      </c>
      <c r="BS39" s="319">
        <f t="shared" si="41"/>
        <v>0</v>
      </c>
      <c r="BT39" s="351">
        <f t="shared" si="42"/>
        <v>0</v>
      </c>
      <c r="BU39" s="352">
        <f t="shared" si="43"/>
        <v>0</v>
      </c>
      <c r="BV39" s="319">
        <f t="shared" si="44"/>
        <v>0</v>
      </c>
      <c r="BW39" s="319">
        <f t="shared" si="45"/>
        <v>0</v>
      </c>
      <c r="BX39" s="319">
        <f t="shared" si="46"/>
        <v>0</v>
      </c>
      <c r="BY39" s="351">
        <f t="shared" si="47"/>
        <v>0</v>
      </c>
      <c r="BZ39" s="352">
        <f t="shared" si="48"/>
        <v>0</v>
      </c>
      <c r="CA39" s="319">
        <f t="shared" si="49"/>
        <v>0</v>
      </c>
      <c r="CB39" s="319">
        <f t="shared" si="50"/>
        <v>0</v>
      </c>
      <c r="CC39" s="319">
        <f t="shared" si="51"/>
        <v>0</v>
      </c>
      <c r="CD39" s="351">
        <f t="shared" si="52"/>
        <v>0</v>
      </c>
      <c r="CE39" s="352">
        <f t="shared" si="53"/>
        <v>0</v>
      </c>
      <c r="CF39" s="319">
        <f t="shared" si="54"/>
        <v>0</v>
      </c>
      <c r="CG39" s="319">
        <f t="shared" si="55"/>
        <v>0</v>
      </c>
      <c r="CH39" s="319">
        <f t="shared" si="56"/>
        <v>0</v>
      </c>
      <c r="CI39" s="351">
        <f t="shared" si="57"/>
        <v>0</v>
      </c>
      <c r="CJ39" s="352">
        <f t="shared" si="58"/>
        <v>0</v>
      </c>
      <c r="CK39" s="319">
        <f t="shared" si="59"/>
        <v>0</v>
      </c>
      <c r="CL39" s="319">
        <f t="shared" si="60"/>
        <v>0</v>
      </c>
      <c r="CM39" s="319">
        <f t="shared" si="61"/>
        <v>0</v>
      </c>
      <c r="CN39" s="351">
        <f t="shared" si="62"/>
        <v>0</v>
      </c>
      <c r="CO39"/>
      <c r="CP39" s="350">
        <f t="shared" si="63"/>
        <v>0</v>
      </c>
      <c r="CQ39" s="319">
        <f t="shared" si="64"/>
        <v>0</v>
      </c>
      <c r="CR39" s="319">
        <f t="shared" si="65"/>
        <v>0</v>
      </c>
      <c r="CS39" s="319">
        <f t="shared" si="66"/>
        <v>0</v>
      </c>
      <c r="CT39" s="351">
        <f t="shared" si="67"/>
        <v>0</v>
      </c>
      <c r="CU39" s="352">
        <f t="shared" si="68"/>
        <v>0</v>
      </c>
      <c r="CV39" s="319">
        <f t="shared" si="69"/>
        <v>0</v>
      </c>
      <c r="CW39" s="319">
        <f t="shared" si="70"/>
        <v>0</v>
      </c>
      <c r="CX39" s="319">
        <f t="shared" si="71"/>
        <v>0</v>
      </c>
      <c r="CY39" s="351">
        <f t="shared" si="72"/>
        <v>0</v>
      </c>
      <c r="CZ39" s="352">
        <f t="shared" si="73"/>
        <v>0</v>
      </c>
      <c r="DA39" s="319">
        <f t="shared" si="74"/>
        <v>0</v>
      </c>
      <c r="DB39" s="319">
        <f t="shared" si="75"/>
        <v>0</v>
      </c>
      <c r="DC39" s="319">
        <f t="shared" si="76"/>
        <v>0</v>
      </c>
      <c r="DD39" s="351">
        <f t="shared" si="77"/>
        <v>0</v>
      </c>
      <c r="DE39" s="352">
        <f t="shared" si="78"/>
        <v>0</v>
      </c>
      <c r="DF39" s="319">
        <f t="shared" si="79"/>
        <v>0</v>
      </c>
      <c r="DG39" s="319">
        <f t="shared" si="80"/>
        <v>0</v>
      </c>
      <c r="DH39" s="319">
        <f t="shared" si="81"/>
        <v>0</v>
      </c>
      <c r="DI39" s="351">
        <f t="shared" si="82"/>
        <v>0</v>
      </c>
      <c r="DJ39" s="352">
        <f t="shared" si="83"/>
        <v>0</v>
      </c>
      <c r="DK39" s="319">
        <f t="shared" si="84"/>
        <v>0</v>
      </c>
      <c r="DL39" s="319">
        <f t="shared" si="85"/>
        <v>0</v>
      </c>
      <c r="DM39" s="319">
        <f t="shared" si="86"/>
        <v>0</v>
      </c>
      <c r="DN39" s="351">
        <f t="shared" si="87"/>
        <v>0</v>
      </c>
      <c r="DO39" s="352">
        <f t="shared" si="88"/>
        <v>0</v>
      </c>
      <c r="DP39" s="319">
        <f t="shared" si="89"/>
        <v>0</v>
      </c>
      <c r="DQ39" s="319">
        <f t="shared" si="90"/>
        <v>0</v>
      </c>
      <c r="DR39" s="319">
        <f t="shared" si="91"/>
        <v>0</v>
      </c>
      <c r="DS39" s="351">
        <f t="shared" si="92"/>
        <v>0</v>
      </c>
      <c r="DT39" s="172"/>
      <c r="DU39" s="350">
        <f t="shared" si="93"/>
        <v>0</v>
      </c>
      <c r="DV39" s="319">
        <f t="shared" si="94"/>
        <v>0</v>
      </c>
      <c r="DW39" s="319">
        <f t="shared" si="95"/>
        <v>0</v>
      </c>
      <c r="DX39" s="351">
        <f t="shared" si="96"/>
        <v>0</v>
      </c>
      <c r="DY39" s="352">
        <f t="shared" si="97"/>
        <v>0</v>
      </c>
      <c r="DZ39" s="319">
        <f t="shared" si="98"/>
        <v>0</v>
      </c>
      <c r="EA39" s="319">
        <f t="shared" si="99"/>
        <v>0</v>
      </c>
      <c r="EB39" s="351">
        <f t="shared" si="100"/>
        <v>0</v>
      </c>
      <c r="EC39" s="352">
        <f t="shared" si="101"/>
        <v>0</v>
      </c>
      <c r="ED39" s="319">
        <f t="shared" si="102"/>
        <v>0</v>
      </c>
      <c r="EE39" s="319">
        <f t="shared" si="103"/>
        <v>0</v>
      </c>
      <c r="EF39" s="351">
        <f t="shared" si="104"/>
        <v>0</v>
      </c>
      <c r="EG39" s="352">
        <f t="shared" si="105"/>
        <v>0</v>
      </c>
      <c r="EH39" s="319">
        <f t="shared" si="106"/>
        <v>0</v>
      </c>
      <c r="EI39" s="319">
        <f t="shared" si="107"/>
        <v>0</v>
      </c>
      <c r="EJ39" s="351">
        <f t="shared" si="108"/>
        <v>0</v>
      </c>
      <c r="EK39" s="352">
        <f t="shared" si="109"/>
        <v>0</v>
      </c>
      <c r="EL39" s="319">
        <f t="shared" si="110"/>
        <v>0</v>
      </c>
      <c r="EM39" s="319">
        <f t="shared" si="111"/>
        <v>0</v>
      </c>
      <c r="EN39" s="351">
        <f t="shared" si="112"/>
        <v>0</v>
      </c>
      <c r="EO39" s="352">
        <f t="shared" si="113"/>
        <v>0</v>
      </c>
      <c r="EP39" s="319">
        <f t="shared" si="114"/>
        <v>0</v>
      </c>
      <c r="EQ39" s="319">
        <f t="shared" si="115"/>
        <v>0</v>
      </c>
      <c r="ER39" s="351">
        <f t="shared" si="116"/>
        <v>0</v>
      </c>
      <c r="ES39" s="172"/>
      <c r="ET39" s="350">
        <f t="shared" si="117"/>
        <v>0</v>
      </c>
      <c r="EU39" s="319">
        <f t="shared" si="118"/>
        <v>0</v>
      </c>
      <c r="EV39" s="319">
        <f t="shared" si="119"/>
        <v>0</v>
      </c>
      <c r="EW39" s="351">
        <f t="shared" si="120"/>
        <v>0</v>
      </c>
      <c r="EX39" s="352">
        <f t="shared" si="121"/>
        <v>0</v>
      </c>
      <c r="EY39" s="319">
        <f t="shared" si="122"/>
        <v>0</v>
      </c>
      <c r="EZ39" s="319">
        <f t="shared" si="123"/>
        <v>0</v>
      </c>
      <c r="FA39" s="351">
        <f t="shared" si="124"/>
        <v>0</v>
      </c>
      <c r="FB39" s="352">
        <f t="shared" si="125"/>
        <v>0</v>
      </c>
      <c r="FC39" s="319">
        <f t="shared" si="126"/>
        <v>0</v>
      </c>
      <c r="FD39" s="319">
        <f t="shared" si="127"/>
        <v>0</v>
      </c>
      <c r="FE39" s="351">
        <f t="shared" si="128"/>
        <v>0</v>
      </c>
      <c r="FF39" s="352">
        <f t="shared" si="129"/>
        <v>0</v>
      </c>
      <c r="FG39" s="319">
        <f t="shared" si="130"/>
        <v>0</v>
      </c>
      <c r="FH39" s="319">
        <f t="shared" si="131"/>
        <v>0</v>
      </c>
      <c r="FI39" s="351">
        <f t="shared" si="132"/>
        <v>0</v>
      </c>
      <c r="FJ39" s="352">
        <f t="shared" si="133"/>
        <v>0</v>
      </c>
      <c r="FK39" s="319">
        <f t="shared" si="134"/>
        <v>0</v>
      </c>
      <c r="FL39" s="319">
        <f t="shared" si="135"/>
        <v>0</v>
      </c>
      <c r="FM39" s="351">
        <f t="shared" si="136"/>
        <v>0</v>
      </c>
      <c r="FN39" s="352">
        <f t="shared" si="137"/>
        <v>0</v>
      </c>
      <c r="FO39" s="319">
        <f t="shared" si="138"/>
        <v>0</v>
      </c>
      <c r="FP39" s="319">
        <f t="shared" si="139"/>
        <v>0</v>
      </c>
      <c r="FQ39" s="351">
        <f t="shared" si="140"/>
        <v>0</v>
      </c>
      <c r="FR39" s="172"/>
      <c r="FS39" s="350">
        <f t="shared" si="141"/>
        <v>0</v>
      </c>
      <c r="FT39" s="319">
        <f t="shared" si="142"/>
        <v>0</v>
      </c>
      <c r="FU39" s="319">
        <f t="shared" si="143"/>
        <v>0</v>
      </c>
      <c r="FV39" s="319">
        <f t="shared" si="144"/>
        <v>0</v>
      </c>
      <c r="FW39" s="351">
        <f t="shared" si="145"/>
        <v>0</v>
      </c>
      <c r="FX39" s="352">
        <f t="shared" si="146"/>
        <v>0</v>
      </c>
      <c r="FY39" s="319">
        <f t="shared" si="147"/>
        <v>0</v>
      </c>
      <c r="FZ39" s="319">
        <f t="shared" si="148"/>
        <v>0</v>
      </c>
      <c r="GA39" s="319">
        <f t="shared" si="149"/>
        <v>0</v>
      </c>
      <c r="GB39" s="351">
        <f t="shared" si="150"/>
        <v>0</v>
      </c>
      <c r="GC39" s="352">
        <f t="shared" si="151"/>
        <v>0</v>
      </c>
      <c r="GD39" s="319">
        <f t="shared" si="152"/>
        <v>0</v>
      </c>
      <c r="GE39" s="319">
        <f t="shared" si="153"/>
        <v>0</v>
      </c>
      <c r="GF39" s="319">
        <f t="shared" si="154"/>
        <v>0</v>
      </c>
      <c r="GG39" s="351">
        <f t="shared" si="155"/>
        <v>0</v>
      </c>
      <c r="GH39" s="352">
        <f t="shared" si="156"/>
        <v>0</v>
      </c>
      <c r="GI39" s="319">
        <f t="shared" si="157"/>
        <v>0</v>
      </c>
      <c r="GJ39" s="319">
        <f t="shared" si="158"/>
        <v>0</v>
      </c>
      <c r="GK39" s="319">
        <f t="shared" si="159"/>
        <v>0</v>
      </c>
      <c r="GL39" s="351">
        <f t="shared" si="160"/>
        <v>0</v>
      </c>
      <c r="GM39" s="352">
        <f t="shared" si="161"/>
        <v>0</v>
      </c>
      <c r="GN39" s="319">
        <f t="shared" si="162"/>
        <v>0</v>
      </c>
      <c r="GO39" s="319">
        <f t="shared" si="163"/>
        <v>0</v>
      </c>
      <c r="GP39" s="319">
        <f t="shared" si="164"/>
        <v>0</v>
      </c>
      <c r="GQ39" s="351">
        <f t="shared" si="165"/>
        <v>0</v>
      </c>
      <c r="GR39" s="352">
        <f t="shared" si="166"/>
        <v>0</v>
      </c>
      <c r="GS39" s="319">
        <f t="shared" si="167"/>
        <v>0</v>
      </c>
      <c r="GT39" s="319">
        <f t="shared" si="168"/>
        <v>0</v>
      </c>
      <c r="GU39" s="319">
        <f t="shared" si="169"/>
        <v>0</v>
      </c>
      <c r="GV39" s="351">
        <f t="shared" si="170"/>
        <v>0</v>
      </c>
      <c r="GW39"/>
      <c r="GX39" s="350">
        <f t="shared" si="171"/>
        <v>0</v>
      </c>
      <c r="GY39" s="319">
        <f t="shared" si="172"/>
        <v>0</v>
      </c>
      <c r="GZ39" s="319">
        <f t="shared" si="173"/>
        <v>0</v>
      </c>
      <c r="HA39" s="351">
        <f t="shared" si="174"/>
        <v>0</v>
      </c>
      <c r="HB39" s="352">
        <f t="shared" si="175"/>
        <v>0</v>
      </c>
      <c r="HC39" s="319">
        <f t="shared" si="176"/>
        <v>0</v>
      </c>
      <c r="HD39" s="319">
        <f t="shared" si="177"/>
        <v>0</v>
      </c>
      <c r="HE39" s="351">
        <f t="shared" si="178"/>
        <v>0</v>
      </c>
      <c r="HF39" s="352">
        <f t="shared" si="179"/>
        <v>0</v>
      </c>
      <c r="HG39" s="319">
        <f t="shared" si="180"/>
        <v>0</v>
      </c>
      <c r="HH39" s="319">
        <f t="shared" si="181"/>
        <v>0</v>
      </c>
      <c r="HI39" s="351">
        <f t="shared" si="182"/>
        <v>0</v>
      </c>
      <c r="HJ39" s="352">
        <f t="shared" si="183"/>
        <v>0</v>
      </c>
      <c r="HK39" s="319">
        <f t="shared" si="184"/>
        <v>0</v>
      </c>
      <c r="HL39" s="319">
        <f t="shared" si="185"/>
        <v>0</v>
      </c>
      <c r="HM39" s="351">
        <f t="shared" si="186"/>
        <v>0</v>
      </c>
      <c r="HN39" s="352">
        <f t="shared" si="187"/>
        <v>0</v>
      </c>
      <c r="HO39" s="319">
        <f t="shared" si="188"/>
        <v>0</v>
      </c>
      <c r="HP39" s="319">
        <f t="shared" si="189"/>
        <v>0</v>
      </c>
      <c r="HQ39" s="351">
        <f t="shared" si="190"/>
        <v>0</v>
      </c>
      <c r="HR39" s="352">
        <f t="shared" si="191"/>
        <v>0</v>
      </c>
      <c r="HS39" s="319">
        <f t="shared" si="192"/>
        <v>0</v>
      </c>
      <c r="HT39" s="319">
        <f t="shared" si="193"/>
        <v>0</v>
      </c>
      <c r="HU39" s="351">
        <f t="shared" si="194"/>
        <v>0</v>
      </c>
      <c r="HV39" s="172"/>
      <c r="HW39" s="350">
        <f t="shared" si="195"/>
        <v>0</v>
      </c>
      <c r="HX39" s="319">
        <f t="shared" si="196"/>
        <v>0</v>
      </c>
      <c r="HY39" s="319">
        <f t="shared" si="197"/>
        <v>0</v>
      </c>
      <c r="HZ39" s="351">
        <f t="shared" si="198"/>
        <v>0</v>
      </c>
      <c r="IA39" s="352">
        <f t="shared" si="199"/>
        <v>0</v>
      </c>
      <c r="IB39" s="319">
        <f t="shared" si="200"/>
        <v>0</v>
      </c>
      <c r="IC39" s="319">
        <f t="shared" si="201"/>
        <v>0</v>
      </c>
      <c r="ID39" s="351">
        <f t="shared" si="202"/>
        <v>0</v>
      </c>
      <c r="IE39" s="352">
        <f t="shared" si="203"/>
        <v>0</v>
      </c>
      <c r="IF39" s="319">
        <f t="shared" si="204"/>
        <v>0</v>
      </c>
      <c r="IG39" s="319">
        <f t="shared" si="205"/>
        <v>0</v>
      </c>
      <c r="IH39" s="351">
        <f t="shared" si="206"/>
        <v>0</v>
      </c>
      <c r="II39" s="352">
        <f t="shared" si="207"/>
        <v>0</v>
      </c>
      <c r="IJ39" s="319">
        <f t="shared" si="208"/>
        <v>0</v>
      </c>
      <c r="IK39" s="319">
        <f t="shared" si="209"/>
        <v>0</v>
      </c>
      <c r="IL39" s="351">
        <f t="shared" si="210"/>
        <v>0</v>
      </c>
      <c r="IM39" s="352">
        <f t="shared" si="211"/>
        <v>0</v>
      </c>
      <c r="IN39" s="319">
        <f t="shared" si="212"/>
        <v>0</v>
      </c>
      <c r="IO39" s="319">
        <f t="shared" si="213"/>
        <v>0</v>
      </c>
      <c r="IP39" s="351">
        <f t="shared" si="214"/>
        <v>0</v>
      </c>
      <c r="IQ39" s="352">
        <f t="shared" si="215"/>
        <v>0</v>
      </c>
      <c r="IR39" s="319">
        <f t="shared" si="216"/>
        <v>0</v>
      </c>
      <c r="IS39" s="319">
        <f t="shared" si="217"/>
        <v>0</v>
      </c>
      <c r="IT39" s="351">
        <f t="shared" si="218"/>
        <v>0</v>
      </c>
      <c r="IU39" s="172"/>
      <c r="IV39" s="350">
        <f t="shared" si="219"/>
        <v>0</v>
      </c>
      <c r="IW39" s="319">
        <f t="shared" si="220"/>
        <v>0</v>
      </c>
      <c r="IX39" s="319">
        <f t="shared" si="221"/>
        <v>0</v>
      </c>
      <c r="IY39" s="351">
        <f t="shared" si="222"/>
        <v>0</v>
      </c>
      <c r="IZ39" s="352">
        <f t="shared" si="223"/>
        <v>0</v>
      </c>
      <c r="JA39" s="319">
        <f t="shared" si="224"/>
        <v>0</v>
      </c>
      <c r="JB39" s="319">
        <f t="shared" si="225"/>
        <v>0</v>
      </c>
      <c r="JC39" s="351">
        <f t="shared" si="226"/>
        <v>0</v>
      </c>
      <c r="JD39" s="352">
        <f t="shared" si="227"/>
        <v>0</v>
      </c>
      <c r="JE39" s="319">
        <f t="shared" si="228"/>
        <v>0</v>
      </c>
      <c r="JF39" s="319">
        <f t="shared" si="229"/>
        <v>0</v>
      </c>
      <c r="JG39" s="351">
        <f t="shared" si="230"/>
        <v>0</v>
      </c>
      <c r="JH39" s="352">
        <f t="shared" si="231"/>
        <v>0</v>
      </c>
      <c r="JI39" s="319">
        <f t="shared" si="232"/>
        <v>0</v>
      </c>
      <c r="JJ39" s="319">
        <f t="shared" si="233"/>
        <v>0</v>
      </c>
      <c r="JK39" s="351">
        <f t="shared" si="234"/>
        <v>0</v>
      </c>
      <c r="JL39" s="352">
        <f t="shared" si="235"/>
        <v>0</v>
      </c>
      <c r="JM39" s="319">
        <f t="shared" si="236"/>
        <v>0</v>
      </c>
      <c r="JN39" s="319">
        <f t="shared" si="237"/>
        <v>0</v>
      </c>
      <c r="JO39" s="351">
        <f t="shared" si="238"/>
        <v>0</v>
      </c>
      <c r="JP39" s="352">
        <f t="shared" si="239"/>
        <v>0</v>
      </c>
      <c r="JQ39" s="319">
        <f t="shared" si="240"/>
        <v>0</v>
      </c>
      <c r="JR39" s="319">
        <f t="shared" si="241"/>
        <v>0</v>
      </c>
      <c r="JS39" s="351">
        <f t="shared" si="242"/>
        <v>0</v>
      </c>
    </row>
    <row r="40" spans="2:279" s="25" customFormat="1" ht="15" x14ac:dyDescent="0.25">
      <c r="B40" s="254"/>
      <c r="C40" s="209"/>
      <c r="D40" s="210"/>
      <c r="E40" s="142"/>
      <c r="F40" s="37"/>
      <c r="G40" s="17"/>
      <c r="H40" s="17"/>
      <c r="I40" s="18">
        <f t="shared" si="0"/>
        <v>0</v>
      </c>
      <c r="J40" s="17"/>
      <c r="K40" s="368" t="str">
        <f t="shared" si="1"/>
        <v/>
      </c>
      <c r="L40" s="211">
        <f t="shared" si="2"/>
        <v>0</v>
      </c>
      <c r="M40" s="211">
        <f t="shared" si="243"/>
        <v>0</v>
      </c>
      <c r="N40" s="96">
        <f t="shared" si="244"/>
        <v>0</v>
      </c>
      <c r="P40" s="253"/>
      <c r="R40" s="253"/>
      <c r="T40" s="430"/>
      <c r="V40" s="253"/>
      <c r="X40" s="210"/>
      <c r="Z40" s="726"/>
      <c r="AA40"/>
      <c r="AB40" s="726"/>
      <c r="AC40" s="45"/>
      <c r="AD40" s="354">
        <v>4</v>
      </c>
      <c r="AE40" s="315"/>
      <c r="AF40" s="350">
        <f t="shared" si="3"/>
        <v>0</v>
      </c>
      <c r="AG40" s="319">
        <f t="shared" si="4"/>
        <v>0</v>
      </c>
      <c r="AH40" s="319">
        <f t="shared" si="5"/>
        <v>0</v>
      </c>
      <c r="AI40" s="844">
        <f t="shared" si="6"/>
        <v>0</v>
      </c>
      <c r="AJ40" s="845">
        <f t="shared" si="7"/>
        <v>0</v>
      </c>
      <c r="AK40" s="846">
        <f t="shared" si="8"/>
        <v>0</v>
      </c>
      <c r="AL40" s="844">
        <f t="shared" si="9"/>
        <v>0</v>
      </c>
      <c r="AM40" s="844">
        <f t="shared" si="10"/>
        <v>0</v>
      </c>
      <c r="AN40" s="844">
        <f t="shared" si="11"/>
        <v>0</v>
      </c>
      <c r="AO40" s="845">
        <f t="shared" si="12"/>
        <v>0</v>
      </c>
      <c r="AP40" s="846">
        <f t="shared" si="13"/>
        <v>0</v>
      </c>
      <c r="AQ40" s="844">
        <f t="shared" si="14"/>
        <v>0</v>
      </c>
      <c r="AR40" s="844">
        <f t="shared" si="15"/>
        <v>0</v>
      </c>
      <c r="AS40" s="844">
        <f t="shared" si="16"/>
        <v>0</v>
      </c>
      <c r="AT40" s="845">
        <f t="shared" si="17"/>
        <v>0</v>
      </c>
      <c r="AU40" s="846">
        <f t="shared" si="18"/>
        <v>0</v>
      </c>
      <c r="AV40" s="844">
        <f t="shared" si="19"/>
        <v>0</v>
      </c>
      <c r="AW40" s="844">
        <f t="shared" si="20"/>
        <v>0</v>
      </c>
      <c r="AX40" s="844">
        <f t="shared" si="21"/>
        <v>0</v>
      </c>
      <c r="AY40" s="845">
        <f t="shared" si="22"/>
        <v>0</v>
      </c>
      <c r="AZ40" s="846">
        <f t="shared" si="23"/>
        <v>0</v>
      </c>
      <c r="BA40" s="844">
        <f t="shared" si="24"/>
        <v>0</v>
      </c>
      <c r="BB40" s="844">
        <f t="shared" si="25"/>
        <v>0</v>
      </c>
      <c r="BC40" s="844">
        <f t="shared" si="26"/>
        <v>0</v>
      </c>
      <c r="BD40" s="845">
        <f t="shared" si="27"/>
        <v>0</v>
      </c>
      <c r="BE40" s="846">
        <f t="shared" si="28"/>
        <v>0</v>
      </c>
      <c r="BF40" s="844">
        <f t="shared" si="29"/>
        <v>0</v>
      </c>
      <c r="BG40" s="844">
        <f t="shared" si="30"/>
        <v>0</v>
      </c>
      <c r="BH40" s="844">
        <f t="shared" si="31"/>
        <v>0</v>
      </c>
      <c r="BI40" s="845">
        <f t="shared" si="32"/>
        <v>0</v>
      </c>
      <c r="BJ40"/>
      <c r="BK40" s="350">
        <f t="shared" si="33"/>
        <v>0</v>
      </c>
      <c r="BL40" s="319">
        <f t="shared" si="34"/>
        <v>0</v>
      </c>
      <c r="BM40" s="319">
        <f t="shared" si="35"/>
        <v>0</v>
      </c>
      <c r="BN40" s="319">
        <f t="shared" si="36"/>
        <v>0</v>
      </c>
      <c r="BO40" s="351">
        <f t="shared" si="37"/>
        <v>0</v>
      </c>
      <c r="BP40" s="352">
        <f t="shared" si="38"/>
        <v>0</v>
      </c>
      <c r="BQ40" s="319">
        <f t="shared" si="39"/>
        <v>0</v>
      </c>
      <c r="BR40" s="319">
        <f t="shared" si="40"/>
        <v>0</v>
      </c>
      <c r="BS40" s="319">
        <f t="shared" si="41"/>
        <v>0</v>
      </c>
      <c r="BT40" s="351">
        <f t="shared" si="42"/>
        <v>0</v>
      </c>
      <c r="BU40" s="352">
        <f t="shared" si="43"/>
        <v>0</v>
      </c>
      <c r="BV40" s="319">
        <f t="shared" si="44"/>
        <v>0</v>
      </c>
      <c r="BW40" s="319">
        <f t="shared" si="45"/>
        <v>0</v>
      </c>
      <c r="BX40" s="319">
        <f t="shared" si="46"/>
        <v>0</v>
      </c>
      <c r="BY40" s="351">
        <f t="shared" si="47"/>
        <v>0</v>
      </c>
      <c r="BZ40" s="352">
        <f t="shared" si="48"/>
        <v>0</v>
      </c>
      <c r="CA40" s="319">
        <f t="shared" si="49"/>
        <v>0</v>
      </c>
      <c r="CB40" s="319">
        <f t="shared" si="50"/>
        <v>0</v>
      </c>
      <c r="CC40" s="319">
        <f t="shared" si="51"/>
        <v>0</v>
      </c>
      <c r="CD40" s="351">
        <f t="shared" si="52"/>
        <v>0</v>
      </c>
      <c r="CE40" s="352">
        <f t="shared" si="53"/>
        <v>0</v>
      </c>
      <c r="CF40" s="319">
        <f t="shared" si="54"/>
        <v>0</v>
      </c>
      <c r="CG40" s="319">
        <f t="shared" si="55"/>
        <v>0</v>
      </c>
      <c r="CH40" s="319">
        <f t="shared" si="56"/>
        <v>0</v>
      </c>
      <c r="CI40" s="351">
        <f t="shared" si="57"/>
        <v>0</v>
      </c>
      <c r="CJ40" s="352">
        <f t="shared" si="58"/>
        <v>0</v>
      </c>
      <c r="CK40" s="319">
        <f t="shared" si="59"/>
        <v>0</v>
      </c>
      <c r="CL40" s="319">
        <f t="shared" si="60"/>
        <v>0</v>
      </c>
      <c r="CM40" s="319">
        <f t="shared" si="61"/>
        <v>0</v>
      </c>
      <c r="CN40" s="351">
        <f t="shared" si="62"/>
        <v>0</v>
      </c>
      <c r="CO40"/>
      <c r="CP40" s="350">
        <f t="shared" si="63"/>
        <v>0</v>
      </c>
      <c r="CQ40" s="319">
        <f t="shared" si="64"/>
        <v>0</v>
      </c>
      <c r="CR40" s="319">
        <f t="shared" si="65"/>
        <v>0</v>
      </c>
      <c r="CS40" s="319">
        <f t="shared" si="66"/>
        <v>0</v>
      </c>
      <c r="CT40" s="351">
        <f t="shared" si="67"/>
        <v>0</v>
      </c>
      <c r="CU40" s="352">
        <f t="shared" si="68"/>
        <v>0</v>
      </c>
      <c r="CV40" s="319">
        <f t="shared" si="69"/>
        <v>0</v>
      </c>
      <c r="CW40" s="319">
        <f t="shared" si="70"/>
        <v>0</v>
      </c>
      <c r="CX40" s="319">
        <f t="shared" si="71"/>
        <v>0</v>
      </c>
      <c r="CY40" s="351">
        <f t="shared" si="72"/>
        <v>0</v>
      </c>
      <c r="CZ40" s="352">
        <f t="shared" si="73"/>
        <v>0</v>
      </c>
      <c r="DA40" s="319">
        <f t="shared" si="74"/>
        <v>0</v>
      </c>
      <c r="DB40" s="319">
        <f t="shared" si="75"/>
        <v>0</v>
      </c>
      <c r="DC40" s="319">
        <f t="shared" si="76"/>
        <v>0</v>
      </c>
      <c r="DD40" s="351">
        <f t="shared" si="77"/>
        <v>0</v>
      </c>
      <c r="DE40" s="352">
        <f t="shared" si="78"/>
        <v>0</v>
      </c>
      <c r="DF40" s="319">
        <f t="shared" si="79"/>
        <v>0</v>
      </c>
      <c r="DG40" s="319">
        <f t="shared" si="80"/>
        <v>0</v>
      </c>
      <c r="DH40" s="319">
        <f t="shared" si="81"/>
        <v>0</v>
      </c>
      <c r="DI40" s="351">
        <f t="shared" si="82"/>
        <v>0</v>
      </c>
      <c r="DJ40" s="352">
        <f t="shared" si="83"/>
        <v>0</v>
      </c>
      <c r="DK40" s="319">
        <f t="shared" si="84"/>
        <v>0</v>
      </c>
      <c r="DL40" s="319">
        <f t="shared" si="85"/>
        <v>0</v>
      </c>
      <c r="DM40" s="319">
        <f t="shared" si="86"/>
        <v>0</v>
      </c>
      <c r="DN40" s="351">
        <f t="shared" si="87"/>
        <v>0</v>
      </c>
      <c r="DO40" s="352">
        <f t="shared" si="88"/>
        <v>0</v>
      </c>
      <c r="DP40" s="319">
        <f t="shared" si="89"/>
        <v>0</v>
      </c>
      <c r="DQ40" s="319">
        <f t="shared" si="90"/>
        <v>0</v>
      </c>
      <c r="DR40" s="319">
        <f t="shared" si="91"/>
        <v>0</v>
      </c>
      <c r="DS40" s="351">
        <f t="shared" si="92"/>
        <v>0</v>
      </c>
      <c r="DT40" s="172"/>
      <c r="DU40" s="350">
        <f t="shared" si="93"/>
        <v>0</v>
      </c>
      <c r="DV40" s="319">
        <f t="shared" si="94"/>
        <v>0</v>
      </c>
      <c r="DW40" s="319">
        <f t="shared" si="95"/>
        <v>0</v>
      </c>
      <c r="DX40" s="351">
        <f t="shared" si="96"/>
        <v>0</v>
      </c>
      <c r="DY40" s="352">
        <f t="shared" si="97"/>
        <v>0</v>
      </c>
      <c r="DZ40" s="319">
        <f t="shared" si="98"/>
        <v>0</v>
      </c>
      <c r="EA40" s="319">
        <f t="shared" si="99"/>
        <v>0</v>
      </c>
      <c r="EB40" s="351">
        <f t="shared" si="100"/>
        <v>0</v>
      </c>
      <c r="EC40" s="352">
        <f t="shared" si="101"/>
        <v>0</v>
      </c>
      <c r="ED40" s="319">
        <f t="shared" si="102"/>
        <v>0</v>
      </c>
      <c r="EE40" s="319">
        <f t="shared" si="103"/>
        <v>0</v>
      </c>
      <c r="EF40" s="351">
        <f t="shared" si="104"/>
        <v>0</v>
      </c>
      <c r="EG40" s="352">
        <f t="shared" si="105"/>
        <v>0</v>
      </c>
      <c r="EH40" s="319">
        <f t="shared" si="106"/>
        <v>0</v>
      </c>
      <c r="EI40" s="319">
        <f t="shared" si="107"/>
        <v>0</v>
      </c>
      <c r="EJ40" s="351">
        <f t="shared" si="108"/>
        <v>0</v>
      </c>
      <c r="EK40" s="352">
        <f t="shared" si="109"/>
        <v>0</v>
      </c>
      <c r="EL40" s="319">
        <f t="shared" si="110"/>
        <v>0</v>
      </c>
      <c r="EM40" s="319">
        <f t="shared" si="111"/>
        <v>0</v>
      </c>
      <c r="EN40" s="351">
        <f t="shared" si="112"/>
        <v>0</v>
      </c>
      <c r="EO40" s="352">
        <f t="shared" si="113"/>
        <v>0</v>
      </c>
      <c r="EP40" s="319">
        <f t="shared" si="114"/>
        <v>0</v>
      </c>
      <c r="EQ40" s="319">
        <f t="shared" si="115"/>
        <v>0</v>
      </c>
      <c r="ER40" s="351">
        <f t="shared" si="116"/>
        <v>0</v>
      </c>
      <c r="ES40" s="172"/>
      <c r="ET40" s="350">
        <f t="shared" si="117"/>
        <v>0</v>
      </c>
      <c r="EU40" s="319">
        <f t="shared" si="118"/>
        <v>0</v>
      </c>
      <c r="EV40" s="319">
        <f t="shared" si="119"/>
        <v>0</v>
      </c>
      <c r="EW40" s="351">
        <f t="shared" si="120"/>
        <v>0</v>
      </c>
      <c r="EX40" s="352">
        <f t="shared" si="121"/>
        <v>0</v>
      </c>
      <c r="EY40" s="319">
        <f t="shared" si="122"/>
        <v>0</v>
      </c>
      <c r="EZ40" s="319">
        <f t="shared" si="123"/>
        <v>0</v>
      </c>
      <c r="FA40" s="351">
        <f t="shared" si="124"/>
        <v>0</v>
      </c>
      <c r="FB40" s="352">
        <f t="shared" si="125"/>
        <v>0</v>
      </c>
      <c r="FC40" s="319">
        <f t="shared" si="126"/>
        <v>0</v>
      </c>
      <c r="FD40" s="319">
        <f t="shared" si="127"/>
        <v>0</v>
      </c>
      <c r="FE40" s="351">
        <f t="shared" si="128"/>
        <v>0</v>
      </c>
      <c r="FF40" s="352">
        <f t="shared" si="129"/>
        <v>0</v>
      </c>
      <c r="FG40" s="319">
        <f t="shared" si="130"/>
        <v>0</v>
      </c>
      <c r="FH40" s="319">
        <f t="shared" si="131"/>
        <v>0</v>
      </c>
      <c r="FI40" s="351">
        <f t="shared" si="132"/>
        <v>0</v>
      </c>
      <c r="FJ40" s="352">
        <f t="shared" si="133"/>
        <v>0</v>
      </c>
      <c r="FK40" s="319">
        <f t="shared" si="134"/>
        <v>0</v>
      </c>
      <c r="FL40" s="319">
        <f t="shared" si="135"/>
        <v>0</v>
      </c>
      <c r="FM40" s="351">
        <f t="shared" si="136"/>
        <v>0</v>
      </c>
      <c r="FN40" s="352">
        <f t="shared" si="137"/>
        <v>0</v>
      </c>
      <c r="FO40" s="319">
        <f t="shared" si="138"/>
        <v>0</v>
      </c>
      <c r="FP40" s="319">
        <f t="shared" si="139"/>
        <v>0</v>
      </c>
      <c r="FQ40" s="351">
        <f t="shared" si="140"/>
        <v>0</v>
      </c>
      <c r="FR40" s="172"/>
      <c r="FS40" s="350">
        <f t="shared" si="141"/>
        <v>0</v>
      </c>
      <c r="FT40" s="319">
        <f t="shared" si="142"/>
        <v>0</v>
      </c>
      <c r="FU40" s="319">
        <f t="shared" si="143"/>
        <v>0</v>
      </c>
      <c r="FV40" s="319">
        <f t="shared" si="144"/>
        <v>0</v>
      </c>
      <c r="FW40" s="351">
        <f t="shared" si="145"/>
        <v>0</v>
      </c>
      <c r="FX40" s="352">
        <f t="shared" si="146"/>
        <v>0</v>
      </c>
      <c r="FY40" s="319">
        <f t="shared" si="147"/>
        <v>0</v>
      </c>
      <c r="FZ40" s="319">
        <f t="shared" si="148"/>
        <v>0</v>
      </c>
      <c r="GA40" s="319">
        <f t="shared" si="149"/>
        <v>0</v>
      </c>
      <c r="GB40" s="351">
        <f t="shared" si="150"/>
        <v>0</v>
      </c>
      <c r="GC40" s="352">
        <f t="shared" si="151"/>
        <v>0</v>
      </c>
      <c r="GD40" s="319">
        <f t="shared" si="152"/>
        <v>0</v>
      </c>
      <c r="GE40" s="319">
        <f t="shared" si="153"/>
        <v>0</v>
      </c>
      <c r="GF40" s="319">
        <f t="shared" si="154"/>
        <v>0</v>
      </c>
      <c r="GG40" s="351">
        <f t="shared" si="155"/>
        <v>0</v>
      </c>
      <c r="GH40" s="352">
        <f t="shared" si="156"/>
        <v>0</v>
      </c>
      <c r="GI40" s="319">
        <f t="shared" si="157"/>
        <v>0</v>
      </c>
      <c r="GJ40" s="319">
        <f t="shared" si="158"/>
        <v>0</v>
      </c>
      <c r="GK40" s="319">
        <f t="shared" si="159"/>
        <v>0</v>
      </c>
      <c r="GL40" s="351">
        <f t="shared" si="160"/>
        <v>0</v>
      </c>
      <c r="GM40" s="352">
        <f t="shared" si="161"/>
        <v>0</v>
      </c>
      <c r="GN40" s="319">
        <f t="shared" si="162"/>
        <v>0</v>
      </c>
      <c r="GO40" s="319">
        <f t="shared" si="163"/>
        <v>0</v>
      </c>
      <c r="GP40" s="319">
        <f t="shared" si="164"/>
        <v>0</v>
      </c>
      <c r="GQ40" s="351">
        <f t="shared" si="165"/>
        <v>0</v>
      </c>
      <c r="GR40" s="352">
        <f t="shared" si="166"/>
        <v>0</v>
      </c>
      <c r="GS40" s="319">
        <f t="shared" si="167"/>
        <v>0</v>
      </c>
      <c r="GT40" s="319">
        <f t="shared" si="168"/>
        <v>0</v>
      </c>
      <c r="GU40" s="319">
        <f t="shared" si="169"/>
        <v>0</v>
      </c>
      <c r="GV40" s="351">
        <f t="shared" si="170"/>
        <v>0</v>
      </c>
      <c r="GW40"/>
      <c r="GX40" s="350">
        <f t="shared" si="171"/>
        <v>0</v>
      </c>
      <c r="GY40" s="319">
        <f t="shared" si="172"/>
        <v>0</v>
      </c>
      <c r="GZ40" s="319">
        <f t="shared" si="173"/>
        <v>0</v>
      </c>
      <c r="HA40" s="351">
        <f t="shared" si="174"/>
        <v>0</v>
      </c>
      <c r="HB40" s="352">
        <f t="shared" si="175"/>
        <v>0</v>
      </c>
      <c r="HC40" s="319">
        <f t="shared" si="176"/>
        <v>0</v>
      </c>
      <c r="HD40" s="319">
        <f t="shared" si="177"/>
        <v>0</v>
      </c>
      <c r="HE40" s="351">
        <f t="shared" si="178"/>
        <v>0</v>
      </c>
      <c r="HF40" s="352">
        <f t="shared" si="179"/>
        <v>0</v>
      </c>
      <c r="HG40" s="319">
        <f t="shared" si="180"/>
        <v>0</v>
      </c>
      <c r="HH40" s="319">
        <f t="shared" si="181"/>
        <v>0</v>
      </c>
      <c r="HI40" s="351">
        <f t="shared" si="182"/>
        <v>0</v>
      </c>
      <c r="HJ40" s="352">
        <f t="shared" si="183"/>
        <v>0</v>
      </c>
      <c r="HK40" s="319">
        <f t="shared" si="184"/>
        <v>0</v>
      </c>
      <c r="HL40" s="319">
        <f t="shared" si="185"/>
        <v>0</v>
      </c>
      <c r="HM40" s="351">
        <f t="shared" si="186"/>
        <v>0</v>
      </c>
      <c r="HN40" s="352">
        <f t="shared" si="187"/>
        <v>0</v>
      </c>
      <c r="HO40" s="319">
        <f t="shared" si="188"/>
        <v>0</v>
      </c>
      <c r="HP40" s="319">
        <f t="shared" si="189"/>
        <v>0</v>
      </c>
      <c r="HQ40" s="351">
        <f t="shared" si="190"/>
        <v>0</v>
      </c>
      <c r="HR40" s="352">
        <f t="shared" si="191"/>
        <v>0</v>
      </c>
      <c r="HS40" s="319">
        <f t="shared" si="192"/>
        <v>0</v>
      </c>
      <c r="HT40" s="319">
        <f t="shared" si="193"/>
        <v>0</v>
      </c>
      <c r="HU40" s="351">
        <f t="shared" si="194"/>
        <v>0</v>
      </c>
      <c r="HV40" s="172"/>
      <c r="HW40" s="350">
        <f t="shared" si="195"/>
        <v>0</v>
      </c>
      <c r="HX40" s="319">
        <f t="shared" si="196"/>
        <v>0</v>
      </c>
      <c r="HY40" s="319">
        <f t="shared" si="197"/>
        <v>0</v>
      </c>
      <c r="HZ40" s="351">
        <f t="shared" si="198"/>
        <v>0</v>
      </c>
      <c r="IA40" s="352">
        <f t="shared" si="199"/>
        <v>0</v>
      </c>
      <c r="IB40" s="319">
        <f t="shared" si="200"/>
        <v>0</v>
      </c>
      <c r="IC40" s="319">
        <f t="shared" si="201"/>
        <v>0</v>
      </c>
      <c r="ID40" s="351">
        <f t="shared" si="202"/>
        <v>0</v>
      </c>
      <c r="IE40" s="352">
        <f t="shared" si="203"/>
        <v>0</v>
      </c>
      <c r="IF40" s="319">
        <f t="shared" si="204"/>
        <v>0</v>
      </c>
      <c r="IG40" s="319">
        <f t="shared" si="205"/>
        <v>0</v>
      </c>
      <c r="IH40" s="351">
        <f t="shared" si="206"/>
        <v>0</v>
      </c>
      <c r="II40" s="352">
        <f t="shared" si="207"/>
        <v>0</v>
      </c>
      <c r="IJ40" s="319">
        <f t="shared" si="208"/>
        <v>0</v>
      </c>
      <c r="IK40" s="319">
        <f t="shared" si="209"/>
        <v>0</v>
      </c>
      <c r="IL40" s="351">
        <f t="shared" si="210"/>
        <v>0</v>
      </c>
      <c r="IM40" s="352">
        <f t="shared" si="211"/>
        <v>0</v>
      </c>
      <c r="IN40" s="319">
        <f t="shared" si="212"/>
        <v>0</v>
      </c>
      <c r="IO40" s="319">
        <f t="shared" si="213"/>
        <v>0</v>
      </c>
      <c r="IP40" s="351">
        <f t="shared" si="214"/>
        <v>0</v>
      </c>
      <c r="IQ40" s="352">
        <f t="shared" si="215"/>
        <v>0</v>
      </c>
      <c r="IR40" s="319">
        <f t="shared" si="216"/>
        <v>0</v>
      </c>
      <c r="IS40" s="319">
        <f t="shared" si="217"/>
        <v>0</v>
      </c>
      <c r="IT40" s="351">
        <f t="shared" si="218"/>
        <v>0</v>
      </c>
      <c r="IU40" s="172"/>
      <c r="IV40" s="350">
        <f t="shared" si="219"/>
        <v>0</v>
      </c>
      <c r="IW40" s="319">
        <f t="shared" si="220"/>
        <v>0</v>
      </c>
      <c r="IX40" s="319">
        <f t="shared" si="221"/>
        <v>0</v>
      </c>
      <c r="IY40" s="351">
        <f t="shared" si="222"/>
        <v>0</v>
      </c>
      <c r="IZ40" s="352">
        <f t="shared" si="223"/>
        <v>0</v>
      </c>
      <c r="JA40" s="319">
        <f t="shared" si="224"/>
        <v>0</v>
      </c>
      <c r="JB40" s="319">
        <f t="shared" si="225"/>
        <v>0</v>
      </c>
      <c r="JC40" s="351">
        <f t="shared" si="226"/>
        <v>0</v>
      </c>
      <c r="JD40" s="352">
        <f t="shared" si="227"/>
        <v>0</v>
      </c>
      <c r="JE40" s="319">
        <f t="shared" si="228"/>
        <v>0</v>
      </c>
      <c r="JF40" s="319">
        <f t="shared" si="229"/>
        <v>0</v>
      </c>
      <c r="JG40" s="351">
        <f t="shared" si="230"/>
        <v>0</v>
      </c>
      <c r="JH40" s="352">
        <f t="shared" si="231"/>
        <v>0</v>
      </c>
      <c r="JI40" s="319">
        <f t="shared" si="232"/>
        <v>0</v>
      </c>
      <c r="JJ40" s="319">
        <f t="shared" si="233"/>
        <v>0</v>
      </c>
      <c r="JK40" s="351">
        <f t="shared" si="234"/>
        <v>0</v>
      </c>
      <c r="JL40" s="352">
        <f t="shared" si="235"/>
        <v>0</v>
      </c>
      <c r="JM40" s="319">
        <f t="shared" si="236"/>
        <v>0</v>
      </c>
      <c r="JN40" s="319">
        <f t="shared" si="237"/>
        <v>0</v>
      </c>
      <c r="JO40" s="351">
        <f t="shared" si="238"/>
        <v>0</v>
      </c>
      <c r="JP40" s="352">
        <f t="shared" si="239"/>
        <v>0</v>
      </c>
      <c r="JQ40" s="319">
        <f t="shared" si="240"/>
        <v>0</v>
      </c>
      <c r="JR40" s="319">
        <f t="shared" si="241"/>
        <v>0</v>
      </c>
      <c r="JS40" s="351">
        <f t="shared" si="242"/>
        <v>0</v>
      </c>
    </row>
    <row r="41" spans="2:279" s="25" customFormat="1" ht="15" x14ac:dyDescent="0.25">
      <c r="B41" s="254"/>
      <c r="C41" s="209"/>
      <c r="D41" s="210"/>
      <c r="E41" s="142"/>
      <c r="F41" s="37"/>
      <c r="G41" s="17"/>
      <c r="H41" s="17"/>
      <c r="I41" s="18">
        <f t="shared" si="0"/>
        <v>0</v>
      </c>
      <c r="J41" s="17"/>
      <c r="K41" s="368" t="str">
        <f t="shared" si="1"/>
        <v/>
      </c>
      <c r="L41" s="211">
        <f t="shared" si="2"/>
        <v>0</v>
      </c>
      <c r="M41" s="211">
        <f t="shared" si="243"/>
        <v>0</v>
      </c>
      <c r="N41" s="96">
        <f t="shared" si="244"/>
        <v>0</v>
      </c>
      <c r="P41" s="253"/>
      <c r="R41" s="253"/>
      <c r="T41" s="430"/>
      <c r="V41" s="253"/>
      <c r="X41" s="210"/>
      <c r="Z41" s="726"/>
      <c r="AA41"/>
      <c r="AB41" s="726"/>
      <c r="AC41" s="45"/>
      <c r="AD41" s="354">
        <v>5</v>
      </c>
      <c r="AE41" s="315"/>
      <c r="AF41" s="350">
        <f t="shared" si="3"/>
        <v>0</v>
      </c>
      <c r="AG41" s="319">
        <f t="shared" si="4"/>
        <v>0</v>
      </c>
      <c r="AH41" s="319">
        <f t="shared" si="5"/>
        <v>0</v>
      </c>
      <c r="AI41" s="844">
        <f t="shared" si="6"/>
        <v>0</v>
      </c>
      <c r="AJ41" s="845">
        <f t="shared" si="7"/>
        <v>0</v>
      </c>
      <c r="AK41" s="846">
        <f t="shared" si="8"/>
        <v>0</v>
      </c>
      <c r="AL41" s="844">
        <f t="shared" si="9"/>
        <v>0</v>
      </c>
      <c r="AM41" s="844">
        <f t="shared" si="10"/>
        <v>0</v>
      </c>
      <c r="AN41" s="844">
        <f t="shared" si="11"/>
        <v>0</v>
      </c>
      <c r="AO41" s="845">
        <f t="shared" si="12"/>
        <v>0</v>
      </c>
      <c r="AP41" s="846">
        <f t="shared" si="13"/>
        <v>0</v>
      </c>
      <c r="AQ41" s="844">
        <f t="shared" si="14"/>
        <v>0</v>
      </c>
      <c r="AR41" s="844">
        <f t="shared" si="15"/>
        <v>0</v>
      </c>
      <c r="AS41" s="844">
        <f t="shared" si="16"/>
        <v>0</v>
      </c>
      <c r="AT41" s="845">
        <f t="shared" si="17"/>
        <v>0</v>
      </c>
      <c r="AU41" s="846">
        <f t="shared" si="18"/>
        <v>0</v>
      </c>
      <c r="AV41" s="844">
        <f t="shared" si="19"/>
        <v>0</v>
      </c>
      <c r="AW41" s="844">
        <f t="shared" si="20"/>
        <v>0</v>
      </c>
      <c r="AX41" s="844">
        <f t="shared" si="21"/>
        <v>0</v>
      </c>
      <c r="AY41" s="845">
        <f t="shared" si="22"/>
        <v>0</v>
      </c>
      <c r="AZ41" s="846">
        <f t="shared" si="23"/>
        <v>0</v>
      </c>
      <c r="BA41" s="844">
        <f t="shared" si="24"/>
        <v>0</v>
      </c>
      <c r="BB41" s="844">
        <f t="shared" si="25"/>
        <v>0</v>
      </c>
      <c r="BC41" s="844">
        <f t="shared" si="26"/>
        <v>0</v>
      </c>
      <c r="BD41" s="845">
        <f t="shared" si="27"/>
        <v>0</v>
      </c>
      <c r="BE41" s="846">
        <f t="shared" si="28"/>
        <v>0</v>
      </c>
      <c r="BF41" s="844">
        <f t="shared" si="29"/>
        <v>0</v>
      </c>
      <c r="BG41" s="844">
        <f t="shared" si="30"/>
        <v>0</v>
      </c>
      <c r="BH41" s="844">
        <f t="shared" si="31"/>
        <v>0</v>
      </c>
      <c r="BI41" s="845">
        <f t="shared" si="32"/>
        <v>0</v>
      </c>
      <c r="BJ41"/>
      <c r="BK41" s="350">
        <f t="shared" si="33"/>
        <v>0</v>
      </c>
      <c r="BL41" s="319">
        <f t="shared" si="34"/>
        <v>0</v>
      </c>
      <c r="BM41" s="319">
        <f t="shared" si="35"/>
        <v>0</v>
      </c>
      <c r="BN41" s="319">
        <f t="shared" si="36"/>
        <v>0</v>
      </c>
      <c r="BO41" s="351">
        <f t="shared" si="37"/>
        <v>0</v>
      </c>
      <c r="BP41" s="352">
        <f t="shared" si="38"/>
        <v>0</v>
      </c>
      <c r="BQ41" s="319">
        <f t="shared" si="39"/>
        <v>0</v>
      </c>
      <c r="BR41" s="319">
        <f t="shared" si="40"/>
        <v>0</v>
      </c>
      <c r="BS41" s="319">
        <f t="shared" si="41"/>
        <v>0</v>
      </c>
      <c r="BT41" s="351">
        <f t="shared" si="42"/>
        <v>0</v>
      </c>
      <c r="BU41" s="352">
        <f t="shared" si="43"/>
        <v>0</v>
      </c>
      <c r="BV41" s="319">
        <f t="shared" si="44"/>
        <v>0</v>
      </c>
      <c r="BW41" s="319">
        <f t="shared" si="45"/>
        <v>0</v>
      </c>
      <c r="BX41" s="319">
        <f t="shared" si="46"/>
        <v>0</v>
      </c>
      <c r="BY41" s="351">
        <f t="shared" si="47"/>
        <v>0</v>
      </c>
      <c r="BZ41" s="352">
        <f t="shared" si="48"/>
        <v>0</v>
      </c>
      <c r="CA41" s="319">
        <f t="shared" si="49"/>
        <v>0</v>
      </c>
      <c r="CB41" s="319">
        <f t="shared" si="50"/>
        <v>0</v>
      </c>
      <c r="CC41" s="319">
        <f t="shared" si="51"/>
        <v>0</v>
      </c>
      <c r="CD41" s="351">
        <f t="shared" si="52"/>
        <v>0</v>
      </c>
      <c r="CE41" s="352">
        <f t="shared" si="53"/>
        <v>0</v>
      </c>
      <c r="CF41" s="319">
        <f t="shared" si="54"/>
        <v>0</v>
      </c>
      <c r="CG41" s="319">
        <f t="shared" si="55"/>
        <v>0</v>
      </c>
      <c r="CH41" s="319">
        <f t="shared" si="56"/>
        <v>0</v>
      </c>
      <c r="CI41" s="351">
        <f t="shared" si="57"/>
        <v>0</v>
      </c>
      <c r="CJ41" s="352">
        <f t="shared" si="58"/>
        <v>0</v>
      </c>
      <c r="CK41" s="319">
        <f t="shared" si="59"/>
        <v>0</v>
      </c>
      <c r="CL41" s="319">
        <f t="shared" si="60"/>
        <v>0</v>
      </c>
      <c r="CM41" s="319">
        <f t="shared" si="61"/>
        <v>0</v>
      </c>
      <c r="CN41" s="351">
        <f t="shared" si="62"/>
        <v>0</v>
      </c>
      <c r="CO41"/>
      <c r="CP41" s="350">
        <f t="shared" si="63"/>
        <v>0</v>
      </c>
      <c r="CQ41" s="319">
        <f t="shared" si="64"/>
        <v>0</v>
      </c>
      <c r="CR41" s="319">
        <f t="shared" si="65"/>
        <v>0</v>
      </c>
      <c r="CS41" s="319">
        <f t="shared" si="66"/>
        <v>0</v>
      </c>
      <c r="CT41" s="351">
        <f t="shared" si="67"/>
        <v>0</v>
      </c>
      <c r="CU41" s="352">
        <f t="shared" si="68"/>
        <v>0</v>
      </c>
      <c r="CV41" s="319">
        <f t="shared" si="69"/>
        <v>0</v>
      </c>
      <c r="CW41" s="319">
        <f t="shared" si="70"/>
        <v>0</v>
      </c>
      <c r="CX41" s="319">
        <f t="shared" si="71"/>
        <v>0</v>
      </c>
      <c r="CY41" s="351">
        <f t="shared" si="72"/>
        <v>0</v>
      </c>
      <c r="CZ41" s="352">
        <f t="shared" si="73"/>
        <v>0</v>
      </c>
      <c r="DA41" s="319">
        <f t="shared" si="74"/>
        <v>0</v>
      </c>
      <c r="DB41" s="319">
        <f t="shared" si="75"/>
        <v>0</v>
      </c>
      <c r="DC41" s="319">
        <f t="shared" si="76"/>
        <v>0</v>
      </c>
      <c r="DD41" s="351">
        <f t="shared" si="77"/>
        <v>0</v>
      </c>
      <c r="DE41" s="352">
        <f t="shared" si="78"/>
        <v>0</v>
      </c>
      <c r="DF41" s="319">
        <f t="shared" si="79"/>
        <v>0</v>
      </c>
      <c r="DG41" s="319">
        <f t="shared" si="80"/>
        <v>0</v>
      </c>
      <c r="DH41" s="319">
        <f t="shared" si="81"/>
        <v>0</v>
      </c>
      <c r="DI41" s="351">
        <f t="shared" si="82"/>
        <v>0</v>
      </c>
      <c r="DJ41" s="352">
        <f t="shared" si="83"/>
        <v>0</v>
      </c>
      <c r="DK41" s="319">
        <f t="shared" si="84"/>
        <v>0</v>
      </c>
      <c r="DL41" s="319">
        <f t="shared" si="85"/>
        <v>0</v>
      </c>
      <c r="DM41" s="319">
        <f t="shared" si="86"/>
        <v>0</v>
      </c>
      <c r="DN41" s="351">
        <f t="shared" si="87"/>
        <v>0</v>
      </c>
      <c r="DO41" s="352">
        <f t="shared" si="88"/>
        <v>0</v>
      </c>
      <c r="DP41" s="319">
        <f t="shared" si="89"/>
        <v>0</v>
      </c>
      <c r="DQ41" s="319">
        <f t="shared" si="90"/>
        <v>0</v>
      </c>
      <c r="DR41" s="319">
        <f t="shared" si="91"/>
        <v>0</v>
      </c>
      <c r="DS41" s="351">
        <f t="shared" si="92"/>
        <v>0</v>
      </c>
      <c r="DT41" s="172"/>
      <c r="DU41" s="350">
        <f t="shared" si="93"/>
        <v>0</v>
      </c>
      <c r="DV41" s="319">
        <f t="shared" si="94"/>
        <v>0</v>
      </c>
      <c r="DW41" s="319">
        <f t="shared" si="95"/>
        <v>0</v>
      </c>
      <c r="DX41" s="351">
        <f t="shared" si="96"/>
        <v>0</v>
      </c>
      <c r="DY41" s="352">
        <f t="shared" si="97"/>
        <v>0</v>
      </c>
      <c r="DZ41" s="319">
        <f t="shared" si="98"/>
        <v>0</v>
      </c>
      <c r="EA41" s="319">
        <f t="shared" si="99"/>
        <v>0</v>
      </c>
      <c r="EB41" s="351">
        <f t="shared" si="100"/>
        <v>0</v>
      </c>
      <c r="EC41" s="352">
        <f t="shared" si="101"/>
        <v>0</v>
      </c>
      <c r="ED41" s="319">
        <f t="shared" si="102"/>
        <v>0</v>
      </c>
      <c r="EE41" s="319">
        <f t="shared" si="103"/>
        <v>0</v>
      </c>
      <c r="EF41" s="351">
        <f t="shared" si="104"/>
        <v>0</v>
      </c>
      <c r="EG41" s="352">
        <f t="shared" si="105"/>
        <v>0</v>
      </c>
      <c r="EH41" s="319">
        <f t="shared" si="106"/>
        <v>0</v>
      </c>
      <c r="EI41" s="319">
        <f t="shared" si="107"/>
        <v>0</v>
      </c>
      <c r="EJ41" s="351">
        <f t="shared" si="108"/>
        <v>0</v>
      </c>
      <c r="EK41" s="352">
        <f t="shared" si="109"/>
        <v>0</v>
      </c>
      <c r="EL41" s="319">
        <f t="shared" si="110"/>
        <v>0</v>
      </c>
      <c r="EM41" s="319">
        <f t="shared" si="111"/>
        <v>0</v>
      </c>
      <c r="EN41" s="351">
        <f t="shared" si="112"/>
        <v>0</v>
      </c>
      <c r="EO41" s="352">
        <f t="shared" si="113"/>
        <v>0</v>
      </c>
      <c r="EP41" s="319">
        <f t="shared" si="114"/>
        <v>0</v>
      </c>
      <c r="EQ41" s="319">
        <f t="shared" si="115"/>
        <v>0</v>
      </c>
      <c r="ER41" s="351">
        <f t="shared" si="116"/>
        <v>0</v>
      </c>
      <c r="ES41" s="172"/>
      <c r="ET41" s="350">
        <f t="shared" si="117"/>
        <v>0</v>
      </c>
      <c r="EU41" s="319">
        <f t="shared" si="118"/>
        <v>0</v>
      </c>
      <c r="EV41" s="319">
        <f t="shared" si="119"/>
        <v>0</v>
      </c>
      <c r="EW41" s="351">
        <f t="shared" si="120"/>
        <v>0</v>
      </c>
      <c r="EX41" s="352">
        <f t="shared" si="121"/>
        <v>0</v>
      </c>
      <c r="EY41" s="319">
        <f t="shared" si="122"/>
        <v>0</v>
      </c>
      <c r="EZ41" s="319">
        <f t="shared" si="123"/>
        <v>0</v>
      </c>
      <c r="FA41" s="351">
        <f t="shared" si="124"/>
        <v>0</v>
      </c>
      <c r="FB41" s="352">
        <f t="shared" si="125"/>
        <v>0</v>
      </c>
      <c r="FC41" s="319">
        <f t="shared" si="126"/>
        <v>0</v>
      </c>
      <c r="FD41" s="319">
        <f t="shared" si="127"/>
        <v>0</v>
      </c>
      <c r="FE41" s="351">
        <f t="shared" si="128"/>
        <v>0</v>
      </c>
      <c r="FF41" s="352">
        <f t="shared" si="129"/>
        <v>0</v>
      </c>
      <c r="FG41" s="319">
        <f t="shared" si="130"/>
        <v>0</v>
      </c>
      <c r="FH41" s="319">
        <f t="shared" si="131"/>
        <v>0</v>
      </c>
      <c r="FI41" s="351">
        <f t="shared" si="132"/>
        <v>0</v>
      </c>
      <c r="FJ41" s="352">
        <f t="shared" si="133"/>
        <v>0</v>
      </c>
      <c r="FK41" s="319">
        <f t="shared" si="134"/>
        <v>0</v>
      </c>
      <c r="FL41" s="319">
        <f t="shared" si="135"/>
        <v>0</v>
      </c>
      <c r="FM41" s="351">
        <f t="shared" si="136"/>
        <v>0</v>
      </c>
      <c r="FN41" s="352">
        <f t="shared" si="137"/>
        <v>0</v>
      </c>
      <c r="FO41" s="319">
        <f t="shared" si="138"/>
        <v>0</v>
      </c>
      <c r="FP41" s="319">
        <f t="shared" si="139"/>
        <v>0</v>
      </c>
      <c r="FQ41" s="351">
        <f t="shared" si="140"/>
        <v>0</v>
      </c>
      <c r="FR41" s="172"/>
      <c r="FS41" s="350">
        <f t="shared" si="141"/>
        <v>0</v>
      </c>
      <c r="FT41" s="319">
        <f t="shared" si="142"/>
        <v>0</v>
      </c>
      <c r="FU41" s="319">
        <f t="shared" si="143"/>
        <v>0</v>
      </c>
      <c r="FV41" s="319">
        <f t="shared" si="144"/>
        <v>0</v>
      </c>
      <c r="FW41" s="351">
        <f t="shared" si="145"/>
        <v>0</v>
      </c>
      <c r="FX41" s="352">
        <f t="shared" si="146"/>
        <v>0</v>
      </c>
      <c r="FY41" s="319">
        <f t="shared" si="147"/>
        <v>0</v>
      </c>
      <c r="FZ41" s="319">
        <f t="shared" si="148"/>
        <v>0</v>
      </c>
      <c r="GA41" s="319">
        <f t="shared" si="149"/>
        <v>0</v>
      </c>
      <c r="GB41" s="351">
        <f t="shared" si="150"/>
        <v>0</v>
      </c>
      <c r="GC41" s="352">
        <f t="shared" si="151"/>
        <v>0</v>
      </c>
      <c r="GD41" s="319">
        <f t="shared" si="152"/>
        <v>0</v>
      </c>
      <c r="GE41" s="319">
        <f t="shared" si="153"/>
        <v>0</v>
      </c>
      <c r="GF41" s="319">
        <f t="shared" si="154"/>
        <v>0</v>
      </c>
      <c r="GG41" s="351">
        <f t="shared" si="155"/>
        <v>0</v>
      </c>
      <c r="GH41" s="352">
        <f t="shared" si="156"/>
        <v>0</v>
      </c>
      <c r="GI41" s="319">
        <f t="shared" si="157"/>
        <v>0</v>
      </c>
      <c r="GJ41" s="319">
        <f t="shared" si="158"/>
        <v>0</v>
      </c>
      <c r="GK41" s="319">
        <f t="shared" si="159"/>
        <v>0</v>
      </c>
      <c r="GL41" s="351">
        <f t="shared" si="160"/>
        <v>0</v>
      </c>
      <c r="GM41" s="352">
        <f t="shared" si="161"/>
        <v>0</v>
      </c>
      <c r="GN41" s="319">
        <f t="shared" si="162"/>
        <v>0</v>
      </c>
      <c r="GO41" s="319">
        <f t="shared" si="163"/>
        <v>0</v>
      </c>
      <c r="GP41" s="319">
        <f t="shared" si="164"/>
        <v>0</v>
      </c>
      <c r="GQ41" s="351">
        <f t="shared" si="165"/>
        <v>0</v>
      </c>
      <c r="GR41" s="352">
        <f t="shared" si="166"/>
        <v>0</v>
      </c>
      <c r="GS41" s="319">
        <f t="shared" si="167"/>
        <v>0</v>
      </c>
      <c r="GT41" s="319">
        <f t="shared" si="168"/>
        <v>0</v>
      </c>
      <c r="GU41" s="319">
        <f t="shared" si="169"/>
        <v>0</v>
      </c>
      <c r="GV41" s="351">
        <f t="shared" si="170"/>
        <v>0</v>
      </c>
      <c r="GW41"/>
      <c r="GX41" s="350">
        <f t="shared" si="171"/>
        <v>0</v>
      </c>
      <c r="GY41" s="319">
        <f t="shared" si="172"/>
        <v>0</v>
      </c>
      <c r="GZ41" s="319">
        <f t="shared" si="173"/>
        <v>0</v>
      </c>
      <c r="HA41" s="351">
        <f t="shared" si="174"/>
        <v>0</v>
      </c>
      <c r="HB41" s="352">
        <f t="shared" si="175"/>
        <v>0</v>
      </c>
      <c r="HC41" s="319">
        <f t="shared" si="176"/>
        <v>0</v>
      </c>
      <c r="HD41" s="319">
        <f t="shared" si="177"/>
        <v>0</v>
      </c>
      <c r="HE41" s="351">
        <f t="shared" si="178"/>
        <v>0</v>
      </c>
      <c r="HF41" s="352">
        <f t="shared" si="179"/>
        <v>0</v>
      </c>
      <c r="HG41" s="319">
        <f t="shared" si="180"/>
        <v>0</v>
      </c>
      <c r="HH41" s="319">
        <f t="shared" si="181"/>
        <v>0</v>
      </c>
      <c r="HI41" s="351">
        <f t="shared" si="182"/>
        <v>0</v>
      </c>
      <c r="HJ41" s="352">
        <f t="shared" si="183"/>
        <v>0</v>
      </c>
      <c r="HK41" s="319">
        <f t="shared" si="184"/>
        <v>0</v>
      </c>
      <c r="HL41" s="319">
        <f t="shared" si="185"/>
        <v>0</v>
      </c>
      <c r="HM41" s="351">
        <f t="shared" si="186"/>
        <v>0</v>
      </c>
      <c r="HN41" s="352">
        <f t="shared" si="187"/>
        <v>0</v>
      </c>
      <c r="HO41" s="319">
        <f t="shared" si="188"/>
        <v>0</v>
      </c>
      <c r="HP41" s="319">
        <f t="shared" si="189"/>
        <v>0</v>
      </c>
      <c r="HQ41" s="351">
        <f t="shared" si="190"/>
        <v>0</v>
      </c>
      <c r="HR41" s="352">
        <f t="shared" si="191"/>
        <v>0</v>
      </c>
      <c r="HS41" s="319">
        <f t="shared" si="192"/>
        <v>0</v>
      </c>
      <c r="HT41" s="319">
        <f t="shared" si="193"/>
        <v>0</v>
      </c>
      <c r="HU41" s="351">
        <f t="shared" si="194"/>
        <v>0</v>
      </c>
      <c r="HV41" s="172"/>
      <c r="HW41" s="350">
        <f t="shared" si="195"/>
        <v>0</v>
      </c>
      <c r="HX41" s="319">
        <f t="shared" si="196"/>
        <v>0</v>
      </c>
      <c r="HY41" s="319">
        <f t="shared" si="197"/>
        <v>0</v>
      </c>
      <c r="HZ41" s="351">
        <f t="shared" si="198"/>
        <v>0</v>
      </c>
      <c r="IA41" s="352">
        <f t="shared" si="199"/>
        <v>0</v>
      </c>
      <c r="IB41" s="319">
        <f t="shared" si="200"/>
        <v>0</v>
      </c>
      <c r="IC41" s="319">
        <f t="shared" si="201"/>
        <v>0</v>
      </c>
      <c r="ID41" s="351">
        <f t="shared" si="202"/>
        <v>0</v>
      </c>
      <c r="IE41" s="352">
        <f t="shared" si="203"/>
        <v>0</v>
      </c>
      <c r="IF41" s="319">
        <f t="shared" si="204"/>
        <v>0</v>
      </c>
      <c r="IG41" s="319">
        <f t="shared" si="205"/>
        <v>0</v>
      </c>
      <c r="IH41" s="351">
        <f t="shared" si="206"/>
        <v>0</v>
      </c>
      <c r="II41" s="352">
        <f t="shared" si="207"/>
        <v>0</v>
      </c>
      <c r="IJ41" s="319">
        <f t="shared" si="208"/>
        <v>0</v>
      </c>
      <c r="IK41" s="319">
        <f t="shared" si="209"/>
        <v>0</v>
      </c>
      <c r="IL41" s="351">
        <f t="shared" si="210"/>
        <v>0</v>
      </c>
      <c r="IM41" s="352">
        <f t="shared" si="211"/>
        <v>0</v>
      </c>
      <c r="IN41" s="319">
        <f t="shared" si="212"/>
        <v>0</v>
      </c>
      <c r="IO41" s="319">
        <f t="shared" si="213"/>
        <v>0</v>
      </c>
      <c r="IP41" s="351">
        <f t="shared" si="214"/>
        <v>0</v>
      </c>
      <c r="IQ41" s="352">
        <f t="shared" si="215"/>
        <v>0</v>
      </c>
      <c r="IR41" s="319">
        <f t="shared" si="216"/>
        <v>0</v>
      </c>
      <c r="IS41" s="319">
        <f t="shared" si="217"/>
        <v>0</v>
      </c>
      <c r="IT41" s="351">
        <f t="shared" si="218"/>
        <v>0</v>
      </c>
      <c r="IU41" s="172"/>
      <c r="IV41" s="350">
        <f t="shared" si="219"/>
        <v>0</v>
      </c>
      <c r="IW41" s="319">
        <f t="shared" si="220"/>
        <v>0</v>
      </c>
      <c r="IX41" s="319">
        <f t="shared" si="221"/>
        <v>0</v>
      </c>
      <c r="IY41" s="351">
        <f t="shared" si="222"/>
        <v>0</v>
      </c>
      <c r="IZ41" s="352">
        <f t="shared" si="223"/>
        <v>0</v>
      </c>
      <c r="JA41" s="319">
        <f t="shared" si="224"/>
        <v>0</v>
      </c>
      <c r="JB41" s="319">
        <f t="shared" si="225"/>
        <v>0</v>
      </c>
      <c r="JC41" s="351">
        <f t="shared" si="226"/>
        <v>0</v>
      </c>
      <c r="JD41" s="352">
        <f t="shared" si="227"/>
        <v>0</v>
      </c>
      <c r="JE41" s="319">
        <f t="shared" si="228"/>
        <v>0</v>
      </c>
      <c r="JF41" s="319">
        <f t="shared" si="229"/>
        <v>0</v>
      </c>
      <c r="JG41" s="351">
        <f t="shared" si="230"/>
        <v>0</v>
      </c>
      <c r="JH41" s="352">
        <f t="shared" si="231"/>
        <v>0</v>
      </c>
      <c r="JI41" s="319">
        <f t="shared" si="232"/>
        <v>0</v>
      </c>
      <c r="JJ41" s="319">
        <f t="shared" si="233"/>
        <v>0</v>
      </c>
      <c r="JK41" s="351">
        <f t="shared" si="234"/>
        <v>0</v>
      </c>
      <c r="JL41" s="352">
        <f t="shared" si="235"/>
        <v>0</v>
      </c>
      <c r="JM41" s="319">
        <f t="shared" si="236"/>
        <v>0</v>
      </c>
      <c r="JN41" s="319">
        <f t="shared" si="237"/>
        <v>0</v>
      </c>
      <c r="JO41" s="351">
        <f t="shared" si="238"/>
        <v>0</v>
      </c>
      <c r="JP41" s="352">
        <f t="shared" si="239"/>
        <v>0</v>
      </c>
      <c r="JQ41" s="319">
        <f t="shared" si="240"/>
        <v>0</v>
      </c>
      <c r="JR41" s="319">
        <f t="shared" si="241"/>
        <v>0</v>
      </c>
      <c r="JS41" s="351">
        <f t="shared" si="242"/>
        <v>0</v>
      </c>
    </row>
    <row r="42" spans="2:279" s="25" customFormat="1" ht="15" x14ac:dyDescent="0.25">
      <c r="B42" s="254"/>
      <c r="C42" s="209"/>
      <c r="D42" s="210"/>
      <c r="E42" s="142"/>
      <c r="F42" s="37"/>
      <c r="G42" s="17"/>
      <c r="H42" s="17"/>
      <c r="I42" s="18">
        <f t="shared" si="0"/>
        <v>0</v>
      </c>
      <c r="J42" s="17"/>
      <c r="K42" s="368" t="str">
        <f t="shared" si="1"/>
        <v/>
      </c>
      <c r="L42" s="211">
        <f t="shared" si="2"/>
        <v>0</v>
      </c>
      <c r="M42" s="211">
        <f t="shared" si="243"/>
        <v>0</v>
      </c>
      <c r="N42" s="96">
        <f t="shared" si="244"/>
        <v>0</v>
      </c>
      <c r="P42" s="253"/>
      <c r="R42" s="253"/>
      <c r="T42" s="430"/>
      <c r="V42" s="253"/>
      <c r="X42" s="210"/>
      <c r="Z42" s="726"/>
      <c r="AA42"/>
      <c r="AB42" s="726"/>
      <c r="AC42" s="45"/>
      <c r="AD42" s="354">
        <v>6</v>
      </c>
      <c r="AE42" s="315"/>
      <c r="AF42" s="350">
        <f t="shared" si="3"/>
        <v>0</v>
      </c>
      <c r="AG42" s="319">
        <f t="shared" si="4"/>
        <v>0</v>
      </c>
      <c r="AH42" s="319">
        <f t="shared" si="5"/>
        <v>0</v>
      </c>
      <c r="AI42" s="844">
        <f t="shared" si="6"/>
        <v>0</v>
      </c>
      <c r="AJ42" s="845">
        <f t="shared" si="7"/>
        <v>0</v>
      </c>
      <c r="AK42" s="846">
        <f t="shared" si="8"/>
        <v>0</v>
      </c>
      <c r="AL42" s="844">
        <f t="shared" si="9"/>
        <v>0</v>
      </c>
      <c r="AM42" s="844">
        <f t="shared" si="10"/>
        <v>0</v>
      </c>
      <c r="AN42" s="844">
        <f t="shared" si="11"/>
        <v>0</v>
      </c>
      <c r="AO42" s="845">
        <f t="shared" si="12"/>
        <v>0</v>
      </c>
      <c r="AP42" s="846">
        <f t="shared" si="13"/>
        <v>0</v>
      </c>
      <c r="AQ42" s="844">
        <f t="shared" si="14"/>
        <v>0</v>
      </c>
      <c r="AR42" s="844">
        <f t="shared" si="15"/>
        <v>0</v>
      </c>
      <c r="AS42" s="844">
        <f t="shared" si="16"/>
        <v>0</v>
      </c>
      <c r="AT42" s="845">
        <f t="shared" si="17"/>
        <v>0</v>
      </c>
      <c r="AU42" s="846">
        <f t="shared" si="18"/>
        <v>0</v>
      </c>
      <c r="AV42" s="844">
        <f t="shared" si="19"/>
        <v>0</v>
      </c>
      <c r="AW42" s="844">
        <f t="shared" si="20"/>
        <v>0</v>
      </c>
      <c r="AX42" s="844">
        <f t="shared" si="21"/>
        <v>0</v>
      </c>
      <c r="AY42" s="845">
        <f t="shared" si="22"/>
        <v>0</v>
      </c>
      <c r="AZ42" s="846">
        <f t="shared" si="23"/>
        <v>0</v>
      </c>
      <c r="BA42" s="844">
        <f t="shared" si="24"/>
        <v>0</v>
      </c>
      <c r="BB42" s="844">
        <f t="shared" si="25"/>
        <v>0</v>
      </c>
      <c r="BC42" s="844">
        <f t="shared" si="26"/>
        <v>0</v>
      </c>
      <c r="BD42" s="845">
        <f t="shared" si="27"/>
        <v>0</v>
      </c>
      <c r="BE42" s="846">
        <f t="shared" si="28"/>
        <v>0</v>
      </c>
      <c r="BF42" s="844">
        <f t="shared" si="29"/>
        <v>0</v>
      </c>
      <c r="BG42" s="844">
        <f t="shared" si="30"/>
        <v>0</v>
      </c>
      <c r="BH42" s="844">
        <f t="shared" si="31"/>
        <v>0</v>
      </c>
      <c r="BI42" s="845">
        <f t="shared" si="32"/>
        <v>0</v>
      </c>
      <c r="BJ42"/>
      <c r="BK42" s="350">
        <f t="shared" si="33"/>
        <v>0</v>
      </c>
      <c r="BL42" s="319">
        <f t="shared" si="34"/>
        <v>0</v>
      </c>
      <c r="BM42" s="319">
        <f t="shared" si="35"/>
        <v>0</v>
      </c>
      <c r="BN42" s="319">
        <f t="shared" si="36"/>
        <v>0</v>
      </c>
      <c r="BO42" s="351">
        <f t="shared" si="37"/>
        <v>0</v>
      </c>
      <c r="BP42" s="352">
        <f t="shared" si="38"/>
        <v>0</v>
      </c>
      <c r="BQ42" s="319">
        <f t="shared" si="39"/>
        <v>0</v>
      </c>
      <c r="BR42" s="319">
        <f t="shared" si="40"/>
        <v>0</v>
      </c>
      <c r="BS42" s="319">
        <f t="shared" si="41"/>
        <v>0</v>
      </c>
      <c r="BT42" s="351">
        <f t="shared" si="42"/>
        <v>0</v>
      </c>
      <c r="BU42" s="352">
        <f t="shared" si="43"/>
        <v>0</v>
      </c>
      <c r="BV42" s="319">
        <f t="shared" si="44"/>
        <v>0</v>
      </c>
      <c r="BW42" s="319">
        <f t="shared" si="45"/>
        <v>0</v>
      </c>
      <c r="BX42" s="319">
        <f t="shared" si="46"/>
        <v>0</v>
      </c>
      <c r="BY42" s="351">
        <f t="shared" si="47"/>
        <v>0</v>
      </c>
      <c r="BZ42" s="352">
        <f t="shared" si="48"/>
        <v>0</v>
      </c>
      <c r="CA42" s="319">
        <f t="shared" si="49"/>
        <v>0</v>
      </c>
      <c r="CB42" s="319">
        <f t="shared" si="50"/>
        <v>0</v>
      </c>
      <c r="CC42" s="319">
        <f t="shared" si="51"/>
        <v>0</v>
      </c>
      <c r="CD42" s="351">
        <f t="shared" si="52"/>
        <v>0</v>
      </c>
      <c r="CE42" s="352">
        <f t="shared" si="53"/>
        <v>0</v>
      </c>
      <c r="CF42" s="319">
        <f t="shared" si="54"/>
        <v>0</v>
      </c>
      <c r="CG42" s="319">
        <f t="shared" si="55"/>
        <v>0</v>
      </c>
      <c r="CH42" s="319">
        <f t="shared" si="56"/>
        <v>0</v>
      </c>
      <c r="CI42" s="351">
        <f t="shared" si="57"/>
        <v>0</v>
      </c>
      <c r="CJ42" s="352">
        <f t="shared" si="58"/>
        <v>0</v>
      </c>
      <c r="CK42" s="319">
        <f t="shared" si="59"/>
        <v>0</v>
      </c>
      <c r="CL42" s="319">
        <f t="shared" si="60"/>
        <v>0</v>
      </c>
      <c r="CM42" s="319">
        <f t="shared" si="61"/>
        <v>0</v>
      </c>
      <c r="CN42" s="351">
        <f t="shared" si="62"/>
        <v>0</v>
      </c>
      <c r="CO42"/>
      <c r="CP42" s="350">
        <f t="shared" si="63"/>
        <v>0</v>
      </c>
      <c r="CQ42" s="319">
        <f t="shared" si="64"/>
        <v>0</v>
      </c>
      <c r="CR42" s="319">
        <f t="shared" si="65"/>
        <v>0</v>
      </c>
      <c r="CS42" s="319">
        <f t="shared" si="66"/>
        <v>0</v>
      </c>
      <c r="CT42" s="351">
        <f t="shared" si="67"/>
        <v>0</v>
      </c>
      <c r="CU42" s="352">
        <f t="shared" si="68"/>
        <v>0</v>
      </c>
      <c r="CV42" s="319">
        <f t="shared" si="69"/>
        <v>0</v>
      </c>
      <c r="CW42" s="319">
        <f t="shared" si="70"/>
        <v>0</v>
      </c>
      <c r="CX42" s="319">
        <f t="shared" si="71"/>
        <v>0</v>
      </c>
      <c r="CY42" s="351">
        <f t="shared" si="72"/>
        <v>0</v>
      </c>
      <c r="CZ42" s="352">
        <f t="shared" si="73"/>
        <v>0</v>
      </c>
      <c r="DA42" s="319">
        <f t="shared" si="74"/>
        <v>0</v>
      </c>
      <c r="DB42" s="319">
        <f t="shared" si="75"/>
        <v>0</v>
      </c>
      <c r="DC42" s="319">
        <f t="shared" si="76"/>
        <v>0</v>
      </c>
      <c r="DD42" s="351">
        <f t="shared" si="77"/>
        <v>0</v>
      </c>
      <c r="DE42" s="352">
        <f t="shared" si="78"/>
        <v>0</v>
      </c>
      <c r="DF42" s="319">
        <f t="shared" si="79"/>
        <v>0</v>
      </c>
      <c r="DG42" s="319">
        <f t="shared" si="80"/>
        <v>0</v>
      </c>
      <c r="DH42" s="319">
        <f t="shared" si="81"/>
        <v>0</v>
      </c>
      <c r="DI42" s="351">
        <f t="shared" si="82"/>
        <v>0</v>
      </c>
      <c r="DJ42" s="352">
        <f t="shared" si="83"/>
        <v>0</v>
      </c>
      <c r="DK42" s="319">
        <f t="shared" si="84"/>
        <v>0</v>
      </c>
      <c r="DL42" s="319">
        <f t="shared" si="85"/>
        <v>0</v>
      </c>
      <c r="DM42" s="319">
        <f t="shared" si="86"/>
        <v>0</v>
      </c>
      <c r="DN42" s="351">
        <f t="shared" si="87"/>
        <v>0</v>
      </c>
      <c r="DO42" s="352">
        <f t="shared" si="88"/>
        <v>0</v>
      </c>
      <c r="DP42" s="319">
        <f t="shared" si="89"/>
        <v>0</v>
      </c>
      <c r="DQ42" s="319">
        <f t="shared" si="90"/>
        <v>0</v>
      </c>
      <c r="DR42" s="319">
        <f t="shared" si="91"/>
        <v>0</v>
      </c>
      <c r="DS42" s="351">
        <f t="shared" si="92"/>
        <v>0</v>
      </c>
      <c r="DT42" s="172"/>
      <c r="DU42" s="350">
        <f t="shared" si="93"/>
        <v>0</v>
      </c>
      <c r="DV42" s="319">
        <f t="shared" si="94"/>
        <v>0</v>
      </c>
      <c r="DW42" s="319">
        <f t="shared" si="95"/>
        <v>0</v>
      </c>
      <c r="DX42" s="351">
        <f t="shared" si="96"/>
        <v>0</v>
      </c>
      <c r="DY42" s="352">
        <f t="shared" si="97"/>
        <v>0</v>
      </c>
      <c r="DZ42" s="319">
        <f t="shared" si="98"/>
        <v>0</v>
      </c>
      <c r="EA42" s="319">
        <f t="shared" si="99"/>
        <v>0</v>
      </c>
      <c r="EB42" s="351">
        <f t="shared" si="100"/>
        <v>0</v>
      </c>
      <c r="EC42" s="352">
        <f t="shared" si="101"/>
        <v>0</v>
      </c>
      <c r="ED42" s="319">
        <f t="shared" si="102"/>
        <v>0</v>
      </c>
      <c r="EE42" s="319">
        <f t="shared" si="103"/>
        <v>0</v>
      </c>
      <c r="EF42" s="351">
        <f t="shared" si="104"/>
        <v>0</v>
      </c>
      <c r="EG42" s="352">
        <f t="shared" si="105"/>
        <v>0</v>
      </c>
      <c r="EH42" s="319">
        <f t="shared" si="106"/>
        <v>0</v>
      </c>
      <c r="EI42" s="319">
        <f t="shared" si="107"/>
        <v>0</v>
      </c>
      <c r="EJ42" s="351">
        <f t="shared" si="108"/>
        <v>0</v>
      </c>
      <c r="EK42" s="352">
        <f t="shared" si="109"/>
        <v>0</v>
      </c>
      <c r="EL42" s="319">
        <f t="shared" si="110"/>
        <v>0</v>
      </c>
      <c r="EM42" s="319">
        <f t="shared" si="111"/>
        <v>0</v>
      </c>
      <c r="EN42" s="351">
        <f t="shared" si="112"/>
        <v>0</v>
      </c>
      <c r="EO42" s="352">
        <f t="shared" si="113"/>
        <v>0</v>
      </c>
      <c r="EP42" s="319">
        <f t="shared" si="114"/>
        <v>0</v>
      </c>
      <c r="EQ42" s="319">
        <f t="shared" si="115"/>
        <v>0</v>
      </c>
      <c r="ER42" s="351">
        <f t="shared" si="116"/>
        <v>0</v>
      </c>
      <c r="ES42" s="172"/>
      <c r="ET42" s="350">
        <f t="shared" si="117"/>
        <v>0</v>
      </c>
      <c r="EU42" s="319">
        <f t="shared" si="118"/>
        <v>0</v>
      </c>
      <c r="EV42" s="319">
        <f t="shared" si="119"/>
        <v>0</v>
      </c>
      <c r="EW42" s="351">
        <f t="shared" si="120"/>
        <v>0</v>
      </c>
      <c r="EX42" s="352">
        <f t="shared" si="121"/>
        <v>0</v>
      </c>
      <c r="EY42" s="319">
        <f t="shared" si="122"/>
        <v>0</v>
      </c>
      <c r="EZ42" s="319">
        <f t="shared" si="123"/>
        <v>0</v>
      </c>
      <c r="FA42" s="351">
        <f t="shared" si="124"/>
        <v>0</v>
      </c>
      <c r="FB42" s="352">
        <f t="shared" si="125"/>
        <v>0</v>
      </c>
      <c r="FC42" s="319">
        <f t="shared" si="126"/>
        <v>0</v>
      </c>
      <c r="FD42" s="319">
        <f t="shared" si="127"/>
        <v>0</v>
      </c>
      <c r="FE42" s="351">
        <f t="shared" si="128"/>
        <v>0</v>
      </c>
      <c r="FF42" s="352">
        <f t="shared" si="129"/>
        <v>0</v>
      </c>
      <c r="FG42" s="319">
        <f t="shared" si="130"/>
        <v>0</v>
      </c>
      <c r="FH42" s="319">
        <f t="shared" si="131"/>
        <v>0</v>
      </c>
      <c r="FI42" s="351">
        <f t="shared" si="132"/>
        <v>0</v>
      </c>
      <c r="FJ42" s="352">
        <f t="shared" si="133"/>
        <v>0</v>
      </c>
      <c r="FK42" s="319">
        <f t="shared" si="134"/>
        <v>0</v>
      </c>
      <c r="FL42" s="319">
        <f t="shared" si="135"/>
        <v>0</v>
      </c>
      <c r="FM42" s="351">
        <f t="shared" si="136"/>
        <v>0</v>
      </c>
      <c r="FN42" s="352">
        <f t="shared" si="137"/>
        <v>0</v>
      </c>
      <c r="FO42" s="319">
        <f t="shared" si="138"/>
        <v>0</v>
      </c>
      <c r="FP42" s="319">
        <f t="shared" si="139"/>
        <v>0</v>
      </c>
      <c r="FQ42" s="351">
        <f t="shared" si="140"/>
        <v>0</v>
      </c>
      <c r="FR42" s="172"/>
      <c r="FS42" s="350">
        <f t="shared" si="141"/>
        <v>0</v>
      </c>
      <c r="FT42" s="319">
        <f t="shared" si="142"/>
        <v>0</v>
      </c>
      <c r="FU42" s="319">
        <f t="shared" si="143"/>
        <v>0</v>
      </c>
      <c r="FV42" s="319">
        <f t="shared" si="144"/>
        <v>0</v>
      </c>
      <c r="FW42" s="351">
        <f t="shared" si="145"/>
        <v>0</v>
      </c>
      <c r="FX42" s="352">
        <f t="shared" si="146"/>
        <v>0</v>
      </c>
      <c r="FY42" s="319">
        <f t="shared" si="147"/>
        <v>0</v>
      </c>
      <c r="FZ42" s="319">
        <f t="shared" si="148"/>
        <v>0</v>
      </c>
      <c r="GA42" s="319">
        <f t="shared" si="149"/>
        <v>0</v>
      </c>
      <c r="GB42" s="351">
        <f t="shared" si="150"/>
        <v>0</v>
      </c>
      <c r="GC42" s="352">
        <f t="shared" si="151"/>
        <v>0</v>
      </c>
      <c r="GD42" s="319">
        <f t="shared" si="152"/>
        <v>0</v>
      </c>
      <c r="GE42" s="319">
        <f t="shared" si="153"/>
        <v>0</v>
      </c>
      <c r="GF42" s="319">
        <f t="shared" si="154"/>
        <v>0</v>
      </c>
      <c r="GG42" s="351">
        <f t="shared" si="155"/>
        <v>0</v>
      </c>
      <c r="GH42" s="352">
        <f t="shared" si="156"/>
        <v>0</v>
      </c>
      <c r="GI42" s="319">
        <f t="shared" si="157"/>
        <v>0</v>
      </c>
      <c r="GJ42" s="319">
        <f t="shared" si="158"/>
        <v>0</v>
      </c>
      <c r="GK42" s="319">
        <f t="shared" si="159"/>
        <v>0</v>
      </c>
      <c r="GL42" s="351">
        <f t="shared" si="160"/>
        <v>0</v>
      </c>
      <c r="GM42" s="352">
        <f t="shared" si="161"/>
        <v>0</v>
      </c>
      <c r="GN42" s="319">
        <f t="shared" si="162"/>
        <v>0</v>
      </c>
      <c r="GO42" s="319">
        <f t="shared" si="163"/>
        <v>0</v>
      </c>
      <c r="GP42" s="319">
        <f t="shared" si="164"/>
        <v>0</v>
      </c>
      <c r="GQ42" s="351">
        <f t="shared" si="165"/>
        <v>0</v>
      </c>
      <c r="GR42" s="352">
        <f t="shared" si="166"/>
        <v>0</v>
      </c>
      <c r="GS42" s="319">
        <f t="shared" si="167"/>
        <v>0</v>
      </c>
      <c r="GT42" s="319">
        <f t="shared" si="168"/>
        <v>0</v>
      </c>
      <c r="GU42" s="319">
        <f t="shared" si="169"/>
        <v>0</v>
      </c>
      <c r="GV42" s="351">
        <f t="shared" si="170"/>
        <v>0</v>
      </c>
      <c r="GW42"/>
      <c r="GX42" s="350">
        <f t="shared" si="171"/>
        <v>0</v>
      </c>
      <c r="GY42" s="319">
        <f t="shared" si="172"/>
        <v>0</v>
      </c>
      <c r="GZ42" s="319">
        <f t="shared" si="173"/>
        <v>0</v>
      </c>
      <c r="HA42" s="351">
        <f t="shared" si="174"/>
        <v>0</v>
      </c>
      <c r="HB42" s="352">
        <f t="shared" si="175"/>
        <v>0</v>
      </c>
      <c r="HC42" s="319">
        <f t="shared" si="176"/>
        <v>0</v>
      </c>
      <c r="HD42" s="319">
        <f t="shared" si="177"/>
        <v>0</v>
      </c>
      <c r="HE42" s="351">
        <f t="shared" si="178"/>
        <v>0</v>
      </c>
      <c r="HF42" s="352">
        <f t="shared" si="179"/>
        <v>0</v>
      </c>
      <c r="HG42" s="319">
        <f t="shared" si="180"/>
        <v>0</v>
      </c>
      <c r="HH42" s="319">
        <f t="shared" si="181"/>
        <v>0</v>
      </c>
      <c r="HI42" s="351">
        <f t="shared" si="182"/>
        <v>0</v>
      </c>
      <c r="HJ42" s="352">
        <f t="shared" si="183"/>
        <v>0</v>
      </c>
      <c r="HK42" s="319">
        <f t="shared" si="184"/>
        <v>0</v>
      </c>
      <c r="HL42" s="319">
        <f t="shared" si="185"/>
        <v>0</v>
      </c>
      <c r="HM42" s="351">
        <f t="shared" si="186"/>
        <v>0</v>
      </c>
      <c r="HN42" s="352">
        <f t="shared" si="187"/>
        <v>0</v>
      </c>
      <c r="HO42" s="319">
        <f t="shared" si="188"/>
        <v>0</v>
      </c>
      <c r="HP42" s="319">
        <f t="shared" si="189"/>
        <v>0</v>
      </c>
      <c r="HQ42" s="351">
        <f t="shared" si="190"/>
        <v>0</v>
      </c>
      <c r="HR42" s="352">
        <f t="shared" si="191"/>
        <v>0</v>
      </c>
      <c r="HS42" s="319">
        <f t="shared" si="192"/>
        <v>0</v>
      </c>
      <c r="HT42" s="319">
        <f t="shared" si="193"/>
        <v>0</v>
      </c>
      <c r="HU42" s="351">
        <f t="shared" si="194"/>
        <v>0</v>
      </c>
      <c r="HV42" s="172"/>
      <c r="HW42" s="350">
        <f t="shared" si="195"/>
        <v>0</v>
      </c>
      <c r="HX42" s="319">
        <f t="shared" si="196"/>
        <v>0</v>
      </c>
      <c r="HY42" s="319">
        <f t="shared" si="197"/>
        <v>0</v>
      </c>
      <c r="HZ42" s="351">
        <f t="shared" si="198"/>
        <v>0</v>
      </c>
      <c r="IA42" s="352">
        <f t="shared" si="199"/>
        <v>0</v>
      </c>
      <c r="IB42" s="319">
        <f t="shared" si="200"/>
        <v>0</v>
      </c>
      <c r="IC42" s="319">
        <f t="shared" si="201"/>
        <v>0</v>
      </c>
      <c r="ID42" s="351">
        <f t="shared" si="202"/>
        <v>0</v>
      </c>
      <c r="IE42" s="352">
        <f t="shared" si="203"/>
        <v>0</v>
      </c>
      <c r="IF42" s="319">
        <f t="shared" si="204"/>
        <v>0</v>
      </c>
      <c r="IG42" s="319">
        <f t="shared" si="205"/>
        <v>0</v>
      </c>
      <c r="IH42" s="351">
        <f t="shared" si="206"/>
        <v>0</v>
      </c>
      <c r="II42" s="352">
        <f t="shared" si="207"/>
        <v>0</v>
      </c>
      <c r="IJ42" s="319">
        <f t="shared" si="208"/>
        <v>0</v>
      </c>
      <c r="IK42" s="319">
        <f t="shared" si="209"/>
        <v>0</v>
      </c>
      <c r="IL42" s="351">
        <f t="shared" si="210"/>
        <v>0</v>
      </c>
      <c r="IM42" s="352">
        <f t="shared" si="211"/>
        <v>0</v>
      </c>
      <c r="IN42" s="319">
        <f t="shared" si="212"/>
        <v>0</v>
      </c>
      <c r="IO42" s="319">
        <f t="shared" si="213"/>
        <v>0</v>
      </c>
      <c r="IP42" s="351">
        <f t="shared" si="214"/>
        <v>0</v>
      </c>
      <c r="IQ42" s="352">
        <f t="shared" si="215"/>
        <v>0</v>
      </c>
      <c r="IR42" s="319">
        <f t="shared" si="216"/>
        <v>0</v>
      </c>
      <c r="IS42" s="319">
        <f t="shared" si="217"/>
        <v>0</v>
      </c>
      <c r="IT42" s="351">
        <f t="shared" si="218"/>
        <v>0</v>
      </c>
      <c r="IU42" s="172"/>
      <c r="IV42" s="350">
        <f t="shared" si="219"/>
        <v>0</v>
      </c>
      <c r="IW42" s="319">
        <f t="shared" si="220"/>
        <v>0</v>
      </c>
      <c r="IX42" s="319">
        <f t="shared" si="221"/>
        <v>0</v>
      </c>
      <c r="IY42" s="351">
        <f t="shared" si="222"/>
        <v>0</v>
      </c>
      <c r="IZ42" s="352">
        <f t="shared" si="223"/>
        <v>0</v>
      </c>
      <c r="JA42" s="319">
        <f t="shared" si="224"/>
        <v>0</v>
      </c>
      <c r="JB42" s="319">
        <f t="shared" si="225"/>
        <v>0</v>
      </c>
      <c r="JC42" s="351">
        <f t="shared" si="226"/>
        <v>0</v>
      </c>
      <c r="JD42" s="352">
        <f t="shared" si="227"/>
        <v>0</v>
      </c>
      <c r="JE42" s="319">
        <f t="shared" si="228"/>
        <v>0</v>
      </c>
      <c r="JF42" s="319">
        <f t="shared" si="229"/>
        <v>0</v>
      </c>
      <c r="JG42" s="351">
        <f t="shared" si="230"/>
        <v>0</v>
      </c>
      <c r="JH42" s="352">
        <f t="shared" si="231"/>
        <v>0</v>
      </c>
      <c r="JI42" s="319">
        <f t="shared" si="232"/>
        <v>0</v>
      </c>
      <c r="JJ42" s="319">
        <f t="shared" si="233"/>
        <v>0</v>
      </c>
      <c r="JK42" s="351">
        <f t="shared" si="234"/>
        <v>0</v>
      </c>
      <c r="JL42" s="352">
        <f t="shared" si="235"/>
        <v>0</v>
      </c>
      <c r="JM42" s="319">
        <f t="shared" si="236"/>
        <v>0</v>
      </c>
      <c r="JN42" s="319">
        <f t="shared" si="237"/>
        <v>0</v>
      </c>
      <c r="JO42" s="351">
        <f t="shared" si="238"/>
        <v>0</v>
      </c>
      <c r="JP42" s="352">
        <f t="shared" si="239"/>
        <v>0</v>
      </c>
      <c r="JQ42" s="319">
        <f t="shared" si="240"/>
        <v>0</v>
      </c>
      <c r="JR42" s="319">
        <f t="shared" si="241"/>
        <v>0</v>
      </c>
      <c r="JS42" s="351">
        <f t="shared" si="242"/>
        <v>0</v>
      </c>
    </row>
    <row r="43" spans="2:279" s="25" customFormat="1" ht="15" x14ac:dyDescent="0.25">
      <c r="B43" s="254"/>
      <c r="C43" s="209"/>
      <c r="D43" s="210"/>
      <c r="E43" s="142"/>
      <c r="F43" s="37"/>
      <c r="G43" s="17"/>
      <c r="H43" s="17"/>
      <c r="I43" s="18">
        <f t="shared" si="0"/>
        <v>0</v>
      </c>
      <c r="J43" s="17"/>
      <c r="K43" s="368" t="str">
        <f t="shared" si="1"/>
        <v/>
      </c>
      <c r="L43" s="211">
        <f t="shared" si="2"/>
        <v>0</v>
      </c>
      <c r="M43" s="211">
        <f t="shared" si="243"/>
        <v>0</v>
      </c>
      <c r="N43" s="96">
        <f t="shared" si="244"/>
        <v>0</v>
      </c>
      <c r="P43" s="253"/>
      <c r="R43" s="253"/>
      <c r="T43" s="430"/>
      <c r="V43" s="253"/>
      <c r="X43" s="210"/>
      <c r="Z43" s="726"/>
      <c r="AA43"/>
      <c r="AB43" s="726"/>
      <c r="AC43" s="45"/>
      <c r="AD43" s="354">
        <v>7</v>
      </c>
      <c r="AE43" s="315"/>
      <c r="AF43" s="350">
        <f t="shared" si="3"/>
        <v>0</v>
      </c>
      <c r="AG43" s="319">
        <f t="shared" si="4"/>
        <v>0</v>
      </c>
      <c r="AH43" s="319">
        <f t="shared" si="5"/>
        <v>0</v>
      </c>
      <c r="AI43" s="844">
        <f t="shared" si="6"/>
        <v>0</v>
      </c>
      <c r="AJ43" s="845">
        <f t="shared" si="7"/>
        <v>0</v>
      </c>
      <c r="AK43" s="846">
        <f t="shared" si="8"/>
        <v>0</v>
      </c>
      <c r="AL43" s="844">
        <f t="shared" si="9"/>
        <v>0</v>
      </c>
      <c r="AM43" s="844">
        <f t="shared" si="10"/>
        <v>0</v>
      </c>
      <c r="AN43" s="844">
        <f t="shared" si="11"/>
        <v>0</v>
      </c>
      <c r="AO43" s="845">
        <f t="shared" si="12"/>
        <v>0</v>
      </c>
      <c r="AP43" s="846">
        <f t="shared" si="13"/>
        <v>0</v>
      </c>
      <c r="AQ43" s="844">
        <f t="shared" si="14"/>
        <v>0</v>
      </c>
      <c r="AR43" s="844">
        <f t="shared" si="15"/>
        <v>0</v>
      </c>
      <c r="AS43" s="844">
        <f t="shared" si="16"/>
        <v>0</v>
      </c>
      <c r="AT43" s="845">
        <f t="shared" si="17"/>
        <v>0</v>
      </c>
      <c r="AU43" s="846">
        <f t="shared" si="18"/>
        <v>0</v>
      </c>
      <c r="AV43" s="844">
        <f t="shared" si="19"/>
        <v>0</v>
      </c>
      <c r="AW43" s="844">
        <f t="shared" si="20"/>
        <v>0</v>
      </c>
      <c r="AX43" s="844">
        <f t="shared" si="21"/>
        <v>0</v>
      </c>
      <c r="AY43" s="845">
        <f t="shared" si="22"/>
        <v>0</v>
      </c>
      <c r="AZ43" s="846">
        <f t="shared" si="23"/>
        <v>0</v>
      </c>
      <c r="BA43" s="844">
        <f t="shared" si="24"/>
        <v>0</v>
      </c>
      <c r="BB43" s="844">
        <f t="shared" si="25"/>
        <v>0</v>
      </c>
      <c r="BC43" s="844">
        <f t="shared" si="26"/>
        <v>0</v>
      </c>
      <c r="BD43" s="845">
        <f t="shared" si="27"/>
        <v>0</v>
      </c>
      <c r="BE43" s="846">
        <f t="shared" si="28"/>
        <v>0</v>
      </c>
      <c r="BF43" s="844">
        <f t="shared" si="29"/>
        <v>0</v>
      </c>
      <c r="BG43" s="844">
        <f t="shared" si="30"/>
        <v>0</v>
      </c>
      <c r="BH43" s="844">
        <f t="shared" si="31"/>
        <v>0</v>
      </c>
      <c r="BI43" s="845">
        <f t="shared" si="32"/>
        <v>0</v>
      </c>
      <c r="BJ43"/>
      <c r="BK43" s="350">
        <f t="shared" si="33"/>
        <v>0</v>
      </c>
      <c r="BL43" s="319">
        <f t="shared" si="34"/>
        <v>0</v>
      </c>
      <c r="BM43" s="319">
        <f t="shared" si="35"/>
        <v>0</v>
      </c>
      <c r="BN43" s="319">
        <f t="shared" si="36"/>
        <v>0</v>
      </c>
      <c r="BO43" s="351">
        <f t="shared" si="37"/>
        <v>0</v>
      </c>
      <c r="BP43" s="352">
        <f t="shared" si="38"/>
        <v>0</v>
      </c>
      <c r="BQ43" s="319">
        <f t="shared" si="39"/>
        <v>0</v>
      </c>
      <c r="BR43" s="319">
        <f t="shared" si="40"/>
        <v>0</v>
      </c>
      <c r="BS43" s="319">
        <f t="shared" si="41"/>
        <v>0</v>
      </c>
      <c r="BT43" s="351">
        <f t="shared" si="42"/>
        <v>0</v>
      </c>
      <c r="BU43" s="352">
        <f t="shared" si="43"/>
        <v>0</v>
      </c>
      <c r="BV43" s="319">
        <f t="shared" si="44"/>
        <v>0</v>
      </c>
      <c r="BW43" s="319">
        <f t="shared" si="45"/>
        <v>0</v>
      </c>
      <c r="BX43" s="319">
        <f t="shared" si="46"/>
        <v>0</v>
      </c>
      <c r="BY43" s="351">
        <f t="shared" si="47"/>
        <v>0</v>
      </c>
      <c r="BZ43" s="352">
        <f t="shared" si="48"/>
        <v>0</v>
      </c>
      <c r="CA43" s="319">
        <f t="shared" si="49"/>
        <v>0</v>
      </c>
      <c r="CB43" s="319">
        <f t="shared" si="50"/>
        <v>0</v>
      </c>
      <c r="CC43" s="319">
        <f t="shared" si="51"/>
        <v>0</v>
      </c>
      <c r="CD43" s="351">
        <f t="shared" si="52"/>
        <v>0</v>
      </c>
      <c r="CE43" s="352">
        <f t="shared" si="53"/>
        <v>0</v>
      </c>
      <c r="CF43" s="319">
        <f t="shared" si="54"/>
        <v>0</v>
      </c>
      <c r="CG43" s="319">
        <f t="shared" si="55"/>
        <v>0</v>
      </c>
      <c r="CH43" s="319">
        <f t="shared" si="56"/>
        <v>0</v>
      </c>
      <c r="CI43" s="351">
        <f t="shared" si="57"/>
        <v>0</v>
      </c>
      <c r="CJ43" s="352">
        <f t="shared" si="58"/>
        <v>0</v>
      </c>
      <c r="CK43" s="319">
        <f t="shared" si="59"/>
        <v>0</v>
      </c>
      <c r="CL43" s="319">
        <f t="shared" si="60"/>
        <v>0</v>
      </c>
      <c r="CM43" s="319">
        <f t="shared" si="61"/>
        <v>0</v>
      </c>
      <c r="CN43" s="351">
        <f t="shared" si="62"/>
        <v>0</v>
      </c>
      <c r="CO43"/>
      <c r="CP43" s="350">
        <f t="shared" si="63"/>
        <v>0</v>
      </c>
      <c r="CQ43" s="319">
        <f t="shared" si="64"/>
        <v>0</v>
      </c>
      <c r="CR43" s="319">
        <f t="shared" si="65"/>
        <v>0</v>
      </c>
      <c r="CS43" s="319">
        <f t="shared" si="66"/>
        <v>0</v>
      </c>
      <c r="CT43" s="351">
        <f t="shared" si="67"/>
        <v>0</v>
      </c>
      <c r="CU43" s="352">
        <f t="shared" si="68"/>
        <v>0</v>
      </c>
      <c r="CV43" s="319">
        <f t="shared" si="69"/>
        <v>0</v>
      </c>
      <c r="CW43" s="319">
        <f t="shared" si="70"/>
        <v>0</v>
      </c>
      <c r="CX43" s="319">
        <f t="shared" si="71"/>
        <v>0</v>
      </c>
      <c r="CY43" s="351">
        <f t="shared" si="72"/>
        <v>0</v>
      </c>
      <c r="CZ43" s="352">
        <f t="shared" si="73"/>
        <v>0</v>
      </c>
      <c r="DA43" s="319">
        <f t="shared" si="74"/>
        <v>0</v>
      </c>
      <c r="DB43" s="319">
        <f t="shared" si="75"/>
        <v>0</v>
      </c>
      <c r="DC43" s="319">
        <f t="shared" si="76"/>
        <v>0</v>
      </c>
      <c r="DD43" s="351">
        <f t="shared" si="77"/>
        <v>0</v>
      </c>
      <c r="DE43" s="352">
        <f t="shared" si="78"/>
        <v>0</v>
      </c>
      <c r="DF43" s="319">
        <f t="shared" si="79"/>
        <v>0</v>
      </c>
      <c r="DG43" s="319">
        <f t="shared" si="80"/>
        <v>0</v>
      </c>
      <c r="DH43" s="319">
        <f t="shared" si="81"/>
        <v>0</v>
      </c>
      <c r="DI43" s="351">
        <f t="shared" si="82"/>
        <v>0</v>
      </c>
      <c r="DJ43" s="352">
        <f t="shared" si="83"/>
        <v>0</v>
      </c>
      <c r="DK43" s="319">
        <f t="shared" si="84"/>
        <v>0</v>
      </c>
      <c r="DL43" s="319">
        <f t="shared" si="85"/>
        <v>0</v>
      </c>
      <c r="DM43" s="319">
        <f t="shared" si="86"/>
        <v>0</v>
      </c>
      <c r="DN43" s="351">
        <f t="shared" si="87"/>
        <v>0</v>
      </c>
      <c r="DO43" s="352">
        <f t="shared" si="88"/>
        <v>0</v>
      </c>
      <c r="DP43" s="319">
        <f t="shared" si="89"/>
        <v>0</v>
      </c>
      <c r="DQ43" s="319">
        <f t="shared" si="90"/>
        <v>0</v>
      </c>
      <c r="DR43" s="319">
        <f t="shared" si="91"/>
        <v>0</v>
      </c>
      <c r="DS43" s="351">
        <f t="shared" si="92"/>
        <v>0</v>
      </c>
      <c r="DT43" s="172"/>
      <c r="DU43" s="350">
        <f t="shared" si="93"/>
        <v>0</v>
      </c>
      <c r="DV43" s="319">
        <f t="shared" si="94"/>
        <v>0</v>
      </c>
      <c r="DW43" s="319">
        <f t="shared" si="95"/>
        <v>0</v>
      </c>
      <c r="DX43" s="351">
        <f t="shared" si="96"/>
        <v>0</v>
      </c>
      <c r="DY43" s="352">
        <f t="shared" si="97"/>
        <v>0</v>
      </c>
      <c r="DZ43" s="319">
        <f t="shared" si="98"/>
        <v>0</v>
      </c>
      <c r="EA43" s="319">
        <f t="shared" si="99"/>
        <v>0</v>
      </c>
      <c r="EB43" s="351">
        <f t="shared" si="100"/>
        <v>0</v>
      </c>
      <c r="EC43" s="352">
        <f t="shared" si="101"/>
        <v>0</v>
      </c>
      <c r="ED43" s="319">
        <f t="shared" si="102"/>
        <v>0</v>
      </c>
      <c r="EE43" s="319">
        <f t="shared" si="103"/>
        <v>0</v>
      </c>
      <c r="EF43" s="351">
        <f t="shared" si="104"/>
        <v>0</v>
      </c>
      <c r="EG43" s="352">
        <f t="shared" si="105"/>
        <v>0</v>
      </c>
      <c r="EH43" s="319">
        <f t="shared" si="106"/>
        <v>0</v>
      </c>
      <c r="EI43" s="319">
        <f t="shared" si="107"/>
        <v>0</v>
      </c>
      <c r="EJ43" s="351">
        <f t="shared" si="108"/>
        <v>0</v>
      </c>
      <c r="EK43" s="352">
        <f t="shared" si="109"/>
        <v>0</v>
      </c>
      <c r="EL43" s="319">
        <f t="shared" si="110"/>
        <v>0</v>
      </c>
      <c r="EM43" s="319">
        <f t="shared" si="111"/>
        <v>0</v>
      </c>
      <c r="EN43" s="351">
        <f t="shared" si="112"/>
        <v>0</v>
      </c>
      <c r="EO43" s="352">
        <f t="shared" si="113"/>
        <v>0</v>
      </c>
      <c r="EP43" s="319">
        <f t="shared" si="114"/>
        <v>0</v>
      </c>
      <c r="EQ43" s="319">
        <f t="shared" si="115"/>
        <v>0</v>
      </c>
      <c r="ER43" s="351">
        <f t="shared" si="116"/>
        <v>0</v>
      </c>
      <c r="ES43" s="172"/>
      <c r="ET43" s="350">
        <f t="shared" si="117"/>
        <v>0</v>
      </c>
      <c r="EU43" s="319">
        <f t="shared" si="118"/>
        <v>0</v>
      </c>
      <c r="EV43" s="319">
        <f t="shared" si="119"/>
        <v>0</v>
      </c>
      <c r="EW43" s="351">
        <f t="shared" si="120"/>
        <v>0</v>
      </c>
      <c r="EX43" s="352">
        <f t="shared" si="121"/>
        <v>0</v>
      </c>
      <c r="EY43" s="319">
        <f t="shared" si="122"/>
        <v>0</v>
      </c>
      <c r="EZ43" s="319">
        <f t="shared" si="123"/>
        <v>0</v>
      </c>
      <c r="FA43" s="351">
        <f t="shared" si="124"/>
        <v>0</v>
      </c>
      <c r="FB43" s="352">
        <f t="shared" si="125"/>
        <v>0</v>
      </c>
      <c r="FC43" s="319">
        <f t="shared" si="126"/>
        <v>0</v>
      </c>
      <c r="FD43" s="319">
        <f t="shared" si="127"/>
        <v>0</v>
      </c>
      <c r="FE43" s="351">
        <f t="shared" si="128"/>
        <v>0</v>
      </c>
      <c r="FF43" s="352">
        <f t="shared" si="129"/>
        <v>0</v>
      </c>
      <c r="FG43" s="319">
        <f t="shared" si="130"/>
        <v>0</v>
      </c>
      <c r="FH43" s="319">
        <f t="shared" si="131"/>
        <v>0</v>
      </c>
      <c r="FI43" s="351">
        <f t="shared" si="132"/>
        <v>0</v>
      </c>
      <c r="FJ43" s="352">
        <f t="shared" si="133"/>
        <v>0</v>
      </c>
      <c r="FK43" s="319">
        <f t="shared" si="134"/>
        <v>0</v>
      </c>
      <c r="FL43" s="319">
        <f t="shared" si="135"/>
        <v>0</v>
      </c>
      <c r="FM43" s="351">
        <f t="shared" si="136"/>
        <v>0</v>
      </c>
      <c r="FN43" s="352">
        <f t="shared" si="137"/>
        <v>0</v>
      </c>
      <c r="FO43" s="319">
        <f t="shared" si="138"/>
        <v>0</v>
      </c>
      <c r="FP43" s="319">
        <f t="shared" si="139"/>
        <v>0</v>
      </c>
      <c r="FQ43" s="351">
        <f t="shared" si="140"/>
        <v>0</v>
      </c>
      <c r="FR43" s="172"/>
      <c r="FS43" s="350">
        <f t="shared" si="141"/>
        <v>0</v>
      </c>
      <c r="FT43" s="319">
        <f t="shared" si="142"/>
        <v>0</v>
      </c>
      <c r="FU43" s="319">
        <f t="shared" si="143"/>
        <v>0</v>
      </c>
      <c r="FV43" s="319">
        <f t="shared" si="144"/>
        <v>0</v>
      </c>
      <c r="FW43" s="351">
        <f t="shared" si="145"/>
        <v>0</v>
      </c>
      <c r="FX43" s="352">
        <f t="shared" si="146"/>
        <v>0</v>
      </c>
      <c r="FY43" s="319">
        <f t="shared" si="147"/>
        <v>0</v>
      </c>
      <c r="FZ43" s="319">
        <f t="shared" si="148"/>
        <v>0</v>
      </c>
      <c r="GA43" s="319">
        <f t="shared" si="149"/>
        <v>0</v>
      </c>
      <c r="GB43" s="351">
        <f t="shared" si="150"/>
        <v>0</v>
      </c>
      <c r="GC43" s="352">
        <f t="shared" si="151"/>
        <v>0</v>
      </c>
      <c r="GD43" s="319">
        <f t="shared" si="152"/>
        <v>0</v>
      </c>
      <c r="GE43" s="319">
        <f t="shared" si="153"/>
        <v>0</v>
      </c>
      <c r="GF43" s="319">
        <f t="shared" si="154"/>
        <v>0</v>
      </c>
      <c r="GG43" s="351">
        <f t="shared" si="155"/>
        <v>0</v>
      </c>
      <c r="GH43" s="352">
        <f t="shared" si="156"/>
        <v>0</v>
      </c>
      <c r="GI43" s="319">
        <f t="shared" si="157"/>
        <v>0</v>
      </c>
      <c r="GJ43" s="319">
        <f t="shared" si="158"/>
        <v>0</v>
      </c>
      <c r="GK43" s="319">
        <f t="shared" si="159"/>
        <v>0</v>
      </c>
      <c r="GL43" s="351">
        <f t="shared" si="160"/>
        <v>0</v>
      </c>
      <c r="GM43" s="352">
        <f t="shared" si="161"/>
        <v>0</v>
      </c>
      <c r="GN43" s="319">
        <f t="shared" si="162"/>
        <v>0</v>
      </c>
      <c r="GO43" s="319">
        <f t="shared" si="163"/>
        <v>0</v>
      </c>
      <c r="GP43" s="319">
        <f t="shared" si="164"/>
        <v>0</v>
      </c>
      <c r="GQ43" s="351">
        <f t="shared" si="165"/>
        <v>0</v>
      </c>
      <c r="GR43" s="352">
        <f t="shared" si="166"/>
        <v>0</v>
      </c>
      <c r="GS43" s="319">
        <f t="shared" si="167"/>
        <v>0</v>
      </c>
      <c r="GT43" s="319">
        <f t="shared" si="168"/>
        <v>0</v>
      </c>
      <c r="GU43" s="319">
        <f t="shared" si="169"/>
        <v>0</v>
      </c>
      <c r="GV43" s="351">
        <f t="shared" si="170"/>
        <v>0</v>
      </c>
      <c r="GW43"/>
      <c r="GX43" s="350">
        <f t="shared" si="171"/>
        <v>0</v>
      </c>
      <c r="GY43" s="319">
        <f t="shared" si="172"/>
        <v>0</v>
      </c>
      <c r="GZ43" s="319">
        <f t="shared" si="173"/>
        <v>0</v>
      </c>
      <c r="HA43" s="351">
        <f t="shared" si="174"/>
        <v>0</v>
      </c>
      <c r="HB43" s="352">
        <f t="shared" si="175"/>
        <v>0</v>
      </c>
      <c r="HC43" s="319">
        <f t="shared" si="176"/>
        <v>0</v>
      </c>
      <c r="HD43" s="319">
        <f t="shared" si="177"/>
        <v>0</v>
      </c>
      <c r="HE43" s="351">
        <f t="shared" si="178"/>
        <v>0</v>
      </c>
      <c r="HF43" s="352">
        <f t="shared" si="179"/>
        <v>0</v>
      </c>
      <c r="HG43" s="319">
        <f t="shared" si="180"/>
        <v>0</v>
      </c>
      <c r="HH43" s="319">
        <f t="shared" si="181"/>
        <v>0</v>
      </c>
      <c r="HI43" s="351">
        <f t="shared" si="182"/>
        <v>0</v>
      </c>
      <c r="HJ43" s="352">
        <f t="shared" si="183"/>
        <v>0</v>
      </c>
      <c r="HK43" s="319">
        <f t="shared" si="184"/>
        <v>0</v>
      </c>
      <c r="HL43" s="319">
        <f t="shared" si="185"/>
        <v>0</v>
      </c>
      <c r="HM43" s="351">
        <f t="shared" si="186"/>
        <v>0</v>
      </c>
      <c r="HN43" s="352">
        <f t="shared" si="187"/>
        <v>0</v>
      </c>
      <c r="HO43" s="319">
        <f t="shared" si="188"/>
        <v>0</v>
      </c>
      <c r="HP43" s="319">
        <f t="shared" si="189"/>
        <v>0</v>
      </c>
      <c r="HQ43" s="351">
        <f t="shared" si="190"/>
        <v>0</v>
      </c>
      <c r="HR43" s="352">
        <f t="shared" si="191"/>
        <v>0</v>
      </c>
      <c r="HS43" s="319">
        <f t="shared" si="192"/>
        <v>0</v>
      </c>
      <c r="HT43" s="319">
        <f t="shared" si="193"/>
        <v>0</v>
      </c>
      <c r="HU43" s="351">
        <f t="shared" si="194"/>
        <v>0</v>
      </c>
      <c r="HV43" s="172"/>
      <c r="HW43" s="350">
        <f t="shared" si="195"/>
        <v>0</v>
      </c>
      <c r="HX43" s="319">
        <f t="shared" si="196"/>
        <v>0</v>
      </c>
      <c r="HY43" s="319">
        <f t="shared" si="197"/>
        <v>0</v>
      </c>
      <c r="HZ43" s="351">
        <f t="shared" si="198"/>
        <v>0</v>
      </c>
      <c r="IA43" s="352">
        <f t="shared" si="199"/>
        <v>0</v>
      </c>
      <c r="IB43" s="319">
        <f t="shared" si="200"/>
        <v>0</v>
      </c>
      <c r="IC43" s="319">
        <f t="shared" si="201"/>
        <v>0</v>
      </c>
      <c r="ID43" s="351">
        <f t="shared" si="202"/>
        <v>0</v>
      </c>
      <c r="IE43" s="352">
        <f t="shared" si="203"/>
        <v>0</v>
      </c>
      <c r="IF43" s="319">
        <f t="shared" si="204"/>
        <v>0</v>
      </c>
      <c r="IG43" s="319">
        <f t="shared" si="205"/>
        <v>0</v>
      </c>
      <c r="IH43" s="351">
        <f t="shared" si="206"/>
        <v>0</v>
      </c>
      <c r="II43" s="352">
        <f t="shared" si="207"/>
        <v>0</v>
      </c>
      <c r="IJ43" s="319">
        <f t="shared" si="208"/>
        <v>0</v>
      </c>
      <c r="IK43" s="319">
        <f t="shared" si="209"/>
        <v>0</v>
      </c>
      <c r="IL43" s="351">
        <f t="shared" si="210"/>
        <v>0</v>
      </c>
      <c r="IM43" s="352">
        <f t="shared" si="211"/>
        <v>0</v>
      </c>
      <c r="IN43" s="319">
        <f t="shared" si="212"/>
        <v>0</v>
      </c>
      <c r="IO43" s="319">
        <f t="shared" si="213"/>
        <v>0</v>
      </c>
      <c r="IP43" s="351">
        <f t="shared" si="214"/>
        <v>0</v>
      </c>
      <c r="IQ43" s="352">
        <f t="shared" si="215"/>
        <v>0</v>
      </c>
      <c r="IR43" s="319">
        <f t="shared" si="216"/>
        <v>0</v>
      </c>
      <c r="IS43" s="319">
        <f t="shared" si="217"/>
        <v>0</v>
      </c>
      <c r="IT43" s="351">
        <f t="shared" si="218"/>
        <v>0</v>
      </c>
      <c r="IU43" s="172"/>
      <c r="IV43" s="350">
        <f t="shared" si="219"/>
        <v>0</v>
      </c>
      <c r="IW43" s="319">
        <f t="shared" si="220"/>
        <v>0</v>
      </c>
      <c r="IX43" s="319">
        <f t="shared" si="221"/>
        <v>0</v>
      </c>
      <c r="IY43" s="351">
        <f t="shared" si="222"/>
        <v>0</v>
      </c>
      <c r="IZ43" s="352">
        <f t="shared" si="223"/>
        <v>0</v>
      </c>
      <c r="JA43" s="319">
        <f t="shared" si="224"/>
        <v>0</v>
      </c>
      <c r="JB43" s="319">
        <f t="shared" si="225"/>
        <v>0</v>
      </c>
      <c r="JC43" s="351">
        <f t="shared" si="226"/>
        <v>0</v>
      </c>
      <c r="JD43" s="352">
        <f t="shared" si="227"/>
        <v>0</v>
      </c>
      <c r="JE43" s="319">
        <f t="shared" si="228"/>
        <v>0</v>
      </c>
      <c r="JF43" s="319">
        <f t="shared" si="229"/>
        <v>0</v>
      </c>
      <c r="JG43" s="351">
        <f t="shared" si="230"/>
        <v>0</v>
      </c>
      <c r="JH43" s="352">
        <f t="shared" si="231"/>
        <v>0</v>
      </c>
      <c r="JI43" s="319">
        <f t="shared" si="232"/>
        <v>0</v>
      </c>
      <c r="JJ43" s="319">
        <f t="shared" si="233"/>
        <v>0</v>
      </c>
      <c r="JK43" s="351">
        <f t="shared" si="234"/>
        <v>0</v>
      </c>
      <c r="JL43" s="352">
        <f t="shared" si="235"/>
        <v>0</v>
      </c>
      <c r="JM43" s="319">
        <f t="shared" si="236"/>
        <v>0</v>
      </c>
      <c r="JN43" s="319">
        <f t="shared" si="237"/>
        <v>0</v>
      </c>
      <c r="JO43" s="351">
        <f t="shared" si="238"/>
        <v>0</v>
      </c>
      <c r="JP43" s="352">
        <f t="shared" si="239"/>
        <v>0</v>
      </c>
      <c r="JQ43" s="319">
        <f t="shared" si="240"/>
        <v>0</v>
      </c>
      <c r="JR43" s="319">
        <f t="shared" si="241"/>
        <v>0</v>
      </c>
      <c r="JS43" s="351">
        <f t="shared" si="242"/>
        <v>0</v>
      </c>
    </row>
    <row r="44" spans="2:279" s="25" customFormat="1" ht="15.75" thickBot="1" x14ac:dyDescent="0.3">
      <c r="B44" s="254"/>
      <c r="C44" s="209"/>
      <c r="D44" s="210"/>
      <c r="E44" s="142"/>
      <c r="F44" s="37"/>
      <c r="G44" s="17"/>
      <c r="H44" s="17"/>
      <c r="I44" s="18">
        <f t="shared" si="0"/>
        <v>0</v>
      </c>
      <c r="J44" s="17"/>
      <c r="K44" s="368" t="str">
        <f t="shared" si="1"/>
        <v/>
      </c>
      <c r="L44" s="211">
        <f t="shared" si="2"/>
        <v>0</v>
      </c>
      <c r="M44" s="211">
        <f t="shared" si="243"/>
        <v>0</v>
      </c>
      <c r="N44" s="192">
        <f t="shared" si="244"/>
        <v>0</v>
      </c>
      <c r="P44" s="490"/>
      <c r="R44" s="490"/>
      <c r="T44" s="430"/>
      <c r="V44" s="490"/>
      <c r="X44" s="210"/>
      <c r="Z44" s="726"/>
      <c r="AA44"/>
      <c r="AB44" s="726"/>
      <c r="AC44" s="45"/>
      <c r="AD44" s="354">
        <v>8</v>
      </c>
      <c r="AE44" s="315"/>
      <c r="AF44" s="357">
        <f t="shared" si="3"/>
        <v>0</v>
      </c>
      <c r="AG44" s="358">
        <f t="shared" si="4"/>
        <v>0</v>
      </c>
      <c r="AH44" s="358">
        <f t="shared" si="5"/>
        <v>0</v>
      </c>
      <c r="AI44" s="844">
        <f t="shared" si="6"/>
        <v>0</v>
      </c>
      <c r="AJ44" s="847">
        <f t="shared" si="7"/>
        <v>0</v>
      </c>
      <c r="AK44" s="848">
        <f t="shared" si="8"/>
        <v>0</v>
      </c>
      <c r="AL44" s="849">
        <f t="shared" si="9"/>
        <v>0</v>
      </c>
      <c r="AM44" s="849">
        <f t="shared" si="10"/>
        <v>0</v>
      </c>
      <c r="AN44" s="844">
        <f t="shared" si="11"/>
        <v>0</v>
      </c>
      <c r="AO44" s="847">
        <f t="shared" si="12"/>
        <v>0</v>
      </c>
      <c r="AP44" s="848">
        <f t="shared" si="13"/>
        <v>0</v>
      </c>
      <c r="AQ44" s="849">
        <f t="shared" si="14"/>
        <v>0</v>
      </c>
      <c r="AR44" s="849">
        <f t="shared" si="15"/>
        <v>0</v>
      </c>
      <c r="AS44" s="844">
        <f t="shared" si="16"/>
        <v>0</v>
      </c>
      <c r="AT44" s="847">
        <f t="shared" si="17"/>
        <v>0</v>
      </c>
      <c r="AU44" s="848">
        <f t="shared" si="18"/>
        <v>0</v>
      </c>
      <c r="AV44" s="849">
        <f t="shared" si="19"/>
        <v>0</v>
      </c>
      <c r="AW44" s="849">
        <f t="shared" si="20"/>
        <v>0</v>
      </c>
      <c r="AX44" s="844">
        <f t="shared" si="21"/>
        <v>0</v>
      </c>
      <c r="AY44" s="847">
        <f t="shared" si="22"/>
        <v>0</v>
      </c>
      <c r="AZ44" s="848">
        <f t="shared" si="23"/>
        <v>0</v>
      </c>
      <c r="BA44" s="849">
        <f t="shared" si="24"/>
        <v>0</v>
      </c>
      <c r="BB44" s="849">
        <f t="shared" si="25"/>
        <v>0</v>
      </c>
      <c r="BC44" s="844">
        <f t="shared" si="26"/>
        <v>0</v>
      </c>
      <c r="BD44" s="847">
        <f t="shared" si="27"/>
        <v>0</v>
      </c>
      <c r="BE44" s="848">
        <f t="shared" si="28"/>
        <v>0</v>
      </c>
      <c r="BF44" s="849">
        <f t="shared" si="29"/>
        <v>0</v>
      </c>
      <c r="BG44" s="849">
        <f t="shared" si="30"/>
        <v>0</v>
      </c>
      <c r="BH44" s="844">
        <f t="shared" si="31"/>
        <v>0</v>
      </c>
      <c r="BI44" s="847">
        <f t="shared" si="32"/>
        <v>0</v>
      </c>
      <c r="BJ44"/>
      <c r="BK44" s="357">
        <f t="shared" si="33"/>
        <v>0</v>
      </c>
      <c r="BL44" s="358">
        <f t="shared" si="34"/>
        <v>0</v>
      </c>
      <c r="BM44" s="358">
        <f t="shared" si="35"/>
        <v>0</v>
      </c>
      <c r="BN44" s="319">
        <f t="shared" si="36"/>
        <v>0</v>
      </c>
      <c r="BO44" s="359">
        <f t="shared" si="37"/>
        <v>0</v>
      </c>
      <c r="BP44" s="360">
        <f t="shared" si="38"/>
        <v>0</v>
      </c>
      <c r="BQ44" s="358">
        <f t="shared" si="39"/>
        <v>0</v>
      </c>
      <c r="BR44" s="358">
        <f t="shared" si="40"/>
        <v>0</v>
      </c>
      <c r="BS44" s="319">
        <f t="shared" si="41"/>
        <v>0</v>
      </c>
      <c r="BT44" s="359">
        <f t="shared" si="42"/>
        <v>0</v>
      </c>
      <c r="BU44" s="360">
        <f t="shared" si="43"/>
        <v>0</v>
      </c>
      <c r="BV44" s="358">
        <f t="shared" si="44"/>
        <v>0</v>
      </c>
      <c r="BW44" s="358">
        <f t="shared" si="45"/>
        <v>0</v>
      </c>
      <c r="BX44" s="319">
        <f t="shared" si="46"/>
        <v>0</v>
      </c>
      <c r="BY44" s="359">
        <f t="shared" si="47"/>
        <v>0</v>
      </c>
      <c r="BZ44" s="360">
        <f t="shared" si="48"/>
        <v>0</v>
      </c>
      <c r="CA44" s="358">
        <f t="shared" si="49"/>
        <v>0</v>
      </c>
      <c r="CB44" s="358">
        <f t="shared" si="50"/>
        <v>0</v>
      </c>
      <c r="CC44" s="319">
        <f t="shared" si="51"/>
        <v>0</v>
      </c>
      <c r="CD44" s="359">
        <f t="shared" si="52"/>
        <v>0</v>
      </c>
      <c r="CE44" s="360">
        <f t="shared" si="53"/>
        <v>0</v>
      </c>
      <c r="CF44" s="358">
        <f t="shared" si="54"/>
        <v>0</v>
      </c>
      <c r="CG44" s="358">
        <f t="shared" si="55"/>
        <v>0</v>
      </c>
      <c r="CH44" s="319">
        <f t="shared" si="56"/>
        <v>0</v>
      </c>
      <c r="CI44" s="359">
        <f t="shared" si="57"/>
        <v>0</v>
      </c>
      <c r="CJ44" s="360">
        <f t="shared" si="58"/>
        <v>0</v>
      </c>
      <c r="CK44" s="358">
        <f t="shared" si="59"/>
        <v>0</v>
      </c>
      <c r="CL44" s="358">
        <f t="shared" si="60"/>
        <v>0</v>
      </c>
      <c r="CM44" s="319">
        <f t="shared" si="61"/>
        <v>0</v>
      </c>
      <c r="CN44" s="359">
        <f t="shared" si="62"/>
        <v>0</v>
      </c>
      <c r="CO44"/>
      <c r="CP44" s="357">
        <f t="shared" si="63"/>
        <v>0</v>
      </c>
      <c r="CQ44" s="358">
        <f t="shared" si="64"/>
        <v>0</v>
      </c>
      <c r="CR44" s="358">
        <f t="shared" si="65"/>
        <v>0</v>
      </c>
      <c r="CS44" s="319">
        <f t="shared" si="66"/>
        <v>0</v>
      </c>
      <c r="CT44" s="359">
        <f t="shared" si="67"/>
        <v>0</v>
      </c>
      <c r="CU44" s="360">
        <f t="shared" si="68"/>
        <v>0</v>
      </c>
      <c r="CV44" s="358">
        <f t="shared" si="69"/>
        <v>0</v>
      </c>
      <c r="CW44" s="358">
        <f t="shared" si="70"/>
        <v>0</v>
      </c>
      <c r="CX44" s="319">
        <f t="shared" si="71"/>
        <v>0</v>
      </c>
      <c r="CY44" s="359">
        <f t="shared" si="72"/>
        <v>0</v>
      </c>
      <c r="CZ44" s="360">
        <f t="shared" si="73"/>
        <v>0</v>
      </c>
      <c r="DA44" s="358">
        <f t="shared" si="74"/>
        <v>0</v>
      </c>
      <c r="DB44" s="358">
        <f t="shared" si="75"/>
        <v>0</v>
      </c>
      <c r="DC44" s="319">
        <f t="shared" si="76"/>
        <v>0</v>
      </c>
      <c r="DD44" s="359">
        <f t="shared" si="77"/>
        <v>0</v>
      </c>
      <c r="DE44" s="360">
        <f t="shared" si="78"/>
        <v>0</v>
      </c>
      <c r="DF44" s="358">
        <f t="shared" si="79"/>
        <v>0</v>
      </c>
      <c r="DG44" s="358">
        <f t="shared" si="80"/>
        <v>0</v>
      </c>
      <c r="DH44" s="319">
        <f t="shared" si="81"/>
        <v>0</v>
      </c>
      <c r="DI44" s="359">
        <f t="shared" si="82"/>
        <v>0</v>
      </c>
      <c r="DJ44" s="360">
        <f t="shared" si="83"/>
        <v>0</v>
      </c>
      <c r="DK44" s="358">
        <f t="shared" si="84"/>
        <v>0</v>
      </c>
      <c r="DL44" s="358">
        <f t="shared" si="85"/>
        <v>0</v>
      </c>
      <c r="DM44" s="319">
        <f t="shared" si="86"/>
        <v>0</v>
      </c>
      <c r="DN44" s="359">
        <f t="shared" si="87"/>
        <v>0</v>
      </c>
      <c r="DO44" s="360">
        <f t="shared" si="88"/>
        <v>0</v>
      </c>
      <c r="DP44" s="358">
        <f t="shared" si="89"/>
        <v>0</v>
      </c>
      <c r="DQ44" s="358">
        <f t="shared" si="90"/>
        <v>0</v>
      </c>
      <c r="DR44" s="319">
        <f t="shared" si="91"/>
        <v>0</v>
      </c>
      <c r="DS44" s="359">
        <f t="shared" si="92"/>
        <v>0</v>
      </c>
      <c r="DT44" s="172"/>
      <c r="DU44" s="357">
        <f t="shared" si="93"/>
        <v>0</v>
      </c>
      <c r="DV44" s="358">
        <f t="shared" si="94"/>
        <v>0</v>
      </c>
      <c r="DW44" s="358">
        <f t="shared" si="95"/>
        <v>0</v>
      </c>
      <c r="DX44" s="359">
        <f t="shared" si="96"/>
        <v>0</v>
      </c>
      <c r="DY44" s="360">
        <f t="shared" si="97"/>
        <v>0</v>
      </c>
      <c r="DZ44" s="358">
        <f t="shared" si="98"/>
        <v>0</v>
      </c>
      <c r="EA44" s="358">
        <f t="shared" si="99"/>
        <v>0</v>
      </c>
      <c r="EB44" s="359">
        <f t="shared" si="100"/>
        <v>0</v>
      </c>
      <c r="EC44" s="360">
        <f t="shared" si="101"/>
        <v>0</v>
      </c>
      <c r="ED44" s="358">
        <f t="shared" si="102"/>
        <v>0</v>
      </c>
      <c r="EE44" s="358">
        <f t="shared" si="103"/>
        <v>0</v>
      </c>
      <c r="EF44" s="359">
        <f t="shared" si="104"/>
        <v>0</v>
      </c>
      <c r="EG44" s="360">
        <f t="shared" si="105"/>
        <v>0</v>
      </c>
      <c r="EH44" s="358">
        <f t="shared" si="106"/>
        <v>0</v>
      </c>
      <c r="EI44" s="358">
        <f t="shared" si="107"/>
        <v>0</v>
      </c>
      <c r="EJ44" s="359">
        <f t="shared" si="108"/>
        <v>0</v>
      </c>
      <c r="EK44" s="360">
        <f t="shared" si="109"/>
        <v>0</v>
      </c>
      <c r="EL44" s="358">
        <f t="shared" si="110"/>
        <v>0</v>
      </c>
      <c r="EM44" s="358">
        <f t="shared" si="111"/>
        <v>0</v>
      </c>
      <c r="EN44" s="359">
        <f t="shared" si="112"/>
        <v>0</v>
      </c>
      <c r="EO44" s="360">
        <f t="shared" si="113"/>
        <v>0</v>
      </c>
      <c r="EP44" s="358">
        <f t="shared" si="114"/>
        <v>0</v>
      </c>
      <c r="EQ44" s="358">
        <f t="shared" si="115"/>
        <v>0</v>
      </c>
      <c r="ER44" s="359">
        <f t="shared" si="116"/>
        <v>0</v>
      </c>
      <c r="ES44" s="172"/>
      <c r="ET44" s="357">
        <f t="shared" si="117"/>
        <v>0</v>
      </c>
      <c r="EU44" s="358">
        <f t="shared" si="118"/>
        <v>0</v>
      </c>
      <c r="EV44" s="358">
        <f t="shared" si="119"/>
        <v>0</v>
      </c>
      <c r="EW44" s="359">
        <f t="shared" si="120"/>
        <v>0</v>
      </c>
      <c r="EX44" s="360">
        <f t="shared" si="121"/>
        <v>0</v>
      </c>
      <c r="EY44" s="358">
        <f t="shared" si="122"/>
        <v>0</v>
      </c>
      <c r="EZ44" s="358">
        <f t="shared" si="123"/>
        <v>0</v>
      </c>
      <c r="FA44" s="359">
        <f t="shared" si="124"/>
        <v>0</v>
      </c>
      <c r="FB44" s="360">
        <f t="shared" si="125"/>
        <v>0</v>
      </c>
      <c r="FC44" s="358">
        <f t="shared" si="126"/>
        <v>0</v>
      </c>
      <c r="FD44" s="358">
        <f t="shared" si="127"/>
        <v>0</v>
      </c>
      <c r="FE44" s="359">
        <f t="shared" si="128"/>
        <v>0</v>
      </c>
      <c r="FF44" s="360">
        <f t="shared" si="129"/>
        <v>0</v>
      </c>
      <c r="FG44" s="358">
        <f t="shared" si="130"/>
        <v>0</v>
      </c>
      <c r="FH44" s="358">
        <f t="shared" si="131"/>
        <v>0</v>
      </c>
      <c r="FI44" s="359">
        <f t="shared" si="132"/>
        <v>0</v>
      </c>
      <c r="FJ44" s="360">
        <f t="shared" si="133"/>
        <v>0</v>
      </c>
      <c r="FK44" s="358">
        <f t="shared" si="134"/>
        <v>0</v>
      </c>
      <c r="FL44" s="358">
        <f t="shared" si="135"/>
        <v>0</v>
      </c>
      <c r="FM44" s="359">
        <f t="shared" si="136"/>
        <v>0</v>
      </c>
      <c r="FN44" s="360">
        <f t="shared" si="137"/>
        <v>0</v>
      </c>
      <c r="FO44" s="358">
        <f t="shared" si="138"/>
        <v>0</v>
      </c>
      <c r="FP44" s="358">
        <f t="shared" si="139"/>
        <v>0</v>
      </c>
      <c r="FQ44" s="359">
        <f t="shared" si="140"/>
        <v>0</v>
      </c>
      <c r="FR44" s="172"/>
      <c r="FS44" s="357">
        <f t="shared" si="141"/>
        <v>0</v>
      </c>
      <c r="FT44" s="358">
        <f t="shared" si="142"/>
        <v>0</v>
      </c>
      <c r="FU44" s="358">
        <f t="shared" si="143"/>
        <v>0</v>
      </c>
      <c r="FV44" s="319">
        <f t="shared" si="144"/>
        <v>0</v>
      </c>
      <c r="FW44" s="359">
        <f t="shared" si="145"/>
        <v>0</v>
      </c>
      <c r="FX44" s="360">
        <f t="shared" si="146"/>
        <v>0</v>
      </c>
      <c r="FY44" s="358">
        <f t="shared" si="147"/>
        <v>0</v>
      </c>
      <c r="FZ44" s="358">
        <f t="shared" si="148"/>
        <v>0</v>
      </c>
      <c r="GA44" s="319">
        <f t="shared" si="149"/>
        <v>0</v>
      </c>
      <c r="GB44" s="359">
        <f t="shared" si="150"/>
        <v>0</v>
      </c>
      <c r="GC44" s="360">
        <f t="shared" si="151"/>
        <v>0</v>
      </c>
      <c r="GD44" s="358">
        <f t="shared" si="152"/>
        <v>0</v>
      </c>
      <c r="GE44" s="358">
        <f t="shared" si="153"/>
        <v>0</v>
      </c>
      <c r="GF44" s="319">
        <f t="shared" si="154"/>
        <v>0</v>
      </c>
      <c r="GG44" s="359">
        <f t="shared" si="155"/>
        <v>0</v>
      </c>
      <c r="GH44" s="360">
        <f t="shared" si="156"/>
        <v>0</v>
      </c>
      <c r="GI44" s="358">
        <f t="shared" si="157"/>
        <v>0</v>
      </c>
      <c r="GJ44" s="358">
        <f t="shared" si="158"/>
        <v>0</v>
      </c>
      <c r="GK44" s="319">
        <f t="shared" si="159"/>
        <v>0</v>
      </c>
      <c r="GL44" s="359">
        <f t="shared" si="160"/>
        <v>0</v>
      </c>
      <c r="GM44" s="360">
        <f t="shared" si="161"/>
        <v>0</v>
      </c>
      <c r="GN44" s="358">
        <f t="shared" si="162"/>
        <v>0</v>
      </c>
      <c r="GO44" s="358">
        <f t="shared" si="163"/>
        <v>0</v>
      </c>
      <c r="GP44" s="319">
        <f t="shared" si="164"/>
        <v>0</v>
      </c>
      <c r="GQ44" s="359">
        <f t="shared" si="165"/>
        <v>0</v>
      </c>
      <c r="GR44" s="360">
        <f t="shared" si="166"/>
        <v>0</v>
      </c>
      <c r="GS44" s="358">
        <f t="shared" si="167"/>
        <v>0</v>
      </c>
      <c r="GT44" s="358">
        <f t="shared" si="168"/>
        <v>0</v>
      </c>
      <c r="GU44" s="319">
        <f t="shared" si="169"/>
        <v>0</v>
      </c>
      <c r="GV44" s="359">
        <f t="shared" si="170"/>
        <v>0</v>
      </c>
      <c r="GW44"/>
      <c r="GX44" s="357">
        <f t="shared" si="171"/>
        <v>0</v>
      </c>
      <c r="GY44" s="358">
        <f t="shared" si="172"/>
        <v>0</v>
      </c>
      <c r="GZ44" s="358">
        <f t="shared" si="173"/>
        <v>0</v>
      </c>
      <c r="HA44" s="359">
        <f t="shared" si="174"/>
        <v>0</v>
      </c>
      <c r="HB44" s="360">
        <f t="shared" si="175"/>
        <v>0</v>
      </c>
      <c r="HC44" s="358">
        <f t="shared" si="176"/>
        <v>0</v>
      </c>
      <c r="HD44" s="358">
        <f t="shared" si="177"/>
        <v>0</v>
      </c>
      <c r="HE44" s="359">
        <f t="shared" si="178"/>
        <v>0</v>
      </c>
      <c r="HF44" s="360">
        <f t="shared" si="179"/>
        <v>0</v>
      </c>
      <c r="HG44" s="358">
        <f t="shared" si="180"/>
        <v>0</v>
      </c>
      <c r="HH44" s="358">
        <f t="shared" si="181"/>
        <v>0</v>
      </c>
      <c r="HI44" s="359">
        <f t="shared" si="182"/>
        <v>0</v>
      </c>
      <c r="HJ44" s="360">
        <f t="shared" si="183"/>
        <v>0</v>
      </c>
      <c r="HK44" s="358">
        <f t="shared" si="184"/>
        <v>0</v>
      </c>
      <c r="HL44" s="358">
        <f t="shared" si="185"/>
        <v>0</v>
      </c>
      <c r="HM44" s="359">
        <f t="shared" si="186"/>
        <v>0</v>
      </c>
      <c r="HN44" s="360">
        <f t="shared" si="187"/>
        <v>0</v>
      </c>
      <c r="HO44" s="358">
        <f t="shared" si="188"/>
        <v>0</v>
      </c>
      <c r="HP44" s="358">
        <f t="shared" si="189"/>
        <v>0</v>
      </c>
      <c r="HQ44" s="359">
        <f t="shared" si="190"/>
        <v>0</v>
      </c>
      <c r="HR44" s="360">
        <f t="shared" si="191"/>
        <v>0</v>
      </c>
      <c r="HS44" s="358">
        <f t="shared" si="192"/>
        <v>0</v>
      </c>
      <c r="HT44" s="358">
        <f t="shared" si="193"/>
        <v>0</v>
      </c>
      <c r="HU44" s="359">
        <f t="shared" si="194"/>
        <v>0</v>
      </c>
      <c r="HV44" s="172"/>
      <c r="HW44" s="357">
        <f t="shared" si="195"/>
        <v>0</v>
      </c>
      <c r="HX44" s="358">
        <f t="shared" si="196"/>
        <v>0</v>
      </c>
      <c r="HY44" s="358">
        <f t="shared" si="197"/>
        <v>0</v>
      </c>
      <c r="HZ44" s="359">
        <f t="shared" si="198"/>
        <v>0</v>
      </c>
      <c r="IA44" s="360">
        <f t="shared" si="199"/>
        <v>0</v>
      </c>
      <c r="IB44" s="358">
        <f t="shared" si="200"/>
        <v>0</v>
      </c>
      <c r="IC44" s="358">
        <f t="shared" si="201"/>
        <v>0</v>
      </c>
      <c r="ID44" s="359">
        <f t="shared" si="202"/>
        <v>0</v>
      </c>
      <c r="IE44" s="360">
        <f t="shared" si="203"/>
        <v>0</v>
      </c>
      <c r="IF44" s="358">
        <f t="shared" si="204"/>
        <v>0</v>
      </c>
      <c r="IG44" s="358">
        <f t="shared" si="205"/>
        <v>0</v>
      </c>
      <c r="IH44" s="359">
        <f t="shared" si="206"/>
        <v>0</v>
      </c>
      <c r="II44" s="360">
        <f t="shared" si="207"/>
        <v>0</v>
      </c>
      <c r="IJ44" s="358">
        <f t="shared" si="208"/>
        <v>0</v>
      </c>
      <c r="IK44" s="358">
        <f t="shared" si="209"/>
        <v>0</v>
      </c>
      <c r="IL44" s="359">
        <f t="shared" si="210"/>
        <v>0</v>
      </c>
      <c r="IM44" s="360">
        <f t="shared" si="211"/>
        <v>0</v>
      </c>
      <c r="IN44" s="358">
        <f t="shared" si="212"/>
        <v>0</v>
      </c>
      <c r="IO44" s="358">
        <f t="shared" si="213"/>
        <v>0</v>
      </c>
      <c r="IP44" s="359">
        <f t="shared" si="214"/>
        <v>0</v>
      </c>
      <c r="IQ44" s="360">
        <f t="shared" si="215"/>
        <v>0</v>
      </c>
      <c r="IR44" s="358">
        <f t="shared" si="216"/>
        <v>0</v>
      </c>
      <c r="IS44" s="358">
        <f t="shared" si="217"/>
        <v>0</v>
      </c>
      <c r="IT44" s="359">
        <f t="shared" si="218"/>
        <v>0</v>
      </c>
      <c r="IU44" s="172"/>
      <c r="IV44" s="357">
        <f t="shared" si="219"/>
        <v>0</v>
      </c>
      <c r="IW44" s="358">
        <f t="shared" si="220"/>
        <v>0</v>
      </c>
      <c r="IX44" s="358">
        <f t="shared" si="221"/>
        <v>0</v>
      </c>
      <c r="IY44" s="359">
        <f t="shared" si="222"/>
        <v>0</v>
      </c>
      <c r="IZ44" s="360">
        <f t="shared" si="223"/>
        <v>0</v>
      </c>
      <c r="JA44" s="358">
        <f t="shared" si="224"/>
        <v>0</v>
      </c>
      <c r="JB44" s="358">
        <f t="shared" si="225"/>
        <v>0</v>
      </c>
      <c r="JC44" s="359">
        <f t="shared" si="226"/>
        <v>0</v>
      </c>
      <c r="JD44" s="360">
        <f t="shared" si="227"/>
        <v>0</v>
      </c>
      <c r="JE44" s="358">
        <f t="shared" si="228"/>
        <v>0</v>
      </c>
      <c r="JF44" s="358">
        <f t="shared" si="229"/>
        <v>0</v>
      </c>
      <c r="JG44" s="359">
        <f t="shared" si="230"/>
        <v>0</v>
      </c>
      <c r="JH44" s="360">
        <f t="shared" si="231"/>
        <v>0</v>
      </c>
      <c r="JI44" s="358">
        <f t="shared" si="232"/>
        <v>0</v>
      </c>
      <c r="JJ44" s="358">
        <f t="shared" si="233"/>
        <v>0</v>
      </c>
      <c r="JK44" s="359">
        <f t="shared" si="234"/>
        <v>0</v>
      </c>
      <c r="JL44" s="360">
        <f t="shared" si="235"/>
        <v>0</v>
      </c>
      <c r="JM44" s="358">
        <f t="shared" si="236"/>
        <v>0</v>
      </c>
      <c r="JN44" s="358">
        <f t="shared" si="237"/>
        <v>0</v>
      </c>
      <c r="JO44" s="359">
        <f t="shared" si="238"/>
        <v>0</v>
      </c>
      <c r="JP44" s="360">
        <f t="shared" si="239"/>
        <v>0</v>
      </c>
      <c r="JQ44" s="358">
        <f t="shared" si="240"/>
        <v>0</v>
      </c>
      <c r="JR44" s="358">
        <f t="shared" si="241"/>
        <v>0</v>
      </c>
      <c r="JS44" s="359">
        <f t="shared" si="242"/>
        <v>0</v>
      </c>
    </row>
    <row r="45" spans="2:279" s="32" customFormat="1" ht="15.75" thickBot="1" x14ac:dyDescent="0.3">
      <c r="B45" s="97" t="s">
        <v>0</v>
      </c>
      <c r="C45" s="98"/>
      <c r="D45" s="98"/>
      <c r="E45" s="99">
        <f>SUM(E5:E44)</f>
        <v>0</v>
      </c>
      <c r="F45" s="234"/>
      <c r="G45" s="100"/>
      <c r="H45" s="100"/>
      <c r="I45" s="100"/>
      <c r="J45" s="98"/>
      <c r="K45" s="98"/>
      <c r="L45" s="98"/>
      <c r="M45" s="201">
        <f>SUM(M5:M44)</f>
        <v>0</v>
      </c>
      <c r="N45" s="201">
        <f>SUM(N5:N44)</f>
        <v>0</v>
      </c>
      <c r="P45" s="858"/>
      <c r="R45" s="30"/>
      <c r="T45" s="30"/>
      <c r="V45" s="491"/>
      <c r="X45" s="491"/>
      <c r="Z45" s="233"/>
      <c r="AA45" s="743"/>
      <c r="AB45" s="233"/>
      <c r="AC45" s="251"/>
      <c r="AD45" s="354">
        <v>9</v>
      </c>
      <c r="AE45" s="361"/>
      <c r="AF45" s="362">
        <f t="shared" ref="AF45:BI45" si="257">SUM(AF5:AF44)</f>
        <v>0</v>
      </c>
      <c r="AG45" s="363">
        <f t="shared" si="257"/>
        <v>0</v>
      </c>
      <c r="AH45" s="363">
        <f t="shared" si="257"/>
        <v>0</v>
      </c>
      <c r="AI45" s="850">
        <f t="shared" si="257"/>
        <v>0</v>
      </c>
      <c r="AJ45" s="851">
        <f t="shared" si="257"/>
        <v>0</v>
      </c>
      <c r="AK45" s="852">
        <f t="shared" si="257"/>
        <v>0</v>
      </c>
      <c r="AL45" s="850">
        <f t="shared" si="257"/>
        <v>0</v>
      </c>
      <c r="AM45" s="850">
        <f t="shared" si="257"/>
        <v>0</v>
      </c>
      <c r="AN45" s="850">
        <f t="shared" si="257"/>
        <v>0</v>
      </c>
      <c r="AO45" s="851">
        <f t="shared" si="257"/>
        <v>0</v>
      </c>
      <c r="AP45" s="852">
        <f t="shared" si="257"/>
        <v>0</v>
      </c>
      <c r="AQ45" s="850">
        <f t="shared" si="257"/>
        <v>0</v>
      </c>
      <c r="AR45" s="850">
        <f t="shared" si="257"/>
        <v>0</v>
      </c>
      <c r="AS45" s="850">
        <f t="shared" si="257"/>
        <v>0</v>
      </c>
      <c r="AT45" s="851">
        <f t="shared" si="257"/>
        <v>0</v>
      </c>
      <c r="AU45" s="852">
        <f t="shared" si="257"/>
        <v>0</v>
      </c>
      <c r="AV45" s="850">
        <f t="shared" si="257"/>
        <v>0</v>
      </c>
      <c r="AW45" s="850">
        <f t="shared" si="257"/>
        <v>0</v>
      </c>
      <c r="AX45" s="850">
        <f t="shared" si="257"/>
        <v>0</v>
      </c>
      <c r="AY45" s="851">
        <f t="shared" si="257"/>
        <v>0</v>
      </c>
      <c r="AZ45" s="852">
        <f t="shared" si="257"/>
        <v>0</v>
      </c>
      <c r="BA45" s="850">
        <f t="shared" si="257"/>
        <v>0</v>
      </c>
      <c r="BB45" s="850">
        <f t="shared" si="257"/>
        <v>0</v>
      </c>
      <c r="BC45" s="850">
        <f t="shared" si="257"/>
        <v>0</v>
      </c>
      <c r="BD45" s="851">
        <f t="shared" si="257"/>
        <v>0</v>
      </c>
      <c r="BE45" s="852">
        <f t="shared" si="257"/>
        <v>0</v>
      </c>
      <c r="BF45" s="850">
        <f t="shared" si="257"/>
        <v>0</v>
      </c>
      <c r="BG45" s="850">
        <f t="shared" si="257"/>
        <v>0</v>
      </c>
      <c r="BH45" s="850">
        <f t="shared" si="257"/>
        <v>0</v>
      </c>
      <c r="BI45" s="851">
        <f t="shared" si="257"/>
        <v>0</v>
      </c>
      <c r="BJ45"/>
      <c r="BK45" s="362">
        <f t="shared" ref="BK45:CN45" si="258">SUM(BK5:BK44)</f>
        <v>0</v>
      </c>
      <c r="BL45" s="363">
        <f t="shared" si="258"/>
        <v>0</v>
      </c>
      <c r="BM45" s="363">
        <f t="shared" si="258"/>
        <v>0</v>
      </c>
      <c r="BN45" s="363">
        <f t="shared" si="258"/>
        <v>0</v>
      </c>
      <c r="BO45" s="364">
        <f t="shared" si="258"/>
        <v>0</v>
      </c>
      <c r="BP45" s="362">
        <f t="shared" si="258"/>
        <v>0</v>
      </c>
      <c r="BQ45" s="363">
        <f t="shared" si="258"/>
        <v>0</v>
      </c>
      <c r="BR45" s="363">
        <f t="shared" si="258"/>
        <v>0</v>
      </c>
      <c r="BS45" s="363">
        <f t="shared" si="258"/>
        <v>0</v>
      </c>
      <c r="BT45" s="364">
        <f t="shared" si="258"/>
        <v>0</v>
      </c>
      <c r="BU45" s="362">
        <f t="shared" si="258"/>
        <v>0</v>
      </c>
      <c r="BV45" s="363">
        <f t="shared" si="258"/>
        <v>0</v>
      </c>
      <c r="BW45" s="363">
        <f t="shared" si="258"/>
        <v>0</v>
      </c>
      <c r="BX45" s="363">
        <f t="shared" si="258"/>
        <v>0</v>
      </c>
      <c r="BY45" s="364">
        <f t="shared" si="258"/>
        <v>0</v>
      </c>
      <c r="BZ45" s="362">
        <f t="shared" si="258"/>
        <v>0</v>
      </c>
      <c r="CA45" s="363">
        <f t="shared" si="258"/>
        <v>0</v>
      </c>
      <c r="CB45" s="363">
        <f t="shared" si="258"/>
        <v>0</v>
      </c>
      <c r="CC45" s="363">
        <f t="shared" si="258"/>
        <v>0</v>
      </c>
      <c r="CD45" s="364">
        <f t="shared" si="258"/>
        <v>0</v>
      </c>
      <c r="CE45" s="362">
        <f t="shared" si="258"/>
        <v>0</v>
      </c>
      <c r="CF45" s="363">
        <f t="shared" si="258"/>
        <v>0</v>
      </c>
      <c r="CG45" s="363">
        <f t="shared" si="258"/>
        <v>0</v>
      </c>
      <c r="CH45" s="363">
        <f t="shared" si="258"/>
        <v>0</v>
      </c>
      <c r="CI45" s="364">
        <f t="shared" si="258"/>
        <v>0</v>
      </c>
      <c r="CJ45" s="362">
        <f t="shared" si="258"/>
        <v>0</v>
      </c>
      <c r="CK45" s="363">
        <f t="shared" si="258"/>
        <v>0</v>
      </c>
      <c r="CL45" s="363">
        <f t="shared" si="258"/>
        <v>0</v>
      </c>
      <c r="CM45" s="363">
        <f t="shared" si="258"/>
        <v>0</v>
      </c>
      <c r="CN45" s="364">
        <f t="shared" si="258"/>
        <v>0</v>
      </c>
      <c r="CO45"/>
      <c r="CP45" s="362">
        <f t="shared" ref="CP45:DS45" si="259">SUM(CP5:CP44)</f>
        <v>0</v>
      </c>
      <c r="CQ45" s="363">
        <f t="shared" si="259"/>
        <v>0</v>
      </c>
      <c r="CR45" s="363">
        <f t="shared" si="259"/>
        <v>0</v>
      </c>
      <c r="CS45" s="363">
        <f t="shared" si="259"/>
        <v>0</v>
      </c>
      <c r="CT45" s="364">
        <f t="shared" si="259"/>
        <v>0</v>
      </c>
      <c r="CU45" s="362">
        <f t="shared" si="259"/>
        <v>0</v>
      </c>
      <c r="CV45" s="363">
        <f t="shared" si="259"/>
        <v>0</v>
      </c>
      <c r="CW45" s="363">
        <f t="shared" si="259"/>
        <v>0</v>
      </c>
      <c r="CX45" s="363">
        <f t="shared" si="259"/>
        <v>0</v>
      </c>
      <c r="CY45" s="364">
        <f t="shared" si="259"/>
        <v>0</v>
      </c>
      <c r="CZ45" s="362">
        <f t="shared" si="259"/>
        <v>0</v>
      </c>
      <c r="DA45" s="363">
        <f t="shared" si="259"/>
        <v>0</v>
      </c>
      <c r="DB45" s="363">
        <f t="shared" si="259"/>
        <v>0</v>
      </c>
      <c r="DC45" s="363">
        <f t="shared" si="259"/>
        <v>0</v>
      </c>
      <c r="DD45" s="364">
        <f t="shared" si="259"/>
        <v>0</v>
      </c>
      <c r="DE45" s="362">
        <f t="shared" si="259"/>
        <v>0</v>
      </c>
      <c r="DF45" s="363">
        <f t="shared" si="259"/>
        <v>0</v>
      </c>
      <c r="DG45" s="363">
        <f t="shared" si="259"/>
        <v>0</v>
      </c>
      <c r="DH45" s="363">
        <f t="shared" si="259"/>
        <v>0</v>
      </c>
      <c r="DI45" s="364">
        <f t="shared" si="259"/>
        <v>0</v>
      </c>
      <c r="DJ45" s="362">
        <f t="shared" si="259"/>
        <v>0</v>
      </c>
      <c r="DK45" s="363">
        <f t="shared" si="259"/>
        <v>0</v>
      </c>
      <c r="DL45" s="363">
        <f t="shared" si="259"/>
        <v>0</v>
      </c>
      <c r="DM45" s="363">
        <f t="shared" si="259"/>
        <v>0</v>
      </c>
      <c r="DN45" s="364">
        <f t="shared" si="259"/>
        <v>0</v>
      </c>
      <c r="DO45" s="362">
        <f t="shared" si="259"/>
        <v>0</v>
      </c>
      <c r="DP45" s="363">
        <f t="shared" si="259"/>
        <v>0</v>
      </c>
      <c r="DQ45" s="363">
        <f t="shared" si="259"/>
        <v>0</v>
      </c>
      <c r="DR45" s="363">
        <f t="shared" si="259"/>
        <v>0</v>
      </c>
      <c r="DS45" s="364">
        <f t="shared" si="259"/>
        <v>0</v>
      </c>
      <c r="DT45" s="237"/>
      <c r="DU45" s="362">
        <f t="shared" ref="DU45:ER45" si="260">SUM(DU5:DU44)</f>
        <v>0</v>
      </c>
      <c r="DV45" s="363">
        <f t="shared" si="260"/>
        <v>0</v>
      </c>
      <c r="DW45" s="363">
        <f t="shared" si="260"/>
        <v>0</v>
      </c>
      <c r="DX45" s="364">
        <f t="shared" si="260"/>
        <v>0</v>
      </c>
      <c r="DY45" s="362">
        <f t="shared" si="260"/>
        <v>0</v>
      </c>
      <c r="DZ45" s="363">
        <f t="shared" si="260"/>
        <v>0</v>
      </c>
      <c r="EA45" s="363">
        <f t="shared" si="260"/>
        <v>0</v>
      </c>
      <c r="EB45" s="364">
        <f t="shared" si="260"/>
        <v>0</v>
      </c>
      <c r="EC45" s="362">
        <f t="shared" si="260"/>
        <v>0</v>
      </c>
      <c r="ED45" s="363">
        <f t="shared" si="260"/>
        <v>0</v>
      </c>
      <c r="EE45" s="363">
        <f t="shared" si="260"/>
        <v>0</v>
      </c>
      <c r="EF45" s="364">
        <f t="shared" si="260"/>
        <v>0</v>
      </c>
      <c r="EG45" s="362">
        <f t="shared" si="260"/>
        <v>0</v>
      </c>
      <c r="EH45" s="363">
        <f t="shared" si="260"/>
        <v>0</v>
      </c>
      <c r="EI45" s="363">
        <f t="shared" si="260"/>
        <v>0</v>
      </c>
      <c r="EJ45" s="364">
        <f t="shared" si="260"/>
        <v>0</v>
      </c>
      <c r="EK45" s="362">
        <f t="shared" si="260"/>
        <v>0</v>
      </c>
      <c r="EL45" s="363">
        <f t="shared" si="260"/>
        <v>0</v>
      </c>
      <c r="EM45" s="363">
        <f t="shared" si="260"/>
        <v>0</v>
      </c>
      <c r="EN45" s="364">
        <f t="shared" si="260"/>
        <v>0</v>
      </c>
      <c r="EO45" s="362">
        <f t="shared" si="260"/>
        <v>0</v>
      </c>
      <c r="EP45" s="363">
        <f t="shared" si="260"/>
        <v>0</v>
      </c>
      <c r="EQ45" s="363">
        <f t="shared" si="260"/>
        <v>0</v>
      </c>
      <c r="ER45" s="364">
        <f t="shared" si="260"/>
        <v>0</v>
      </c>
      <c r="ES45" s="237"/>
      <c r="ET45" s="362">
        <f t="shared" ref="ET45:FQ45" si="261">SUM(ET5:ET44)</f>
        <v>0</v>
      </c>
      <c r="EU45" s="363">
        <f t="shared" si="261"/>
        <v>0</v>
      </c>
      <c r="EV45" s="363">
        <f t="shared" si="261"/>
        <v>0</v>
      </c>
      <c r="EW45" s="364">
        <f t="shared" si="261"/>
        <v>0</v>
      </c>
      <c r="EX45" s="362">
        <f t="shared" si="261"/>
        <v>0</v>
      </c>
      <c r="EY45" s="363">
        <f t="shared" si="261"/>
        <v>0</v>
      </c>
      <c r="EZ45" s="363">
        <f t="shared" si="261"/>
        <v>0</v>
      </c>
      <c r="FA45" s="364">
        <f t="shared" si="261"/>
        <v>0</v>
      </c>
      <c r="FB45" s="362">
        <f t="shared" si="261"/>
        <v>0</v>
      </c>
      <c r="FC45" s="363">
        <f t="shared" si="261"/>
        <v>0</v>
      </c>
      <c r="FD45" s="363">
        <f t="shared" si="261"/>
        <v>0</v>
      </c>
      <c r="FE45" s="364">
        <f t="shared" si="261"/>
        <v>0</v>
      </c>
      <c r="FF45" s="362">
        <f t="shared" si="261"/>
        <v>0</v>
      </c>
      <c r="FG45" s="363">
        <f t="shared" si="261"/>
        <v>0</v>
      </c>
      <c r="FH45" s="363">
        <f t="shared" si="261"/>
        <v>0</v>
      </c>
      <c r="FI45" s="364">
        <f t="shared" si="261"/>
        <v>0</v>
      </c>
      <c r="FJ45" s="362">
        <f t="shared" si="261"/>
        <v>0</v>
      </c>
      <c r="FK45" s="363">
        <f t="shared" si="261"/>
        <v>0</v>
      </c>
      <c r="FL45" s="363">
        <f t="shared" si="261"/>
        <v>0</v>
      </c>
      <c r="FM45" s="364">
        <f t="shared" si="261"/>
        <v>0</v>
      </c>
      <c r="FN45" s="362">
        <f t="shared" si="261"/>
        <v>0</v>
      </c>
      <c r="FO45" s="363">
        <f t="shared" si="261"/>
        <v>0</v>
      </c>
      <c r="FP45" s="363">
        <f t="shared" si="261"/>
        <v>0</v>
      </c>
      <c r="FQ45" s="364">
        <f t="shared" si="261"/>
        <v>0</v>
      </c>
      <c r="FR45" s="237"/>
      <c r="FS45" s="362">
        <f t="shared" ref="FS45:GV45" si="262">SUM(FS5:FS44)</f>
        <v>0</v>
      </c>
      <c r="FT45" s="363">
        <f t="shared" si="262"/>
        <v>0</v>
      </c>
      <c r="FU45" s="363">
        <f t="shared" si="262"/>
        <v>0</v>
      </c>
      <c r="FV45" s="363">
        <f t="shared" si="262"/>
        <v>0</v>
      </c>
      <c r="FW45" s="364">
        <f t="shared" si="262"/>
        <v>0</v>
      </c>
      <c r="FX45" s="362">
        <f t="shared" si="262"/>
        <v>0</v>
      </c>
      <c r="FY45" s="363">
        <f t="shared" si="262"/>
        <v>0</v>
      </c>
      <c r="FZ45" s="363">
        <f t="shared" si="262"/>
        <v>0</v>
      </c>
      <c r="GA45" s="363">
        <f t="shared" si="262"/>
        <v>0</v>
      </c>
      <c r="GB45" s="364">
        <f t="shared" si="262"/>
        <v>0</v>
      </c>
      <c r="GC45" s="362">
        <f t="shared" si="262"/>
        <v>0</v>
      </c>
      <c r="GD45" s="363">
        <f t="shared" si="262"/>
        <v>0</v>
      </c>
      <c r="GE45" s="363">
        <f t="shared" si="262"/>
        <v>0</v>
      </c>
      <c r="GF45" s="363">
        <f t="shared" si="262"/>
        <v>0</v>
      </c>
      <c r="GG45" s="364">
        <f t="shared" si="262"/>
        <v>0</v>
      </c>
      <c r="GH45" s="362">
        <f t="shared" si="262"/>
        <v>0</v>
      </c>
      <c r="GI45" s="363">
        <f t="shared" si="262"/>
        <v>0</v>
      </c>
      <c r="GJ45" s="363">
        <f t="shared" si="262"/>
        <v>0</v>
      </c>
      <c r="GK45" s="363">
        <f t="shared" si="262"/>
        <v>0</v>
      </c>
      <c r="GL45" s="364">
        <f t="shared" si="262"/>
        <v>0</v>
      </c>
      <c r="GM45" s="362">
        <f t="shared" si="262"/>
        <v>0</v>
      </c>
      <c r="GN45" s="363">
        <f t="shared" si="262"/>
        <v>0</v>
      </c>
      <c r="GO45" s="363">
        <f t="shared" si="262"/>
        <v>0</v>
      </c>
      <c r="GP45" s="363">
        <f t="shared" si="262"/>
        <v>0</v>
      </c>
      <c r="GQ45" s="364">
        <f t="shared" si="262"/>
        <v>0</v>
      </c>
      <c r="GR45" s="362">
        <f t="shared" si="262"/>
        <v>0</v>
      </c>
      <c r="GS45" s="363">
        <f t="shared" si="262"/>
        <v>0</v>
      </c>
      <c r="GT45" s="363">
        <f t="shared" si="262"/>
        <v>0</v>
      </c>
      <c r="GU45" s="363">
        <f t="shared" si="262"/>
        <v>0</v>
      </c>
      <c r="GV45" s="364">
        <f t="shared" si="262"/>
        <v>0</v>
      </c>
      <c r="GW45"/>
      <c r="GX45" s="362">
        <f t="shared" ref="GX45:HU45" si="263">SUM(GX5:GX44)</f>
        <v>0</v>
      </c>
      <c r="GY45" s="363">
        <f t="shared" si="263"/>
        <v>0</v>
      </c>
      <c r="GZ45" s="363">
        <f t="shared" si="263"/>
        <v>0</v>
      </c>
      <c r="HA45" s="364">
        <f t="shared" si="263"/>
        <v>0</v>
      </c>
      <c r="HB45" s="362">
        <f t="shared" si="263"/>
        <v>0</v>
      </c>
      <c r="HC45" s="363">
        <f t="shared" si="263"/>
        <v>0</v>
      </c>
      <c r="HD45" s="363">
        <f t="shared" si="263"/>
        <v>0</v>
      </c>
      <c r="HE45" s="364">
        <f t="shared" si="263"/>
        <v>0</v>
      </c>
      <c r="HF45" s="362">
        <f t="shared" si="263"/>
        <v>0</v>
      </c>
      <c r="HG45" s="363">
        <f t="shared" si="263"/>
        <v>0</v>
      </c>
      <c r="HH45" s="363">
        <f t="shared" si="263"/>
        <v>0</v>
      </c>
      <c r="HI45" s="364">
        <f t="shared" si="263"/>
        <v>0</v>
      </c>
      <c r="HJ45" s="362">
        <f t="shared" si="263"/>
        <v>0</v>
      </c>
      <c r="HK45" s="363">
        <f t="shared" si="263"/>
        <v>0</v>
      </c>
      <c r="HL45" s="363">
        <f t="shared" si="263"/>
        <v>0</v>
      </c>
      <c r="HM45" s="364">
        <f t="shared" si="263"/>
        <v>0</v>
      </c>
      <c r="HN45" s="362">
        <f t="shared" si="263"/>
        <v>0</v>
      </c>
      <c r="HO45" s="363">
        <f t="shared" si="263"/>
        <v>0</v>
      </c>
      <c r="HP45" s="363">
        <f t="shared" si="263"/>
        <v>0</v>
      </c>
      <c r="HQ45" s="364">
        <f t="shared" si="263"/>
        <v>0</v>
      </c>
      <c r="HR45" s="362">
        <f t="shared" si="263"/>
        <v>0</v>
      </c>
      <c r="HS45" s="363">
        <f t="shared" si="263"/>
        <v>0</v>
      </c>
      <c r="HT45" s="363">
        <f t="shared" si="263"/>
        <v>0</v>
      </c>
      <c r="HU45" s="364">
        <f t="shared" si="263"/>
        <v>0</v>
      </c>
      <c r="HV45" s="237"/>
      <c r="HW45" s="362">
        <f t="shared" ref="HW45:IT45" si="264">SUM(HW5:HW44)</f>
        <v>0</v>
      </c>
      <c r="HX45" s="363">
        <f t="shared" si="264"/>
        <v>0</v>
      </c>
      <c r="HY45" s="363">
        <f t="shared" si="264"/>
        <v>0</v>
      </c>
      <c r="HZ45" s="364">
        <f t="shared" si="264"/>
        <v>0</v>
      </c>
      <c r="IA45" s="362">
        <f t="shared" si="264"/>
        <v>0</v>
      </c>
      <c r="IB45" s="363">
        <f t="shared" si="264"/>
        <v>0</v>
      </c>
      <c r="IC45" s="363">
        <f t="shared" si="264"/>
        <v>0</v>
      </c>
      <c r="ID45" s="364">
        <f t="shared" si="264"/>
        <v>0</v>
      </c>
      <c r="IE45" s="362">
        <f t="shared" si="264"/>
        <v>0</v>
      </c>
      <c r="IF45" s="363">
        <f t="shared" si="264"/>
        <v>0</v>
      </c>
      <c r="IG45" s="363">
        <f t="shared" si="264"/>
        <v>0</v>
      </c>
      <c r="IH45" s="364">
        <f t="shared" si="264"/>
        <v>0</v>
      </c>
      <c r="II45" s="362">
        <f t="shared" si="264"/>
        <v>0</v>
      </c>
      <c r="IJ45" s="363">
        <f t="shared" si="264"/>
        <v>0</v>
      </c>
      <c r="IK45" s="363">
        <f t="shared" si="264"/>
        <v>0</v>
      </c>
      <c r="IL45" s="364">
        <f t="shared" si="264"/>
        <v>0</v>
      </c>
      <c r="IM45" s="362">
        <f t="shared" si="264"/>
        <v>0</v>
      </c>
      <c r="IN45" s="363">
        <f t="shared" si="264"/>
        <v>0</v>
      </c>
      <c r="IO45" s="363">
        <f t="shared" si="264"/>
        <v>0</v>
      </c>
      <c r="IP45" s="364">
        <f t="shared" si="264"/>
        <v>0</v>
      </c>
      <c r="IQ45" s="362">
        <f t="shared" si="264"/>
        <v>0</v>
      </c>
      <c r="IR45" s="363">
        <f t="shared" si="264"/>
        <v>0</v>
      </c>
      <c r="IS45" s="363">
        <f t="shared" si="264"/>
        <v>0</v>
      </c>
      <c r="IT45" s="364">
        <f t="shared" si="264"/>
        <v>0</v>
      </c>
      <c r="IU45" s="237"/>
      <c r="IV45" s="362">
        <f>SUM(IV5:IV44)</f>
        <v>0</v>
      </c>
      <c r="IW45" s="363">
        <f t="shared" ref="IW45:JS45" si="265">SUM(IW5:IW44)</f>
        <v>0</v>
      </c>
      <c r="IX45" s="363">
        <f t="shared" si="265"/>
        <v>0</v>
      </c>
      <c r="IY45" s="364">
        <f t="shared" si="265"/>
        <v>0</v>
      </c>
      <c r="IZ45" s="362">
        <f t="shared" si="265"/>
        <v>0</v>
      </c>
      <c r="JA45" s="363">
        <f t="shared" si="265"/>
        <v>0</v>
      </c>
      <c r="JB45" s="363">
        <f t="shared" si="265"/>
        <v>0</v>
      </c>
      <c r="JC45" s="364">
        <f t="shared" si="265"/>
        <v>0</v>
      </c>
      <c r="JD45" s="362">
        <f t="shared" si="265"/>
        <v>0</v>
      </c>
      <c r="JE45" s="363">
        <f t="shared" si="265"/>
        <v>0</v>
      </c>
      <c r="JF45" s="363">
        <f t="shared" si="265"/>
        <v>0</v>
      </c>
      <c r="JG45" s="364">
        <f t="shared" si="265"/>
        <v>0</v>
      </c>
      <c r="JH45" s="362">
        <f t="shared" si="265"/>
        <v>0</v>
      </c>
      <c r="JI45" s="363">
        <f t="shared" si="265"/>
        <v>0</v>
      </c>
      <c r="JJ45" s="363">
        <f t="shared" si="265"/>
        <v>0</v>
      </c>
      <c r="JK45" s="364">
        <f t="shared" si="265"/>
        <v>0</v>
      </c>
      <c r="JL45" s="362">
        <f t="shared" si="265"/>
        <v>0</v>
      </c>
      <c r="JM45" s="363">
        <f t="shared" si="265"/>
        <v>0</v>
      </c>
      <c r="JN45" s="363">
        <f t="shared" si="265"/>
        <v>0</v>
      </c>
      <c r="JO45" s="364">
        <f t="shared" si="265"/>
        <v>0</v>
      </c>
      <c r="JP45" s="362">
        <f t="shared" si="265"/>
        <v>0</v>
      </c>
      <c r="JQ45" s="363">
        <f t="shared" si="265"/>
        <v>0</v>
      </c>
      <c r="JR45" s="363">
        <f t="shared" si="265"/>
        <v>0</v>
      </c>
      <c r="JS45" s="364">
        <f t="shared" si="265"/>
        <v>0</v>
      </c>
    </row>
    <row r="46" spans="2:279" x14ac:dyDescent="0.3">
      <c r="B46" s="95"/>
      <c r="F46" s="323"/>
      <c r="L46" s="40"/>
      <c r="M46" s="40"/>
      <c r="AD46" s="354">
        <v>10</v>
      </c>
      <c r="AE46" s="314"/>
      <c r="AF46" s="314"/>
      <c r="AG46" s="344"/>
      <c r="AH46" s="344"/>
      <c r="AI46" s="840"/>
      <c r="AJ46" s="840"/>
      <c r="AK46" s="840"/>
      <c r="AL46" s="840"/>
      <c r="AM46" s="840"/>
      <c r="AN46" s="840"/>
      <c r="AO46" s="840"/>
      <c r="AP46" s="840"/>
      <c r="AQ46" s="840"/>
      <c r="AR46" s="840"/>
      <c r="AS46" s="840"/>
      <c r="AT46" s="840"/>
      <c r="AU46" s="840"/>
      <c r="AV46" s="840"/>
      <c r="AW46" s="840"/>
      <c r="AX46" s="840"/>
      <c r="AY46" s="840"/>
      <c r="AZ46" s="840"/>
      <c r="BA46" s="840"/>
      <c r="BB46" s="840"/>
      <c r="BC46" s="840"/>
      <c r="BD46" s="840"/>
      <c r="BE46" s="840"/>
      <c r="BF46" s="840"/>
      <c r="BG46" s="840"/>
      <c r="BH46" s="840"/>
      <c r="BI46" s="840"/>
      <c r="BK46" s="31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P46" s="314"/>
      <c r="CQ46" s="344"/>
      <c r="CR46" s="344"/>
      <c r="CS46" s="344"/>
      <c r="CT46" s="344"/>
      <c r="CU46" s="344"/>
      <c r="CV46" s="344"/>
      <c r="CW46" s="344"/>
      <c r="CX46" s="344"/>
      <c r="CY46" s="344"/>
      <c r="CZ46" s="344"/>
      <c r="DA46" s="344"/>
      <c r="DB46" s="344"/>
      <c r="DC46" s="344"/>
      <c r="DD46" s="344"/>
      <c r="DE46" s="344"/>
      <c r="DF46" s="344"/>
      <c r="DG46" s="344"/>
      <c r="DH46" s="344"/>
      <c r="DI46" s="344"/>
      <c r="DJ46" s="344"/>
      <c r="DK46" s="344"/>
      <c r="DL46" s="344"/>
      <c r="DM46" s="344"/>
      <c r="DN46" s="344"/>
      <c r="DO46" s="344"/>
      <c r="DP46" s="344"/>
      <c r="DQ46" s="344"/>
      <c r="DR46" s="344"/>
      <c r="DS46" s="344"/>
      <c r="DU46" s="314"/>
      <c r="DV46" s="314"/>
      <c r="DW46" s="314"/>
      <c r="DX46" s="314"/>
      <c r="DY46" s="314"/>
      <c r="DZ46" s="314"/>
      <c r="EA46" s="314"/>
      <c r="EB46" s="314"/>
      <c r="EC46" s="314"/>
      <c r="ED46" s="314"/>
      <c r="EE46" s="314"/>
      <c r="EF46" s="314"/>
      <c r="EG46" s="314"/>
      <c r="EH46" s="314"/>
      <c r="EI46" s="314"/>
      <c r="EJ46" s="314"/>
      <c r="EK46" s="314"/>
      <c r="EL46" s="314"/>
      <c r="EM46" s="314"/>
      <c r="EN46" s="314"/>
      <c r="EO46" s="314"/>
      <c r="EP46" s="314"/>
      <c r="EQ46" s="314"/>
      <c r="ER46" s="314"/>
      <c r="ET46" s="314"/>
      <c r="EU46" s="344"/>
      <c r="EV46" s="344"/>
      <c r="EW46" s="344"/>
      <c r="EX46" s="344"/>
      <c r="EY46" s="344"/>
      <c r="EZ46" s="344"/>
      <c r="FA46" s="344"/>
      <c r="FB46" s="344"/>
      <c r="FC46" s="344"/>
      <c r="FD46" s="344"/>
      <c r="FE46" s="344"/>
      <c r="FF46" s="344"/>
      <c r="FG46" s="344"/>
      <c r="FH46" s="344"/>
      <c r="FI46" s="344"/>
      <c r="FJ46" s="344"/>
      <c r="FK46" s="344"/>
      <c r="FL46" s="344"/>
      <c r="FM46" s="344"/>
      <c r="FN46" s="344"/>
      <c r="FO46" s="344"/>
      <c r="FP46" s="344"/>
      <c r="FQ46" s="344"/>
      <c r="FS46" s="314"/>
      <c r="FT46" s="344"/>
      <c r="FU46" s="344"/>
      <c r="FV46" s="344"/>
      <c r="FW46" s="344"/>
      <c r="FX46" s="344"/>
      <c r="FY46" s="344"/>
      <c r="FZ46" s="344"/>
      <c r="GA46" s="344"/>
      <c r="GB46" s="344"/>
      <c r="GC46" s="344"/>
      <c r="GD46" s="344"/>
      <c r="GE46" s="344"/>
      <c r="GF46" s="344"/>
      <c r="GG46" s="344"/>
      <c r="GH46" s="344"/>
      <c r="GI46" s="344"/>
      <c r="GJ46" s="344"/>
      <c r="GK46" s="344"/>
      <c r="GL46" s="344"/>
      <c r="GM46" s="344"/>
      <c r="GN46" s="344"/>
      <c r="GO46" s="344"/>
      <c r="GP46" s="344"/>
      <c r="GQ46" s="344"/>
      <c r="GR46" s="344"/>
      <c r="GS46" s="344"/>
      <c r="GT46" s="344"/>
      <c r="GU46" s="344"/>
      <c r="GV46" s="344"/>
      <c r="GX46" s="314"/>
      <c r="GY46" s="314"/>
      <c r="GZ46" s="314"/>
      <c r="HA46" s="314"/>
      <c r="HB46" s="314"/>
      <c r="HC46" s="314"/>
      <c r="HD46" s="314"/>
      <c r="HE46" s="314"/>
      <c r="HF46" s="314"/>
      <c r="HG46" s="314"/>
      <c r="HH46" s="314"/>
      <c r="HI46" s="314"/>
      <c r="HJ46" s="314"/>
      <c r="HK46" s="314"/>
      <c r="HL46" s="314"/>
      <c r="HM46" s="314"/>
      <c r="HN46" s="314"/>
      <c r="HO46" s="314"/>
      <c r="HP46" s="314"/>
      <c r="HQ46" s="314"/>
      <c r="HR46" s="314"/>
      <c r="HS46" s="314"/>
      <c r="HT46" s="314"/>
      <c r="HU46" s="314"/>
      <c r="HW46" s="314"/>
      <c r="HX46" s="344"/>
      <c r="HY46" s="344"/>
      <c r="HZ46" s="344"/>
      <c r="IA46" s="344"/>
      <c r="IB46" s="344"/>
      <c r="IC46" s="344"/>
      <c r="ID46" s="344"/>
      <c r="IE46" s="344"/>
      <c r="IF46" s="344"/>
      <c r="IG46" s="344"/>
      <c r="IH46" s="344"/>
      <c r="II46" s="344"/>
      <c r="IJ46" s="344"/>
      <c r="IK46" s="344"/>
      <c r="IL46" s="344"/>
      <c r="IM46" s="344"/>
      <c r="IN46" s="344"/>
      <c r="IO46" s="344"/>
      <c r="IP46" s="344"/>
      <c r="IQ46" s="344"/>
      <c r="IR46" s="344"/>
      <c r="IS46" s="344"/>
      <c r="IT46" s="344"/>
      <c r="IV46" s="314"/>
      <c r="IW46" s="314"/>
      <c r="IX46" s="314"/>
      <c r="IY46" s="314"/>
      <c r="IZ46" s="314"/>
      <c r="JA46" s="314"/>
      <c r="JB46" s="314"/>
      <c r="JC46" s="314"/>
      <c r="JD46" s="314"/>
      <c r="JE46" s="314"/>
      <c r="JF46" s="314"/>
      <c r="JG46" s="314"/>
      <c r="JH46" s="314"/>
      <c r="JI46" s="314"/>
      <c r="JJ46" s="314"/>
      <c r="JK46" s="314"/>
      <c r="JL46" s="314"/>
      <c r="JM46" s="314"/>
      <c r="JN46" s="314"/>
      <c r="JO46" s="314"/>
      <c r="JP46" s="314"/>
      <c r="JQ46" s="314"/>
      <c r="JR46" s="314"/>
      <c r="JS46" s="314"/>
    </row>
    <row r="47" spans="2:279" ht="19.5" thickBot="1" x14ac:dyDescent="0.35">
      <c r="B47" s="750" t="s">
        <v>826</v>
      </c>
      <c r="C47" s="750"/>
      <c r="D47" s="750"/>
      <c r="E47" s="750"/>
      <c r="F47" s="750"/>
      <c r="G47" s="750"/>
      <c r="H47" s="750"/>
      <c r="I47" s="750"/>
      <c r="J47" s="750"/>
      <c r="K47" s="750"/>
      <c r="L47" s="750"/>
      <c r="M47" s="750"/>
      <c r="O47" s="924" t="s">
        <v>568</v>
      </c>
      <c r="P47" s="924"/>
      <c r="Q47" s="924"/>
      <c r="R47" s="924"/>
      <c r="S47" s="924"/>
      <c r="T47" s="924"/>
      <c r="U47" s="924"/>
      <c r="V47" s="924"/>
      <c r="W47" s="925"/>
      <c r="X47" s="925"/>
      <c r="Y47" s="926"/>
      <c r="Z47" s="926"/>
      <c r="AA47" s="927"/>
      <c r="AB47" s="927"/>
      <c r="AD47" s="354">
        <v>11</v>
      </c>
      <c r="AE47" s="314"/>
      <c r="AF47" s="314"/>
      <c r="AG47" s="344"/>
      <c r="AH47" s="344"/>
      <c r="AI47" s="840"/>
      <c r="AJ47" s="840"/>
      <c r="AK47" s="840"/>
      <c r="AL47" s="840"/>
      <c r="AM47" s="840"/>
      <c r="AN47" s="840"/>
      <c r="AO47" s="840"/>
      <c r="AP47" s="840"/>
      <c r="AQ47" s="840"/>
      <c r="AR47" s="840"/>
      <c r="AS47" s="840"/>
      <c r="AT47" s="840"/>
      <c r="AU47" s="840"/>
      <c r="AV47" s="840"/>
      <c r="AW47" s="840"/>
      <c r="AX47" s="840"/>
      <c r="AY47" s="840"/>
      <c r="AZ47" s="840"/>
      <c r="BA47" s="840"/>
      <c r="BB47" s="840"/>
      <c r="BC47" s="840"/>
      <c r="BD47" s="840"/>
      <c r="BE47" s="840"/>
      <c r="BF47" s="840"/>
      <c r="BG47" s="840"/>
      <c r="BH47" s="840"/>
      <c r="BI47" s="840"/>
      <c r="BK47" s="31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P47" s="314"/>
      <c r="CQ47" s="344"/>
      <c r="CR47" s="344"/>
      <c r="CS47" s="344"/>
      <c r="CT47" s="344"/>
      <c r="CU47" s="344"/>
      <c r="CV47" s="344"/>
      <c r="CW47" s="344"/>
      <c r="CX47" s="344"/>
      <c r="CY47" s="344"/>
      <c r="CZ47" s="344"/>
      <c r="DA47" s="344"/>
      <c r="DB47" s="344"/>
      <c r="DC47" s="344"/>
      <c r="DD47" s="344"/>
      <c r="DE47" s="344"/>
      <c r="DF47" s="344"/>
      <c r="DG47" s="344"/>
      <c r="DH47" s="344"/>
      <c r="DI47" s="344"/>
      <c r="DJ47" s="344"/>
      <c r="DK47" s="344"/>
      <c r="DL47" s="344"/>
      <c r="DM47" s="344"/>
      <c r="DN47" s="344"/>
      <c r="DO47" s="344"/>
      <c r="DP47" s="344"/>
      <c r="DQ47" s="344"/>
      <c r="DR47" s="344"/>
      <c r="DS47" s="344"/>
      <c r="DU47" s="314"/>
      <c r="DV47" s="314"/>
      <c r="DW47" s="314"/>
      <c r="DX47" s="314"/>
      <c r="DY47" s="314"/>
      <c r="DZ47" s="314"/>
      <c r="EA47" s="314"/>
      <c r="EB47" s="314"/>
      <c r="EC47" s="314"/>
      <c r="ED47" s="314"/>
      <c r="EE47" s="314"/>
      <c r="EF47" s="314"/>
      <c r="EG47" s="314"/>
      <c r="EH47" s="314"/>
      <c r="EI47" s="314"/>
      <c r="EJ47" s="314"/>
      <c r="EK47" s="314"/>
      <c r="EL47" s="314"/>
      <c r="EM47" s="314"/>
      <c r="EN47" s="314"/>
      <c r="EO47" s="314"/>
      <c r="EP47" s="314"/>
      <c r="EQ47" s="314"/>
      <c r="ER47" s="314"/>
      <c r="ET47" s="314"/>
      <c r="EU47" s="344"/>
      <c r="EV47" s="344"/>
      <c r="EW47" s="344"/>
      <c r="EX47" s="344"/>
      <c r="EY47" s="344"/>
      <c r="EZ47" s="344"/>
      <c r="FA47" s="344"/>
      <c r="FB47" s="344"/>
      <c r="FC47" s="344"/>
      <c r="FD47" s="344"/>
      <c r="FE47" s="344"/>
      <c r="FF47" s="344"/>
      <c r="FG47" s="344"/>
      <c r="FH47" s="344"/>
      <c r="FI47" s="344"/>
      <c r="FJ47" s="344"/>
      <c r="FK47" s="344"/>
      <c r="FL47" s="344"/>
      <c r="FM47" s="344"/>
      <c r="FN47" s="344"/>
      <c r="FO47" s="344"/>
      <c r="FP47" s="344"/>
      <c r="FQ47" s="344"/>
      <c r="FS47" s="314"/>
      <c r="FT47" s="344"/>
      <c r="FU47" s="344"/>
      <c r="FV47" s="344"/>
      <c r="FW47" s="344"/>
      <c r="FX47" s="344"/>
      <c r="FY47" s="344"/>
      <c r="FZ47" s="344"/>
      <c r="GA47" s="344"/>
      <c r="GB47" s="344"/>
      <c r="GC47" s="344"/>
      <c r="GD47" s="344"/>
      <c r="GE47" s="344"/>
      <c r="GF47" s="344"/>
      <c r="GG47" s="344"/>
      <c r="GH47" s="344"/>
      <c r="GI47" s="344"/>
      <c r="GJ47" s="344"/>
      <c r="GK47" s="344"/>
      <c r="GL47" s="344"/>
      <c r="GM47" s="344"/>
      <c r="GN47" s="344"/>
      <c r="GO47" s="344"/>
      <c r="GP47" s="344"/>
      <c r="GQ47" s="344"/>
      <c r="GR47" s="344"/>
      <c r="GS47" s="344"/>
      <c r="GT47" s="344"/>
      <c r="GU47" s="344"/>
      <c r="GV47" s="344"/>
      <c r="GX47" s="314"/>
      <c r="GY47" s="314"/>
      <c r="GZ47" s="314"/>
      <c r="HA47" s="314"/>
      <c r="HB47" s="314"/>
      <c r="HC47" s="314"/>
      <c r="HD47" s="314"/>
      <c r="HE47" s="314"/>
      <c r="HF47" s="314"/>
      <c r="HG47" s="314"/>
      <c r="HH47" s="314"/>
      <c r="HI47" s="314"/>
      <c r="HJ47" s="314"/>
      <c r="HK47" s="314"/>
      <c r="HL47" s="314"/>
      <c r="HM47" s="314"/>
      <c r="HN47" s="314"/>
      <c r="HO47" s="314"/>
      <c r="HP47" s="314"/>
      <c r="HQ47" s="314"/>
      <c r="HR47" s="314"/>
      <c r="HS47" s="314"/>
      <c r="HT47" s="314"/>
      <c r="HU47" s="314"/>
      <c r="HW47" s="314"/>
      <c r="HX47" s="344"/>
      <c r="HY47" s="344"/>
      <c r="HZ47" s="344"/>
      <c r="IA47" s="344"/>
      <c r="IB47" s="344"/>
      <c r="IC47" s="344"/>
      <c r="ID47" s="344"/>
      <c r="IE47" s="344"/>
      <c r="IF47" s="344"/>
      <c r="IG47" s="344"/>
      <c r="IH47" s="344"/>
      <c r="II47" s="344"/>
      <c r="IJ47" s="344"/>
      <c r="IK47" s="344"/>
      <c r="IL47" s="344"/>
      <c r="IM47" s="344"/>
      <c r="IN47" s="344"/>
      <c r="IO47" s="344"/>
      <c r="IP47" s="344"/>
      <c r="IQ47" s="344"/>
      <c r="IR47" s="344"/>
      <c r="IS47" s="344"/>
      <c r="IT47" s="344"/>
      <c r="IV47" s="314"/>
      <c r="IW47" s="314"/>
      <c r="IX47" s="314"/>
      <c r="IY47" s="314"/>
      <c r="IZ47" s="314"/>
      <c r="JA47" s="314"/>
      <c r="JB47" s="314"/>
      <c r="JC47" s="314"/>
      <c r="JD47" s="314"/>
      <c r="JE47" s="314"/>
      <c r="JF47" s="314"/>
      <c r="JG47" s="314"/>
      <c r="JH47" s="314"/>
      <c r="JI47" s="314"/>
      <c r="JJ47" s="314"/>
      <c r="JK47" s="314"/>
      <c r="JL47" s="314"/>
      <c r="JM47" s="314"/>
      <c r="JN47" s="314"/>
      <c r="JO47" s="314"/>
      <c r="JP47" s="314"/>
      <c r="JQ47" s="314"/>
      <c r="JR47" s="314"/>
      <c r="JS47" s="314"/>
    </row>
    <row r="48" spans="2:279" ht="18.75" x14ac:dyDescent="0.3">
      <c r="L48" s="40"/>
      <c r="M48" s="40"/>
      <c r="O48" s="928"/>
      <c r="P48" s="928"/>
      <c r="Q48" s="928"/>
      <c r="R48" s="928"/>
      <c r="S48" s="928"/>
      <c r="T48" s="928"/>
      <c r="U48" s="928"/>
      <c r="V48" s="928"/>
      <c r="W48" s="929"/>
      <c r="X48" s="929"/>
      <c r="Y48" s="928"/>
      <c r="Z48" s="928"/>
      <c r="AA48" s="929"/>
      <c r="AB48" s="929"/>
      <c r="AD48" s="354">
        <v>12</v>
      </c>
      <c r="AE48" s="314"/>
      <c r="AF48" s="314"/>
      <c r="AG48" s="344"/>
      <c r="AH48" s="344"/>
      <c r="AI48" s="840"/>
      <c r="AJ48" s="840"/>
      <c r="AK48" s="840"/>
      <c r="AL48" s="840"/>
      <c r="AM48" s="840"/>
      <c r="AN48" s="840"/>
      <c r="AO48" s="840"/>
      <c r="AP48" s="840"/>
      <c r="AQ48" s="840"/>
      <c r="AR48" s="840"/>
      <c r="AS48" s="840"/>
      <c r="AT48" s="840"/>
      <c r="AU48" s="840"/>
      <c r="AV48" s="840"/>
      <c r="AW48" s="840"/>
      <c r="AX48" s="840"/>
      <c r="AY48" s="840"/>
      <c r="AZ48" s="840"/>
      <c r="BA48" s="840"/>
      <c r="BB48" s="840"/>
      <c r="BC48" s="840"/>
      <c r="BD48" s="840"/>
      <c r="BE48" s="840"/>
      <c r="BF48" s="840"/>
      <c r="BG48" s="840"/>
      <c r="BH48" s="840"/>
      <c r="BI48" s="840"/>
      <c r="BK48" s="31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P48" s="314"/>
      <c r="CQ48" s="344"/>
      <c r="CR48" s="344"/>
      <c r="CS48" s="344"/>
      <c r="CT48" s="344"/>
      <c r="CU48" s="344"/>
      <c r="CV48" s="344"/>
      <c r="CW48" s="344"/>
      <c r="CX48" s="344"/>
      <c r="CY48" s="344"/>
      <c r="CZ48" s="344"/>
      <c r="DA48" s="344"/>
      <c r="DB48" s="344"/>
      <c r="DC48" s="344"/>
      <c r="DD48" s="344"/>
      <c r="DE48" s="344"/>
      <c r="DF48" s="344"/>
      <c r="DG48" s="344"/>
      <c r="DH48" s="344"/>
      <c r="DI48" s="344"/>
      <c r="DJ48" s="344"/>
      <c r="DK48" s="344"/>
      <c r="DL48" s="344"/>
      <c r="DM48" s="344"/>
      <c r="DN48" s="344"/>
      <c r="DO48" s="344"/>
      <c r="DP48" s="344"/>
      <c r="DQ48" s="344"/>
      <c r="DR48" s="344"/>
      <c r="DS48" s="344"/>
      <c r="DU48" s="314"/>
      <c r="DV48" s="314"/>
      <c r="DW48" s="314"/>
      <c r="DX48" s="314"/>
      <c r="DY48" s="314"/>
      <c r="DZ48" s="314"/>
      <c r="EA48" s="314"/>
      <c r="EB48" s="314"/>
      <c r="EC48" s="314"/>
      <c r="ED48" s="314"/>
      <c r="EE48" s="314"/>
      <c r="EF48" s="314"/>
      <c r="EG48" s="314"/>
      <c r="EH48" s="314"/>
      <c r="EI48" s="314"/>
      <c r="EJ48" s="314"/>
      <c r="EK48" s="314"/>
      <c r="EL48" s="314"/>
      <c r="EM48" s="314"/>
      <c r="EN48" s="314"/>
      <c r="EO48" s="314"/>
      <c r="EP48" s="314"/>
      <c r="EQ48" s="314"/>
      <c r="ER48" s="314"/>
      <c r="ET48" s="314"/>
      <c r="EU48" s="344"/>
      <c r="EV48" s="344"/>
      <c r="EW48" s="344"/>
      <c r="EX48" s="344"/>
      <c r="EY48" s="344"/>
      <c r="EZ48" s="344"/>
      <c r="FA48" s="344"/>
      <c r="FB48" s="344"/>
      <c r="FC48" s="344"/>
      <c r="FD48" s="344"/>
      <c r="FE48" s="344"/>
      <c r="FF48" s="344"/>
      <c r="FG48" s="344"/>
      <c r="FH48" s="344"/>
      <c r="FI48" s="344"/>
      <c r="FJ48" s="344"/>
      <c r="FK48" s="344"/>
      <c r="FL48" s="344"/>
      <c r="FM48" s="344"/>
      <c r="FN48" s="344"/>
      <c r="FO48" s="344"/>
      <c r="FP48" s="344"/>
      <c r="FQ48" s="344"/>
      <c r="FS48" s="314"/>
      <c r="FT48" s="344"/>
      <c r="FU48" s="344"/>
      <c r="FV48" s="344"/>
      <c r="FW48" s="344"/>
      <c r="FX48" s="344"/>
      <c r="FY48" s="344"/>
      <c r="FZ48" s="344"/>
      <c r="GA48" s="344"/>
      <c r="GB48" s="344"/>
      <c r="GC48" s="344"/>
      <c r="GD48" s="344"/>
      <c r="GE48" s="344"/>
      <c r="GF48" s="344"/>
      <c r="GG48" s="344"/>
      <c r="GH48" s="344"/>
      <c r="GI48" s="344"/>
      <c r="GJ48" s="344"/>
      <c r="GK48" s="344"/>
      <c r="GL48" s="344"/>
      <c r="GM48" s="344"/>
      <c r="GN48" s="344"/>
      <c r="GO48" s="344"/>
      <c r="GP48" s="344"/>
      <c r="GQ48" s="344"/>
      <c r="GR48" s="344"/>
      <c r="GS48" s="344"/>
      <c r="GT48" s="344"/>
      <c r="GU48" s="344"/>
      <c r="GV48" s="344"/>
      <c r="GX48" s="314"/>
      <c r="GY48" s="314"/>
      <c r="GZ48" s="314"/>
      <c r="HA48" s="314"/>
      <c r="HB48" s="314"/>
      <c r="HC48" s="314"/>
      <c r="HD48" s="314"/>
      <c r="HE48" s="314"/>
      <c r="HF48" s="314"/>
      <c r="HG48" s="314"/>
      <c r="HH48" s="314"/>
      <c r="HI48" s="314"/>
      <c r="HJ48" s="314"/>
      <c r="HK48" s="314"/>
      <c r="HL48" s="314"/>
      <c r="HM48" s="314"/>
      <c r="HN48" s="314"/>
      <c r="HO48" s="314"/>
      <c r="HP48" s="314"/>
      <c r="HQ48" s="314"/>
      <c r="HR48" s="314"/>
      <c r="HS48" s="314"/>
      <c r="HT48" s="314"/>
      <c r="HU48" s="314"/>
      <c r="HW48" s="314"/>
      <c r="HX48" s="344"/>
      <c r="HY48" s="344"/>
      <c r="HZ48" s="344"/>
      <c r="IA48" s="344"/>
      <c r="IB48" s="344"/>
      <c r="IC48" s="344"/>
      <c r="ID48" s="344"/>
      <c r="IE48" s="344"/>
      <c r="IF48" s="344"/>
      <c r="IG48" s="344"/>
      <c r="IH48" s="344"/>
      <c r="II48" s="344"/>
      <c r="IJ48" s="344"/>
      <c r="IK48" s="344"/>
      <c r="IL48" s="344"/>
      <c r="IM48" s="344"/>
      <c r="IN48" s="344"/>
      <c r="IO48" s="344"/>
      <c r="IP48" s="344"/>
      <c r="IQ48" s="344"/>
      <c r="IR48" s="344"/>
      <c r="IS48" s="344"/>
      <c r="IT48" s="344"/>
      <c r="IV48" s="314"/>
      <c r="IW48" s="314"/>
      <c r="IX48" s="314"/>
      <c r="IY48" s="314"/>
      <c r="IZ48" s="314"/>
      <c r="JA48" s="314"/>
      <c r="JB48" s="314"/>
      <c r="JC48" s="314"/>
      <c r="JD48" s="314"/>
      <c r="JE48" s="314"/>
      <c r="JF48" s="314"/>
      <c r="JG48" s="314"/>
      <c r="JH48" s="314"/>
      <c r="JI48" s="314"/>
      <c r="JJ48" s="314"/>
      <c r="JK48" s="314"/>
      <c r="JL48" s="314"/>
      <c r="JM48" s="314"/>
      <c r="JN48" s="314"/>
      <c r="JO48" s="314"/>
      <c r="JP48" s="314"/>
      <c r="JQ48" s="314"/>
      <c r="JR48" s="314"/>
      <c r="JS48" s="314"/>
    </row>
    <row r="49" spans="1:279" x14ac:dyDescent="0.3">
      <c r="B49" s="95" t="s">
        <v>921</v>
      </c>
      <c r="L49" s="40"/>
      <c r="M49" s="40"/>
      <c r="O49" s="60" t="s">
        <v>907</v>
      </c>
      <c r="P49" s="930"/>
      <c r="Q49" s="930"/>
      <c r="R49" s="930"/>
      <c r="S49" s="930"/>
      <c r="T49" s="930"/>
      <c r="U49" s="931"/>
      <c r="V49" s="932"/>
      <c r="W49" s="927"/>
      <c r="X49" s="927"/>
      <c r="Y49" s="928"/>
      <c r="Z49" s="928"/>
      <c r="AA49" s="927"/>
      <c r="AB49" s="927"/>
      <c r="AD49" s="354">
        <v>13</v>
      </c>
      <c r="AE49" s="314"/>
      <c r="AF49" s="314"/>
      <c r="AG49" s="344"/>
      <c r="AH49" s="344"/>
      <c r="AI49" s="840"/>
      <c r="AJ49" s="840"/>
      <c r="AK49" s="840"/>
      <c r="AL49" s="840"/>
      <c r="AM49" s="840"/>
      <c r="AN49" s="840"/>
      <c r="AO49" s="840"/>
      <c r="AP49" s="840"/>
      <c r="AQ49" s="840"/>
      <c r="AR49" s="840"/>
      <c r="AS49" s="840"/>
      <c r="AT49" s="840"/>
      <c r="AU49" s="840"/>
      <c r="AV49" s="840"/>
      <c r="AW49" s="840"/>
      <c r="AX49" s="840"/>
      <c r="AY49" s="840"/>
      <c r="AZ49" s="840"/>
      <c r="BA49" s="840"/>
      <c r="BB49" s="840"/>
      <c r="BC49" s="840"/>
      <c r="BD49" s="840"/>
      <c r="BE49" s="840"/>
      <c r="BF49" s="840"/>
      <c r="BG49" s="840"/>
      <c r="BH49" s="840"/>
      <c r="BI49" s="840"/>
      <c r="BK49" s="31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P49" s="314"/>
      <c r="CQ49" s="344"/>
      <c r="CR49" s="344"/>
      <c r="CS49" s="344"/>
      <c r="CT49" s="344"/>
      <c r="CU49" s="344"/>
      <c r="CV49" s="344"/>
      <c r="CW49" s="344"/>
      <c r="CX49" s="344"/>
      <c r="CY49" s="344"/>
      <c r="CZ49" s="344"/>
      <c r="DA49" s="344"/>
      <c r="DB49" s="344"/>
      <c r="DC49" s="344"/>
      <c r="DD49" s="344"/>
      <c r="DE49" s="344"/>
      <c r="DF49" s="344"/>
      <c r="DG49" s="344"/>
      <c r="DH49" s="344"/>
      <c r="DI49" s="344"/>
      <c r="DJ49" s="344"/>
      <c r="DK49" s="344"/>
      <c r="DL49" s="344"/>
      <c r="DM49" s="344"/>
      <c r="DN49" s="344"/>
      <c r="DO49" s="344"/>
      <c r="DP49" s="344"/>
      <c r="DQ49" s="344"/>
      <c r="DR49" s="344"/>
      <c r="DS49" s="344"/>
      <c r="DU49" s="314"/>
      <c r="DV49" s="314"/>
      <c r="DW49" s="314"/>
      <c r="DX49" s="314"/>
      <c r="DY49" s="314"/>
      <c r="DZ49" s="314"/>
      <c r="EA49" s="314"/>
      <c r="EB49" s="314"/>
      <c r="EC49" s="314"/>
      <c r="ED49" s="314"/>
      <c r="EE49" s="314"/>
      <c r="EF49" s="314"/>
      <c r="EG49" s="314"/>
      <c r="EH49" s="314"/>
      <c r="EI49" s="314"/>
      <c r="EJ49" s="314"/>
      <c r="EK49" s="314"/>
      <c r="EL49" s="314"/>
      <c r="EM49" s="314"/>
      <c r="EN49" s="314"/>
      <c r="EO49" s="314"/>
      <c r="EP49" s="314"/>
      <c r="EQ49" s="314"/>
      <c r="ER49" s="314"/>
      <c r="ET49" s="314"/>
      <c r="EU49" s="344"/>
      <c r="EV49" s="344"/>
      <c r="EW49" s="344"/>
      <c r="EX49" s="344"/>
      <c r="EY49" s="344"/>
      <c r="EZ49" s="344"/>
      <c r="FA49" s="344"/>
      <c r="FB49" s="344"/>
      <c r="FC49" s="344"/>
      <c r="FD49" s="344"/>
      <c r="FE49" s="344"/>
      <c r="FF49" s="344"/>
      <c r="FG49" s="344"/>
      <c r="FH49" s="344"/>
      <c r="FI49" s="344"/>
      <c r="FJ49" s="344"/>
      <c r="FK49" s="344"/>
      <c r="FL49" s="344"/>
      <c r="FM49" s="344"/>
      <c r="FN49" s="344"/>
      <c r="FO49" s="344"/>
      <c r="FP49" s="344"/>
      <c r="FQ49" s="344"/>
      <c r="FS49" s="314"/>
      <c r="FT49" s="344"/>
      <c r="FU49" s="344"/>
      <c r="FV49" s="344"/>
      <c r="FW49" s="344"/>
      <c r="FX49" s="344"/>
      <c r="FY49" s="344"/>
      <c r="FZ49" s="344"/>
      <c r="GA49" s="344"/>
      <c r="GB49" s="344"/>
      <c r="GC49" s="344"/>
      <c r="GD49" s="344"/>
      <c r="GE49" s="344"/>
      <c r="GF49" s="344"/>
      <c r="GG49" s="344"/>
      <c r="GH49" s="344"/>
      <c r="GI49" s="344"/>
      <c r="GJ49" s="344"/>
      <c r="GK49" s="344"/>
      <c r="GL49" s="344"/>
      <c r="GM49" s="344"/>
      <c r="GN49" s="344"/>
      <c r="GO49" s="344"/>
      <c r="GP49" s="344"/>
      <c r="GQ49" s="344"/>
      <c r="GR49" s="344"/>
      <c r="GS49" s="344"/>
      <c r="GT49" s="344"/>
      <c r="GU49" s="344"/>
      <c r="GV49" s="344"/>
      <c r="GX49" s="314"/>
      <c r="GY49" s="314"/>
      <c r="GZ49" s="314"/>
      <c r="HA49" s="314"/>
      <c r="HB49" s="314"/>
      <c r="HC49" s="314"/>
      <c r="HD49" s="314"/>
      <c r="HE49" s="314"/>
      <c r="HF49" s="314"/>
      <c r="HG49" s="314"/>
      <c r="HH49" s="314"/>
      <c r="HI49" s="314"/>
      <c r="HJ49" s="314"/>
      <c r="HK49" s="314"/>
      <c r="HL49" s="314"/>
      <c r="HM49" s="314"/>
      <c r="HN49" s="314"/>
      <c r="HO49" s="314"/>
      <c r="HP49" s="314"/>
      <c r="HQ49" s="314"/>
      <c r="HR49" s="314"/>
      <c r="HS49" s="314"/>
      <c r="HT49" s="314"/>
      <c r="HU49" s="314"/>
      <c r="HW49" s="314"/>
      <c r="HX49" s="344"/>
      <c r="HY49" s="344"/>
      <c r="HZ49" s="344"/>
      <c r="IA49" s="344"/>
      <c r="IB49" s="344"/>
      <c r="IC49" s="344"/>
      <c r="ID49" s="344"/>
      <c r="IE49" s="344"/>
      <c r="IF49" s="344"/>
      <c r="IG49" s="344"/>
      <c r="IH49" s="344"/>
      <c r="II49" s="344"/>
      <c r="IJ49" s="344"/>
      <c r="IK49" s="344"/>
      <c r="IL49" s="344"/>
      <c r="IM49" s="344"/>
      <c r="IN49" s="344"/>
      <c r="IO49" s="344"/>
      <c r="IP49" s="344"/>
      <c r="IQ49" s="344"/>
      <c r="IR49" s="344"/>
      <c r="IS49" s="344"/>
      <c r="IT49" s="344"/>
      <c r="IV49" s="314"/>
      <c r="IW49" s="314"/>
      <c r="IX49" s="314"/>
      <c r="IY49" s="314"/>
      <c r="IZ49" s="314"/>
      <c r="JA49" s="314"/>
      <c r="JB49" s="314"/>
      <c r="JC49" s="314"/>
      <c r="JD49" s="314"/>
      <c r="JE49" s="314"/>
      <c r="JF49" s="314"/>
      <c r="JG49" s="314"/>
      <c r="JH49" s="314"/>
      <c r="JI49" s="314"/>
      <c r="JJ49" s="314"/>
      <c r="JK49" s="314"/>
      <c r="JL49" s="314"/>
      <c r="JM49" s="314"/>
      <c r="JN49" s="314"/>
      <c r="JO49" s="314"/>
      <c r="JP49" s="314"/>
      <c r="JQ49" s="314"/>
      <c r="JR49" s="314"/>
      <c r="JS49" s="314"/>
    </row>
    <row r="50" spans="1:279" x14ac:dyDescent="0.3">
      <c r="B50" s="41" t="s">
        <v>831</v>
      </c>
      <c r="D50" s="41" t="s">
        <v>832</v>
      </c>
      <c r="F50" s="41" t="s">
        <v>831</v>
      </c>
      <c r="H50" s="41" t="s">
        <v>832</v>
      </c>
      <c r="J50" s="95" t="s">
        <v>919</v>
      </c>
      <c r="M50" s="40"/>
      <c r="O50" s="60" t="s">
        <v>927</v>
      </c>
      <c r="P50" s="77"/>
      <c r="Q50" s="77"/>
      <c r="R50" s="77"/>
      <c r="S50" s="77"/>
      <c r="T50" s="77"/>
      <c r="U50" s="933"/>
      <c r="V50" s="934"/>
      <c r="W50" s="927"/>
      <c r="X50" s="1166">
        <f>IF(V50&gt;0,V51/V50,0)</f>
        <v>0</v>
      </c>
      <c r="Y50" s="133"/>
      <c r="Z50" s="133"/>
      <c r="AA50" s="935"/>
      <c r="AB50" s="935"/>
      <c r="AD50" s="354">
        <v>14</v>
      </c>
      <c r="AE50" s="314"/>
      <c r="AF50" s="314"/>
      <c r="AG50" s="344"/>
      <c r="AH50" s="344"/>
      <c r="AI50" s="840"/>
      <c r="AJ50" s="840"/>
      <c r="AK50" s="840"/>
      <c r="AL50" s="840"/>
      <c r="AM50" s="840"/>
      <c r="AN50" s="840"/>
      <c r="AO50" s="840"/>
      <c r="AP50" s="840"/>
      <c r="AQ50" s="840"/>
      <c r="AR50" s="840"/>
      <c r="AS50" s="840"/>
      <c r="AT50" s="840"/>
      <c r="AU50" s="840"/>
      <c r="AV50" s="840"/>
      <c r="AW50" s="840"/>
      <c r="AX50" s="840"/>
      <c r="AY50" s="840"/>
      <c r="AZ50" s="840"/>
      <c r="BA50" s="840"/>
      <c r="BB50" s="840"/>
      <c r="BC50" s="840"/>
      <c r="BD50" s="840"/>
      <c r="BE50" s="840"/>
      <c r="BF50" s="840"/>
      <c r="BG50" s="840"/>
      <c r="BH50" s="840"/>
      <c r="BI50" s="840"/>
      <c r="BK50" s="31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P50" s="314"/>
      <c r="CQ50" s="344"/>
      <c r="CR50" s="344"/>
      <c r="CS50" s="344"/>
      <c r="CT50" s="344"/>
      <c r="CU50" s="344"/>
      <c r="CV50" s="344"/>
      <c r="CW50" s="344"/>
      <c r="CX50" s="344"/>
      <c r="CY50" s="344"/>
      <c r="CZ50" s="344"/>
      <c r="DA50" s="344"/>
      <c r="DB50" s="344"/>
      <c r="DC50" s="344"/>
      <c r="DD50" s="344"/>
      <c r="DE50" s="344"/>
      <c r="DF50" s="344"/>
      <c r="DG50" s="344"/>
      <c r="DH50" s="344"/>
      <c r="DI50" s="344"/>
      <c r="DJ50" s="344"/>
      <c r="DK50" s="344"/>
      <c r="DL50" s="344"/>
      <c r="DM50" s="344"/>
      <c r="DN50" s="344"/>
      <c r="DO50" s="344"/>
      <c r="DP50" s="344"/>
      <c r="DQ50" s="344"/>
      <c r="DR50" s="344"/>
      <c r="DS50" s="344"/>
      <c r="DU50" s="314"/>
      <c r="DV50" s="314"/>
      <c r="DW50" s="314"/>
      <c r="DX50" s="314"/>
      <c r="DY50" s="314"/>
      <c r="DZ50" s="314"/>
      <c r="EA50" s="314"/>
      <c r="EB50" s="314"/>
      <c r="EC50" s="314"/>
      <c r="ED50" s="314"/>
      <c r="EE50" s="314"/>
      <c r="EF50" s="314"/>
      <c r="EG50" s="314"/>
      <c r="EH50" s="314"/>
      <c r="EI50" s="314"/>
      <c r="EJ50" s="314"/>
      <c r="EK50" s="314"/>
      <c r="EL50" s="314"/>
      <c r="EM50" s="314"/>
      <c r="EN50" s="314"/>
      <c r="EO50" s="314"/>
      <c r="EP50" s="314"/>
      <c r="EQ50" s="314"/>
      <c r="ER50" s="314"/>
      <c r="ET50" s="314"/>
      <c r="EU50" s="344"/>
      <c r="EV50" s="344"/>
      <c r="EW50" s="344"/>
      <c r="EX50" s="344"/>
      <c r="EY50" s="344"/>
      <c r="EZ50" s="344"/>
      <c r="FA50" s="344"/>
      <c r="FB50" s="344"/>
      <c r="FC50" s="344"/>
      <c r="FD50" s="344"/>
      <c r="FE50" s="344"/>
      <c r="FF50" s="344"/>
      <c r="FG50" s="344"/>
      <c r="FH50" s="344"/>
      <c r="FI50" s="344"/>
      <c r="FJ50" s="344"/>
      <c r="FK50" s="344"/>
      <c r="FL50" s="344"/>
      <c r="FM50" s="344"/>
      <c r="FN50" s="344"/>
      <c r="FO50" s="344"/>
      <c r="FP50" s="344"/>
      <c r="FQ50" s="344"/>
      <c r="FS50" s="314"/>
      <c r="FT50" s="344"/>
      <c r="FU50" s="344"/>
      <c r="FV50" s="344"/>
      <c r="FW50" s="344"/>
      <c r="FX50" s="344"/>
      <c r="FY50" s="344"/>
      <c r="FZ50" s="344"/>
      <c r="GA50" s="344"/>
      <c r="GB50" s="344"/>
      <c r="GC50" s="344"/>
      <c r="GD50" s="344"/>
      <c r="GE50" s="344"/>
      <c r="GF50" s="344"/>
      <c r="GG50" s="344"/>
      <c r="GH50" s="344"/>
      <c r="GI50" s="344"/>
      <c r="GJ50" s="344"/>
      <c r="GK50" s="344"/>
      <c r="GL50" s="344"/>
      <c r="GM50" s="344"/>
      <c r="GN50" s="344"/>
      <c r="GO50" s="344"/>
      <c r="GP50" s="344"/>
      <c r="GQ50" s="344"/>
      <c r="GR50" s="344"/>
      <c r="GS50" s="344"/>
      <c r="GT50" s="344"/>
      <c r="GU50" s="344"/>
      <c r="GV50" s="344"/>
      <c r="GX50" s="314"/>
      <c r="GY50" s="314"/>
      <c r="GZ50" s="314"/>
      <c r="HA50" s="314"/>
      <c r="HB50" s="314"/>
      <c r="HC50" s="314"/>
      <c r="HD50" s="314"/>
      <c r="HE50" s="314"/>
      <c r="HF50" s="314"/>
      <c r="HG50" s="314"/>
      <c r="HH50" s="314"/>
      <c r="HI50" s="314"/>
      <c r="HJ50" s="314"/>
      <c r="HK50" s="314"/>
      <c r="HL50" s="314"/>
      <c r="HM50" s="314"/>
      <c r="HN50" s="314"/>
      <c r="HO50" s="314"/>
      <c r="HP50" s="314"/>
      <c r="HQ50" s="314"/>
      <c r="HR50" s="314"/>
      <c r="HS50" s="314"/>
      <c r="HT50" s="314"/>
      <c r="HU50" s="314"/>
      <c r="HW50" s="314"/>
      <c r="HX50" s="344"/>
      <c r="HY50" s="344"/>
      <c r="HZ50" s="344"/>
      <c r="IA50" s="344"/>
      <c r="IB50" s="344"/>
      <c r="IC50" s="344"/>
      <c r="ID50" s="344"/>
      <c r="IE50" s="344"/>
      <c r="IF50" s="344"/>
      <c r="IG50" s="344"/>
      <c r="IH50" s="344"/>
      <c r="II50" s="344"/>
      <c r="IJ50" s="344"/>
      <c r="IK50" s="344"/>
      <c r="IL50" s="344"/>
      <c r="IM50" s="344"/>
      <c r="IN50" s="344"/>
      <c r="IO50" s="344"/>
      <c r="IP50" s="344"/>
      <c r="IQ50" s="344"/>
      <c r="IR50" s="344"/>
      <c r="IS50" s="344"/>
      <c r="IT50" s="344"/>
      <c r="IV50" s="314"/>
      <c r="IW50" s="314"/>
      <c r="IX50" s="314"/>
      <c r="IY50" s="314"/>
      <c r="IZ50" s="314"/>
      <c r="JA50" s="314"/>
      <c r="JB50" s="314"/>
      <c r="JC50" s="314"/>
      <c r="JD50" s="314"/>
      <c r="JE50" s="314"/>
      <c r="JF50" s="314"/>
      <c r="JG50" s="314"/>
      <c r="JH50" s="314"/>
      <c r="JI50" s="314"/>
      <c r="JJ50" s="314"/>
      <c r="JK50" s="314"/>
      <c r="JL50" s="314"/>
      <c r="JM50" s="314"/>
      <c r="JN50" s="314"/>
      <c r="JO50" s="314"/>
      <c r="JP50" s="314"/>
      <c r="JQ50" s="314"/>
      <c r="JR50" s="314"/>
      <c r="JS50" s="314"/>
    </row>
    <row r="51" spans="1:279" ht="16.5" customHeight="1" x14ac:dyDescent="0.3">
      <c r="B51" s="530"/>
      <c r="C51" s="40" t="s">
        <v>466</v>
      </c>
      <c r="D51" s="771" t="str">
        <f>IF(B_Details!J107&gt;0,B_Details!J107,"")</f>
        <v/>
      </c>
      <c r="F51" s="530"/>
      <c r="G51" s="40" t="s">
        <v>276</v>
      </c>
      <c r="H51" s="771" t="str">
        <f>IF(B_Details!J110&gt;0,B_Details!J110,"")</f>
        <v/>
      </c>
      <c r="J51" s="769" t="s">
        <v>881</v>
      </c>
      <c r="L51" s="40" t="s">
        <v>480</v>
      </c>
      <c r="O51" s="60" t="s">
        <v>928</v>
      </c>
      <c r="P51" s="77"/>
      <c r="Q51" s="77"/>
      <c r="R51" s="77"/>
      <c r="S51" s="77"/>
      <c r="T51" s="77"/>
      <c r="U51" s="61"/>
      <c r="V51" s="934"/>
      <c r="W51" s="133"/>
      <c r="X51" s="1167"/>
      <c r="Y51" s="133"/>
      <c r="Z51" s="133"/>
      <c r="AA51" s="935"/>
      <c r="AB51" s="935"/>
      <c r="AD51" s="354">
        <v>15</v>
      </c>
      <c r="AE51" s="314"/>
      <c r="AF51" s="314"/>
      <c r="AG51" s="344"/>
      <c r="AH51" s="344"/>
      <c r="AI51" s="840"/>
      <c r="AJ51" s="840"/>
      <c r="AK51" s="840"/>
      <c r="AL51" s="840"/>
      <c r="AM51" s="840"/>
      <c r="AN51" s="840"/>
      <c r="AO51" s="840"/>
      <c r="AP51" s="840"/>
      <c r="AQ51" s="840"/>
      <c r="AR51" s="840"/>
      <c r="AS51" s="840"/>
      <c r="AT51" s="840"/>
      <c r="AU51" s="840"/>
      <c r="AV51" s="840"/>
      <c r="AW51" s="840"/>
      <c r="AX51" s="840"/>
      <c r="AY51" s="840"/>
      <c r="AZ51" s="840"/>
      <c r="BA51" s="840"/>
      <c r="BB51" s="840"/>
      <c r="BC51" s="840"/>
      <c r="BD51" s="840"/>
      <c r="BE51" s="840"/>
      <c r="BF51" s="840"/>
      <c r="BG51" s="840"/>
      <c r="BH51" s="840"/>
      <c r="BI51" s="840"/>
      <c r="BK51" s="31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P51" s="31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U51" s="314"/>
      <c r="DV51" s="314"/>
      <c r="DW51" s="314"/>
      <c r="DX51" s="314"/>
      <c r="DY51" s="314"/>
      <c r="DZ51" s="314"/>
      <c r="EA51" s="314"/>
      <c r="EB51" s="314"/>
      <c r="EC51" s="314"/>
      <c r="ED51" s="314"/>
      <c r="EE51" s="314"/>
      <c r="EF51" s="314"/>
      <c r="EG51" s="314"/>
      <c r="EH51" s="314"/>
      <c r="EI51" s="314"/>
      <c r="EJ51" s="314"/>
      <c r="EK51" s="314"/>
      <c r="EL51" s="314"/>
      <c r="EM51" s="314"/>
      <c r="EN51" s="314"/>
      <c r="EO51" s="314"/>
      <c r="EP51" s="314"/>
      <c r="EQ51" s="314"/>
      <c r="ER51" s="314"/>
      <c r="ET51" s="31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S51" s="314"/>
      <c r="FT51" s="344"/>
      <c r="FU51" s="344"/>
      <c r="FV51" s="344"/>
      <c r="FW51" s="344"/>
      <c r="FX51" s="344"/>
      <c r="FY51" s="344"/>
      <c r="FZ51" s="344"/>
      <c r="GA51" s="344"/>
      <c r="GB51" s="344"/>
      <c r="GC51" s="344"/>
      <c r="GD51" s="344"/>
      <c r="GE51" s="344"/>
      <c r="GF51" s="344"/>
      <c r="GG51" s="344"/>
      <c r="GH51" s="344"/>
      <c r="GI51" s="344"/>
      <c r="GJ51" s="344"/>
      <c r="GK51" s="344"/>
      <c r="GL51" s="344"/>
      <c r="GM51" s="344"/>
      <c r="GN51" s="344"/>
      <c r="GO51" s="344"/>
      <c r="GP51" s="344"/>
      <c r="GQ51" s="344"/>
      <c r="GR51" s="344"/>
      <c r="GS51" s="344"/>
      <c r="GT51" s="344"/>
      <c r="GU51" s="344"/>
      <c r="GV51" s="344"/>
      <c r="GX51" s="314"/>
      <c r="GY51" s="314"/>
      <c r="GZ51" s="314"/>
      <c r="HA51" s="314"/>
      <c r="HB51" s="314"/>
      <c r="HC51" s="314"/>
      <c r="HD51" s="314"/>
      <c r="HE51" s="314"/>
      <c r="HF51" s="314"/>
      <c r="HG51" s="314"/>
      <c r="HH51" s="314"/>
      <c r="HI51" s="314"/>
      <c r="HJ51" s="314"/>
      <c r="HK51" s="314"/>
      <c r="HL51" s="314"/>
      <c r="HM51" s="314"/>
      <c r="HN51" s="314"/>
      <c r="HO51" s="314"/>
      <c r="HP51" s="314"/>
      <c r="HQ51" s="314"/>
      <c r="HR51" s="314"/>
      <c r="HS51" s="314"/>
      <c r="HT51" s="314"/>
      <c r="HU51" s="314"/>
      <c r="HW51" s="314"/>
      <c r="HX51" s="344"/>
      <c r="HY51" s="344"/>
      <c r="HZ51" s="344"/>
      <c r="IA51" s="344"/>
      <c r="IB51" s="344"/>
      <c r="IC51" s="344"/>
      <c r="ID51" s="344"/>
      <c r="IE51" s="344"/>
      <c r="IF51" s="344"/>
      <c r="IG51" s="344"/>
      <c r="IH51" s="344"/>
      <c r="II51" s="344"/>
      <c r="IJ51" s="344"/>
      <c r="IK51" s="344"/>
      <c r="IL51" s="344"/>
      <c r="IM51" s="344"/>
      <c r="IN51" s="344"/>
      <c r="IO51" s="344"/>
      <c r="IP51" s="344"/>
      <c r="IQ51" s="344"/>
      <c r="IR51" s="344"/>
      <c r="IS51" s="344"/>
      <c r="IT51" s="344"/>
      <c r="IV51" s="314"/>
      <c r="IW51" s="314"/>
      <c r="IX51" s="314"/>
      <c r="IY51" s="314"/>
      <c r="IZ51" s="314"/>
      <c r="JA51" s="314"/>
      <c r="JB51" s="314"/>
      <c r="JC51" s="314"/>
      <c r="JD51" s="314"/>
      <c r="JE51" s="314"/>
      <c r="JF51" s="314"/>
      <c r="JG51" s="314"/>
      <c r="JH51" s="314"/>
      <c r="JI51" s="314"/>
      <c r="JJ51" s="314"/>
      <c r="JK51" s="314"/>
      <c r="JL51" s="314"/>
      <c r="JM51" s="314"/>
      <c r="JN51" s="314"/>
      <c r="JO51" s="314"/>
      <c r="JP51" s="314"/>
      <c r="JQ51" s="314"/>
      <c r="JR51" s="314"/>
      <c r="JS51" s="314"/>
    </row>
    <row r="52" spans="1:279" x14ac:dyDescent="0.3">
      <c r="B52" s="748"/>
      <c r="C52" s="40" t="s">
        <v>366</v>
      </c>
      <c r="D52" s="771" t="str">
        <f>IF(B_Details!J108&gt;0,B_Details!J108,"")</f>
        <v/>
      </c>
      <c r="F52" s="530"/>
      <c r="G52" s="40" t="s">
        <v>905</v>
      </c>
      <c r="H52" s="771" t="str">
        <f>IF(B_Details!J111&gt;0,B_Details!J111,"")</f>
        <v/>
      </c>
      <c r="J52" s="1148"/>
      <c r="K52" s="1149"/>
      <c r="L52" s="1150"/>
      <c r="M52" s="1151"/>
      <c r="O52" s="133"/>
      <c r="P52" s="133"/>
      <c r="Q52" s="133"/>
      <c r="R52" s="133"/>
      <c r="S52" s="133"/>
      <c r="T52" s="133"/>
      <c r="U52" s="133"/>
      <c r="V52" s="936"/>
      <c r="W52" s="133"/>
      <c r="X52" s="937"/>
      <c r="Y52" s="133"/>
      <c r="Z52" s="938"/>
      <c r="AA52" s="935"/>
      <c r="AB52" s="133"/>
      <c r="AD52" s="354">
        <v>16</v>
      </c>
      <c r="AE52" s="314"/>
      <c r="AF52" s="314"/>
      <c r="AG52" s="344"/>
      <c r="AH52" s="344"/>
      <c r="AI52" s="840"/>
      <c r="AJ52" s="840"/>
      <c r="AK52" s="840"/>
      <c r="AL52" s="840"/>
      <c r="AM52" s="840"/>
      <c r="AN52" s="840"/>
      <c r="AO52" s="840"/>
      <c r="AP52" s="840"/>
      <c r="AQ52" s="840"/>
      <c r="AR52" s="840"/>
      <c r="AS52" s="840"/>
      <c r="AT52" s="840"/>
      <c r="AU52" s="840"/>
      <c r="AV52" s="840"/>
      <c r="AW52" s="840"/>
      <c r="AX52" s="840"/>
      <c r="AY52" s="840"/>
      <c r="AZ52" s="840"/>
      <c r="BA52" s="840"/>
      <c r="BB52" s="840"/>
      <c r="BC52" s="840"/>
      <c r="BD52" s="840"/>
      <c r="BE52" s="840"/>
      <c r="BF52" s="840"/>
      <c r="BG52" s="840"/>
      <c r="BH52" s="840"/>
      <c r="BI52" s="840"/>
      <c r="BK52" s="31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P52" s="31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U52" s="314"/>
      <c r="DV52" s="314"/>
      <c r="DW52" s="314"/>
      <c r="DX52" s="314"/>
      <c r="DY52" s="314"/>
      <c r="DZ52" s="314"/>
      <c r="EA52" s="314"/>
      <c r="EB52" s="314"/>
      <c r="EC52" s="314"/>
      <c r="ED52" s="314"/>
      <c r="EE52" s="314"/>
      <c r="EF52" s="314"/>
      <c r="EG52" s="314"/>
      <c r="EH52" s="314"/>
      <c r="EI52" s="314"/>
      <c r="EJ52" s="314"/>
      <c r="EK52" s="314"/>
      <c r="EL52" s="314"/>
      <c r="EM52" s="314"/>
      <c r="EN52" s="314"/>
      <c r="EO52" s="314"/>
      <c r="EP52" s="314"/>
      <c r="EQ52" s="314"/>
      <c r="ER52" s="314"/>
      <c r="ET52" s="31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S52" s="314"/>
      <c r="FT52" s="344"/>
      <c r="FU52" s="344"/>
      <c r="FV52" s="344"/>
      <c r="FW52" s="344"/>
      <c r="FX52" s="344"/>
      <c r="FY52" s="344"/>
      <c r="FZ52" s="344"/>
      <c r="GA52" s="344"/>
      <c r="GB52" s="344"/>
      <c r="GC52" s="344"/>
      <c r="GD52" s="344"/>
      <c r="GE52" s="344"/>
      <c r="GF52" s="344"/>
      <c r="GG52" s="344"/>
      <c r="GH52" s="344"/>
      <c r="GI52" s="344"/>
      <c r="GJ52" s="344"/>
      <c r="GK52" s="344"/>
      <c r="GL52" s="344"/>
      <c r="GM52" s="344"/>
      <c r="GN52" s="344"/>
      <c r="GO52" s="344"/>
      <c r="GP52" s="344"/>
      <c r="GQ52" s="344"/>
      <c r="GR52" s="344"/>
      <c r="GS52" s="344"/>
      <c r="GT52" s="344"/>
      <c r="GU52" s="344"/>
      <c r="GV52" s="344"/>
      <c r="GX52" s="314"/>
      <c r="GY52" s="314"/>
      <c r="GZ52" s="314"/>
      <c r="HA52" s="314"/>
      <c r="HB52" s="314"/>
      <c r="HC52" s="314"/>
      <c r="HD52" s="314"/>
      <c r="HE52" s="314"/>
      <c r="HF52" s="314"/>
      <c r="HG52" s="314"/>
      <c r="HH52" s="314"/>
      <c r="HI52" s="314"/>
      <c r="HJ52" s="314"/>
      <c r="HK52" s="314"/>
      <c r="HL52" s="314"/>
      <c r="HM52" s="314"/>
      <c r="HN52" s="314"/>
      <c r="HO52" s="314"/>
      <c r="HP52" s="314"/>
      <c r="HQ52" s="314"/>
      <c r="HR52" s="314"/>
      <c r="HS52" s="314"/>
      <c r="HT52" s="314"/>
      <c r="HU52" s="314"/>
      <c r="HW52" s="314"/>
      <c r="HX52" s="344"/>
      <c r="HY52" s="344"/>
      <c r="HZ52" s="344"/>
      <c r="IA52" s="344"/>
      <c r="IB52" s="344"/>
      <c r="IC52" s="344"/>
      <c r="ID52" s="344"/>
      <c r="IE52" s="344"/>
      <c r="IF52" s="344"/>
      <c r="IG52" s="344"/>
      <c r="IH52" s="344"/>
      <c r="II52" s="344"/>
      <c r="IJ52" s="344"/>
      <c r="IK52" s="344"/>
      <c r="IL52" s="344"/>
      <c r="IM52" s="344"/>
      <c r="IN52" s="344"/>
      <c r="IO52" s="344"/>
      <c r="IP52" s="344"/>
      <c r="IQ52" s="344"/>
      <c r="IR52" s="344"/>
      <c r="IS52" s="344"/>
      <c r="IT52" s="344"/>
      <c r="IV52" s="314"/>
      <c r="IW52" s="314"/>
      <c r="IX52" s="314"/>
      <c r="IY52" s="314"/>
      <c r="IZ52" s="314"/>
      <c r="JA52" s="314"/>
      <c r="JB52" s="314"/>
      <c r="JC52" s="314"/>
      <c r="JD52" s="314"/>
      <c r="JE52" s="314"/>
      <c r="JF52" s="314"/>
      <c r="JG52" s="314"/>
      <c r="JH52" s="314"/>
      <c r="JI52" s="314"/>
      <c r="JJ52" s="314"/>
      <c r="JK52" s="314"/>
      <c r="JL52" s="314"/>
      <c r="JM52" s="314"/>
      <c r="JN52" s="314"/>
      <c r="JO52" s="314"/>
      <c r="JP52" s="314"/>
      <c r="JQ52" s="314"/>
      <c r="JR52" s="314"/>
      <c r="JS52" s="314"/>
    </row>
    <row r="53" spans="1:279" x14ac:dyDescent="0.3">
      <c r="B53" s="749"/>
      <c r="C53" s="40" t="s">
        <v>688</v>
      </c>
      <c r="D53" s="771" t="str">
        <f>IF(B_Details!J109&gt;0,B_Details!J109,"")</f>
        <v/>
      </c>
      <c r="F53" s="530"/>
      <c r="G53" s="40" t="s">
        <v>835</v>
      </c>
      <c r="H53"/>
      <c r="L53" s="40"/>
      <c r="M53" s="40"/>
      <c r="O53" s="60" t="s">
        <v>929</v>
      </c>
      <c r="P53" s="77"/>
      <c r="Q53" s="77"/>
      <c r="R53" s="77"/>
      <c r="S53" s="77"/>
      <c r="T53" s="77"/>
      <c r="U53" s="61"/>
      <c r="V53" s="939"/>
      <c r="W53" s="940"/>
      <c r="X53" s="1166">
        <f>IF(V54&gt;0,V54/V53,0)</f>
        <v>0</v>
      </c>
      <c r="Y53" s="133"/>
      <c r="Z53" s="941" t="str">
        <f>IF(V49="Yes",(IF(OR(V53&gt;(SUMPRODUCT(E5:E44,F5:F44)*1.02),V53&lt;(SUMPRODUCT(E5:E44,F5:F44)*0.98)),"Address SF Discrepancy","")),IF(OR(V53&gt;(SUMPRODUCT(E5:E44,F5:F44)-SUMPRODUCT(--(IncomeAMI="Manager"),E5:E44,F5:F44))*1.02,V53&lt;(SUMPRODUCT(E5:E44,F5:F44)-SUMPRODUCT(--(IncomeAMI="Manager"),E5:E44,F5:F44))*0.98),"ADDRESS SF DISCREPANCY",""))</f>
        <v/>
      </c>
      <c r="AA53" s="935"/>
      <c r="AB53" s="133"/>
      <c r="AD53" s="354">
        <v>17</v>
      </c>
      <c r="AE53" s="314"/>
      <c r="AF53" s="314"/>
      <c r="AG53" s="344"/>
      <c r="AH53" s="344"/>
      <c r="AI53" s="840"/>
      <c r="AJ53" s="840"/>
      <c r="AK53" s="840"/>
      <c r="AL53" s="840"/>
      <c r="AM53" s="840"/>
      <c r="AN53" s="840"/>
      <c r="AO53" s="840"/>
      <c r="AP53" s="840"/>
      <c r="AQ53" s="840"/>
      <c r="AR53" s="840"/>
      <c r="AS53" s="840"/>
      <c r="AT53" s="840"/>
      <c r="AU53" s="840"/>
      <c r="AV53" s="840"/>
      <c r="AW53" s="840"/>
      <c r="AX53" s="840"/>
      <c r="AY53" s="840"/>
      <c r="AZ53" s="840"/>
      <c r="BA53" s="840"/>
      <c r="BB53" s="840"/>
      <c r="BC53" s="840"/>
      <c r="BD53" s="840"/>
      <c r="BE53" s="840"/>
      <c r="BF53" s="840"/>
      <c r="BG53" s="840"/>
      <c r="BH53" s="840"/>
      <c r="BI53" s="840"/>
      <c r="BK53" s="31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P53" s="314"/>
      <c r="CQ53" s="344"/>
      <c r="CR53" s="344"/>
      <c r="CS53" s="344"/>
      <c r="CT53" s="344"/>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U53" s="314"/>
      <c r="DV53" s="314"/>
      <c r="DW53" s="314"/>
      <c r="DX53" s="314"/>
      <c r="DY53" s="314"/>
      <c r="DZ53" s="314"/>
      <c r="EA53" s="314"/>
      <c r="EB53" s="314"/>
      <c r="EC53" s="314"/>
      <c r="ED53" s="314"/>
      <c r="EE53" s="314"/>
      <c r="EF53" s="314"/>
      <c r="EG53" s="314"/>
      <c r="EH53" s="314"/>
      <c r="EI53" s="314"/>
      <c r="EJ53" s="314"/>
      <c r="EK53" s="314"/>
      <c r="EL53" s="314"/>
      <c r="EM53" s="314"/>
      <c r="EN53" s="314"/>
      <c r="EO53" s="314"/>
      <c r="EP53" s="314"/>
      <c r="EQ53" s="314"/>
      <c r="ER53" s="314"/>
      <c r="ET53" s="314"/>
      <c r="EU53" s="344"/>
      <c r="EV53" s="344"/>
      <c r="EW53" s="344"/>
      <c r="EX53" s="344"/>
      <c r="EY53" s="344"/>
      <c r="EZ53" s="344"/>
      <c r="FA53" s="344"/>
      <c r="FB53" s="344"/>
      <c r="FC53" s="344"/>
      <c r="FD53" s="344"/>
      <c r="FE53" s="344"/>
      <c r="FF53" s="344"/>
      <c r="FG53" s="344"/>
      <c r="FH53" s="344"/>
      <c r="FI53" s="344"/>
      <c r="FJ53" s="344"/>
      <c r="FK53" s="344"/>
      <c r="FL53" s="344"/>
      <c r="FM53" s="344"/>
      <c r="FN53" s="344"/>
      <c r="FO53" s="344"/>
      <c r="FP53" s="344"/>
      <c r="FQ53" s="344"/>
      <c r="FS53" s="314"/>
      <c r="FT53" s="344"/>
      <c r="FU53" s="344"/>
      <c r="FV53" s="344"/>
      <c r="FW53" s="344"/>
      <c r="FX53" s="344"/>
      <c r="FY53" s="344"/>
      <c r="FZ53" s="344"/>
      <c r="GA53" s="344"/>
      <c r="GB53" s="344"/>
      <c r="GC53" s="344"/>
      <c r="GD53" s="344"/>
      <c r="GE53" s="344"/>
      <c r="GF53" s="344"/>
      <c r="GG53" s="344"/>
      <c r="GH53" s="344"/>
      <c r="GI53" s="344"/>
      <c r="GJ53" s="344"/>
      <c r="GK53" s="344"/>
      <c r="GL53" s="344"/>
      <c r="GM53" s="344"/>
      <c r="GN53" s="344"/>
      <c r="GO53" s="344"/>
      <c r="GP53" s="344"/>
      <c r="GQ53" s="344"/>
      <c r="GR53" s="344"/>
      <c r="GS53" s="344"/>
      <c r="GT53" s="344"/>
      <c r="GU53" s="344"/>
      <c r="GV53" s="344"/>
      <c r="GX53" s="314"/>
      <c r="GY53" s="314"/>
      <c r="GZ53" s="314"/>
      <c r="HA53" s="314"/>
      <c r="HB53" s="314"/>
      <c r="HC53" s="314"/>
      <c r="HD53" s="314"/>
      <c r="HE53" s="314"/>
      <c r="HF53" s="314"/>
      <c r="HG53" s="314"/>
      <c r="HH53" s="314"/>
      <c r="HI53" s="314"/>
      <c r="HJ53" s="314"/>
      <c r="HK53" s="314"/>
      <c r="HL53" s="314"/>
      <c r="HM53" s="314"/>
      <c r="HN53" s="314"/>
      <c r="HO53" s="314"/>
      <c r="HP53" s="314"/>
      <c r="HQ53" s="314"/>
      <c r="HR53" s="314"/>
      <c r="HS53" s="314"/>
      <c r="HT53" s="314"/>
      <c r="HU53" s="314"/>
      <c r="HW53" s="314"/>
      <c r="HX53" s="344"/>
      <c r="HY53" s="344"/>
      <c r="HZ53" s="344"/>
      <c r="IA53" s="344"/>
      <c r="IB53" s="344"/>
      <c r="IC53" s="344"/>
      <c r="ID53" s="344"/>
      <c r="IE53" s="344"/>
      <c r="IF53" s="344"/>
      <c r="IG53" s="344"/>
      <c r="IH53" s="344"/>
      <c r="II53" s="344"/>
      <c r="IJ53" s="344"/>
      <c r="IK53" s="344"/>
      <c r="IL53" s="344"/>
      <c r="IM53" s="344"/>
      <c r="IN53" s="344"/>
      <c r="IO53" s="344"/>
      <c r="IP53" s="344"/>
      <c r="IQ53" s="344"/>
      <c r="IR53" s="344"/>
      <c r="IS53" s="344"/>
      <c r="IT53" s="344"/>
      <c r="IV53" s="314"/>
      <c r="IW53" s="314"/>
      <c r="IX53" s="314"/>
      <c r="IY53" s="314"/>
      <c r="IZ53" s="314"/>
      <c r="JA53" s="314"/>
      <c r="JB53" s="314"/>
      <c r="JC53" s="314"/>
      <c r="JD53" s="314"/>
      <c r="JE53" s="314"/>
      <c r="JF53" s="314"/>
      <c r="JG53" s="314"/>
      <c r="JH53" s="314"/>
      <c r="JI53" s="314"/>
      <c r="JJ53" s="314"/>
      <c r="JK53" s="314"/>
      <c r="JL53" s="314"/>
      <c r="JM53" s="314"/>
      <c r="JN53" s="314"/>
      <c r="JO53" s="314"/>
      <c r="JP53" s="314"/>
      <c r="JQ53" s="314"/>
      <c r="JR53" s="314"/>
      <c r="JS53" s="314"/>
    </row>
    <row r="54" spans="1:279" ht="17.25" customHeight="1" x14ac:dyDescent="0.3">
      <c r="A54" s="95"/>
      <c r="N54" s="103"/>
      <c r="O54" s="60" t="s">
        <v>930</v>
      </c>
      <c r="P54" s="77"/>
      <c r="Q54" s="77"/>
      <c r="R54" s="77"/>
      <c r="S54" s="77"/>
      <c r="T54" s="77"/>
      <c r="U54" s="61"/>
      <c r="V54" s="939"/>
      <c r="W54" s="133"/>
      <c r="X54" s="1167"/>
      <c r="Y54" s="133"/>
      <c r="Z54" s="928" t="str">
        <f>IF(OR(V54&gt;((SUMPRODUCT(--(IncomeAMI=20%),E5:E44,F5:F44)+SUMPRODUCT(--(IncomeAMI=30%),E5:E44,F5:F44)+SUMPRODUCT(--(IncomeAMI=40%),E5:E44,F5:F44)+SUMPRODUCT(--(IncomeAMI=50%),E5:E44,F5:F44)+SUMPRODUCT(--(IncomeAMI=60%),E5:E44,F5:F44)+SUMPRODUCT(--(IncomeAMI=70%),E5:E44,F5:F44)+SUMPRODUCT(--(IncomeAMI=80%),E5:E44,F5:F44))*1.02),V54&lt;((SUMPRODUCT(--(IncomeAMI=20%),E5:E44,F5:F44)+SUMPRODUCT(--(IncomeAMI=30%),E5:E44,F5:F44)+SUMPRODUCT(--(IncomeAMI=40%),E5:E44,F5:F44)+SUMPRODUCT(--(IncomeAMI=50%),E5:E44,F5:F44)+SUMPRODUCT(--(IncomeAMI=60%),E5:E44,F5:F44)+SUMPRODUCT(--(IncomeAMI=70%),E5:E44,F5:F44)+SUMPRODUCT(--(IncomeAMI=80%),E5:E44,F5:F44))*0.98)),"ADDRESS SF DISCREPANCY","")</f>
        <v/>
      </c>
      <c r="AA54" s="935"/>
      <c r="AB54" s="133"/>
      <c r="AC54" s="405"/>
      <c r="AD54" s="354">
        <v>18</v>
      </c>
      <c r="AE54" s="406"/>
      <c r="AF54" s="314"/>
      <c r="AG54" s="344"/>
      <c r="AH54" s="344"/>
      <c r="AI54" s="840"/>
      <c r="AJ54" s="840"/>
      <c r="AK54" s="840"/>
      <c r="AL54" s="840"/>
      <c r="AM54" s="840"/>
      <c r="AN54" s="840"/>
      <c r="AO54" s="840"/>
      <c r="AP54" s="840"/>
      <c r="AQ54" s="840"/>
      <c r="AR54" s="840"/>
      <c r="AS54" s="840"/>
      <c r="AT54" s="840"/>
      <c r="AU54" s="840"/>
      <c r="AV54" s="840"/>
      <c r="AW54" s="840"/>
      <c r="AX54" s="840"/>
      <c r="AY54" s="840"/>
      <c r="AZ54" s="840"/>
      <c r="BA54" s="840"/>
      <c r="BB54" s="840"/>
      <c r="BC54" s="840"/>
      <c r="BD54" s="840"/>
      <c r="BE54" s="840"/>
      <c r="BF54" s="840"/>
      <c r="BG54" s="840"/>
      <c r="BH54" s="840"/>
      <c r="BI54" s="840"/>
      <c r="BK54" s="31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4"/>
      <c r="CN54" s="344"/>
      <c r="CP54" s="314"/>
      <c r="CQ54" s="344"/>
      <c r="CR54" s="344"/>
      <c r="CS54" s="344"/>
      <c r="CT54" s="344"/>
      <c r="CU54" s="344"/>
      <c r="CV54" s="344"/>
      <c r="CW54" s="344"/>
      <c r="CX54" s="344"/>
      <c r="CY54" s="344"/>
      <c r="CZ54" s="344"/>
      <c r="DA54" s="344"/>
      <c r="DB54" s="344"/>
      <c r="DC54" s="344"/>
      <c r="DD54" s="344"/>
      <c r="DE54" s="344"/>
      <c r="DF54" s="344"/>
      <c r="DG54" s="344"/>
      <c r="DH54" s="344"/>
      <c r="DI54" s="344"/>
      <c r="DJ54" s="344"/>
      <c r="DK54" s="344"/>
      <c r="DL54" s="344"/>
      <c r="DM54" s="344"/>
      <c r="DN54" s="344"/>
      <c r="DO54" s="344"/>
      <c r="DP54" s="344"/>
      <c r="DQ54" s="344"/>
      <c r="DR54" s="344"/>
      <c r="DS54" s="344"/>
      <c r="DU54" s="314"/>
      <c r="DV54" s="314"/>
      <c r="DW54" s="314"/>
      <c r="DX54" s="314"/>
      <c r="DY54" s="314"/>
      <c r="DZ54" s="314"/>
      <c r="EA54" s="314"/>
      <c r="EB54" s="314"/>
      <c r="EC54" s="314"/>
      <c r="ED54" s="314"/>
      <c r="EE54" s="314"/>
      <c r="EF54" s="314"/>
      <c r="EG54" s="314"/>
      <c r="EH54" s="314"/>
      <c r="EI54" s="314"/>
      <c r="EJ54" s="314"/>
      <c r="EK54" s="314"/>
      <c r="EL54" s="314"/>
      <c r="EM54" s="314"/>
      <c r="EN54" s="314"/>
      <c r="EO54" s="314"/>
      <c r="EP54" s="314"/>
      <c r="EQ54" s="314"/>
      <c r="ER54" s="314"/>
      <c r="ET54" s="314"/>
      <c r="EU54" s="344"/>
      <c r="EV54" s="344"/>
      <c r="EW54" s="344"/>
      <c r="EX54" s="344"/>
      <c r="EY54" s="344"/>
      <c r="EZ54" s="344"/>
      <c r="FA54" s="344"/>
      <c r="FB54" s="344"/>
      <c r="FC54" s="344"/>
      <c r="FD54" s="344"/>
      <c r="FE54" s="344"/>
      <c r="FF54" s="344"/>
      <c r="FG54" s="344"/>
      <c r="FH54" s="344"/>
      <c r="FI54" s="344"/>
      <c r="FJ54" s="344"/>
      <c r="FK54" s="344"/>
      <c r="FL54" s="344"/>
      <c r="FM54" s="344"/>
      <c r="FN54" s="344"/>
      <c r="FO54" s="344"/>
      <c r="FP54" s="344"/>
      <c r="FQ54" s="344"/>
      <c r="FS54" s="314"/>
      <c r="FT54" s="344"/>
      <c r="FU54" s="344"/>
      <c r="FV54" s="344"/>
      <c r="FW54" s="344"/>
      <c r="FX54" s="344"/>
      <c r="FY54" s="344"/>
      <c r="FZ54" s="344"/>
      <c r="GA54" s="344"/>
      <c r="GB54" s="344"/>
      <c r="GC54" s="344"/>
      <c r="GD54" s="344"/>
      <c r="GE54" s="344"/>
      <c r="GF54" s="344"/>
      <c r="GG54" s="344"/>
      <c r="GH54" s="344"/>
      <c r="GI54" s="344"/>
      <c r="GJ54" s="344"/>
      <c r="GK54" s="344"/>
      <c r="GL54" s="344"/>
      <c r="GM54" s="344"/>
      <c r="GN54" s="344"/>
      <c r="GO54" s="344"/>
      <c r="GP54" s="344"/>
      <c r="GQ54" s="344"/>
      <c r="GR54" s="344"/>
      <c r="GS54" s="344"/>
      <c r="GT54" s="344"/>
      <c r="GU54" s="344"/>
      <c r="GV54" s="344"/>
      <c r="GX54" s="314"/>
      <c r="GY54" s="314"/>
      <c r="GZ54" s="314"/>
      <c r="HA54" s="314"/>
      <c r="HB54" s="314"/>
      <c r="HC54" s="314"/>
      <c r="HD54" s="314"/>
      <c r="HE54" s="314"/>
      <c r="HF54" s="314"/>
      <c r="HG54" s="314"/>
      <c r="HH54" s="314"/>
      <c r="HI54" s="314"/>
      <c r="HJ54" s="314"/>
      <c r="HK54" s="314"/>
      <c r="HL54" s="314"/>
      <c r="HM54" s="314"/>
      <c r="HN54" s="314"/>
      <c r="HO54" s="314"/>
      <c r="HP54" s="314"/>
      <c r="HQ54" s="314"/>
      <c r="HR54" s="314"/>
      <c r="HS54" s="314"/>
      <c r="HT54" s="314"/>
      <c r="HU54" s="314"/>
      <c r="HW54" s="314"/>
      <c r="HX54" s="344"/>
      <c r="HY54" s="344"/>
      <c r="HZ54" s="344"/>
      <c r="IA54" s="344"/>
      <c r="IB54" s="344"/>
      <c r="IC54" s="344"/>
      <c r="ID54" s="344"/>
      <c r="IE54" s="344"/>
      <c r="IF54" s="344"/>
      <c r="IG54" s="344"/>
      <c r="IH54" s="344"/>
      <c r="II54" s="344"/>
      <c r="IJ54" s="344"/>
      <c r="IK54" s="344"/>
      <c r="IL54" s="344"/>
      <c r="IM54" s="344"/>
      <c r="IN54" s="344"/>
      <c r="IO54" s="344"/>
      <c r="IP54" s="344"/>
      <c r="IQ54" s="344"/>
      <c r="IR54" s="344"/>
      <c r="IS54" s="344"/>
      <c r="IT54" s="344"/>
      <c r="IV54" s="314"/>
      <c r="IW54" s="314"/>
      <c r="IX54" s="314"/>
      <c r="IY54" s="314"/>
      <c r="IZ54" s="314"/>
      <c r="JA54" s="314"/>
      <c r="JB54" s="314"/>
      <c r="JC54" s="314"/>
      <c r="JD54" s="314"/>
      <c r="JE54" s="314"/>
      <c r="JF54" s="314"/>
      <c r="JG54" s="314"/>
      <c r="JH54" s="314"/>
      <c r="JI54" s="314"/>
      <c r="JJ54" s="314"/>
      <c r="JK54" s="314"/>
      <c r="JL54" s="314"/>
      <c r="JM54" s="314"/>
      <c r="JN54" s="314"/>
      <c r="JO54" s="314"/>
      <c r="JP54" s="314"/>
      <c r="JQ54" s="314"/>
      <c r="JR54" s="314"/>
      <c r="JS54" s="314"/>
    </row>
    <row r="55" spans="1:279" ht="17.25" customHeight="1" thickBot="1" x14ac:dyDescent="0.35">
      <c r="A55" s="95"/>
      <c r="B55" s="750" t="s">
        <v>485</v>
      </c>
      <c r="C55" s="510"/>
      <c r="D55" s="510"/>
      <c r="E55" s="510"/>
      <c r="F55" s="510"/>
      <c r="G55" s="510"/>
      <c r="H55" s="510"/>
      <c r="I55" s="510"/>
      <c r="J55" s="510"/>
      <c r="K55" s="510"/>
      <c r="L55" s="510"/>
      <c r="M55" s="510"/>
      <c r="O55" s="60" t="s">
        <v>783</v>
      </c>
      <c r="P55" s="77"/>
      <c r="Q55" s="77"/>
      <c r="R55" s="77"/>
      <c r="S55" s="77"/>
      <c r="T55" s="156"/>
      <c r="U55" s="61"/>
      <c r="V55" s="932"/>
      <c r="W55" s="133"/>
      <c r="X55" s="937"/>
      <c r="Y55" s="133"/>
      <c r="Z55" s="133"/>
      <c r="AA55" s="935"/>
      <c r="AB55" s="935"/>
      <c r="AC55" s="405"/>
      <c r="AD55" s="354">
        <v>19</v>
      </c>
      <c r="AE55" s="406"/>
      <c r="AF55" s="314"/>
      <c r="AG55" s="344"/>
      <c r="AH55" s="344"/>
      <c r="AI55" s="840"/>
      <c r="AJ55" s="840"/>
      <c r="AK55" s="840"/>
      <c r="AL55" s="840"/>
      <c r="AM55" s="840"/>
      <c r="AN55" s="840"/>
      <c r="AO55" s="840"/>
      <c r="AP55" s="840"/>
      <c r="AQ55" s="840"/>
      <c r="AR55" s="840"/>
      <c r="AS55" s="840"/>
      <c r="AT55" s="840"/>
      <c r="AU55" s="840"/>
      <c r="AV55" s="840"/>
      <c r="AW55" s="840"/>
      <c r="AX55" s="840"/>
      <c r="AY55" s="840"/>
      <c r="AZ55" s="840"/>
      <c r="BA55" s="840"/>
      <c r="BB55" s="840"/>
      <c r="BC55" s="840"/>
      <c r="BD55" s="840"/>
      <c r="BE55" s="840"/>
      <c r="BF55" s="840"/>
      <c r="BG55" s="840"/>
      <c r="BH55" s="840"/>
      <c r="BI55" s="840"/>
      <c r="BK55" s="314"/>
      <c r="BL55" s="344"/>
      <c r="BM55" s="344"/>
      <c r="BN55" s="344"/>
      <c r="BO55" s="344"/>
      <c r="BP55" s="344"/>
      <c r="BQ55" s="344"/>
      <c r="BR55" s="344"/>
      <c r="BS55" s="344"/>
      <c r="BT55" s="344"/>
      <c r="BU55" s="344"/>
      <c r="BV55" s="344"/>
      <c r="BW55" s="344"/>
      <c r="BX55" s="344"/>
      <c r="BY55" s="344"/>
      <c r="BZ55" s="344"/>
      <c r="CA55" s="344"/>
      <c r="CB55" s="344"/>
      <c r="CC55" s="344"/>
      <c r="CD55" s="344"/>
      <c r="CE55" s="344"/>
      <c r="CF55" s="344"/>
      <c r="CG55" s="344"/>
      <c r="CH55" s="344"/>
      <c r="CI55" s="344"/>
      <c r="CJ55" s="344"/>
      <c r="CK55" s="344"/>
      <c r="CL55" s="344"/>
      <c r="CM55" s="344"/>
      <c r="CN55" s="344"/>
      <c r="CP55" s="314"/>
      <c r="CQ55" s="344"/>
      <c r="CR55" s="344"/>
      <c r="CS55" s="344"/>
      <c r="CT55" s="344"/>
      <c r="CU55" s="344"/>
      <c r="CV55" s="344"/>
      <c r="CW55" s="344"/>
      <c r="CX55" s="344"/>
      <c r="CY55" s="344"/>
      <c r="CZ55" s="344"/>
      <c r="DA55" s="344"/>
      <c r="DB55" s="344"/>
      <c r="DC55" s="344"/>
      <c r="DD55" s="344"/>
      <c r="DE55" s="344"/>
      <c r="DF55" s="344"/>
      <c r="DG55" s="344"/>
      <c r="DH55" s="344"/>
      <c r="DI55" s="344"/>
      <c r="DJ55" s="344"/>
      <c r="DK55" s="344"/>
      <c r="DL55" s="344"/>
      <c r="DM55" s="344"/>
      <c r="DN55" s="344"/>
      <c r="DO55" s="344"/>
      <c r="DP55" s="344"/>
      <c r="DQ55" s="344"/>
      <c r="DR55" s="344"/>
      <c r="DS55" s="344"/>
      <c r="DU55" s="314"/>
      <c r="DV55" s="314"/>
      <c r="DW55" s="314"/>
      <c r="DX55" s="314"/>
      <c r="DY55" s="314"/>
      <c r="DZ55" s="314"/>
      <c r="EA55" s="314"/>
      <c r="EB55" s="314"/>
      <c r="EC55" s="314"/>
      <c r="ED55" s="314"/>
      <c r="EE55" s="314"/>
      <c r="EF55" s="314"/>
      <c r="EG55" s="314"/>
      <c r="EH55" s="314"/>
      <c r="EI55" s="314"/>
      <c r="EJ55" s="314"/>
      <c r="EK55" s="314"/>
      <c r="EL55" s="314"/>
      <c r="EM55" s="314"/>
      <c r="EN55" s="314"/>
      <c r="EO55" s="314"/>
      <c r="EP55" s="314"/>
      <c r="EQ55" s="314"/>
      <c r="ER55" s="314"/>
      <c r="ET55" s="314"/>
      <c r="EU55" s="344"/>
      <c r="EV55" s="344"/>
      <c r="EW55" s="344"/>
      <c r="EX55" s="344"/>
      <c r="EY55" s="344"/>
      <c r="EZ55" s="344"/>
      <c r="FA55" s="344"/>
      <c r="FB55" s="344"/>
      <c r="FC55" s="344"/>
      <c r="FD55" s="344"/>
      <c r="FE55" s="344"/>
      <c r="FF55" s="344"/>
      <c r="FG55" s="344"/>
      <c r="FH55" s="344"/>
      <c r="FI55" s="344"/>
      <c r="FJ55" s="344"/>
      <c r="FK55" s="344"/>
      <c r="FL55" s="344"/>
      <c r="FM55" s="344"/>
      <c r="FN55" s="344"/>
      <c r="FO55" s="344"/>
      <c r="FP55" s="344"/>
      <c r="FQ55" s="344"/>
      <c r="FS55" s="314"/>
      <c r="FT55" s="344"/>
      <c r="FU55" s="344"/>
      <c r="FV55" s="344"/>
      <c r="FW55" s="344"/>
      <c r="FX55" s="344"/>
      <c r="FY55" s="344"/>
      <c r="FZ55" s="344"/>
      <c r="GA55" s="344"/>
      <c r="GB55" s="344"/>
      <c r="GC55" s="344"/>
      <c r="GD55" s="344"/>
      <c r="GE55" s="344"/>
      <c r="GF55" s="344"/>
      <c r="GG55" s="344"/>
      <c r="GH55" s="344"/>
      <c r="GI55" s="344"/>
      <c r="GJ55" s="344"/>
      <c r="GK55" s="344"/>
      <c r="GL55" s="344"/>
      <c r="GM55" s="344"/>
      <c r="GN55" s="344"/>
      <c r="GO55" s="344"/>
      <c r="GP55" s="344"/>
      <c r="GQ55" s="344"/>
      <c r="GR55" s="344"/>
      <c r="GS55" s="344"/>
      <c r="GT55" s="344"/>
      <c r="GU55" s="344"/>
      <c r="GV55" s="344"/>
      <c r="GX55" s="314"/>
      <c r="GY55" s="314"/>
      <c r="GZ55" s="314"/>
      <c r="HA55" s="314"/>
      <c r="HB55" s="314"/>
      <c r="HC55" s="314"/>
      <c r="HD55" s="314"/>
      <c r="HE55" s="314"/>
      <c r="HF55" s="314"/>
      <c r="HG55" s="314"/>
      <c r="HH55" s="314"/>
      <c r="HI55" s="314"/>
      <c r="HJ55" s="314"/>
      <c r="HK55" s="314"/>
      <c r="HL55" s="314"/>
      <c r="HM55" s="314"/>
      <c r="HN55" s="314"/>
      <c r="HO55" s="314"/>
      <c r="HP55" s="314"/>
      <c r="HQ55" s="314"/>
      <c r="HR55" s="314"/>
      <c r="HS55" s="314"/>
      <c r="HT55" s="314"/>
      <c r="HU55" s="314"/>
      <c r="HW55" s="314"/>
      <c r="HX55" s="344"/>
      <c r="HY55" s="344"/>
      <c r="HZ55" s="344"/>
      <c r="IA55" s="344"/>
      <c r="IB55" s="344"/>
      <c r="IC55" s="344"/>
      <c r="ID55" s="344"/>
      <c r="IE55" s="344"/>
      <c r="IF55" s="344"/>
      <c r="IG55" s="344"/>
      <c r="IH55" s="344"/>
      <c r="II55" s="344"/>
      <c r="IJ55" s="344"/>
      <c r="IK55" s="344"/>
      <c r="IL55" s="344"/>
      <c r="IM55" s="344"/>
      <c r="IN55" s="344"/>
      <c r="IO55" s="344"/>
      <c r="IP55" s="344"/>
      <c r="IQ55" s="344"/>
      <c r="IR55" s="344"/>
      <c r="IS55" s="344"/>
      <c r="IT55" s="344"/>
      <c r="IV55" s="314"/>
      <c r="IW55" s="314"/>
      <c r="IX55" s="314"/>
      <c r="IY55" s="314"/>
      <c r="IZ55" s="314"/>
      <c r="JA55" s="314"/>
      <c r="JB55" s="314"/>
      <c r="JC55" s="314"/>
      <c r="JD55" s="314"/>
      <c r="JE55" s="314"/>
      <c r="JF55" s="314"/>
      <c r="JG55" s="314"/>
      <c r="JH55" s="314"/>
      <c r="JI55" s="314"/>
      <c r="JJ55" s="314"/>
      <c r="JK55" s="314"/>
      <c r="JL55" s="314"/>
      <c r="JM55" s="314"/>
      <c r="JN55" s="314"/>
      <c r="JO55" s="314"/>
      <c r="JP55" s="314"/>
      <c r="JQ55" s="314"/>
      <c r="JR55" s="314"/>
      <c r="JS55" s="314"/>
    </row>
    <row r="56" spans="1:279" ht="15.75" customHeight="1" x14ac:dyDescent="0.3">
      <c r="A56" s="95"/>
      <c r="B56" s="25"/>
      <c r="C56" s="25"/>
      <c r="D56" s="25"/>
      <c r="E56" s="25"/>
      <c r="F56" s="25"/>
      <c r="G56" s="25"/>
      <c r="H56" s="25"/>
      <c r="I56" s="25"/>
      <c r="J56" s="25"/>
      <c r="K56" s="25"/>
      <c r="L56" s="25"/>
      <c r="M56" s="25"/>
      <c r="N56" s="32"/>
      <c r="O56" s="60" t="s">
        <v>697</v>
      </c>
      <c r="P56" s="942"/>
      <c r="Q56" s="942"/>
      <c r="R56" s="942"/>
      <c r="S56" s="942"/>
      <c r="T56" s="942"/>
      <c r="U56" s="943"/>
      <c r="V56" s="133"/>
      <c r="W56" s="928"/>
      <c r="X56" s="944">
        <f>MIN(X50,X53)</f>
        <v>0</v>
      </c>
      <c r="Y56" s="133"/>
      <c r="Z56" s="133"/>
      <c r="AA56" s="935"/>
      <c r="AB56" s="935"/>
      <c r="AC56" s="405"/>
      <c r="AD56" s="354">
        <v>20</v>
      </c>
      <c r="AE56" s="406"/>
      <c r="AF56" s="314"/>
      <c r="AG56" s="344"/>
      <c r="AH56" s="344"/>
      <c r="AI56" s="840"/>
      <c r="AJ56" s="840"/>
      <c r="AK56" s="840"/>
      <c r="AL56" s="840"/>
      <c r="AM56" s="840"/>
      <c r="AN56" s="840"/>
      <c r="AO56" s="840"/>
      <c r="AP56" s="840"/>
      <c r="AQ56" s="840"/>
      <c r="AR56" s="840"/>
      <c r="AS56" s="840"/>
      <c r="AT56" s="840"/>
      <c r="AU56" s="840"/>
      <c r="AV56" s="840"/>
      <c r="AW56" s="840"/>
      <c r="AX56" s="840"/>
      <c r="AY56" s="840"/>
      <c r="AZ56" s="840"/>
      <c r="BA56" s="840"/>
      <c r="BB56" s="840"/>
      <c r="BC56" s="840"/>
      <c r="BD56" s="840"/>
      <c r="BE56" s="840"/>
      <c r="BF56" s="840"/>
      <c r="BG56" s="840"/>
      <c r="BH56" s="840"/>
      <c r="BI56" s="840"/>
      <c r="BK56" s="314"/>
      <c r="BL56" s="344"/>
      <c r="BM56" s="344"/>
      <c r="BN56" s="344"/>
      <c r="BO56" s="344"/>
      <c r="BP56" s="344"/>
      <c r="BQ56" s="344"/>
      <c r="BR56" s="344"/>
      <c r="BS56" s="344"/>
      <c r="BT56" s="344"/>
      <c r="BU56" s="344"/>
      <c r="BV56" s="344"/>
      <c r="BW56" s="344"/>
      <c r="BX56" s="344"/>
      <c r="BY56" s="344"/>
      <c r="BZ56" s="344"/>
      <c r="CA56" s="344"/>
      <c r="CB56" s="344"/>
      <c r="CC56" s="344"/>
      <c r="CD56" s="344"/>
      <c r="CE56" s="344"/>
      <c r="CF56" s="344"/>
      <c r="CG56" s="344"/>
      <c r="CH56" s="344"/>
      <c r="CI56" s="344"/>
      <c r="CJ56" s="344"/>
      <c r="CK56" s="344"/>
      <c r="CL56" s="344"/>
      <c r="CM56" s="344"/>
      <c r="CN56" s="344"/>
      <c r="CP56" s="314"/>
      <c r="CQ56" s="344"/>
      <c r="CR56" s="344"/>
      <c r="CS56" s="344"/>
      <c r="CT56" s="344"/>
      <c r="CU56" s="344"/>
      <c r="CV56" s="344"/>
      <c r="CW56" s="344"/>
      <c r="CX56" s="344"/>
      <c r="CY56" s="344"/>
      <c r="CZ56" s="344"/>
      <c r="DA56" s="344"/>
      <c r="DB56" s="344"/>
      <c r="DC56" s="344"/>
      <c r="DD56" s="344"/>
      <c r="DE56" s="344"/>
      <c r="DF56" s="344"/>
      <c r="DG56" s="344"/>
      <c r="DH56" s="344"/>
      <c r="DI56" s="344"/>
      <c r="DJ56" s="344"/>
      <c r="DK56" s="344"/>
      <c r="DL56" s="344"/>
      <c r="DM56" s="344"/>
      <c r="DN56" s="344"/>
      <c r="DO56" s="344"/>
      <c r="DP56" s="344"/>
      <c r="DQ56" s="344"/>
      <c r="DR56" s="344"/>
      <c r="DS56" s="344"/>
      <c r="DU56" s="314"/>
      <c r="DV56" s="314"/>
      <c r="DW56" s="314"/>
      <c r="DX56" s="314"/>
      <c r="DY56" s="314"/>
      <c r="DZ56" s="314"/>
      <c r="EA56" s="314"/>
      <c r="EB56" s="314"/>
      <c r="EC56" s="314"/>
      <c r="ED56" s="314"/>
      <c r="EE56" s="314"/>
      <c r="EF56" s="314"/>
      <c r="EG56" s="314"/>
      <c r="EH56" s="314"/>
      <c r="EI56" s="314"/>
      <c r="EJ56" s="314"/>
      <c r="EK56" s="314"/>
      <c r="EL56" s="314"/>
      <c r="EM56" s="314"/>
      <c r="EN56" s="314"/>
      <c r="EO56" s="314"/>
      <c r="EP56" s="314"/>
      <c r="EQ56" s="314"/>
      <c r="ER56" s="314"/>
      <c r="ET56" s="314"/>
      <c r="EU56" s="344"/>
      <c r="EV56" s="344"/>
      <c r="EW56" s="344"/>
      <c r="EX56" s="344"/>
      <c r="EY56" s="344"/>
      <c r="EZ56" s="344"/>
      <c r="FA56" s="344"/>
      <c r="FB56" s="344"/>
      <c r="FC56" s="344"/>
      <c r="FD56" s="344"/>
      <c r="FE56" s="344"/>
      <c r="FF56" s="344"/>
      <c r="FG56" s="344"/>
      <c r="FH56" s="344"/>
      <c r="FI56" s="344"/>
      <c r="FJ56" s="344"/>
      <c r="FK56" s="344"/>
      <c r="FL56" s="344"/>
      <c r="FM56" s="344"/>
      <c r="FN56" s="344"/>
      <c r="FO56" s="344"/>
      <c r="FP56" s="344"/>
      <c r="FQ56" s="344"/>
      <c r="FS56" s="314"/>
      <c r="FT56" s="344"/>
      <c r="FU56" s="344"/>
      <c r="FV56" s="344"/>
      <c r="FW56" s="344"/>
      <c r="FX56" s="344"/>
      <c r="FY56" s="344"/>
      <c r="FZ56" s="344"/>
      <c r="GA56" s="344"/>
      <c r="GB56" s="344"/>
      <c r="GC56" s="344"/>
      <c r="GD56" s="344"/>
      <c r="GE56" s="344"/>
      <c r="GF56" s="344"/>
      <c r="GG56" s="344"/>
      <c r="GH56" s="344"/>
      <c r="GI56" s="344"/>
      <c r="GJ56" s="344"/>
      <c r="GK56" s="344"/>
      <c r="GL56" s="344"/>
      <c r="GM56" s="344"/>
      <c r="GN56" s="344"/>
      <c r="GO56" s="344"/>
      <c r="GP56" s="344"/>
      <c r="GQ56" s="344"/>
      <c r="GR56" s="344"/>
      <c r="GS56" s="344"/>
      <c r="GT56" s="344"/>
      <c r="GU56" s="344"/>
      <c r="GV56" s="344"/>
      <c r="GX56" s="314"/>
      <c r="GY56" s="314"/>
      <c r="GZ56" s="314"/>
      <c r="HA56" s="314"/>
      <c r="HB56" s="314"/>
      <c r="HC56" s="314"/>
      <c r="HD56" s="314"/>
      <c r="HE56" s="314"/>
      <c r="HF56" s="314"/>
      <c r="HG56" s="314"/>
      <c r="HH56" s="314"/>
      <c r="HI56" s="314"/>
      <c r="HJ56" s="314"/>
      <c r="HK56" s="314"/>
      <c r="HL56" s="314"/>
      <c r="HM56" s="314"/>
      <c r="HN56" s="314"/>
      <c r="HO56" s="314"/>
      <c r="HP56" s="314"/>
      <c r="HQ56" s="314"/>
      <c r="HR56" s="314"/>
      <c r="HS56" s="314"/>
      <c r="HT56" s="314"/>
      <c r="HU56" s="314"/>
      <c r="HW56" s="314"/>
      <c r="HX56" s="344"/>
      <c r="HY56" s="344"/>
      <c r="HZ56" s="344"/>
      <c r="IA56" s="344"/>
      <c r="IB56" s="344"/>
      <c r="IC56" s="344"/>
      <c r="ID56" s="344"/>
      <c r="IE56" s="344"/>
      <c r="IF56" s="344"/>
      <c r="IG56" s="344"/>
      <c r="IH56" s="344"/>
      <c r="II56" s="344"/>
      <c r="IJ56" s="344"/>
      <c r="IK56" s="344"/>
      <c r="IL56" s="344"/>
      <c r="IM56" s="344"/>
      <c r="IN56" s="344"/>
      <c r="IO56" s="344"/>
      <c r="IP56" s="344"/>
      <c r="IQ56" s="344"/>
      <c r="IR56" s="344"/>
      <c r="IS56" s="344"/>
      <c r="IT56" s="344"/>
      <c r="IV56" s="314"/>
      <c r="IW56" s="314"/>
      <c r="IX56" s="314"/>
      <c r="IY56" s="314"/>
      <c r="IZ56" s="314"/>
      <c r="JA56" s="314"/>
      <c r="JB56" s="314"/>
      <c r="JC56" s="314"/>
      <c r="JD56" s="314"/>
      <c r="JE56" s="314"/>
      <c r="JF56" s="314"/>
      <c r="JG56" s="314"/>
      <c r="JH56" s="314"/>
      <c r="JI56" s="314"/>
      <c r="JJ56" s="314"/>
      <c r="JK56" s="314"/>
      <c r="JL56" s="314"/>
      <c r="JM56" s="314"/>
      <c r="JN56" s="314"/>
      <c r="JO56" s="314"/>
      <c r="JP56" s="314"/>
      <c r="JQ56" s="314"/>
      <c r="JR56" s="314"/>
      <c r="JS56" s="314"/>
    </row>
    <row r="57" spans="1:279" s="25" customFormat="1" ht="15.75" customHeight="1" x14ac:dyDescent="0.25">
      <c r="A57" s="32"/>
      <c r="B57" s="764" t="s">
        <v>57</v>
      </c>
      <c r="C57" s="727"/>
      <c r="D57" s="86" t="s">
        <v>64</v>
      </c>
      <c r="E57" s="32"/>
      <c r="F57" s="25" t="s">
        <v>488</v>
      </c>
      <c r="G57" s="32"/>
      <c r="H57" s="32"/>
      <c r="I57" s="32"/>
      <c r="J57" s="32"/>
      <c r="K57" s="32"/>
      <c r="L57" s="32"/>
      <c r="M57" s="32"/>
      <c r="N57" s="32"/>
      <c r="O57" s="133"/>
      <c r="P57" s="133"/>
      <c r="Q57" s="133"/>
      <c r="R57" s="133"/>
      <c r="S57" s="133"/>
      <c r="T57" s="133"/>
      <c r="U57" s="133"/>
      <c r="V57" s="133"/>
      <c r="W57" s="133"/>
      <c r="X57" s="133"/>
      <c r="Y57" s="133"/>
      <c r="Z57" s="133"/>
      <c r="AA57" s="133"/>
      <c r="AB57" s="133"/>
      <c r="AC57" s="405"/>
      <c r="AD57" s="354">
        <v>21</v>
      </c>
      <c r="AE57" s="406"/>
      <c r="AF57" s="315"/>
      <c r="AG57" s="319"/>
      <c r="AH57" s="319"/>
      <c r="AI57" s="844"/>
      <c r="AJ57" s="844"/>
      <c r="AK57" s="844"/>
      <c r="AL57" s="844"/>
      <c r="AM57" s="844"/>
      <c r="AN57" s="844"/>
      <c r="AO57" s="844"/>
      <c r="AP57" s="844"/>
      <c r="AQ57" s="844"/>
      <c r="AR57" s="844"/>
      <c r="AS57" s="844"/>
      <c r="AT57" s="844"/>
      <c r="AU57" s="844"/>
      <c r="AV57" s="844"/>
      <c r="AW57" s="844"/>
      <c r="AX57" s="844"/>
      <c r="AY57" s="844"/>
      <c r="AZ57" s="844"/>
      <c r="BA57" s="844"/>
      <c r="BB57" s="844"/>
      <c r="BC57" s="844"/>
      <c r="BD57" s="844"/>
      <c r="BE57" s="844"/>
      <c r="BF57" s="844"/>
      <c r="BG57" s="844"/>
      <c r="BH57" s="844"/>
      <c r="BI57" s="844"/>
      <c r="BJ57"/>
      <c r="BK57" s="315"/>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c r="CP57" s="315"/>
      <c r="CQ57" s="319"/>
      <c r="CR57" s="319"/>
      <c r="CS57" s="319"/>
      <c r="CT57" s="319"/>
      <c r="CU57" s="319"/>
      <c r="CV57" s="319"/>
      <c r="CW57" s="319"/>
      <c r="CX57" s="319"/>
      <c r="CY57" s="319"/>
      <c r="CZ57" s="319"/>
      <c r="DA57" s="319"/>
      <c r="DB57" s="319"/>
      <c r="DC57" s="319"/>
      <c r="DD57" s="319"/>
      <c r="DE57" s="319"/>
      <c r="DF57" s="319"/>
      <c r="DG57" s="319"/>
      <c r="DH57" s="319"/>
      <c r="DI57" s="319"/>
      <c r="DJ57" s="319"/>
      <c r="DK57" s="319"/>
      <c r="DL57" s="319"/>
      <c r="DM57" s="319"/>
      <c r="DN57" s="319"/>
      <c r="DO57" s="319"/>
      <c r="DP57" s="319"/>
      <c r="DQ57" s="319"/>
      <c r="DR57" s="319"/>
      <c r="DS57" s="319"/>
      <c r="DT57" s="45"/>
      <c r="DU57" s="315"/>
      <c r="DV57" s="315"/>
      <c r="DW57" s="315"/>
      <c r="DX57" s="315"/>
      <c r="DY57" s="315"/>
      <c r="DZ57" s="315"/>
      <c r="EA57" s="315"/>
      <c r="EB57" s="315"/>
      <c r="EC57" s="315"/>
      <c r="ED57" s="315"/>
      <c r="EE57" s="315"/>
      <c r="EF57" s="315"/>
      <c r="EG57" s="315"/>
      <c r="EH57" s="315"/>
      <c r="EI57" s="315"/>
      <c r="EJ57" s="315"/>
      <c r="EK57" s="315"/>
      <c r="EL57" s="315"/>
      <c r="EM57" s="315"/>
      <c r="EN57" s="315"/>
      <c r="EO57" s="315"/>
      <c r="EP57" s="315"/>
      <c r="EQ57" s="315"/>
      <c r="ER57" s="315"/>
      <c r="ES57" s="45"/>
      <c r="ET57" s="315"/>
      <c r="EU57" s="319"/>
      <c r="EV57" s="319"/>
      <c r="EW57" s="319"/>
      <c r="EX57" s="319"/>
      <c r="EY57" s="319"/>
      <c r="EZ57" s="319"/>
      <c r="FA57" s="319"/>
      <c r="FB57" s="319"/>
      <c r="FC57" s="319"/>
      <c r="FD57" s="319"/>
      <c r="FE57" s="319"/>
      <c r="FF57" s="319"/>
      <c r="FG57" s="319"/>
      <c r="FH57" s="319"/>
      <c r="FI57" s="319"/>
      <c r="FJ57" s="319"/>
      <c r="FK57" s="319"/>
      <c r="FL57" s="319"/>
      <c r="FM57" s="319"/>
      <c r="FN57" s="319"/>
      <c r="FO57" s="319"/>
      <c r="FP57" s="319"/>
      <c r="FQ57" s="319"/>
      <c r="FR57" s="45"/>
      <c r="FS57" s="315"/>
      <c r="FT57" s="319"/>
      <c r="FU57" s="319"/>
      <c r="FV57" s="319"/>
      <c r="FW57" s="319"/>
      <c r="FX57" s="319"/>
      <c r="FY57" s="319"/>
      <c r="FZ57" s="319"/>
      <c r="GA57" s="319"/>
      <c r="GB57" s="319"/>
      <c r="GC57" s="319"/>
      <c r="GD57" s="319"/>
      <c r="GE57" s="319"/>
      <c r="GF57" s="319"/>
      <c r="GG57" s="319"/>
      <c r="GH57" s="319"/>
      <c r="GI57" s="319"/>
      <c r="GJ57" s="319"/>
      <c r="GK57" s="319"/>
      <c r="GL57" s="319"/>
      <c r="GM57" s="319"/>
      <c r="GN57" s="319"/>
      <c r="GO57" s="319"/>
      <c r="GP57" s="319"/>
      <c r="GQ57" s="319"/>
      <c r="GR57" s="319"/>
      <c r="GS57" s="319"/>
      <c r="GT57" s="319"/>
      <c r="GU57" s="319"/>
      <c r="GV57" s="319"/>
      <c r="GW57"/>
      <c r="GX57" s="315"/>
      <c r="GY57" s="315"/>
      <c r="GZ57" s="315"/>
      <c r="HA57" s="315"/>
      <c r="HB57" s="315"/>
      <c r="HC57" s="315"/>
      <c r="HD57" s="315"/>
      <c r="HE57" s="315"/>
      <c r="HF57" s="315"/>
      <c r="HG57" s="315"/>
      <c r="HH57" s="315"/>
      <c r="HI57" s="315"/>
      <c r="HJ57" s="315"/>
      <c r="HK57" s="315"/>
      <c r="HL57" s="315"/>
      <c r="HM57" s="315"/>
      <c r="HN57" s="315"/>
      <c r="HO57" s="315"/>
      <c r="HP57" s="315"/>
      <c r="HQ57" s="315"/>
      <c r="HR57" s="315"/>
      <c r="HS57" s="315"/>
      <c r="HT57" s="315"/>
      <c r="HU57" s="315"/>
      <c r="HV57" s="45"/>
      <c r="HW57" s="315"/>
      <c r="HX57" s="319"/>
      <c r="HY57" s="319"/>
      <c r="HZ57" s="319"/>
      <c r="IA57" s="319"/>
      <c r="IB57" s="319"/>
      <c r="IC57" s="319"/>
      <c r="ID57" s="319"/>
      <c r="IE57" s="319"/>
      <c r="IF57" s="319"/>
      <c r="IG57" s="319"/>
      <c r="IH57" s="319"/>
      <c r="II57" s="319"/>
      <c r="IJ57" s="319"/>
      <c r="IK57" s="319"/>
      <c r="IL57" s="319"/>
      <c r="IM57" s="319"/>
      <c r="IN57" s="319"/>
      <c r="IO57" s="319"/>
      <c r="IP57" s="319"/>
      <c r="IQ57" s="319"/>
      <c r="IR57" s="319"/>
      <c r="IS57" s="319"/>
      <c r="IT57" s="319"/>
      <c r="IU57" s="45"/>
      <c r="IV57" s="315"/>
      <c r="IW57" s="315"/>
      <c r="IX57" s="315"/>
      <c r="IY57" s="315"/>
      <c r="IZ57" s="315"/>
      <c r="JA57" s="315"/>
      <c r="JB57" s="315"/>
      <c r="JC57" s="315"/>
      <c r="JD57" s="315"/>
      <c r="JE57" s="315"/>
      <c r="JF57" s="315"/>
      <c r="JG57" s="315"/>
      <c r="JH57" s="315"/>
      <c r="JI57" s="315"/>
      <c r="JJ57" s="315"/>
      <c r="JK57" s="315"/>
      <c r="JL57" s="315"/>
      <c r="JM57" s="315"/>
      <c r="JN57" s="315"/>
      <c r="JO57" s="315"/>
      <c r="JP57" s="315"/>
      <c r="JQ57" s="315"/>
      <c r="JR57" s="315"/>
      <c r="JS57" s="315"/>
    </row>
    <row r="58" spans="1:279" s="25" customFormat="1" ht="15.75" customHeight="1" thickBot="1" x14ac:dyDescent="0.35">
      <c r="A58" s="32"/>
      <c r="B58" s="59" t="s">
        <v>53</v>
      </c>
      <c r="C58" s="20"/>
      <c r="D58" s="101" t="str">
        <f>IF(E$45&gt;0,C58/$E$45,"")</f>
        <v/>
      </c>
      <c r="F58" s="728"/>
      <c r="G58" s="729"/>
      <c r="H58" s="729"/>
      <c r="I58" s="729"/>
      <c r="J58" s="729"/>
      <c r="K58" s="729"/>
      <c r="L58" s="729"/>
      <c r="M58" s="738"/>
      <c r="N58" s="32"/>
      <c r="O58" s="924" t="s">
        <v>925</v>
      </c>
      <c r="P58" s="924"/>
      <c r="Q58" s="924"/>
      <c r="R58" s="924"/>
      <c r="S58" s="924"/>
      <c r="T58" s="924"/>
      <c r="U58" s="924"/>
      <c r="V58" s="924"/>
      <c r="W58" s="945"/>
      <c r="X58" s="926"/>
      <c r="Y58" s="926"/>
      <c r="Z58" s="926"/>
      <c r="AA58" s="928"/>
      <c r="AB58" s="928"/>
      <c r="AC58" s="405"/>
      <c r="AD58" s="354">
        <v>22</v>
      </c>
      <c r="AE58" s="406"/>
      <c r="AF58" s="315"/>
      <c r="AG58" s="319"/>
      <c r="AH58" s="319"/>
      <c r="AI58" s="844"/>
      <c r="AJ58" s="844"/>
      <c r="AK58" s="844"/>
      <c r="AL58" s="844"/>
      <c r="AM58" s="844"/>
      <c r="AN58" s="844"/>
      <c r="AO58" s="844"/>
      <c r="AP58" s="844"/>
      <c r="AQ58" s="844"/>
      <c r="AR58" s="844"/>
      <c r="AS58" s="844"/>
      <c r="AT58" s="844"/>
      <c r="AU58" s="844"/>
      <c r="AV58" s="844"/>
      <c r="AW58" s="844"/>
      <c r="AX58" s="844"/>
      <c r="AY58" s="844"/>
      <c r="AZ58" s="844"/>
      <c r="BA58" s="844"/>
      <c r="BB58" s="844"/>
      <c r="BC58" s="844"/>
      <c r="BD58" s="844"/>
      <c r="BE58" s="844"/>
      <c r="BF58" s="844"/>
      <c r="BG58" s="844"/>
      <c r="BH58" s="844"/>
      <c r="BI58" s="844"/>
      <c r="BJ58"/>
      <c r="BK58" s="315"/>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c r="CP58" s="315"/>
      <c r="CQ58" s="319"/>
      <c r="CR58" s="319"/>
      <c r="CS58" s="319"/>
      <c r="CT58" s="319"/>
      <c r="CU58" s="319"/>
      <c r="CV58" s="319"/>
      <c r="CW58" s="319"/>
      <c r="CX58" s="319"/>
      <c r="CY58" s="319"/>
      <c r="CZ58" s="319"/>
      <c r="DA58" s="319"/>
      <c r="DB58" s="319"/>
      <c r="DC58" s="319"/>
      <c r="DD58" s="319"/>
      <c r="DE58" s="319"/>
      <c r="DF58" s="319"/>
      <c r="DG58" s="319"/>
      <c r="DH58" s="319"/>
      <c r="DI58" s="319"/>
      <c r="DJ58" s="319"/>
      <c r="DK58" s="319"/>
      <c r="DL58" s="319"/>
      <c r="DM58" s="319"/>
      <c r="DN58" s="319"/>
      <c r="DO58" s="319"/>
      <c r="DP58" s="319"/>
      <c r="DQ58" s="319"/>
      <c r="DR58" s="319"/>
      <c r="DS58" s="319"/>
      <c r="DT58" s="45"/>
      <c r="DU58" s="315"/>
      <c r="DV58" s="315"/>
      <c r="DW58" s="315"/>
      <c r="DX58" s="315"/>
      <c r="DY58" s="315"/>
      <c r="DZ58" s="315"/>
      <c r="EA58" s="315"/>
      <c r="EB58" s="315"/>
      <c r="EC58" s="315"/>
      <c r="ED58" s="315"/>
      <c r="EE58" s="315"/>
      <c r="EF58" s="315"/>
      <c r="EG58" s="315"/>
      <c r="EH58" s="315"/>
      <c r="EI58" s="315"/>
      <c r="EJ58" s="315"/>
      <c r="EK58" s="315"/>
      <c r="EL58" s="315"/>
      <c r="EM58" s="315"/>
      <c r="EN58" s="315"/>
      <c r="EO58" s="315"/>
      <c r="EP58" s="315"/>
      <c r="EQ58" s="315"/>
      <c r="ER58" s="315"/>
      <c r="ES58" s="45"/>
      <c r="ET58" s="315"/>
      <c r="EU58" s="319"/>
      <c r="EV58" s="319"/>
      <c r="EW58" s="319"/>
      <c r="EX58" s="319"/>
      <c r="EY58" s="319"/>
      <c r="EZ58" s="319"/>
      <c r="FA58" s="319"/>
      <c r="FB58" s="319"/>
      <c r="FC58" s="319"/>
      <c r="FD58" s="319"/>
      <c r="FE58" s="319"/>
      <c r="FF58" s="319"/>
      <c r="FG58" s="319"/>
      <c r="FH58" s="319"/>
      <c r="FI58" s="319"/>
      <c r="FJ58" s="319"/>
      <c r="FK58" s="319"/>
      <c r="FL58" s="319"/>
      <c r="FM58" s="319"/>
      <c r="FN58" s="319"/>
      <c r="FO58" s="319"/>
      <c r="FP58" s="319"/>
      <c r="FQ58" s="319"/>
      <c r="FR58" s="45"/>
      <c r="FS58" s="315"/>
      <c r="FT58" s="319"/>
      <c r="FU58" s="319"/>
      <c r="FV58" s="319"/>
      <c r="FW58" s="319"/>
      <c r="FX58" s="319"/>
      <c r="FY58" s="319"/>
      <c r="FZ58" s="319"/>
      <c r="GA58" s="319"/>
      <c r="GB58" s="319"/>
      <c r="GC58" s="319"/>
      <c r="GD58" s="319"/>
      <c r="GE58" s="319"/>
      <c r="GF58" s="319"/>
      <c r="GG58" s="319"/>
      <c r="GH58" s="319"/>
      <c r="GI58" s="319"/>
      <c r="GJ58" s="319"/>
      <c r="GK58" s="319"/>
      <c r="GL58" s="319"/>
      <c r="GM58" s="319"/>
      <c r="GN58" s="319"/>
      <c r="GO58" s="319"/>
      <c r="GP58" s="319"/>
      <c r="GQ58" s="319"/>
      <c r="GR58" s="319"/>
      <c r="GS58" s="319"/>
      <c r="GT58" s="319"/>
      <c r="GU58" s="319"/>
      <c r="GV58" s="319"/>
      <c r="GW58"/>
      <c r="GX58" s="315"/>
      <c r="GY58" s="315"/>
      <c r="GZ58" s="315"/>
      <c r="HA58" s="315"/>
      <c r="HB58" s="315"/>
      <c r="HC58" s="315"/>
      <c r="HD58" s="315"/>
      <c r="HE58" s="315"/>
      <c r="HF58" s="315"/>
      <c r="HG58" s="315"/>
      <c r="HH58" s="315"/>
      <c r="HI58" s="315"/>
      <c r="HJ58" s="315"/>
      <c r="HK58" s="315"/>
      <c r="HL58" s="315"/>
      <c r="HM58" s="315"/>
      <c r="HN58" s="315"/>
      <c r="HO58" s="315"/>
      <c r="HP58" s="315"/>
      <c r="HQ58" s="315"/>
      <c r="HR58" s="315"/>
      <c r="HS58" s="315"/>
      <c r="HT58" s="315"/>
      <c r="HU58" s="315"/>
      <c r="HV58" s="45"/>
      <c r="HW58" s="315"/>
      <c r="HX58" s="319"/>
      <c r="HY58" s="319"/>
      <c r="HZ58" s="319"/>
      <c r="IA58" s="319"/>
      <c r="IB58" s="319"/>
      <c r="IC58" s="319"/>
      <c r="ID58" s="319"/>
      <c r="IE58" s="319"/>
      <c r="IF58" s="319"/>
      <c r="IG58" s="319"/>
      <c r="IH58" s="319"/>
      <c r="II58" s="319"/>
      <c r="IJ58" s="319"/>
      <c r="IK58" s="319"/>
      <c r="IL58" s="319"/>
      <c r="IM58" s="319"/>
      <c r="IN58" s="319"/>
      <c r="IO58" s="319"/>
      <c r="IP58" s="319"/>
      <c r="IQ58" s="319"/>
      <c r="IR58" s="319"/>
      <c r="IS58" s="319"/>
      <c r="IT58" s="319"/>
      <c r="IU58" s="45"/>
      <c r="IV58" s="315"/>
      <c r="IW58" s="315"/>
      <c r="IX58" s="315"/>
      <c r="IY58" s="315"/>
      <c r="IZ58" s="315"/>
      <c r="JA58" s="315"/>
      <c r="JB58" s="315"/>
      <c r="JC58" s="315"/>
      <c r="JD58" s="315"/>
      <c r="JE58" s="315"/>
      <c r="JF58" s="315"/>
      <c r="JG58" s="315"/>
      <c r="JH58" s="315"/>
      <c r="JI58" s="315"/>
      <c r="JJ58" s="315"/>
      <c r="JK58" s="315"/>
      <c r="JL58" s="315"/>
      <c r="JM58" s="315"/>
      <c r="JN58" s="315"/>
      <c r="JO58" s="315"/>
      <c r="JP58" s="315"/>
      <c r="JQ58" s="315"/>
      <c r="JR58" s="315"/>
      <c r="JS58" s="315"/>
    </row>
    <row r="59" spans="1:279" s="25" customFormat="1" ht="15.75" customHeight="1" x14ac:dyDescent="0.25">
      <c r="A59" s="32"/>
      <c r="B59" s="59" t="s">
        <v>52</v>
      </c>
      <c r="C59" s="20"/>
      <c r="D59" s="101" t="str">
        <f>IF(E$45&gt;0,C59/$E$45,"")</f>
        <v/>
      </c>
      <c r="F59" s="728"/>
      <c r="G59" s="729"/>
      <c r="H59" s="729"/>
      <c r="I59" s="729"/>
      <c r="J59" s="729"/>
      <c r="K59" s="729"/>
      <c r="L59" s="729"/>
      <c r="M59" s="738"/>
      <c r="N59" s="32"/>
      <c r="O59" s="946"/>
      <c r="P59" s="927"/>
      <c r="Q59" s="133"/>
      <c r="R59" s="133"/>
      <c r="S59" s="133"/>
      <c r="T59" s="133"/>
      <c r="U59" s="133"/>
      <c r="V59" s="133"/>
      <c r="W59" s="946"/>
      <c r="X59" s="133"/>
      <c r="Y59" s="133"/>
      <c r="Z59" s="133"/>
      <c r="AA59" s="133"/>
      <c r="AB59" s="927"/>
      <c r="AC59"/>
      <c r="AD59" s="354">
        <v>23</v>
      </c>
      <c r="AE59" s="406"/>
      <c r="AF59" s="315"/>
      <c r="AG59" s="319"/>
      <c r="AH59" s="319"/>
      <c r="AI59" s="844"/>
      <c r="AJ59" s="844"/>
      <c r="AK59" s="844"/>
      <c r="AL59" s="844"/>
      <c r="AM59" s="844"/>
      <c r="AN59" s="844"/>
      <c r="AO59" s="844"/>
      <c r="AP59" s="844"/>
      <c r="AQ59" s="844"/>
      <c r="AR59" s="844"/>
      <c r="AS59" s="844"/>
      <c r="AT59" s="844"/>
      <c r="AU59" s="844"/>
      <c r="AV59" s="844"/>
      <c r="AW59" s="844"/>
      <c r="AX59" s="844"/>
      <c r="AY59" s="844"/>
      <c r="AZ59" s="844"/>
      <c r="BA59" s="844"/>
      <c r="BB59" s="844"/>
      <c r="BC59" s="844"/>
      <c r="BD59" s="844"/>
      <c r="BE59" s="844"/>
      <c r="BF59" s="844"/>
      <c r="BG59" s="844"/>
      <c r="BH59" s="844"/>
      <c r="BI59" s="844"/>
      <c r="BJ59"/>
      <c r="BK59" s="315"/>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c r="CP59" s="315"/>
      <c r="CQ59" s="319"/>
      <c r="CR59" s="319"/>
      <c r="CS59" s="319"/>
      <c r="CT59" s="319"/>
      <c r="CU59" s="319"/>
      <c r="CV59" s="319"/>
      <c r="CW59" s="319"/>
      <c r="CX59" s="319"/>
      <c r="CY59" s="319"/>
      <c r="CZ59" s="319"/>
      <c r="DA59" s="319"/>
      <c r="DB59" s="319"/>
      <c r="DC59" s="319"/>
      <c r="DD59" s="319"/>
      <c r="DE59" s="319"/>
      <c r="DF59" s="319"/>
      <c r="DG59" s="319"/>
      <c r="DH59" s="319"/>
      <c r="DI59" s="319"/>
      <c r="DJ59" s="319"/>
      <c r="DK59" s="319"/>
      <c r="DL59" s="319"/>
      <c r="DM59" s="319"/>
      <c r="DN59" s="319"/>
      <c r="DO59" s="319"/>
      <c r="DP59" s="319"/>
      <c r="DQ59" s="319"/>
      <c r="DR59" s="319"/>
      <c r="DS59" s="319"/>
      <c r="DT59" s="45"/>
      <c r="DU59" s="315"/>
      <c r="DV59" s="315"/>
      <c r="DW59" s="315"/>
      <c r="DX59" s="315"/>
      <c r="DY59" s="315"/>
      <c r="DZ59" s="315"/>
      <c r="EA59" s="315"/>
      <c r="EB59" s="315"/>
      <c r="EC59" s="315"/>
      <c r="ED59" s="315"/>
      <c r="EE59" s="315"/>
      <c r="EF59" s="315"/>
      <c r="EG59" s="315"/>
      <c r="EH59" s="315"/>
      <c r="EI59" s="315"/>
      <c r="EJ59" s="315"/>
      <c r="EK59" s="315"/>
      <c r="EL59" s="315"/>
      <c r="EM59" s="315"/>
      <c r="EN59" s="315"/>
      <c r="EO59" s="315"/>
      <c r="EP59" s="315"/>
      <c r="EQ59" s="315"/>
      <c r="ER59" s="315"/>
      <c r="ES59" s="45"/>
      <c r="ET59" s="315"/>
      <c r="EU59" s="319"/>
      <c r="EV59" s="319"/>
      <c r="EW59" s="319"/>
      <c r="EX59" s="319"/>
      <c r="EY59" s="319"/>
      <c r="EZ59" s="319"/>
      <c r="FA59" s="319"/>
      <c r="FB59" s="319"/>
      <c r="FC59" s="319"/>
      <c r="FD59" s="319"/>
      <c r="FE59" s="319"/>
      <c r="FF59" s="319"/>
      <c r="FG59" s="319"/>
      <c r="FH59" s="319"/>
      <c r="FI59" s="319"/>
      <c r="FJ59" s="319"/>
      <c r="FK59" s="319"/>
      <c r="FL59" s="319"/>
      <c r="FM59" s="319"/>
      <c r="FN59" s="319"/>
      <c r="FO59" s="319"/>
      <c r="FP59" s="319"/>
      <c r="FQ59" s="319"/>
      <c r="FR59" s="45"/>
      <c r="FS59" s="315"/>
      <c r="FT59" s="319"/>
      <c r="FU59" s="319"/>
      <c r="FV59" s="319"/>
      <c r="FW59" s="319"/>
      <c r="FX59" s="319"/>
      <c r="FY59" s="319"/>
      <c r="FZ59" s="319"/>
      <c r="GA59" s="319"/>
      <c r="GB59" s="319"/>
      <c r="GC59" s="319"/>
      <c r="GD59" s="319"/>
      <c r="GE59" s="319"/>
      <c r="GF59" s="319"/>
      <c r="GG59" s="319"/>
      <c r="GH59" s="319"/>
      <c r="GI59" s="319"/>
      <c r="GJ59" s="319"/>
      <c r="GK59" s="319"/>
      <c r="GL59" s="319"/>
      <c r="GM59" s="319"/>
      <c r="GN59" s="319"/>
      <c r="GO59" s="319"/>
      <c r="GP59" s="319"/>
      <c r="GQ59" s="319"/>
      <c r="GR59" s="319"/>
      <c r="GS59" s="319"/>
      <c r="GT59" s="319"/>
      <c r="GU59" s="319"/>
      <c r="GV59" s="319"/>
      <c r="GW59"/>
      <c r="GX59" s="315"/>
      <c r="GY59" s="315"/>
      <c r="GZ59" s="315"/>
      <c r="HA59" s="315"/>
      <c r="HB59" s="315"/>
      <c r="HC59" s="315"/>
      <c r="HD59" s="315"/>
      <c r="HE59" s="315"/>
      <c r="HF59" s="315"/>
      <c r="HG59" s="315"/>
      <c r="HH59" s="315"/>
      <c r="HI59" s="315"/>
      <c r="HJ59" s="315"/>
      <c r="HK59" s="315"/>
      <c r="HL59" s="315"/>
      <c r="HM59" s="315"/>
      <c r="HN59" s="315"/>
      <c r="HO59" s="315"/>
      <c r="HP59" s="315"/>
      <c r="HQ59" s="315"/>
      <c r="HR59" s="315"/>
      <c r="HS59" s="315"/>
      <c r="HT59" s="315"/>
      <c r="HU59" s="315"/>
      <c r="HV59" s="45"/>
      <c r="HW59" s="315"/>
      <c r="HX59" s="319"/>
      <c r="HY59" s="319"/>
      <c r="HZ59" s="319"/>
      <c r="IA59" s="319"/>
      <c r="IB59" s="319"/>
      <c r="IC59" s="319"/>
      <c r="ID59" s="319"/>
      <c r="IE59" s="319"/>
      <c r="IF59" s="319"/>
      <c r="IG59" s="319"/>
      <c r="IH59" s="319"/>
      <c r="II59" s="319"/>
      <c r="IJ59" s="319"/>
      <c r="IK59" s="319"/>
      <c r="IL59" s="319"/>
      <c r="IM59" s="319"/>
      <c r="IN59" s="319"/>
      <c r="IO59" s="319"/>
      <c r="IP59" s="319"/>
      <c r="IQ59" s="319"/>
      <c r="IR59" s="319"/>
      <c r="IS59" s="319"/>
      <c r="IT59" s="319"/>
      <c r="IU59" s="45"/>
      <c r="IV59" s="315"/>
      <c r="IW59" s="315"/>
      <c r="IX59" s="315"/>
      <c r="IY59" s="315"/>
      <c r="IZ59" s="315"/>
      <c r="JA59" s="315"/>
      <c r="JB59" s="315"/>
      <c r="JC59" s="315"/>
      <c r="JD59" s="315"/>
      <c r="JE59" s="315"/>
      <c r="JF59" s="315"/>
      <c r="JG59" s="315"/>
      <c r="JH59" s="315"/>
      <c r="JI59" s="315"/>
      <c r="JJ59" s="315"/>
      <c r="JK59" s="315"/>
      <c r="JL59" s="315"/>
      <c r="JM59" s="315"/>
      <c r="JN59" s="315"/>
      <c r="JO59" s="315"/>
      <c r="JP59" s="315"/>
      <c r="JQ59" s="315"/>
      <c r="JR59" s="315"/>
      <c r="JS59" s="315"/>
    </row>
    <row r="60" spans="1:279" s="25" customFormat="1" ht="15.75" customHeight="1" x14ac:dyDescent="0.3">
      <c r="B60" s="59" t="s">
        <v>51</v>
      </c>
      <c r="C60" s="20"/>
      <c r="D60" s="101" t="str">
        <f>IF(E$45&gt;0,C60/$E$45,"")</f>
        <v/>
      </c>
      <c r="F60" s="728"/>
      <c r="G60" s="729"/>
      <c r="H60" s="729"/>
      <c r="I60" s="729"/>
      <c r="J60" s="729"/>
      <c r="K60" s="729"/>
      <c r="L60" s="729"/>
      <c r="M60" s="738"/>
      <c r="N60" s="32"/>
      <c r="O60" s="60" t="s">
        <v>920</v>
      </c>
      <c r="P60" s="60"/>
      <c r="Q60" s="942"/>
      <c r="R60" s="942"/>
      <c r="S60" s="942"/>
      <c r="T60" s="942"/>
      <c r="U60" s="947"/>
      <c r="V60" s="932"/>
      <c r="W60" s="946"/>
      <c r="X60" s="948" t="str">
        <f>IF((AND(V60="Yes",X56&lt;100%)),"All Units Must Be Low Income Restricted","")</f>
        <v/>
      </c>
      <c r="Y60" s="133"/>
      <c r="Z60" s="133"/>
      <c r="AA60" s="133"/>
      <c r="AB60" s="927"/>
      <c r="AC60"/>
      <c r="AD60" s="354">
        <v>24</v>
      </c>
      <c r="AE60" s="406"/>
      <c r="AF60" s="315"/>
      <c r="AG60" s="319"/>
      <c r="AH60" s="319"/>
      <c r="AI60" s="844"/>
      <c r="AJ60" s="844"/>
      <c r="AK60" s="844"/>
      <c r="AL60" s="844"/>
      <c r="AM60" s="844"/>
      <c r="AN60" s="844"/>
      <c r="AO60" s="844"/>
      <c r="AP60" s="844"/>
      <c r="AQ60" s="844"/>
      <c r="AR60" s="844"/>
      <c r="AS60" s="844"/>
      <c r="AT60" s="844"/>
      <c r="AU60" s="844"/>
      <c r="AV60" s="844"/>
      <c r="AW60" s="844"/>
      <c r="AX60" s="844"/>
      <c r="AY60" s="844"/>
      <c r="AZ60" s="844"/>
      <c r="BA60" s="844"/>
      <c r="BB60" s="844"/>
      <c r="BC60" s="844"/>
      <c r="BD60" s="844"/>
      <c r="BE60" s="844"/>
      <c r="BF60" s="844"/>
      <c r="BG60" s="844"/>
      <c r="BH60" s="844"/>
      <c r="BI60" s="844"/>
      <c r="BJ60"/>
      <c r="BK60" s="315"/>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c r="CP60" s="315"/>
      <c r="CQ60" s="319"/>
      <c r="CR60" s="319"/>
      <c r="CS60" s="319"/>
      <c r="CT60" s="319"/>
      <c r="CU60" s="319"/>
      <c r="CV60" s="319"/>
      <c r="CW60" s="319"/>
      <c r="CX60" s="319"/>
      <c r="CY60" s="319"/>
      <c r="CZ60" s="319"/>
      <c r="DA60" s="319"/>
      <c r="DB60" s="319"/>
      <c r="DC60" s="319"/>
      <c r="DD60" s="319"/>
      <c r="DE60" s="319"/>
      <c r="DF60" s="319"/>
      <c r="DG60" s="319"/>
      <c r="DH60" s="319"/>
      <c r="DI60" s="319"/>
      <c r="DJ60" s="319"/>
      <c r="DK60" s="319"/>
      <c r="DL60" s="319"/>
      <c r="DM60" s="319"/>
      <c r="DN60" s="319"/>
      <c r="DO60" s="319"/>
      <c r="DP60" s="319"/>
      <c r="DQ60" s="319"/>
      <c r="DR60" s="319"/>
      <c r="DS60" s="319"/>
      <c r="DT60" s="45"/>
      <c r="DU60" s="315"/>
      <c r="DV60" s="315"/>
      <c r="DW60" s="315"/>
      <c r="DX60" s="315"/>
      <c r="DY60" s="315"/>
      <c r="DZ60" s="315"/>
      <c r="EA60" s="315"/>
      <c r="EB60" s="315"/>
      <c r="EC60" s="315"/>
      <c r="ED60" s="315"/>
      <c r="EE60" s="315"/>
      <c r="EF60" s="315"/>
      <c r="EG60" s="315"/>
      <c r="EH60" s="315"/>
      <c r="EI60" s="315"/>
      <c r="EJ60" s="315"/>
      <c r="EK60" s="315"/>
      <c r="EL60" s="315"/>
      <c r="EM60" s="315"/>
      <c r="EN60" s="315"/>
      <c r="EO60" s="315"/>
      <c r="EP60" s="315"/>
      <c r="EQ60" s="315"/>
      <c r="ER60" s="315"/>
      <c r="ES60" s="45"/>
      <c r="ET60" s="315"/>
      <c r="EU60" s="319"/>
      <c r="EV60" s="319"/>
      <c r="EW60" s="319"/>
      <c r="EX60" s="319"/>
      <c r="EY60" s="319"/>
      <c r="EZ60" s="319"/>
      <c r="FA60" s="319"/>
      <c r="FB60" s="319"/>
      <c r="FC60" s="319"/>
      <c r="FD60" s="319"/>
      <c r="FE60" s="319"/>
      <c r="FF60" s="319"/>
      <c r="FG60" s="319"/>
      <c r="FH60" s="319"/>
      <c r="FI60" s="319"/>
      <c r="FJ60" s="319"/>
      <c r="FK60" s="319"/>
      <c r="FL60" s="319"/>
      <c r="FM60" s="319"/>
      <c r="FN60" s="319"/>
      <c r="FO60" s="319"/>
      <c r="FP60" s="319"/>
      <c r="FQ60" s="319"/>
      <c r="FR60" s="45"/>
      <c r="FS60" s="315"/>
      <c r="FT60" s="319"/>
      <c r="FU60" s="319"/>
      <c r="FV60" s="319"/>
      <c r="FW60" s="319"/>
      <c r="FX60" s="319"/>
      <c r="FY60" s="319"/>
      <c r="FZ60" s="319"/>
      <c r="GA60" s="319"/>
      <c r="GB60" s="319"/>
      <c r="GC60" s="319"/>
      <c r="GD60" s="319"/>
      <c r="GE60" s="319"/>
      <c r="GF60" s="319"/>
      <c r="GG60" s="319"/>
      <c r="GH60" s="319"/>
      <c r="GI60" s="319"/>
      <c r="GJ60" s="319"/>
      <c r="GK60" s="319"/>
      <c r="GL60" s="319"/>
      <c r="GM60" s="319"/>
      <c r="GN60" s="319"/>
      <c r="GO60" s="319"/>
      <c r="GP60" s="319"/>
      <c r="GQ60" s="319"/>
      <c r="GR60" s="319"/>
      <c r="GS60" s="319"/>
      <c r="GT60" s="319"/>
      <c r="GU60" s="319"/>
      <c r="GV60" s="319"/>
      <c r="GW60"/>
      <c r="GX60" s="315"/>
      <c r="GY60" s="315"/>
      <c r="GZ60" s="315"/>
      <c r="HA60" s="315"/>
      <c r="HB60" s="315"/>
      <c r="HC60" s="315"/>
      <c r="HD60" s="315"/>
      <c r="HE60" s="315"/>
      <c r="HF60" s="315"/>
      <c r="HG60" s="315"/>
      <c r="HH60" s="315"/>
      <c r="HI60" s="315"/>
      <c r="HJ60" s="315"/>
      <c r="HK60" s="315"/>
      <c r="HL60" s="315"/>
      <c r="HM60" s="315"/>
      <c r="HN60" s="315"/>
      <c r="HO60" s="315"/>
      <c r="HP60" s="315"/>
      <c r="HQ60" s="315"/>
      <c r="HR60" s="315"/>
      <c r="HS60" s="315"/>
      <c r="HT60" s="315"/>
      <c r="HU60" s="315"/>
      <c r="HV60" s="45"/>
      <c r="HW60" s="315"/>
      <c r="HX60" s="319"/>
      <c r="HY60" s="319"/>
      <c r="HZ60" s="319"/>
      <c r="IA60" s="319"/>
      <c r="IB60" s="319"/>
      <c r="IC60" s="319"/>
      <c r="ID60" s="319"/>
      <c r="IE60" s="319"/>
      <c r="IF60" s="319"/>
      <c r="IG60" s="319"/>
      <c r="IH60" s="319"/>
      <c r="II60" s="319"/>
      <c r="IJ60" s="319"/>
      <c r="IK60" s="319"/>
      <c r="IL60" s="319"/>
      <c r="IM60" s="319"/>
      <c r="IN60" s="319"/>
      <c r="IO60" s="319"/>
      <c r="IP60" s="319"/>
      <c r="IQ60" s="319"/>
      <c r="IR60" s="319"/>
      <c r="IS60" s="319"/>
      <c r="IT60" s="319"/>
      <c r="IU60" s="45"/>
      <c r="IV60" s="315"/>
      <c r="IW60" s="315"/>
      <c r="IX60" s="315"/>
      <c r="IY60" s="315"/>
      <c r="IZ60" s="315"/>
      <c r="JA60" s="315"/>
      <c r="JB60" s="315"/>
      <c r="JC60" s="315"/>
      <c r="JD60" s="315"/>
      <c r="JE60" s="315"/>
      <c r="JF60" s="315"/>
      <c r="JG60" s="315"/>
      <c r="JH60" s="315"/>
      <c r="JI60" s="315"/>
      <c r="JJ60" s="315"/>
      <c r="JK60" s="315"/>
      <c r="JL60" s="315"/>
      <c r="JM60" s="315"/>
      <c r="JN60" s="315"/>
      <c r="JO60" s="315"/>
      <c r="JP60" s="315"/>
      <c r="JQ60" s="315"/>
      <c r="JR60" s="315"/>
      <c r="JS60" s="315"/>
    </row>
    <row r="61" spans="1:279" s="25" customFormat="1" ht="15.75" customHeight="1" x14ac:dyDescent="0.3">
      <c r="B61" s="59" t="s">
        <v>12</v>
      </c>
      <c r="C61" s="20"/>
      <c r="D61" s="101" t="str">
        <f>IF(E$45&gt;0,C61/$E$45,"")</f>
        <v/>
      </c>
      <c r="F61" s="728"/>
      <c r="G61" s="729"/>
      <c r="H61" s="729"/>
      <c r="I61" s="729"/>
      <c r="J61" s="729"/>
      <c r="K61" s="729"/>
      <c r="L61" s="729"/>
      <c r="M61" s="738"/>
      <c r="N61" s="32"/>
      <c r="O61" s="60" t="s">
        <v>931</v>
      </c>
      <c r="P61" s="60"/>
      <c r="Q61" s="942"/>
      <c r="R61" s="942"/>
      <c r="S61" s="942"/>
      <c r="T61" s="942"/>
      <c r="U61" s="947"/>
      <c r="V61" s="944" t="str">
        <f>IF(V60="Yes",IFERROR(SUMPRODUCT(B5:B44,E5:E44)/SUM(E5:E44),0),"")</f>
        <v/>
      </c>
      <c r="W61" s="946"/>
      <c r="X61" s="948" t="str">
        <f>IF(AND(COUNTIF(B5:B44,"=Market"),V60="YES"), "Market Rate Units Are Not Allowed with the Test of Average Income", "")</f>
        <v/>
      </c>
      <c r="Y61" s="133"/>
      <c r="Z61" s="133"/>
      <c r="AA61" s="133"/>
      <c r="AB61" s="927"/>
      <c r="AC61"/>
      <c r="AD61" s="354">
        <v>25</v>
      </c>
      <c r="AE61" s="406"/>
      <c r="AF61" s="315"/>
      <c r="AG61" s="319"/>
      <c r="AH61" s="319"/>
      <c r="AI61" s="844"/>
      <c r="AJ61" s="844"/>
      <c r="AK61" s="844"/>
      <c r="AL61" s="844"/>
      <c r="AM61" s="844"/>
      <c r="AN61" s="844"/>
      <c r="AO61" s="844"/>
      <c r="AP61" s="844"/>
      <c r="AQ61" s="844"/>
      <c r="AR61" s="844"/>
      <c r="AS61" s="844"/>
      <c r="AT61" s="844"/>
      <c r="AU61" s="844"/>
      <c r="AV61" s="844"/>
      <c r="AW61" s="844"/>
      <c r="AX61" s="844"/>
      <c r="AY61" s="844"/>
      <c r="AZ61" s="844"/>
      <c r="BA61" s="844"/>
      <c r="BB61" s="844"/>
      <c r="BC61" s="844"/>
      <c r="BD61" s="844"/>
      <c r="BE61" s="844"/>
      <c r="BF61" s="844"/>
      <c r="BG61" s="844"/>
      <c r="BH61" s="844"/>
      <c r="BI61" s="844"/>
      <c r="BJ61"/>
      <c r="BK61" s="315"/>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c r="CP61" s="315"/>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45"/>
      <c r="DU61" s="315"/>
      <c r="DV61" s="315"/>
      <c r="DW61" s="315"/>
      <c r="DX61" s="315"/>
      <c r="DY61" s="315"/>
      <c r="DZ61" s="315"/>
      <c r="EA61" s="315"/>
      <c r="EB61" s="315"/>
      <c r="EC61" s="315"/>
      <c r="ED61" s="315"/>
      <c r="EE61" s="315"/>
      <c r="EF61" s="315"/>
      <c r="EG61" s="315"/>
      <c r="EH61" s="315"/>
      <c r="EI61" s="315"/>
      <c r="EJ61" s="315"/>
      <c r="EK61" s="315"/>
      <c r="EL61" s="315"/>
      <c r="EM61" s="315"/>
      <c r="EN61" s="315"/>
      <c r="EO61" s="315"/>
      <c r="EP61" s="315"/>
      <c r="EQ61" s="315"/>
      <c r="ER61" s="315"/>
      <c r="ES61" s="45"/>
      <c r="ET61" s="315"/>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45"/>
      <c r="FS61" s="315"/>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c r="GX61" s="315"/>
      <c r="GY61" s="315"/>
      <c r="GZ61" s="315"/>
      <c r="HA61" s="315"/>
      <c r="HB61" s="315"/>
      <c r="HC61" s="315"/>
      <c r="HD61" s="315"/>
      <c r="HE61" s="315"/>
      <c r="HF61" s="315"/>
      <c r="HG61" s="315"/>
      <c r="HH61" s="315"/>
      <c r="HI61" s="315"/>
      <c r="HJ61" s="315"/>
      <c r="HK61" s="315"/>
      <c r="HL61" s="315"/>
      <c r="HM61" s="315"/>
      <c r="HN61" s="315"/>
      <c r="HO61" s="315"/>
      <c r="HP61" s="315"/>
      <c r="HQ61" s="315"/>
      <c r="HR61" s="315"/>
      <c r="HS61" s="315"/>
      <c r="HT61" s="315"/>
      <c r="HU61" s="315"/>
      <c r="HV61" s="45"/>
      <c r="HW61" s="315"/>
      <c r="HX61" s="319"/>
      <c r="HY61" s="319"/>
      <c r="HZ61" s="319"/>
      <c r="IA61" s="319"/>
      <c r="IB61" s="319"/>
      <c r="IC61" s="319"/>
      <c r="ID61" s="319"/>
      <c r="IE61" s="319"/>
      <c r="IF61" s="319"/>
      <c r="IG61" s="319"/>
      <c r="IH61" s="319"/>
      <c r="II61" s="319"/>
      <c r="IJ61" s="319"/>
      <c r="IK61" s="319"/>
      <c r="IL61" s="319"/>
      <c r="IM61" s="319"/>
      <c r="IN61" s="319"/>
      <c r="IO61" s="319"/>
      <c r="IP61" s="319"/>
      <c r="IQ61" s="319"/>
      <c r="IR61" s="319"/>
      <c r="IS61" s="319"/>
      <c r="IT61" s="319"/>
      <c r="IU61" s="45"/>
      <c r="IV61" s="315"/>
      <c r="IW61" s="315"/>
      <c r="IX61" s="315"/>
      <c r="IY61" s="315"/>
      <c r="IZ61" s="315"/>
      <c r="JA61" s="315"/>
      <c r="JB61" s="315"/>
      <c r="JC61" s="315"/>
      <c r="JD61" s="315"/>
      <c r="JE61" s="315"/>
      <c r="JF61" s="315"/>
      <c r="JG61" s="315"/>
      <c r="JH61" s="315"/>
      <c r="JI61" s="315"/>
      <c r="JJ61" s="315"/>
      <c r="JK61" s="315"/>
      <c r="JL61" s="315"/>
      <c r="JM61" s="315"/>
      <c r="JN61" s="315"/>
      <c r="JO61" s="315"/>
      <c r="JP61" s="315"/>
      <c r="JQ61" s="315"/>
      <c r="JR61" s="315"/>
      <c r="JS61" s="315"/>
    </row>
    <row r="62" spans="1:279" s="25" customFormat="1" ht="15.75" customHeight="1" x14ac:dyDescent="0.25">
      <c r="A62" s="32"/>
      <c r="B62" s="28" t="s">
        <v>0</v>
      </c>
      <c r="C62" s="102">
        <f>SUM(C58:C61)</f>
        <v>0</v>
      </c>
      <c r="D62" s="102">
        <f>SUM(D58:D61)</f>
        <v>0</v>
      </c>
      <c r="F62" s="728"/>
      <c r="G62" s="729"/>
      <c r="H62" s="729"/>
      <c r="I62" s="729"/>
      <c r="J62" s="729"/>
      <c r="K62" s="729"/>
      <c r="L62" s="729"/>
      <c r="M62" s="738"/>
      <c r="N62" s="170"/>
      <c r="O62" s="60" t="s">
        <v>782</v>
      </c>
      <c r="P62" s="930"/>
      <c r="Q62" s="77"/>
      <c r="R62" s="77"/>
      <c r="S62" s="77"/>
      <c r="T62" s="77"/>
      <c r="U62" s="61"/>
      <c r="V62" s="944" t="str">
        <f>IF(V60="Yes",IF(V61&gt;57%,"Exceeds Limit","Within Limit"),"")</f>
        <v/>
      </c>
      <c r="W62" s="133"/>
      <c r="X62" s="948" t="str">
        <f>IF(V60="Yes",IF(SUM(COUNTIF(AC5:AC9,"=1")&gt;4),"% AMI Designations Are Limited to Four (4)",""),"")</f>
        <v/>
      </c>
      <c r="Y62" s="133"/>
      <c r="Z62" s="133"/>
      <c r="AA62" s="133"/>
      <c r="AB62" s="927"/>
      <c r="AC62"/>
      <c r="AD62" s="354">
        <v>26</v>
      </c>
      <c r="AE62" s="406"/>
      <c r="AF62" s="315"/>
      <c r="AG62" s="319"/>
      <c r="AH62" s="319"/>
      <c r="AI62" s="844"/>
      <c r="AJ62" s="844"/>
      <c r="AK62" s="844"/>
      <c r="AL62" s="844"/>
      <c r="AM62" s="844"/>
      <c r="AN62" s="844"/>
      <c r="AO62" s="844"/>
      <c r="AP62" s="844"/>
      <c r="AQ62" s="844"/>
      <c r="AR62" s="844"/>
      <c r="AS62" s="844"/>
      <c r="AT62" s="844"/>
      <c r="AU62" s="844"/>
      <c r="AV62" s="844"/>
      <c r="AW62" s="844"/>
      <c r="AX62" s="844"/>
      <c r="AY62" s="844"/>
      <c r="AZ62" s="844"/>
      <c r="BA62" s="844"/>
      <c r="BB62" s="844"/>
      <c r="BC62" s="844"/>
      <c r="BD62" s="844"/>
      <c r="BE62" s="844"/>
      <c r="BF62" s="844"/>
      <c r="BG62" s="844"/>
      <c r="BH62" s="844"/>
      <c r="BI62" s="844"/>
      <c r="BJ62"/>
      <c r="BK62" s="315"/>
      <c r="BL62" s="319"/>
      <c r="BM62" s="319"/>
      <c r="BN62" s="319"/>
      <c r="BO62" s="319"/>
      <c r="BP62" s="319"/>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c r="CP62" s="315"/>
      <c r="CQ62" s="319"/>
      <c r="CR62" s="319"/>
      <c r="CS62" s="319"/>
      <c r="CT62" s="319"/>
      <c r="CU62" s="319"/>
      <c r="CV62" s="319"/>
      <c r="CW62" s="319"/>
      <c r="CX62" s="319"/>
      <c r="CY62" s="319"/>
      <c r="CZ62" s="319"/>
      <c r="DA62" s="319"/>
      <c r="DB62" s="319"/>
      <c r="DC62" s="319"/>
      <c r="DD62" s="319"/>
      <c r="DE62" s="319"/>
      <c r="DF62" s="319"/>
      <c r="DG62" s="319"/>
      <c r="DH62" s="319"/>
      <c r="DI62" s="319"/>
      <c r="DJ62" s="319"/>
      <c r="DK62" s="319"/>
      <c r="DL62" s="319"/>
      <c r="DM62" s="319"/>
      <c r="DN62" s="319"/>
      <c r="DO62" s="319"/>
      <c r="DP62" s="319"/>
      <c r="DQ62" s="319"/>
      <c r="DR62" s="319"/>
      <c r="DS62" s="319"/>
      <c r="DT62" s="45"/>
      <c r="DU62" s="315"/>
      <c r="DV62" s="315"/>
      <c r="DW62" s="315"/>
      <c r="DX62" s="315"/>
      <c r="DY62" s="315"/>
      <c r="DZ62" s="315"/>
      <c r="EA62" s="315"/>
      <c r="EB62" s="315"/>
      <c r="EC62" s="315"/>
      <c r="ED62" s="315"/>
      <c r="EE62" s="315"/>
      <c r="EF62" s="315"/>
      <c r="EG62" s="315"/>
      <c r="EH62" s="315"/>
      <c r="EI62" s="315"/>
      <c r="EJ62" s="315"/>
      <c r="EK62" s="315"/>
      <c r="EL62" s="315"/>
      <c r="EM62" s="315"/>
      <c r="EN62" s="315"/>
      <c r="EO62" s="315"/>
      <c r="EP62" s="315"/>
      <c r="EQ62" s="315"/>
      <c r="ER62" s="315"/>
      <c r="ES62" s="45"/>
      <c r="ET62" s="315"/>
      <c r="EU62" s="319"/>
      <c r="EV62" s="319"/>
      <c r="EW62" s="319"/>
      <c r="EX62" s="319"/>
      <c r="EY62" s="319"/>
      <c r="EZ62" s="319"/>
      <c r="FA62" s="319"/>
      <c r="FB62" s="319"/>
      <c r="FC62" s="319"/>
      <c r="FD62" s="319"/>
      <c r="FE62" s="319"/>
      <c r="FF62" s="319"/>
      <c r="FG62" s="319"/>
      <c r="FH62" s="319"/>
      <c r="FI62" s="319"/>
      <c r="FJ62" s="319"/>
      <c r="FK62" s="319"/>
      <c r="FL62" s="319"/>
      <c r="FM62" s="319"/>
      <c r="FN62" s="319"/>
      <c r="FO62" s="319"/>
      <c r="FP62" s="319"/>
      <c r="FQ62" s="319"/>
      <c r="FR62" s="45"/>
      <c r="FS62" s="315"/>
      <c r="FT62" s="319"/>
      <c r="FU62" s="319"/>
      <c r="FV62" s="319"/>
      <c r="FW62" s="319"/>
      <c r="FX62" s="319"/>
      <c r="FY62" s="319"/>
      <c r="FZ62" s="319"/>
      <c r="GA62" s="319"/>
      <c r="GB62" s="319"/>
      <c r="GC62" s="319"/>
      <c r="GD62" s="319"/>
      <c r="GE62" s="319"/>
      <c r="GF62" s="319"/>
      <c r="GG62" s="319"/>
      <c r="GH62" s="319"/>
      <c r="GI62" s="319"/>
      <c r="GJ62" s="319"/>
      <c r="GK62" s="319"/>
      <c r="GL62" s="319"/>
      <c r="GM62" s="319"/>
      <c r="GN62" s="319"/>
      <c r="GO62" s="319"/>
      <c r="GP62" s="319"/>
      <c r="GQ62" s="319"/>
      <c r="GR62" s="319"/>
      <c r="GS62" s="319"/>
      <c r="GT62" s="319"/>
      <c r="GU62" s="319"/>
      <c r="GV62" s="319"/>
      <c r="GW62"/>
      <c r="GX62" s="315"/>
      <c r="GY62" s="315"/>
      <c r="GZ62" s="315"/>
      <c r="HA62" s="315"/>
      <c r="HB62" s="315"/>
      <c r="HC62" s="315"/>
      <c r="HD62" s="315"/>
      <c r="HE62" s="315"/>
      <c r="HF62" s="315"/>
      <c r="HG62" s="315"/>
      <c r="HH62" s="315"/>
      <c r="HI62" s="315"/>
      <c r="HJ62" s="315"/>
      <c r="HK62" s="315"/>
      <c r="HL62" s="315"/>
      <c r="HM62" s="315"/>
      <c r="HN62" s="315"/>
      <c r="HO62" s="315"/>
      <c r="HP62" s="315"/>
      <c r="HQ62" s="315"/>
      <c r="HR62" s="315"/>
      <c r="HS62" s="315"/>
      <c r="HT62" s="315"/>
      <c r="HU62" s="315"/>
      <c r="HV62" s="45"/>
      <c r="HW62" s="315"/>
      <c r="HX62" s="319"/>
      <c r="HY62" s="319"/>
      <c r="HZ62" s="319"/>
      <c r="IA62" s="319"/>
      <c r="IB62" s="319"/>
      <c r="IC62" s="319"/>
      <c r="ID62" s="319"/>
      <c r="IE62" s="319"/>
      <c r="IF62" s="319"/>
      <c r="IG62" s="319"/>
      <c r="IH62" s="319"/>
      <c r="II62" s="319"/>
      <c r="IJ62" s="319"/>
      <c r="IK62" s="319"/>
      <c r="IL62" s="319"/>
      <c r="IM62" s="319"/>
      <c r="IN62" s="319"/>
      <c r="IO62" s="319"/>
      <c r="IP62" s="319"/>
      <c r="IQ62" s="319"/>
      <c r="IR62" s="319"/>
      <c r="IS62" s="319"/>
      <c r="IT62" s="319"/>
      <c r="IU62" s="45"/>
      <c r="IV62" s="315"/>
      <c r="IW62" s="315"/>
      <c r="IX62" s="315"/>
      <c r="IY62" s="315"/>
      <c r="IZ62" s="315"/>
      <c r="JA62" s="315"/>
      <c r="JB62" s="315"/>
      <c r="JC62" s="315"/>
      <c r="JD62" s="315"/>
      <c r="JE62" s="315"/>
      <c r="JF62" s="315"/>
      <c r="JG62" s="315"/>
      <c r="JH62" s="315"/>
      <c r="JI62" s="315"/>
      <c r="JJ62" s="315"/>
      <c r="JK62" s="315"/>
      <c r="JL62" s="315"/>
      <c r="JM62" s="315"/>
      <c r="JN62" s="315"/>
      <c r="JO62" s="315"/>
      <c r="JP62" s="315"/>
      <c r="JQ62" s="315"/>
      <c r="JR62" s="315"/>
      <c r="JS62" s="315"/>
    </row>
    <row r="63" spans="1:279" s="25" customFormat="1" ht="15.75" customHeight="1" x14ac:dyDescent="0.3">
      <c r="B63" s="41"/>
      <c r="C63" s="41"/>
      <c r="D63" s="41"/>
      <c r="E63" s="41"/>
      <c r="F63" s="41"/>
      <c r="G63" s="41"/>
      <c r="H63" s="41"/>
      <c r="I63" s="41"/>
      <c r="J63" s="41"/>
      <c r="K63" s="41"/>
      <c r="L63" s="41"/>
      <c r="M63" s="41"/>
      <c r="N63" s="170"/>
      <c r="O63" s="60" t="s">
        <v>926</v>
      </c>
      <c r="P63" s="930"/>
      <c r="Q63" s="77"/>
      <c r="R63" s="77"/>
      <c r="S63" s="77"/>
      <c r="T63" s="77"/>
      <c r="U63" s="61"/>
      <c r="V63" s="932"/>
      <c r="W63" s="949"/>
      <c r="X63" s="950"/>
      <c r="Y63" s="935"/>
      <c r="Z63" s="935"/>
      <c r="AA63" s="927"/>
      <c r="AB63" s="927"/>
      <c r="AC63" s="405"/>
      <c r="AD63" s="354">
        <v>27</v>
      </c>
      <c r="AE63" s="406"/>
      <c r="AF63" s="315"/>
      <c r="AG63" s="319"/>
      <c r="AH63" s="319"/>
      <c r="AI63" s="844"/>
      <c r="AJ63" s="844"/>
      <c r="AK63" s="844"/>
      <c r="AL63" s="844"/>
      <c r="AM63" s="844"/>
      <c r="AN63" s="844"/>
      <c r="AO63" s="844"/>
      <c r="AP63" s="844"/>
      <c r="AQ63" s="844"/>
      <c r="AR63" s="844"/>
      <c r="AS63" s="844"/>
      <c r="AT63" s="844"/>
      <c r="AU63" s="844"/>
      <c r="AV63" s="844"/>
      <c r="AW63" s="844"/>
      <c r="AX63" s="844"/>
      <c r="AY63" s="844"/>
      <c r="AZ63" s="844"/>
      <c r="BA63" s="844"/>
      <c r="BB63" s="844"/>
      <c r="BC63" s="844"/>
      <c r="BD63" s="844"/>
      <c r="BE63" s="844"/>
      <c r="BF63" s="844"/>
      <c r="BG63" s="844"/>
      <c r="BH63" s="844"/>
      <c r="BI63" s="844"/>
      <c r="BJ63"/>
      <c r="BK63" s="315"/>
      <c r="BL63" s="319"/>
      <c r="BM63" s="319"/>
      <c r="BN63" s="319"/>
      <c r="BO63" s="319"/>
      <c r="BP63" s="319"/>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c r="CP63" s="315"/>
      <c r="CQ63" s="319"/>
      <c r="CR63" s="319"/>
      <c r="CS63" s="319"/>
      <c r="CT63" s="319"/>
      <c r="CU63" s="319"/>
      <c r="CV63" s="319"/>
      <c r="CW63" s="319"/>
      <c r="CX63" s="319"/>
      <c r="CY63" s="319"/>
      <c r="CZ63" s="319"/>
      <c r="DA63" s="319"/>
      <c r="DB63" s="319"/>
      <c r="DC63" s="319"/>
      <c r="DD63" s="319"/>
      <c r="DE63" s="319"/>
      <c r="DF63" s="319"/>
      <c r="DG63" s="319"/>
      <c r="DH63" s="319"/>
      <c r="DI63" s="319"/>
      <c r="DJ63" s="319"/>
      <c r="DK63" s="319"/>
      <c r="DL63" s="319"/>
      <c r="DM63" s="319"/>
      <c r="DN63" s="319"/>
      <c r="DO63" s="319"/>
      <c r="DP63" s="319"/>
      <c r="DQ63" s="319"/>
      <c r="DR63" s="319"/>
      <c r="DS63" s="319"/>
      <c r="DT63" s="45"/>
      <c r="DU63" s="315"/>
      <c r="DV63" s="315"/>
      <c r="DW63" s="315"/>
      <c r="DX63" s="315"/>
      <c r="DY63" s="315"/>
      <c r="DZ63" s="315"/>
      <c r="EA63" s="315"/>
      <c r="EB63" s="315"/>
      <c r="EC63" s="315"/>
      <c r="ED63" s="315"/>
      <c r="EE63" s="315"/>
      <c r="EF63" s="315"/>
      <c r="EG63" s="315"/>
      <c r="EH63" s="315"/>
      <c r="EI63" s="315"/>
      <c r="EJ63" s="315"/>
      <c r="EK63" s="315"/>
      <c r="EL63" s="315"/>
      <c r="EM63" s="315"/>
      <c r="EN63" s="315"/>
      <c r="EO63" s="315"/>
      <c r="EP63" s="315"/>
      <c r="EQ63" s="315"/>
      <c r="ER63" s="315"/>
      <c r="ES63" s="45"/>
      <c r="ET63" s="315"/>
      <c r="EU63" s="319"/>
      <c r="EV63" s="319"/>
      <c r="EW63" s="319"/>
      <c r="EX63" s="319"/>
      <c r="EY63" s="319"/>
      <c r="EZ63" s="319"/>
      <c r="FA63" s="319"/>
      <c r="FB63" s="319"/>
      <c r="FC63" s="319"/>
      <c r="FD63" s="319"/>
      <c r="FE63" s="319"/>
      <c r="FF63" s="319"/>
      <c r="FG63" s="319"/>
      <c r="FH63" s="319"/>
      <c r="FI63" s="319"/>
      <c r="FJ63" s="319"/>
      <c r="FK63" s="319"/>
      <c r="FL63" s="319"/>
      <c r="FM63" s="319"/>
      <c r="FN63" s="319"/>
      <c r="FO63" s="319"/>
      <c r="FP63" s="319"/>
      <c r="FQ63" s="319"/>
      <c r="FR63" s="45"/>
      <c r="FS63" s="315"/>
      <c r="FT63" s="319"/>
      <c r="FU63" s="319"/>
      <c r="FV63" s="319"/>
      <c r="FW63" s="319"/>
      <c r="FX63" s="319"/>
      <c r="FY63" s="319"/>
      <c r="FZ63" s="319"/>
      <c r="GA63" s="319"/>
      <c r="GB63" s="319"/>
      <c r="GC63" s="319"/>
      <c r="GD63" s="319"/>
      <c r="GE63" s="319"/>
      <c r="GF63" s="319"/>
      <c r="GG63" s="319"/>
      <c r="GH63" s="319"/>
      <c r="GI63" s="319"/>
      <c r="GJ63" s="319"/>
      <c r="GK63" s="319"/>
      <c r="GL63" s="319"/>
      <c r="GM63" s="319"/>
      <c r="GN63" s="319"/>
      <c r="GO63" s="319"/>
      <c r="GP63" s="319"/>
      <c r="GQ63" s="319"/>
      <c r="GR63" s="319"/>
      <c r="GS63" s="319"/>
      <c r="GT63" s="319"/>
      <c r="GU63" s="319"/>
      <c r="GV63" s="319"/>
      <c r="GW63"/>
      <c r="GX63" s="315"/>
      <c r="GY63" s="315"/>
      <c r="GZ63" s="315"/>
      <c r="HA63" s="315"/>
      <c r="HB63" s="315"/>
      <c r="HC63" s="315"/>
      <c r="HD63" s="315"/>
      <c r="HE63" s="315"/>
      <c r="HF63" s="315"/>
      <c r="HG63" s="315"/>
      <c r="HH63" s="315"/>
      <c r="HI63" s="315"/>
      <c r="HJ63" s="315"/>
      <c r="HK63" s="315"/>
      <c r="HL63" s="315"/>
      <c r="HM63" s="315"/>
      <c r="HN63" s="315"/>
      <c r="HO63" s="315"/>
      <c r="HP63" s="315"/>
      <c r="HQ63" s="315"/>
      <c r="HR63" s="315"/>
      <c r="HS63" s="315"/>
      <c r="HT63" s="315"/>
      <c r="HU63" s="315"/>
      <c r="HV63" s="45"/>
      <c r="HW63" s="315"/>
      <c r="HX63" s="319"/>
      <c r="HY63" s="319"/>
      <c r="HZ63" s="319"/>
      <c r="IA63" s="319"/>
      <c r="IB63" s="319"/>
      <c r="IC63" s="319"/>
      <c r="ID63" s="319"/>
      <c r="IE63" s="319"/>
      <c r="IF63" s="319"/>
      <c r="IG63" s="319"/>
      <c r="IH63" s="319"/>
      <c r="II63" s="319"/>
      <c r="IJ63" s="319"/>
      <c r="IK63" s="319"/>
      <c r="IL63" s="319"/>
      <c r="IM63" s="319"/>
      <c r="IN63" s="319"/>
      <c r="IO63" s="319"/>
      <c r="IP63" s="319"/>
      <c r="IQ63" s="319"/>
      <c r="IR63" s="319"/>
      <c r="IS63" s="319"/>
      <c r="IT63" s="319"/>
      <c r="IU63" s="45"/>
      <c r="IV63" s="315"/>
      <c r="IW63" s="315"/>
      <c r="IX63" s="315"/>
      <c r="IY63" s="315"/>
      <c r="IZ63" s="315"/>
      <c r="JA63" s="315"/>
      <c r="JB63" s="315"/>
      <c r="JC63" s="315"/>
      <c r="JD63" s="315"/>
      <c r="JE63" s="315"/>
      <c r="JF63" s="315"/>
      <c r="JG63" s="315"/>
      <c r="JH63" s="315"/>
      <c r="JI63" s="315"/>
      <c r="JJ63" s="315"/>
      <c r="JK63" s="315"/>
      <c r="JL63" s="315"/>
      <c r="JM63" s="315"/>
      <c r="JN63" s="315"/>
      <c r="JO63" s="315"/>
      <c r="JP63" s="315"/>
      <c r="JQ63" s="315"/>
      <c r="JR63" s="315"/>
      <c r="JS63" s="315"/>
    </row>
    <row r="64" spans="1:279" ht="15.75" customHeight="1" thickBot="1" x14ac:dyDescent="0.35">
      <c r="B64" s="750" t="s">
        <v>486</v>
      </c>
      <c r="C64" s="750"/>
      <c r="D64" s="750"/>
      <c r="E64" s="750"/>
      <c r="F64" s="750"/>
      <c r="G64" s="750"/>
      <c r="H64" s="750"/>
      <c r="I64" s="750"/>
      <c r="J64" s="750"/>
      <c r="K64" s="750"/>
      <c r="L64" s="750"/>
      <c r="M64" s="750"/>
      <c r="N64"/>
      <c r="O64" s="133"/>
      <c r="P64" s="927"/>
      <c r="Q64" s="949"/>
      <c r="R64" s="949"/>
      <c r="S64" s="949"/>
      <c r="T64" s="949"/>
      <c r="U64" s="949"/>
      <c r="V64" s="949"/>
      <c r="W64" s="949"/>
      <c r="X64" s="951"/>
      <c r="Y64" s="928"/>
      <c r="Z64" s="927"/>
      <c r="AA64" s="927"/>
      <c r="AB64" s="927"/>
      <c r="AC64" s="659"/>
      <c r="AD64" s="354">
        <v>28</v>
      </c>
      <c r="AE64" s="406"/>
      <c r="AF64" s="314"/>
      <c r="AG64" s="344"/>
      <c r="AH64" s="344"/>
      <c r="AI64" s="840"/>
      <c r="AJ64" s="840"/>
      <c r="AK64" s="840"/>
      <c r="AL64" s="840"/>
      <c r="AM64" s="840"/>
      <c r="AN64" s="840"/>
      <c r="AO64" s="840"/>
      <c r="AP64" s="840"/>
      <c r="AQ64" s="840"/>
      <c r="AR64" s="840"/>
      <c r="AS64" s="840"/>
      <c r="AT64" s="840"/>
      <c r="AU64" s="840"/>
      <c r="AV64" s="840"/>
      <c r="AW64" s="840"/>
      <c r="AX64" s="840"/>
      <c r="AY64" s="840"/>
      <c r="AZ64" s="840"/>
      <c r="BA64" s="840"/>
      <c r="BB64" s="840"/>
      <c r="BC64" s="840"/>
      <c r="BD64" s="840"/>
      <c r="BE64" s="840"/>
      <c r="BF64" s="840"/>
      <c r="BG64" s="840"/>
      <c r="BH64" s="840"/>
      <c r="BI64" s="840"/>
      <c r="BK64" s="31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P64" s="31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U64" s="314"/>
      <c r="DV64" s="314"/>
      <c r="DW64" s="314"/>
      <c r="DX64" s="314"/>
      <c r="DY64" s="314"/>
      <c r="DZ64" s="314"/>
      <c r="EA64" s="314"/>
      <c r="EB64" s="314"/>
      <c r="EC64" s="314"/>
      <c r="ED64" s="314"/>
      <c r="EE64" s="314"/>
      <c r="EF64" s="314"/>
      <c r="EG64" s="314"/>
      <c r="EH64" s="314"/>
      <c r="EI64" s="314"/>
      <c r="EJ64" s="314"/>
      <c r="EK64" s="314"/>
      <c r="EL64" s="314"/>
      <c r="EM64" s="314"/>
      <c r="EN64" s="314"/>
      <c r="EO64" s="314"/>
      <c r="EP64" s="314"/>
      <c r="EQ64" s="314"/>
      <c r="ER64" s="314"/>
      <c r="ET64" s="31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S64" s="31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X64" s="314"/>
      <c r="GY64" s="314"/>
      <c r="GZ64" s="314"/>
      <c r="HA64" s="314"/>
      <c r="HB64" s="314"/>
      <c r="HC64" s="314"/>
      <c r="HD64" s="314"/>
      <c r="HE64" s="314"/>
      <c r="HF64" s="314"/>
      <c r="HG64" s="314"/>
      <c r="HH64" s="314"/>
      <c r="HI64" s="314"/>
      <c r="HJ64" s="314"/>
      <c r="HK64" s="314"/>
      <c r="HL64" s="314"/>
      <c r="HM64" s="314"/>
      <c r="HN64" s="314"/>
      <c r="HO64" s="314"/>
      <c r="HP64" s="314"/>
      <c r="HQ64" s="314"/>
      <c r="HR64" s="314"/>
      <c r="HS64" s="314"/>
      <c r="HT64" s="314"/>
      <c r="HU64" s="314"/>
      <c r="HW64" s="314"/>
      <c r="HX64" s="344"/>
      <c r="HY64" s="344"/>
      <c r="HZ64" s="344"/>
      <c r="IA64" s="344"/>
      <c r="IB64" s="344"/>
      <c r="IC64" s="344"/>
      <c r="ID64" s="344"/>
      <c r="IE64" s="344"/>
      <c r="IF64" s="344"/>
      <c r="IG64" s="344"/>
      <c r="IH64" s="344"/>
      <c r="II64" s="344"/>
      <c r="IJ64" s="344"/>
      <c r="IK64" s="344"/>
      <c r="IL64" s="344"/>
      <c r="IM64" s="344"/>
      <c r="IN64" s="344"/>
      <c r="IO64" s="344"/>
      <c r="IP64" s="344"/>
      <c r="IQ64" s="344"/>
      <c r="IR64" s="344"/>
      <c r="IS64" s="344"/>
      <c r="IT64" s="344"/>
      <c r="IV64" s="314"/>
      <c r="IW64" s="314"/>
      <c r="IX64" s="314"/>
      <c r="IY64" s="314"/>
      <c r="IZ64" s="314"/>
      <c r="JA64" s="314"/>
      <c r="JB64" s="314"/>
      <c r="JC64" s="314"/>
      <c r="JD64" s="314"/>
      <c r="JE64" s="314"/>
      <c r="JF64" s="314"/>
      <c r="JG64" s="314"/>
      <c r="JH64" s="314"/>
      <c r="JI64" s="314"/>
      <c r="JJ64" s="314"/>
      <c r="JK64" s="314"/>
      <c r="JL64" s="314"/>
      <c r="JM64" s="314"/>
      <c r="JN64" s="314"/>
      <c r="JO64" s="314"/>
      <c r="JP64" s="314"/>
      <c r="JQ64" s="314"/>
      <c r="JR64" s="314"/>
      <c r="JS64" s="314"/>
    </row>
    <row r="65" spans="1:279" ht="15.75" customHeight="1" thickBot="1" x14ac:dyDescent="0.35">
      <c r="B65" s="751" t="s">
        <v>915</v>
      </c>
      <c r="C65"/>
      <c r="D65"/>
      <c r="E65"/>
      <c r="F65"/>
      <c r="G65"/>
      <c r="H65"/>
      <c r="I65"/>
      <c r="J65"/>
      <c r="K65"/>
      <c r="L65"/>
      <c r="M65"/>
      <c r="N65" s="472"/>
      <c r="O65" s="952" t="s">
        <v>922</v>
      </c>
      <c r="P65" s="952"/>
      <c r="Q65" s="952"/>
      <c r="R65" s="952"/>
      <c r="S65" s="952"/>
      <c r="T65" s="952"/>
      <c r="U65" s="952"/>
      <c r="V65" s="953"/>
      <c r="W65" s="954"/>
      <c r="X65" s="955"/>
      <c r="Y65" s="956"/>
      <c r="Z65" s="957"/>
      <c r="AA65" s="927"/>
      <c r="AB65" s="927"/>
      <c r="AC65" s="405"/>
      <c r="AD65" s="354">
        <v>29</v>
      </c>
      <c r="AE65" s="406"/>
      <c r="AF65" s="314"/>
      <c r="AG65" s="344"/>
      <c r="AH65" s="344"/>
      <c r="AI65" s="840"/>
      <c r="AJ65" s="840"/>
      <c r="AK65" s="840"/>
      <c r="AL65" s="840"/>
      <c r="AM65" s="840"/>
      <c r="AN65" s="840"/>
      <c r="AO65" s="840"/>
      <c r="AP65" s="840"/>
      <c r="AQ65" s="840"/>
      <c r="AR65" s="840"/>
      <c r="AS65" s="840"/>
      <c r="AT65" s="840"/>
      <c r="AU65" s="840"/>
      <c r="AV65" s="840"/>
      <c r="AW65" s="840"/>
      <c r="AX65" s="840"/>
      <c r="AY65" s="840"/>
      <c r="AZ65" s="840"/>
      <c r="BA65" s="840"/>
      <c r="BB65" s="840"/>
      <c r="BC65" s="840"/>
      <c r="BD65" s="840"/>
      <c r="BE65" s="840"/>
      <c r="BF65" s="840"/>
      <c r="BG65" s="840"/>
      <c r="BH65" s="840"/>
      <c r="BI65" s="840"/>
      <c r="BK65" s="31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P65" s="31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U65" s="314"/>
      <c r="DV65" s="314"/>
      <c r="DW65" s="314"/>
      <c r="DX65" s="314"/>
      <c r="DY65" s="314"/>
      <c r="DZ65" s="314"/>
      <c r="EA65" s="314"/>
      <c r="EB65" s="314"/>
      <c r="EC65" s="314"/>
      <c r="ED65" s="314"/>
      <c r="EE65" s="314"/>
      <c r="EF65" s="314"/>
      <c r="EG65" s="314"/>
      <c r="EH65" s="314"/>
      <c r="EI65" s="314"/>
      <c r="EJ65" s="314"/>
      <c r="EK65" s="314"/>
      <c r="EL65" s="314"/>
      <c r="EM65" s="314"/>
      <c r="EN65" s="314"/>
      <c r="EO65" s="314"/>
      <c r="EP65" s="314"/>
      <c r="EQ65" s="314"/>
      <c r="ER65" s="314"/>
      <c r="ET65" s="31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S65" s="31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X65" s="314"/>
      <c r="GY65" s="314"/>
      <c r="GZ65" s="314"/>
      <c r="HA65" s="314"/>
      <c r="HB65" s="314"/>
      <c r="HC65" s="314"/>
      <c r="HD65" s="314"/>
      <c r="HE65" s="314"/>
      <c r="HF65" s="314"/>
      <c r="HG65" s="314"/>
      <c r="HH65" s="314"/>
      <c r="HI65" s="314"/>
      <c r="HJ65" s="314"/>
      <c r="HK65" s="314"/>
      <c r="HL65" s="314"/>
      <c r="HM65" s="314"/>
      <c r="HN65" s="314"/>
      <c r="HO65" s="314"/>
      <c r="HP65" s="314"/>
      <c r="HQ65" s="314"/>
      <c r="HR65" s="314"/>
      <c r="HS65" s="314"/>
      <c r="HT65" s="314"/>
      <c r="HU65" s="314"/>
      <c r="HW65" s="314"/>
      <c r="HX65" s="344"/>
      <c r="HY65" s="344"/>
      <c r="HZ65" s="344"/>
      <c r="IA65" s="344"/>
      <c r="IB65" s="344"/>
      <c r="IC65" s="344"/>
      <c r="ID65" s="344"/>
      <c r="IE65" s="344"/>
      <c r="IF65" s="344"/>
      <c r="IG65" s="344"/>
      <c r="IH65" s="344"/>
      <c r="II65" s="344"/>
      <c r="IJ65" s="344"/>
      <c r="IK65" s="344"/>
      <c r="IL65" s="344"/>
      <c r="IM65" s="344"/>
      <c r="IN65" s="344"/>
      <c r="IO65" s="344"/>
      <c r="IP65" s="344"/>
      <c r="IQ65" s="344"/>
      <c r="IR65" s="344"/>
      <c r="IS65" s="344"/>
      <c r="IT65" s="344"/>
      <c r="IV65" s="314"/>
      <c r="IW65" s="314"/>
      <c r="IX65" s="314"/>
      <c r="IY65" s="314"/>
      <c r="IZ65" s="314"/>
      <c r="JA65" s="314"/>
      <c r="JB65" s="314"/>
      <c r="JC65" s="314"/>
      <c r="JD65" s="314"/>
      <c r="JE65" s="314"/>
      <c r="JF65" s="314"/>
      <c r="JG65" s="314"/>
      <c r="JH65" s="314"/>
      <c r="JI65" s="314"/>
      <c r="JJ65" s="314"/>
      <c r="JK65" s="314"/>
      <c r="JL65" s="314"/>
      <c r="JM65" s="314"/>
      <c r="JN65" s="314"/>
      <c r="JO65" s="314"/>
      <c r="JP65" s="314"/>
      <c r="JQ65" s="314"/>
      <c r="JR65" s="314"/>
      <c r="JS65" s="314"/>
    </row>
    <row r="66" spans="1:279" s="25" customFormat="1" ht="15.6" customHeight="1" x14ac:dyDescent="0.3">
      <c r="B66" s="764" t="s">
        <v>57</v>
      </c>
      <c r="C66" s="727"/>
      <c r="D66" s="86" t="s">
        <v>287</v>
      </c>
      <c r="E66" s="190"/>
      <c r="F66" s="25" t="s">
        <v>488</v>
      </c>
      <c r="H66" s="32"/>
      <c r="I66" s="32"/>
      <c r="J66" s="41"/>
      <c r="K66" s="41"/>
      <c r="L66" s="41"/>
      <c r="M66" s="41"/>
      <c r="O66" s="1137"/>
      <c r="P66" s="1138"/>
      <c r="Q66" s="1138"/>
      <c r="R66" s="1138"/>
      <c r="S66" s="1138"/>
      <c r="T66" s="1138"/>
      <c r="U66" s="1138"/>
      <c r="V66" s="1138"/>
      <c r="W66" s="1138"/>
      <c r="X66" s="1138"/>
      <c r="Y66" s="1138"/>
      <c r="Z66" s="1139"/>
      <c r="AA66" s="927"/>
      <c r="AB66" s="927"/>
      <c r="AC66" s="405"/>
      <c r="AD66" s="354">
        <v>30</v>
      </c>
      <c r="AE66" s="406"/>
      <c r="AF66" s="315"/>
      <c r="AG66" s="319"/>
      <c r="AH66" s="319"/>
      <c r="AI66" s="844"/>
      <c r="AJ66" s="844"/>
      <c r="AK66" s="844"/>
      <c r="AL66" s="844"/>
      <c r="AM66" s="844"/>
      <c r="AN66" s="844"/>
      <c r="AO66" s="844"/>
      <c r="AP66" s="844"/>
      <c r="AQ66" s="844"/>
      <c r="AR66" s="844"/>
      <c r="AS66" s="844"/>
      <c r="AT66" s="844"/>
      <c r="AU66" s="844"/>
      <c r="AV66" s="844"/>
      <c r="AW66" s="844"/>
      <c r="AX66" s="844"/>
      <c r="AY66" s="844"/>
      <c r="AZ66" s="844"/>
      <c r="BA66" s="844"/>
      <c r="BB66" s="844"/>
      <c r="BC66" s="844"/>
      <c r="BD66" s="844"/>
      <c r="BE66" s="844"/>
      <c r="BF66" s="844"/>
      <c r="BG66" s="844"/>
      <c r="BH66" s="844"/>
      <c r="BI66" s="844"/>
      <c r="BJ66"/>
      <c r="BK66" s="315"/>
      <c r="BL66" s="319"/>
      <c r="BM66" s="319"/>
      <c r="BN66" s="319"/>
      <c r="BO66" s="319"/>
      <c r="BP66" s="319"/>
      <c r="BQ66" s="319"/>
      <c r="BR66" s="319"/>
      <c r="BS66" s="319"/>
      <c r="BT66" s="319"/>
      <c r="BU66" s="319"/>
      <c r="BV66" s="319"/>
      <c r="BW66" s="319"/>
      <c r="BX66" s="319"/>
      <c r="BY66" s="319"/>
      <c r="BZ66" s="319"/>
      <c r="CA66" s="319"/>
      <c r="CB66" s="319"/>
      <c r="CC66" s="319"/>
      <c r="CD66" s="319"/>
      <c r="CE66" s="319"/>
      <c r="CF66" s="319"/>
      <c r="CG66" s="319"/>
      <c r="CH66" s="319"/>
      <c r="CI66" s="319"/>
      <c r="CJ66" s="319"/>
      <c r="CK66" s="319"/>
      <c r="CL66" s="319"/>
      <c r="CM66" s="319"/>
      <c r="CN66" s="319"/>
      <c r="CO66"/>
      <c r="CP66" s="315"/>
      <c r="CQ66" s="319"/>
      <c r="CR66" s="319"/>
      <c r="CS66" s="319"/>
      <c r="CT66" s="319"/>
      <c r="CU66" s="319"/>
      <c r="CV66" s="319"/>
      <c r="CW66" s="319"/>
      <c r="CX66" s="319"/>
      <c r="CY66" s="319"/>
      <c r="CZ66" s="319"/>
      <c r="DA66" s="319"/>
      <c r="DB66" s="319"/>
      <c r="DC66" s="319"/>
      <c r="DD66" s="319"/>
      <c r="DE66" s="319"/>
      <c r="DF66" s="319"/>
      <c r="DG66" s="319"/>
      <c r="DH66" s="319"/>
      <c r="DI66" s="319"/>
      <c r="DJ66" s="319"/>
      <c r="DK66" s="319"/>
      <c r="DL66" s="319"/>
      <c r="DM66" s="319"/>
      <c r="DN66" s="319"/>
      <c r="DO66" s="319"/>
      <c r="DP66" s="319"/>
      <c r="DQ66" s="319"/>
      <c r="DR66" s="319"/>
      <c r="DS66" s="319"/>
      <c r="DT66" s="45"/>
      <c r="DU66" s="315"/>
      <c r="DV66" s="315"/>
      <c r="DW66" s="315"/>
      <c r="DX66" s="315"/>
      <c r="DY66" s="315"/>
      <c r="DZ66" s="315"/>
      <c r="EA66" s="315"/>
      <c r="EB66" s="315"/>
      <c r="EC66" s="315"/>
      <c r="ED66" s="315"/>
      <c r="EE66" s="315"/>
      <c r="EF66" s="315"/>
      <c r="EG66" s="315"/>
      <c r="EH66" s="315"/>
      <c r="EI66" s="315"/>
      <c r="EJ66" s="315"/>
      <c r="EK66" s="315"/>
      <c r="EL66" s="315"/>
      <c r="EM66" s="315"/>
      <c r="EN66" s="315"/>
      <c r="EO66" s="315"/>
      <c r="EP66" s="315"/>
      <c r="EQ66" s="315"/>
      <c r="ER66" s="315"/>
      <c r="ES66" s="45"/>
      <c r="ET66" s="315"/>
      <c r="EU66" s="319"/>
      <c r="EV66" s="319"/>
      <c r="EW66" s="319"/>
      <c r="EX66" s="319"/>
      <c r="EY66" s="319"/>
      <c r="EZ66" s="319"/>
      <c r="FA66" s="319"/>
      <c r="FB66" s="319"/>
      <c r="FC66" s="319"/>
      <c r="FD66" s="319"/>
      <c r="FE66" s="319"/>
      <c r="FF66" s="319"/>
      <c r="FG66" s="319"/>
      <c r="FH66" s="319"/>
      <c r="FI66" s="319"/>
      <c r="FJ66" s="319"/>
      <c r="FK66" s="319"/>
      <c r="FL66" s="319"/>
      <c r="FM66" s="319"/>
      <c r="FN66" s="319"/>
      <c r="FO66" s="319"/>
      <c r="FP66" s="319"/>
      <c r="FQ66" s="319"/>
      <c r="FR66" s="45"/>
      <c r="FS66" s="315"/>
      <c r="FT66" s="319"/>
      <c r="FU66" s="319"/>
      <c r="FV66" s="319"/>
      <c r="FW66" s="319"/>
      <c r="FX66" s="319"/>
      <c r="FY66" s="319"/>
      <c r="FZ66" s="319"/>
      <c r="GA66" s="319"/>
      <c r="GB66" s="319"/>
      <c r="GC66" s="319"/>
      <c r="GD66" s="319"/>
      <c r="GE66" s="319"/>
      <c r="GF66" s="319"/>
      <c r="GG66" s="319"/>
      <c r="GH66" s="319"/>
      <c r="GI66" s="319"/>
      <c r="GJ66" s="319"/>
      <c r="GK66" s="319"/>
      <c r="GL66" s="319"/>
      <c r="GM66" s="319"/>
      <c r="GN66" s="319"/>
      <c r="GO66" s="319"/>
      <c r="GP66" s="319"/>
      <c r="GQ66" s="319"/>
      <c r="GR66" s="319"/>
      <c r="GS66" s="319"/>
      <c r="GT66" s="319"/>
      <c r="GU66" s="319"/>
      <c r="GV66" s="319"/>
      <c r="GW66"/>
      <c r="GX66" s="315"/>
      <c r="GY66" s="315"/>
      <c r="GZ66" s="315"/>
      <c r="HA66" s="315"/>
      <c r="HB66" s="315"/>
      <c r="HC66" s="315"/>
      <c r="HD66" s="315"/>
      <c r="HE66" s="315"/>
      <c r="HF66" s="315"/>
      <c r="HG66" s="315"/>
      <c r="HH66" s="315"/>
      <c r="HI66" s="315"/>
      <c r="HJ66" s="315"/>
      <c r="HK66" s="315"/>
      <c r="HL66" s="315"/>
      <c r="HM66" s="315"/>
      <c r="HN66" s="315"/>
      <c r="HO66" s="315"/>
      <c r="HP66" s="315"/>
      <c r="HQ66" s="315"/>
      <c r="HR66" s="315"/>
      <c r="HS66" s="315"/>
      <c r="HT66" s="315"/>
      <c r="HU66" s="315"/>
      <c r="HV66" s="45"/>
      <c r="HW66" s="315"/>
      <c r="HX66" s="319"/>
      <c r="HY66" s="319"/>
      <c r="HZ66" s="319"/>
      <c r="IA66" s="319"/>
      <c r="IB66" s="319"/>
      <c r="IC66" s="319"/>
      <c r="ID66" s="319"/>
      <c r="IE66" s="319"/>
      <c r="IF66" s="319"/>
      <c r="IG66" s="319"/>
      <c r="IH66" s="319"/>
      <c r="II66" s="319"/>
      <c r="IJ66" s="319"/>
      <c r="IK66" s="319"/>
      <c r="IL66" s="319"/>
      <c r="IM66" s="319"/>
      <c r="IN66" s="319"/>
      <c r="IO66" s="319"/>
      <c r="IP66" s="319"/>
      <c r="IQ66" s="319"/>
      <c r="IR66" s="319"/>
      <c r="IS66" s="319"/>
      <c r="IT66" s="319"/>
      <c r="IU66" s="45"/>
      <c r="IV66" s="315"/>
      <c r="IW66" s="315"/>
      <c r="IX66" s="315"/>
      <c r="IY66" s="315"/>
      <c r="IZ66" s="315"/>
      <c r="JA66" s="315"/>
      <c r="JB66" s="315"/>
      <c r="JC66" s="315"/>
      <c r="JD66" s="315"/>
      <c r="JE66" s="315"/>
      <c r="JF66" s="315"/>
      <c r="JG66" s="315"/>
      <c r="JH66" s="315"/>
      <c r="JI66" s="315"/>
      <c r="JJ66" s="315"/>
      <c r="JK66" s="315"/>
      <c r="JL66" s="315"/>
      <c r="JM66" s="315"/>
      <c r="JN66" s="315"/>
      <c r="JO66" s="315"/>
      <c r="JP66" s="315"/>
      <c r="JQ66" s="315"/>
      <c r="JR66" s="315"/>
      <c r="JS66" s="315"/>
    </row>
    <row r="67" spans="1:279" s="25" customFormat="1" ht="15.6" customHeight="1" x14ac:dyDescent="0.25">
      <c r="B67" s="59" t="s">
        <v>463</v>
      </c>
      <c r="C67" s="20"/>
      <c r="D67" s="191">
        <f>IF(B_Details!D81&gt;0,H_Income!C67/B_Details!D81,0)</f>
        <v>0</v>
      </c>
      <c r="F67" s="728"/>
      <c r="G67" s="729"/>
      <c r="H67" s="729"/>
      <c r="I67" s="729"/>
      <c r="J67" s="729"/>
      <c r="K67" s="729"/>
      <c r="L67" s="729"/>
      <c r="M67" s="738"/>
      <c r="O67" s="1140"/>
      <c r="P67" s="1141"/>
      <c r="Q67" s="1141"/>
      <c r="R67" s="1141"/>
      <c r="S67" s="1141"/>
      <c r="T67" s="1141"/>
      <c r="U67" s="1141"/>
      <c r="V67" s="1141"/>
      <c r="W67" s="1141"/>
      <c r="X67" s="1141"/>
      <c r="Y67" s="1141"/>
      <c r="Z67" s="1142"/>
      <c r="AA67" s="927"/>
      <c r="AB67" s="927"/>
      <c r="AC67" s="405"/>
      <c r="AD67" s="354">
        <v>31</v>
      </c>
      <c r="AE67" s="406"/>
      <c r="AF67" s="315"/>
      <c r="AG67" s="319"/>
      <c r="AH67" s="319"/>
      <c r="AI67" s="844"/>
      <c r="AJ67" s="844"/>
      <c r="AK67" s="844"/>
      <c r="AL67" s="844"/>
      <c r="AM67" s="844"/>
      <c r="AN67" s="844"/>
      <c r="AO67" s="844"/>
      <c r="AP67" s="844"/>
      <c r="AQ67" s="844"/>
      <c r="AR67" s="844"/>
      <c r="AS67" s="844"/>
      <c r="AT67" s="844"/>
      <c r="AU67" s="844"/>
      <c r="AV67" s="844"/>
      <c r="AW67" s="844"/>
      <c r="AX67" s="844"/>
      <c r="AY67" s="844"/>
      <c r="AZ67" s="844"/>
      <c r="BA67" s="844"/>
      <c r="BB67" s="844"/>
      <c r="BC67" s="844"/>
      <c r="BD67" s="844"/>
      <c r="BE67" s="844"/>
      <c r="BF67" s="844"/>
      <c r="BG67" s="844"/>
      <c r="BH67" s="844"/>
      <c r="BI67" s="844"/>
      <c r="BJ67"/>
      <c r="BK67" s="315"/>
      <c r="BL67" s="319"/>
      <c r="BM67" s="319"/>
      <c r="BN67" s="319"/>
      <c r="BO67" s="319"/>
      <c r="BP67" s="319"/>
      <c r="BQ67" s="319"/>
      <c r="BR67" s="319"/>
      <c r="BS67" s="319"/>
      <c r="BT67" s="319"/>
      <c r="BU67" s="319"/>
      <c r="BV67" s="319"/>
      <c r="BW67" s="319"/>
      <c r="BX67" s="319"/>
      <c r="BY67" s="319"/>
      <c r="BZ67" s="319"/>
      <c r="CA67" s="319"/>
      <c r="CB67" s="319"/>
      <c r="CC67" s="319"/>
      <c r="CD67" s="319"/>
      <c r="CE67" s="319"/>
      <c r="CF67" s="319"/>
      <c r="CG67" s="319"/>
      <c r="CH67" s="319"/>
      <c r="CI67" s="319"/>
      <c r="CJ67" s="319"/>
      <c r="CK67" s="319"/>
      <c r="CL67" s="319"/>
      <c r="CM67" s="319"/>
      <c r="CN67" s="319"/>
      <c r="CO67"/>
      <c r="CP67" s="315"/>
      <c r="CQ67" s="319"/>
      <c r="CR67" s="319"/>
      <c r="CS67" s="319"/>
      <c r="CT67" s="319"/>
      <c r="CU67" s="319"/>
      <c r="CV67" s="319"/>
      <c r="CW67" s="319"/>
      <c r="CX67" s="319"/>
      <c r="CY67" s="319"/>
      <c r="CZ67" s="319"/>
      <c r="DA67" s="319"/>
      <c r="DB67" s="319"/>
      <c r="DC67" s="319"/>
      <c r="DD67" s="319"/>
      <c r="DE67" s="319"/>
      <c r="DF67" s="319"/>
      <c r="DG67" s="319"/>
      <c r="DH67" s="319"/>
      <c r="DI67" s="319"/>
      <c r="DJ67" s="319"/>
      <c r="DK67" s="319"/>
      <c r="DL67" s="319"/>
      <c r="DM67" s="319"/>
      <c r="DN67" s="319"/>
      <c r="DO67" s="319"/>
      <c r="DP67" s="319"/>
      <c r="DQ67" s="319"/>
      <c r="DR67" s="319"/>
      <c r="DS67" s="319"/>
      <c r="DT67" s="45"/>
      <c r="DU67" s="315"/>
      <c r="DV67" s="315"/>
      <c r="DW67" s="315"/>
      <c r="DX67" s="315"/>
      <c r="DY67" s="315"/>
      <c r="DZ67" s="315"/>
      <c r="EA67" s="315"/>
      <c r="EB67" s="315"/>
      <c r="EC67" s="315"/>
      <c r="ED67" s="315"/>
      <c r="EE67" s="315"/>
      <c r="EF67" s="315"/>
      <c r="EG67" s="315"/>
      <c r="EH67" s="315"/>
      <c r="EI67" s="315"/>
      <c r="EJ67" s="315"/>
      <c r="EK67" s="315"/>
      <c r="EL67" s="315"/>
      <c r="EM67" s="315"/>
      <c r="EN67" s="315"/>
      <c r="EO67" s="315"/>
      <c r="EP67" s="315"/>
      <c r="EQ67" s="315"/>
      <c r="ER67" s="315"/>
      <c r="ES67" s="45"/>
      <c r="ET67" s="315"/>
      <c r="EU67" s="319"/>
      <c r="EV67" s="319"/>
      <c r="EW67" s="319"/>
      <c r="EX67" s="319"/>
      <c r="EY67" s="319"/>
      <c r="EZ67" s="319"/>
      <c r="FA67" s="319"/>
      <c r="FB67" s="319"/>
      <c r="FC67" s="319"/>
      <c r="FD67" s="319"/>
      <c r="FE67" s="319"/>
      <c r="FF67" s="319"/>
      <c r="FG67" s="319"/>
      <c r="FH67" s="319"/>
      <c r="FI67" s="319"/>
      <c r="FJ67" s="319"/>
      <c r="FK67" s="319"/>
      <c r="FL67" s="319"/>
      <c r="FM67" s="319"/>
      <c r="FN67" s="319"/>
      <c r="FO67" s="319"/>
      <c r="FP67" s="319"/>
      <c r="FQ67" s="319"/>
      <c r="FR67" s="45"/>
      <c r="FS67" s="315"/>
      <c r="FT67" s="319"/>
      <c r="FU67" s="319"/>
      <c r="FV67" s="319"/>
      <c r="FW67" s="319"/>
      <c r="FX67" s="319"/>
      <c r="FY67" s="319"/>
      <c r="FZ67" s="319"/>
      <c r="GA67" s="319"/>
      <c r="GB67" s="319"/>
      <c r="GC67" s="319"/>
      <c r="GD67" s="319"/>
      <c r="GE67" s="319"/>
      <c r="GF67" s="319"/>
      <c r="GG67" s="319"/>
      <c r="GH67" s="319"/>
      <c r="GI67" s="319"/>
      <c r="GJ67" s="319"/>
      <c r="GK67" s="319"/>
      <c r="GL67" s="319"/>
      <c r="GM67" s="319"/>
      <c r="GN67" s="319"/>
      <c r="GO67" s="319"/>
      <c r="GP67" s="319"/>
      <c r="GQ67" s="319"/>
      <c r="GR67" s="319"/>
      <c r="GS67" s="319"/>
      <c r="GT67" s="319"/>
      <c r="GU67" s="319"/>
      <c r="GV67" s="319"/>
      <c r="GW67"/>
      <c r="GX67" s="315"/>
      <c r="GY67" s="315"/>
      <c r="GZ67" s="315"/>
      <c r="HA67" s="315"/>
      <c r="HB67" s="315"/>
      <c r="HC67" s="315"/>
      <c r="HD67" s="315"/>
      <c r="HE67" s="315"/>
      <c r="HF67" s="315"/>
      <c r="HG67" s="315"/>
      <c r="HH67" s="315"/>
      <c r="HI67" s="315"/>
      <c r="HJ67" s="315"/>
      <c r="HK67" s="315"/>
      <c r="HL67" s="315"/>
      <c r="HM67" s="315"/>
      <c r="HN67" s="315"/>
      <c r="HO67" s="315"/>
      <c r="HP67" s="315"/>
      <c r="HQ67" s="315"/>
      <c r="HR67" s="315"/>
      <c r="HS67" s="315"/>
      <c r="HT67" s="315"/>
      <c r="HU67" s="315"/>
      <c r="HV67" s="45"/>
      <c r="HW67" s="315"/>
      <c r="HX67" s="319"/>
      <c r="HY67" s="319"/>
      <c r="HZ67" s="319"/>
      <c r="IA67" s="319"/>
      <c r="IB67" s="319"/>
      <c r="IC67" s="319"/>
      <c r="ID67" s="319"/>
      <c r="IE67" s="319"/>
      <c r="IF67" s="319"/>
      <c r="IG67" s="319"/>
      <c r="IH67" s="319"/>
      <c r="II67" s="319"/>
      <c r="IJ67" s="319"/>
      <c r="IK67" s="319"/>
      <c r="IL67" s="319"/>
      <c r="IM67" s="319"/>
      <c r="IN67" s="319"/>
      <c r="IO67" s="319"/>
      <c r="IP67" s="319"/>
      <c r="IQ67" s="319"/>
      <c r="IR67" s="319"/>
      <c r="IS67" s="319"/>
      <c r="IT67" s="319"/>
      <c r="IU67" s="45"/>
      <c r="IV67" s="315"/>
      <c r="IW67" s="315"/>
      <c r="IX67" s="315"/>
      <c r="IY67" s="315"/>
      <c r="IZ67" s="315"/>
      <c r="JA67" s="315"/>
      <c r="JB67" s="315"/>
      <c r="JC67" s="315"/>
      <c r="JD67" s="315"/>
      <c r="JE67" s="315"/>
      <c r="JF67" s="315"/>
      <c r="JG67" s="315"/>
      <c r="JH67" s="315"/>
      <c r="JI67" s="315"/>
      <c r="JJ67" s="315"/>
      <c r="JK67" s="315"/>
      <c r="JL67" s="315"/>
      <c r="JM67" s="315"/>
      <c r="JN67" s="315"/>
      <c r="JO67" s="315"/>
      <c r="JP67" s="315"/>
      <c r="JQ67" s="315"/>
      <c r="JR67" s="315"/>
      <c r="JS67" s="315"/>
    </row>
    <row r="68" spans="1:279" s="25" customFormat="1" ht="15.6" customHeight="1" x14ac:dyDescent="0.25">
      <c r="B68" s="28" t="s">
        <v>0</v>
      </c>
      <c r="C68" s="102">
        <f>C67</f>
        <v>0</v>
      </c>
      <c r="D68" s="191" t="str">
        <f>IF(B_Details!D81="","",(C68/B_Details!$D$81))</f>
        <v/>
      </c>
      <c r="F68" s="728"/>
      <c r="G68" s="729"/>
      <c r="H68" s="729"/>
      <c r="I68" s="729"/>
      <c r="J68" s="729"/>
      <c r="K68" s="729"/>
      <c r="L68" s="729"/>
      <c r="M68" s="738"/>
      <c r="O68" s="1143"/>
      <c r="P68" s="1144"/>
      <c r="Q68" s="1144"/>
      <c r="R68" s="1144"/>
      <c r="S68" s="1144"/>
      <c r="T68" s="1144"/>
      <c r="U68" s="1144"/>
      <c r="V68" s="1144"/>
      <c r="W68" s="1144"/>
      <c r="X68" s="1144"/>
      <c r="Y68" s="1144"/>
      <c r="Z68" s="1145"/>
      <c r="AA68" s="133"/>
      <c r="AB68" s="133"/>
      <c r="AC68" s="405"/>
      <c r="AD68" s="354">
        <v>32</v>
      </c>
      <c r="AE68" s="406"/>
      <c r="AF68" s="315"/>
      <c r="AG68" s="319"/>
      <c r="AH68" s="319"/>
      <c r="AI68" s="844"/>
      <c r="AJ68" s="844"/>
      <c r="AK68" s="844"/>
      <c r="AL68" s="844"/>
      <c r="AM68" s="844"/>
      <c r="AN68" s="844"/>
      <c r="AO68" s="844"/>
      <c r="AP68" s="844"/>
      <c r="AQ68" s="844"/>
      <c r="AR68" s="844"/>
      <c r="AS68" s="844"/>
      <c r="AT68" s="844"/>
      <c r="AU68" s="844"/>
      <c r="AV68" s="844"/>
      <c r="AW68" s="844"/>
      <c r="AX68" s="844"/>
      <c r="AY68" s="844"/>
      <c r="AZ68" s="844"/>
      <c r="BA68" s="844"/>
      <c r="BB68" s="844"/>
      <c r="BC68" s="844"/>
      <c r="BD68" s="844"/>
      <c r="BE68" s="844"/>
      <c r="BF68" s="844"/>
      <c r="BG68" s="844"/>
      <c r="BH68" s="844"/>
      <c r="BI68" s="844"/>
      <c r="BJ68"/>
      <c r="BK68" s="315"/>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c r="CP68" s="315"/>
      <c r="CQ68" s="319"/>
      <c r="CR68" s="319"/>
      <c r="CS68" s="319"/>
      <c r="CT68" s="319"/>
      <c r="CU68" s="319"/>
      <c r="CV68" s="319"/>
      <c r="CW68" s="319"/>
      <c r="CX68" s="319"/>
      <c r="CY68" s="319"/>
      <c r="CZ68" s="319"/>
      <c r="DA68" s="319"/>
      <c r="DB68" s="319"/>
      <c r="DC68" s="319"/>
      <c r="DD68" s="319"/>
      <c r="DE68" s="319"/>
      <c r="DF68" s="319"/>
      <c r="DG68" s="319"/>
      <c r="DH68" s="319"/>
      <c r="DI68" s="319"/>
      <c r="DJ68" s="319"/>
      <c r="DK68" s="319"/>
      <c r="DL68" s="319"/>
      <c r="DM68" s="319"/>
      <c r="DN68" s="319"/>
      <c r="DO68" s="319"/>
      <c r="DP68" s="319"/>
      <c r="DQ68" s="319"/>
      <c r="DR68" s="319"/>
      <c r="DS68" s="319"/>
      <c r="DT68" s="45"/>
      <c r="DU68" s="315"/>
      <c r="DV68" s="315"/>
      <c r="DW68" s="315"/>
      <c r="DX68" s="315"/>
      <c r="DY68" s="315"/>
      <c r="DZ68" s="315"/>
      <c r="EA68" s="315"/>
      <c r="EB68" s="315"/>
      <c r="EC68" s="315"/>
      <c r="ED68" s="315"/>
      <c r="EE68" s="315"/>
      <c r="EF68" s="315"/>
      <c r="EG68" s="315"/>
      <c r="EH68" s="315"/>
      <c r="EI68" s="315"/>
      <c r="EJ68" s="315"/>
      <c r="EK68" s="315"/>
      <c r="EL68" s="315"/>
      <c r="EM68" s="315"/>
      <c r="EN68" s="315"/>
      <c r="EO68" s="315"/>
      <c r="EP68" s="315"/>
      <c r="EQ68" s="315"/>
      <c r="ER68" s="315"/>
      <c r="ES68" s="45"/>
      <c r="ET68" s="315"/>
      <c r="EU68" s="319"/>
      <c r="EV68" s="319"/>
      <c r="EW68" s="319"/>
      <c r="EX68" s="319"/>
      <c r="EY68" s="319"/>
      <c r="EZ68" s="319"/>
      <c r="FA68" s="319"/>
      <c r="FB68" s="319"/>
      <c r="FC68" s="319"/>
      <c r="FD68" s="319"/>
      <c r="FE68" s="319"/>
      <c r="FF68" s="319"/>
      <c r="FG68" s="319"/>
      <c r="FH68" s="319"/>
      <c r="FI68" s="319"/>
      <c r="FJ68" s="319"/>
      <c r="FK68" s="319"/>
      <c r="FL68" s="319"/>
      <c r="FM68" s="319"/>
      <c r="FN68" s="319"/>
      <c r="FO68" s="319"/>
      <c r="FP68" s="319"/>
      <c r="FQ68" s="319"/>
      <c r="FR68" s="45"/>
      <c r="FS68" s="315"/>
      <c r="FT68" s="319"/>
      <c r="FU68" s="319"/>
      <c r="FV68" s="319"/>
      <c r="FW68" s="319"/>
      <c r="FX68" s="319"/>
      <c r="FY68" s="319"/>
      <c r="FZ68" s="319"/>
      <c r="GA68" s="319"/>
      <c r="GB68" s="319"/>
      <c r="GC68" s="319"/>
      <c r="GD68" s="319"/>
      <c r="GE68" s="319"/>
      <c r="GF68" s="319"/>
      <c r="GG68" s="319"/>
      <c r="GH68" s="319"/>
      <c r="GI68" s="319"/>
      <c r="GJ68" s="319"/>
      <c r="GK68" s="319"/>
      <c r="GL68" s="319"/>
      <c r="GM68" s="319"/>
      <c r="GN68" s="319"/>
      <c r="GO68" s="319"/>
      <c r="GP68" s="319"/>
      <c r="GQ68" s="319"/>
      <c r="GR68" s="319"/>
      <c r="GS68" s="319"/>
      <c r="GT68" s="319"/>
      <c r="GU68" s="319"/>
      <c r="GV68" s="319"/>
      <c r="GW68"/>
      <c r="GX68" s="315"/>
      <c r="GY68" s="315"/>
      <c r="GZ68" s="315"/>
      <c r="HA68" s="315"/>
      <c r="HB68" s="315"/>
      <c r="HC68" s="315"/>
      <c r="HD68" s="315"/>
      <c r="HE68" s="315"/>
      <c r="HF68" s="315"/>
      <c r="HG68" s="315"/>
      <c r="HH68" s="315"/>
      <c r="HI68" s="315"/>
      <c r="HJ68" s="315"/>
      <c r="HK68" s="315"/>
      <c r="HL68" s="315"/>
      <c r="HM68" s="315"/>
      <c r="HN68" s="315"/>
      <c r="HO68" s="315"/>
      <c r="HP68" s="315"/>
      <c r="HQ68" s="315"/>
      <c r="HR68" s="315"/>
      <c r="HS68" s="315"/>
      <c r="HT68" s="315"/>
      <c r="HU68" s="315"/>
      <c r="HV68" s="45"/>
      <c r="HW68" s="315"/>
      <c r="HX68" s="319"/>
      <c r="HY68" s="319"/>
      <c r="HZ68" s="319"/>
      <c r="IA68" s="319"/>
      <c r="IB68" s="319"/>
      <c r="IC68" s="319"/>
      <c r="ID68" s="319"/>
      <c r="IE68" s="319"/>
      <c r="IF68" s="319"/>
      <c r="IG68" s="319"/>
      <c r="IH68" s="319"/>
      <c r="II68" s="319"/>
      <c r="IJ68" s="319"/>
      <c r="IK68" s="319"/>
      <c r="IL68" s="319"/>
      <c r="IM68" s="319"/>
      <c r="IN68" s="319"/>
      <c r="IO68" s="319"/>
      <c r="IP68" s="319"/>
      <c r="IQ68" s="319"/>
      <c r="IR68" s="319"/>
      <c r="IS68" s="319"/>
      <c r="IT68" s="319"/>
      <c r="IU68" s="45"/>
      <c r="IV68" s="315"/>
      <c r="IW68" s="315"/>
      <c r="IX68" s="315"/>
      <c r="IY68" s="315"/>
      <c r="IZ68" s="315"/>
      <c r="JA68" s="315"/>
      <c r="JB68" s="315"/>
      <c r="JC68" s="315"/>
      <c r="JD68" s="315"/>
      <c r="JE68" s="315"/>
      <c r="JF68" s="315"/>
      <c r="JG68" s="315"/>
      <c r="JH68" s="315"/>
      <c r="JI68" s="315"/>
      <c r="JJ68" s="315"/>
      <c r="JK68" s="315"/>
      <c r="JL68" s="315"/>
      <c r="JM68" s="315"/>
      <c r="JN68" s="315"/>
      <c r="JO68" s="315"/>
      <c r="JP68" s="315"/>
      <c r="JQ68" s="315"/>
      <c r="JR68" s="315"/>
      <c r="JS68" s="315"/>
    </row>
    <row r="69" spans="1:279" s="25" customFormat="1" ht="15.75" customHeight="1" x14ac:dyDescent="0.25">
      <c r="O69" s="935"/>
      <c r="P69" s="935"/>
      <c r="Q69" s="935"/>
      <c r="R69" s="935"/>
      <c r="S69" s="935"/>
      <c r="T69" s="935"/>
      <c r="U69" s="935"/>
      <c r="V69" s="935"/>
      <c r="W69" s="935"/>
      <c r="X69" s="935"/>
      <c r="Y69" s="935"/>
      <c r="Z69" s="935"/>
      <c r="AA69" s="133"/>
      <c r="AB69" s="133"/>
      <c r="AC69" s="405"/>
      <c r="AD69" s="354">
        <v>33</v>
      </c>
      <c r="AE69" s="406"/>
      <c r="AF69" s="315"/>
      <c r="AG69" s="319"/>
      <c r="AH69" s="319"/>
      <c r="AI69" s="844"/>
      <c r="AJ69" s="844"/>
      <c r="AK69" s="844"/>
      <c r="AL69" s="844"/>
      <c r="AM69" s="844"/>
      <c r="AN69" s="844"/>
      <c r="AO69" s="844"/>
      <c r="AP69" s="844"/>
      <c r="AQ69" s="844"/>
      <c r="AR69" s="844"/>
      <c r="AS69" s="844"/>
      <c r="AT69" s="844"/>
      <c r="AU69" s="844"/>
      <c r="AV69" s="844"/>
      <c r="AW69" s="844"/>
      <c r="AX69" s="844"/>
      <c r="AY69" s="844"/>
      <c r="AZ69" s="844"/>
      <c r="BA69" s="844"/>
      <c r="BB69" s="844"/>
      <c r="BC69" s="844"/>
      <c r="BD69" s="844"/>
      <c r="BE69" s="844"/>
      <c r="BF69" s="844"/>
      <c r="BG69" s="844"/>
      <c r="BH69" s="844"/>
      <c r="BI69" s="844"/>
      <c r="BJ69"/>
      <c r="BK69" s="315"/>
      <c r="BL69" s="319"/>
      <c r="BM69" s="319"/>
      <c r="BN69" s="319"/>
      <c r="BO69" s="319"/>
      <c r="BP69" s="319"/>
      <c r="BQ69" s="319"/>
      <c r="BR69" s="319"/>
      <c r="BS69" s="319"/>
      <c r="BT69" s="319"/>
      <c r="BU69" s="319"/>
      <c r="BV69" s="319"/>
      <c r="BW69" s="319"/>
      <c r="BX69" s="319"/>
      <c r="BY69" s="319"/>
      <c r="BZ69" s="319"/>
      <c r="CA69" s="319"/>
      <c r="CB69" s="319"/>
      <c r="CC69" s="319"/>
      <c r="CD69" s="319"/>
      <c r="CE69" s="319"/>
      <c r="CF69" s="319"/>
      <c r="CG69" s="319"/>
      <c r="CH69" s="319"/>
      <c r="CI69" s="319"/>
      <c r="CJ69" s="319"/>
      <c r="CK69" s="319"/>
      <c r="CL69" s="319"/>
      <c r="CM69" s="319"/>
      <c r="CN69" s="319"/>
      <c r="CO69"/>
      <c r="CP69" s="315"/>
      <c r="CQ69" s="319"/>
      <c r="CR69" s="319"/>
      <c r="CS69" s="319"/>
      <c r="CT69" s="319"/>
      <c r="CU69" s="319"/>
      <c r="CV69" s="319"/>
      <c r="CW69" s="319"/>
      <c r="CX69" s="319"/>
      <c r="CY69" s="319"/>
      <c r="CZ69" s="319"/>
      <c r="DA69" s="319"/>
      <c r="DB69" s="319"/>
      <c r="DC69" s="319"/>
      <c r="DD69" s="319"/>
      <c r="DE69" s="319"/>
      <c r="DF69" s="319"/>
      <c r="DG69" s="319"/>
      <c r="DH69" s="319"/>
      <c r="DI69" s="319"/>
      <c r="DJ69" s="319"/>
      <c r="DK69" s="319"/>
      <c r="DL69" s="319"/>
      <c r="DM69" s="319"/>
      <c r="DN69" s="319"/>
      <c r="DO69" s="319"/>
      <c r="DP69" s="319"/>
      <c r="DQ69" s="319"/>
      <c r="DR69" s="319"/>
      <c r="DS69" s="319"/>
      <c r="DT69" s="45"/>
      <c r="DU69" s="315"/>
      <c r="DV69" s="315"/>
      <c r="DW69" s="315"/>
      <c r="DX69" s="315"/>
      <c r="DY69" s="315"/>
      <c r="DZ69" s="315"/>
      <c r="EA69" s="315"/>
      <c r="EB69" s="315"/>
      <c r="EC69" s="315"/>
      <c r="ED69" s="315"/>
      <c r="EE69" s="315"/>
      <c r="EF69" s="315"/>
      <c r="EG69" s="315"/>
      <c r="EH69" s="315"/>
      <c r="EI69" s="315"/>
      <c r="EJ69" s="315"/>
      <c r="EK69" s="315"/>
      <c r="EL69" s="315"/>
      <c r="EM69" s="315"/>
      <c r="EN69" s="315"/>
      <c r="EO69" s="315"/>
      <c r="EP69" s="315"/>
      <c r="EQ69" s="315"/>
      <c r="ER69" s="315"/>
      <c r="ES69" s="45"/>
      <c r="ET69" s="315"/>
      <c r="EU69" s="319"/>
      <c r="EV69" s="319"/>
      <c r="EW69" s="319"/>
      <c r="EX69" s="319"/>
      <c r="EY69" s="319"/>
      <c r="EZ69" s="319"/>
      <c r="FA69" s="319"/>
      <c r="FB69" s="319"/>
      <c r="FC69" s="319"/>
      <c r="FD69" s="319"/>
      <c r="FE69" s="319"/>
      <c r="FF69" s="319"/>
      <c r="FG69" s="319"/>
      <c r="FH69" s="319"/>
      <c r="FI69" s="319"/>
      <c r="FJ69" s="319"/>
      <c r="FK69" s="319"/>
      <c r="FL69" s="319"/>
      <c r="FM69" s="319"/>
      <c r="FN69" s="319"/>
      <c r="FO69" s="319"/>
      <c r="FP69" s="319"/>
      <c r="FQ69" s="319"/>
      <c r="FR69" s="45"/>
      <c r="FS69" s="315"/>
      <c r="FT69" s="319"/>
      <c r="FU69" s="319"/>
      <c r="FV69" s="319"/>
      <c r="FW69" s="319"/>
      <c r="FX69" s="319"/>
      <c r="FY69" s="319"/>
      <c r="FZ69" s="319"/>
      <c r="GA69" s="319"/>
      <c r="GB69" s="319"/>
      <c r="GC69" s="319"/>
      <c r="GD69" s="319"/>
      <c r="GE69" s="319"/>
      <c r="GF69" s="319"/>
      <c r="GG69" s="319"/>
      <c r="GH69" s="319"/>
      <c r="GI69" s="319"/>
      <c r="GJ69" s="319"/>
      <c r="GK69" s="319"/>
      <c r="GL69" s="319"/>
      <c r="GM69" s="319"/>
      <c r="GN69" s="319"/>
      <c r="GO69" s="319"/>
      <c r="GP69" s="319"/>
      <c r="GQ69" s="319"/>
      <c r="GR69" s="319"/>
      <c r="GS69" s="319"/>
      <c r="GT69" s="319"/>
      <c r="GU69" s="319"/>
      <c r="GV69" s="319"/>
      <c r="GW69"/>
      <c r="GX69" s="315"/>
      <c r="GY69" s="315"/>
      <c r="GZ69" s="315"/>
      <c r="HA69" s="315"/>
      <c r="HB69" s="315"/>
      <c r="HC69" s="315"/>
      <c r="HD69" s="315"/>
      <c r="HE69" s="315"/>
      <c r="HF69" s="315"/>
      <c r="HG69" s="315"/>
      <c r="HH69" s="315"/>
      <c r="HI69" s="315"/>
      <c r="HJ69" s="315"/>
      <c r="HK69" s="315"/>
      <c r="HL69" s="315"/>
      <c r="HM69" s="315"/>
      <c r="HN69" s="315"/>
      <c r="HO69" s="315"/>
      <c r="HP69" s="315"/>
      <c r="HQ69" s="315"/>
      <c r="HR69" s="315"/>
      <c r="HS69" s="315"/>
      <c r="HT69" s="315"/>
      <c r="HU69" s="315"/>
      <c r="HV69" s="45"/>
      <c r="HW69" s="315"/>
      <c r="HX69" s="319"/>
      <c r="HY69" s="319"/>
      <c r="HZ69" s="319"/>
      <c r="IA69" s="319"/>
      <c r="IB69" s="319"/>
      <c r="IC69" s="319"/>
      <c r="ID69" s="319"/>
      <c r="IE69" s="319"/>
      <c r="IF69" s="319"/>
      <c r="IG69" s="319"/>
      <c r="IH69" s="319"/>
      <c r="II69" s="319"/>
      <c r="IJ69" s="319"/>
      <c r="IK69" s="319"/>
      <c r="IL69" s="319"/>
      <c r="IM69" s="319"/>
      <c r="IN69" s="319"/>
      <c r="IO69" s="319"/>
      <c r="IP69" s="319"/>
      <c r="IQ69" s="319"/>
      <c r="IR69" s="319"/>
      <c r="IS69" s="319"/>
      <c r="IT69" s="319"/>
      <c r="IU69" s="45"/>
      <c r="IV69" s="315"/>
      <c r="IW69" s="315"/>
      <c r="IX69" s="315"/>
      <c r="IY69" s="315"/>
      <c r="IZ69" s="315"/>
      <c r="JA69" s="315"/>
      <c r="JB69" s="315"/>
      <c r="JC69" s="315"/>
      <c r="JD69" s="315"/>
      <c r="JE69" s="315"/>
      <c r="JF69" s="315"/>
      <c r="JG69" s="315"/>
      <c r="JH69" s="315"/>
      <c r="JI69" s="315"/>
      <c r="JJ69" s="315"/>
      <c r="JK69" s="315"/>
      <c r="JL69" s="315"/>
      <c r="JM69" s="315"/>
      <c r="JN69" s="315"/>
      <c r="JO69" s="315"/>
      <c r="JP69" s="315"/>
      <c r="JQ69" s="315"/>
      <c r="JR69" s="315"/>
      <c r="JS69" s="315"/>
    </row>
    <row r="70" spans="1:279" s="25" customFormat="1" ht="15.75" customHeight="1" x14ac:dyDescent="0.25">
      <c r="F70" s="248"/>
      <c r="O70" s="935"/>
      <c r="P70" s="935"/>
      <c r="Q70" s="935"/>
      <c r="R70" s="935"/>
      <c r="S70" s="935"/>
      <c r="T70" s="935"/>
      <c r="U70" s="935"/>
      <c r="V70" s="935"/>
      <c r="W70" s="935"/>
      <c r="X70" s="935"/>
      <c r="Y70" s="935"/>
      <c r="Z70" s="935"/>
      <c r="AA70" s="133"/>
      <c r="AB70" s="133"/>
      <c r="AC70" s="405"/>
      <c r="AD70" s="354">
        <v>34</v>
      </c>
      <c r="AE70" s="406"/>
      <c r="AF70" s="315"/>
      <c r="AG70" s="319"/>
      <c r="AH70" s="319"/>
      <c r="AI70" s="844"/>
      <c r="AJ70" s="844"/>
      <c r="AK70" s="844"/>
      <c r="AL70" s="844"/>
      <c r="AM70" s="844"/>
      <c r="AN70" s="844"/>
      <c r="AO70" s="844"/>
      <c r="AP70" s="844"/>
      <c r="AQ70" s="844"/>
      <c r="AR70" s="844"/>
      <c r="AS70" s="844"/>
      <c r="AT70" s="844"/>
      <c r="AU70" s="844"/>
      <c r="AV70" s="844"/>
      <c r="AW70" s="844"/>
      <c r="AX70" s="844"/>
      <c r="AY70" s="844"/>
      <c r="AZ70" s="844"/>
      <c r="BA70" s="844"/>
      <c r="BB70" s="844"/>
      <c r="BC70" s="844"/>
      <c r="BD70" s="844"/>
      <c r="BE70" s="844"/>
      <c r="BF70" s="844"/>
      <c r="BG70" s="844"/>
      <c r="BH70" s="844"/>
      <c r="BI70" s="844"/>
      <c r="BJ70"/>
      <c r="BK70" s="315"/>
      <c r="BL70" s="319"/>
      <c r="BM70" s="319"/>
      <c r="BN70" s="319"/>
      <c r="BO70" s="319"/>
      <c r="BP70" s="319"/>
      <c r="BQ70" s="319"/>
      <c r="BR70" s="319"/>
      <c r="BS70" s="319"/>
      <c r="BT70" s="319"/>
      <c r="BU70" s="319"/>
      <c r="BV70" s="319"/>
      <c r="BW70" s="319"/>
      <c r="BX70" s="319"/>
      <c r="BY70" s="319"/>
      <c r="BZ70" s="319"/>
      <c r="CA70" s="319"/>
      <c r="CB70" s="319"/>
      <c r="CC70" s="319"/>
      <c r="CD70" s="319"/>
      <c r="CE70" s="319"/>
      <c r="CF70" s="319"/>
      <c r="CG70" s="319"/>
      <c r="CH70" s="319"/>
      <c r="CI70" s="319"/>
      <c r="CJ70" s="319"/>
      <c r="CK70" s="319"/>
      <c r="CL70" s="319"/>
      <c r="CM70" s="319"/>
      <c r="CN70" s="319"/>
      <c r="CO70"/>
      <c r="CP70" s="315"/>
      <c r="CQ70" s="319"/>
      <c r="CR70" s="319"/>
      <c r="CS70" s="319"/>
      <c r="CT70" s="319"/>
      <c r="CU70" s="319"/>
      <c r="CV70" s="319"/>
      <c r="CW70" s="319"/>
      <c r="CX70" s="319"/>
      <c r="CY70" s="319"/>
      <c r="CZ70" s="319"/>
      <c r="DA70" s="319"/>
      <c r="DB70" s="319"/>
      <c r="DC70" s="319"/>
      <c r="DD70" s="319"/>
      <c r="DE70" s="319"/>
      <c r="DF70" s="319"/>
      <c r="DG70" s="319"/>
      <c r="DH70" s="319"/>
      <c r="DI70" s="319"/>
      <c r="DJ70" s="319"/>
      <c r="DK70" s="319"/>
      <c r="DL70" s="319"/>
      <c r="DM70" s="319"/>
      <c r="DN70" s="319"/>
      <c r="DO70" s="319"/>
      <c r="DP70" s="319"/>
      <c r="DQ70" s="319"/>
      <c r="DR70" s="319"/>
      <c r="DS70" s="319"/>
      <c r="DT70" s="45"/>
      <c r="DU70" s="315"/>
      <c r="DV70" s="315"/>
      <c r="DW70" s="315"/>
      <c r="DX70" s="315"/>
      <c r="DY70" s="315"/>
      <c r="DZ70" s="315"/>
      <c r="EA70" s="315"/>
      <c r="EB70" s="315"/>
      <c r="EC70" s="315"/>
      <c r="ED70" s="315"/>
      <c r="EE70" s="315"/>
      <c r="EF70" s="315"/>
      <c r="EG70" s="315"/>
      <c r="EH70" s="315"/>
      <c r="EI70" s="315"/>
      <c r="EJ70" s="315"/>
      <c r="EK70" s="315"/>
      <c r="EL70" s="315"/>
      <c r="EM70" s="315"/>
      <c r="EN70" s="315"/>
      <c r="EO70" s="315"/>
      <c r="EP70" s="315"/>
      <c r="EQ70" s="315"/>
      <c r="ER70" s="315"/>
      <c r="ES70" s="45"/>
      <c r="ET70" s="315"/>
      <c r="EU70" s="319"/>
      <c r="EV70" s="319"/>
      <c r="EW70" s="319"/>
      <c r="EX70" s="319"/>
      <c r="EY70" s="319"/>
      <c r="EZ70" s="319"/>
      <c r="FA70" s="319"/>
      <c r="FB70" s="319"/>
      <c r="FC70" s="319"/>
      <c r="FD70" s="319"/>
      <c r="FE70" s="319"/>
      <c r="FF70" s="319"/>
      <c r="FG70" s="319"/>
      <c r="FH70" s="319"/>
      <c r="FI70" s="319"/>
      <c r="FJ70" s="319"/>
      <c r="FK70" s="319"/>
      <c r="FL70" s="319"/>
      <c r="FM70" s="319"/>
      <c r="FN70" s="319"/>
      <c r="FO70" s="319"/>
      <c r="FP70" s="319"/>
      <c r="FQ70" s="319"/>
      <c r="FR70" s="45"/>
      <c r="FS70" s="315"/>
      <c r="FT70" s="319"/>
      <c r="FU70" s="319"/>
      <c r="FV70" s="319"/>
      <c r="FW70" s="319"/>
      <c r="FX70" s="319"/>
      <c r="FY70" s="319"/>
      <c r="FZ70" s="319"/>
      <c r="GA70" s="319"/>
      <c r="GB70" s="319"/>
      <c r="GC70" s="319"/>
      <c r="GD70" s="319"/>
      <c r="GE70" s="319"/>
      <c r="GF70" s="319"/>
      <c r="GG70" s="319"/>
      <c r="GH70" s="319"/>
      <c r="GI70" s="319"/>
      <c r="GJ70" s="319"/>
      <c r="GK70" s="319"/>
      <c r="GL70" s="319"/>
      <c r="GM70" s="319"/>
      <c r="GN70" s="319"/>
      <c r="GO70" s="319"/>
      <c r="GP70" s="319"/>
      <c r="GQ70" s="319"/>
      <c r="GR70" s="319"/>
      <c r="GS70" s="319"/>
      <c r="GT70" s="319"/>
      <c r="GU70" s="319"/>
      <c r="GV70" s="319"/>
      <c r="GW70"/>
      <c r="GX70" s="315"/>
      <c r="GY70" s="315"/>
      <c r="GZ70" s="315"/>
      <c r="HA70" s="315"/>
      <c r="HB70" s="315"/>
      <c r="HC70" s="315"/>
      <c r="HD70" s="315"/>
      <c r="HE70" s="315"/>
      <c r="HF70" s="315"/>
      <c r="HG70" s="315"/>
      <c r="HH70" s="315"/>
      <c r="HI70" s="315"/>
      <c r="HJ70" s="315"/>
      <c r="HK70" s="315"/>
      <c r="HL70" s="315"/>
      <c r="HM70" s="315"/>
      <c r="HN70" s="315"/>
      <c r="HO70" s="315"/>
      <c r="HP70" s="315"/>
      <c r="HQ70" s="315"/>
      <c r="HR70" s="315"/>
      <c r="HS70" s="315"/>
      <c r="HT70" s="315"/>
      <c r="HU70" s="315"/>
      <c r="HV70" s="45"/>
      <c r="HW70" s="315"/>
      <c r="HX70" s="319"/>
      <c r="HY70" s="319"/>
      <c r="HZ70" s="319"/>
      <c r="IA70" s="319"/>
      <c r="IB70" s="319"/>
      <c r="IC70" s="319"/>
      <c r="ID70" s="319"/>
      <c r="IE70" s="319"/>
      <c r="IF70" s="319"/>
      <c r="IG70" s="319"/>
      <c r="IH70" s="319"/>
      <c r="II70" s="319"/>
      <c r="IJ70" s="319"/>
      <c r="IK70" s="319"/>
      <c r="IL70" s="319"/>
      <c r="IM70" s="319"/>
      <c r="IN70" s="319"/>
      <c r="IO70" s="319"/>
      <c r="IP70" s="319"/>
      <c r="IQ70" s="319"/>
      <c r="IR70" s="319"/>
      <c r="IS70" s="319"/>
      <c r="IT70" s="319"/>
      <c r="IU70" s="45"/>
      <c r="IV70" s="315"/>
      <c r="IW70" s="315"/>
      <c r="IX70" s="315"/>
      <c r="IY70" s="315"/>
      <c r="IZ70" s="315"/>
      <c r="JA70" s="315"/>
      <c r="JB70" s="315"/>
      <c r="JC70" s="315"/>
      <c r="JD70" s="315"/>
      <c r="JE70" s="315"/>
      <c r="JF70" s="315"/>
      <c r="JG70" s="315"/>
      <c r="JH70" s="315"/>
      <c r="JI70" s="315"/>
      <c r="JJ70" s="315"/>
      <c r="JK70" s="315"/>
      <c r="JL70" s="315"/>
      <c r="JM70" s="315"/>
      <c r="JN70" s="315"/>
      <c r="JO70" s="315"/>
      <c r="JP70" s="315"/>
      <c r="JQ70" s="315"/>
      <c r="JR70" s="315"/>
      <c r="JS70" s="315"/>
    </row>
    <row r="71" spans="1:279" s="25" customFormat="1" ht="15" x14ac:dyDescent="0.25">
      <c r="AC71" s="405"/>
      <c r="AD71" s="354">
        <v>35</v>
      </c>
      <c r="AE71" s="406"/>
      <c r="AF71" s="315"/>
      <c r="AG71" s="319"/>
      <c r="AH71" s="319"/>
      <c r="AI71" s="844"/>
      <c r="AJ71" s="844"/>
      <c r="AK71" s="844"/>
      <c r="AL71" s="844"/>
      <c r="AM71" s="844"/>
      <c r="AN71" s="844"/>
      <c r="AO71" s="844"/>
      <c r="AP71" s="844"/>
      <c r="AQ71" s="844"/>
      <c r="AR71" s="844"/>
      <c r="AS71" s="844"/>
      <c r="AT71" s="844"/>
      <c r="AU71" s="844"/>
      <c r="AV71" s="844"/>
      <c r="AW71" s="844"/>
      <c r="AX71" s="844"/>
      <c r="AY71" s="844"/>
      <c r="AZ71" s="844"/>
      <c r="BA71" s="844"/>
      <c r="BB71" s="844"/>
      <c r="BC71" s="844"/>
      <c r="BD71" s="844"/>
      <c r="BE71" s="844"/>
      <c r="BF71" s="844"/>
      <c r="BG71" s="844"/>
      <c r="BH71" s="844"/>
      <c r="BI71" s="844"/>
      <c r="BJ71"/>
      <c r="BK71" s="315"/>
      <c r="BL71" s="319"/>
      <c r="BM71" s="319"/>
      <c r="BN71" s="319"/>
      <c r="BO71" s="319"/>
      <c r="BP71" s="319"/>
      <c r="BQ71" s="319"/>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19"/>
      <c r="CO71"/>
      <c r="CP71" s="315"/>
      <c r="CQ71" s="319"/>
      <c r="CR71" s="319"/>
      <c r="CS71" s="319"/>
      <c r="CT71" s="319"/>
      <c r="CU71" s="319"/>
      <c r="CV71" s="319"/>
      <c r="CW71" s="319"/>
      <c r="CX71" s="319"/>
      <c r="CY71" s="319"/>
      <c r="CZ71" s="319"/>
      <c r="DA71" s="319"/>
      <c r="DB71" s="319"/>
      <c r="DC71" s="319"/>
      <c r="DD71" s="319"/>
      <c r="DE71" s="319"/>
      <c r="DF71" s="319"/>
      <c r="DG71" s="319"/>
      <c r="DH71" s="319"/>
      <c r="DI71" s="319"/>
      <c r="DJ71" s="319"/>
      <c r="DK71" s="319"/>
      <c r="DL71" s="319"/>
      <c r="DM71" s="319"/>
      <c r="DN71" s="319"/>
      <c r="DO71" s="319"/>
      <c r="DP71" s="319"/>
      <c r="DQ71" s="319"/>
      <c r="DR71" s="319"/>
      <c r="DS71" s="319"/>
      <c r="DT71" s="45"/>
      <c r="DU71" s="315"/>
      <c r="DV71" s="315"/>
      <c r="DW71" s="315"/>
      <c r="DX71" s="315"/>
      <c r="DY71" s="315"/>
      <c r="DZ71" s="315"/>
      <c r="EA71" s="315"/>
      <c r="EB71" s="315"/>
      <c r="EC71" s="315"/>
      <c r="ED71" s="315"/>
      <c r="EE71" s="315"/>
      <c r="EF71" s="315"/>
      <c r="EG71" s="315"/>
      <c r="EH71" s="315"/>
      <c r="EI71" s="315"/>
      <c r="EJ71" s="315"/>
      <c r="EK71" s="315"/>
      <c r="EL71" s="315"/>
      <c r="EM71" s="315"/>
      <c r="EN71" s="315"/>
      <c r="EO71" s="315"/>
      <c r="EP71" s="315"/>
      <c r="EQ71" s="315"/>
      <c r="ER71" s="315"/>
      <c r="ES71" s="45"/>
      <c r="ET71" s="315"/>
      <c r="EU71" s="319"/>
      <c r="EV71" s="319"/>
      <c r="EW71" s="319"/>
      <c r="EX71" s="319"/>
      <c r="EY71" s="319"/>
      <c r="EZ71" s="319"/>
      <c r="FA71" s="319"/>
      <c r="FB71" s="319"/>
      <c r="FC71" s="319"/>
      <c r="FD71" s="319"/>
      <c r="FE71" s="319"/>
      <c r="FF71" s="319"/>
      <c r="FG71" s="319"/>
      <c r="FH71" s="319"/>
      <c r="FI71" s="319"/>
      <c r="FJ71" s="319"/>
      <c r="FK71" s="319"/>
      <c r="FL71" s="319"/>
      <c r="FM71" s="319"/>
      <c r="FN71" s="319"/>
      <c r="FO71" s="319"/>
      <c r="FP71" s="319"/>
      <c r="FQ71" s="319"/>
      <c r="FR71" s="45"/>
      <c r="FS71" s="315"/>
      <c r="FT71" s="319"/>
      <c r="FU71" s="319"/>
      <c r="FV71" s="319"/>
      <c r="FW71" s="319"/>
      <c r="FX71" s="319"/>
      <c r="FY71" s="319"/>
      <c r="FZ71" s="319"/>
      <c r="GA71" s="319"/>
      <c r="GB71" s="319"/>
      <c r="GC71" s="319"/>
      <c r="GD71" s="319"/>
      <c r="GE71" s="319"/>
      <c r="GF71" s="319"/>
      <c r="GG71" s="319"/>
      <c r="GH71" s="319"/>
      <c r="GI71" s="319"/>
      <c r="GJ71" s="319"/>
      <c r="GK71" s="319"/>
      <c r="GL71" s="319"/>
      <c r="GM71" s="319"/>
      <c r="GN71" s="319"/>
      <c r="GO71" s="319"/>
      <c r="GP71" s="319"/>
      <c r="GQ71" s="319"/>
      <c r="GR71" s="319"/>
      <c r="GS71" s="319"/>
      <c r="GT71" s="319"/>
      <c r="GU71" s="319"/>
      <c r="GV71" s="319"/>
      <c r="GW71"/>
      <c r="GX71" s="315"/>
      <c r="GY71" s="315"/>
      <c r="GZ71" s="315"/>
      <c r="HA71" s="315"/>
      <c r="HB71" s="315"/>
      <c r="HC71" s="315"/>
      <c r="HD71" s="315"/>
      <c r="HE71" s="315"/>
      <c r="HF71" s="315"/>
      <c r="HG71" s="315"/>
      <c r="HH71" s="315"/>
      <c r="HI71" s="315"/>
      <c r="HJ71" s="315"/>
      <c r="HK71" s="315"/>
      <c r="HL71" s="315"/>
      <c r="HM71" s="315"/>
      <c r="HN71" s="315"/>
      <c r="HO71" s="315"/>
      <c r="HP71" s="315"/>
      <c r="HQ71" s="315"/>
      <c r="HR71" s="315"/>
      <c r="HS71" s="315"/>
      <c r="HT71" s="315"/>
      <c r="HU71" s="315"/>
      <c r="HV71" s="45"/>
      <c r="HW71" s="315"/>
      <c r="HX71" s="319"/>
      <c r="HY71" s="319"/>
      <c r="HZ71" s="319"/>
      <c r="IA71" s="319"/>
      <c r="IB71" s="319"/>
      <c r="IC71" s="319"/>
      <c r="ID71" s="319"/>
      <c r="IE71" s="319"/>
      <c r="IF71" s="319"/>
      <c r="IG71" s="319"/>
      <c r="IH71" s="319"/>
      <c r="II71" s="319"/>
      <c r="IJ71" s="319"/>
      <c r="IK71" s="319"/>
      <c r="IL71" s="319"/>
      <c r="IM71" s="319"/>
      <c r="IN71" s="319"/>
      <c r="IO71" s="319"/>
      <c r="IP71" s="319"/>
      <c r="IQ71" s="319"/>
      <c r="IR71" s="319"/>
      <c r="IS71" s="319"/>
      <c r="IT71" s="319"/>
      <c r="IU71" s="45"/>
      <c r="IV71" s="315"/>
      <c r="IW71" s="315"/>
      <c r="IX71" s="315"/>
      <c r="IY71" s="315"/>
      <c r="IZ71" s="315"/>
      <c r="JA71" s="315"/>
      <c r="JB71" s="315"/>
      <c r="JC71" s="315"/>
      <c r="JD71" s="315"/>
      <c r="JE71" s="315"/>
      <c r="JF71" s="315"/>
      <c r="JG71" s="315"/>
      <c r="JH71" s="315"/>
      <c r="JI71" s="315"/>
      <c r="JJ71" s="315"/>
      <c r="JK71" s="315"/>
      <c r="JL71" s="315"/>
      <c r="JM71" s="315"/>
      <c r="JN71" s="315"/>
      <c r="JO71" s="315"/>
      <c r="JP71" s="315"/>
      <c r="JQ71" s="315"/>
      <c r="JR71" s="315"/>
      <c r="JS71" s="315"/>
    </row>
    <row r="72" spans="1:279" s="25" customFormat="1" ht="15" x14ac:dyDescent="0.25">
      <c r="AC72" s="405"/>
      <c r="AD72" s="354">
        <v>36</v>
      </c>
      <c r="AE72" s="406"/>
      <c r="AF72" s="315"/>
      <c r="AG72" s="319"/>
      <c r="AH72" s="319"/>
      <c r="AI72" s="844"/>
      <c r="AJ72" s="844"/>
      <c r="AK72" s="844"/>
      <c r="AL72" s="844"/>
      <c r="AM72" s="844"/>
      <c r="AN72" s="844"/>
      <c r="AO72" s="844"/>
      <c r="AP72" s="844"/>
      <c r="AQ72" s="844"/>
      <c r="AR72" s="844"/>
      <c r="AS72" s="844"/>
      <c r="AT72" s="844"/>
      <c r="AU72" s="844"/>
      <c r="AV72" s="844"/>
      <c r="AW72" s="844"/>
      <c r="AX72" s="844"/>
      <c r="AY72" s="844"/>
      <c r="AZ72" s="844"/>
      <c r="BA72" s="844"/>
      <c r="BB72" s="844"/>
      <c r="BC72" s="844"/>
      <c r="BD72" s="844"/>
      <c r="BE72" s="844"/>
      <c r="BF72" s="844"/>
      <c r="BG72" s="844"/>
      <c r="BH72" s="844"/>
      <c r="BI72" s="844"/>
      <c r="BJ72"/>
      <c r="BK72" s="315"/>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c r="CP72" s="315"/>
      <c r="CQ72" s="319"/>
      <c r="CR72" s="319"/>
      <c r="CS72" s="319"/>
      <c r="CT72" s="319"/>
      <c r="CU72" s="319"/>
      <c r="CV72" s="319"/>
      <c r="CW72" s="319"/>
      <c r="CX72" s="319"/>
      <c r="CY72" s="319"/>
      <c r="CZ72" s="319"/>
      <c r="DA72" s="319"/>
      <c r="DB72" s="319"/>
      <c r="DC72" s="319"/>
      <c r="DD72" s="319"/>
      <c r="DE72" s="319"/>
      <c r="DF72" s="319"/>
      <c r="DG72" s="319"/>
      <c r="DH72" s="319"/>
      <c r="DI72" s="319"/>
      <c r="DJ72" s="319"/>
      <c r="DK72" s="319"/>
      <c r="DL72" s="319"/>
      <c r="DM72" s="319"/>
      <c r="DN72" s="319"/>
      <c r="DO72" s="319"/>
      <c r="DP72" s="319"/>
      <c r="DQ72" s="319"/>
      <c r="DR72" s="319"/>
      <c r="DS72" s="319"/>
      <c r="DT72" s="45"/>
      <c r="DU72" s="315"/>
      <c r="DV72" s="315"/>
      <c r="DW72" s="315"/>
      <c r="DX72" s="315"/>
      <c r="DY72" s="315"/>
      <c r="DZ72" s="315"/>
      <c r="EA72" s="315"/>
      <c r="EB72" s="315"/>
      <c r="EC72" s="315"/>
      <c r="ED72" s="315"/>
      <c r="EE72" s="315"/>
      <c r="EF72" s="315"/>
      <c r="EG72" s="315"/>
      <c r="EH72" s="315"/>
      <c r="EI72" s="315"/>
      <c r="EJ72" s="315"/>
      <c r="EK72" s="315"/>
      <c r="EL72" s="315"/>
      <c r="EM72" s="315"/>
      <c r="EN72" s="315"/>
      <c r="EO72" s="315"/>
      <c r="EP72" s="315"/>
      <c r="EQ72" s="315"/>
      <c r="ER72" s="315"/>
      <c r="ES72" s="45"/>
      <c r="ET72" s="315"/>
      <c r="EU72" s="319"/>
      <c r="EV72" s="319"/>
      <c r="EW72" s="319"/>
      <c r="EX72" s="319"/>
      <c r="EY72" s="319"/>
      <c r="EZ72" s="319"/>
      <c r="FA72" s="319"/>
      <c r="FB72" s="319"/>
      <c r="FC72" s="319"/>
      <c r="FD72" s="319"/>
      <c r="FE72" s="319"/>
      <c r="FF72" s="319"/>
      <c r="FG72" s="319"/>
      <c r="FH72" s="319"/>
      <c r="FI72" s="319"/>
      <c r="FJ72" s="319"/>
      <c r="FK72" s="319"/>
      <c r="FL72" s="319"/>
      <c r="FM72" s="319"/>
      <c r="FN72" s="319"/>
      <c r="FO72" s="319"/>
      <c r="FP72" s="319"/>
      <c r="FQ72" s="319"/>
      <c r="FR72" s="45"/>
      <c r="FS72" s="315"/>
      <c r="FT72" s="319"/>
      <c r="FU72" s="319"/>
      <c r="FV72" s="319"/>
      <c r="FW72" s="319"/>
      <c r="FX72" s="319"/>
      <c r="FY72" s="319"/>
      <c r="FZ72" s="319"/>
      <c r="GA72" s="319"/>
      <c r="GB72" s="319"/>
      <c r="GC72" s="319"/>
      <c r="GD72" s="319"/>
      <c r="GE72" s="319"/>
      <c r="GF72" s="319"/>
      <c r="GG72" s="319"/>
      <c r="GH72" s="319"/>
      <c r="GI72" s="319"/>
      <c r="GJ72" s="319"/>
      <c r="GK72" s="319"/>
      <c r="GL72" s="319"/>
      <c r="GM72" s="319"/>
      <c r="GN72" s="319"/>
      <c r="GO72" s="319"/>
      <c r="GP72" s="319"/>
      <c r="GQ72" s="319"/>
      <c r="GR72" s="319"/>
      <c r="GS72" s="319"/>
      <c r="GT72" s="319"/>
      <c r="GU72" s="319"/>
      <c r="GV72" s="319"/>
      <c r="GW72"/>
      <c r="GX72" s="315"/>
      <c r="GY72" s="315"/>
      <c r="GZ72" s="315"/>
      <c r="HA72" s="315"/>
      <c r="HB72" s="315"/>
      <c r="HC72" s="315"/>
      <c r="HD72" s="315"/>
      <c r="HE72" s="315"/>
      <c r="HF72" s="315"/>
      <c r="HG72" s="315"/>
      <c r="HH72" s="315"/>
      <c r="HI72" s="315"/>
      <c r="HJ72" s="315"/>
      <c r="HK72" s="315"/>
      <c r="HL72" s="315"/>
      <c r="HM72" s="315"/>
      <c r="HN72" s="315"/>
      <c r="HO72" s="315"/>
      <c r="HP72" s="315"/>
      <c r="HQ72" s="315"/>
      <c r="HR72" s="315"/>
      <c r="HS72" s="315"/>
      <c r="HT72" s="315"/>
      <c r="HU72" s="315"/>
      <c r="HV72" s="45"/>
      <c r="HW72" s="315"/>
      <c r="HX72" s="319"/>
      <c r="HY72" s="319"/>
      <c r="HZ72" s="319"/>
      <c r="IA72" s="319"/>
      <c r="IB72" s="319"/>
      <c r="IC72" s="319"/>
      <c r="ID72" s="319"/>
      <c r="IE72" s="319"/>
      <c r="IF72" s="319"/>
      <c r="IG72" s="319"/>
      <c r="IH72" s="319"/>
      <c r="II72" s="319"/>
      <c r="IJ72" s="319"/>
      <c r="IK72" s="319"/>
      <c r="IL72" s="319"/>
      <c r="IM72" s="319"/>
      <c r="IN72" s="319"/>
      <c r="IO72" s="319"/>
      <c r="IP72" s="319"/>
      <c r="IQ72" s="319"/>
      <c r="IR72" s="319"/>
      <c r="IS72" s="319"/>
      <c r="IT72" s="319"/>
      <c r="IU72" s="45"/>
      <c r="IV72" s="315"/>
      <c r="IW72" s="315"/>
      <c r="IX72" s="315"/>
      <c r="IY72" s="315"/>
      <c r="IZ72" s="315"/>
      <c r="JA72" s="315"/>
      <c r="JB72" s="315"/>
      <c r="JC72" s="315"/>
      <c r="JD72" s="315"/>
      <c r="JE72" s="315"/>
      <c r="JF72" s="315"/>
      <c r="JG72" s="315"/>
      <c r="JH72" s="315"/>
      <c r="JI72" s="315"/>
      <c r="JJ72" s="315"/>
      <c r="JK72" s="315"/>
      <c r="JL72" s="315"/>
      <c r="JM72" s="315"/>
      <c r="JN72" s="315"/>
      <c r="JO72" s="315"/>
      <c r="JP72" s="315"/>
      <c r="JQ72" s="315"/>
      <c r="JR72" s="315"/>
      <c r="JS72" s="315"/>
    </row>
    <row r="73" spans="1:279" s="25" customFormat="1" ht="15" x14ac:dyDescent="0.25">
      <c r="AC73" s="405"/>
      <c r="AD73" s="354">
        <v>37</v>
      </c>
      <c r="AE73" s="406"/>
      <c r="AF73" s="315"/>
      <c r="AG73" s="319"/>
      <c r="AH73" s="319"/>
      <c r="AI73" s="844"/>
      <c r="AJ73" s="844"/>
      <c r="AK73" s="844"/>
      <c r="AL73" s="844"/>
      <c r="AM73" s="844"/>
      <c r="AN73" s="844"/>
      <c r="AO73" s="844"/>
      <c r="AP73" s="844"/>
      <c r="AQ73" s="844"/>
      <c r="AR73" s="844"/>
      <c r="AS73" s="844"/>
      <c r="AT73" s="844"/>
      <c r="AU73" s="844"/>
      <c r="AV73" s="844"/>
      <c r="AW73" s="844"/>
      <c r="AX73" s="844"/>
      <c r="AY73" s="844"/>
      <c r="AZ73" s="844"/>
      <c r="BA73" s="844"/>
      <c r="BB73" s="844"/>
      <c r="BC73" s="844"/>
      <c r="BD73" s="844"/>
      <c r="BE73" s="844"/>
      <c r="BF73" s="844"/>
      <c r="BG73" s="844"/>
      <c r="BH73" s="844"/>
      <c r="BI73" s="844"/>
      <c r="BJ73"/>
      <c r="BK73" s="315"/>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c r="CP73" s="315"/>
      <c r="CQ73" s="319"/>
      <c r="CR73" s="319"/>
      <c r="CS73" s="319"/>
      <c r="CT73" s="319"/>
      <c r="CU73" s="319"/>
      <c r="CV73" s="319"/>
      <c r="CW73" s="319"/>
      <c r="CX73" s="319"/>
      <c r="CY73" s="319"/>
      <c r="CZ73" s="319"/>
      <c r="DA73" s="319"/>
      <c r="DB73" s="319"/>
      <c r="DC73" s="319"/>
      <c r="DD73" s="319"/>
      <c r="DE73" s="319"/>
      <c r="DF73" s="319"/>
      <c r="DG73" s="319"/>
      <c r="DH73" s="319"/>
      <c r="DI73" s="319"/>
      <c r="DJ73" s="319"/>
      <c r="DK73" s="319"/>
      <c r="DL73" s="319"/>
      <c r="DM73" s="319"/>
      <c r="DN73" s="319"/>
      <c r="DO73" s="319"/>
      <c r="DP73" s="319"/>
      <c r="DQ73" s="319"/>
      <c r="DR73" s="319"/>
      <c r="DS73" s="319"/>
      <c r="DT73" s="45"/>
      <c r="DU73" s="315"/>
      <c r="DV73" s="315"/>
      <c r="DW73" s="315"/>
      <c r="DX73" s="315"/>
      <c r="DY73" s="315"/>
      <c r="DZ73" s="315"/>
      <c r="EA73" s="315"/>
      <c r="EB73" s="315"/>
      <c r="EC73" s="315"/>
      <c r="ED73" s="315"/>
      <c r="EE73" s="315"/>
      <c r="EF73" s="315"/>
      <c r="EG73" s="315"/>
      <c r="EH73" s="315"/>
      <c r="EI73" s="315"/>
      <c r="EJ73" s="315"/>
      <c r="EK73" s="315"/>
      <c r="EL73" s="315"/>
      <c r="EM73" s="315"/>
      <c r="EN73" s="315"/>
      <c r="EO73" s="315"/>
      <c r="EP73" s="315"/>
      <c r="EQ73" s="315"/>
      <c r="ER73" s="315"/>
      <c r="ES73" s="45"/>
      <c r="ET73" s="315"/>
      <c r="EU73" s="319"/>
      <c r="EV73" s="319"/>
      <c r="EW73" s="319"/>
      <c r="EX73" s="319"/>
      <c r="EY73" s="319"/>
      <c r="EZ73" s="319"/>
      <c r="FA73" s="319"/>
      <c r="FB73" s="319"/>
      <c r="FC73" s="319"/>
      <c r="FD73" s="319"/>
      <c r="FE73" s="319"/>
      <c r="FF73" s="319"/>
      <c r="FG73" s="319"/>
      <c r="FH73" s="319"/>
      <c r="FI73" s="319"/>
      <c r="FJ73" s="319"/>
      <c r="FK73" s="319"/>
      <c r="FL73" s="319"/>
      <c r="FM73" s="319"/>
      <c r="FN73" s="319"/>
      <c r="FO73" s="319"/>
      <c r="FP73" s="319"/>
      <c r="FQ73" s="319"/>
      <c r="FR73" s="45"/>
      <c r="FS73" s="315"/>
      <c r="FT73" s="319"/>
      <c r="FU73" s="319"/>
      <c r="FV73" s="319"/>
      <c r="FW73" s="319"/>
      <c r="FX73" s="319"/>
      <c r="FY73" s="319"/>
      <c r="FZ73" s="319"/>
      <c r="GA73" s="319"/>
      <c r="GB73" s="319"/>
      <c r="GC73" s="319"/>
      <c r="GD73" s="319"/>
      <c r="GE73" s="319"/>
      <c r="GF73" s="319"/>
      <c r="GG73" s="319"/>
      <c r="GH73" s="319"/>
      <c r="GI73" s="319"/>
      <c r="GJ73" s="319"/>
      <c r="GK73" s="319"/>
      <c r="GL73" s="319"/>
      <c r="GM73" s="319"/>
      <c r="GN73" s="319"/>
      <c r="GO73" s="319"/>
      <c r="GP73" s="319"/>
      <c r="GQ73" s="319"/>
      <c r="GR73" s="319"/>
      <c r="GS73" s="319"/>
      <c r="GT73" s="319"/>
      <c r="GU73" s="319"/>
      <c r="GV73" s="319"/>
      <c r="GW73"/>
      <c r="GX73" s="315"/>
      <c r="GY73" s="315"/>
      <c r="GZ73" s="315"/>
      <c r="HA73" s="315"/>
      <c r="HB73" s="315"/>
      <c r="HC73" s="315"/>
      <c r="HD73" s="315"/>
      <c r="HE73" s="315"/>
      <c r="HF73" s="315"/>
      <c r="HG73" s="315"/>
      <c r="HH73" s="315"/>
      <c r="HI73" s="315"/>
      <c r="HJ73" s="315"/>
      <c r="HK73" s="315"/>
      <c r="HL73" s="315"/>
      <c r="HM73" s="315"/>
      <c r="HN73" s="315"/>
      <c r="HO73" s="315"/>
      <c r="HP73" s="315"/>
      <c r="HQ73" s="315"/>
      <c r="HR73" s="315"/>
      <c r="HS73" s="315"/>
      <c r="HT73" s="315"/>
      <c r="HU73" s="315"/>
      <c r="HV73" s="45"/>
      <c r="HW73" s="315"/>
      <c r="HX73" s="319"/>
      <c r="HY73" s="319"/>
      <c r="HZ73" s="319"/>
      <c r="IA73" s="319"/>
      <c r="IB73" s="319"/>
      <c r="IC73" s="319"/>
      <c r="ID73" s="319"/>
      <c r="IE73" s="319"/>
      <c r="IF73" s="319"/>
      <c r="IG73" s="319"/>
      <c r="IH73" s="319"/>
      <c r="II73" s="319"/>
      <c r="IJ73" s="319"/>
      <c r="IK73" s="319"/>
      <c r="IL73" s="319"/>
      <c r="IM73" s="319"/>
      <c r="IN73" s="319"/>
      <c r="IO73" s="319"/>
      <c r="IP73" s="319"/>
      <c r="IQ73" s="319"/>
      <c r="IR73" s="319"/>
      <c r="IS73" s="319"/>
      <c r="IT73" s="319"/>
      <c r="IU73" s="45"/>
      <c r="IV73" s="315"/>
      <c r="IW73" s="315"/>
      <c r="IX73" s="315"/>
      <c r="IY73" s="315"/>
      <c r="IZ73" s="315"/>
      <c r="JA73" s="315"/>
      <c r="JB73" s="315"/>
      <c r="JC73" s="315"/>
      <c r="JD73" s="315"/>
      <c r="JE73" s="315"/>
      <c r="JF73" s="315"/>
      <c r="JG73" s="315"/>
      <c r="JH73" s="315"/>
      <c r="JI73" s="315"/>
      <c r="JJ73" s="315"/>
      <c r="JK73" s="315"/>
      <c r="JL73" s="315"/>
      <c r="JM73" s="315"/>
      <c r="JN73" s="315"/>
      <c r="JO73" s="315"/>
      <c r="JP73" s="315"/>
      <c r="JQ73" s="315"/>
      <c r="JR73" s="315"/>
      <c r="JS73" s="315"/>
    </row>
    <row r="74" spans="1:279" s="25" customFormat="1" ht="15" x14ac:dyDescent="0.25">
      <c r="AC74" s="405"/>
      <c r="AD74" s="354">
        <v>38</v>
      </c>
      <c r="AE74" s="406"/>
      <c r="AF74" s="315"/>
      <c r="AG74" s="319"/>
      <c r="AH74" s="319"/>
      <c r="AI74" s="844"/>
      <c r="AJ74" s="844"/>
      <c r="AK74" s="844"/>
      <c r="AL74" s="844"/>
      <c r="AM74" s="844"/>
      <c r="AN74" s="844"/>
      <c r="AO74" s="844"/>
      <c r="AP74" s="844"/>
      <c r="AQ74" s="844"/>
      <c r="AR74" s="844"/>
      <c r="AS74" s="844"/>
      <c r="AT74" s="844"/>
      <c r="AU74" s="844"/>
      <c r="AV74" s="844"/>
      <c r="AW74" s="844"/>
      <c r="AX74" s="844"/>
      <c r="AY74" s="844"/>
      <c r="AZ74" s="844"/>
      <c r="BA74" s="844"/>
      <c r="BB74" s="844"/>
      <c r="BC74" s="844"/>
      <c r="BD74" s="844"/>
      <c r="BE74" s="844"/>
      <c r="BF74" s="844"/>
      <c r="BG74" s="844"/>
      <c r="BH74" s="844"/>
      <c r="BI74" s="844"/>
      <c r="BJ74"/>
      <c r="BK74" s="315"/>
      <c r="BL74" s="319"/>
      <c r="BM74" s="319"/>
      <c r="BN74" s="319"/>
      <c r="BO74" s="319"/>
      <c r="BP74" s="319"/>
      <c r="BQ74" s="319"/>
      <c r="BR74" s="319"/>
      <c r="BS74" s="319"/>
      <c r="BT74" s="319"/>
      <c r="BU74" s="319"/>
      <c r="BV74" s="319"/>
      <c r="BW74" s="319"/>
      <c r="BX74" s="319"/>
      <c r="BY74" s="319"/>
      <c r="BZ74" s="319"/>
      <c r="CA74" s="319"/>
      <c r="CB74" s="319"/>
      <c r="CC74" s="319"/>
      <c r="CD74" s="319"/>
      <c r="CE74" s="319"/>
      <c r="CF74" s="319"/>
      <c r="CG74" s="319"/>
      <c r="CH74" s="319"/>
      <c r="CI74" s="319"/>
      <c r="CJ74" s="319"/>
      <c r="CK74" s="319"/>
      <c r="CL74" s="319"/>
      <c r="CM74" s="319"/>
      <c r="CN74" s="319"/>
      <c r="CO74"/>
      <c r="CP74" s="315"/>
      <c r="CQ74" s="319"/>
      <c r="CR74" s="319"/>
      <c r="CS74" s="319"/>
      <c r="CT74" s="319"/>
      <c r="CU74" s="319"/>
      <c r="CV74" s="319"/>
      <c r="CW74" s="319"/>
      <c r="CX74" s="319"/>
      <c r="CY74" s="319"/>
      <c r="CZ74" s="319"/>
      <c r="DA74" s="319"/>
      <c r="DB74" s="319"/>
      <c r="DC74" s="319"/>
      <c r="DD74" s="319"/>
      <c r="DE74" s="319"/>
      <c r="DF74" s="319"/>
      <c r="DG74" s="319"/>
      <c r="DH74" s="319"/>
      <c r="DI74" s="319"/>
      <c r="DJ74" s="319"/>
      <c r="DK74" s="319"/>
      <c r="DL74" s="319"/>
      <c r="DM74" s="319"/>
      <c r="DN74" s="319"/>
      <c r="DO74" s="319"/>
      <c r="DP74" s="319"/>
      <c r="DQ74" s="319"/>
      <c r="DR74" s="319"/>
      <c r="DS74" s="319"/>
      <c r="DT74" s="45"/>
      <c r="DU74" s="315"/>
      <c r="DV74" s="315"/>
      <c r="DW74" s="315"/>
      <c r="DX74" s="315"/>
      <c r="DY74" s="315"/>
      <c r="DZ74" s="315"/>
      <c r="EA74" s="315"/>
      <c r="EB74" s="315"/>
      <c r="EC74" s="315"/>
      <c r="ED74" s="315"/>
      <c r="EE74" s="315"/>
      <c r="EF74" s="315"/>
      <c r="EG74" s="315"/>
      <c r="EH74" s="315"/>
      <c r="EI74" s="315"/>
      <c r="EJ74" s="315"/>
      <c r="EK74" s="315"/>
      <c r="EL74" s="315"/>
      <c r="EM74" s="315"/>
      <c r="EN74" s="315"/>
      <c r="EO74" s="315"/>
      <c r="EP74" s="315"/>
      <c r="EQ74" s="315"/>
      <c r="ER74" s="315"/>
      <c r="ES74" s="45"/>
      <c r="ET74" s="315"/>
      <c r="EU74" s="319"/>
      <c r="EV74" s="319"/>
      <c r="EW74" s="319"/>
      <c r="EX74" s="319"/>
      <c r="EY74" s="319"/>
      <c r="EZ74" s="319"/>
      <c r="FA74" s="319"/>
      <c r="FB74" s="319"/>
      <c r="FC74" s="319"/>
      <c r="FD74" s="319"/>
      <c r="FE74" s="319"/>
      <c r="FF74" s="319"/>
      <c r="FG74" s="319"/>
      <c r="FH74" s="319"/>
      <c r="FI74" s="319"/>
      <c r="FJ74" s="319"/>
      <c r="FK74" s="319"/>
      <c r="FL74" s="319"/>
      <c r="FM74" s="319"/>
      <c r="FN74" s="319"/>
      <c r="FO74" s="319"/>
      <c r="FP74" s="319"/>
      <c r="FQ74" s="319"/>
      <c r="FR74" s="45"/>
      <c r="FS74" s="315"/>
      <c r="FT74" s="319"/>
      <c r="FU74" s="319"/>
      <c r="FV74" s="319"/>
      <c r="FW74" s="319"/>
      <c r="FX74" s="319"/>
      <c r="FY74" s="319"/>
      <c r="FZ74" s="319"/>
      <c r="GA74" s="319"/>
      <c r="GB74" s="319"/>
      <c r="GC74" s="319"/>
      <c r="GD74" s="319"/>
      <c r="GE74" s="319"/>
      <c r="GF74" s="319"/>
      <c r="GG74" s="319"/>
      <c r="GH74" s="319"/>
      <c r="GI74" s="319"/>
      <c r="GJ74" s="319"/>
      <c r="GK74" s="319"/>
      <c r="GL74" s="319"/>
      <c r="GM74" s="319"/>
      <c r="GN74" s="319"/>
      <c r="GO74" s="319"/>
      <c r="GP74" s="319"/>
      <c r="GQ74" s="319"/>
      <c r="GR74" s="319"/>
      <c r="GS74" s="319"/>
      <c r="GT74" s="319"/>
      <c r="GU74" s="319"/>
      <c r="GV74" s="319"/>
      <c r="GW74"/>
      <c r="GX74" s="315"/>
      <c r="GY74" s="315"/>
      <c r="GZ74" s="315"/>
      <c r="HA74" s="315"/>
      <c r="HB74" s="315"/>
      <c r="HC74" s="315"/>
      <c r="HD74" s="315"/>
      <c r="HE74" s="315"/>
      <c r="HF74" s="315"/>
      <c r="HG74" s="315"/>
      <c r="HH74" s="315"/>
      <c r="HI74" s="315"/>
      <c r="HJ74" s="315"/>
      <c r="HK74" s="315"/>
      <c r="HL74" s="315"/>
      <c r="HM74" s="315"/>
      <c r="HN74" s="315"/>
      <c r="HO74" s="315"/>
      <c r="HP74" s="315"/>
      <c r="HQ74" s="315"/>
      <c r="HR74" s="315"/>
      <c r="HS74" s="315"/>
      <c r="HT74" s="315"/>
      <c r="HU74" s="315"/>
      <c r="HV74" s="45"/>
      <c r="HW74" s="315"/>
      <c r="HX74" s="319"/>
      <c r="HY74" s="319"/>
      <c r="HZ74" s="319"/>
      <c r="IA74" s="319"/>
      <c r="IB74" s="319"/>
      <c r="IC74" s="319"/>
      <c r="ID74" s="319"/>
      <c r="IE74" s="319"/>
      <c r="IF74" s="319"/>
      <c r="IG74" s="319"/>
      <c r="IH74" s="319"/>
      <c r="II74" s="319"/>
      <c r="IJ74" s="319"/>
      <c r="IK74" s="319"/>
      <c r="IL74" s="319"/>
      <c r="IM74" s="319"/>
      <c r="IN74" s="319"/>
      <c r="IO74" s="319"/>
      <c r="IP74" s="319"/>
      <c r="IQ74" s="319"/>
      <c r="IR74" s="319"/>
      <c r="IS74" s="319"/>
      <c r="IT74" s="319"/>
      <c r="IU74" s="45"/>
      <c r="IV74" s="315"/>
      <c r="IW74" s="315"/>
      <c r="IX74" s="315"/>
      <c r="IY74" s="315"/>
      <c r="IZ74" s="315"/>
      <c r="JA74" s="315"/>
      <c r="JB74" s="315"/>
      <c r="JC74" s="315"/>
      <c r="JD74" s="315"/>
      <c r="JE74" s="315"/>
      <c r="JF74" s="315"/>
      <c r="JG74" s="315"/>
      <c r="JH74" s="315"/>
      <c r="JI74" s="315"/>
      <c r="JJ74" s="315"/>
      <c r="JK74" s="315"/>
      <c r="JL74" s="315"/>
      <c r="JM74" s="315"/>
      <c r="JN74" s="315"/>
      <c r="JO74" s="315"/>
      <c r="JP74" s="315"/>
      <c r="JQ74" s="315"/>
      <c r="JR74" s="315"/>
      <c r="JS74" s="315"/>
    </row>
    <row r="75" spans="1:279" s="25" customFormat="1" x14ac:dyDescent="0.3">
      <c r="F75" s="248"/>
      <c r="W75" s="40"/>
      <c r="X75" s="755"/>
      <c r="Y75" s="41"/>
      <c r="Z75" s="404"/>
      <c r="AA75" s="404"/>
      <c r="AB75" s="404"/>
      <c r="AC75" s="405"/>
      <c r="AD75" s="354">
        <v>39</v>
      </c>
      <c r="AE75" s="406"/>
      <c r="AF75" s="315"/>
      <c r="AG75" s="319"/>
      <c r="AH75" s="319"/>
      <c r="AI75" s="844"/>
      <c r="AJ75" s="844"/>
      <c r="AK75" s="844"/>
      <c r="AL75" s="844"/>
      <c r="AM75" s="844"/>
      <c r="AN75" s="844"/>
      <c r="AO75" s="844"/>
      <c r="AP75" s="844"/>
      <c r="AQ75" s="844"/>
      <c r="AR75" s="844"/>
      <c r="AS75" s="844"/>
      <c r="AT75" s="844"/>
      <c r="AU75" s="844"/>
      <c r="AV75" s="844"/>
      <c r="AW75" s="844"/>
      <c r="AX75" s="844"/>
      <c r="AY75" s="844"/>
      <c r="AZ75" s="844"/>
      <c r="BA75" s="844"/>
      <c r="BB75" s="844"/>
      <c r="BC75" s="844"/>
      <c r="BD75" s="844"/>
      <c r="BE75" s="844"/>
      <c r="BF75" s="844"/>
      <c r="BG75" s="844"/>
      <c r="BH75" s="844"/>
      <c r="BI75" s="844"/>
      <c r="BJ75"/>
      <c r="BK75" s="315"/>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c r="CP75" s="315"/>
      <c r="CQ75" s="319"/>
      <c r="CR75" s="319"/>
      <c r="CS75" s="319"/>
      <c r="CT75" s="319"/>
      <c r="CU75" s="319"/>
      <c r="CV75" s="319"/>
      <c r="CW75" s="319"/>
      <c r="CX75" s="319"/>
      <c r="CY75" s="319"/>
      <c r="CZ75" s="319"/>
      <c r="DA75" s="319"/>
      <c r="DB75" s="319"/>
      <c r="DC75" s="319"/>
      <c r="DD75" s="319"/>
      <c r="DE75" s="319"/>
      <c r="DF75" s="319"/>
      <c r="DG75" s="319"/>
      <c r="DH75" s="319"/>
      <c r="DI75" s="319"/>
      <c r="DJ75" s="319"/>
      <c r="DK75" s="319"/>
      <c r="DL75" s="319"/>
      <c r="DM75" s="319"/>
      <c r="DN75" s="319"/>
      <c r="DO75" s="319"/>
      <c r="DP75" s="319"/>
      <c r="DQ75" s="319"/>
      <c r="DR75" s="319"/>
      <c r="DS75" s="319"/>
      <c r="DT75" s="45"/>
      <c r="DU75" s="315"/>
      <c r="DV75" s="315"/>
      <c r="DW75" s="315"/>
      <c r="DX75" s="315"/>
      <c r="DY75" s="315"/>
      <c r="DZ75" s="315"/>
      <c r="EA75" s="315"/>
      <c r="EB75" s="315"/>
      <c r="EC75" s="315"/>
      <c r="ED75" s="315"/>
      <c r="EE75" s="315"/>
      <c r="EF75" s="315"/>
      <c r="EG75" s="315"/>
      <c r="EH75" s="315"/>
      <c r="EI75" s="315"/>
      <c r="EJ75" s="315"/>
      <c r="EK75" s="315"/>
      <c r="EL75" s="315"/>
      <c r="EM75" s="315"/>
      <c r="EN75" s="315"/>
      <c r="EO75" s="315"/>
      <c r="EP75" s="315"/>
      <c r="EQ75" s="315"/>
      <c r="ER75" s="315"/>
      <c r="ES75" s="45"/>
      <c r="ET75" s="315"/>
      <c r="EU75" s="319"/>
      <c r="EV75" s="319"/>
      <c r="EW75" s="319"/>
      <c r="EX75" s="319"/>
      <c r="EY75" s="319"/>
      <c r="EZ75" s="319"/>
      <c r="FA75" s="319"/>
      <c r="FB75" s="319"/>
      <c r="FC75" s="319"/>
      <c r="FD75" s="319"/>
      <c r="FE75" s="319"/>
      <c r="FF75" s="319"/>
      <c r="FG75" s="319"/>
      <c r="FH75" s="319"/>
      <c r="FI75" s="319"/>
      <c r="FJ75" s="319"/>
      <c r="FK75" s="319"/>
      <c r="FL75" s="319"/>
      <c r="FM75" s="319"/>
      <c r="FN75" s="319"/>
      <c r="FO75" s="319"/>
      <c r="FP75" s="319"/>
      <c r="FQ75" s="319"/>
      <c r="FR75" s="45"/>
      <c r="FS75" s="315"/>
      <c r="FT75" s="319"/>
      <c r="FU75" s="319"/>
      <c r="FV75" s="319"/>
      <c r="FW75" s="319"/>
      <c r="FX75" s="319"/>
      <c r="FY75" s="319"/>
      <c r="FZ75" s="319"/>
      <c r="GA75" s="319"/>
      <c r="GB75" s="319"/>
      <c r="GC75" s="319"/>
      <c r="GD75" s="319"/>
      <c r="GE75" s="319"/>
      <c r="GF75" s="319"/>
      <c r="GG75" s="319"/>
      <c r="GH75" s="319"/>
      <c r="GI75" s="319"/>
      <c r="GJ75" s="319"/>
      <c r="GK75" s="319"/>
      <c r="GL75" s="319"/>
      <c r="GM75" s="319"/>
      <c r="GN75" s="319"/>
      <c r="GO75" s="319"/>
      <c r="GP75" s="319"/>
      <c r="GQ75" s="319"/>
      <c r="GR75" s="319"/>
      <c r="GS75" s="319"/>
      <c r="GT75" s="319"/>
      <c r="GU75" s="319"/>
      <c r="GV75" s="319"/>
      <c r="GW75"/>
      <c r="GX75" s="315"/>
      <c r="GY75" s="315"/>
      <c r="GZ75" s="315"/>
      <c r="HA75" s="315"/>
      <c r="HB75" s="315"/>
      <c r="HC75" s="315"/>
      <c r="HD75" s="315"/>
      <c r="HE75" s="315"/>
      <c r="HF75" s="315"/>
      <c r="HG75" s="315"/>
      <c r="HH75" s="315"/>
      <c r="HI75" s="315"/>
      <c r="HJ75" s="315"/>
      <c r="HK75" s="315"/>
      <c r="HL75" s="315"/>
      <c r="HM75" s="315"/>
      <c r="HN75" s="315"/>
      <c r="HO75" s="315"/>
      <c r="HP75" s="315"/>
      <c r="HQ75" s="315"/>
      <c r="HR75" s="315"/>
      <c r="HS75" s="315"/>
      <c r="HT75" s="315"/>
      <c r="HU75" s="315"/>
      <c r="HV75" s="45"/>
      <c r="HW75" s="315"/>
      <c r="HX75" s="319"/>
      <c r="HY75" s="319"/>
      <c r="HZ75" s="319"/>
      <c r="IA75" s="319"/>
      <c r="IB75" s="319"/>
      <c r="IC75" s="319"/>
      <c r="ID75" s="319"/>
      <c r="IE75" s="319"/>
      <c r="IF75" s="319"/>
      <c r="IG75" s="319"/>
      <c r="IH75" s="319"/>
      <c r="II75" s="319"/>
      <c r="IJ75" s="319"/>
      <c r="IK75" s="319"/>
      <c r="IL75" s="319"/>
      <c r="IM75" s="319"/>
      <c r="IN75" s="319"/>
      <c r="IO75" s="319"/>
      <c r="IP75" s="319"/>
      <c r="IQ75" s="319"/>
      <c r="IR75" s="319"/>
      <c r="IS75" s="319"/>
      <c r="IT75" s="319"/>
      <c r="IU75" s="45"/>
      <c r="IV75" s="315"/>
      <c r="IW75" s="315"/>
      <c r="IX75" s="315"/>
      <c r="IY75" s="315"/>
      <c r="IZ75" s="315"/>
      <c r="JA75" s="315"/>
      <c r="JB75" s="315"/>
      <c r="JC75" s="315"/>
      <c r="JD75" s="315"/>
      <c r="JE75" s="315"/>
      <c r="JF75" s="315"/>
      <c r="JG75" s="315"/>
      <c r="JH75" s="315"/>
      <c r="JI75" s="315"/>
      <c r="JJ75" s="315"/>
      <c r="JK75" s="315"/>
      <c r="JL75" s="315"/>
      <c r="JM75" s="315"/>
      <c r="JN75" s="315"/>
      <c r="JO75" s="315"/>
      <c r="JP75" s="315"/>
      <c r="JQ75" s="315"/>
      <c r="JR75" s="315"/>
      <c r="JS75" s="315"/>
    </row>
    <row r="76" spans="1:279" s="25" customFormat="1" x14ac:dyDescent="0.3">
      <c r="F76" s="248"/>
      <c r="P76" s="404"/>
      <c r="Q76" s="40"/>
      <c r="R76" s="40"/>
      <c r="S76" s="40"/>
      <c r="T76" s="40"/>
      <c r="U76" s="40"/>
      <c r="V76" s="40"/>
      <c r="W76" s="40"/>
      <c r="X76" s="755"/>
      <c r="Y76" s="41"/>
      <c r="Z76" s="404"/>
      <c r="AA76" s="404"/>
      <c r="AB76" s="404"/>
      <c r="AC76" s="405"/>
      <c r="AD76" s="354">
        <v>40</v>
      </c>
      <c r="AE76" s="406"/>
      <c r="AF76" s="315"/>
      <c r="AG76" s="319"/>
      <c r="AH76" s="319"/>
      <c r="AI76" s="844"/>
      <c r="AJ76" s="844"/>
      <c r="AK76" s="844"/>
      <c r="AL76" s="844"/>
      <c r="AM76" s="844"/>
      <c r="AN76" s="844"/>
      <c r="AO76" s="844"/>
      <c r="AP76" s="844"/>
      <c r="AQ76" s="844"/>
      <c r="AR76" s="844"/>
      <c r="AS76" s="844"/>
      <c r="AT76" s="844"/>
      <c r="AU76" s="844"/>
      <c r="AV76" s="844"/>
      <c r="AW76" s="844"/>
      <c r="AX76" s="844"/>
      <c r="AY76" s="844"/>
      <c r="AZ76" s="844"/>
      <c r="BA76" s="844"/>
      <c r="BB76" s="844"/>
      <c r="BC76" s="844"/>
      <c r="BD76" s="844"/>
      <c r="BE76" s="844"/>
      <c r="BF76" s="844"/>
      <c r="BG76" s="844"/>
      <c r="BH76" s="844"/>
      <c r="BI76" s="844"/>
      <c r="BJ76"/>
      <c r="BK76" s="315"/>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c r="CP76" s="315"/>
      <c r="CQ76" s="319"/>
      <c r="CR76" s="319"/>
      <c r="CS76" s="319"/>
      <c r="CT76" s="319"/>
      <c r="CU76" s="319"/>
      <c r="CV76" s="319"/>
      <c r="CW76" s="319"/>
      <c r="CX76" s="319"/>
      <c r="CY76" s="319"/>
      <c r="CZ76" s="319"/>
      <c r="DA76" s="319"/>
      <c r="DB76" s="319"/>
      <c r="DC76" s="319"/>
      <c r="DD76" s="319"/>
      <c r="DE76" s="319"/>
      <c r="DF76" s="319"/>
      <c r="DG76" s="319"/>
      <c r="DH76" s="319"/>
      <c r="DI76" s="319"/>
      <c r="DJ76" s="319"/>
      <c r="DK76" s="319"/>
      <c r="DL76" s="319"/>
      <c r="DM76" s="319"/>
      <c r="DN76" s="319"/>
      <c r="DO76" s="319"/>
      <c r="DP76" s="319"/>
      <c r="DQ76" s="319"/>
      <c r="DR76" s="319"/>
      <c r="DS76" s="319"/>
      <c r="DT76" s="45"/>
      <c r="DU76" s="315"/>
      <c r="DV76" s="315"/>
      <c r="DW76" s="315"/>
      <c r="DX76" s="315"/>
      <c r="DY76" s="315"/>
      <c r="DZ76" s="315"/>
      <c r="EA76" s="315"/>
      <c r="EB76" s="315"/>
      <c r="EC76" s="315"/>
      <c r="ED76" s="315"/>
      <c r="EE76" s="315"/>
      <c r="EF76" s="315"/>
      <c r="EG76" s="315"/>
      <c r="EH76" s="315"/>
      <c r="EI76" s="315"/>
      <c r="EJ76" s="315"/>
      <c r="EK76" s="315"/>
      <c r="EL76" s="315"/>
      <c r="EM76" s="315"/>
      <c r="EN76" s="315"/>
      <c r="EO76" s="315"/>
      <c r="EP76" s="315"/>
      <c r="EQ76" s="315"/>
      <c r="ER76" s="315"/>
      <c r="ES76" s="45"/>
      <c r="ET76" s="315"/>
      <c r="EU76" s="319"/>
      <c r="EV76" s="319"/>
      <c r="EW76" s="319"/>
      <c r="EX76" s="319"/>
      <c r="EY76" s="319"/>
      <c r="EZ76" s="319"/>
      <c r="FA76" s="319"/>
      <c r="FB76" s="319"/>
      <c r="FC76" s="319"/>
      <c r="FD76" s="319"/>
      <c r="FE76" s="319"/>
      <c r="FF76" s="319"/>
      <c r="FG76" s="319"/>
      <c r="FH76" s="319"/>
      <c r="FI76" s="319"/>
      <c r="FJ76" s="319"/>
      <c r="FK76" s="319"/>
      <c r="FL76" s="319"/>
      <c r="FM76" s="319"/>
      <c r="FN76" s="319"/>
      <c r="FO76" s="319"/>
      <c r="FP76" s="319"/>
      <c r="FQ76" s="319"/>
      <c r="FR76" s="45"/>
      <c r="FS76" s="315"/>
      <c r="FT76" s="319"/>
      <c r="FU76" s="319"/>
      <c r="FV76" s="319"/>
      <c r="FW76" s="319"/>
      <c r="FX76" s="319"/>
      <c r="FY76" s="319"/>
      <c r="FZ76" s="319"/>
      <c r="GA76" s="319"/>
      <c r="GB76" s="319"/>
      <c r="GC76" s="319"/>
      <c r="GD76" s="319"/>
      <c r="GE76" s="319"/>
      <c r="GF76" s="319"/>
      <c r="GG76" s="319"/>
      <c r="GH76" s="319"/>
      <c r="GI76" s="319"/>
      <c r="GJ76" s="319"/>
      <c r="GK76" s="319"/>
      <c r="GL76" s="319"/>
      <c r="GM76" s="319"/>
      <c r="GN76" s="319"/>
      <c r="GO76" s="319"/>
      <c r="GP76" s="319"/>
      <c r="GQ76" s="319"/>
      <c r="GR76" s="319"/>
      <c r="GS76" s="319"/>
      <c r="GT76" s="319"/>
      <c r="GU76" s="319"/>
      <c r="GV76" s="319"/>
      <c r="GW76"/>
      <c r="GX76" s="315"/>
      <c r="GY76" s="315"/>
      <c r="GZ76" s="315"/>
      <c r="HA76" s="315"/>
      <c r="HB76" s="315"/>
      <c r="HC76" s="315"/>
      <c r="HD76" s="315"/>
      <c r="HE76" s="315"/>
      <c r="HF76" s="315"/>
      <c r="HG76" s="315"/>
      <c r="HH76" s="315"/>
      <c r="HI76" s="315"/>
      <c r="HJ76" s="315"/>
      <c r="HK76" s="315"/>
      <c r="HL76" s="315"/>
      <c r="HM76" s="315"/>
      <c r="HN76" s="315"/>
      <c r="HO76" s="315"/>
      <c r="HP76" s="315"/>
      <c r="HQ76" s="315"/>
      <c r="HR76" s="315"/>
      <c r="HS76" s="315"/>
      <c r="HT76" s="315"/>
      <c r="HU76" s="315"/>
      <c r="HV76" s="45"/>
      <c r="HW76" s="315"/>
      <c r="HX76" s="319"/>
      <c r="HY76" s="319"/>
      <c r="HZ76" s="319"/>
      <c r="IA76" s="319"/>
      <c r="IB76" s="319"/>
      <c r="IC76" s="319"/>
      <c r="ID76" s="319"/>
      <c r="IE76" s="319"/>
      <c r="IF76" s="319"/>
      <c r="IG76" s="319"/>
      <c r="IH76" s="319"/>
      <c r="II76" s="319"/>
      <c r="IJ76" s="319"/>
      <c r="IK76" s="319"/>
      <c r="IL76" s="319"/>
      <c r="IM76" s="319"/>
      <c r="IN76" s="319"/>
      <c r="IO76" s="319"/>
      <c r="IP76" s="319"/>
      <c r="IQ76" s="319"/>
      <c r="IR76" s="319"/>
      <c r="IS76" s="319"/>
      <c r="IT76" s="319"/>
      <c r="IU76" s="45"/>
      <c r="IV76" s="315"/>
      <c r="IW76" s="315"/>
      <c r="IX76" s="315"/>
      <c r="IY76" s="315"/>
      <c r="IZ76" s="315"/>
      <c r="JA76" s="315"/>
      <c r="JB76" s="315"/>
      <c r="JC76" s="315"/>
      <c r="JD76" s="315"/>
      <c r="JE76" s="315"/>
      <c r="JF76" s="315"/>
      <c r="JG76" s="315"/>
      <c r="JH76" s="315"/>
      <c r="JI76" s="315"/>
      <c r="JJ76" s="315"/>
      <c r="JK76" s="315"/>
      <c r="JL76" s="315"/>
      <c r="JM76" s="315"/>
      <c r="JN76" s="315"/>
      <c r="JO76" s="315"/>
      <c r="JP76" s="315"/>
      <c r="JQ76" s="315"/>
      <c r="JR76" s="315"/>
      <c r="JS76" s="315"/>
    </row>
    <row r="77" spans="1:279" x14ac:dyDescent="0.3">
      <c r="P77" s="247"/>
      <c r="AD77" s="354"/>
      <c r="AE77" s="314"/>
      <c r="AF77" s="314"/>
      <c r="AG77" s="344"/>
      <c r="AH77" s="344"/>
      <c r="AI77" s="840"/>
      <c r="AJ77" s="840"/>
      <c r="AK77" s="840"/>
      <c r="AL77" s="840"/>
      <c r="AM77" s="840"/>
      <c r="AN77" s="840"/>
      <c r="AO77" s="840"/>
      <c r="AP77" s="840"/>
      <c r="AQ77" s="840"/>
      <c r="AR77" s="840"/>
      <c r="AS77" s="840"/>
      <c r="AT77" s="840"/>
      <c r="AU77" s="840"/>
      <c r="AV77" s="840"/>
      <c r="AW77" s="840"/>
      <c r="AX77" s="840"/>
      <c r="AY77" s="840"/>
      <c r="AZ77" s="840"/>
      <c r="BA77" s="840"/>
      <c r="BB77" s="840"/>
      <c r="BC77" s="840"/>
      <c r="BD77" s="840"/>
      <c r="BE77" s="840"/>
      <c r="BF77" s="840"/>
      <c r="BG77" s="840"/>
      <c r="BH77" s="840"/>
      <c r="BI77" s="840"/>
      <c r="BK77" s="314"/>
      <c r="BL77" s="344"/>
      <c r="BM77" s="344"/>
      <c r="BN77" s="344"/>
      <c r="BO77" s="344"/>
      <c r="BP77" s="344"/>
      <c r="BQ77" s="344"/>
      <c r="BR77" s="344"/>
      <c r="BS77" s="344"/>
      <c r="BT77" s="344"/>
      <c r="BU77" s="344"/>
      <c r="BV77" s="344"/>
      <c r="BW77" s="344"/>
      <c r="BX77" s="344"/>
      <c r="BY77" s="344"/>
      <c r="BZ77" s="344"/>
      <c r="CA77" s="344"/>
      <c r="CB77" s="344"/>
      <c r="CC77" s="344"/>
      <c r="CD77" s="344"/>
      <c r="CE77" s="344"/>
      <c r="CF77" s="344"/>
      <c r="CG77" s="344"/>
      <c r="CH77" s="344"/>
      <c r="CI77" s="344"/>
      <c r="CJ77" s="344"/>
      <c r="CK77" s="344"/>
      <c r="CL77" s="344"/>
      <c r="CM77" s="344"/>
      <c r="CN77" s="344"/>
      <c r="CP77" s="314"/>
      <c r="CQ77" s="344"/>
      <c r="CR77" s="344"/>
      <c r="CS77" s="344"/>
      <c r="CT77" s="344"/>
      <c r="CU77" s="344"/>
      <c r="CV77" s="344"/>
      <c r="CW77" s="344"/>
      <c r="CX77" s="344"/>
      <c r="CY77" s="344"/>
      <c r="CZ77" s="344"/>
      <c r="DA77" s="344"/>
      <c r="DB77" s="344"/>
      <c r="DC77" s="344"/>
      <c r="DD77" s="344"/>
      <c r="DE77" s="344"/>
      <c r="DF77" s="344"/>
      <c r="DG77" s="344"/>
      <c r="DH77" s="344"/>
      <c r="DI77" s="344"/>
      <c r="DJ77" s="344"/>
      <c r="DK77" s="344"/>
      <c r="DL77" s="344"/>
      <c r="DM77" s="344"/>
      <c r="DN77" s="344"/>
      <c r="DO77" s="344"/>
      <c r="DP77" s="344"/>
      <c r="DQ77" s="344"/>
      <c r="DR77" s="344"/>
      <c r="DS77" s="344"/>
      <c r="DU77" s="314"/>
      <c r="DV77" s="314"/>
      <c r="DW77" s="314"/>
      <c r="DX77" s="314"/>
      <c r="DY77" s="314"/>
      <c r="DZ77" s="314"/>
      <c r="EA77" s="314"/>
      <c r="EB77" s="314"/>
      <c r="EC77" s="314"/>
      <c r="ED77" s="314"/>
      <c r="EE77" s="314"/>
      <c r="EF77" s="314"/>
      <c r="EG77" s="314"/>
      <c r="EH77" s="314"/>
      <c r="EI77" s="314"/>
      <c r="EJ77" s="314"/>
      <c r="EK77" s="314"/>
      <c r="EL77" s="314"/>
      <c r="EM77" s="314"/>
      <c r="EN77" s="314"/>
      <c r="EO77" s="314"/>
      <c r="EP77" s="314"/>
      <c r="EQ77" s="314"/>
      <c r="ER77" s="314"/>
      <c r="ET77" s="314"/>
      <c r="EU77" s="344"/>
      <c r="EV77" s="344"/>
      <c r="EW77" s="344"/>
      <c r="EX77" s="344"/>
      <c r="EY77" s="344"/>
      <c r="EZ77" s="344"/>
      <c r="FA77" s="344"/>
      <c r="FB77" s="344"/>
      <c r="FC77" s="344"/>
      <c r="FD77" s="344"/>
      <c r="FE77" s="344"/>
      <c r="FF77" s="344"/>
      <c r="FG77" s="344"/>
      <c r="FH77" s="344"/>
      <c r="FI77" s="344"/>
      <c r="FJ77" s="344"/>
      <c r="FK77" s="344"/>
      <c r="FL77" s="344"/>
      <c r="FM77" s="344"/>
      <c r="FN77" s="344"/>
      <c r="FO77" s="344"/>
      <c r="FP77" s="344"/>
      <c r="FQ77" s="344"/>
      <c r="FS77" s="314"/>
      <c r="FT77" s="344"/>
      <c r="FU77" s="344"/>
      <c r="FV77" s="344"/>
      <c r="FW77" s="344"/>
      <c r="FX77" s="344"/>
      <c r="FY77" s="344"/>
      <c r="FZ77" s="344"/>
      <c r="GA77" s="344"/>
      <c r="GB77" s="344"/>
      <c r="GC77" s="344"/>
      <c r="GD77" s="344"/>
      <c r="GE77" s="344"/>
      <c r="GF77" s="344"/>
      <c r="GG77" s="344"/>
      <c r="GH77" s="344"/>
      <c r="GI77" s="344"/>
      <c r="GJ77" s="344"/>
      <c r="GK77" s="344"/>
      <c r="GL77" s="344"/>
      <c r="GM77" s="344"/>
      <c r="GN77" s="344"/>
      <c r="GO77" s="344"/>
      <c r="GP77" s="344"/>
      <c r="GQ77" s="344"/>
      <c r="GR77" s="344"/>
      <c r="GS77" s="344"/>
      <c r="GT77" s="344"/>
      <c r="GU77" s="344"/>
      <c r="GV77" s="344"/>
      <c r="GX77" s="314"/>
      <c r="GY77" s="314"/>
      <c r="GZ77" s="314"/>
      <c r="HA77" s="314"/>
      <c r="HB77" s="314"/>
      <c r="HC77" s="314"/>
      <c r="HD77" s="314"/>
      <c r="HE77" s="314"/>
      <c r="HF77" s="314"/>
      <c r="HG77" s="314"/>
      <c r="HH77" s="314"/>
      <c r="HI77" s="314"/>
      <c r="HJ77" s="314"/>
      <c r="HK77" s="314"/>
      <c r="HL77" s="314"/>
      <c r="HM77" s="314"/>
      <c r="HN77" s="314"/>
      <c r="HO77" s="314"/>
      <c r="HP77" s="314"/>
      <c r="HQ77" s="314"/>
      <c r="HR77" s="314"/>
      <c r="HS77" s="314"/>
      <c r="HT77" s="314"/>
      <c r="HU77" s="314"/>
      <c r="HW77" s="314"/>
      <c r="HX77" s="344"/>
      <c r="HY77" s="344"/>
      <c r="HZ77" s="344"/>
      <c r="IA77" s="344"/>
      <c r="IB77" s="344"/>
      <c r="IC77" s="344"/>
      <c r="ID77" s="344"/>
      <c r="IE77" s="344"/>
      <c r="IF77" s="344"/>
      <c r="IG77" s="344"/>
      <c r="IH77" s="344"/>
      <c r="II77" s="344"/>
      <c r="IJ77" s="344"/>
      <c r="IK77" s="344"/>
      <c r="IL77" s="344"/>
      <c r="IM77" s="344"/>
      <c r="IN77" s="344"/>
      <c r="IO77" s="344"/>
      <c r="IP77" s="344"/>
      <c r="IQ77" s="344"/>
      <c r="IR77" s="344"/>
      <c r="IS77" s="344"/>
      <c r="IT77" s="344"/>
      <c r="IV77" s="314"/>
      <c r="IW77" s="314"/>
      <c r="IX77" s="314"/>
      <c r="IY77" s="314"/>
      <c r="IZ77" s="314"/>
      <c r="JA77" s="314"/>
      <c r="JB77" s="314"/>
      <c r="JC77" s="314"/>
      <c r="JD77" s="314"/>
      <c r="JE77" s="314"/>
      <c r="JF77" s="314"/>
      <c r="JG77" s="314"/>
      <c r="JH77" s="314"/>
      <c r="JI77" s="314"/>
      <c r="JJ77" s="314"/>
      <c r="JK77" s="314"/>
      <c r="JL77" s="314"/>
      <c r="JM77" s="314"/>
      <c r="JN77" s="314"/>
      <c r="JO77" s="314"/>
      <c r="JP77" s="314"/>
      <c r="JQ77" s="314"/>
      <c r="JR77" s="314"/>
      <c r="JS77" s="314"/>
    </row>
    <row r="78" spans="1:279" ht="18.75" x14ac:dyDescent="0.3">
      <c r="A78" s="24"/>
      <c r="B78" s="1158"/>
      <c r="C78" s="1158"/>
      <c r="D78" s="1158"/>
      <c r="E78" s="1158"/>
      <c r="F78" s="1158"/>
      <c r="G78" s="1158"/>
      <c r="H78" s="1158"/>
      <c r="I78" s="1158"/>
      <c r="J78" s="1158"/>
      <c r="K78" s="1158"/>
      <c r="L78" s="1158"/>
      <c r="M78" s="1158"/>
      <c r="N78" s="1158"/>
      <c r="O78" s="1158"/>
      <c r="P78" s="1158"/>
      <c r="Q78" s="1158"/>
      <c r="R78" s="1158"/>
      <c r="S78" s="1158"/>
      <c r="T78" s="1158"/>
      <c r="U78" s="1158"/>
      <c r="V78" s="1158"/>
      <c r="W78" s="1158"/>
      <c r="X78" s="1158"/>
      <c r="Y78" s="1158"/>
      <c r="Z78" s="1158"/>
      <c r="AA78" s="1158"/>
      <c r="AB78" s="1158"/>
      <c r="AC78" s="330"/>
      <c r="AD78" s="335" t="s">
        <v>76</v>
      </c>
      <c r="AE78" s="336"/>
      <c r="AF78" s="1161"/>
      <c r="AG78" s="1161"/>
      <c r="AH78" s="1161"/>
      <c r="AI78" s="1161"/>
      <c r="AJ78" s="1161"/>
      <c r="AK78" s="1161"/>
      <c r="AL78" s="1161"/>
      <c r="AM78" s="1161"/>
      <c r="AN78" s="1161"/>
      <c r="AO78" s="1161"/>
      <c r="AP78" s="1161"/>
      <c r="AQ78" s="1161"/>
      <c r="AR78" s="1161"/>
      <c r="AS78" s="1161"/>
      <c r="AT78" s="1161"/>
      <c r="AU78" s="1161"/>
      <c r="AV78" s="1161"/>
      <c r="AW78" s="1161"/>
      <c r="AX78" s="1161"/>
      <c r="AY78" s="1161"/>
      <c r="AZ78" s="1161"/>
      <c r="BA78" s="1161"/>
      <c r="BB78" s="1161"/>
      <c r="BC78" s="1161"/>
      <c r="BD78" s="1161"/>
      <c r="BE78" s="1161"/>
      <c r="BF78" s="1161"/>
      <c r="BG78" s="1161"/>
      <c r="BH78" s="1161"/>
      <c r="BI78" s="1161"/>
      <c r="BK78" s="1161"/>
      <c r="BL78" s="1161"/>
      <c r="BM78" s="1161"/>
      <c r="BN78" s="1161"/>
      <c r="BO78" s="1161"/>
      <c r="BP78" s="1161"/>
      <c r="BQ78" s="1161"/>
      <c r="BR78" s="1161"/>
      <c r="BS78" s="1161"/>
      <c r="BT78" s="1161"/>
      <c r="BU78" s="1161"/>
      <c r="BV78" s="1161"/>
      <c r="BW78" s="1161"/>
      <c r="BX78" s="1161"/>
      <c r="BY78" s="1161"/>
      <c r="BZ78" s="1161"/>
      <c r="CA78" s="1161"/>
      <c r="CB78" s="1161"/>
      <c r="CC78" s="1161"/>
      <c r="CD78" s="1161"/>
      <c r="CE78" s="1161"/>
      <c r="CF78" s="1161"/>
      <c r="CG78" s="1161"/>
      <c r="CH78" s="1161"/>
      <c r="CI78" s="1161"/>
      <c r="CJ78" s="1161"/>
      <c r="CK78" s="1161"/>
      <c r="CL78" s="1161"/>
      <c r="CM78" s="1161"/>
      <c r="CN78" s="1161"/>
      <c r="CP78" s="1161"/>
      <c r="CQ78" s="1161"/>
      <c r="CR78" s="1161"/>
      <c r="CS78" s="1161"/>
      <c r="CT78" s="1161"/>
      <c r="CU78" s="1161"/>
      <c r="CV78" s="1161"/>
      <c r="CW78" s="1161"/>
      <c r="CX78" s="1161"/>
      <c r="CY78" s="1161"/>
      <c r="CZ78" s="1161"/>
      <c r="DA78" s="1161"/>
      <c r="DB78" s="1161"/>
      <c r="DC78" s="1161"/>
      <c r="DD78" s="1161"/>
      <c r="DE78" s="1161"/>
      <c r="DF78" s="1161"/>
      <c r="DG78" s="1161"/>
      <c r="DH78" s="1161"/>
      <c r="DI78" s="1161"/>
      <c r="DJ78" s="1161"/>
      <c r="DK78" s="1161"/>
      <c r="DL78" s="1161"/>
      <c r="DM78" s="1161"/>
      <c r="DN78" s="1161"/>
      <c r="DO78" s="1161"/>
      <c r="DP78" s="1161"/>
      <c r="DQ78" s="1161"/>
      <c r="DR78" s="1161"/>
      <c r="DS78" s="1161"/>
      <c r="DT78" s="235"/>
      <c r="DU78" s="1161"/>
      <c r="DV78" s="1161"/>
      <c r="DW78" s="1161"/>
      <c r="DX78" s="1161"/>
      <c r="DY78" s="1161"/>
      <c r="DZ78" s="1161"/>
      <c r="EA78" s="1161"/>
      <c r="EB78" s="1161"/>
      <c r="EC78" s="1161"/>
      <c r="ED78" s="1161"/>
      <c r="EE78" s="1161"/>
      <c r="EF78" s="1161"/>
      <c r="EG78" s="1161"/>
      <c r="EH78" s="1161"/>
      <c r="EI78" s="1161"/>
      <c r="EJ78" s="1161"/>
      <c r="EK78" s="1161"/>
      <c r="EL78" s="1161"/>
      <c r="EM78" s="1161"/>
      <c r="EN78" s="1161"/>
      <c r="EO78" s="1161"/>
      <c r="EP78" s="1161"/>
      <c r="EQ78" s="1161"/>
      <c r="ER78" s="1161"/>
      <c r="ES78" s="235"/>
      <c r="ET78" s="1161"/>
      <c r="EU78" s="1161"/>
      <c r="EV78" s="1161"/>
      <c r="EW78" s="1161"/>
      <c r="EX78" s="1161"/>
      <c r="EY78" s="1161"/>
      <c r="EZ78" s="1161"/>
      <c r="FA78" s="1161"/>
      <c r="FB78" s="1161"/>
      <c r="FC78" s="1161"/>
      <c r="FD78" s="1161"/>
      <c r="FE78" s="1161"/>
      <c r="FF78" s="1161"/>
      <c r="FG78" s="1161"/>
      <c r="FH78" s="1161"/>
      <c r="FI78" s="1161"/>
      <c r="FJ78" s="1161"/>
      <c r="FK78" s="1161"/>
      <c r="FL78" s="1161"/>
      <c r="FM78" s="1161"/>
      <c r="FN78" s="1161"/>
      <c r="FO78" s="1161"/>
      <c r="FP78" s="1161"/>
      <c r="FQ78" s="1161"/>
      <c r="FR78" s="235"/>
      <c r="FS78" s="1161"/>
      <c r="FT78" s="1161"/>
      <c r="FU78" s="1161"/>
      <c r="FV78" s="1161"/>
      <c r="FW78" s="1161"/>
      <c r="FX78" s="1161"/>
      <c r="FY78" s="1161"/>
      <c r="FZ78" s="1161"/>
      <c r="GA78" s="1161"/>
      <c r="GB78" s="1161"/>
      <c r="GC78" s="1161"/>
      <c r="GD78" s="1161"/>
      <c r="GE78" s="1161"/>
      <c r="GF78" s="1161"/>
      <c r="GG78" s="1161"/>
      <c r="GH78" s="1161"/>
      <c r="GI78" s="1161"/>
      <c r="GJ78" s="1161"/>
      <c r="GK78" s="1161"/>
      <c r="GL78" s="1161"/>
      <c r="GM78" s="1161"/>
      <c r="GN78" s="1161"/>
      <c r="GO78" s="1161"/>
      <c r="GP78" s="1161"/>
      <c r="GQ78" s="1161"/>
      <c r="GR78" s="1161"/>
      <c r="GS78" s="1161"/>
      <c r="GT78" s="1161"/>
      <c r="GU78" s="1161"/>
      <c r="GV78" s="1161"/>
      <c r="GX78" s="1161"/>
      <c r="GY78" s="1161"/>
      <c r="GZ78" s="1161"/>
      <c r="HA78" s="1161"/>
      <c r="HB78" s="1161"/>
      <c r="HC78" s="1161"/>
      <c r="HD78" s="1161"/>
      <c r="HE78" s="1161"/>
      <c r="HF78" s="1161"/>
      <c r="HG78" s="1161"/>
      <c r="HH78" s="1161"/>
      <c r="HI78" s="1161"/>
      <c r="HJ78" s="1161"/>
      <c r="HK78" s="1161"/>
      <c r="HL78" s="1161"/>
      <c r="HM78" s="1161"/>
      <c r="HN78" s="1161"/>
      <c r="HO78" s="1161"/>
      <c r="HP78" s="1161"/>
      <c r="HQ78" s="1161"/>
      <c r="HR78" s="1161"/>
      <c r="HS78" s="1161"/>
      <c r="HT78" s="1161"/>
      <c r="HU78" s="1161"/>
      <c r="HV78" s="235"/>
      <c r="HW78" s="1161"/>
      <c r="HX78" s="1161"/>
      <c r="HY78" s="1161"/>
      <c r="HZ78" s="1161"/>
      <c r="IA78" s="1161"/>
      <c r="IB78" s="1161"/>
      <c r="IC78" s="1161"/>
      <c r="ID78" s="1161"/>
      <c r="IE78" s="1161"/>
      <c r="IF78" s="1161"/>
      <c r="IG78" s="1161"/>
      <c r="IH78" s="1161"/>
      <c r="II78" s="1161"/>
      <c r="IJ78" s="1161"/>
      <c r="IK78" s="1161"/>
      <c r="IL78" s="1161"/>
      <c r="IM78" s="1161"/>
      <c r="IN78" s="1161"/>
      <c r="IO78" s="1161"/>
      <c r="IP78" s="1161"/>
      <c r="IQ78" s="1161"/>
      <c r="IR78" s="1161"/>
      <c r="IS78" s="1161"/>
      <c r="IT78" s="1161"/>
      <c r="IU78" s="235"/>
      <c r="IV78" s="1161"/>
      <c r="IW78" s="1161"/>
      <c r="IX78" s="1161"/>
      <c r="IY78" s="1161"/>
      <c r="IZ78" s="1161"/>
      <c r="JA78" s="1161"/>
      <c r="JB78" s="1161"/>
      <c r="JC78" s="1161"/>
      <c r="JD78" s="1161"/>
      <c r="JE78" s="1161"/>
      <c r="JF78" s="1161"/>
      <c r="JG78" s="1161"/>
      <c r="JH78" s="1161"/>
      <c r="JI78" s="1161"/>
      <c r="JJ78" s="1161"/>
      <c r="JK78" s="1161"/>
      <c r="JL78" s="1161"/>
      <c r="JM78" s="1161"/>
      <c r="JN78" s="1161"/>
      <c r="JO78" s="1161"/>
      <c r="JP78" s="1161"/>
      <c r="JQ78" s="1161"/>
      <c r="JR78" s="1161"/>
      <c r="JS78" s="1161"/>
    </row>
    <row r="79" spans="1:279" ht="15" customHeight="1" x14ac:dyDescent="0.3">
      <c r="P79" s="32"/>
      <c r="Q79" s="32"/>
      <c r="R79" s="32"/>
      <c r="T79" s="32"/>
      <c r="V79" s="32"/>
      <c r="W79" s="32"/>
      <c r="X79" s="32"/>
      <c r="Y79" s="32"/>
      <c r="Z79" s="32"/>
      <c r="AA79" s="32"/>
      <c r="AB79" s="32"/>
      <c r="AC79" s="84"/>
      <c r="AD79" s="315"/>
      <c r="AE79" s="318"/>
      <c r="AF79" s="1152"/>
      <c r="AG79" s="1152"/>
      <c r="AH79" s="1152"/>
      <c r="AI79" s="1152"/>
      <c r="AJ79" s="1152"/>
      <c r="AK79" s="1172"/>
      <c r="AL79" s="1172"/>
      <c r="AM79" s="1172"/>
      <c r="AN79" s="1172"/>
      <c r="AO79" s="1172"/>
      <c r="AP79" s="1172"/>
      <c r="AQ79" s="1172"/>
      <c r="AR79" s="1172"/>
      <c r="AS79" s="1172"/>
      <c r="AT79" s="1172"/>
      <c r="AU79" s="1172"/>
      <c r="AV79" s="1172"/>
      <c r="AW79" s="1172"/>
      <c r="AX79" s="1172"/>
      <c r="AY79" s="1172"/>
      <c r="AZ79" s="1172"/>
      <c r="BA79" s="1172"/>
      <c r="BB79" s="1172"/>
      <c r="BC79" s="1172"/>
      <c r="BD79" s="1172"/>
      <c r="BE79" s="1172"/>
      <c r="BF79" s="1172"/>
      <c r="BG79" s="1172"/>
      <c r="BH79" s="1172"/>
      <c r="BI79" s="1172"/>
      <c r="BK79" s="1152"/>
      <c r="BL79" s="1152"/>
      <c r="BM79" s="1152"/>
      <c r="BN79" s="1152"/>
      <c r="BO79" s="1152"/>
      <c r="BP79" s="1152"/>
      <c r="BQ79" s="1152"/>
      <c r="BR79" s="1152"/>
      <c r="BS79" s="1152"/>
      <c r="BT79" s="1152"/>
      <c r="BU79" s="1152"/>
      <c r="BV79" s="1152"/>
      <c r="BW79" s="1152"/>
      <c r="BX79" s="1152"/>
      <c r="BY79" s="1152"/>
      <c r="BZ79" s="1152"/>
      <c r="CA79" s="1152"/>
      <c r="CB79" s="1152"/>
      <c r="CC79" s="1152"/>
      <c r="CD79" s="1152"/>
      <c r="CE79" s="1152"/>
      <c r="CF79" s="1152"/>
      <c r="CG79" s="1152"/>
      <c r="CH79" s="1152"/>
      <c r="CI79" s="1152"/>
      <c r="CJ79" s="1152"/>
      <c r="CK79" s="1152"/>
      <c r="CL79" s="1152"/>
      <c r="CM79" s="1152"/>
      <c r="CN79" s="1152"/>
      <c r="CP79" s="1152"/>
      <c r="CQ79" s="1152"/>
      <c r="CR79" s="1152"/>
      <c r="CS79" s="1152"/>
      <c r="CT79" s="1152"/>
      <c r="CU79" s="1152"/>
      <c r="CV79" s="1152"/>
      <c r="CW79" s="1152"/>
      <c r="CX79" s="1152"/>
      <c r="CY79" s="1152"/>
      <c r="CZ79" s="1152"/>
      <c r="DA79" s="1152"/>
      <c r="DB79" s="1152"/>
      <c r="DC79" s="1152"/>
      <c r="DD79" s="1152"/>
      <c r="DE79" s="1152"/>
      <c r="DF79" s="1152"/>
      <c r="DG79" s="1152"/>
      <c r="DH79" s="1152"/>
      <c r="DI79" s="1152"/>
      <c r="DJ79" s="1152"/>
      <c r="DK79" s="1152"/>
      <c r="DL79" s="1152"/>
      <c r="DM79" s="1152"/>
      <c r="DN79" s="1152"/>
      <c r="DO79" s="1152"/>
      <c r="DP79" s="1152"/>
      <c r="DQ79" s="1152"/>
      <c r="DR79" s="1152"/>
      <c r="DS79" s="1152"/>
      <c r="DT79" s="235"/>
      <c r="DU79" s="1152"/>
      <c r="DV79" s="1152"/>
      <c r="DW79" s="1152"/>
      <c r="DX79" s="1152"/>
      <c r="DY79" s="1152"/>
      <c r="DZ79" s="1152"/>
      <c r="EA79" s="1152"/>
      <c r="EB79" s="1152"/>
      <c r="EC79" s="1152"/>
      <c r="ED79" s="1152"/>
      <c r="EE79" s="1152"/>
      <c r="EF79" s="1152"/>
      <c r="EG79" s="1152"/>
      <c r="EH79" s="1152"/>
      <c r="EI79" s="1152"/>
      <c r="EJ79" s="1152"/>
      <c r="EK79" s="1152"/>
      <c r="EL79" s="1152"/>
      <c r="EM79" s="1152"/>
      <c r="EN79" s="1152"/>
      <c r="EO79" s="1152"/>
      <c r="EP79" s="1152"/>
      <c r="EQ79" s="1152"/>
      <c r="ER79" s="1152"/>
      <c r="ES79" s="235"/>
      <c r="ET79" s="1152"/>
      <c r="EU79" s="1152"/>
      <c r="EV79" s="1152"/>
      <c r="EW79" s="1152"/>
      <c r="EX79" s="1152"/>
      <c r="EY79" s="1152"/>
      <c r="EZ79" s="1152"/>
      <c r="FA79" s="1152"/>
      <c r="FB79" s="1152"/>
      <c r="FC79" s="1152"/>
      <c r="FD79" s="1152"/>
      <c r="FE79" s="1152"/>
      <c r="FF79" s="1152"/>
      <c r="FG79" s="1152"/>
      <c r="FH79" s="1152"/>
      <c r="FI79" s="1152"/>
      <c r="FJ79" s="1152"/>
      <c r="FK79" s="1152"/>
      <c r="FL79" s="1152"/>
      <c r="FM79" s="1152"/>
      <c r="FN79" s="1152"/>
      <c r="FO79" s="1152"/>
      <c r="FP79" s="1152"/>
      <c r="FQ79" s="1152"/>
      <c r="FR79" s="235"/>
      <c r="FS79" s="1152"/>
      <c r="FT79" s="1152"/>
      <c r="FU79" s="1152"/>
      <c r="FV79" s="1152"/>
      <c r="FW79" s="1152"/>
      <c r="FX79" s="1152"/>
      <c r="FY79" s="1152"/>
      <c r="FZ79" s="1152"/>
      <c r="GA79" s="1152"/>
      <c r="GB79" s="1152"/>
      <c r="GC79" s="1152"/>
      <c r="GD79" s="1152"/>
      <c r="GE79" s="1152"/>
      <c r="GF79" s="1152"/>
      <c r="GG79" s="1152"/>
      <c r="GH79" s="1152"/>
      <c r="GI79" s="1152"/>
      <c r="GJ79" s="1152"/>
      <c r="GK79" s="1152"/>
      <c r="GL79" s="1152"/>
      <c r="GM79" s="1152"/>
      <c r="GN79" s="1152"/>
      <c r="GO79" s="1152"/>
      <c r="GP79" s="1152"/>
      <c r="GQ79" s="1152"/>
      <c r="GR79" s="1152"/>
      <c r="GS79" s="1152"/>
      <c r="GT79" s="1152"/>
      <c r="GU79" s="1152"/>
      <c r="GV79" s="1152"/>
      <c r="GX79" s="1152"/>
      <c r="GY79" s="1152"/>
      <c r="GZ79" s="1152"/>
      <c r="HA79" s="1152"/>
      <c r="HB79" s="1152"/>
      <c r="HC79" s="1152"/>
      <c r="HD79" s="1152"/>
      <c r="HE79" s="1152"/>
      <c r="HF79" s="1152"/>
      <c r="HG79" s="1152"/>
      <c r="HH79" s="1152"/>
      <c r="HI79" s="1152"/>
      <c r="HJ79" s="1152"/>
      <c r="HK79" s="1152"/>
      <c r="HL79" s="1152"/>
      <c r="HM79" s="1152"/>
      <c r="HN79" s="1152"/>
      <c r="HO79" s="1152"/>
      <c r="HP79" s="1152"/>
      <c r="HQ79" s="1152"/>
      <c r="HR79" s="1152"/>
      <c r="HS79" s="1152"/>
      <c r="HT79" s="1152"/>
      <c r="HU79" s="1152"/>
      <c r="HV79" s="235"/>
      <c r="HW79" s="1152"/>
      <c r="HX79" s="1152"/>
      <c r="HY79" s="1152"/>
      <c r="HZ79" s="1152"/>
      <c r="IA79" s="1152"/>
      <c r="IB79" s="1152"/>
      <c r="IC79" s="1152"/>
      <c r="ID79" s="1152"/>
      <c r="IE79" s="1152"/>
      <c r="IF79" s="1152"/>
      <c r="IG79" s="1152"/>
      <c r="IH79" s="1152"/>
      <c r="II79" s="1152"/>
      <c r="IJ79" s="1152"/>
      <c r="IK79" s="1152"/>
      <c r="IL79" s="1152"/>
      <c r="IM79" s="1152"/>
      <c r="IN79" s="1152"/>
      <c r="IO79" s="1152"/>
      <c r="IP79" s="1152"/>
      <c r="IQ79" s="1152"/>
      <c r="IR79" s="1152"/>
      <c r="IS79" s="1152"/>
      <c r="IT79" s="1152"/>
      <c r="IU79" s="235"/>
      <c r="IV79" s="1152"/>
      <c r="IW79" s="1152"/>
      <c r="IX79" s="1152"/>
      <c r="IY79" s="1152"/>
      <c r="IZ79" s="1152"/>
      <c r="JA79" s="1152"/>
      <c r="JB79" s="1152"/>
      <c r="JC79" s="1152"/>
      <c r="JD79" s="1152"/>
      <c r="JE79" s="1152"/>
      <c r="JF79" s="1152"/>
      <c r="JG79" s="1152"/>
      <c r="JH79" s="1152"/>
      <c r="JI79" s="1152"/>
      <c r="JJ79" s="1152"/>
      <c r="JK79" s="1152"/>
      <c r="JL79" s="1152"/>
      <c r="JM79" s="1152"/>
      <c r="JN79" s="1152"/>
      <c r="JO79" s="1152"/>
      <c r="JP79" s="1152"/>
      <c r="JQ79" s="1152"/>
      <c r="JR79" s="1152"/>
      <c r="JS79" s="1152"/>
    </row>
    <row r="80" spans="1:279" s="94" customFormat="1" ht="15" x14ac:dyDescent="0.25">
      <c r="B80" s="778"/>
      <c r="C80" s="778"/>
      <c r="D80" s="778"/>
      <c r="E80" s="778"/>
      <c r="F80" s="778"/>
      <c r="G80" s="778"/>
      <c r="H80" s="778"/>
      <c r="I80" s="778"/>
      <c r="J80" s="778"/>
      <c r="K80" s="778"/>
      <c r="L80" s="778"/>
      <c r="M80" s="778"/>
      <c r="N80" s="778"/>
      <c r="O80" s="474"/>
      <c r="P80" s="778"/>
      <c r="Q80" s="474"/>
      <c r="R80" s="1156"/>
      <c r="S80" s="1156"/>
      <c r="T80" s="1156"/>
      <c r="U80" s="474"/>
      <c r="V80" s="1156"/>
      <c r="W80" s="1156"/>
      <c r="X80" s="1156"/>
      <c r="Y80" s="1156"/>
      <c r="Z80" s="1156"/>
      <c r="AA80" s="1156"/>
      <c r="AB80" s="1156"/>
      <c r="AC80" s="331"/>
      <c r="AD80" s="319" t="s">
        <v>580</v>
      </c>
      <c r="AE80" s="339"/>
      <c r="AF80" s="812"/>
      <c r="AG80" s="813"/>
      <c r="AH80" s="813"/>
      <c r="AI80" s="853"/>
      <c r="AJ80" s="853"/>
      <c r="AK80" s="853"/>
      <c r="AL80" s="853"/>
      <c r="AM80" s="853"/>
      <c r="AN80" s="853"/>
      <c r="AO80" s="853"/>
      <c r="AP80" s="853"/>
      <c r="AQ80" s="853"/>
      <c r="AR80" s="853"/>
      <c r="AS80" s="853"/>
      <c r="AT80" s="853"/>
      <c r="AU80" s="853"/>
      <c r="AV80" s="853"/>
      <c r="AW80" s="853"/>
      <c r="AX80" s="853"/>
      <c r="AY80" s="853"/>
      <c r="AZ80" s="853"/>
      <c r="BA80" s="853"/>
      <c r="BB80" s="853"/>
      <c r="BC80" s="853"/>
      <c r="BD80" s="853"/>
      <c r="BE80" s="853"/>
      <c r="BF80" s="853"/>
      <c r="BG80" s="853"/>
      <c r="BH80" s="853"/>
      <c r="BI80" s="853"/>
      <c r="BJ80"/>
      <c r="BK80" s="812"/>
      <c r="BL80" s="813"/>
      <c r="BM80" s="813"/>
      <c r="BN80" s="813"/>
      <c r="BO80" s="813"/>
      <c r="BP80" s="813"/>
      <c r="BQ80" s="813"/>
      <c r="BR80" s="813"/>
      <c r="BS80" s="813"/>
      <c r="BT80" s="813"/>
      <c r="BU80" s="813"/>
      <c r="BV80" s="813"/>
      <c r="BW80" s="813"/>
      <c r="BX80" s="813"/>
      <c r="BY80" s="813"/>
      <c r="BZ80" s="813"/>
      <c r="CA80" s="813"/>
      <c r="CB80" s="813"/>
      <c r="CC80" s="813"/>
      <c r="CD80" s="813"/>
      <c r="CE80" s="813"/>
      <c r="CF80" s="813"/>
      <c r="CG80" s="813"/>
      <c r="CH80" s="813"/>
      <c r="CI80" s="813"/>
      <c r="CJ80" s="813"/>
      <c r="CK80" s="813"/>
      <c r="CL80" s="813"/>
      <c r="CM80" s="813"/>
      <c r="CN80" s="813"/>
      <c r="CO80"/>
      <c r="CP80" s="812"/>
      <c r="CQ80" s="813"/>
      <c r="CR80" s="813"/>
      <c r="CS80" s="813"/>
      <c r="CT80" s="813"/>
      <c r="CU80" s="813"/>
      <c r="CV80" s="813"/>
      <c r="CW80" s="813"/>
      <c r="CX80" s="813"/>
      <c r="CY80" s="813"/>
      <c r="CZ80" s="813"/>
      <c r="DA80" s="813"/>
      <c r="DB80" s="813"/>
      <c r="DC80" s="813"/>
      <c r="DD80" s="813"/>
      <c r="DE80" s="813"/>
      <c r="DF80" s="813"/>
      <c r="DG80" s="813"/>
      <c r="DH80" s="813"/>
      <c r="DI80" s="813"/>
      <c r="DJ80" s="813"/>
      <c r="DK80" s="813"/>
      <c r="DL80" s="813"/>
      <c r="DM80" s="813"/>
      <c r="DN80" s="813"/>
      <c r="DO80" s="813"/>
      <c r="DP80" s="813"/>
      <c r="DQ80" s="813"/>
      <c r="DR80" s="813"/>
      <c r="DS80" s="813"/>
      <c r="DT80" s="236"/>
      <c r="DU80" s="812"/>
      <c r="DV80" s="813"/>
      <c r="DW80" s="813"/>
      <c r="DX80" s="813"/>
      <c r="DY80" s="813"/>
      <c r="DZ80" s="813"/>
      <c r="EA80" s="813"/>
      <c r="EB80" s="813"/>
      <c r="EC80" s="813"/>
      <c r="ED80" s="813"/>
      <c r="EE80" s="813"/>
      <c r="EF80" s="813"/>
      <c r="EG80" s="813"/>
      <c r="EH80" s="813"/>
      <c r="EI80" s="813"/>
      <c r="EJ80" s="813"/>
      <c r="EK80" s="813"/>
      <c r="EL80" s="813"/>
      <c r="EM80" s="813"/>
      <c r="EN80" s="813"/>
      <c r="EO80" s="813"/>
      <c r="EP80" s="813"/>
      <c r="EQ80" s="813"/>
      <c r="ER80" s="813"/>
      <c r="ES80" s="236"/>
      <c r="ET80" s="812"/>
      <c r="EU80" s="813"/>
      <c r="EV80" s="813"/>
      <c r="EW80" s="813"/>
      <c r="EX80" s="813"/>
      <c r="EY80" s="813"/>
      <c r="EZ80" s="813"/>
      <c r="FA80" s="813"/>
      <c r="FB80" s="813"/>
      <c r="FC80" s="813"/>
      <c r="FD80" s="813"/>
      <c r="FE80" s="813"/>
      <c r="FF80" s="813"/>
      <c r="FG80" s="813"/>
      <c r="FH80" s="813"/>
      <c r="FI80" s="813"/>
      <c r="FJ80" s="813"/>
      <c r="FK80" s="813"/>
      <c r="FL80" s="813"/>
      <c r="FM80" s="813"/>
      <c r="FN80" s="813"/>
      <c r="FO80" s="813"/>
      <c r="FP80" s="813"/>
      <c r="FQ80" s="813"/>
      <c r="FR80" s="236"/>
      <c r="FS80" s="812"/>
      <c r="FT80" s="813"/>
      <c r="FU80" s="813"/>
      <c r="FV80" s="813"/>
      <c r="FW80" s="813"/>
      <c r="FX80" s="813"/>
      <c r="FY80" s="813"/>
      <c r="FZ80" s="813"/>
      <c r="GA80" s="813"/>
      <c r="GB80" s="813"/>
      <c r="GC80" s="813"/>
      <c r="GD80" s="813"/>
      <c r="GE80" s="813"/>
      <c r="GF80" s="813"/>
      <c r="GG80" s="813"/>
      <c r="GH80" s="813"/>
      <c r="GI80" s="813"/>
      <c r="GJ80" s="813"/>
      <c r="GK80" s="813"/>
      <c r="GL80" s="813"/>
      <c r="GM80" s="813"/>
      <c r="GN80" s="813"/>
      <c r="GO80" s="813"/>
      <c r="GP80" s="813"/>
      <c r="GQ80" s="813"/>
      <c r="GR80" s="813"/>
      <c r="GS80" s="813"/>
      <c r="GT80" s="813"/>
      <c r="GU80" s="813"/>
      <c r="GV80" s="813"/>
      <c r="GW80"/>
      <c r="GX80" s="812"/>
      <c r="GY80" s="813"/>
      <c r="GZ80" s="813"/>
      <c r="HA80" s="813"/>
      <c r="HB80" s="813"/>
      <c r="HC80" s="813"/>
      <c r="HD80" s="813"/>
      <c r="HE80" s="813"/>
      <c r="HF80" s="813"/>
      <c r="HG80" s="813"/>
      <c r="HH80" s="813"/>
      <c r="HI80" s="813"/>
      <c r="HJ80" s="813"/>
      <c r="HK80" s="813"/>
      <c r="HL80" s="813"/>
      <c r="HM80" s="813"/>
      <c r="HN80" s="813"/>
      <c r="HO80" s="813"/>
      <c r="HP80" s="813"/>
      <c r="HQ80" s="813"/>
      <c r="HR80" s="813"/>
      <c r="HS80" s="813"/>
      <c r="HT80" s="813"/>
      <c r="HU80" s="813"/>
      <c r="HV80" s="236"/>
      <c r="HW80" s="812"/>
      <c r="HX80" s="813"/>
      <c r="HY80" s="813"/>
      <c r="HZ80" s="813"/>
      <c r="IA80" s="813"/>
      <c r="IB80" s="813"/>
      <c r="IC80" s="813"/>
      <c r="ID80" s="813"/>
      <c r="IE80" s="813"/>
      <c r="IF80" s="813"/>
      <c r="IG80" s="813"/>
      <c r="IH80" s="813"/>
      <c r="II80" s="813"/>
      <c r="IJ80" s="813"/>
      <c r="IK80" s="813"/>
      <c r="IL80" s="813"/>
      <c r="IM80" s="813"/>
      <c r="IN80" s="813"/>
      <c r="IO80" s="813"/>
      <c r="IP80" s="813"/>
      <c r="IQ80" s="813"/>
      <c r="IR80" s="813"/>
      <c r="IS80" s="813"/>
      <c r="IT80" s="813"/>
      <c r="IU80" s="236"/>
      <c r="IV80" s="812"/>
      <c r="IW80" s="813"/>
      <c r="IX80" s="813"/>
      <c r="IY80" s="813"/>
      <c r="IZ80" s="813"/>
      <c r="JA80" s="813"/>
      <c r="JB80" s="813"/>
      <c r="JC80" s="813"/>
      <c r="JD80" s="813"/>
      <c r="JE80" s="813"/>
      <c r="JF80" s="813"/>
      <c r="JG80" s="813"/>
      <c r="JH80" s="813"/>
      <c r="JI80" s="813"/>
      <c r="JJ80" s="813"/>
      <c r="JK80" s="813"/>
      <c r="JL80" s="813"/>
      <c r="JM80" s="813"/>
      <c r="JN80" s="813"/>
      <c r="JO80" s="813"/>
      <c r="JP80" s="813"/>
      <c r="JQ80" s="813"/>
      <c r="JR80" s="813"/>
      <c r="JS80" s="813"/>
    </row>
    <row r="81" spans="1:279" s="25" customFormat="1" x14ac:dyDescent="0.3">
      <c r="A81" s="3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0"/>
      <c r="AD81" s="315"/>
      <c r="AE81" s="314"/>
      <c r="AF81" s="315"/>
      <c r="AG81" s="319"/>
      <c r="AH81" s="319"/>
      <c r="AI81" s="844"/>
      <c r="AJ81" s="844"/>
      <c r="AK81" s="844"/>
      <c r="AL81" s="844"/>
      <c r="AM81" s="844"/>
      <c r="AN81" s="844"/>
      <c r="AO81" s="844"/>
      <c r="AP81" s="844"/>
      <c r="AQ81" s="844"/>
      <c r="AR81" s="844"/>
      <c r="AS81" s="844"/>
      <c r="AT81" s="844"/>
      <c r="AU81" s="844"/>
      <c r="AV81" s="844"/>
      <c r="AW81" s="844"/>
      <c r="AX81" s="844"/>
      <c r="AY81" s="844"/>
      <c r="AZ81" s="844"/>
      <c r="BA81" s="844"/>
      <c r="BB81" s="844"/>
      <c r="BC81" s="844"/>
      <c r="BD81" s="844"/>
      <c r="BE81" s="844"/>
      <c r="BF81" s="844"/>
      <c r="BG81" s="844"/>
      <c r="BH81" s="844"/>
      <c r="BI81" s="844"/>
      <c r="BJ81"/>
      <c r="BK81" s="315"/>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c r="CO81"/>
      <c r="CP81" s="315"/>
      <c r="CQ81" s="319"/>
      <c r="CR81" s="319"/>
      <c r="CS81" s="319"/>
      <c r="CT81" s="319"/>
      <c r="CU81" s="319"/>
      <c r="CV81" s="319"/>
      <c r="CW81" s="319"/>
      <c r="CX81" s="319"/>
      <c r="CY81" s="319"/>
      <c r="CZ81" s="319"/>
      <c r="DA81" s="319"/>
      <c r="DB81" s="319"/>
      <c r="DC81" s="319"/>
      <c r="DD81" s="319"/>
      <c r="DE81" s="319"/>
      <c r="DF81" s="319"/>
      <c r="DG81" s="319"/>
      <c r="DH81" s="319"/>
      <c r="DI81" s="319"/>
      <c r="DJ81" s="319"/>
      <c r="DK81" s="319"/>
      <c r="DL81" s="319"/>
      <c r="DM81" s="319"/>
      <c r="DN81" s="319"/>
      <c r="DO81" s="319"/>
      <c r="DP81" s="319"/>
      <c r="DQ81" s="319"/>
      <c r="DR81" s="319"/>
      <c r="DS81" s="319"/>
      <c r="DT81" s="172"/>
      <c r="DU81" s="315"/>
      <c r="DV81" s="315"/>
      <c r="DW81" s="315"/>
      <c r="DX81" s="315"/>
      <c r="DY81" s="315"/>
      <c r="DZ81" s="315"/>
      <c r="EA81" s="315"/>
      <c r="EB81" s="315"/>
      <c r="EC81" s="315"/>
      <c r="ED81" s="315"/>
      <c r="EE81" s="315"/>
      <c r="EF81" s="315"/>
      <c r="EG81" s="315"/>
      <c r="EH81" s="315"/>
      <c r="EI81" s="315"/>
      <c r="EJ81" s="315"/>
      <c r="EK81" s="315"/>
      <c r="EL81" s="315"/>
      <c r="EM81" s="315"/>
      <c r="EN81" s="315"/>
      <c r="EO81" s="315"/>
      <c r="EP81" s="315"/>
      <c r="EQ81" s="315"/>
      <c r="ER81" s="315"/>
      <c r="ES81" s="172"/>
      <c r="ET81" s="315"/>
      <c r="EU81" s="319"/>
      <c r="EV81" s="319"/>
      <c r="EW81" s="319"/>
      <c r="EX81" s="319"/>
      <c r="EY81" s="319"/>
      <c r="EZ81" s="319"/>
      <c r="FA81" s="319"/>
      <c r="FB81" s="319"/>
      <c r="FC81" s="319"/>
      <c r="FD81" s="319"/>
      <c r="FE81" s="319"/>
      <c r="FF81" s="319"/>
      <c r="FG81" s="319"/>
      <c r="FH81" s="319"/>
      <c r="FI81" s="319"/>
      <c r="FJ81" s="319"/>
      <c r="FK81" s="319"/>
      <c r="FL81" s="319"/>
      <c r="FM81" s="319"/>
      <c r="FN81" s="319"/>
      <c r="FO81" s="319"/>
      <c r="FP81" s="319"/>
      <c r="FQ81" s="319"/>
      <c r="FR81" s="172"/>
      <c r="FS81" s="315"/>
      <c r="FT81" s="319"/>
      <c r="FU81" s="319"/>
      <c r="FV81" s="319"/>
      <c r="FW81" s="319"/>
      <c r="FX81" s="319"/>
      <c r="FY81" s="319"/>
      <c r="FZ81" s="319"/>
      <c r="GA81" s="319"/>
      <c r="GB81" s="319"/>
      <c r="GC81" s="319"/>
      <c r="GD81" s="319"/>
      <c r="GE81" s="319"/>
      <c r="GF81" s="319"/>
      <c r="GG81" s="319"/>
      <c r="GH81" s="319"/>
      <c r="GI81" s="319"/>
      <c r="GJ81" s="319"/>
      <c r="GK81" s="319"/>
      <c r="GL81" s="319"/>
      <c r="GM81" s="319"/>
      <c r="GN81" s="319"/>
      <c r="GO81" s="319"/>
      <c r="GP81" s="319"/>
      <c r="GQ81" s="319"/>
      <c r="GR81" s="319"/>
      <c r="GS81" s="319"/>
      <c r="GT81" s="319"/>
      <c r="GU81" s="319"/>
      <c r="GV81" s="319"/>
      <c r="GW81"/>
      <c r="GX81" s="315"/>
      <c r="GY81" s="315"/>
      <c r="GZ81" s="315"/>
      <c r="HA81" s="315"/>
      <c r="HB81" s="315"/>
      <c r="HC81" s="315"/>
      <c r="HD81" s="315"/>
      <c r="HE81" s="315"/>
      <c r="HF81" s="315"/>
      <c r="HG81" s="315"/>
      <c r="HH81" s="315"/>
      <c r="HI81" s="315"/>
      <c r="HJ81" s="315"/>
      <c r="HK81" s="315"/>
      <c r="HL81" s="315"/>
      <c r="HM81" s="315"/>
      <c r="HN81" s="315"/>
      <c r="HO81" s="315"/>
      <c r="HP81" s="315"/>
      <c r="HQ81" s="315"/>
      <c r="HR81" s="315"/>
      <c r="HS81" s="315"/>
      <c r="HT81" s="315"/>
      <c r="HU81" s="315"/>
      <c r="HV81" s="172"/>
      <c r="HW81" s="315"/>
      <c r="HX81" s="319"/>
      <c r="HY81" s="319"/>
      <c r="HZ81" s="319"/>
      <c r="IA81" s="319"/>
      <c r="IB81" s="319"/>
      <c r="IC81" s="319"/>
      <c r="ID81" s="319"/>
      <c r="IE81" s="319"/>
      <c r="IF81" s="319"/>
      <c r="IG81" s="319"/>
      <c r="IH81" s="319"/>
      <c r="II81" s="319"/>
      <c r="IJ81" s="319"/>
      <c r="IK81" s="319"/>
      <c r="IL81" s="319"/>
      <c r="IM81" s="319"/>
      <c r="IN81" s="319"/>
      <c r="IO81" s="319"/>
      <c r="IP81" s="319"/>
      <c r="IQ81" s="319"/>
      <c r="IR81" s="319"/>
      <c r="IS81" s="319"/>
      <c r="IT81" s="319"/>
      <c r="IU81" s="172"/>
      <c r="IV81" s="315"/>
      <c r="IW81" s="315"/>
      <c r="IX81" s="315"/>
      <c r="IY81" s="315"/>
      <c r="IZ81" s="315"/>
      <c r="JA81" s="315"/>
      <c r="JB81" s="315"/>
      <c r="JC81" s="315"/>
      <c r="JD81" s="315"/>
      <c r="JE81" s="315"/>
      <c r="JF81" s="315"/>
      <c r="JG81" s="315"/>
      <c r="JH81" s="315"/>
      <c r="JI81" s="315"/>
      <c r="JJ81" s="315"/>
      <c r="JK81" s="315"/>
      <c r="JL81" s="315"/>
      <c r="JM81" s="315"/>
      <c r="JN81" s="315"/>
      <c r="JO81" s="315"/>
      <c r="JP81" s="315"/>
      <c r="JQ81" s="315"/>
      <c r="JR81" s="315"/>
      <c r="JS81" s="315"/>
    </row>
    <row r="82" spans="1:279" s="25" customFormat="1" ht="15.75" x14ac:dyDescent="0.25">
      <c r="B82" s="781"/>
      <c r="C82" s="782"/>
      <c r="D82" s="783"/>
      <c r="E82" s="784"/>
      <c r="F82" s="785"/>
      <c r="G82" s="786"/>
      <c r="H82" s="786"/>
      <c r="I82" s="787"/>
      <c r="J82" s="788"/>
      <c r="K82" s="789"/>
      <c r="L82" s="790"/>
      <c r="M82" s="790"/>
      <c r="N82" s="791"/>
      <c r="P82" s="792"/>
      <c r="R82" s="792"/>
      <c r="T82" s="792"/>
      <c r="V82" s="792"/>
      <c r="X82" s="783"/>
      <c r="Z82" s="793"/>
      <c r="AA82"/>
      <c r="AB82" s="793"/>
      <c r="AC82" s="45"/>
      <c r="AD82" s="763" t="s">
        <v>828</v>
      </c>
      <c r="AE82" s="315"/>
      <c r="AF82" s="315"/>
      <c r="AG82" s="319"/>
      <c r="AH82" s="319"/>
      <c r="AI82" s="844"/>
      <c r="AJ82" s="844"/>
      <c r="AK82" s="844"/>
      <c r="AL82" s="844"/>
      <c r="AM82" s="844"/>
      <c r="AN82" s="844"/>
      <c r="AO82" s="844"/>
      <c r="AP82" s="844"/>
      <c r="AQ82" s="844"/>
      <c r="AR82" s="844"/>
      <c r="AS82" s="844"/>
      <c r="AT82" s="844"/>
      <c r="AU82" s="844"/>
      <c r="AV82" s="844"/>
      <c r="AW82" s="844"/>
      <c r="AX82" s="844"/>
      <c r="AY82" s="844"/>
      <c r="AZ82" s="844"/>
      <c r="BA82" s="844"/>
      <c r="BB82" s="844"/>
      <c r="BC82" s="844"/>
      <c r="BD82" s="844"/>
      <c r="BE82" s="844"/>
      <c r="BF82" s="844"/>
      <c r="BG82" s="844"/>
      <c r="BH82" s="844"/>
      <c r="BI82" s="844"/>
      <c r="BJ82"/>
      <c r="BK82" s="315"/>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c r="CP82" s="315"/>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172"/>
      <c r="DU82" s="315"/>
      <c r="DV82" s="319"/>
      <c r="DW82" s="319"/>
      <c r="DX82" s="319"/>
      <c r="DY82" s="319"/>
      <c r="DZ82" s="319"/>
      <c r="EA82" s="319"/>
      <c r="EB82" s="319"/>
      <c r="EC82" s="319"/>
      <c r="ED82" s="319"/>
      <c r="EE82" s="319"/>
      <c r="EF82" s="319"/>
      <c r="EG82" s="319"/>
      <c r="EH82" s="319"/>
      <c r="EI82" s="319"/>
      <c r="EJ82" s="319"/>
      <c r="EK82" s="319"/>
      <c r="EL82" s="319"/>
      <c r="EM82" s="319"/>
      <c r="EN82" s="319"/>
      <c r="EO82" s="319"/>
      <c r="EP82" s="319"/>
      <c r="EQ82" s="319"/>
      <c r="ER82" s="319"/>
      <c r="ES82" s="172"/>
      <c r="ET82" s="315"/>
      <c r="EU82" s="319"/>
      <c r="EV82" s="319"/>
      <c r="EW82" s="319"/>
      <c r="EX82" s="319"/>
      <c r="EY82" s="319"/>
      <c r="EZ82" s="319"/>
      <c r="FA82" s="319"/>
      <c r="FB82" s="319"/>
      <c r="FC82" s="319"/>
      <c r="FD82" s="319"/>
      <c r="FE82" s="319"/>
      <c r="FF82" s="319"/>
      <c r="FG82" s="319"/>
      <c r="FH82" s="319"/>
      <c r="FI82" s="319"/>
      <c r="FJ82" s="319"/>
      <c r="FK82" s="319"/>
      <c r="FL82" s="319"/>
      <c r="FM82" s="319"/>
      <c r="FN82" s="319"/>
      <c r="FO82" s="319"/>
      <c r="FP82" s="319"/>
      <c r="FQ82" s="319"/>
      <c r="FR82" s="172"/>
      <c r="FS82" s="315"/>
      <c r="FT82" s="319"/>
      <c r="FU82" s="319"/>
      <c r="FV82" s="319"/>
      <c r="FW82" s="319"/>
      <c r="FX82" s="319"/>
      <c r="FY82" s="319"/>
      <c r="FZ82" s="319"/>
      <c r="GA82" s="319"/>
      <c r="GB82" s="319"/>
      <c r="GC82" s="319"/>
      <c r="GD82" s="319"/>
      <c r="GE82" s="319"/>
      <c r="GF82" s="319"/>
      <c r="GG82" s="319"/>
      <c r="GH82" s="319"/>
      <c r="GI82" s="319"/>
      <c r="GJ82" s="319"/>
      <c r="GK82" s="319"/>
      <c r="GL82" s="319"/>
      <c r="GM82" s="319"/>
      <c r="GN82" s="319"/>
      <c r="GO82" s="319"/>
      <c r="GP82" s="319"/>
      <c r="GQ82" s="319"/>
      <c r="GR82" s="319"/>
      <c r="GS82" s="319"/>
      <c r="GT82" s="319"/>
      <c r="GU82" s="319"/>
      <c r="GV82" s="319"/>
      <c r="GW82"/>
      <c r="GX82" s="315"/>
      <c r="GY82" s="319"/>
      <c r="GZ82" s="319"/>
      <c r="HA82" s="319"/>
      <c r="HB82" s="319"/>
      <c r="HC82" s="319"/>
      <c r="HD82" s="319"/>
      <c r="HE82" s="319"/>
      <c r="HF82" s="319"/>
      <c r="HG82" s="319"/>
      <c r="HH82" s="319"/>
      <c r="HI82" s="319"/>
      <c r="HJ82" s="319"/>
      <c r="HK82" s="319"/>
      <c r="HL82" s="319"/>
      <c r="HM82" s="319"/>
      <c r="HN82" s="319"/>
      <c r="HO82" s="319"/>
      <c r="HP82" s="319"/>
      <c r="HQ82" s="319"/>
      <c r="HR82" s="319"/>
      <c r="HS82" s="319"/>
      <c r="HT82" s="319"/>
      <c r="HU82" s="319"/>
      <c r="HV82" s="172"/>
      <c r="HW82" s="315"/>
      <c r="HX82" s="319"/>
      <c r="HY82" s="319"/>
      <c r="HZ82" s="319"/>
      <c r="IA82" s="319"/>
      <c r="IB82" s="319"/>
      <c r="IC82" s="319"/>
      <c r="ID82" s="319"/>
      <c r="IE82" s="319"/>
      <c r="IF82" s="319"/>
      <c r="IG82" s="319"/>
      <c r="IH82" s="319"/>
      <c r="II82" s="319"/>
      <c r="IJ82" s="319"/>
      <c r="IK82" s="319"/>
      <c r="IL82" s="319"/>
      <c r="IM82" s="319"/>
      <c r="IN82" s="319"/>
      <c r="IO82" s="319"/>
      <c r="IP82" s="319"/>
      <c r="IQ82" s="319"/>
      <c r="IR82" s="319"/>
      <c r="IS82" s="319"/>
      <c r="IT82" s="319"/>
      <c r="IU82" s="172"/>
      <c r="IV82" s="315"/>
      <c r="IW82" s="319"/>
      <c r="IX82" s="319"/>
      <c r="IY82" s="319"/>
      <c r="IZ82" s="319"/>
      <c r="JA82" s="319"/>
      <c r="JB82" s="319"/>
      <c r="JC82" s="319"/>
      <c r="JD82" s="319"/>
      <c r="JE82" s="319"/>
      <c r="JF82" s="319"/>
      <c r="JG82" s="319"/>
      <c r="JH82" s="319"/>
      <c r="JI82" s="319"/>
      <c r="JJ82" s="319"/>
      <c r="JK82" s="319"/>
      <c r="JL82" s="319"/>
      <c r="JM82" s="319"/>
      <c r="JN82" s="319"/>
      <c r="JO82" s="319"/>
      <c r="JP82" s="319"/>
      <c r="JQ82" s="319"/>
      <c r="JR82" s="319"/>
      <c r="JS82" s="319"/>
    </row>
    <row r="83" spans="1:279" s="25" customFormat="1" ht="15" x14ac:dyDescent="0.25">
      <c r="B83" s="781"/>
      <c r="C83" s="782"/>
      <c r="D83" s="783"/>
      <c r="E83" s="784"/>
      <c r="F83" s="785"/>
      <c r="G83" s="786"/>
      <c r="H83" s="786"/>
      <c r="I83" s="787"/>
      <c r="J83" s="788"/>
      <c r="K83" s="789"/>
      <c r="L83" s="790"/>
      <c r="M83" s="790"/>
      <c r="N83" s="791"/>
      <c r="P83" s="792"/>
      <c r="R83" s="792"/>
      <c r="T83" s="792"/>
      <c r="V83" s="792"/>
      <c r="X83" s="783"/>
      <c r="Z83" s="793"/>
      <c r="AA83"/>
      <c r="AB83" s="793"/>
      <c r="AC83" s="45"/>
      <c r="AE83" s="315"/>
      <c r="AF83" s="315"/>
      <c r="AG83" s="319"/>
      <c r="AH83" s="319"/>
      <c r="AI83" s="844"/>
      <c r="AJ83" s="844"/>
      <c r="AK83" s="844"/>
      <c r="AL83" s="844"/>
      <c r="AM83" s="844"/>
      <c r="AN83" s="844"/>
      <c r="AO83" s="844"/>
      <c r="AP83" s="844"/>
      <c r="AQ83" s="844"/>
      <c r="AR83" s="844"/>
      <c r="AS83" s="844"/>
      <c r="AT83" s="844"/>
      <c r="AU83" s="844"/>
      <c r="AV83" s="844"/>
      <c r="AW83" s="844"/>
      <c r="AX83" s="844"/>
      <c r="AY83" s="844"/>
      <c r="AZ83" s="844"/>
      <c r="BA83" s="844"/>
      <c r="BB83" s="844"/>
      <c r="BC83" s="844"/>
      <c r="BD83" s="844"/>
      <c r="BE83" s="844"/>
      <c r="BF83" s="844"/>
      <c r="BG83" s="844"/>
      <c r="BH83" s="844"/>
      <c r="BI83" s="844"/>
      <c r="BJ83"/>
      <c r="BK83" s="315"/>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c r="CP83" s="315"/>
      <c r="CQ83" s="319"/>
      <c r="CR83" s="319"/>
      <c r="CS83" s="319"/>
      <c r="CT83" s="319"/>
      <c r="CU83" s="319"/>
      <c r="CV83" s="319"/>
      <c r="CW83" s="319"/>
      <c r="CX83" s="319"/>
      <c r="CY83" s="319"/>
      <c r="CZ83" s="319"/>
      <c r="DA83" s="319"/>
      <c r="DB83" s="319"/>
      <c r="DC83" s="319"/>
      <c r="DD83" s="319"/>
      <c r="DE83" s="319"/>
      <c r="DF83" s="319"/>
      <c r="DG83" s="319"/>
      <c r="DH83" s="319"/>
      <c r="DI83" s="319"/>
      <c r="DJ83" s="319"/>
      <c r="DK83" s="319"/>
      <c r="DL83" s="319"/>
      <c r="DM83" s="319"/>
      <c r="DN83" s="319"/>
      <c r="DO83" s="319"/>
      <c r="DP83" s="319"/>
      <c r="DQ83" s="319"/>
      <c r="DR83" s="319"/>
      <c r="DS83" s="319"/>
      <c r="DT83" s="172"/>
      <c r="DU83" s="315"/>
      <c r="DV83" s="319"/>
      <c r="DW83" s="319"/>
      <c r="DX83" s="319"/>
      <c r="DY83" s="319"/>
      <c r="DZ83" s="319"/>
      <c r="EA83" s="319"/>
      <c r="EB83" s="319"/>
      <c r="EC83" s="319"/>
      <c r="ED83" s="319"/>
      <c r="EE83" s="319"/>
      <c r="EF83" s="319"/>
      <c r="EG83" s="319"/>
      <c r="EH83" s="319"/>
      <c r="EI83" s="319"/>
      <c r="EJ83" s="319"/>
      <c r="EK83" s="319"/>
      <c r="EL83" s="319"/>
      <c r="EM83" s="319"/>
      <c r="EN83" s="319"/>
      <c r="EO83" s="319"/>
      <c r="EP83" s="319"/>
      <c r="EQ83" s="319"/>
      <c r="ER83" s="319"/>
      <c r="ES83" s="172"/>
      <c r="ET83" s="315"/>
      <c r="EU83" s="319"/>
      <c r="EV83" s="319"/>
      <c r="EW83" s="319"/>
      <c r="EX83" s="319"/>
      <c r="EY83" s="319"/>
      <c r="EZ83" s="319"/>
      <c r="FA83" s="319"/>
      <c r="FB83" s="319"/>
      <c r="FC83" s="319"/>
      <c r="FD83" s="319"/>
      <c r="FE83" s="319"/>
      <c r="FF83" s="319"/>
      <c r="FG83" s="319"/>
      <c r="FH83" s="319"/>
      <c r="FI83" s="319"/>
      <c r="FJ83" s="319"/>
      <c r="FK83" s="319"/>
      <c r="FL83" s="319"/>
      <c r="FM83" s="319"/>
      <c r="FN83" s="319"/>
      <c r="FO83" s="319"/>
      <c r="FP83" s="319"/>
      <c r="FQ83" s="319"/>
      <c r="FR83" s="172"/>
      <c r="FS83" s="315"/>
      <c r="FT83" s="319"/>
      <c r="FU83" s="319"/>
      <c r="FV83" s="319"/>
      <c r="FW83" s="319"/>
      <c r="FX83" s="319"/>
      <c r="FY83" s="319"/>
      <c r="FZ83" s="319"/>
      <c r="GA83" s="319"/>
      <c r="GB83" s="319"/>
      <c r="GC83" s="319"/>
      <c r="GD83" s="319"/>
      <c r="GE83" s="319"/>
      <c r="GF83" s="319"/>
      <c r="GG83" s="319"/>
      <c r="GH83" s="319"/>
      <c r="GI83" s="319"/>
      <c r="GJ83" s="319"/>
      <c r="GK83" s="319"/>
      <c r="GL83" s="319"/>
      <c r="GM83" s="319"/>
      <c r="GN83" s="319"/>
      <c r="GO83" s="319"/>
      <c r="GP83" s="319"/>
      <c r="GQ83" s="319"/>
      <c r="GR83" s="319"/>
      <c r="GS83" s="319"/>
      <c r="GT83" s="319"/>
      <c r="GU83" s="319"/>
      <c r="GV83" s="319"/>
      <c r="GW83"/>
      <c r="GX83" s="315"/>
      <c r="GY83" s="319"/>
      <c r="GZ83" s="319"/>
      <c r="HA83" s="319"/>
      <c r="HB83" s="319"/>
      <c r="HC83" s="319"/>
      <c r="HD83" s="319"/>
      <c r="HE83" s="319"/>
      <c r="HF83" s="319"/>
      <c r="HG83" s="319"/>
      <c r="HH83" s="319"/>
      <c r="HI83" s="319"/>
      <c r="HJ83" s="319"/>
      <c r="HK83" s="319"/>
      <c r="HL83" s="319"/>
      <c r="HM83" s="319"/>
      <c r="HN83" s="319"/>
      <c r="HO83" s="319"/>
      <c r="HP83" s="319"/>
      <c r="HQ83" s="319"/>
      <c r="HR83" s="319"/>
      <c r="HS83" s="319"/>
      <c r="HT83" s="319"/>
      <c r="HU83" s="319"/>
      <c r="HV83" s="172"/>
      <c r="HW83" s="315"/>
      <c r="HX83" s="319"/>
      <c r="HY83" s="319"/>
      <c r="HZ83" s="319"/>
      <c r="IA83" s="319"/>
      <c r="IB83" s="319"/>
      <c r="IC83" s="319"/>
      <c r="ID83" s="319"/>
      <c r="IE83" s="319"/>
      <c r="IF83" s="319"/>
      <c r="IG83" s="319"/>
      <c r="IH83" s="319"/>
      <c r="II83" s="319"/>
      <c r="IJ83" s="319"/>
      <c r="IK83" s="319"/>
      <c r="IL83" s="319"/>
      <c r="IM83" s="319"/>
      <c r="IN83" s="319"/>
      <c r="IO83" s="319"/>
      <c r="IP83" s="319"/>
      <c r="IQ83" s="319"/>
      <c r="IR83" s="319"/>
      <c r="IS83" s="319"/>
      <c r="IT83" s="319"/>
      <c r="IU83" s="172"/>
      <c r="IV83" s="315"/>
      <c r="IW83" s="319"/>
      <c r="IX83" s="319"/>
      <c r="IY83" s="319"/>
      <c r="IZ83" s="319"/>
      <c r="JA83" s="319"/>
      <c r="JB83" s="319"/>
      <c r="JC83" s="319"/>
      <c r="JD83" s="319"/>
      <c r="JE83" s="319"/>
      <c r="JF83" s="319"/>
      <c r="JG83" s="319"/>
      <c r="JH83" s="319"/>
      <c r="JI83" s="319"/>
      <c r="JJ83" s="319"/>
      <c r="JK83" s="319"/>
      <c r="JL83" s="319"/>
      <c r="JM83" s="319"/>
      <c r="JN83" s="319"/>
      <c r="JO83" s="319"/>
      <c r="JP83" s="319"/>
      <c r="JQ83" s="319"/>
      <c r="JR83" s="319"/>
      <c r="JS83" s="319"/>
    </row>
    <row r="84" spans="1:279" s="25" customFormat="1" ht="15" x14ac:dyDescent="0.25">
      <c r="B84" s="781"/>
      <c r="C84" s="782"/>
      <c r="D84" s="783"/>
      <c r="E84" s="784"/>
      <c r="F84" s="785"/>
      <c r="G84" s="786"/>
      <c r="H84" s="786"/>
      <c r="I84" s="787"/>
      <c r="J84" s="788"/>
      <c r="K84" s="789"/>
      <c r="L84" s="790"/>
      <c r="M84" s="790"/>
      <c r="N84" s="791"/>
      <c r="P84" s="792"/>
      <c r="R84" s="792"/>
      <c r="T84" s="792"/>
      <c r="V84" s="792"/>
      <c r="X84" s="783"/>
      <c r="Z84" s="793"/>
      <c r="AA84"/>
      <c r="AB84" s="793"/>
      <c r="AC84" s="45"/>
      <c r="AD84" s="315" t="s">
        <v>834</v>
      </c>
      <c r="AE84" s="315"/>
      <c r="AF84" s="315"/>
      <c r="AG84" s="319"/>
      <c r="AH84" s="319"/>
      <c r="AI84" s="844"/>
      <c r="AJ84" s="844"/>
      <c r="AK84" s="844"/>
      <c r="AL84" s="844"/>
      <c r="AM84" s="844"/>
      <c r="AN84" s="844"/>
      <c r="AO84" s="844"/>
      <c r="AP84" s="844"/>
      <c r="AQ84" s="844"/>
      <c r="AR84" s="844"/>
      <c r="AS84" s="844"/>
      <c r="AT84" s="844"/>
      <c r="AU84" s="844"/>
      <c r="AV84" s="844"/>
      <c r="AW84" s="844"/>
      <c r="AX84" s="844"/>
      <c r="AY84" s="844"/>
      <c r="AZ84" s="844"/>
      <c r="BA84" s="844"/>
      <c r="BB84" s="844"/>
      <c r="BC84" s="844"/>
      <c r="BD84" s="844"/>
      <c r="BE84" s="844"/>
      <c r="BF84" s="844"/>
      <c r="BG84" s="844"/>
      <c r="BH84" s="844"/>
      <c r="BI84" s="844"/>
      <c r="BJ84"/>
      <c r="BK84" s="315"/>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c r="CO84"/>
      <c r="CP84" s="315"/>
      <c r="CQ84" s="319"/>
      <c r="CR84" s="319"/>
      <c r="CS84" s="319"/>
      <c r="CT84" s="319"/>
      <c r="CU84" s="319"/>
      <c r="CV84" s="319"/>
      <c r="CW84" s="319"/>
      <c r="CX84" s="319"/>
      <c r="CY84" s="319"/>
      <c r="CZ84" s="319"/>
      <c r="DA84" s="319"/>
      <c r="DB84" s="319"/>
      <c r="DC84" s="319"/>
      <c r="DD84" s="319"/>
      <c r="DE84" s="319"/>
      <c r="DF84" s="319"/>
      <c r="DG84" s="319"/>
      <c r="DH84" s="319"/>
      <c r="DI84" s="319"/>
      <c r="DJ84" s="319"/>
      <c r="DK84" s="319"/>
      <c r="DL84" s="319"/>
      <c r="DM84" s="319"/>
      <c r="DN84" s="319"/>
      <c r="DO84" s="319"/>
      <c r="DP84" s="319"/>
      <c r="DQ84" s="319"/>
      <c r="DR84" s="319"/>
      <c r="DS84" s="319"/>
      <c r="DT84" s="172"/>
      <c r="DU84" s="315"/>
      <c r="DV84" s="319"/>
      <c r="DW84" s="319"/>
      <c r="DX84" s="319"/>
      <c r="DY84" s="319"/>
      <c r="DZ84" s="319"/>
      <c r="EA84" s="319"/>
      <c r="EB84" s="319"/>
      <c r="EC84" s="319"/>
      <c r="ED84" s="319"/>
      <c r="EE84" s="319"/>
      <c r="EF84" s="319"/>
      <c r="EG84" s="319"/>
      <c r="EH84" s="319"/>
      <c r="EI84" s="319"/>
      <c r="EJ84" s="319"/>
      <c r="EK84" s="319"/>
      <c r="EL84" s="319"/>
      <c r="EM84" s="319"/>
      <c r="EN84" s="319"/>
      <c r="EO84" s="319"/>
      <c r="EP84" s="319"/>
      <c r="EQ84" s="319"/>
      <c r="ER84" s="319"/>
      <c r="ES84" s="172"/>
      <c r="ET84" s="315"/>
      <c r="EU84" s="319"/>
      <c r="EV84" s="319"/>
      <c r="EW84" s="319"/>
      <c r="EX84" s="319"/>
      <c r="EY84" s="319"/>
      <c r="EZ84" s="319"/>
      <c r="FA84" s="319"/>
      <c r="FB84" s="319"/>
      <c r="FC84" s="319"/>
      <c r="FD84" s="319"/>
      <c r="FE84" s="319"/>
      <c r="FF84" s="319"/>
      <c r="FG84" s="319"/>
      <c r="FH84" s="319"/>
      <c r="FI84" s="319"/>
      <c r="FJ84" s="319"/>
      <c r="FK84" s="319"/>
      <c r="FL84" s="319"/>
      <c r="FM84" s="319"/>
      <c r="FN84" s="319"/>
      <c r="FO84" s="319"/>
      <c r="FP84" s="319"/>
      <c r="FQ84" s="319"/>
      <c r="FR84" s="172"/>
      <c r="FS84" s="315"/>
      <c r="FT84" s="319"/>
      <c r="FU84" s="319"/>
      <c r="FV84" s="319"/>
      <c r="FW84" s="319"/>
      <c r="FX84" s="319"/>
      <c r="FY84" s="319"/>
      <c r="FZ84" s="319"/>
      <c r="GA84" s="319"/>
      <c r="GB84" s="319"/>
      <c r="GC84" s="319"/>
      <c r="GD84" s="319"/>
      <c r="GE84" s="319"/>
      <c r="GF84" s="319"/>
      <c r="GG84" s="319"/>
      <c r="GH84" s="319"/>
      <c r="GI84" s="319"/>
      <c r="GJ84" s="319"/>
      <c r="GK84" s="319"/>
      <c r="GL84" s="319"/>
      <c r="GM84" s="319"/>
      <c r="GN84" s="319"/>
      <c r="GO84" s="319"/>
      <c r="GP84" s="319"/>
      <c r="GQ84" s="319"/>
      <c r="GR84" s="319"/>
      <c r="GS84" s="319"/>
      <c r="GT84" s="319"/>
      <c r="GU84" s="319"/>
      <c r="GV84" s="319"/>
      <c r="GW84"/>
      <c r="GX84" s="315"/>
      <c r="GY84" s="319"/>
      <c r="GZ84" s="319"/>
      <c r="HA84" s="319"/>
      <c r="HB84" s="319"/>
      <c r="HC84" s="319"/>
      <c r="HD84" s="319"/>
      <c r="HE84" s="319"/>
      <c r="HF84" s="319"/>
      <c r="HG84" s="319"/>
      <c r="HH84" s="319"/>
      <c r="HI84" s="319"/>
      <c r="HJ84" s="319"/>
      <c r="HK84" s="319"/>
      <c r="HL84" s="319"/>
      <c r="HM84" s="319"/>
      <c r="HN84" s="319"/>
      <c r="HO84" s="319"/>
      <c r="HP84" s="319"/>
      <c r="HQ84" s="319"/>
      <c r="HR84" s="319"/>
      <c r="HS84" s="319"/>
      <c r="HT84" s="319"/>
      <c r="HU84" s="319"/>
      <c r="HV84" s="172"/>
      <c r="HW84" s="315"/>
      <c r="HX84" s="319"/>
      <c r="HY84" s="319"/>
      <c r="HZ84" s="319"/>
      <c r="IA84" s="319"/>
      <c r="IB84" s="319"/>
      <c r="IC84" s="319"/>
      <c r="ID84" s="319"/>
      <c r="IE84" s="319"/>
      <c r="IF84" s="319"/>
      <c r="IG84" s="319"/>
      <c r="IH84" s="319"/>
      <c r="II84" s="319"/>
      <c r="IJ84" s="319"/>
      <c r="IK84" s="319"/>
      <c r="IL84" s="319"/>
      <c r="IM84" s="319"/>
      <c r="IN84" s="319"/>
      <c r="IO84" s="319"/>
      <c r="IP84" s="319"/>
      <c r="IQ84" s="319"/>
      <c r="IR84" s="319"/>
      <c r="IS84" s="319"/>
      <c r="IT84" s="319"/>
      <c r="IU84" s="172"/>
      <c r="IV84" s="315"/>
      <c r="IW84" s="319"/>
      <c r="IX84" s="319"/>
      <c r="IY84" s="319"/>
      <c r="IZ84" s="319"/>
      <c r="JA84" s="319"/>
      <c r="JB84" s="319"/>
      <c r="JC84" s="319"/>
      <c r="JD84" s="319"/>
      <c r="JE84" s="319"/>
      <c r="JF84" s="319"/>
      <c r="JG84" s="319"/>
      <c r="JH84" s="319"/>
      <c r="JI84" s="319"/>
      <c r="JJ84" s="319"/>
      <c r="JK84" s="319"/>
      <c r="JL84" s="319"/>
      <c r="JM84" s="319"/>
      <c r="JN84" s="319"/>
      <c r="JO84" s="319"/>
      <c r="JP84" s="319"/>
      <c r="JQ84" s="319"/>
      <c r="JR84" s="319"/>
      <c r="JS84" s="319"/>
    </row>
    <row r="85" spans="1:279" s="25" customFormat="1" ht="15" x14ac:dyDescent="0.25">
      <c r="B85" s="781"/>
      <c r="C85" s="782"/>
      <c r="D85" s="783"/>
      <c r="E85" s="784"/>
      <c r="F85" s="785"/>
      <c r="G85" s="786"/>
      <c r="H85" s="786"/>
      <c r="I85" s="787"/>
      <c r="J85" s="788"/>
      <c r="K85" s="789"/>
      <c r="L85" s="790"/>
      <c r="M85" s="790"/>
      <c r="N85" s="791"/>
      <c r="P85" s="792"/>
      <c r="R85" s="792"/>
      <c r="T85" s="792"/>
      <c r="V85" s="792"/>
      <c r="X85" s="783"/>
      <c r="Z85" s="793"/>
      <c r="AA85"/>
      <c r="AB85" s="793"/>
      <c r="AC85" s="45"/>
      <c r="AD85" s="315" t="s">
        <v>833</v>
      </c>
      <c r="AE85" s="315"/>
      <c r="AF85" s="315"/>
      <c r="AG85" s="319"/>
      <c r="AH85" s="319"/>
      <c r="AI85" s="844"/>
      <c r="AJ85" s="844"/>
      <c r="AK85" s="844"/>
      <c r="AL85" s="844"/>
      <c r="AM85" s="844"/>
      <c r="AN85" s="844"/>
      <c r="AO85" s="844"/>
      <c r="AP85" s="844"/>
      <c r="AQ85" s="844"/>
      <c r="AR85" s="844"/>
      <c r="AS85" s="844"/>
      <c r="AT85" s="844"/>
      <c r="AU85" s="844"/>
      <c r="AV85" s="844"/>
      <c r="AW85" s="844"/>
      <c r="AX85" s="844"/>
      <c r="AY85" s="844"/>
      <c r="AZ85" s="844"/>
      <c r="BA85" s="844"/>
      <c r="BB85" s="844"/>
      <c r="BC85" s="844"/>
      <c r="BD85" s="844"/>
      <c r="BE85" s="844"/>
      <c r="BF85" s="844"/>
      <c r="BG85" s="844"/>
      <c r="BH85" s="844"/>
      <c r="BI85" s="844"/>
      <c r="BJ85"/>
      <c r="BK85" s="315"/>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c r="CO85"/>
      <c r="CP85" s="315"/>
      <c r="CQ85" s="319"/>
      <c r="CR85" s="319"/>
      <c r="CS85" s="319"/>
      <c r="CT85" s="319"/>
      <c r="CU85" s="319"/>
      <c r="CV85" s="319"/>
      <c r="CW85" s="319"/>
      <c r="CX85" s="319"/>
      <c r="CY85" s="319"/>
      <c r="CZ85" s="319"/>
      <c r="DA85" s="319"/>
      <c r="DB85" s="319"/>
      <c r="DC85" s="319"/>
      <c r="DD85" s="319"/>
      <c r="DE85" s="319"/>
      <c r="DF85" s="319"/>
      <c r="DG85" s="319"/>
      <c r="DH85" s="319"/>
      <c r="DI85" s="319"/>
      <c r="DJ85" s="319"/>
      <c r="DK85" s="319"/>
      <c r="DL85" s="319"/>
      <c r="DM85" s="319"/>
      <c r="DN85" s="319"/>
      <c r="DO85" s="319"/>
      <c r="DP85" s="319"/>
      <c r="DQ85" s="319"/>
      <c r="DR85" s="319"/>
      <c r="DS85" s="319"/>
      <c r="DT85" s="172"/>
      <c r="DU85" s="315"/>
      <c r="DV85" s="319"/>
      <c r="DW85" s="319"/>
      <c r="DX85" s="319"/>
      <c r="DY85" s="319"/>
      <c r="DZ85" s="319"/>
      <c r="EA85" s="319"/>
      <c r="EB85" s="319"/>
      <c r="EC85" s="319"/>
      <c r="ED85" s="319"/>
      <c r="EE85" s="319"/>
      <c r="EF85" s="319"/>
      <c r="EG85" s="319"/>
      <c r="EH85" s="319"/>
      <c r="EI85" s="319"/>
      <c r="EJ85" s="319"/>
      <c r="EK85" s="319"/>
      <c r="EL85" s="319"/>
      <c r="EM85" s="319"/>
      <c r="EN85" s="319"/>
      <c r="EO85" s="319"/>
      <c r="EP85" s="319"/>
      <c r="EQ85" s="319"/>
      <c r="ER85" s="319"/>
      <c r="ES85" s="172"/>
      <c r="ET85" s="315"/>
      <c r="EU85" s="319"/>
      <c r="EV85" s="319"/>
      <c r="EW85" s="319"/>
      <c r="EX85" s="319"/>
      <c r="EY85" s="319"/>
      <c r="EZ85" s="319"/>
      <c r="FA85" s="319"/>
      <c r="FB85" s="319"/>
      <c r="FC85" s="319"/>
      <c r="FD85" s="319"/>
      <c r="FE85" s="319"/>
      <c r="FF85" s="319"/>
      <c r="FG85" s="319"/>
      <c r="FH85" s="319"/>
      <c r="FI85" s="319"/>
      <c r="FJ85" s="319"/>
      <c r="FK85" s="319"/>
      <c r="FL85" s="319"/>
      <c r="FM85" s="319"/>
      <c r="FN85" s="319"/>
      <c r="FO85" s="319"/>
      <c r="FP85" s="319"/>
      <c r="FQ85" s="319"/>
      <c r="FR85" s="172"/>
      <c r="FS85" s="315"/>
      <c r="FT85" s="319"/>
      <c r="FU85" s="319"/>
      <c r="FV85" s="319"/>
      <c r="FW85" s="319"/>
      <c r="FX85" s="319"/>
      <c r="FY85" s="319"/>
      <c r="FZ85" s="319"/>
      <c r="GA85" s="319"/>
      <c r="GB85" s="319"/>
      <c r="GC85" s="319"/>
      <c r="GD85" s="319"/>
      <c r="GE85" s="319"/>
      <c r="GF85" s="319"/>
      <c r="GG85" s="319"/>
      <c r="GH85" s="319"/>
      <c r="GI85" s="319"/>
      <c r="GJ85" s="319"/>
      <c r="GK85" s="319"/>
      <c r="GL85" s="319"/>
      <c r="GM85" s="319"/>
      <c r="GN85" s="319"/>
      <c r="GO85" s="319"/>
      <c r="GP85" s="319"/>
      <c r="GQ85" s="319"/>
      <c r="GR85" s="319"/>
      <c r="GS85" s="319"/>
      <c r="GT85" s="319"/>
      <c r="GU85" s="319"/>
      <c r="GV85" s="319"/>
      <c r="GW85"/>
      <c r="GX85" s="315"/>
      <c r="GY85" s="319"/>
      <c r="GZ85" s="319"/>
      <c r="HA85" s="319"/>
      <c r="HB85" s="319"/>
      <c r="HC85" s="319"/>
      <c r="HD85" s="319"/>
      <c r="HE85" s="319"/>
      <c r="HF85" s="319"/>
      <c r="HG85" s="319"/>
      <c r="HH85" s="319"/>
      <c r="HI85" s="319"/>
      <c r="HJ85" s="319"/>
      <c r="HK85" s="319"/>
      <c r="HL85" s="319"/>
      <c r="HM85" s="319"/>
      <c r="HN85" s="319"/>
      <c r="HO85" s="319"/>
      <c r="HP85" s="319"/>
      <c r="HQ85" s="319"/>
      <c r="HR85" s="319"/>
      <c r="HS85" s="319"/>
      <c r="HT85" s="319"/>
      <c r="HU85" s="319"/>
      <c r="HV85" s="172"/>
      <c r="HW85" s="315"/>
      <c r="HX85" s="319"/>
      <c r="HY85" s="319"/>
      <c r="HZ85" s="319"/>
      <c r="IA85" s="319"/>
      <c r="IB85" s="319"/>
      <c r="IC85" s="319"/>
      <c r="ID85" s="319"/>
      <c r="IE85" s="319"/>
      <c r="IF85" s="319"/>
      <c r="IG85" s="319"/>
      <c r="IH85" s="319"/>
      <c r="II85" s="319"/>
      <c r="IJ85" s="319"/>
      <c r="IK85" s="319"/>
      <c r="IL85" s="319"/>
      <c r="IM85" s="319"/>
      <c r="IN85" s="319"/>
      <c r="IO85" s="319"/>
      <c r="IP85" s="319"/>
      <c r="IQ85" s="319"/>
      <c r="IR85" s="319"/>
      <c r="IS85" s="319"/>
      <c r="IT85" s="319"/>
      <c r="IU85" s="172"/>
      <c r="IV85" s="315"/>
      <c r="IW85" s="319"/>
      <c r="IX85" s="319"/>
      <c r="IY85" s="319"/>
      <c r="IZ85" s="319"/>
      <c r="JA85" s="319"/>
      <c r="JB85" s="319"/>
      <c r="JC85" s="319"/>
      <c r="JD85" s="319"/>
      <c r="JE85" s="319"/>
      <c r="JF85" s="319"/>
      <c r="JG85" s="319"/>
      <c r="JH85" s="319"/>
      <c r="JI85" s="319"/>
      <c r="JJ85" s="319"/>
      <c r="JK85" s="319"/>
      <c r="JL85" s="319"/>
      <c r="JM85" s="319"/>
      <c r="JN85" s="319"/>
      <c r="JO85" s="319"/>
      <c r="JP85" s="319"/>
      <c r="JQ85" s="319"/>
      <c r="JR85" s="319"/>
      <c r="JS85" s="319"/>
    </row>
    <row r="86" spans="1:279" s="25" customFormat="1" ht="15" x14ac:dyDescent="0.25">
      <c r="B86" s="781"/>
      <c r="C86" s="782"/>
      <c r="D86" s="783"/>
      <c r="E86" s="784"/>
      <c r="F86" s="785"/>
      <c r="G86" s="786"/>
      <c r="H86" s="786"/>
      <c r="I86" s="787"/>
      <c r="J86" s="788"/>
      <c r="K86" s="789"/>
      <c r="L86" s="790"/>
      <c r="M86" s="790"/>
      <c r="N86" s="791"/>
      <c r="P86" s="792"/>
      <c r="R86" s="792"/>
      <c r="T86" s="792"/>
      <c r="V86" s="792"/>
      <c r="X86" s="783"/>
      <c r="Z86" s="793"/>
      <c r="AA86"/>
      <c r="AB86" s="793"/>
      <c r="AC86" s="45"/>
      <c r="AD86" s="315" t="s">
        <v>829</v>
      </c>
      <c r="AE86" s="315"/>
      <c r="AF86" s="315"/>
      <c r="AG86" s="319"/>
      <c r="AH86" s="319"/>
      <c r="AI86" s="844"/>
      <c r="AJ86" s="844"/>
      <c r="AK86" s="844"/>
      <c r="AL86" s="844"/>
      <c r="AM86" s="844"/>
      <c r="AN86" s="844"/>
      <c r="AO86" s="844"/>
      <c r="AP86" s="844"/>
      <c r="AQ86" s="844"/>
      <c r="AR86" s="844"/>
      <c r="AS86" s="844"/>
      <c r="AT86" s="844"/>
      <c r="AU86" s="844"/>
      <c r="AV86" s="844"/>
      <c r="AW86" s="844"/>
      <c r="AX86" s="844"/>
      <c r="AY86" s="844"/>
      <c r="AZ86" s="844"/>
      <c r="BA86" s="844"/>
      <c r="BB86" s="844"/>
      <c r="BC86" s="844"/>
      <c r="BD86" s="844"/>
      <c r="BE86" s="844"/>
      <c r="BF86" s="844"/>
      <c r="BG86" s="844"/>
      <c r="BH86" s="844"/>
      <c r="BI86" s="844"/>
      <c r="BJ86"/>
      <c r="BK86" s="315"/>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c r="CO86"/>
      <c r="CP86" s="315"/>
      <c r="CQ86" s="319"/>
      <c r="CR86" s="319"/>
      <c r="CS86" s="319"/>
      <c r="CT86" s="319"/>
      <c r="CU86" s="319"/>
      <c r="CV86" s="319"/>
      <c r="CW86" s="319"/>
      <c r="CX86" s="319"/>
      <c r="CY86" s="319"/>
      <c r="CZ86" s="319"/>
      <c r="DA86" s="319"/>
      <c r="DB86" s="319"/>
      <c r="DC86" s="319"/>
      <c r="DD86" s="319"/>
      <c r="DE86" s="319"/>
      <c r="DF86" s="319"/>
      <c r="DG86" s="319"/>
      <c r="DH86" s="319"/>
      <c r="DI86" s="319"/>
      <c r="DJ86" s="319"/>
      <c r="DK86" s="319"/>
      <c r="DL86" s="319"/>
      <c r="DM86" s="319"/>
      <c r="DN86" s="319"/>
      <c r="DO86" s="319"/>
      <c r="DP86" s="319"/>
      <c r="DQ86" s="319"/>
      <c r="DR86" s="319"/>
      <c r="DS86" s="319"/>
      <c r="DT86" s="172"/>
      <c r="DU86" s="315"/>
      <c r="DV86" s="319"/>
      <c r="DW86" s="319"/>
      <c r="DX86" s="319"/>
      <c r="DY86" s="319"/>
      <c r="DZ86" s="319"/>
      <c r="EA86" s="319"/>
      <c r="EB86" s="319"/>
      <c r="EC86" s="319"/>
      <c r="ED86" s="319"/>
      <c r="EE86" s="319"/>
      <c r="EF86" s="319"/>
      <c r="EG86" s="319"/>
      <c r="EH86" s="319"/>
      <c r="EI86" s="319"/>
      <c r="EJ86" s="319"/>
      <c r="EK86" s="319"/>
      <c r="EL86" s="319"/>
      <c r="EM86" s="319"/>
      <c r="EN86" s="319"/>
      <c r="EO86" s="319"/>
      <c r="EP86" s="319"/>
      <c r="EQ86" s="319"/>
      <c r="ER86" s="319"/>
      <c r="ES86" s="172"/>
      <c r="ET86" s="315"/>
      <c r="EU86" s="319"/>
      <c r="EV86" s="319"/>
      <c r="EW86" s="319"/>
      <c r="EX86" s="319"/>
      <c r="EY86" s="319"/>
      <c r="EZ86" s="319"/>
      <c r="FA86" s="319"/>
      <c r="FB86" s="319"/>
      <c r="FC86" s="319"/>
      <c r="FD86" s="319"/>
      <c r="FE86" s="319"/>
      <c r="FF86" s="319"/>
      <c r="FG86" s="319"/>
      <c r="FH86" s="319"/>
      <c r="FI86" s="319"/>
      <c r="FJ86" s="319"/>
      <c r="FK86" s="319"/>
      <c r="FL86" s="319"/>
      <c r="FM86" s="319"/>
      <c r="FN86" s="319"/>
      <c r="FO86" s="319"/>
      <c r="FP86" s="319"/>
      <c r="FQ86" s="319"/>
      <c r="FR86" s="172"/>
      <c r="FS86" s="315"/>
      <c r="FT86" s="319"/>
      <c r="FU86" s="319"/>
      <c r="FV86" s="319"/>
      <c r="FW86" s="319"/>
      <c r="FX86" s="319"/>
      <c r="FY86" s="319"/>
      <c r="FZ86" s="319"/>
      <c r="GA86" s="319"/>
      <c r="GB86" s="319"/>
      <c r="GC86" s="319"/>
      <c r="GD86" s="319"/>
      <c r="GE86" s="319"/>
      <c r="GF86" s="319"/>
      <c r="GG86" s="319"/>
      <c r="GH86" s="319"/>
      <c r="GI86" s="319"/>
      <c r="GJ86" s="319"/>
      <c r="GK86" s="319"/>
      <c r="GL86" s="319"/>
      <c r="GM86" s="319"/>
      <c r="GN86" s="319"/>
      <c r="GO86" s="319"/>
      <c r="GP86" s="319"/>
      <c r="GQ86" s="319"/>
      <c r="GR86" s="319"/>
      <c r="GS86" s="319"/>
      <c r="GT86" s="319"/>
      <c r="GU86" s="319"/>
      <c r="GV86" s="319"/>
      <c r="GW86"/>
      <c r="GX86" s="315"/>
      <c r="GY86" s="319"/>
      <c r="GZ86" s="319"/>
      <c r="HA86" s="319"/>
      <c r="HB86" s="319"/>
      <c r="HC86" s="319"/>
      <c r="HD86" s="319"/>
      <c r="HE86" s="319"/>
      <c r="HF86" s="319"/>
      <c r="HG86" s="319"/>
      <c r="HH86" s="319"/>
      <c r="HI86" s="319"/>
      <c r="HJ86" s="319"/>
      <c r="HK86" s="319"/>
      <c r="HL86" s="319"/>
      <c r="HM86" s="319"/>
      <c r="HN86" s="319"/>
      <c r="HO86" s="319"/>
      <c r="HP86" s="319"/>
      <c r="HQ86" s="319"/>
      <c r="HR86" s="319"/>
      <c r="HS86" s="319"/>
      <c r="HT86" s="319"/>
      <c r="HU86" s="319"/>
      <c r="HV86" s="172"/>
      <c r="HW86" s="315"/>
      <c r="HX86" s="319"/>
      <c r="HY86" s="319"/>
      <c r="HZ86" s="319"/>
      <c r="IA86" s="319"/>
      <c r="IB86" s="319"/>
      <c r="IC86" s="319"/>
      <c r="ID86" s="319"/>
      <c r="IE86" s="319"/>
      <c r="IF86" s="319"/>
      <c r="IG86" s="319"/>
      <c r="IH86" s="319"/>
      <c r="II86" s="319"/>
      <c r="IJ86" s="319"/>
      <c r="IK86" s="319"/>
      <c r="IL86" s="319"/>
      <c r="IM86" s="319"/>
      <c r="IN86" s="319"/>
      <c r="IO86" s="319"/>
      <c r="IP86" s="319"/>
      <c r="IQ86" s="319"/>
      <c r="IR86" s="319"/>
      <c r="IS86" s="319"/>
      <c r="IT86" s="319"/>
      <c r="IU86" s="172"/>
      <c r="IV86" s="315"/>
      <c r="IW86" s="319"/>
      <c r="IX86" s="319"/>
      <c r="IY86" s="319"/>
      <c r="IZ86" s="319"/>
      <c r="JA86" s="319"/>
      <c r="JB86" s="319"/>
      <c r="JC86" s="319"/>
      <c r="JD86" s="319"/>
      <c r="JE86" s="319"/>
      <c r="JF86" s="319"/>
      <c r="JG86" s="319"/>
      <c r="JH86" s="319"/>
      <c r="JI86" s="319"/>
      <c r="JJ86" s="319"/>
      <c r="JK86" s="319"/>
      <c r="JL86" s="319"/>
      <c r="JM86" s="319"/>
      <c r="JN86" s="319"/>
      <c r="JO86" s="319"/>
      <c r="JP86" s="319"/>
      <c r="JQ86" s="319"/>
      <c r="JR86" s="319"/>
      <c r="JS86" s="319"/>
    </row>
    <row r="87" spans="1:279" s="25" customFormat="1" ht="15" x14ac:dyDescent="0.25">
      <c r="B87" s="781"/>
      <c r="C87" s="782"/>
      <c r="D87" s="783"/>
      <c r="E87" s="784"/>
      <c r="F87" s="785"/>
      <c r="G87" s="786"/>
      <c r="H87" s="786"/>
      <c r="I87" s="787"/>
      <c r="J87" s="788"/>
      <c r="K87" s="789"/>
      <c r="L87" s="790"/>
      <c r="M87" s="790"/>
      <c r="N87" s="791"/>
      <c r="P87" s="792"/>
      <c r="R87" s="792"/>
      <c r="T87" s="792"/>
      <c r="V87" s="792"/>
      <c r="X87" s="783"/>
      <c r="Z87" s="793"/>
      <c r="AA87"/>
      <c r="AB87" s="793"/>
      <c r="AC87" s="45"/>
      <c r="AD87" s="315" t="s">
        <v>830</v>
      </c>
      <c r="AE87" s="315"/>
      <c r="AF87" s="315"/>
      <c r="AG87" s="319"/>
      <c r="AH87" s="319"/>
      <c r="AI87" s="844"/>
      <c r="AJ87" s="844"/>
      <c r="AK87" s="844"/>
      <c r="AL87" s="844"/>
      <c r="AM87" s="844"/>
      <c r="AN87" s="844"/>
      <c r="AO87" s="844"/>
      <c r="AP87" s="844"/>
      <c r="AQ87" s="844"/>
      <c r="AR87" s="844"/>
      <c r="AS87" s="844"/>
      <c r="AT87" s="844"/>
      <c r="AU87" s="844"/>
      <c r="AV87" s="844"/>
      <c r="AW87" s="844"/>
      <c r="AX87" s="844"/>
      <c r="AY87" s="844"/>
      <c r="AZ87" s="844"/>
      <c r="BA87" s="844"/>
      <c r="BB87" s="844"/>
      <c r="BC87" s="844"/>
      <c r="BD87" s="844"/>
      <c r="BE87" s="844"/>
      <c r="BF87" s="844"/>
      <c r="BG87" s="844"/>
      <c r="BH87" s="844"/>
      <c r="BI87" s="844"/>
      <c r="BJ87"/>
      <c r="BK87" s="315"/>
      <c r="BL87" s="319"/>
      <c r="BM87" s="319"/>
      <c r="BN87" s="319"/>
      <c r="BO87" s="319"/>
      <c r="BP87" s="319"/>
      <c r="BQ87" s="319"/>
      <c r="BR87" s="319"/>
      <c r="BS87" s="319"/>
      <c r="BT87" s="319"/>
      <c r="BU87" s="319"/>
      <c r="BV87" s="319"/>
      <c r="BW87" s="319"/>
      <c r="BX87" s="319"/>
      <c r="BY87" s="319"/>
      <c r="BZ87" s="319"/>
      <c r="CA87" s="319"/>
      <c r="CB87" s="319"/>
      <c r="CC87" s="319"/>
      <c r="CD87" s="319"/>
      <c r="CE87" s="319"/>
      <c r="CF87" s="319"/>
      <c r="CG87" s="319"/>
      <c r="CH87" s="319"/>
      <c r="CI87" s="319"/>
      <c r="CJ87" s="319"/>
      <c r="CK87" s="319"/>
      <c r="CL87" s="319"/>
      <c r="CM87" s="319"/>
      <c r="CN87" s="319"/>
      <c r="CO87"/>
      <c r="CP87" s="315"/>
      <c r="CQ87" s="319"/>
      <c r="CR87" s="319"/>
      <c r="CS87" s="319"/>
      <c r="CT87" s="319"/>
      <c r="CU87" s="319"/>
      <c r="CV87" s="319"/>
      <c r="CW87" s="319"/>
      <c r="CX87" s="319"/>
      <c r="CY87" s="319"/>
      <c r="CZ87" s="319"/>
      <c r="DA87" s="319"/>
      <c r="DB87" s="319"/>
      <c r="DC87" s="319"/>
      <c r="DD87" s="319"/>
      <c r="DE87" s="319"/>
      <c r="DF87" s="319"/>
      <c r="DG87" s="319"/>
      <c r="DH87" s="319"/>
      <c r="DI87" s="319"/>
      <c r="DJ87" s="319"/>
      <c r="DK87" s="319"/>
      <c r="DL87" s="319"/>
      <c r="DM87" s="319"/>
      <c r="DN87" s="319"/>
      <c r="DO87" s="319"/>
      <c r="DP87" s="319"/>
      <c r="DQ87" s="319"/>
      <c r="DR87" s="319"/>
      <c r="DS87" s="319"/>
      <c r="DT87" s="172"/>
      <c r="DU87" s="315"/>
      <c r="DV87" s="319"/>
      <c r="DW87" s="319"/>
      <c r="DX87" s="319"/>
      <c r="DY87" s="319"/>
      <c r="DZ87" s="319"/>
      <c r="EA87" s="319"/>
      <c r="EB87" s="319"/>
      <c r="EC87" s="319"/>
      <c r="ED87" s="319"/>
      <c r="EE87" s="319"/>
      <c r="EF87" s="319"/>
      <c r="EG87" s="319"/>
      <c r="EH87" s="319"/>
      <c r="EI87" s="319"/>
      <c r="EJ87" s="319"/>
      <c r="EK87" s="319"/>
      <c r="EL87" s="319"/>
      <c r="EM87" s="319"/>
      <c r="EN87" s="319"/>
      <c r="EO87" s="319"/>
      <c r="EP87" s="319"/>
      <c r="EQ87" s="319"/>
      <c r="ER87" s="319"/>
      <c r="ES87" s="172"/>
      <c r="ET87" s="315"/>
      <c r="EU87" s="319"/>
      <c r="EV87" s="319"/>
      <c r="EW87" s="319"/>
      <c r="EX87" s="319"/>
      <c r="EY87" s="319"/>
      <c r="EZ87" s="319"/>
      <c r="FA87" s="319"/>
      <c r="FB87" s="319"/>
      <c r="FC87" s="319"/>
      <c r="FD87" s="319"/>
      <c r="FE87" s="319"/>
      <c r="FF87" s="319"/>
      <c r="FG87" s="319"/>
      <c r="FH87" s="319"/>
      <c r="FI87" s="319"/>
      <c r="FJ87" s="319"/>
      <c r="FK87" s="319"/>
      <c r="FL87" s="319"/>
      <c r="FM87" s="319"/>
      <c r="FN87" s="319"/>
      <c r="FO87" s="319"/>
      <c r="FP87" s="319"/>
      <c r="FQ87" s="319"/>
      <c r="FR87" s="172"/>
      <c r="FS87" s="315"/>
      <c r="FT87" s="319"/>
      <c r="FU87" s="319"/>
      <c r="FV87" s="319"/>
      <c r="FW87" s="319"/>
      <c r="FX87" s="319"/>
      <c r="FY87" s="319"/>
      <c r="FZ87" s="319"/>
      <c r="GA87" s="319"/>
      <c r="GB87" s="319"/>
      <c r="GC87" s="319"/>
      <c r="GD87" s="319"/>
      <c r="GE87" s="319"/>
      <c r="GF87" s="319"/>
      <c r="GG87" s="319"/>
      <c r="GH87" s="319"/>
      <c r="GI87" s="319"/>
      <c r="GJ87" s="319"/>
      <c r="GK87" s="319"/>
      <c r="GL87" s="319"/>
      <c r="GM87" s="319"/>
      <c r="GN87" s="319"/>
      <c r="GO87" s="319"/>
      <c r="GP87" s="319"/>
      <c r="GQ87" s="319"/>
      <c r="GR87" s="319"/>
      <c r="GS87" s="319"/>
      <c r="GT87" s="319"/>
      <c r="GU87" s="319"/>
      <c r="GV87" s="319"/>
      <c r="GW87"/>
      <c r="GX87" s="315"/>
      <c r="GY87" s="319"/>
      <c r="GZ87" s="319"/>
      <c r="HA87" s="319"/>
      <c r="HB87" s="319"/>
      <c r="HC87" s="319"/>
      <c r="HD87" s="319"/>
      <c r="HE87" s="319"/>
      <c r="HF87" s="319"/>
      <c r="HG87" s="319"/>
      <c r="HH87" s="319"/>
      <c r="HI87" s="319"/>
      <c r="HJ87" s="319"/>
      <c r="HK87" s="319"/>
      <c r="HL87" s="319"/>
      <c r="HM87" s="319"/>
      <c r="HN87" s="319"/>
      <c r="HO87" s="319"/>
      <c r="HP87" s="319"/>
      <c r="HQ87" s="319"/>
      <c r="HR87" s="319"/>
      <c r="HS87" s="319"/>
      <c r="HT87" s="319"/>
      <c r="HU87" s="319"/>
      <c r="HV87" s="172"/>
      <c r="HW87" s="315"/>
      <c r="HX87" s="319"/>
      <c r="HY87" s="319"/>
      <c r="HZ87" s="319"/>
      <c r="IA87" s="319"/>
      <c r="IB87" s="319"/>
      <c r="IC87" s="319"/>
      <c r="ID87" s="319"/>
      <c r="IE87" s="319"/>
      <c r="IF87" s="319"/>
      <c r="IG87" s="319"/>
      <c r="IH87" s="319"/>
      <c r="II87" s="319"/>
      <c r="IJ87" s="319"/>
      <c r="IK87" s="319"/>
      <c r="IL87" s="319"/>
      <c r="IM87" s="319"/>
      <c r="IN87" s="319"/>
      <c r="IO87" s="319"/>
      <c r="IP87" s="319"/>
      <c r="IQ87" s="319"/>
      <c r="IR87" s="319"/>
      <c r="IS87" s="319"/>
      <c r="IT87" s="319"/>
      <c r="IU87" s="172"/>
      <c r="IV87" s="315"/>
      <c r="IW87" s="319"/>
      <c r="IX87" s="319"/>
      <c r="IY87" s="319"/>
      <c r="IZ87" s="319"/>
      <c r="JA87" s="319"/>
      <c r="JB87" s="319"/>
      <c r="JC87" s="319"/>
      <c r="JD87" s="319"/>
      <c r="JE87" s="319"/>
      <c r="JF87" s="319"/>
      <c r="JG87" s="319"/>
      <c r="JH87" s="319"/>
      <c r="JI87" s="319"/>
      <c r="JJ87" s="319"/>
      <c r="JK87" s="319"/>
      <c r="JL87" s="319"/>
      <c r="JM87" s="319"/>
      <c r="JN87" s="319"/>
      <c r="JO87" s="319"/>
      <c r="JP87" s="319"/>
      <c r="JQ87" s="319"/>
      <c r="JR87" s="319"/>
      <c r="JS87" s="319"/>
    </row>
    <row r="88" spans="1:279" s="25" customFormat="1" ht="15" x14ac:dyDescent="0.25">
      <c r="B88" s="781"/>
      <c r="C88" s="782"/>
      <c r="D88" s="783"/>
      <c r="E88" s="784"/>
      <c r="F88" s="785"/>
      <c r="G88" s="786"/>
      <c r="H88" s="786"/>
      <c r="I88" s="787"/>
      <c r="J88" s="788"/>
      <c r="K88" s="789"/>
      <c r="L88" s="790"/>
      <c r="M88" s="790"/>
      <c r="N88" s="791"/>
      <c r="P88" s="792"/>
      <c r="R88" s="792"/>
      <c r="T88" s="792"/>
      <c r="V88" s="792"/>
      <c r="X88" s="783"/>
      <c r="Z88" s="793"/>
      <c r="AA88"/>
      <c r="AB88" s="793"/>
      <c r="AC88" s="45"/>
      <c r="AD88" s="315" t="s">
        <v>12</v>
      </c>
      <c r="AE88" s="315"/>
      <c r="AF88" s="315"/>
      <c r="AG88" s="319"/>
      <c r="AH88" s="319"/>
      <c r="AI88" s="844"/>
      <c r="AJ88" s="844"/>
      <c r="AK88" s="844"/>
      <c r="AL88" s="844"/>
      <c r="AM88" s="844"/>
      <c r="AN88" s="844"/>
      <c r="AO88" s="844"/>
      <c r="AP88" s="844"/>
      <c r="AQ88" s="844"/>
      <c r="AR88" s="844"/>
      <c r="AS88" s="844"/>
      <c r="AT88" s="844"/>
      <c r="AU88" s="844"/>
      <c r="AV88" s="844"/>
      <c r="AW88" s="844"/>
      <c r="AX88" s="844"/>
      <c r="AY88" s="844"/>
      <c r="AZ88" s="844"/>
      <c r="BA88" s="844"/>
      <c r="BB88" s="844"/>
      <c r="BC88" s="844"/>
      <c r="BD88" s="844"/>
      <c r="BE88" s="844"/>
      <c r="BF88" s="844"/>
      <c r="BG88" s="844"/>
      <c r="BH88" s="844"/>
      <c r="BI88" s="844"/>
      <c r="BJ88"/>
      <c r="BK88" s="315"/>
      <c r="BL88" s="319"/>
      <c r="BM88" s="319"/>
      <c r="BN88" s="319"/>
      <c r="BO88" s="319"/>
      <c r="BP88" s="319"/>
      <c r="BQ88" s="319"/>
      <c r="BR88" s="319"/>
      <c r="BS88" s="319"/>
      <c r="BT88" s="319"/>
      <c r="BU88" s="319"/>
      <c r="BV88" s="319"/>
      <c r="BW88" s="319"/>
      <c r="BX88" s="319"/>
      <c r="BY88" s="319"/>
      <c r="BZ88" s="319"/>
      <c r="CA88" s="319"/>
      <c r="CB88" s="319"/>
      <c r="CC88" s="319"/>
      <c r="CD88" s="319"/>
      <c r="CE88" s="319"/>
      <c r="CF88" s="319"/>
      <c r="CG88" s="319"/>
      <c r="CH88" s="319"/>
      <c r="CI88" s="319"/>
      <c r="CJ88" s="319"/>
      <c r="CK88" s="319"/>
      <c r="CL88" s="319"/>
      <c r="CM88" s="319"/>
      <c r="CN88" s="319"/>
      <c r="CO88"/>
      <c r="CP88" s="315"/>
      <c r="CQ88" s="319"/>
      <c r="CR88" s="319"/>
      <c r="CS88" s="319"/>
      <c r="CT88" s="319"/>
      <c r="CU88" s="319"/>
      <c r="CV88" s="319"/>
      <c r="CW88" s="319"/>
      <c r="CX88" s="319"/>
      <c r="CY88" s="319"/>
      <c r="CZ88" s="319"/>
      <c r="DA88" s="319"/>
      <c r="DB88" s="319"/>
      <c r="DC88" s="319"/>
      <c r="DD88" s="319"/>
      <c r="DE88" s="319"/>
      <c r="DF88" s="319"/>
      <c r="DG88" s="319"/>
      <c r="DH88" s="319"/>
      <c r="DI88" s="319"/>
      <c r="DJ88" s="319"/>
      <c r="DK88" s="319"/>
      <c r="DL88" s="319"/>
      <c r="DM88" s="319"/>
      <c r="DN88" s="319"/>
      <c r="DO88" s="319"/>
      <c r="DP88" s="319"/>
      <c r="DQ88" s="319"/>
      <c r="DR88" s="319"/>
      <c r="DS88" s="319"/>
      <c r="DT88" s="172"/>
      <c r="DU88" s="315"/>
      <c r="DV88" s="319"/>
      <c r="DW88" s="319"/>
      <c r="DX88" s="319"/>
      <c r="DY88" s="319"/>
      <c r="DZ88" s="319"/>
      <c r="EA88" s="319"/>
      <c r="EB88" s="319"/>
      <c r="EC88" s="319"/>
      <c r="ED88" s="319"/>
      <c r="EE88" s="319"/>
      <c r="EF88" s="319"/>
      <c r="EG88" s="319"/>
      <c r="EH88" s="319"/>
      <c r="EI88" s="319"/>
      <c r="EJ88" s="319"/>
      <c r="EK88" s="319"/>
      <c r="EL88" s="319"/>
      <c r="EM88" s="319"/>
      <c r="EN88" s="319"/>
      <c r="EO88" s="319"/>
      <c r="EP88" s="319"/>
      <c r="EQ88" s="319"/>
      <c r="ER88" s="319"/>
      <c r="ES88" s="172"/>
      <c r="ET88" s="315"/>
      <c r="EU88" s="319"/>
      <c r="EV88" s="319"/>
      <c r="EW88" s="319"/>
      <c r="EX88" s="319"/>
      <c r="EY88" s="319"/>
      <c r="EZ88" s="319"/>
      <c r="FA88" s="319"/>
      <c r="FB88" s="319"/>
      <c r="FC88" s="319"/>
      <c r="FD88" s="319"/>
      <c r="FE88" s="319"/>
      <c r="FF88" s="319"/>
      <c r="FG88" s="319"/>
      <c r="FH88" s="319"/>
      <c r="FI88" s="319"/>
      <c r="FJ88" s="319"/>
      <c r="FK88" s="319"/>
      <c r="FL88" s="319"/>
      <c r="FM88" s="319"/>
      <c r="FN88" s="319"/>
      <c r="FO88" s="319"/>
      <c r="FP88" s="319"/>
      <c r="FQ88" s="319"/>
      <c r="FR88" s="172"/>
      <c r="FS88" s="315"/>
      <c r="FT88" s="319"/>
      <c r="FU88" s="319"/>
      <c r="FV88" s="319"/>
      <c r="FW88" s="319"/>
      <c r="FX88" s="319"/>
      <c r="FY88" s="319"/>
      <c r="FZ88" s="319"/>
      <c r="GA88" s="319"/>
      <c r="GB88" s="319"/>
      <c r="GC88" s="319"/>
      <c r="GD88" s="319"/>
      <c r="GE88" s="319"/>
      <c r="GF88" s="319"/>
      <c r="GG88" s="319"/>
      <c r="GH88" s="319"/>
      <c r="GI88" s="319"/>
      <c r="GJ88" s="319"/>
      <c r="GK88" s="319"/>
      <c r="GL88" s="319"/>
      <c r="GM88" s="319"/>
      <c r="GN88" s="319"/>
      <c r="GO88" s="319"/>
      <c r="GP88" s="319"/>
      <c r="GQ88" s="319"/>
      <c r="GR88" s="319"/>
      <c r="GS88" s="319"/>
      <c r="GT88" s="319"/>
      <c r="GU88" s="319"/>
      <c r="GV88" s="319"/>
      <c r="GW88"/>
      <c r="GX88" s="315"/>
      <c r="GY88" s="319"/>
      <c r="GZ88" s="319"/>
      <c r="HA88" s="319"/>
      <c r="HB88" s="319"/>
      <c r="HC88" s="319"/>
      <c r="HD88" s="319"/>
      <c r="HE88" s="319"/>
      <c r="HF88" s="319"/>
      <c r="HG88" s="319"/>
      <c r="HH88" s="319"/>
      <c r="HI88" s="319"/>
      <c r="HJ88" s="319"/>
      <c r="HK88" s="319"/>
      <c r="HL88" s="319"/>
      <c r="HM88" s="319"/>
      <c r="HN88" s="319"/>
      <c r="HO88" s="319"/>
      <c r="HP88" s="319"/>
      <c r="HQ88" s="319"/>
      <c r="HR88" s="319"/>
      <c r="HS88" s="319"/>
      <c r="HT88" s="319"/>
      <c r="HU88" s="319"/>
      <c r="HV88" s="172"/>
      <c r="HW88" s="315"/>
      <c r="HX88" s="319"/>
      <c r="HY88" s="319"/>
      <c r="HZ88" s="319"/>
      <c r="IA88" s="319"/>
      <c r="IB88" s="319"/>
      <c r="IC88" s="319"/>
      <c r="ID88" s="319"/>
      <c r="IE88" s="319"/>
      <c r="IF88" s="319"/>
      <c r="IG88" s="319"/>
      <c r="IH88" s="319"/>
      <c r="II88" s="319"/>
      <c r="IJ88" s="319"/>
      <c r="IK88" s="319"/>
      <c r="IL88" s="319"/>
      <c r="IM88" s="319"/>
      <c r="IN88" s="319"/>
      <c r="IO88" s="319"/>
      <c r="IP88" s="319"/>
      <c r="IQ88" s="319"/>
      <c r="IR88" s="319"/>
      <c r="IS88" s="319"/>
      <c r="IT88" s="319"/>
      <c r="IU88" s="172"/>
      <c r="IV88" s="315"/>
      <c r="IW88" s="319"/>
      <c r="IX88" s="319"/>
      <c r="IY88" s="319"/>
      <c r="IZ88" s="319"/>
      <c r="JA88" s="319"/>
      <c r="JB88" s="319"/>
      <c r="JC88" s="319"/>
      <c r="JD88" s="319"/>
      <c r="JE88" s="319"/>
      <c r="JF88" s="319"/>
      <c r="JG88" s="319"/>
      <c r="JH88" s="319"/>
      <c r="JI88" s="319"/>
      <c r="JJ88" s="319"/>
      <c r="JK88" s="319"/>
      <c r="JL88" s="319"/>
      <c r="JM88" s="319"/>
      <c r="JN88" s="319"/>
      <c r="JO88" s="319"/>
      <c r="JP88" s="319"/>
      <c r="JQ88" s="319"/>
      <c r="JR88" s="319"/>
      <c r="JS88" s="319"/>
    </row>
    <row r="89" spans="1:279" s="25" customFormat="1" ht="15" x14ac:dyDescent="0.25">
      <c r="B89" s="781"/>
      <c r="C89" s="782"/>
      <c r="D89" s="783"/>
      <c r="E89" s="784"/>
      <c r="F89" s="785"/>
      <c r="G89" s="786"/>
      <c r="H89" s="786"/>
      <c r="I89" s="787"/>
      <c r="J89" s="788"/>
      <c r="K89" s="789"/>
      <c r="L89" s="790"/>
      <c r="M89" s="790"/>
      <c r="N89" s="791"/>
      <c r="P89" s="792"/>
      <c r="R89" s="792"/>
      <c r="T89" s="792"/>
      <c r="V89" s="792"/>
      <c r="X89" s="783"/>
      <c r="Z89" s="793"/>
      <c r="AA89"/>
      <c r="AB89" s="793"/>
      <c r="AC89" s="45"/>
      <c r="AE89" s="315"/>
      <c r="AF89" s="315"/>
      <c r="AG89" s="319"/>
      <c r="AH89" s="319"/>
      <c r="AI89" s="844"/>
      <c r="AJ89" s="844"/>
      <c r="AK89" s="844"/>
      <c r="AL89" s="844"/>
      <c r="AM89" s="844"/>
      <c r="AN89" s="844"/>
      <c r="AO89" s="844"/>
      <c r="AP89" s="844"/>
      <c r="AQ89" s="844"/>
      <c r="AR89" s="844"/>
      <c r="AS89" s="844"/>
      <c r="AT89" s="844"/>
      <c r="AU89" s="844"/>
      <c r="AV89" s="844"/>
      <c r="AW89" s="844"/>
      <c r="AX89" s="844"/>
      <c r="AY89" s="844"/>
      <c r="AZ89" s="844"/>
      <c r="BA89" s="844"/>
      <c r="BB89" s="844"/>
      <c r="BC89" s="844"/>
      <c r="BD89" s="844"/>
      <c r="BE89" s="844"/>
      <c r="BF89" s="844"/>
      <c r="BG89" s="844"/>
      <c r="BH89" s="844"/>
      <c r="BI89" s="844"/>
      <c r="BJ89"/>
      <c r="BK89" s="315"/>
      <c r="BL89" s="319"/>
      <c r="BM89" s="319"/>
      <c r="BN89" s="319"/>
      <c r="BO89" s="319"/>
      <c r="BP89" s="319"/>
      <c r="BQ89" s="319"/>
      <c r="BR89" s="319"/>
      <c r="BS89" s="319"/>
      <c r="BT89" s="319"/>
      <c r="BU89" s="319"/>
      <c r="BV89" s="319"/>
      <c r="BW89" s="319"/>
      <c r="BX89" s="319"/>
      <c r="BY89" s="319"/>
      <c r="BZ89" s="319"/>
      <c r="CA89" s="319"/>
      <c r="CB89" s="319"/>
      <c r="CC89" s="319"/>
      <c r="CD89" s="319"/>
      <c r="CE89" s="319"/>
      <c r="CF89" s="319"/>
      <c r="CG89" s="319"/>
      <c r="CH89" s="319"/>
      <c r="CI89" s="319"/>
      <c r="CJ89" s="319"/>
      <c r="CK89" s="319"/>
      <c r="CL89" s="319"/>
      <c r="CM89" s="319"/>
      <c r="CN89" s="319"/>
      <c r="CO89"/>
      <c r="CP89" s="315"/>
      <c r="CQ89" s="319"/>
      <c r="CR89" s="319"/>
      <c r="CS89" s="319"/>
      <c r="CT89" s="319"/>
      <c r="CU89" s="319"/>
      <c r="CV89" s="319"/>
      <c r="CW89" s="319"/>
      <c r="CX89" s="319"/>
      <c r="CY89" s="319"/>
      <c r="CZ89" s="319"/>
      <c r="DA89" s="319"/>
      <c r="DB89" s="319"/>
      <c r="DC89" s="319"/>
      <c r="DD89" s="319"/>
      <c r="DE89" s="319"/>
      <c r="DF89" s="319"/>
      <c r="DG89" s="319"/>
      <c r="DH89" s="319"/>
      <c r="DI89" s="319"/>
      <c r="DJ89" s="319"/>
      <c r="DK89" s="319"/>
      <c r="DL89" s="319"/>
      <c r="DM89" s="319"/>
      <c r="DN89" s="319"/>
      <c r="DO89" s="319"/>
      <c r="DP89" s="319"/>
      <c r="DQ89" s="319"/>
      <c r="DR89" s="319"/>
      <c r="DS89" s="319"/>
      <c r="DT89" s="172"/>
      <c r="DU89" s="315"/>
      <c r="DV89" s="319"/>
      <c r="DW89" s="319"/>
      <c r="DX89" s="319"/>
      <c r="DY89" s="319"/>
      <c r="DZ89" s="319"/>
      <c r="EA89" s="319"/>
      <c r="EB89" s="319"/>
      <c r="EC89" s="319"/>
      <c r="ED89" s="319"/>
      <c r="EE89" s="319"/>
      <c r="EF89" s="319"/>
      <c r="EG89" s="319"/>
      <c r="EH89" s="319"/>
      <c r="EI89" s="319"/>
      <c r="EJ89" s="319"/>
      <c r="EK89" s="319"/>
      <c r="EL89" s="319"/>
      <c r="EM89" s="319"/>
      <c r="EN89" s="319"/>
      <c r="EO89" s="319"/>
      <c r="EP89" s="319"/>
      <c r="EQ89" s="319"/>
      <c r="ER89" s="319"/>
      <c r="ES89" s="172"/>
      <c r="ET89" s="315"/>
      <c r="EU89" s="319"/>
      <c r="EV89" s="319"/>
      <c r="EW89" s="319"/>
      <c r="EX89" s="319"/>
      <c r="EY89" s="319"/>
      <c r="EZ89" s="319"/>
      <c r="FA89" s="319"/>
      <c r="FB89" s="319"/>
      <c r="FC89" s="319"/>
      <c r="FD89" s="319"/>
      <c r="FE89" s="319"/>
      <c r="FF89" s="319"/>
      <c r="FG89" s="319"/>
      <c r="FH89" s="319"/>
      <c r="FI89" s="319"/>
      <c r="FJ89" s="319"/>
      <c r="FK89" s="319"/>
      <c r="FL89" s="319"/>
      <c r="FM89" s="319"/>
      <c r="FN89" s="319"/>
      <c r="FO89" s="319"/>
      <c r="FP89" s="319"/>
      <c r="FQ89" s="319"/>
      <c r="FR89" s="172"/>
      <c r="FS89" s="315"/>
      <c r="FT89" s="319"/>
      <c r="FU89" s="319"/>
      <c r="FV89" s="319"/>
      <c r="FW89" s="319"/>
      <c r="FX89" s="319"/>
      <c r="FY89" s="319"/>
      <c r="FZ89" s="319"/>
      <c r="GA89" s="319"/>
      <c r="GB89" s="319"/>
      <c r="GC89" s="319"/>
      <c r="GD89" s="319"/>
      <c r="GE89" s="319"/>
      <c r="GF89" s="319"/>
      <c r="GG89" s="319"/>
      <c r="GH89" s="319"/>
      <c r="GI89" s="319"/>
      <c r="GJ89" s="319"/>
      <c r="GK89" s="319"/>
      <c r="GL89" s="319"/>
      <c r="GM89" s="319"/>
      <c r="GN89" s="319"/>
      <c r="GO89" s="319"/>
      <c r="GP89" s="319"/>
      <c r="GQ89" s="319"/>
      <c r="GR89" s="319"/>
      <c r="GS89" s="319"/>
      <c r="GT89" s="319"/>
      <c r="GU89" s="319"/>
      <c r="GV89" s="319"/>
      <c r="GW89"/>
      <c r="GX89" s="315"/>
      <c r="GY89" s="319"/>
      <c r="GZ89" s="319"/>
      <c r="HA89" s="319"/>
      <c r="HB89" s="319"/>
      <c r="HC89" s="319"/>
      <c r="HD89" s="319"/>
      <c r="HE89" s="319"/>
      <c r="HF89" s="319"/>
      <c r="HG89" s="319"/>
      <c r="HH89" s="319"/>
      <c r="HI89" s="319"/>
      <c r="HJ89" s="319"/>
      <c r="HK89" s="319"/>
      <c r="HL89" s="319"/>
      <c r="HM89" s="319"/>
      <c r="HN89" s="319"/>
      <c r="HO89" s="319"/>
      <c r="HP89" s="319"/>
      <c r="HQ89" s="319"/>
      <c r="HR89" s="319"/>
      <c r="HS89" s="319"/>
      <c r="HT89" s="319"/>
      <c r="HU89" s="319"/>
      <c r="HV89" s="172"/>
      <c r="HW89" s="315"/>
      <c r="HX89" s="319"/>
      <c r="HY89" s="319"/>
      <c r="HZ89" s="319"/>
      <c r="IA89" s="319"/>
      <c r="IB89" s="319"/>
      <c r="IC89" s="319"/>
      <c r="ID89" s="319"/>
      <c r="IE89" s="319"/>
      <c r="IF89" s="319"/>
      <c r="IG89" s="319"/>
      <c r="IH89" s="319"/>
      <c r="II89" s="319"/>
      <c r="IJ89" s="319"/>
      <c r="IK89" s="319"/>
      <c r="IL89" s="319"/>
      <c r="IM89" s="319"/>
      <c r="IN89" s="319"/>
      <c r="IO89" s="319"/>
      <c r="IP89" s="319"/>
      <c r="IQ89" s="319"/>
      <c r="IR89" s="319"/>
      <c r="IS89" s="319"/>
      <c r="IT89" s="319"/>
      <c r="IU89" s="172"/>
      <c r="IV89" s="315"/>
      <c r="IW89" s="319"/>
      <c r="IX89" s="319"/>
      <c r="IY89" s="319"/>
      <c r="IZ89" s="319"/>
      <c r="JA89" s="319"/>
      <c r="JB89" s="319"/>
      <c r="JC89" s="319"/>
      <c r="JD89" s="319"/>
      <c r="JE89" s="319"/>
      <c r="JF89" s="319"/>
      <c r="JG89" s="319"/>
      <c r="JH89" s="319"/>
      <c r="JI89" s="319"/>
      <c r="JJ89" s="319"/>
      <c r="JK89" s="319"/>
      <c r="JL89" s="319"/>
      <c r="JM89" s="319"/>
      <c r="JN89" s="319"/>
      <c r="JO89" s="319"/>
      <c r="JP89" s="319"/>
      <c r="JQ89" s="319"/>
      <c r="JR89" s="319"/>
      <c r="JS89" s="319"/>
    </row>
    <row r="90" spans="1:279" s="25" customFormat="1" ht="15" x14ac:dyDescent="0.25">
      <c r="B90" s="781"/>
      <c r="C90" s="782"/>
      <c r="D90" s="783"/>
      <c r="E90" s="784"/>
      <c r="F90" s="785"/>
      <c r="G90" s="786"/>
      <c r="H90" s="786"/>
      <c r="I90" s="787"/>
      <c r="J90" s="788"/>
      <c r="K90" s="789"/>
      <c r="L90" s="790"/>
      <c r="M90" s="790"/>
      <c r="N90" s="791"/>
      <c r="P90" s="792"/>
      <c r="R90" s="792"/>
      <c r="T90" s="792"/>
      <c r="V90" s="792"/>
      <c r="X90" s="783"/>
      <c r="Z90" s="793"/>
      <c r="AA90"/>
      <c r="AB90" s="793"/>
      <c r="AC90" s="45"/>
      <c r="AD90" s="315"/>
      <c r="AE90" s="315"/>
      <c r="AF90" s="315"/>
      <c r="AG90" s="319"/>
      <c r="AH90" s="319"/>
      <c r="AI90" s="844"/>
      <c r="AJ90" s="844"/>
      <c r="AK90" s="844"/>
      <c r="AL90" s="844"/>
      <c r="AM90" s="844"/>
      <c r="AN90" s="844"/>
      <c r="AO90" s="844"/>
      <c r="AP90" s="844"/>
      <c r="AQ90" s="844"/>
      <c r="AR90" s="844"/>
      <c r="AS90" s="844"/>
      <c r="AT90" s="844"/>
      <c r="AU90" s="844"/>
      <c r="AV90" s="844"/>
      <c r="AW90" s="844"/>
      <c r="AX90" s="844"/>
      <c r="AY90" s="844"/>
      <c r="AZ90" s="844"/>
      <c r="BA90" s="844"/>
      <c r="BB90" s="844"/>
      <c r="BC90" s="844"/>
      <c r="BD90" s="844"/>
      <c r="BE90" s="844"/>
      <c r="BF90" s="844"/>
      <c r="BG90" s="844"/>
      <c r="BH90" s="844"/>
      <c r="BI90" s="844"/>
      <c r="BJ90"/>
      <c r="BK90" s="315"/>
      <c r="BL90" s="319"/>
      <c r="BM90" s="319"/>
      <c r="BN90" s="319"/>
      <c r="BO90" s="319"/>
      <c r="BP90" s="319"/>
      <c r="BQ90" s="319"/>
      <c r="BR90" s="319"/>
      <c r="BS90" s="319"/>
      <c r="BT90" s="319"/>
      <c r="BU90" s="319"/>
      <c r="BV90" s="319"/>
      <c r="BW90" s="319"/>
      <c r="BX90" s="319"/>
      <c r="BY90" s="319"/>
      <c r="BZ90" s="319"/>
      <c r="CA90" s="319"/>
      <c r="CB90" s="319"/>
      <c r="CC90" s="319"/>
      <c r="CD90" s="319"/>
      <c r="CE90" s="319"/>
      <c r="CF90" s="319"/>
      <c r="CG90" s="319"/>
      <c r="CH90" s="319"/>
      <c r="CI90" s="319"/>
      <c r="CJ90" s="319"/>
      <c r="CK90" s="319"/>
      <c r="CL90" s="319"/>
      <c r="CM90" s="319"/>
      <c r="CN90" s="319"/>
      <c r="CO90"/>
      <c r="CP90" s="315"/>
      <c r="CQ90" s="319"/>
      <c r="CR90" s="319"/>
      <c r="CS90" s="319"/>
      <c r="CT90" s="319"/>
      <c r="CU90" s="319"/>
      <c r="CV90" s="319"/>
      <c r="CW90" s="319"/>
      <c r="CX90" s="319"/>
      <c r="CY90" s="319"/>
      <c r="CZ90" s="319"/>
      <c r="DA90" s="319"/>
      <c r="DB90" s="319"/>
      <c r="DC90" s="319"/>
      <c r="DD90" s="319"/>
      <c r="DE90" s="319"/>
      <c r="DF90" s="319"/>
      <c r="DG90" s="319"/>
      <c r="DH90" s="319"/>
      <c r="DI90" s="319"/>
      <c r="DJ90" s="319"/>
      <c r="DK90" s="319"/>
      <c r="DL90" s="319"/>
      <c r="DM90" s="319"/>
      <c r="DN90" s="319"/>
      <c r="DO90" s="319"/>
      <c r="DP90" s="319"/>
      <c r="DQ90" s="319"/>
      <c r="DR90" s="319"/>
      <c r="DS90" s="319"/>
      <c r="DT90" s="172"/>
      <c r="DU90" s="315"/>
      <c r="DV90" s="319"/>
      <c r="DW90" s="319"/>
      <c r="DX90" s="319"/>
      <c r="DY90" s="319"/>
      <c r="DZ90" s="319"/>
      <c r="EA90" s="319"/>
      <c r="EB90" s="319"/>
      <c r="EC90" s="319"/>
      <c r="ED90" s="319"/>
      <c r="EE90" s="319"/>
      <c r="EF90" s="319"/>
      <c r="EG90" s="319"/>
      <c r="EH90" s="319"/>
      <c r="EI90" s="319"/>
      <c r="EJ90" s="319"/>
      <c r="EK90" s="319"/>
      <c r="EL90" s="319"/>
      <c r="EM90" s="319"/>
      <c r="EN90" s="319"/>
      <c r="EO90" s="319"/>
      <c r="EP90" s="319"/>
      <c r="EQ90" s="319"/>
      <c r="ER90" s="319"/>
      <c r="ES90" s="172"/>
      <c r="ET90" s="315"/>
      <c r="EU90" s="319"/>
      <c r="EV90" s="319"/>
      <c r="EW90" s="319"/>
      <c r="EX90" s="319"/>
      <c r="EY90" s="319"/>
      <c r="EZ90" s="319"/>
      <c r="FA90" s="319"/>
      <c r="FB90" s="319"/>
      <c r="FC90" s="319"/>
      <c r="FD90" s="319"/>
      <c r="FE90" s="319"/>
      <c r="FF90" s="319"/>
      <c r="FG90" s="319"/>
      <c r="FH90" s="319"/>
      <c r="FI90" s="319"/>
      <c r="FJ90" s="319"/>
      <c r="FK90" s="319"/>
      <c r="FL90" s="319"/>
      <c r="FM90" s="319"/>
      <c r="FN90" s="319"/>
      <c r="FO90" s="319"/>
      <c r="FP90" s="319"/>
      <c r="FQ90" s="319"/>
      <c r="FR90" s="172"/>
      <c r="FS90" s="315"/>
      <c r="FT90" s="319"/>
      <c r="FU90" s="319"/>
      <c r="FV90" s="319"/>
      <c r="FW90" s="319"/>
      <c r="FX90" s="319"/>
      <c r="FY90" s="319"/>
      <c r="FZ90" s="319"/>
      <c r="GA90" s="319"/>
      <c r="GB90" s="319"/>
      <c r="GC90" s="319"/>
      <c r="GD90" s="319"/>
      <c r="GE90" s="319"/>
      <c r="GF90" s="319"/>
      <c r="GG90" s="319"/>
      <c r="GH90" s="319"/>
      <c r="GI90" s="319"/>
      <c r="GJ90" s="319"/>
      <c r="GK90" s="319"/>
      <c r="GL90" s="319"/>
      <c r="GM90" s="319"/>
      <c r="GN90" s="319"/>
      <c r="GO90" s="319"/>
      <c r="GP90" s="319"/>
      <c r="GQ90" s="319"/>
      <c r="GR90" s="319"/>
      <c r="GS90" s="319"/>
      <c r="GT90" s="319"/>
      <c r="GU90" s="319"/>
      <c r="GV90" s="319"/>
      <c r="GW90"/>
      <c r="GX90" s="315"/>
      <c r="GY90" s="319"/>
      <c r="GZ90" s="319"/>
      <c r="HA90" s="319"/>
      <c r="HB90" s="319"/>
      <c r="HC90" s="319"/>
      <c r="HD90" s="319"/>
      <c r="HE90" s="319"/>
      <c r="HF90" s="319"/>
      <c r="HG90" s="319"/>
      <c r="HH90" s="319"/>
      <c r="HI90" s="319"/>
      <c r="HJ90" s="319"/>
      <c r="HK90" s="319"/>
      <c r="HL90" s="319"/>
      <c r="HM90" s="319"/>
      <c r="HN90" s="319"/>
      <c r="HO90" s="319"/>
      <c r="HP90" s="319"/>
      <c r="HQ90" s="319"/>
      <c r="HR90" s="319"/>
      <c r="HS90" s="319"/>
      <c r="HT90" s="319"/>
      <c r="HU90" s="319"/>
      <c r="HV90" s="172"/>
      <c r="HW90" s="315"/>
      <c r="HX90" s="319"/>
      <c r="HY90" s="319"/>
      <c r="HZ90" s="319"/>
      <c r="IA90" s="319"/>
      <c r="IB90" s="319"/>
      <c r="IC90" s="319"/>
      <c r="ID90" s="319"/>
      <c r="IE90" s="319"/>
      <c r="IF90" s="319"/>
      <c r="IG90" s="319"/>
      <c r="IH90" s="319"/>
      <c r="II90" s="319"/>
      <c r="IJ90" s="319"/>
      <c r="IK90" s="319"/>
      <c r="IL90" s="319"/>
      <c r="IM90" s="319"/>
      <c r="IN90" s="319"/>
      <c r="IO90" s="319"/>
      <c r="IP90" s="319"/>
      <c r="IQ90" s="319"/>
      <c r="IR90" s="319"/>
      <c r="IS90" s="319"/>
      <c r="IT90" s="319"/>
      <c r="IU90" s="172"/>
      <c r="IV90" s="315"/>
      <c r="IW90" s="319"/>
      <c r="IX90" s="319"/>
      <c r="IY90" s="319"/>
      <c r="IZ90" s="319"/>
      <c r="JA90" s="319"/>
      <c r="JB90" s="319"/>
      <c r="JC90" s="319"/>
      <c r="JD90" s="319"/>
      <c r="JE90" s="319"/>
      <c r="JF90" s="319"/>
      <c r="JG90" s="319"/>
      <c r="JH90" s="319"/>
      <c r="JI90" s="319"/>
      <c r="JJ90" s="319"/>
      <c r="JK90" s="319"/>
      <c r="JL90" s="319"/>
      <c r="JM90" s="319"/>
      <c r="JN90" s="319"/>
      <c r="JO90" s="319"/>
      <c r="JP90" s="319"/>
      <c r="JQ90" s="319"/>
      <c r="JR90" s="319"/>
      <c r="JS90" s="319"/>
    </row>
    <row r="91" spans="1:279" s="25" customFormat="1" ht="15" x14ac:dyDescent="0.25">
      <c r="B91" s="781"/>
      <c r="C91" s="782"/>
      <c r="D91" s="783"/>
      <c r="E91" s="784"/>
      <c r="F91" s="785"/>
      <c r="G91" s="786"/>
      <c r="H91" s="786"/>
      <c r="I91" s="787"/>
      <c r="J91" s="788"/>
      <c r="K91" s="789"/>
      <c r="L91" s="790"/>
      <c r="M91" s="790"/>
      <c r="N91" s="791"/>
      <c r="P91" s="792"/>
      <c r="R91" s="792"/>
      <c r="T91" s="792"/>
      <c r="V91" s="792"/>
      <c r="X91" s="783"/>
      <c r="Z91" s="793"/>
      <c r="AA91"/>
      <c r="AB91" s="793"/>
      <c r="AC91" s="45"/>
      <c r="AE91" s="315"/>
      <c r="AF91" s="315"/>
      <c r="AG91" s="319"/>
      <c r="AH91" s="319"/>
      <c r="AI91" s="844"/>
      <c r="AJ91" s="844"/>
      <c r="AK91" s="844"/>
      <c r="AL91" s="844"/>
      <c r="AM91" s="844"/>
      <c r="AN91" s="844"/>
      <c r="AO91" s="844"/>
      <c r="AP91" s="844"/>
      <c r="AQ91" s="844"/>
      <c r="AR91" s="844"/>
      <c r="AS91" s="844"/>
      <c r="AT91" s="844"/>
      <c r="AU91" s="844"/>
      <c r="AV91" s="844"/>
      <c r="AW91" s="844"/>
      <c r="AX91" s="844"/>
      <c r="AY91" s="844"/>
      <c r="AZ91" s="844"/>
      <c r="BA91" s="844"/>
      <c r="BB91" s="844"/>
      <c r="BC91" s="844"/>
      <c r="BD91" s="844"/>
      <c r="BE91" s="844"/>
      <c r="BF91" s="844"/>
      <c r="BG91" s="844"/>
      <c r="BH91" s="844"/>
      <c r="BI91" s="844"/>
      <c r="BJ91"/>
      <c r="BK91" s="315"/>
      <c r="BL91" s="319"/>
      <c r="BM91" s="319"/>
      <c r="BN91" s="319"/>
      <c r="BO91" s="319"/>
      <c r="BP91" s="319"/>
      <c r="BQ91" s="319"/>
      <c r="BR91" s="319"/>
      <c r="BS91" s="319"/>
      <c r="BT91" s="319"/>
      <c r="BU91" s="319"/>
      <c r="BV91" s="319"/>
      <c r="BW91" s="319"/>
      <c r="BX91" s="319"/>
      <c r="BY91" s="319"/>
      <c r="BZ91" s="319"/>
      <c r="CA91" s="319"/>
      <c r="CB91" s="319"/>
      <c r="CC91" s="319"/>
      <c r="CD91" s="319"/>
      <c r="CE91" s="319"/>
      <c r="CF91" s="319"/>
      <c r="CG91" s="319"/>
      <c r="CH91" s="319"/>
      <c r="CI91" s="319"/>
      <c r="CJ91" s="319"/>
      <c r="CK91" s="319"/>
      <c r="CL91" s="319"/>
      <c r="CM91" s="319"/>
      <c r="CN91" s="319"/>
      <c r="CO91"/>
      <c r="CP91" s="315"/>
      <c r="CQ91" s="319"/>
      <c r="CR91" s="319"/>
      <c r="CS91" s="319"/>
      <c r="CT91" s="319"/>
      <c r="CU91" s="319"/>
      <c r="CV91" s="319"/>
      <c r="CW91" s="319"/>
      <c r="CX91" s="319"/>
      <c r="CY91" s="319"/>
      <c r="CZ91" s="319"/>
      <c r="DA91" s="319"/>
      <c r="DB91" s="319"/>
      <c r="DC91" s="319"/>
      <c r="DD91" s="319"/>
      <c r="DE91" s="319"/>
      <c r="DF91" s="319"/>
      <c r="DG91" s="319"/>
      <c r="DH91" s="319"/>
      <c r="DI91" s="319"/>
      <c r="DJ91" s="319"/>
      <c r="DK91" s="319"/>
      <c r="DL91" s="319"/>
      <c r="DM91" s="319"/>
      <c r="DN91" s="319"/>
      <c r="DO91" s="319"/>
      <c r="DP91" s="319"/>
      <c r="DQ91" s="319"/>
      <c r="DR91" s="319"/>
      <c r="DS91" s="319"/>
      <c r="DT91" s="172"/>
      <c r="DU91" s="315"/>
      <c r="DV91" s="319"/>
      <c r="DW91" s="319"/>
      <c r="DX91" s="319"/>
      <c r="DY91" s="319"/>
      <c r="DZ91" s="319"/>
      <c r="EA91" s="319"/>
      <c r="EB91" s="319"/>
      <c r="EC91" s="319"/>
      <c r="ED91" s="319"/>
      <c r="EE91" s="319"/>
      <c r="EF91" s="319"/>
      <c r="EG91" s="319"/>
      <c r="EH91" s="319"/>
      <c r="EI91" s="319"/>
      <c r="EJ91" s="319"/>
      <c r="EK91" s="319"/>
      <c r="EL91" s="319"/>
      <c r="EM91" s="319"/>
      <c r="EN91" s="319"/>
      <c r="EO91" s="319"/>
      <c r="EP91" s="319"/>
      <c r="EQ91" s="319"/>
      <c r="ER91" s="319"/>
      <c r="ES91" s="172"/>
      <c r="ET91" s="315"/>
      <c r="EU91" s="319"/>
      <c r="EV91" s="319"/>
      <c r="EW91" s="319"/>
      <c r="EX91" s="319"/>
      <c r="EY91" s="319"/>
      <c r="EZ91" s="319"/>
      <c r="FA91" s="319"/>
      <c r="FB91" s="319"/>
      <c r="FC91" s="319"/>
      <c r="FD91" s="319"/>
      <c r="FE91" s="319"/>
      <c r="FF91" s="319"/>
      <c r="FG91" s="319"/>
      <c r="FH91" s="319"/>
      <c r="FI91" s="319"/>
      <c r="FJ91" s="319"/>
      <c r="FK91" s="319"/>
      <c r="FL91" s="319"/>
      <c r="FM91" s="319"/>
      <c r="FN91" s="319"/>
      <c r="FO91" s="319"/>
      <c r="FP91" s="319"/>
      <c r="FQ91" s="319"/>
      <c r="FR91" s="172"/>
      <c r="FS91" s="315"/>
      <c r="FT91" s="319"/>
      <c r="FU91" s="319"/>
      <c r="FV91" s="319"/>
      <c r="FW91" s="319"/>
      <c r="FX91" s="319"/>
      <c r="FY91" s="319"/>
      <c r="FZ91" s="319"/>
      <c r="GA91" s="319"/>
      <c r="GB91" s="319"/>
      <c r="GC91" s="319"/>
      <c r="GD91" s="319"/>
      <c r="GE91" s="319"/>
      <c r="GF91" s="319"/>
      <c r="GG91" s="319"/>
      <c r="GH91" s="319"/>
      <c r="GI91" s="319"/>
      <c r="GJ91" s="319"/>
      <c r="GK91" s="319"/>
      <c r="GL91" s="319"/>
      <c r="GM91" s="319"/>
      <c r="GN91" s="319"/>
      <c r="GO91" s="319"/>
      <c r="GP91" s="319"/>
      <c r="GQ91" s="319"/>
      <c r="GR91" s="319"/>
      <c r="GS91" s="319"/>
      <c r="GT91" s="319"/>
      <c r="GU91" s="319"/>
      <c r="GV91" s="319"/>
      <c r="GW91"/>
      <c r="GX91" s="315"/>
      <c r="GY91" s="319"/>
      <c r="GZ91" s="319"/>
      <c r="HA91" s="319"/>
      <c r="HB91" s="319"/>
      <c r="HC91" s="319"/>
      <c r="HD91" s="319"/>
      <c r="HE91" s="319"/>
      <c r="HF91" s="319"/>
      <c r="HG91" s="319"/>
      <c r="HH91" s="319"/>
      <c r="HI91" s="319"/>
      <c r="HJ91" s="319"/>
      <c r="HK91" s="319"/>
      <c r="HL91" s="319"/>
      <c r="HM91" s="319"/>
      <c r="HN91" s="319"/>
      <c r="HO91" s="319"/>
      <c r="HP91" s="319"/>
      <c r="HQ91" s="319"/>
      <c r="HR91" s="319"/>
      <c r="HS91" s="319"/>
      <c r="HT91" s="319"/>
      <c r="HU91" s="319"/>
      <c r="HV91" s="172"/>
      <c r="HW91" s="315"/>
      <c r="HX91" s="319"/>
      <c r="HY91" s="319"/>
      <c r="HZ91" s="319"/>
      <c r="IA91" s="319"/>
      <c r="IB91" s="319"/>
      <c r="IC91" s="319"/>
      <c r="ID91" s="319"/>
      <c r="IE91" s="319"/>
      <c r="IF91" s="319"/>
      <c r="IG91" s="319"/>
      <c r="IH91" s="319"/>
      <c r="II91" s="319"/>
      <c r="IJ91" s="319"/>
      <c r="IK91" s="319"/>
      <c r="IL91" s="319"/>
      <c r="IM91" s="319"/>
      <c r="IN91" s="319"/>
      <c r="IO91" s="319"/>
      <c r="IP91" s="319"/>
      <c r="IQ91" s="319"/>
      <c r="IR91" s="319"/>
      <c r="IS91" s="319"/>
      <c r="IT91" s="319"/>
      <c r="IU91" s="172"/>
      <c r="IV91" s="315"/>
      <c r="IW91" s="319"/>
      <c r="IX91" s="319"/>
      <c r="IY91" s="319"/>
      <c r="IZ91" s="319"/>
      <c r="JA91" s="319"/>
      <c r="JB91" s="319"/>
      <c r="JC91" s="319"/>
      <c r="JD91" s="319"/>
      <c r="JE91" s="319"/>
      <c r="JF91" s="319"/>
      <c r="JG91" s="319"/>
      <c r="JH91" s="319"/>
      <c r="JI91" s="319"/>
      <c r="JJ91" s="319"/>
      <c r="JK91" s="319"/>
      <c r="JL91" s="319"/>
      <c r="JM91" s="319"/>
      <c r="JN91" s="319"/>
      <c r="JO91" s="319"/>
      <c r="JP91" s="319"/>
      <c r="JQ91" s="319"/>
      <c r="JR91" s="319"/>
      <c r="JS91" s="319"/>
    </row>
    <row r="92" spans="1:279" s="25" customFormat="1" ht="15" x14ac:dyDescent="0.25">
      <c r="B92" s="781"/>
      <c r="C92" s="782"/>
      <c r="D92" s="783"/>
      <c r="E92" s="784"/>
      <c r="F92" s="785"/>
      <c r="G92" s="786"/>
      <c r="H92" s="786"/>
      <c r="I92" s="787"/>
      <c r="J92" s="788"/>
      <c r="K92" s="789"/>
      <c r="L92" s="790"/>
      <c r="M92" s="790"/>
      <c r="N92" s="791"/>
      <c r="P92" s="792"/>
      <c r="R92" s="792"/>
      <c r="T92" s="792"/>
      <c r="V92" s="792"/>
      <c r="X92" s="783"/>
      <c r="Z92" s="793"/>
      <c r="AA92"/>
      <c r="AB92" s="793"/>
      <c r="AC92" s="45"/>
      <c r="AE92" s="315"/>
      <c r="AF92" s="315"/>
      <c r="AG92" s="319"/>
      <c r="AH92" s="319"/>
      <c r="AI92" s="844"/>
      <c r="AJ92" s="844"/>
      <c r="AK92" s="844"/>
      <c r="AL92" s="844"/>
      <c r="AM92" s="844"/>
      <c r="AN92" s="844"/>
      <c r="AO92" s="844"/>
      <c r="AP92" s="844"/>
      <c r="AQ92" s="844"/>
      <c r="AR92" s="844"/>
      <c r="AS92" s="844"/>
      <c r="AT92" s="844"/>
      <c r="AU92" s="844"/>
      <c r="AV92" s="844"/>
      <c r="AW92" s="844"/>
      <c r="AX92" s="844"/>
      <c r="AY92" s="844"/>
      <c r="AZ92" s="844"/>
      <c r="BA92" s="844"/>
      <c r="BB92" s="844"/>
      <c r="BC92" s="844"/>
      <c r="BD92" s="844"/>
      <c r="BE92" s="844"/>
      <c r="BF92" s="844"/>
      <c r="BG92" s="844"/>
      <c r="BH92" s="844"/>
      <c r="BI92" s="844"/>
      <c r="BJ92"/>
      <c r="BK92" s="315"/>
      <c r="BL92" s="319"/>
      <c r="BM92" s="319"/>
      <c r="BN92" s="319"/>
      <c r="BO92" s="319"/>
      <c r="BP92" s="319"/>
      <c r="BQ92" s="319"/>
      <c r="BR92" s="319"/>
      <c r="BS92" s="319"/>
      <c r="BT92" s="319"/>
      <c r="BU92" s="319"/>
      <c r="BV92" s="319"/>
      <c r="BW92" s="319"/>
      <c r="BX92" s="319"/>
      <c r="BY92" s="319"/>
      <c r="BZ92" s="319"/>
      <c r="CA92" s="319"/>
      <c r="CB92" s="319"/>
      <c r="CC92" s="319"/>
      <c r="CD92" s="319"/>
      <c r="CE92" s="319"/>
      <c r="CF92" s="319"/>
      <c r="CG92" s="319"/>
      <c r="CH92" s="319"/>
      <c r="CI92" s="319"/>
      <c r="CJ92" s="319"/>
      <c r="CK92" s="319"/>
      <c r="CL92" s="319"/>
      <c r="CM92" s="319"/>
      <c r="CN92" s="319"/>
      <c r="CO92"/>
      <c r="CP92" s="315"/>
      <c r="CQ92" s="319"/>
      <c r="CR92" s="319"/>
      <c r="CS92" s="319"/>
      <c r="CT92" s="319"/>
      <c r="CU92" s="319"/>
      <c r="CV92" s="319"/>
      <c r="CW92" s="319"/>
      <c r="CX92" s="319"/>
      <c r="CY92" s="319"/>
      <c r="CZ92" s="319"/>
      <c r="DA92" s="319"/>
      <c r="DB92" s="319"/>
      <c r="DC92" s="319"/>
      <c r="DD92" s="319"/>
      <c r="DE92" s="319"/>
      <c r="DF92" s="319"/>
      <c r="DG92" s="319"/>
      <c r="DH92" s="319"/>
      <c r="DI92" s="319"/>
      <c r="DJ92" s="319"/>
      <c r="DK92" s="319"/>
      <c r="DL92" s="319"/>
      <c r="DM92" s="319"/>
      <c r="DN92" s="319"/>
      <c r="DO92" s="319"/>
      <c r="DP92" s="319"/>
      <c r="DQ92" s="319"/>
      <c r="DR92" s="319"/>
      <c r="DS92" s="319"/>
      <c r="DT92" s="172"/>
      <c r="DU92" s="315"/>
      <c r="DV92" s="319"/>
      <c r="DW92" s="319"/>
      <c r="DX92" s="319"/>
      <c r="DY92" s="319"/>
      <c r="DZ92" s="319"/>
      <c r="EA92" s="319"/>
      <c r="EB92" s="319"/>
      <c r="EC92" s="319"/>
      <c r="ED92" s="319"/>
      <c r="EE92" s="319"/>
      <c r="EF92" s="319"/>
      <c r="EG92" s="319"/>
      <c r="EH92" s="319"/>
      <c r="EI92" s="319"/>
      <c r="EJ92" s="319"/>
      <c r="EK92" s="319"/>
      <c r="EL92" s="319"/>
      <c r="EM92" s="319"/>
      <c r="EN92" s="319"/>
      <c r="EO92" s="319"/>
      <c r="EP92" s="319"/>
      <c r="EQ92" s="319"/>
      <c r="ER92" s="319"/>
      <c r="ES92" s="172"/>
      <c r="ET92" s="315"/>
      <c r="EU92" s="319"/>
      <c r="EV92" s="319"/>
      <c r="EW92" s="319"/>
      <c r="EX92" s="319"/>
      <c r="EY92" s="319"/>
      <c r="EZ92" s="319"/>
      <c r="FA92" s="319"/>
      <c r="FB92" s="319"/>
      <c r="FC92" s="319"/>
      <c r="FD92" s="319"/>
      <c r="FE92" s="319"/>
      <c r="FF92" s="319"/>
      <c r="FG92" s="319"/>
      <c r="FH92" s="319"/>
      <c r="FI92" s="319"/>
      <c r="FJ92" s="319"/>
      <c r="FK92" s="319"/>
      <c r="FL92" s="319"/>
      <c r="FM92" s="319"/>
      <c r="FN92" s="319"/>
      <c r="FO92" s="319"/>
      <c r="FP92" s="319"/>
      <c r="FQ92" s="319"/>
      <c r="FR92" s="172"/>
      <c r="FS92" s="315"/>
      <c r="FT92" s="319"/>
      <c r="FU92" s="319"/>
      <c r="FV92" s="319"/>
      <c r="FW92" s="319"/>
      <c r="FX92" s="319"/>
      <c r="FY92" s="319"/>
      <c r="FZ92" s="319"/>
      <c r="GA92" s="319"/>
      <c r="GB92" s="319"/>
      <c r="GC92" s="319"/>
      <c r="GD92" s="319"/>
      <c r="GE92" s="319"/>
      <c r="GF92" s="319"/>
      <c r="GG92" s="319"/>
      <c r="GH92" s="319"/>
      <c r="GI92" s="319"/>
      <c r="GJ92" s="319"/>
      <c r="GK92" s="319"/>
      <c r="GL92" s="319"/>
      <c r="GM92" s="319"/>
      <c r="GN92" s="319"/>
      <c r="GO92" s="319"/>
      <c r="GP92" s="319"/>
      <c r="GQ92" s="319"/>
      <c r="GR92" s="319"/>
      <c r="GS92" s="319"/>
      <c r="GT92" s="319"/>
      <c r="GU92" s="319"/>
      <c r="GV92" s="319"/>
      <c r="GW92"/>
      <c r="GX92" s="315"/>
      <c r="GY92" s="319"/>
      <c r="GZ92" s="319"/>
      <c r="HA92" s="319"/>
      <c r="HB92" s="319"/>
      <c r="HC92" s="319"/>
      <c r="HD92" s="319"/>
      <c r="HE92" s="319"/>
      <c r="HF92" s="319"/>
      <c r="HG92" s="319"/>
      <c r="HH92" s="319"/>
      <c r="HI92" s="319"/>
      <c r="HJ92" s="319"/>
      <c r="HK92" s="319"/>
      <c r="HL92" s="319"/>
      <c r="HM92" s="319"/>
      <c r="HN92" s="319"/>
      <c r="HO92" s="319"/>
      <c r="HP92" s="319"/>
      <c r="HQ92" s="319"/>
      <c r="HR92" s="319"/>
      <c r="HS92" s="319"/>
      <c r="HT92" s="319"/>
      <c r="HU92" s="319"/>
      <c r="HV92" s="172"/>
      <c r="HW92" s="315"/>
      <c r="HX92" s="319"/>
      <c r="HY92" s="319"/>
      <c r="HZ92" s="319"/>
      <c r="IA92" s="319"/>
      <c r="IB92" s="319"/>
      <c r="IC92" s="319"/>
      <c r="ID92" s="319"/>
      <c r="IE92" s="319"/>
      <c r="IF92" s="319"/>
      <c r="IG92" s="319"/>
      <c r="IH92" s="319"/>
      <c r="II92" s="319"/>
      <c r="IJ92" s="319"/>
      <c r="IK92" s="319"/>
      <c r="IL92" s="319"/>
      <c r="IM92" s="319"/>
      <c r="IN92" s="319"/>
      <c r="IO92" s="319"/>
      <c r="IP92" s="319"/>
      <c r="IQ92" s="319"/>
      <c r="IR92" s="319"/>
      <c r="IS92" s="319"/>
      <c r="IT92" s="319"/>
      <c r="IU92" s="172"/>
      <c r="IV92" s="315"/>
      <c r="IW92" s="319"/>
      <c r="IX92" s="319"/>
      <c r="IY92" s="319"/>
      <c r="IZ92" s="319"/>
      <c r="JA92" s="319"/>
      <c r="JB92" s="319"/>
      <c r="JC92" s="319"/>
      <c r="JD92" s="319"/>
      <c r="JE92" s="319"/>
      <c r="JF92" s="319"/>
      <c r="JG92" s="319"/>
      <c r="JH92" s="319"/>
      <c r="JI92" s="319"/>
      <c r="JJ92" s="319"/>
      <c r="JK92" s="319"/>
      <c r="JL92" s="319"/>
      <c r="JM92" s="319"/>
      <c r="JN92" s="319"/>
      <c r="JO92" s="319"/>
      <c r="JP92" s="319"/>
      <c r="JQ92" s="319"/>
      <c r="JR92" s="319"/>
      <c r="JS92" s="319"/>
    </row>
    <row r="93" spans="1:279" s="25" customFormat="1" ht="15" x14ac:dyDescent="0.25">
      <c r="B93" s="781"/>
      <c r="C93" s="782"/>
      <c r="D93" s="783"/>
      <c r="E93" s="784"/>
      <c r="F93" s="785"/>
      <c r="G93" s="786"/>
      <c r="H93" s="786"/>
      <c r="I93" s="787"/>
      <c r="J93" s="788"/>
      <c r="K93" s="789"/>
      <c r="L93" s="790"/>
      <c r="M93" s="790"/>
      <c r="N93" s="791"/>
      <c r="P93" s="792"/>
      <c r="R93" s="792"/>
      <c r="T93" s="792"/>
      <c r="V93" s="792"/>
      <c r="X93" s="783"/>
      <c r="Z93" s="793"/>
      <c r="AA93"/>
      <c r="AB93" s="793"/>
      <c r="AC93" s="45"/>
      <c r="AE93" s="315"/>
      <c r="AF93" s="315"/>
      <c r="AG93" s="319"/>
      <c r="AH93" s="319"/>
      <c r="AI93" s="844"/>
      <c r="AJ93" s="844"/>
      <c r="AK93" s="844"/>
      <c r="AL93" s="844"/>
      <c r="AM93" s="844"/>
      <c r="AN93" s="844"/>
      <c r="AO93" s="844"/>
      <c r="AP93" s="844"/>
      <c r="AQ93" s="844"/>
      <c r="AR93" s="844"/>
      <c r="AS93" s="844"/>
      <c r="AT93" s="844"/>
      <c r="AU93" s="844"/>
      <c r="AV93" s="844"/>
      <c r="AW93" s="844"/>
      <c r="AX93" s="844"/>
      <c r="AY93" s="844"/>
      <c r="AZ93" s="844"/>
      <c r="BA93" s="844"/>
      <c r="BB93" s="844"/>
      <c r="BC93" s="844"/>
      <c r="BD93" s="844"/>
      <c r="BE93" s="844"/>
      <c r="BF93" s="844"/>
      <c r="BG93" s="844"/>
      <c r="BH93" s="844"/>
      <c r="BI93" s="844"/>
      <c r="BJ93"/>
      <c r="BK93" s="315"/>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19"/>
      <c r="CH93" s="319"/>
      <c r="CI93" s="319"/>
      <c r="CJ93" s="319"/>
      <c r="CK93" s="319"/>
      <c r="CL93" s="319"/>
      <c r="CM93" s="319"/>
      <c r="CN93" s="319"/>
      <c r="CO93"/>
      <c r="CP93" s="315"/>
      <c r="CQ93" s="319"/>
      <c r="CR93" s="319"/>
      <c r="CS93" s="319"/>
      <c r="CT93" s="319"/>
      <c r="CU93" s="319"/>
      <c r="CV93" s="319"/>
      <c r="CW93" s="319"/>
      <c r="CX93" s="319"/>
      <c r="CY93" s="319"/>
      <c r="CZ93" s="319"/>
      <c r="DA93" s="319"/>
      <c r="DB93" s="319"/>
      <c r="DC93" s="319"/>
      <c r="DD93" s="319"/>
      <c r="DE93" s="319"/>
      <c r="DF93" s="319"/>
      <c r="DG93" s="319"/>
      <c r="DH93" s="319"/>
      <c r="DI93" s="319"/>
      <c r="DJ93" s="319"/>
      <c r="DK93" s="319"/>
      <c r="DL93" s="319"/>
      <c r="DM93" s="319"/>
      <c r="DN93" s="319"/>
      <c r="DO93" s="319"/>
      <c r="DP93" s="319"/>
      <c r="DQ93" s="319"/>
      <c r="DR93" s="319"/>
      <c r="DS93" s="319"/>
      <c r="DT93" s="172"/>
      <c r="DU93" s="315"/>
      <c r="DV93" s="319"/>
      <c r="DW93" s="319"/>
      <c r="DX93" s="319"/>
      <c r="DY93" s="319"/>
      <c r="DZ93" s="319"/>
      <c r="EA93" s="319"/>
      <c r="EB93" s="319"/>
      <c r="EC93" s="319"/>
      <c r="ED93" s="319"/>
      <c r="EE93" s="319"/>
      <c r="EF93" s="319"/>
      <c r="EG93" s="319"/>
      <c r="EH93" s="319"/>
      <c r="EI93" s="319"/>
      <c r="EJ93" s="319"/>
      <c r="EK93" s="319"/>
      <c r="EL93" s="319"/>
      <c r="EM93" s="319"/>
      <c r="EN93" s="319"/>
      <c r="EO93" s="319"/>
      <c r="EP93" s="319"/>
      <c r="EQ93" s="319"/>
      <c r="ER93" s="319"/>
      <c r="ES93" s="172"/>
      <c r="ET93" s="315"/>
      <c r="EU93" s="319"/>
      <c r="EV93" s="319"/>
      <c r="EW93" s="319"/>
      <c r="EX93" s="319"/>
      <c r="EY93" s="319"/>
      <c r="EZ93" s="319"/>
      <c r="FA93" s="319"/>
      <c r="FB93" s="319"/>
      <c r="FC93" s="319"/>
      <c r="FD93" s="319"/>
      <c r="FE93" s="319"/>
      <c r="FF93" s="319"/>
      <c r="FG93" s="319"/>
      <c r="FH93" s="319"/>
      <c r="FI93" s="319"/>
      <c r="FJ93" s="319"/>
      <c r="FK93" s="319"/>
      <c r="FL93" s="319"/>
      <c r="FM93" s="319"/>
      <c r="FN93" s="319"/>
      <c r="FO93" s="319"/>
      <c r="FP93" s="319"/>
      <c r="FQ93" s="319"/>
      <c r="FR93" s="172"/>
      <c r="FS93" s="315"/>
      <c r="FT93" s="319"/>
      <c r="FU93" s="319"/>
      <c r="FV93" s="319"/>
      <c r="FW93" s="319"/>
      <c r="FX93" s="319"/>
      <c r="FY93" s="319"/>
      <c r="FZ93" s="319"/>
      <c r="GA93" s="319"/>
      <c r="GB93" s="319"/>
      <c r="GC93" s="319"/>
      <c r="GD93" s="319"/>
      <c r="GE93" s="319"/>
      <c r="GF93" s="319"/>
      <c r="GG93" s="319"/>
      <c r="GH93" s="319"/>
      <c r="GI93" s="319"/>
      <c r="GJ93" s="319"/>
      <c r="GK93" s="319"/>
      <c r="GL93" s="319"/>
      <c r="GM93" s="319"/>
      <c r="GN93" s="319"/>
      <c r="GO93" s="319"/>
      <c r="GP93" s="319"/>
      <c r="GQ93" s="319"/>
      <c r="GR93" s="319"/>
      <c r="GS93" s="319"/>
      <c r="GT93" s="319"/>
      <c r="GU93" s="319"/>
      <c r="GV93" s="319"/>
      <c r="GW93"/>
      <c r="GX93" s="315"/>
      <c r="GY93" s="319"/>
      <c r="GZ93" s="319"/>
      <c r="HA93" s="319"/>
      <c r="HB93" s="319"/>
      <c r="HC93" s="319"/>
      <c r="HD93" s="319"/>
      <c r="HE93" s="319"/>
      <c r="HF93" s="319"/>
      <c r="HG93" s="319"/>
      <c r="HH93" s="319"/>
      <c r="HI93" s="319"/>
      <c r="HJ93" s="319"/>
      <c r="HK93" s="319"/>
      <c r="HL93" s="319"/>
      <c r="HM93" s="319"/>
      <c r="HN93" s="319"/>
      <c r="HO93" s="319"/>
      <c r="HP93" s="319"/>
      <c r="HQ93" s="319"/>
      <c r="HR93" s="319"/>
      <c r="HS93" s="319"/>
      <c r="HT93" s="319"/>
      <c r="HU93" s="319"/>
      <c r="HV93" s="172"/>
      <c r="HW93" s="315"/>
      <c r="HX93" s="319"/>
      <c r="HY93" s="319"/>
      <c r="HZ93" s="319"/>
      <c r="IA93" s="319"/>
      <c r="IB93" s="319"/>
      <c r="IC93" s="319"/>
      <c r="ID93" s="319"/>
      <c r="IE93" s="319"/>
      <c r="IF93" s="319"/>
      <c r="IG93" s="319"/>
      <c r="IH93" s="319"/>
      <c r="II93" s="319"/>
      <c r="IJ93" s="319"/>
      <c r="IK93" s="319"/>
      <c r="IL93" s="319"/>
      <c r="IM93" s="319"/>
      <c r="IN93" s="319"/>
      <c r="IO93" s="319"/>
      <c r="IP93" s="319"/>
      <c r="IQ93" s="319"/>
      <c r="IR93" s="319"/>
      <c r="IS93" s="319"/>
      <c r="IT93" s="319"/>
      <c r="IU93" s="172"/>
      <c r="IV93" s="315"/>
      <c r="IW93" s="319"/>
      <c r="IX93" s="319"/>
      <c r="IY93" s="319"/>
      <c r="IZ93" s="319"/>
      <c r="JA93" s="319"/>
      <c r="JB93" s="319"/>
      <c r="JC93" s="319"/>
      <c r="JD93" s="319"/>
      <c r="JE93" s="319"/>
      <c r="JF93" s="319"/>
      <c r="JG93" s="319"/>
      <c r="JH93" s="319"/>
      <c r="JI93" s="319"/>
      <c r="JJ93" s="319"/>
      <c r="JK93" s="319"/>
      <c r="JL93" s="319"/>
      <c r="JM93" s="319"/>
      <c r="JN93" s="319"/>
      <c r="JO93" s="319"/>
      <c r="JP93" s="319"/>
      <c r="JQ93" s="319"/>
      <c r="JR93" s="319"/>
      <c r="JS93" s="319"/>
    </row>
    <row r="94" spans="1:279" s="25" customFormat="1" ht="15" x14ac:dyDescent="0.25">
      <c r="B94" s="781"/>
      <c r="C94" s="782"/>
      <c r="D94" s="783"/>
      <c r="E94" s="784"/>
      <c r="F94" s="785"/>
      <c r="G94" s="786"/>
      <c r="H94" s="786"/>
      <c r="I94" s="787"/>
      <c r="J94" s="788"/>
      <c r="K94" s="789"/>
      <c r="L94" s="790"/>
      <c r="M94" s="790"/>
      <c r="N94" s="791"/>
      <c r="P94" s="792"/>
      <c r="R94" s="792"/>
      <c r="T94" s="792"/>
      <c r="V94" s="792"/>
      <c r="X94" s="783"/>
      <c r="Z94" s="793"/>
      <c r="AA94"/>
      <c r="AB94" s="793"/>
      <c r="AC94" s="45"/>
      <c r="AE94" s="315"/>
      <c r="AF94" s="315"/>
      <c r="AG94" s="319"/>
      <c r="AH94" s="319"/>
      <c r="AI94" s="844"/>
      <c r="AJ94" s="844"/>
      <c r="AK94" s="844"/>
      <c r="AL94" s="844"/>
      <c r="AM94" s="844"/>
      <c r="AN94" s="844"/>
      <c r="AO94" s="844"/>
      <c r="AP94" s="844"/>
      <c r="AQ94" s="844"/>
      <c r="AR94" s="844"/>
      <c r="AS94" s="844"/>
      <c r="AT94" s="844"/>
      <c r="AU94" s="844"/>
      <c r="AV94" s="844"/>
      <c r="AW94" s="844"/>
      <c r="AX94" s="844"/>
      <c r="AY94" s="844"/>
      <c r="AZ94" s="844"/>
      <c r="BA94" s="844"/>
      <c r="BB94" s="844"/>
      <c r="BC94" s="844"/>
      <c r="BD94" s="844"/>
      <c r="BE94" s="844"/>
      <c r="BF94" s="844"/>
      <c r="BG94" s="844"/>
      <c r="BH94" s="844"/>
      <c r="BI94" s="844"/>
      <c r="BJ94"/>
      <c r="BK94" s="315"/>
      <c r="BL94" s="319"/>
      <c r="BM94" s="319"/>
      <c r="BN94" s="319"/>
      <c r="BO94" s="319"/>
      <c r="BP94" s="319"/>
      <c r="BQ94" s="319"/>
      <c r="BR94" s="319"/>
      <c r="BS94" s="319"/>
      <c r="BT94" s="319"/>
      <c r="BU94" s="319"/>
      <c r="BV94" s="319"/>
      <c r="BW94" s="319"/>
      <c r="BX94" s="319"/>
      <c r="BY94" s="319"/>
      <c r="BZ94" s="319"/>
      <c r="CA94" s="319"/>
      <c r="CB94" s="319"/>
      <c r="CC94" s="319"/>
      <c r="CD94" s="319"/>
      <c r="CE94" s="319"/>
      <c r="CF94" s="319"/>
      <c r="CG94" s="319"/>
      <c r="CH94" s="319"/>
      <c r="CI94" s="319"/>
      <c r="CJ94" s="319"/>
      <c r="CK94" s="319"/>
      <c r="CL94" s="319"/>
      <c r="CM94" s="319"/>
      <c r="CN94" s="319"/>
      <c r="CO94"/>
      <c r="CP94" s="315"/>
      <c r="CQ94" s="319"/>
      <c r="CR94" s="319"/>
      <c r="CS94" s="319"/>
      <c r="CT94" s="319"/>
      <c r="CU94" s="319"/>
      <c r="CV94" s="319"/>
      <c r="CW94" s="319"/>
      <c r="CX94" s="319"/>
      <c r="CY94" s="319"/>
      <c r="CZ94" s="319"/>
      <c r="DA94" s="319"/>
      <c r="DB94" s="319"/>
      <c r="DC94" s="319"/>
      <c r="DD94" s="319"/>
      <c r="DE94" s="319"/>
      <c r="DF94" s="319"/>
      <c r="DG94" s="319"/>
      <c r="DH94" s="319"/>
      <c r="DI94" s="319"/>
      <c r="DJ94" s="319"/>
      <c r="DK94" s="319"/>
      <c r="DL94" s="319"/>
      <c r="DM94" s="319"/>
      <c r="DN94" s="319"/>
      <c r="DO94" s="319"/>
      <c r="DP94" s="319"/>
      <c r="DQ94" s="319"/>
      <c r="DR94" s="319"/>
      <c r="DS94" s="319"/>
      <c r="DT94" s="172"/>
      <c r="DU94" s="315"/>
      <c r="DV94" s="319"/>
      <c r="DW94" s="319"/>
      <c r="DX94" s="319"/>
      <c r="DY94" s="319"/>
      <c r="DZ94" s="319"/>
      <c r="EA94" s="319"/>
      <c r="EB94" s="319"/>
      <c r="EC94" s="319"/>
      <c r="ED94" s="319"/>
      <c r="EE94" s="319"/>
      <c r="EF94" s="319"/>
      <c r="EG94" s="319"/>
      <c r="EH94" s="319"/>
      <c r="EI94" s="319"/>
      <c r="EJ94" s="319"/>
      <c r="EK94" s="319"/>
      <c r="EL94" s="319"/>
      <c r="EM94" s="319"/>
      <c r="EN94" s="319"/>
      <c r="EO94" s="319"/>
      <c r="EP94" s="319"/>
      <c r="EQ94" s="319"/>
      <c r="ER94" s="319"/>
      <c r="ES94" s="172"/>
      <c r="ET94" s="315"/>
      <c r="EU94" s="319"/>
      <c r="EV94" s="319"/>
      <c r="EW94" s="319"/>
      <c r="EX94" s="319"/>
      <c r="EY94" s="319"/>
      <c r="EZ94" s="319"/>
      <c r="FA94" s="319"/>
      <c r="FB94" s="319"/>
      <c r="FC94" s="319"/>
      <c r="FD94" s="319"/>
      <c r="FE94" s="319"/>
      <c r="FF94" s="319"/>
      <c r="FG94" s="319"/>
      <c r="FH94" s="319"/>
      <c r="FI94" s="319"/>
      <c r="FJ94" s="319"/>
      <c r="FK94" s="319"/>
      <c r="FL94" s="319"/>
      <c r="FM94" s="319"/>
      <c r="FN94" s="319"/>
      <c r="FO94" s="319"/>
      <c r="FP94" s="319"/>
      <c r="FQ94" s="319"/>
      <c r="FR94" s="172"/>
      <c r="FS94" s="315"/>
      <c r="FT94" s="319"/>
      <c r="FU94" s="319"/>
      <c r="FV94" s="319"/>
      <c r="FW94" s="319"/>
      <c r="FX94" s="319"/>
      <c r="FY94" s="319"/>
      <c r="FZ94" s="319"/>
      <c r="GA94" s="319"/>
      <c r="GB94" s="319"/>
      <c r="GC94" s="319"/>
      <c r="GD94" s="319"/>
      <c r="GE94" s="319"/>
      <c r="GF94" s="319"/>
      <c r="GG94" s="319"/>
      <c r="GH94" s="319"/>
      <c r="GI94" s="319"/>
      <c r="GJ94" s="319"/>
      <c r="GK94" s="319"/>
      <c r="GL94" s="319"/>
      <c r="GM94" s="319"/>
      <c r="GN94" s="319"/>
      <c r="GO94" s="319"/>
      <c r="GP94" s="319"/>
      <c r="GQ94" s="319"/>
      <c r="GR94" s="319"/>
      <c r="GS94" s="319"/>
      <c r="GT94" s="319"/>
      <c r="GU94" s="319"/>
      <c r="GV94" s="319"/>
      <c r="GW94"/>
      <c r="GX94" s="315"/>
      <c r="GY94" s="319"/>
      <c r="GZ94" s="319"/>
      <c r="HA94" s="319"/>
      <c r="HB94" s="319"/>
      <c r="HC94" s="319"/>
      <c r="HD94" s="319"/>
      <c r="HE94" s="319"/>
      <c r="HF94" s="319"/>
      <c r="HG94" s="319"/>
      <c r="HH94" s="319"/>
      <c r="HI94" s="319"/>
      <c r="HJ94" s="319"/>
      <c r="HK94" s="319"/>
      <c r="HL94" s="319"/>
      <c r="HM94" s="319"/>
      <c r="HN94" s="319"/>
      <c r="HO94" s="319"/>
      <c r="HP94" s="319"/>
      <c r="HQ94" s="319"/>
      <c r="HR94" s="319"/>
      <c r="HS94" s="319"/>
      <c r="HT94" s="319"/>
      <c r="HU94" s="319"/>
      <c r="HV94" s="172"/>
      <c r="HW94" s="315"/>
      <c r="HX94" s="319"/>
      <c r="HY94" s="319"/>
      <c r="HZ94" s="319"/>
      <c r="IA94" s="319"/>
      <c r="IB94" s="319"/>
      <c r="IC94" s="319"/>
      <c r="ID94" s="319"/>
      <c r="IE94" s="319"/>
      <c r="IF94" s="319"/>
      <c r="IG94" s="319"/>
      <c r="IH94" s="319"/>
      <c r="II94" s="319"/>
      <c r="IJ94" s="319"/>
      <c r="IK94" s="319"/>
      <c r="IL94" s="319"/>
      <c r="IM94" s="319"/>
      <c r="IN94" s="319"/>
      <c r="IO94" s="319"/>
      <c r="IP94" s="319"/>
      <c r="IQ94" s="319"/>
      <c r="IR94" s="319"/>
      <c r="IS94" s="319"/>
      <c r="IT94" s="319"/>
      <c r="IU94" s="172"/>
      <c r="IV94" s="315"/>
      <c r="IW94" s="319"/>
      <c r="IX94" s="319"/>
      <c r="IY94" s="319"/>
      <c r="IZ94" s="319"/>
      <c r="JA94" s="319"/>
      <c r="JB94" s="319"/>
      <c r="JC94" s="319"/>
      <c r="JD94" s="319"/>
      <c r="JE94" s="319"/>
      <c r="JF94" s="319"/>
      <c r="JG94" s="319"/>
      <c r="JH94" s="319"/>
      <c r="JI94" s="319"/>
      <c r="JJ94" s="319"/>
      <c r="JK94" s="319"/>
      <c r="JL94" s="319"/>
      <c r="JM94" s="319"/>
      <c r="JN94" s="319"/>
      <c r="JO94" s="319"/>
      <c r="JP94" s="319"/>
      <c r="JQ94" s="319"/>
      <c r="JR94" s="319"/>
      <c r="JS94" s="319"/>
    </row>
    <row r="95" spans="1:279" s="25" customFormat="1" ht="15" x14ac:dyDescent="0.25">
      <c r="B95" s="781"/>
      <c r="C95" s="782"/>
      <c r="D95" s="783"/>
      <c r="E95" s="784"/>
      <c r="F95" s="785"/>
      <c r="G95" s="786"/>
      <c r="H95" s="786"/>
      <c r="I95" s="787"/>
      <c r="J95" s="788"/>
      <c r="K95" s="789"/>
      <c r="L95" s="790"/>
      <c r="M95" s="790"/>
      <c r="N95" s="791"/>
      <c r="P95" s="792"/>
      <c r="R95" s="792"/>
      <c r="T95" s="792"/>
      <c r="V95" s="792"/>
      <c r="X95" s="783"/>
      <c r="Z95" s="793"/>
      <c r="AA95"/>
      <c r="AB95" s="793"/>
      <c r="AC95" s="45"/>
      <c r="AE95" s="315"/>
      <c r="AF95" s="315"/>
      <c r="AG95" s="319"/>
      <c r="AH95" s="319"/>
      <c r="AI95" s="844"/>
      <c r="AJ95" s="844"/>
      <c r="AK95" s="844"/>
      <c r="AL95" s="844"/>
      <c r="AM95" s="844"/>
      <c r="AN95" s="844"/>
      <c r="AO95" s="844"/>
      <c r="AP95" s="844"/>
      <c r="AQ95" s="844"/>
      <c r="AR95" s="844"/>
      <c r="AS95" s="844"/>
      <c r="AT95" s="844"/>
      <c r="AU95" s="844"/>
      <c r="AV95" s="844"/>
      <c r="AW95" s="844"/>
      <c r="AX95" s="844"/>
      <c r="AY95" s="844"/>
      <c r="AZ95" s="844"/>
      <c r="BA95" s="844"/>
      <c r="BB95" s="844"/>
      <c r="BC95" s="844"/>
      <c r="BD95" s="844"/>
      <c r="BE95" s="844"/>
      <c r="BF95" s="844"/>
      <c r="BG95" s="844"/>
      <c r="BH95" s="844"/>
      <c r="BI95" s="844"/>
      <c r="BJ95"/>
      <c r="BK95" s="315"/>
      <c r="BL95" s="319"/>
      <c r="BM95" s="319"/>
      <c r="BN95" s="319"/>
      <c r="BO95" s="319"/>
      <c r="BP95" s="319"/>
      <c r="BQ95" s="319"/>
      <c r="BR95" s="319"/>
      <c r="BS95" s="319"/>
      <c r="BT95" s="319"/>
      <c r="BU95" s="319"/>
      <c r="BV95" s="319"/>
      <c r="BW95" s="319"/>
      <c r="BX95" s="319"/>
      <c r="BY95" s="319"/>
      <c r="BZ95" s="319"/>
      <c r="CA95" s="319"/>
      <c r="CB95" s="319"/>
      <c r="CC95" s="319"/>
      <c r="CD95" s="319"/>
      <c r="CE95" s="319"/>
      <c r="CF95" s="319"/>
      <c r="CG95" s="319"/>
      <c r="CH95" s="319"/>
      <c r="CI95" s="319"/>
      <c r="CJ95" s="319"/>
      <c r="CK95" s="319"/>
      <c r="CL95" s="319"/>
      <c r="CM95" s="319"/>
      <c r="CN95" s="319"/>
      <c r="CO95"/>
      <c r="CP95" s="315"/>
      <c r="CQ95" s="319"/>
      <c r="CR95" s="319"/>
      <c r="CS95" s="319"/>
      <c r="CT95" s="319"/>
      <c r="CU95" s="319"/>
      <c r="CV95" s="319"/>
      <c r="CW95" s="319"/>
      <c r="CX95" s="319"/>
      <c r="CY95" s="319"/>
      <c r="CZ95" s="319"/>
      <c r="DA95" s="319"/>
      <c r="DB95" s="319"/>
      <c r="DC95" s="319"/>
      <c r="DD95" s="319"/>
      <c r="DE95" s="319"/>
      <c r="DF95" s="319"/>
      <c r="DG95" s="319"/>
      <c r="DH95" s="319"/>
      <c r="DI95" s="319"/>
      <c r="DJ95" s="319"/>
      <c r="DK95" s="319"/>
      <c r="DL95" s="319"/>
      <c r="DM95" s="319"/>
      <c r="DN95" s="319"/>
      <c r="DO95" s="319"/>
      <c r="DP95" s="319"/>
      <c r="DQ95" s="319"/>
      <c r="DR95" s="319"/>
      <c r="DS95" s="319"/>
      <c r="DT95" s="172"/>
      <c r="DU95" s="315"/>
      <c r="DV95" s="319"/>
      <c r="DW95" s="319"/>
      <c r="DX95" s="319"/>
      <c r="DY95" s="319"/>
      <c r="DZ95" s="319"/>
      <c r="EA95" s="319"/>
      <c r="EB95" s="319"/>
      <c r="EC95" s="319"/>
      <c r="ED95" s="319"/>
      <c r="EE95" s="319"/>
      <c r="EF95" s="319"/>
      <c r="EG95" s="319"/>
      <c r="EH95" s="319"/>
      <c r="EI95" s="319"/>
      <c r="EJ95" s="319"/>
      <c r="EK95" s="319"/>
      <c r="EL95" s="319"/>
      <c r="EM95" s="319"/>
      <c r="EN95" s="319"/>
      <c r="EO95" s="319"/>
      <c r="EP95" s="319"/>
      <c r="EQ95" s="319"/>
      <c r="ER95" s="319"/>
      <c r="ES95" s="172"/>
      <c r="ET95" s="315"/>
      <c r="EU95" s="319"/>
      <c r="EV95" s="319"/>
      <c r="EW95" s="319"/>
      <c r="EX95" s="319"/>
      <c r="EY95" s="319"/>
      <c r="EZ95" s="319"/>
      <c r="FA95" s="319"/>
      <c r="FB95" s="319"/>
      <c r="FC95" s="319"/>
      <c r="FD95" s="319"/>
      <c r="FE95" s="319"/>
      <c r="FF95" s="319"/>
      <c r="FG95" s="319"/>
      <c r="FH95" s="319"/>
      <c r="FI95" s="319"/>
      <c r="FJ95" s="319"/>
      <c r="FK95" s="319"/>
      <c r="FL95" s="319"/>
      <c r="FM95" s="319"/>
      <c r="FN95" s="319"/>
      <c r="FO95" s="319"/>
      <c r="FP95" s="319"/>
      <c r="FQ95" s="319"/>
      <c r="FR95" s="172"/>
      <c r="FS95" s="315"/>
      <c r="FT95" s="319"/>
      <c r="FU95" s="319"/>
      <c r="FV95" s="319"/>
      <c r="FW95" s="319"/>
      <c r="FX95" s="319"/>
      <c r="FY95" s="319"/>
      <c r="FZ95" s="319"/>
      <c r="GA95" s="319"/>
      <c r="GB95" s="319"/>
      <c r="GC95" s="319"/>
      <c r="GD95" s="319"/>
      <c r="GE95" s="319"/>
      <c r="GF95" s="319"/>
      <c r="GG95" s="319"/>
      <c r="GH95" s="319"/>
      <c r="GI95" s="319"/>
      <c r="GJ95" s="319"/>
      <c r="GK95" s="319"/>
      <c r="GL95" s="319"/>
      <c r="GM95" s="319"/>
      <c r="GN95" s="319"/>
      <c r="GO95" s="319"/>
      <c r="GP95" s="319"/>
      <c r="GQ95" s="319"/>
      <c r="GR95" s="319"/>
      <c r="GS95" s="319"/>
      <c r="GT95" s="319"/>
      <c r="GU95" s="319"/>
      <c r="GV95" s="319"/>
      <c r="GW95"/>
      <c r="GX95" s="315"/>
      <c r="GY95" s="319"/>
      <c r="GZ95" s="319"/>
      <c r="HA95" s="319"/>
      <c r="HB95" s="319"/>
      <c r="HC95" s="319"/>
      <c r="HD95" s="319"/>
      <c r="HE95" s="319"/>
      <c r="HF95" s="319"/>
      <c r="HG95" s="319"/>
      <c r="HH95" s="319"/>
      <c r="HI95" s="319"/>
      <c r="HJ95" s="319"/>
      <c r="HK95" s="319"/>
      <c r="HL95" s="319"/>
      <c r="HM95" s="319"/>
      <c r="HN95" s="319"/>
      <c r="HO95" s="319"/>
      <c r="HP95" s="319"/>
      <c r="HQ95" s="319"/>
      <c r="HR95" s="319"/>
      <c r="HS95" s="319"/>
      <c r="HT95" s="319"/>
      <c r="HU95" s="319"/>
      <c r="HV95" s="172"/>
      <c r="HW95" s="315"/>
      <c r="HX95" s="319"/>
      <c r="HY95" s="319"/>
      <c r="HZ95" s="319"/>
      <c r="IA95" s="319"/>
      <c r="IB95" s="319"/>
      <c r="IC95" s="319"/>
      <c r="ID95" s="319"/>
      <c r="IE95" s="319"/>
      <c r="IF95" s="319"/>
      <c r="IG95" s="319"/>
      <c r="IH95" s="319"/>
      <c r="II95" s="319"/>
      <c r="IJ95" s="319"/>
      <c r="IK95" s="319"/>
      <c r="IL95" s="319"/>
      <c r="IM95" s="319"/>
      <c r="IN95" s="319"/>
      <c r="IO95" s="319"/>
      <c r="IP95" s="319"/>
      <c r="IQ95" s="319"/>
      <c r="IR95" s="319"/>
      <c r="IS95" s="319"/>
      <c r="IT95" s="319"/>
      <c r="IU95" s="172"/>
      <c r="IV95" s="315"/>
      <c r="IW95" s="319"/>
      <c r="IX95" s="319"/>
      <c r="IY95" s="319"/>
      <c r="IZ95" s="319"/>
      <c r="JA95" s="319"/>
      <c r="JB95" s="319"/>
      <c r="JC95" s="319"/>
      <c r="JD95" s="319"/>
      <c r="JE95" s="319"/>
      <c r="JF95" s="319"/>
      <c r="JG95" s="319"/>
      <c r="JH95" s="319"/>
      <c r="JI95" s="319"/>
      <c r="JJ95" s="319"/>
      <c r="JK95" s="319"/>
      <c r="JL95" s="319"/>
      <c r="JM95" s="319"/>
      <c r="JN95" s="319"/>
      <c r="JO95" s="319"/>
      <c r="JP95" s="319"/>
      <c r="JQ95" s="319"/>
      <c r="JR95" s="319"/>
      <c r="JS95" s="319"/>
    </row>
    <row r="96" spans="1:279" s="25" customFormat="1" ht="15" x14ac:dyDescent="0.25">
      <c r="B96" s="781"/>
      <c r="C96" s="782"/>
      <c r="D96" s="783"/>
      <c r="E96" s="784"/>
      <c r="F96" s="785"/>
      <c r="G96" s="786"/>
      <c r="H96" s="786"/>
      <c r="I96" s="787"/>
      <c r="J96" s="788"/>
      <c r="K96" s="789"/>
      <c r="L96" s="790"/>
      <c r="M96" s="790"/>
      <c r="N96" s="791"/>
      <c r="P96" s="792"/>
      <c r="R96" s="792"/>
      <c r="T96" s="792"/>
      <c r="V96" s="792"/>
      <c r="X96" s="783"/>
      <c r="Z96" s="793"/>
      <c r="AA96"/>
      <c r="AB96" s="793"/>
      <c r="AC96" s="45"/>
      <c r="AE96" s="315"/>
      <c r="AF96" s="315"/>
      <c r="AG96" s="319"/>
      <c r="AH96" s="319"/>
      <c r="AI96" s="844"/>
      <c r="AJ96" s="844"/>
      <c r="AK96" s="844"/>
      <c r="AL96" s="844"/>
      <c r="AM96" s="844"/>
      <c r="AN96" s="844"/>
      <c r="AO96" s="844"/>
      <c r="AP96" s="844"/>
      <c r="AQ96" s="844"/>
      <c r="AR96" s="844"/>
      <c r="AS96" s="844"/>
      <c r="AT96" s="844"/>
      <c r="AU96" s="844"/>
      <c r="AV96" s="844"/>
      <c r="AW96" s="844"/>
      <c r="AX96" s="844"/>
      <c r="AY96" s="844"/>
      <c r="AZ96" s="844"/>
      <c r="BA96" s="844"/>
      <c r="BB96" s="844"/>
      <c r="BC96" s="844"/>
      <c r="BD96" s="844"/>
      <c r="BE96" s="844"/>
      <c r="BF96" s="844"/>
      <c r="BG96" s="844"/>
      <c r="BH96" s="844"/>
      <c r="BI96" s="844"/>
      <c r="BJ96"/>
      <c r="BK96" s="315"/>
      <c r="BL96" s="319"/>
      <c r="BM96" s="319"/>
      <c r="BN96" s="319"/>
      <c r="BO96" s="319"/>
      <c r="BP96" s="319"/>
      <c r="BQ96" s="319"/>
      <c r="BR96" s="319"/>
      <c r="BS96" s="319"/>
      <c r="BT96" s="319"/>
      <c r="BU96" s="319"/>
      <c r="BV96" s="319"/>
      <c r="BW96" s="319"/>
      <c r="BX96" s="319"/>
      <c r="BY96" s="319"/>
      <c r="BZ96" s="319"/>
      <c r="CA96" s="319"/>
      <c r="CB96" s="319"/>
      <c r="CC96" s="319"/>
      <c r="CD96" s="319"/>
      <c r="CE96" s="319"/>
      <c r="CF96" s="319"/>
      <c r="CG96" s="319"/>
      <c r="CH96" s="319"/>
      <c r="CI96" s="319"/>
      <c r="CJ96" s="319"/>
      <c r="CK96" s="319"/>
      <c r="CL96" s="319"/>
      <c r="CM96" s="319"/>
      <c r="CN96" s="319"/>
      <c r="CO96"/>
      <c r="CP96" s="315"/>
      <c r="CQ96" s="319"/>
      <c r="CR96" s="319"/>
      <c r="CS96" s="319"/>
      <c r="CT96" s="319"/>
      <c r="CU96" s="319"/>
      <c r="CV96" s="319"/>
      <c r="CW96" s="319"/>
      <c r="CX96" s="319"/>
      <c r="CY96" s="319"/>
      <c r="CZ96" s="319"/>
      <c r="DA96" s="319"/>
      <c r="DB96" s="319"/>
      <c r="DC96" s="319"/>
      <c r="DD96" s="319"/>
      <c r="DE96" s="319"/>
      <c r="DF96" s="319"/>
      <c r="DG96" s="319"/>
      <c r="DH96" s="319"/>
      <c r="DI96" s="319"/>
      <c r="DJ96" s="319"/>
      <c r="DK96" s="319"/>
      <c r="DL96" s="319"/>
      <c r="DM96" s="319"/>
      <c r="DN96" s="319"/>
      <c r="DO96" s="319"/>
      <c r="DP96" s="319"/>
      <c r="DQ96" s="319"/>
      <c r="DR96" s="319"/>
      <c r="DS96" s="319"/>
      <c r="DT96" s="172"/>
      <c r="DU96" s="315"/>
      <c r="DV96" s="319"/>
      <c r="DW96" s="319"/>
      <c r="DX96" s="319"/>
      <c r="DY96" s="319"/>
      <c r="DZ96" s="319"/>
      <c r="EA96" s="319"/>
      <c r="EB96" s="319"/>
      <c r="EC96" s="319"/>
      <c r="ED96" s="319"/>
      <c r="EE96" s="319"/>
      <c r="EF96" s="319"/>
      <c r="EG96" s="319"/>
      <c r="EH96" s="319"/>
      <c r="EI96" s="319"/>
      <c r="EJ96" s="319"/>
      <c r="EK96" s="319"/>
      <c r="EL96" s="319"/>
      <c r="EM96" s="319"/>
      <c r="EN96" s="319"/>
      <c r="EO96" s="319"/>
      <c r="EP96" s="319"/>
      <c r="EQ96" s="319"/>
      <c r="ER96" s="319"/>
      <c r="ES96" s="172"/>
      <c r="ET96" s="315"/>
      <c r="EU96" s="319"/>
      <c r="EV96" s="319"/>
      <c r="EW96" s="319"/>
      <c r="EX96" s="319"/>
      <c r="EY96" s="319"/>
      <c r="EZ96" s="319"/>
      <c r="FA96" s="319"/>
      <c r="FB96" s="319"/>
      <c r="FC96" s="319"/>
      <c r="FD96" s="319"/>
      <c r="FE96" s="319"/>
      <c r="FF96" s="319"/>
      <c r="FG96" s="319"/>
      <c r="FH96" s="319"/>
      <c r="FI96" s="319"/>
      <c r="FJ96" s="319"/>
      <c r="FK96" s="319"/>
      <c r="FL96" s="319"/>
      <c r="FM96" s="319"/>
      <c r="FN96" s="319"/>
      <c r="FO96" s="319"/>
      <c r="FP96" s="319"/>
      <c r="FQ96" s="319"/>
      <c r="FR96" s="172"/>
      <c r="FS96" s="315"/>
      <c r="FT96" s="319"/>
      <c r="FU96" s="319"/>
      <c r="FV96" s="319"/>
      <c r="FW96" s="319"/>
      <c r="FX96" s="319"/>
      <c r="FY96" s="319"/>
      <c r="FZ96" s="319"/>
      <c r="GA96" s="319"/>
      <c r="GB96" s="319"/>
      <c r="GC96" s="319"/>
      <c r="GD96" s="319"/>
      <c r="GE96" s="319"/>
      <c r="GF96" s="319"/>
      <c r="GG96" s="319"/>
      <c r="GH96" s="319"/>
      <c r="GI96" s="319"/>
      <c r="GJ96" s="319"/>
      <c r="GK96" s="319"/>
      <c r="GL96" s="319"/>
      <c r="GM96" s="319"/>
      <c r="GN96" s="319"/>
      <c r="GO96" s="319"/>
      <c r="GP96" s="319"/>
      <c r="GQ96" s="319"/>
      <c r="GR96" s="319"/>
      <c r="GS96" s="319"/>
      <c r="GT96" s="319"/>
      <c r="GU96" s="319"/>
      <c r="GV96" s="319"/>
      <c r="GW96"/>
      <c r="GX96" s="315"/>
      <c r="GY96" s="319"/>
      <c r="GZ96" s="319"/>
      <c r="HA96" s="319"/>
      <c r="HB96" s="319"/>
      <c r="HC96" s="319"/>
      <c r="HD96" s="319"/>
      <c r="HE96" s="319"/>
      <c r="HF96" s="319"/>
      <c r="HG96" s="319"/>
      <c r="HH96" s="319"/>
      <c r="HI96" s="319"/>
      <c r="HJ96" s="319"/>
      <c r="HK96" s="319"/>
      <c r="HL96" s="319"/>
      <c r="HM96" s="319"/>
      <c r="HN96" s="319"/>
      <c r="HO96" s="319"/>
      <c r="HP96" s="319"/>
      <c r="HQ96" s="319"/>
      <c r="HR96" s="319"/>
      <c r="HS96" s="319"/>
      <c r="HT96" s="319"/>
      <c r="HU96" s="319"/>
      <c r="HV96" s="172"/>
      <c r="HW96" s="315"/>
      <c r="HX96" s="319"/>
      <c r="HY96" s="319"/>
      <c r="HZ96" s="319"/>
      <c r="IA96" s="319"/>
      <c r="IB96" s="319"/>
      <c r="IC96" s="319"/>
      <c r="ID96" s="319"/>
      <c r="IE96" s="319"/>
      <c r="IF96" s="319"/>
      <c r="IG96" s="319"/>
      <c r="IH96" s="319"/>
      <c r="II96" s="319"/>
      <c r="IJ96" s="319"/>
      <c r="IK96" s="319"/>
      <c r="IL96" s="319"/>
      <c r="IM96" s="319"/>
      <c r="IN96" s="319"/>
      <c r="IO96" s="319"/>
      <c r="IP96" s="319"/>
      <c r="IQ96" s="319"/>
      <c r="IR96" s="319"/>
      <c r="IS96" s="319"/>
      <c r="IT96" s="319"/>
      <c r="IU96" s="172"/>
      <c r="IV96" s="315"/>
      <c r="IW96" s="319"/>
      <c r="IX96" s="319"/>
      <c r="IY96" s="319"/>
      <c r="IZ96" s="319"/>
      <c r="JA96" s="319"/>
      <c r="JB96" s="319"/>
      <c r="JC96" s="319"/>
      <c r="JD96" s="319"/>
      <c r="JE96" s="319"/>
      <c r="JF96" s="319"/>
      <c r="JG96" s="319"/>
      <c r="JH96" s="319"/>
      <c r="JI96" s="319"/>
      <c r="JJ96" s="319"/>
      <c r="JK96" s="319"/>
      <c r="JL96" s="319"/>
      <c r="JM96" s="319"/>
      <c r="JN96" s="319"/>
      <c r="JO96" s="319"/>
      <c r="JP96" s="319"/>
      <c r="JQ96" s="319"/>
      <c r="JR96" s="319"/>
      <c r="JS96" s="319"/>
    </row>
    <row r="97" spans="2:279" s="25" customFormat="1" ht="15" x14ac:dyDescent="0.25">
      <c r="B97" s="781"/>
      <c r="C97" s="782"/>
      <c r="D97" s="783"/>
      <c r="E97" s="784"/>
      <c r="F97" s="785"/>
      <c r="G97" s="786"/>
      <c r="H97" s="786"/>
      <c r="I97" s="787"/>
      <c r="J97" s="788"/>
      <c r="K97" s="789"/>
      <c r="L97" s="790"/>
      <c r="M97" s="790"/>
      <c r="N97" s="791"/>
      <c r="P97" s="792"/>
      <c r="R97" s="792"/>
      <c r="T97" s="792"/>
      <c r="V97" s="792"/>
      <c r="X97" s="783"/>
      <c r="Z97" s="793"/>
      <c r="AA97"/>
      <c r="AB97" s="793"/>
      <c r="AC97" s="45"/>
      <c r="AE97" s="315"/>
      <c r="AF97" s="315"/>
      <c r="AG97" s="319"/>
      <c r="AH97" s="319"/>
      <c r="AI97" s="844"/>
      <c r="AJ97" s="844"/>
      <c r="AK97" s="844"/>
      <c r="AL97" s="844"/>
      <c r="AM97" s="844"/>
      <c r="AN97" s="844"/>
      <c r="AO97" s="844"/>
      <c r="AP97" s="844"/>
      <c r="AQ97" s="844"/>
      <c r="AR97" s="844"/>
      <c r="AS97" s="844"/>
      <c r="AT97" s="844"/>
      <c r="AU97" s="844"/>
      <c r="AV97" s="844"/>
      <c r="AW97" s="844"/>
      <c r="AX97" s="844"/>
      <c r="AY97" s="844"/>
      <c r="AZ97" s="844"/>
      <c r="BA97" s="844"/>
      <c r="BB97" s="844"/>
      <c r="BC97" s="844"/>
      <c r="BD97" s="844"/>
      <c r="BE97" s="844"/>
      <c r="BF97" s="844"/>
      <c r="BG97" s="844"/>
      <c r="BH97" s="844"/>
      <c r="BI97" s="844"/>
      <c r="BJ97"/>
      <c r="BK97" s="315"/>
      <c r="BL97" s="319"/>
      <c r="BM97" s="319"/>
      <c r="BN97" s="319"/>
      <c r="BO97" s="319"/>
      <c r="BP97" s="319"/>
      <c r="BQ97" s="319"/>
      <c r="BR97" s="319"/>
      <c r="BS97" s="319"/>
      <c r="BT97" s="319"/>
      <c r="BU97" s="319"/>
      <c r="BV97" s="319"/>
      <c r="BW97" s="319"/>
      <c r="BX97" s="319"/>
      <c r="BY97" s="319"/>
      <c r="BZ97" s="319"/>
      <c r="CA97" s="319"/>
      <c r="CB97" s="319"/>
      <c r="CC97" s="319"/>
      <c r="CD97" s="319"/>
      <c r="CE97" s="319"/>
      <c r="CF97" s="319"/>
      <c r="CG97" s="319"/>
      <c r="CH97" s="319"/>
      <c r="CI97" s="319"/>
      <c r="CJ97" s="319"/>
      <c r="CK97" s="319"/>
      <c r="CL97" s="319"/>
      <c r="CM97" s="319"/>
      <c r="CN97" s="319"/>
      <c r="CO97"/>
      <c r="CP97" s="315"/>
      <c r="CQ97" s="319"/>
      <c r="CR97" s="319"/>
      <c r="CS97" s="319"/>
      <c r="CT97" s="319"/>
      <c r="CU97" s="319"/>
      <c r="CV97" s="319"/>
      <c r="CW97" s="319"/>
      <c r="CX97" s="319"/>
      <c r="CY97" s="319"/>
      <c r="CZ97" s="319"/>
      <c r="DA97" s="319"/>
      <c r="DB97" s="319"/>
      <c r="DC97" s="319"/>
      <c r="DD97" s="319"/>
      <c r="DE97" s="319"/>
      <c r="DF97" s="319"/>
      <c r="DG97" s="319"/>
      <c r="DH97" s="319"/>
      <c r="DI97" s="319"/>
      <c r="DJ97" s="319"/>
      <c r="DK97" s="319"/>
      <c r="DL97" s="319"/>
      <c r="DM97" s="319"/>
      <c r="DN97" s="319"/>
      <c r="DO97" s="319"/>
      <c r="DP97" s="319"/>
      <c r="DQ97" s="319"/>
      <c r="DR97" s="319"/>
      <c r="DS97" s="319"/>
      <c r="DT97" s="172"/>
      <c r="DU97" s="315"/>
      <c r="DV97" s="319"/>
      <c r="DW97" s="319"/>
      <c r="DX97" s="319"/>
      <c r="DY97" s="319"/>
      <c r="DZ97" s="319"/>
      <c r="EA97" s="319"/>
      <c r="EB97" s="319"/>
      <c r="EC97" s="319"/>
      <c r="ED97" s="319"/>
      <c r="EE97" s="319"/>
      <c r="EF97" s="319"/>
      <c r="EG97" s="319"/>
      <c r="EH97" s="319"/>
      <c r="EI97" s="319"/>
      <c r="EJ97" s="319"/>
      <c r="EK97" s="319"/>
      <c r="EL97" s="319"/>
      <c r="EM97" s="319"/>
      <c r="EN97" s="319"/>
      <c r="EO97" s="319"/>
      <c r="EP97" s="319"/>
      <c r="EQ97" s="319"/>
      <c r="ER97" s="319"/>
      <c r="ES97" s="172"/>
      <c r="ET97" s="315"/>
      <c r="EU97" s="319"/>
      <c r="EV97" s="319"/>
      <c r="EW97" s="319"/>
      <c r="EX97" s="319"/>
      <c r="EY97" s="319"/>
      <c r="EZ97" s="319"/>
      <c r="FA97" s="319"/>
      <c r="FB97" s="319"/>
      <c r="FC97" s="319"/>
      <c r="FD97" s="319"/>
      <c r="FE97" s="319"/>
      <c r="FF97" s="319"/>
      <c r="FG97" s="319"/>
      <c r="FH97" s="319"/>
      <c r="FI97" s="319"/>
      <c r="FJ97" s="319"/>
      <c r="FK97" s="319"/>
      <c r="FL97" s="319"/>
      <c r="FM97" s="319"/>
      <c r="FN97" s="319"/>
      <c r="FO97" s="319"/>
      <c r="FP97" s="319"/>
      <c r="FQ97" s="319"/>
      <c r="FR97" s="172"/>
      <c r="FS97" s="315"/>
      <c r="FT97" s="319"/>
      <c r="FU97" s="319"/>
      <c r="FV97" s="319"/>
      <c r="FW97" s="319"/>
      <c r="FX97" s="319"/>
      <c r="FY97" s="319"/>
      <c r="FZ97" s="319"/>
      <c r="GA97" s="319"/>
      <c r="GB97" s="319"/>
      <c r="GC97" s="319"/>
      <c r="GD97" s="319"/>
      <c r="GE97" s="319"/>
      <c r="GF97" s="319"/>
      <c r="GG97" s="319"/>
      <c r="GH97" s="319"/>
      <c r="GI97" s="319"/>
      <c r="GJ97" s="319"/>
      <c r="GK97" s="319"/>
      <c r="GL97" s="319"/>
      <c r="GM97" s="319"/>
      <c r="GN97" s="319"/>
      <c r="GO97" s="319"/>
      <c r="GP97" s="319"/>
      <c r="GQ97" s="319"/>
      <c r="GR97" s="319"/>
      <c r="GS97" s="319"/>
      <c r="GT97" s="319"/>
      <c r="GU97" s="319"/>
      <c r="GV97" s="319"/>
      <c r="GW97"/>
      <c r="GX97" s="315"/>
      <c r="GY97" s="319"/>
      <c r="GZ97" s="319"/>
      <c r="HA97" s="319"/>
      <c r="HB97" s="319"/>
      <c r="HC97" s="319"/>
      <c r="HD97" s="319"/>
      <c r="HE97" s="319"/>
      <c r="HF97" s="319"/>
      <c r="HG97" s="319"/>
      <c r="HH97" s="319"/>
      <c r="HI97" s="319"/>
      <c r="HJ97" s="319"/>
      <c r="HK97" s="319"/>
      <c r="HL97" s="319"/>
      <c r="HM97" s="319"/>
      <c r="HN97" s="319"/>
      <c r="HO97" s="319"/>
      <c r="HP97" s="319"/>
      <c r="HQ97" s="319"/>
      <c r="HR97" s="319"/>
      <c r="HS97" s="319"/>
      <c r="HT97" s="319"/>
      <c r="HU97" s="319"/>
      <c r="HV97" s="172"/>
      <c r="HW97" s="315"/>
      <c r="HX97" s="319"/>
      <c r="HY97" s="319"/>
      <c r="HZ97" s="319"/>
      <c r="IA97" s="319"/>
      <c r="IB97" s="319"/>
      <c r="IC97" s="319"/>
      <c r="ID97" s="319"/>
      <c r="IE97" s="319"/>
      <c r="IF97" s="319"/>
      <c r="IG97" s="319"/>
      <c r="IH97" s="319"/>
      <c r="II97" s="319"/>
      <c r="IJ97" s="319"/>
      <c r="IK97" s="319"/>
      <c r="IL97" s="319"/>
      <c r="IM97" s="319"/>
      <c r="IN97" s="319"/>
      <c r="IO97" s="319"/>
      <c r="IP97" s="319"/>
      <c r="IQ97" s="319"/>
      <c r="IR97" s="319"/>
      <c r="IS97" s="319"/>
      <c r="IT97" s="319"/>
      <c r="IU97" s="172"/>
      <c r="IV97" s="315"/>
      <c r="IW97" s="319"/>
      <c r="IX97" s="319"/>
      <c r="IY97" s="319"/>
      <c r="IZ97" s="319"/>
      <c r="JA97" s="319"/>
      <c r="JB97" s="319"/>
      <c r="JC97" s="319"/>
      <c r="JD97" s="319"/>
      <c r="JE97" s="319"/>
      <c r="JF97" s="319"/>
      <c r="JG97" s="319"/>
      <c r="JH97" s="319"/>
      <c r="JI97" s="319"/>
      <c r="JJ97" s="319"/>
      <c r="JK97" s="319"/>
      <c r="JL97" s="319"/>
      <c r="JM97" s="319"/>
      <c r="JN97" s="319"/>
      <c r="JO97" s="319"/>
      <c r="JP97" s="319"/>
      <c r="JQ97" s="319"/>
      <c r="JR97" s="319"/>
      <c r="JS97" s="319"/>
    </row>
    <row r="98" spans="2:279" s="25" customFormat="1" ht="15" x14ac:dyDescent="0.25">
      <c r="B98" s="781"/>
      <c r="C98" s="782"/>
      <c r="D98" s="783"/>
      <c r="E98" s="784"/>
      <c r="F98" s="785"/>
      <c r="G98" s="786"/>
      <c r="H98" s="786"/>
      <c r="I98" s="787"/>
      <c r="J98" s="788"/>
      <c r="K98" s="789"/>
      <c r="L98" s="790"/>
      <c r="M98" s="790"/>
      <c r="N98" s="791"/>
      <c r="P98" s="792"/>
      <c r="R98" s="792"/>
      <c r="T98" s="792"/>
      <c r="V98" s="792"/>
      <c r="X98" s="783"/>
      <c r="Z98" s="793"/>
      <c r="AA98"/>
      <c r="AB98" s="793"/>
      <c r="AC98" s="45"/>
      <c r="AE98" s="315"/>
      <c r="AF98" s="315"/>
      <c r="AG98" s="319"/>
      <c r="AH98" s="319"/>
      <c r="AI98" s="844"/>
      <c r="AJ98" s="844"/>
      <c r="AK98" s="844"/>
      <c r="AL98" s="844"/>
      <c r="AM98" s="844"/>
      <c r="AN98" s="844"/>
      <c r="AO98" s="844"/>
      <c r="AP98" s="844"/>
      <c r="AQ98" s="844"/>
      <c r="AR98" s="844"/>
      <c r="AS98" s="844"/>
      <c r="AT98" s="844"/>
      <c r="AU98" s="844"/>
      <c r="AV98" s="844"/>
      <c r="AW98" s="844"/>
      <c r="AX98" s="844"/>
      <c r="AY98" s="844"/>
      <c r="AZ98" s="844"/>
      <c r="BA98" s="844"/>
      <c r="BB98" s="844"/>
      <c r="BC98" s="844"/>
      <c r="BD98" s="844"/>
      <c r="BE98" s="844"/>
      <c r="BF98" s="844"/>
      <c r="BG98" s="844"/>
      <c r="BH98" s="844"/>
      <c r="BI98" s="844"/>
      <c r="BJ98"/>
      <c r="BK98" s="315"/>
      <c r="BL98" s="319"/>
      <c r="BM98" s="319"/>
      <c r="BN98" s="319"/>
      <c r="BO98" s="319"/>
      <c r="BP98" s="319"/>
      <c r="BQ98" s="319"/>
      <c r="BR98" s="319"/>
      <c r="BS98" s="319"/>
      <c r="BT98" s="319"/>
      <c r="BU98" s="319"/>
      <c r="BV98" s="319"/>
      <c r="BW98" s="319"/>
      <c r="BX98" s="319"/>
      <c r="BY98" s="319"/>
      <c r="BZ98" s="319"/>
      <c r="CA98" s="319"/>
      <c r="CB98" s="319"/>
      <c r="CC98" s="319"/>
      <c r="CD98" s="319"/>
      <c r="CE98" s="319"/>
      <c r="CF98" s="319"/>
      <c r="CG98" s="319"/>
      <c r="CH98" s="319"/>
      <c r="CI98" s="319"/>
      <c r="CJ98" s="319"/>
      <c r="CK98" s="319"/>
      <c r="CL98" s="319"/>
      <c r="CM98" s="319"/>
      <c r="CN98" s="319"/>
      <c r="CO98"/>
      <c r="CP98" s="315"/>
      <c r="CQ98" s="319"/>
      <c r="CR98" s="319"/>
      <c r="CS98" s="319"/>
      <c r="CT98" s="319"/>
      <c r="CU98" s="319"/>
      <c r="CV98" s="319"/>
      <c r="CW98" s="319"/>
      <c r="CX98" s="319"/>
      <c r="CY98" s="319"/>
      <c r="CZ98" s="319"/>
      <c r="DA98" s="319"/>
      <c r="DB98" s="319"/>
      <c r="DC98" s="319"/>
      <c r="DD98" s="319"/>
      <c r="DE98" s="319"/>
      <c r="DF98" s="319"/>
      <c r="DG98" s="319"/>
      <c r="DH98" s="319"/>
      <c r="DI98" s="319"/>
      <c r="DJ98" s="319"/>
      <c r="DK98" s="319"/>
      <c r="DL98" s="319"/>
      <c r="DM98" s="319"/>
      <c r="DN98" s="319"/>
      <c r="DO98" s="319"/>
      <c r="DP98" s="319"/>
      <c r="DQ98" s="319"/>
      <c r="DR98" s="319"/>
      <c r="DS98" s="319"/>
      <c r="DT98" s="172"/>
      <c r="DU98" s="315"/>
      <c r="DV98" s="319"/>
      <c r="DW98" s="319"/>
      <c r="DX98" s="319"/>
      <c r="DY98" s="319"/>
      <c r="DZ98" s="319"/>
      <c r="EA98" s="319"/>
      <c r="EB98" s="319"/>
      <c r="EC98" s="319"/>
      <c r="ED98" s="319"/>
      <c r="EE98" s="319"/>
      <c r="EF98" s="319"/>
      <c r="EG98" s="319"/>
      <c r="EH98" s="319"/>
      <c r="EI98" s="319"/>
      <c r="EJ98" s="319"/>
      <c r="EK98" s="319"/>
      <c r="EL98" s="319"/>
      <c r="EM98" s="319"/>
      <c r="EN98" s="319"/>
      <c r="EO98" s="319"/>
      <c r="EP98" s="319"/>
      <c r="EQ98" s="319"/>
      <c r="ER98" s="319"/>
      <c r="ES98" s="172"/>
      <c r="ET98" s="315"/>
      <c r="EU98" s="319"/>
      <c r="EV98" s="319"/>
      <c r="EW98" s="319"/>
      <c r="EX98" s="319"/>
      <c r="EY98" s="319"/>
      <c r="EZ98" s="319"/>
      <c r="FA98" s="319"/>
      <c r="FB98" s="319"/>
      <c r="FC98" s="319"/>
      <c r="FD98" s="319"/>
      <c r="FE98" s="319"/>
      <c r="FF98" s="319"/>
      <c r="FG98" s="319"/>
      <c r="FH98" s="319"/>
      <c r="FI98" s="319"/>
      <c r="FJ98" s="319"/>
      <c r="FK98" s="319"/>
      <c r="FL98" s="319"/>
      <c r="FM98" s="319"/>
      <c r="FN98" s="319"/>
      <c r="FO98" s="319"/>
      <c r="FP98" s="319"/>
      <c r="FQ98" s="319"/>
      <c r="FR98" s="172"/>
      <c r="FS98" s="315"/>
      <c r="FT98" s="319"/>
      <c r="FU98" s="319"/>
      <c r="FV98" s="319"/>
      <c r="FW98" s="319"/>
      <c r="FX98" s="319"/>
      <c r="FY98" s="319"/>
      <c r="FZ98" s="319"/>
      <c r="GA98" s="319"/>
      <c r="GB98" s="319"/>
      <c r="GC98" s="319"/>
      <c r="GD98" s="319"/>
      <c r="GE98" s="319"/>
      <c r="GF98" s="319"/>
      <c r="GG98" s="319"/>
      <c r="GH98" s="319"/>
      <c r="GI98" s="319"/>
      <c r="GJ98" s="319"/>
      <c r="GK98" s="319"/>
      <c r="GL98" s="319"/>
      <c r="GM98" s="319"/>
      <c r="GN98" s="319"/>
      <c r="GO98" s="319"/>
      <c r="GP98" s="319"/>
      <c r="GQ98" s="319"/>
      <c r="GR98" s="319"/>
      <c r="GS98" s="319"/>
      <c r="GT98" s="319"/>
      <c r="GU98" s="319"/>
      <c r="GV98" s="319"/>
      <c r="GW98"/>
      <c r="GX98" s="315"/>
      <c r="GY98" s="319"/>
      <c r="GZ98" s="319"/>
      <c r="HA98" s="319"/>
      <c r="HB98" s="319"/>
      <c r="HC98" s="319"/>
      <c r="HD98" s="319"/>
      <c r="HE98" s="319"/>
      <c r="HF98" s="319"/>
      <c r="HG98" s="319"/>
      <c r="HH98" s="319"/>
      <c r="HI98" s="319"/>
      <c r="HJ98" s="319"/>
      <c r="HK98" s="319"/>
      <c r="HL98" s="319"/>
      <c r="HM98" s="319"/>
      <c r="HN98" s="319"/>
      <c r="HO98" s="319"/>
      <c r="HP98" s="319"/>
      <c r="HQ98" s="319"/>
      <c r="HR98" s="319"/>
      <c r="HS98" s="319"/>
      <c r="HT98" s="319"/>
      <c r="HU98" s="319"/>
      <c r="HV98" s="172"/>
      <c r="HW98" s="315"/>
      <c r="HX98" s="319"/>
      <c r="HY98" s="319"/>
      <c r="HZ98" s="319"/>
      <c r="IA98" s="319"/>
      <c r="IB98" s="319"/>
      <c r="IC98" s="319"/>
      <c r="ID98" s="319"/>
      <c r="IE98" s="319"/>
      <c r="IF98" s="319"/>
      <c r="IG98" s="319"/>
      <c r="IH98" s="319"/>
      <c r="II98" s="319"/>
      <c r="IJ98" s="319"/>
      <c r="IK98" s="319"/>
      <c r="IL98" s="319"/>
      <c r="IM98" s="319"/>
      <c r="IN98" s="319"/>
      <c r="IO98" s="319"/>
      <c r="IP98" s="319"/>
      <c r="IQ98" s="319"/>
      <c r="IR98" s="319"/>
      <c r="IS98" s="319"/>
      <c r="IT98" s="319"/>
      <c r="IU98" s="172"/>
      <c r="IV98" s="315"/>
      <c r="IW98" s="319"/>
      <c r="IX98" s="319"/>
      <c r="IY98" s="319"/>
      <c r="IZ98" s="319"/>
      <c r="JA98" s="319"/>
      <c r="JB98" s="319"/>
      <c r="JC98" s="319"/>
      <c r="JD98" s="319"/>
      <c r="JE98" s="319"/>
      <c r="JF98" s="319"/>
      <c r="JG98" s="319"/>
      <c r="JH98" s="319"/>
      <c r="JI98" s="319"/>
      <c r="JJ98" s="319"/>
      <c r="JK98" s="319"/>
      <c r="JL98" s="319"/>
      <c r="JM98" s="319"/>
      <c r="JN98" s="319"/>
      <c r="JO98" s="319"/>
      <c r="JP98" s="319"/>
      <c r="JQ98" s="319"/>
      <c r="JR98" s="319"/>
      <c r="JS98" s="319"/>
    </row>
    <row r="99" spans="2:279" s="25" customFormat="1" ht="15" x14ac:dyDescent="0.25">
      <c r="B99" s="781"/>
      <c r="C99" s="782"/>
      <c r="D99" s="783"/>
      <c r="E99" s="784"/>
      <c r="F99" s="785"/>
      <c r="G99" s="786"/>
      <c r="H99" s="786"/>
      <c r="I99" s="787"/>
      <c r="J99" s="788"/>
      <c r="K99" s="789"/>
      <c r="L99" s="790"/>
      <c r="M99" s="790"/>
      <c r="N99" s="791"/>
      <c r="P99" s="792"/>
      <c r="R99" s="792"/>
      <c r="T99" s="792"/>
      <c r="V99" s="792"/>
      <c r="X99" s="783"/>
      <c r="Z99" s="793"/>
      <c r="AA99"/>
      <c r="AB99" s="793"/>
      <c r="AC99" s="45"/>
      <c r="AE99" s="315"/>
      <c r="AF99" s="315"/>
      <c r="AG99" s="319"/>
      <c r="AH99" s="319"/>
      <c r="AI99" s="844"/>
      <c r="AJ99" s="844"/>
      <c r="AK99" s="844"/>
      <c r="AL99" s="844"/>
      <c r="AM99" s="844"/>
      <c r="AN99" s="844"/>
      <c r="AO99" s="844"/>
      <c r="AP99" s="844"/>
      <c r="AQ99" s="844"/>
      <c r="AR99" s="844"/>
      <c r="AS99" s="844"/>
      <c r="AT99" s="844"/>
      <c r="AU99" s="844"/>
      <c r="AV99" s="844"/>
      <c r="AW99" s="844"/>
      <c r="AX99" s="844"/>
      <c r="AY99" s="844"/>
      <c r="AZ99" s="844"/>
      <c r="BA99" s="844"/>
      <c r="BB99" s="844"/>
      <c r="BC99" s="844"/>
      <c r="BD99" s="844"/>
      <c r="BE99" s="844"/>
      <c r="BF99" s="844"/>
      <c r="BG99" s="844"/>
      <c r="BH99" s="844"/>
      <c r="BI99" s="844"/>
      <c r="BJ99"/>
      <c r="BK99" s="315"/>
      <c r="BL99" s="319"/>
      <c r="BM99" s="319"/>
      <c r="BN99" s="319"/>
      <c r="BO99" s="319"/>
      <c r="BP99" s="319"/>
      <c r="BQ99" s="319"/>
      <c r="BR99" s="319"/>
      <c r="BS99" s="319"/>
      <c r="BT99" s="319"/>
      <c r="BU99" s="319"/>
      <c r="BV99" s="319"/>
      <c r="BW99" s="319"/>
      <c r="BX99" s="319"/>
      <c r="BY99" s="319"/>
      <c r="BZ99" s="319"/>
      <c r="CA99" s="319"/>
      <c r="CB99" s="319"/>
      <c r="CC99" s="319"/>
      <c r="CD99" s="319"/>
      <c r="CE99" s="319"/>
      <c r="CF99" s="319"/>
      <c r="CG99" s="319"/>
      <c r="CH99" s="319"/>
      <c r="CI99" s="319"/>
      <c r="CJ99" s="319"/>
      <c r="CK99" s="319"/>
      <c r="CL99" s="319"/>
      <c r="CM99" s="319"/>
      <c r="CN99" s="319"/>
      <c r="CO99"/>
      <c r="CP99" s="315"/>
      <c r="CQ99" s="319"/>
      <c r="CR99" s="319"/>
      <c r="CS99" s="319"/>
      <c r="CT99" s="319"/>
      <c r="CU99" s="319"/>
      <c r="CV99" s="319"/>
      <c r="CW99" s="319"/>
      <c r="CX99" s="319"/>
      <c r="CY99" s="319"/>
      <c r="CZ99" s="319"/>
      <c r="DA99" s="319"/>
      <c r="DB99" s="319"/>
      <c r="DC99" s="319"/>
      <c r="DD99" s="319"/>
      <c r="DE99" s="319"/>
      <c r="DF99" s="319"/>
      <c r="DG99" s="319"/>
      <c r="DH99" s="319"/>
      <c r="DI99" s="319"/>
      <c r="DJ99" s="319"/>
      <c r="DK99" s="319"/>
      <c r="DL99" s="319"/>
      <c r="DM99" s="319"/>
      <c r="DN99" s="319"/>
      <c r="DO99" s="319"/>
      <c r="DP99" s="319"/>
      <c r="DQ99" s="319"/>
      <c r="DR99" s="319"/>
      <c r="DS99" s="319"/>
      <c r="DT99" s="172"/>
      <c r="DU99" s="315"/>
      <c r="DV99" s="319"/>
      <c r="DW99" s="319"/>
      <c r="DX99" s="319"/>
      <c r="DY99" s="319"/>
      <c r="DZ99" s="319"/>
      <c r="EA99" s="319"/>
      <c r="EB99" s="319"/>
      <c r="EC99" s="319"/>
      <c r="ED99" s="319"/>
      <c r="EE99" s="319"/>
      <c r="EF99" s="319"/>
      <c r="EG99" s="319"/>
      <c r="EH99" s="319"/>
      <c r="EI99" s="319"/>
      <c r="EJ99" s="319"/>
      <c r="EK99" s="319"/>
      <c r="EL99" s="319"/>
      <c r="EM99" s="319"/>
      <c r="EN99" s="319"/>
      <c r="EO99" s="319"/>
      <c r="EP99" s="319"/>
      <c r="EQ99" s="319"/>
      <c r="ER99" s="319"/>
      <c r="ES99" s="172"/>
      <c r="ET99" s="315"/>
      <c r="EU99" s="319"/>
      <c r="EV99" s="319"/>
      <c r="EW99" s="319"/>
      <c r="EX99" s="319"/>
      <c r="EY99" s="319"/>
      <c r="EZ99" s="319"/>
      <c r="FA99" s="319"/>
      <c r="FB99" s="319"/>
      <c r="FC99" s="319"/>
      <c r="FD99" s="319"/>
      <c r="FE99" s="319"/>
      <c r="FF99" s="319"/>
      <c r="FG99" s="319"/>
      <c r="FH99" s="319"/>
      <c r="FI99" s="319"/>
      <c r="FJ99" s="319"/>
      <c r="FK99" s="319"/>
      <c r="FL99" s="319"/>
      <c r="FM99" s="319"/>
      <c r="FN99" s="319"/>
      <c r="FO99" s="319"/>
      <c r="FP99" s="319"/>
      <c r="FQ99" s="319"/>
      <c r="FR99" s="172"/>
      <c r="FS99" s="315"/>
      <c r="FT99" s="319"/>
      <c r="FU99" s="319"/>
      <c r="FV99" s="319"/>
      <c r="FW99" s="319"/>
      <c r="FX99" s="319"/>
      <c r="FY99" s="319"/>
      <c r="FZ99" s="319"/>
      <c r="GA99" s="319"/>
      <c r="GB99" s="319"/>
      <c r="GC99" s="319"/>
      <c r="GD99" s="319"/>
      <c r="GE99" s="319"/>
      <c r="GF99" s="319"/>
      <c r="GG99" s="319"/>
      <c r="GH99" s="319"/>
      <c r="GI99" s="319"/>
      <c r="GJ99" s="319"/>
      <c r="GK99" s="319"/>
      <c r="GL99" s="319"/>
      <c r="GM99" s="319"/>
      <c r="GN99" s="319"/>
      <c r="GO99" s="319"/>
      <c r="GP99" s="319"/>
      <c r="GQ99" s="319"/>
      <c r="GR99" s="319"/>
      <c r="GS99" s="319"/>
      <c r="GT99" s="319"/>
      <c r="GU99" s="319"/>
      <c r="GV99" s="319"/>
      <c r="GW99"/>
      <c r="GX99" s="315"/>
      <c r="GY99" s="319"/>
      <c r="GZ99" s="319"/>
      <c r="HA99" s="319"/>
      <c r="HB99" s="319"/>
      <c r="HC99" s="319"/>
      <c r="HD99" s="319"/>
      <c r="HE99" s="319"/>
      <c r="HF99" s="319"/>
      <c r="HG99" s="319"/>
      <c r="HH99" s="319"/>
      <c r="HI99" s="319"/>
      <c r="HJ99" s="319"/>
      <c r="HK99" s="319"/>
      <c r="HL99" s="319"/>
      <c r="HM99" s="319"/>
      <c r="HN99" s="319"/>
      <c r="HO99" s="319"/>
      <c r="HP99" s="319"/>
      <c r="HQ99" s="319"/>
      <c r="HR99" s="319"/>
      <c r="HS99" s="319"/>
      <c r="HT99" s="319"/>
      <c r="HU99" s="319"/>
      <c r="HV99" s="172"/>
      <c r="HW99" s="315"/>
      <c r="HX99" s="319"/>
      <c r="HY99" s="319"/>
      <c r="HZ99" s="319"/>
      <c r="IA99" s="319"/>
      <c r="IB99" s="319"/>
      <c r="IC99" s="319"/>
      <c r="ID99" s="319"/>
      <c r="IE99" s="319"/>
      <c r="IF99" s="319"/>
      <c r="IG99" s="319"/>
      <c r="IH99" s="319"/>
      <c r="II99" s="319"/>
      <c r="IJ99" s="319"/>
      <c r="IK99" s="319"/>
      <c r="IL99" s="319"/>
      <c r="IM99" s="319"/>
      <c r="IN99" s="319"/>
      <c r="IO99" s="319"/>
      <c r="IP99" s="319"/>
      <c r="IQ99" s="319"/>
      <c r="IR99" s="319"/>
      <c r="IS99" s="319"/>
      <c r="IT99" s="319"/>
      <c r="IU99" s="172"/>
      <c r="IV99" s="315"/>
      <c r="IW99" s="319"/>
      <c r="IX99" s="319"/>
      <c r="IY99" s="319"/>
      <c r="IZ99" s="319"/>
      <c r="JA99" s="319"/>
      <c r="JB99" s="319"/>
      <c r="JC99" s="319"/>
      <c r="JD99" s="319"/>
      <c r="JE99" s="319"/>
      <c r="JF99" s="319"/>
      <c r="JG99" s="319"/>
      <c r="JH99" s="319"/>
      <c r="JI99" s="319"/>
      <c r="JJ99" s="319"/>
      <c r="JK99" s="319"/>
      <c r="JL99" s="319"/>
      <c r="JM99" s="319"/>
      <c r="JN99" s="319"/>
      <c r="JO99" s="319"/>
      <c r="JP99" s="319"/>
      <c r="JQ99" s="319"/>
      <c r="JR99" s="319"/>
      <c r="JS99" s="319"/>
    </row>
    <row r="100" spans="2:279" s="25" customFormat="1" ht="15" x14ac:dyDescent="0.25">
      <c r="B100" s="781"/>
      <c r="C100" s="782"/>
      <c r="D100" s="783"/>
      <c r="E100" s="784"/>
      <c r="F100" s="785"/>
      <c r="G100" s="786"/>
      <c r="H100" s="786"/>
      <c r="I100" s="787"/>
      <c r="J100" s="786"/>
      <c r="K100" s="789"/>
      <c r="L100" s="790"/>
      <c r="M100" s="790"/>
      <c r="N100" s="791"/>
      <c r="P100" s="792"/>
      <c r="R100" s="792"/>
      <c r="T100" s="792"/>
      <c r="V100" s="792"/>
      <c r="X100" s="783"/>
      <c r="Z100" s="793"/>
      <c r="AA100"/>
      <c r="AB100" s="793"/>
      <c r="AC100" s="45"/>
      <c r="AE100" s="315"/>
      <c r="AF100" s="315"/>
      <c r="AG100" s="319"/>
      <c r="AH100" s="319"/>
      <c r="AI100" s="844"/>
      <c r="AJ100" s="844"/>
      <c r="AK100" s="844"/>
      <c r="AL100" s="844"/>
      <c r="AM100" s="844"/>
      <c r="AN100" s="844"/>
      <c r="AO100" s="844"/>
      <c r="AP100" s="844"/>
      <c r="AQ100" s="844"/>
      <c r="AR100" s="844"/>
      <c r="AS100" s="844"/>
      <c r="AT100" s="844"/>
      <c r="AU100" s="844"/>
      <c r="AV100" s="844"/>
      <c r="AW100" s="844"/>
      <c r="AX100" s="844"/>
      <c r="AY100" s="844"/>
      <c r="AZ100" s="844"/>
      <c r="BA100" s="844"/>
      <c r="BB100" s="844"/>
      <c r="BC100" s="844"/>
      <c r="BD100" s="844"/>
      <c r="BE100" s="844"/>
      <c r="BF100" s="844"/>
      <c r="BG100" s="844"/>
      <c r="BH100" s="844"/>
      <c r="BI100" s="844"/>
      <c r="BJ100"/>
      <c r="BK100" s="315"/>
      <c r="BL100" s="319"/>
      <c r="BM100" s="319"/>
      <c r="BN100" s="319"/>
      <c r="BO100" s="319"/>
      <c r="BP100" s="319"/>
      <c r="BQ100" s="319"/>
      <c r="BR100" s="319"/>
      <c r="BS100" s="319"/>
      <c r="BT100" s="319"/>
      <c r="BU100" s="319"/>
      <c r="BV100" s="319"/>
      <c r="BW100" s="319"/>
      <c r="BX100" s="319"/>
      <c r="BY100" s="319"/>
      <c r="BZ100" s="319"/>
      <c r="CA100" s="319"/>
      <c r="CB100" s="319"/>
      <c r="CC100" s="319"/>
      <c r="CD100" s="319"/>
      <c r="CE100" s="319"/>
      <c r="CF100" s="319"/>
      <c r="CG100" s="319"/>
      <c r="CH100" s="319"/>
      <c r="CI100" s="319"/>
      <c r="CJ100" s="319"/>
      <c r="CK100" s="319"/>
      <c r="CL100" s="319"/>
      <c r="CM100" s="319"/>
      <c r="CN100" s="319"/>
      <c r="CO100"/>
      <c r="CP100" s="315"/>
      <c r="CQ100" s="319"/>
      <c r="CR100" s="319"/>
      <c r="CS100" s="319"/>
      <c r="CT100" s="319"/>
      <c r="CU100" s="319"/>
      <c r="CV100" s="319"/>
      <c r="CW100" s="319"/>
      <c r="CX100" s="319"/>
      <c r="CY100" s="319"/>
      <c r="CZ100" s="319"/>
      <c r="DA100" s="319"/>
      <c r="DB100" s="319"/>
      <c r="DC100" s="319"/>
      <c r="DD100" s="319"/>
      <c r="DE100" s="319"/>
      <c r="DF100" s="319"/>
      <c r="DG100" s="319"/>
      <c r="DH100" s="319"/>
      <c r="DI100" s="319"/>
      <c r="DJ100" s="319"/>
      <c r="DK100" s="319"/>
      <c r="DL100" s="319"/>
      <c r="DM100" s="319"/>
      <c r="DN100" s="319"/>
      <c r="DO100" s="319"/>
      <c r="DP100" s="319"/>
      <c r="DQ100" s="319"/>
      <c r="DR100" s="319"/>
      <c r="DS100" s="319"/>
      <c r="DT100" s="172"/>
      <c r="DU100" s="315"/>
      <c r="DV100" s="319"/>
      <c r="DW100" s="319"/>
      <c r="DX100" s="319"/>
      <c r="DY100" s="319"/>
      <c r="DZ100" s="319"/>
      <c r="EA100" s="319"/>
      <c r="EB100" s="319"/>
      <c r="EC100" s="319"/>
      <c r="ED100" s="319"/>
      <c r="EE100" s="319"/>
      <c r="EF100" s="319"/>
      <c r="EG100" s="319"/>
      <c r="EH100" s="319"/>
      <c r="EI100" s="319"/>
      <c r="EJ100" s="319"/>
      <c r="EK100" s="319"/>
      <c r="EL100" s="319"/>
      <c r="EM100" s="319"/>
      <c r="EN100" s="319"/>
      <c r="EO100" s="319"/>
      <c r="EP100" s="319"/>
      <c r="EQ100" s="319"/>
      <c r="ER100" s="319"/>
      <c r="ES100" s="172"/>
      <c r="ET100" s="315"/>
      <c r="EU100" s="319"/>
      <c r="EV100" s="319"/>
      <c r="EW100" s="319"/>
      <c r="EX100" s="319"/>
      <c r="EY100" s="319"/>
      <c r="EZ100" s="319"/>
      <c r="FA100" s="319"/>
      <c r="FB100" s="319"/>
      <c r="FC100" s="319"/>
      <c r="FD100" s="319"/>
      <c r="FE100" s="319"/>
      <c r="FF100" s="319"/>
      <c r="FG100" s="319"/>
      <c r="FH100" s="319"/>
      <c r="FI100" s="319"/>
      <c r="FJ100" s="319"/>
      <c r="FK100" s="319"/>
      <c r="FL100" s="319"/>
      <c r="FM100" s="319"/>
      <c r="FN100" s="319"/>
      <c r="FO100" s="319"/>
      <c r="FP100" s="319"/>
      <c r="FQ100" s="319"/>
      <c r="FR100" s="172"/>
      <c r="FS100" s="315"/>
      <c r="FT100" s="319"/>
      <c r="FU100" s="319"/>
      <c r="FV100" s="319"/>
      <c r="FW100" s="319"/>
      <c r="FX100" s="319"/>
      <c r="FY100" s="319"/>
      <c r="FZ100" s="319"/>
      <c r="GA100" s="319"/>
      <c r="GB100" s="319"/>
      <c r="GC100" s="319"/>
      <c r="GD100" s="319"/>
      <c r="GE100" s="319"/>
      <c r="GF100" s="319"/>
      <c r="GG100" s="319"/>
      <c r="GH100" s="319"/>
      <c r="GI100" s="319"/>
      <c r="GJ100" s="319"/>
      <c r="GK100" s="319"/>
      <c r="GL100" s="319"/>
      <c r="GM100" s="319"/>
      <c r="GN100" s="319"/>
      <c r="GO100" s="319"/>
      <c r="GP100" s="319"/>
      <c r="GQ100" s="319"/>
      <c r="GR100" s="319"/>
      <c r="GS100" s="319"/>
      <c r="GT100" s="319"/>
      <c r="GU100" s="319"/>
      <c r="GV100" s="319"/>
      <c r="GW100"/>
      <c r="GX100" s="315"/>
      <c r="GY100" s="319"/>
      <c r="GZ100" s="319"/>
      <c r="HA100" s="319"/>
      <c r="HB100" s="319"/>
      <c r="HC100" s="319"/>
      <c r="HD100" s="319"/>
      <c r="HE100" s="319"/>
      <c r="HF100" s="319"/>
      <c r="HG100" s="319"/>
      <c r="HH100" s="319"/>
      <c r="HI100" s="319"/>
      <c r="HJ100" s="319"/>
      <c r="HK100" s="319"/>
      <c r="HL100" s="319"/>
      <c r="HM100" s="319"/>
      <c r="HN100" s="319"/>
      <c r="HO100" s="319"/>
      <c r="HP100" s="319"/>
      <c r="HQ100" s="319"/>
      <c r="HR100" s="319"/>
      <c r="HS100" s="319"/>
      <c r="HT100" s="319"/>
      <c r="HU100" s="319"/>
      <c r="HV100" s="172"/>
      <c r="HW100" s="315"/>
      <c r="HX100" s="319"/>
      <c r="HY100" s="319"/>
      <c r="HZ100" s="319"/>
      <c r="IA100" s="319"/>
      <c r="IB100" s="319"/>
      <c r="IC100" s="319"/>
      <c r="ID100" s="319"/>
      <c r="IE100" s="319"/>
      <c r="IF100" s="319"/>
      <c r="IG100" s="319"/>
      <c r="IH100" s="319"/>
      <c r="II100" s="319"/>
      <c r="IJ100" s="319"/>
      <c r="IK100" s="319"/>
      <c r="IL100" s="319"/>
      <c r="IM100" s="319"/>
      <c r="IN100" s="319"/>
      <c r="IO100" s="319"/>
      <c r="IP100" s="319"/>
      <c r="IQ100" s="319"/>
      <c r="IR100" s="319"/>
      <c r="IS100" s="319"/>
      <c r="IT100" s="319"/>
      <c r="IU100" s="172"/>
      <c r="IV100" s="315"/>
      <c r="IW100" s="319"/>
      <c r="IX100" s="319"/>
      <c r="IY100" s="319"/>
      <c r="IZ100" s="319"/>
      <c r="JA100" s="319"/>
      <c r="JB100" s="319"/>
      <c r="JC100" s="319"/>
      <c r="JD100" s="319"/>
      <c r="JE100" s="319"/>
      <c r="JF100" s="319"/>
      <c r="JG100" s="319"/>
      <c r="JH100" s="319"/>
      <c r="JI100" s="319"/>
      <c r="JJ100" s="319"/>
      <c r="JK100" s="319"/>
      <c r="JL100" s="319"/>
      <c r="JM100" s="319"/>
      <c r="JN100" s="319"/>
      <c r="JO100" s="319"/>
      <c r="JP100" s="319"/>
      <c r="JQ100" s="319"/>
      <c r="JR100" s="319"/>
      <c r="JS100" s="319"/>
    </row>
    <row r="101" spans="2:279" s="25" customFormat="1" ht="15" x14ac:dyDescent="0.25">
      <c r="B101" s="781"/>
      <c r="C101" s="782"/>
      <c r="D101" s="783"/>
      <c r="E101" s="784"/>
      <c r="F101" s="785"/>
      <c r="G101" s="786"/>
      <c r="H101" s="786"/>
      <c r="I101" s="787"/>
      <c r="J101" s="786"/>
      <c r="K101" s="789"/>
      <c r="L101" s="790"/>
      <c r="M101" s="790"/>
      <c r="N101" s="791"/>
      <c r="P101" s="792"/>
      <c r="R101" s="792"/>
      <c r="T101" s="792"/>
      <c r="V101" s="792"/>
      <c r="X101" s="783"/>
      <c r="Z101" s="793"/>
      <c r="AA101"/>
      <c r="AB101" s="793"/>
      <c r="AC101" s="45"/>
      <c r="AE101" s="315"/>
      <c r="AF101" s="315"/>
      <c r="AG101" s="319"/>
      <c r="AH101" s="319"/>
      <c r="AI101" s="844"/>
      <c r="AJ101" s="844"/>
      <c r="AK101" s="844"/>
      <c r="AL101" s="844"/>
      <c r="AM101" s="844"/>
      <c r="AN101" s="844"/>
      <c r="AO101" s="844"/>
      <c r="AP101" s="844"/>
      <c r="AQ101" s="844"/>
      <c r="AR101" s="844"/>
      <c r="AS101" s="844"/>
      <c r="AT101" s="844"/>
      <c r="AU101" s="844"/>
      <c r="AV101" s="844"/>
      <c r="AW101" s="844"/>
      <c r="AX101" s="844"/>
      <c r="AY101" s="844"/>
      <c r="AZ101" s="844"/>
      <c r="BA101" s="844"/>
      <c r="BB101" s="844"/>
      <c r="BC101" s="844"/>
      <c r="BD101" s="844"/>
      <c r="BE101" s="844"/>
      <c r="BF101" s="844"/>
      <c r="BG101" s="844"/>
      <c r="BH101" s="844"/>
      <c r="BI101" s="844"/>
      <c r="BJ101"/>
      <c r="BK101" s="315"/>
      <c r="BL101" s="319"/>
      <c r="BM101" s="319"/>
      <c r="BN101" s="319"/>
      <c r="BO101" s="319"/>
      <c r="BP101" s="319"/>
      <c r="BQ101" s="319"/>
      <c r="BR101" s="319"/>
      <c r="BS101" s="319"/>
      <c r="BT101" s="319"/>
      <c r="BU101" s="319"/>
      <c r="BV101" s="319"/>
      <c r="BW101" s="319"/>
      <c r="BX101" s="319"/>
      <c r="BY101" s="319"/>
      <c r="BZ101" s="319"/>
      <c r="CA101" s="319"/>
      <c r="CB101" s="319"/>
      <c r="CC101" s="319"/>
      <c r="CD101" s="319"/>
      <c r="CE101" s="319"/>
      <c r="CF101" s="319"/>
      <c r="CG101" s="319"/>
      <c r="CH101" s="319"/>
      <c r="CI101" s="319"/>
      <c r="CJ101" s="319"/>
      <c r="CK101" s="319"/>
      <c r="CL101" s="319"/>
      <c r="CM101" s="319"/>
      <c r="CN101" s="319"/>
      <c r="CO101"/>
      <c r="CP101" s="315"/>
      <c r="CQ101" s="319"/>
      <c r="CR101" s="319"/>
      <c r="CS101" s="319"/>
      <c r="CT101" s="319"/>
      <c r="CU101" s="319"/>
      <c r="CV101" s="319"/>
      <c r="CW101" s="319"/>
      <c r="CX101" s="319"/>
      <c r="CY101" s="319"/>
      <c r="CZ101" s="319"/>
      <c r="DA101" s="319"/>
      <c r="DB101" s="319"/>
      <c r="DC101" s="319"/>
      <c r="DD101" s="319"/>
      <c r="DE101" s="319"/>
      <c r="DF101" s="319"/>
      <c r="DG101" s="319"/>
      <c r="DH101" s="319"/>
      <c r="DI101" s="319"/>
      <c r="DJ101" s="319"/>
      <c r="DK101" s="319"/>
      <c r="DL101" s="319"/>
      <c r="DM101" s="319"/>
      <c r="DN101" s="319"/>
      <c r="DO101" s="319"/>
      <c r="DP101" s="319"/>
      <c r="DQ101" s="319"/>
      <c r="DR101" s="319"/>
      <c r="DS101" s="319"/>
      <c r="DT101" s="172"/>
      <c r="DU101" s="315"/>
      <c r="DV101" s="319"/>
      <c r="DW101" s="319"/>
      <c r="DX101" s="319"/>
      <c r="DY101" s="319"/>
      <c r="DZ101" s="319"/>
      <c r="EA101" s="319"/>
      <c r="EB101" s="319"/>
      <c r="EC101" s="319"/>
      <c r="ED101" s="319"/>
      <c r="EE101" s="319"/>
      <c r="EF101" s="319"/>
      <c r="EG101" s="319"/>
      <c r="EH101" s="319"/>
      <c r="EI101" s="319"/>
      <c r="EJ101" s="319"/>
      <c r="EK101" s="319"/>
      <c r="EL101" s="319"/>
      <c r="EM101" s="319"/>
      <c r="EN101" s="319"/>
      <c r="EO101" s="319"/>
      <c r="EP101" s="319"/>
      <c r="EQ101" s="319"/>
      <c r="ER101" s="319"/>
      <c r="ES101" s="172"/>
      <c r="ET101" s="315"/>
      <c r="EU101" s="319"/>
      <c r="EV101" s="319"/>
      <c r="EW101" s="319"/>
      <c r="EX101" s="319"/>
      <c r="EY101" s="319"/>
      <c r="EZ101" s="319"/>
      <c r="FA101" s="319"/>
      <c r="FB101" s="319"/>
      <c r="FC101" s="319"/>
      <c r="FD101" s="319"/>
      <c r="FE101" s="319"/>
      <c r="FF101" s="319"/>
      <c r="FG101" s="319"/>
      <c r="FH101" s="319"/>
      <c r="FI101" s="319"/>
      <c r="FJ101" s="319"/>
      <c r="FK101" s="319"/>
      <c r="FL101" s="319"/>
      <c r="FM101" s="319"/>
      <c r="FN101" s="319"/>
      <c r="FO101" s="319"/>
      <c r="FP101" s="319"/>
      <c r="FQ101" s="319"/>
      <c r="FR101" s="172"/>
      <c r="FS101" s="315"/>
      <c r="FT101" s="319"/>
      <c r="FU101" s="319"/>
      <c r="FV101" s="319"/>
      <c r="FW101" s="319"/>
      <c r="FX101" s="319"/>
      <c r="FY101" s="319"/>
      <c r="FZ101" s="319"/>
      <c r="GA101" s="319"/>
      <c r="GB101" s="319"/>
      <c r="GC101" s="319"/>
      <c r="GD101" s="319"/>
      <c r="GE101" s="319"/>
      <c r="GF101" s="319"/>
      <c r="GG101" s="319"/>
      <c r="GH101" s="319"/>
      <c r="GI101" s="319"/>
      <c r="GJ101" s="319"/>
      <c r="GK101" s="319"/>
      <c r="GL101" s="319"/>
      <c r="GM101" s="319"/>
      <c r="GN101" s="319"/>
      <c r="GO101" s="319"/>
      <c r="GP101" s="319"/>
      <c r="GQ101" s="319"/>
      <c r="GR101" s="319"/>
      <c r="GS101" s="319"/>
      <c r="GT101" s="319"/>
      <c r="GU101" s="319"/>
      <c r="GV101" s="319"/>
      <c r="GW101"/>
      <c r="GX101" s="315"/>
      <c r="GY101" s="319"/>
      <c r="GZ101" s="319"/>
      <c r="HA101" s="319"/>
      <c r="HB101" s="319"/>
      <c r="HC101" s="319"/>
      <c r="HD101" s="319"/>
      <c r="HE101" s="319"/>
      <c r="HF101" s="319"/>
      <c r="HG101" s="319"/>
      <c r="HH101" s="319"/>
      <c r="HI101" s="319"/>
      <c r="HJ101" s="319"/>
      <c r="HK101" s="319"/>
      <c r="HL101" s="319"/>
      <c r="HM101" s="319"/>
      <c r="HN101" s="319"/>
      <c r="HO101" s="319"/>
      <c r="HP101" s="319"/>
      <c r="HQ101" s="319"/>
      <c r="HR101" s="319"/>
      <c r="HS101" s="319"/>
      <c r="HT101" s="319"/>
      <c r="HU101" s="319"/>
      <c r="HV101" s="172"/>
      <c r="HW101" s="315"/>
      <c r="HX101" s="319"/>
      <c r="HY101" s="319"/>
      <c r="HZ101" s="319"/>
      <c r="IA101" s="319"/>
      <c r="IB101" s="319"/>
      <c r="IC101" s="319"/>
      <c r="ID101" s="319"/>
      <c r="IE101" s="319"/>
      <c r="IF101" s="319"/>
      <c r="IG101" s="319"/>
      <c r="IH101" s="319"/>
      <c r="II101" s="319"/>
      <c r="IJ101" s="319"/>
      <c r="IK101" s="319"/>
      <c r="IL101" s="319"/>
      <c r="IM101" s="319"/>
      <c r="IN101" s="319"/>
      <c r="IO101" s="319"/>
      <c r="IP101" s="319"/>
      <c r="IQ101" s="319"/>
      <c r="IR101" s="319"/>
      <c r="IS101" s="319"/>
      <c r="IT101" s="319"/>
      <c r="IU101" s="172"/>
      <c r="IV101" s="315"/>
      <c r="IW101" s="319"/>
      <c r="IX101" s="319"/>
      <c r="IY101" s="319"/>
      <c r="IZ101" s="319"/>
      <c r="JA101" s="319"/>
      <c r="JB101" s="319"/>
      <c r="JC101" s="319"/>
      <c r="JD101" s="319"/>
      <c r="JE101" s="319"/>
      <c r="JF101" s="319"/>
      <c r="JG101" s="319"/>
      <c r="JH101" s="319"/>
      <c r="JI101" s="319"/>
      <c r="JJ101" s="319"/>
      <c r="JK101" s="319"/>
      <c r="JL101" s="319"/>
      <c r="JM101" s="319"/>
      <c r="JN101" s="319"/>
      <c r="JO101" s="319"/>
      <c r="JP101" s="319"/>
      <c r="JQ101" s="319"/>
      <c r="JR101" s="319"/>
      <c r="JS101" s="319"/>
    </row>
    <row r="102" spans="2:279" s="25" customFormat="1" ht="15" x14ac:dyDescent="0.25">
      <c r="B102" s="781"/>
      <c r="C102" s="782"/>
      <c r="D102" s="783"/>
      <c r="E102" s="784"/>
      <c r="F102" s="785"/>
      <c r="G102" s="786"/>
      <c r="H102" s="786"/>
      <c r="I102" s="787"/>
      <c r="J102" s="786"/>
      <c r="K102" s="789"/>
      <c r="L102" s="790"/>
      <c r="M102" s="790"/>
      <c r="N102" s="791"/>
      <c r="P102" s="792"/>
      <c r="R102" s="792"/>
      <c r="T102" s="792"/>
      <c r="V102" s="792"/>
      <c r="X102" s="783"/>
      <c r="Z102" s="793"/>
      <c r="AA102"/>
      <c r="AB102" s="793"/>
      <c r="AC102" s="45"/>
      <c r="AD102"/>
      <c r="AE102" s="315"/>
      <c r="AF102" s="315"/>
      <c r="AG102" s="319"/>
      <c r="AH102" s="319"/>
      <c r="AI102" s="844"/>
      <c r="AJ102" s="844"/>
      <c r="AK102" s="844"/>
      <c r="AL102" s="844"/>
      <c r="AM102" s="844"/>
      <c r="AN102" s="844"/>
      <c r="AO102" s="844"/>
      <c r="AP102" s="844"/>
      <c r="AQ102" s="844"/>
      <c r="AR102" s="844"/>
      <c r="AS102" s="844"/>
      <c r="AT102" s="844"/>
      <c r="AU102" s="844"/>
      <c r="AV102" s="844"/>
      <c r="AW102" s="844"/>
      <c r="AX102" s="844"/>
      <c r="AY102" s="844"/>
      <c r="AZ102" s="844"/>
      <c r="BA102" s="844"/>
      <c r="BB102" s="844"/>
      <c r="BC102" s="844"/>
      <c r="BD102" s="844"/>
      <c r="BE102" s="844"/>
      <c r="BF102" s="844"/>
      <c r="BG102" s="844"/>
      <c r="BH102" s="844"/>
      <c r="BI102" s="844"/>
      <c r="BJ102"/>
      <c r="BK102" s="315"/>
      <c r="BL102" s="319"/>
      <c r="BM102" s="319"/>
      <c r="BN102" s="319"/>
      <c r="BO102" s="319"/>
      <c r="BP102" s="319"/>
      <c r="BQ102" s="319"/>
      <c r="BR102" s="319"/>
      <c r="BS102" s="319"/>
      <c r="BT102" s="319"/>
      <c r="BU102" s="319"/>
      <c r="BV102" s="319"/>
      <c r="BW102" s="319"/>
      <c r="BX102" s="319"/>
      <c r="BY102" s="319"/>
      <c r="BZ102" s="319"/>
      <c r="CA102" s="319"/>
      <c r="CB102" s="319"/>
      <c r="CC102" s="319"/>
      <c r="CD102" s="319"/>
      <c r="CE102" s="319"/>
      <c r="CF102" s="319"/>
      <c r="CG102" s="319"/>
      <c r="CH102" s="319"/>
      <c r="CI102" s="319"/>
      <c r="CJ102" s="319"/>
      <c r="CK102" s="319"/>
      <c r="CL102" s="319"/>
      <c r="CM102" s="319"/>
      <c r="CN102" s="319"/>
      <c r="CO102"/>
      <c r="CP102" s="315"/>
      <c r="CQ102" s="319"/>
      <c r="CR102" s="319"/>
      <c r="CS102" s="319"/>
      <c r="CT102" s="319"/>
      <c r="CU102" s="319"/>
      <c r="CV102" s="319"/>
      <c r="CW102" s="319"/>
      <c r="CX102" s="319"/>
      <c r="CY102" s="319"/>
      <c r="CZ102" s="319"/>
      <c r="DA102" s="319"/>
      <c r="DB102" s="319"/>
      <c r="DC102" s="319"/>
      <c r="DD102" s="319"/>
      <c r="DE102" s="319"/>
      <c r="DF102" s="319"/>
      <c r="DG102" s="319"/>
      <c r="DH102" s="319"/>
      <c r="DI102" s="319"/>
      <c r="DJ102" s="319"/>
      <c r="DK102" s="319"/>
      <c r="DL102" s="319"/>
      <c r="DM102" s="319"/>
      <c r="DN102" s="319"/>
      <c r="DO102" s="319"/>
      <c r="DP102" s="319"/>
      <c r="DQ102" s="319"/>
      <c r="DR102" s="319"/>
      <c r="DS102" s="319"/>
      <c r="DT102" s="172"/>
      <c r="DU102" s="315"/>
      <c r="DV102" s="319"/>
      <c r="DW102" s="319"/>
      <c r="DX102" s="319"/>
      <c r="DY102" s="319"/>
      <c r="DZ102" s="319"/>
      <c r="EA102" s="319"/>
      <c r="EB102" s="319"/>
      <c r="EC102" s="319"/>
      <c r="ED102" s="319"/>
      <c r="EE102" s="319"/>
      <c r="EF102" s="319"/>
      <c r="EG102" s="319"/>
      <c r="EH102" s="319"/>
      <c r="EI102" s="319"/>
      <c r="EJ102" s="319"/>
      <c r="EK102" s="319"/>
      <c r="EL102" s="319"/>
      <c r="EM102" s="319"/>
      <c r="EN102" s="319"/>
      <c r="EO102" s="319"/>
      <c r="EP102" s="319"/>
      <c r="EQ102" s="319"/>
      <c r="ER102" s="319"/>
      <c r="ES102" s="172"/>
      <c r="ET102" s="315"/>
      <c r="EU102" s="319"/>
      <c r="EV102" s="319"/>
      <c r="EW102" s="319"/>
      <c r="EX102" s="319"/>
      <c r="EY102" s="319"/>
      <c r="EZ102" s="319"/>
      <c r="FA102" s="319"/>
      <c r="FB102" s="319"/>
      <c r="FC102" s="319"/>
      <c r="FD102" s="319"/>
      <c r="FE102" s="319"/>
      <c r="FF102" s="319"/>
      <c r="FG102" s="319"/>
      <c r="FH102" s="319"/>
      <c r="FI102" s="319"/>
      <c r="FJ102" s="319"/>
      <c r="FK102" s="319"/>
      <c r="FL102" s="319"/>
      <c r="FM102" s="319"/>
      <c r="FN102" s="319"/>
      <c r="FO102" s="319"/>
      <c r="FP102" s="319"/>
      <c r="FQ102" s="319"/>
      <c r="FR102" s="172"/>
      <c r="FS102" s="315"/>
      <c r="FT102" s="319"/>
      <c r="FU102" s="319"/>
      <c r="FV102" s="319"/>
      <c r="FW102" s="319"/>
      <c r="FX102" s="319"/>
      <c r="FY102" s="319"/>
      <c r="FZ102" s="319"/>
      <c r="GA102" s="319"/>
      <c r="GB102" s="319"/>
      <c r="GC102" s="319"/>
      <c r="GD102" s="319"/>
      <c r="GE102" s="319"/>
      <c r="GF102" s="319"/>
      <c r="GG102" s="319"/>
      <c r="GH102" s="319"/>
      <c r="GI102" s="319"/>
      <c r="GJ102" s="319"/>
      <c r="GK102" s="319"/>
      <c r="GL102" s="319"/>
      <c r="GM102" s="319"/>
      <c r="GN102" s="319"/>
      <c r="GO102" s="319"/>
      <c r="GP102" s="319"/>
      <c r="GQ102" s="319"/>
      <c r="GR102" s="319"/>
      <c r="GS102" s="319"/>
      <c r="GT102" s="319"/>
      <c r="GU102" s="319"/>
      <c r="GV102" s="319"/>
      <c r="GW102"/>
      <c r="GX102" s="315"/>
      <c r="GY102" s="319"/>
      <c r="GZ102" s="319"/>
      <c r="HA102" s="319"/>
      <c r="HB102" s="319"/>
      <c r="HC102" s="319"/>
      <c r="HD102" s="319"/>
      <c r="HE102" s="319"/>
      <c r="HF102" s="319"/>
      <c r="HG102" s="319"/>
      <c r="HH102" s="319"/>
      <c r="HI102" s="319"/>
      <c r="HJ102" s="319"/>
      <c r="HK102" s="319"/>
      <c r="HL102" s="319"/>
      <c r="HM102" s="319"/>
      <c r="HN102" s="319"/>
      <c r="HO102" s="319"/>
      <c r="HP102" s="319"/>
      <c r="HQ102" s="319"/>
      <c r="HR102" s="319"/>
      <c r="HS102" s="319"/>
      <c r="HT102" s="319"/>
      <c r="HU102" s="319"/>
      <c r="HV102" s="172"/>
      <c r="HW102" s="315"/>
      <c r="HX102" s="319"/>
      <c r="HY102" s="319"/>
      <c r="HZ102" s="319"/>
      <c r="IA102" s="319"/>
      <c r="IB102" s="319"/>
      <c r="IC102" s="319"/>
      <c r="ID102" s="319"/>
      <c r="IE102" s="319"/>
      <c r="IF102" s="319"/>
      <c r="IG102" s="319"/>
      <c r="IH102" s="319"/>
      <c r="II102" s="319"/>
      <c r="IJ102" s="319"/>
      <c r="IK102" s="319"/>
      <c r="IL102" s="319"/>
      <c r="IM102" s="319"/>
      <c r="IN102" s="319"/>
      <c r="IO102" s="319"/>
      <c r="IP102" s="319"/>
      <c r="IQ102" s="319"/>
      <c r="IR102" s="319"/>
      <c r="IS102" s="319"/>
      <c r="IT102" s="319"/>
      <c r="IU102" s="172"/>
      <c r="IV102" s="315"/>
      <c r="IW102" s="319"/>
      <c r="IX102" s="319"/>
      <c r="IY102" s="319"/>
      <c r="IZ102" s="319"/>
      <c r="JA102" s="319"/>
      <c r="JB102" s="319"/>
      <c r="JC102" s="319"/>
      <c r="JD102" s="319"/>
      <c r="JE102" s="319"/>
      <c r="JF102" s="319"/>
      <c r="JG102" s="319"/>
      <c r="JH102" s="319"/>
      <c r="JI102" s="319"/>
      <c r="JJ102" s="319"/>
      <c r="JK102" s="319"/>
      <c r="JL102" s="319"/>
      <c r="JM102" s="319"/>
      <c r="JN102" s="319"/>
      <c r="JO102" s="319"/>
      <c r="JP102" s="319"/>
      <c r="JQ102" s="319"/>
      <c r="JR102" s="319"/>
      <c r="JS102" s="319"/>
    </row>
    <row r="103" spans="2:279" s="25" customFormat="1" ht="15" x14ac:dyDescent="0.25">
      <c r="B103" s="781"/>
      <c r="C103" s="782"/>
      <c r="D103" s="783"/>
      <c r="E103" s="784"/>
      <c r="F103" s="785"/>
      <c r="G103" s="786"/>
      <c r="H103" s="786"/>
      <c r="I103" s="787"/>
      <c r="J103" s="786"/>
      <c r="K103" s="789"/>
      <c r="L103" s="790"/>
      <c r="M103" s="790"/>
      <c r="N103" s="791"/>
      <c r="P103" s="792"/>
      <c r="R103" s="792"/>
      <c r="T103" s="792"/>
      <c r="V103" s="792"/>
      <c r="X103" s="783"/>
      <c r="Z103" s="793"/>
      <c r="AA103"/>
      <c r="AB103" s="793"/>
      <c r="AC103" s="45"/>
      <c r="AD103" s="315"/>
      <c r="AE103" s="315"/>
      <c r="AF103" s="315"/>
      <c r="AG103" s="319"/>
      <c r="AH103" s="319"/>
      <c r="AI103" s="844"/>
      <c r="AJ103" s="844"/>
      <c r="AK103" s="844"/>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4"/>
      <c r="BH103" s="844"/>
      <c r="BI103" s="844"/>
      <c r="BJ103"/>
      <c r="BK103" s="315"/>
      <c r="BL103" s="319"/>
      <c r="BM103" s="319"/>
      <c r="BN103" s="319"/>
      <c r="BO103" s="319"/>
      <c r="BP103" s="319"/>
      <c r="BQ103" s="319"/>
      <c r="BR103" s="319"/>
      <c r="BS103" s="319"/>
      <c r="BT103" s="319"/>
      <c r="BU103" s="319"/>
      <c r="BV103" s="319"/>
      <c r="BW103" s="319"/>
      <c r="BX103" s="319"/>
      <c r="BY103" s="319"/>
      <c r="BZ103" s="319"/>
      <c r="CA103" s="319"/>
      <c r="CB103" s="319"/>
      <c r="CC103" s="319"/>
      <c r="CD103" s="319"/>
      <c r="CE103" s="319"/>
      <c r="CF103" s="319"/>
      <c r="CG103" s="319"/>
      <c r="CH103" s="319"/>
      <c r="CI103" s="319"/>
      <c r="CJ103" s="319"/>
      <c r="CK103" s="319"/>
      <c r="CL103" s="319"/>
      <c r="CM103" s="319"/>
      <c r="CN103" s="319"/>
      <c r="CO103"/>
      <c r="CP103" s="315"/>
      <c r="CQ103" s="319"/>
      <c r="CR103" s="319"/>
      <c r="CS103" s="319"/>
      <c r="CT103" s="319"/>
      <c r="CU103" s="319"/>
      <c r="CV103" s="319"/>
      <c r="CW103" s="319"/>
      <c r="CX103" s="319"/>
      <c r="CY103" s="319"/>
      <c r="CZ103" s="319"/>
      <c r="DA103" s="319"/>
      <c r="DB103" s="319"/>
      <c r="DC103" s="319"/>
      <c r="DD103" s="319"/>
      <c r="DE103" s="319"/>
      <c r="DF103" s="319"/>
      <c r="DG103" s="319"/>
      <c r="DH103" s="319"/>
      <c r="DI103" s="319"/>
      <c r="DJ103" s="319"/>
      <c r="DK103" s="319"/>
      <c r="DL103" s="319"/>
      <c r="DM103" s="319"/>
      <c r="DN103" s="319"/>
      <c r="DO103" s="319"/>
      <c r="DP103" s="319"/>
      <c r="DQ103" s="319"/>
      <c r="DR103" s="319"/>
      <c r="DS103" s="319"/>
      <c r="DT103" s="172"/>
      <c r="DU103" s="315"/>
      <c r="DV103" s="319"/>
      <c r="DW103" s="319"/>
      <c r="DX103" s="319"/>
      <c r="DY103" s="319"/>
      <c r="DZ103" s="319"/>
      <c r="EA103" s="319"/>
      <c r="EB103" s="319"/>
      <c r="EC103" s="319"/>
      <c r="ED103" s="319"/>
      <c r="EE103" s="319"/>
      <c r="EF103" s="319"/>
      <c r="EG103" s="319"/>
      <c r="EH103" s="319"/>
      <c r="EI103" s="319"/>
      <c r="EJ103" s="319"/>
      <c r="EK103" s="319"/>
      <c r="EL103" s="319"/>
      <c r="EM103" s="319"/>
      <c r="EN103" s="319"/>
      <c r="EO103" s="319"/>
      <c r="EP103" s="319"/>
      <c r="EQ103" s="319"/>
      <c r="ER103" s="319"/>
      <c r="ES103" s="172"/>
      <c r="ET103" s="315"/>
      <c r="EU103" s="319"/>
      <c r="EV103" s="319"/>
      <c r="EW103" s="319"/>
      <c r="EX103" s="319"/>
      <c r="EY103" s="319"/>
      <c r="EZ103" s="319"/>
      <c r="FA103" s="319"/>
      <c r="FB103" s="319"/>
      <c r="FC103" s="319"/>
      <c r="FD103" s="319"/>
      <c r="FE103" s="319"/>
      <c r="FF103" s="319"/>
      <c r="FG103" s="319"/>
      <c r="FH103" s="319"/>
      <c r="FI103" s="319"/>
      <c r="FJ103" s="319"/>
      <c r="FK103" s="319"/>
      <c r="FL103" s="319"/>
      <c r="FM103" s="319"/>
      <c r="FN103" s="319"/>
      <c r="FO103" s="319"/>
      <c r="FP103" s="319"/>
      <c r="FQ103" s="319"/>
      <c r="FR103" s="172"/>
      <c r="FS103" s="315"/>
      <c r="FT103" s="319"/>
      <c r="FU103" s="319"/>
      <c r="FV103" s="319"/>
      <c r="FW103" s="319"/>
      <c r="FX103" s="319"/>
      <c r="FY103" s="319"/>
      <c r="FZ103" s="319"/>
      <c r="GA103" s="319"/>
      <c r="GB103" s="319"/>
      <c r="GC103" s="319"/>
      <c r="GD103" s="319"/>
      <c r="GE103" s="319"/>
      <c r="GF103" s="319"/>
      <c r="GG103" s="319"/>
      <c r="GH103" s="319"/>
      <c r="GI103" s="319"/>
      <c r="GJ103" s="319"/>
      <c r="GK103" s="319"/>
      <c r="GL103" s="319"/>
      <c r="GM103" s="319"/>
      <c r="GN103" s="319"/>
      <c r="GO103" s="319"/>
      <c r="GP103" s="319"/>
      <c r="GQ103" s="319"/>
      <c r="GR103" s="319"/>
      <c r="GS103" s="319"/>
      <c r="GT103" s="319"/>
      <c r="GU103" s="319"/>
      <c r="GV103" s="319"/>
      <c r="GW103"/>
      <c r="GX103" s="315"/>
      <c r="GY103" s="319"/>
      <c r="GZ103" s="319"/>
      <c r="HA103" s="319"/>
      <c r="HB103" s="319"/>
      <c r="HC103" s="319"/>
      <c r="HD103" s="319"/>
      <c r="HE103" s="319"/>
      <c r="HF103" s="319"/>
      <c r="HG103" s="319"/>
      <c r="HH103" s="319"/>
      <c r="HI103" s="319"/>
      <c r="HJ103" s="319"/>
      <c r="HK103" s="319"/>
      <c r="HL103" s="319"/>
      <c r="HM103" s="319"/>
      <c r="HN103" s="319"/>
      <c r="HO103" s="319"/>
      <c r="HP103" s="319"/>
      <c r="HQ103" s="319"/>
      <c r="HR103" s="319"/>
      <c r="HS103" s="319"/>
      <c r="HT103" s="319"/>
      <c r="HU103" s="319"/>
      <c r="HV103" s="172"/>
      <c r="HW103" s="315"/>
      <c r="HX103" s="319"/>
      <c r="HY103" s="319"/>
      <c r="HZ103" s="319"/>
      <c r="IA103" s="319"/>
      <c r="IB103" s="319"/>
      <c r="IC103" s="319"/>
      <c r="ID103" s="319"/>
      <c r="IE103" s="319"/>
      <c r="IF103" s="319"/>
      <c r="IG103" s="319"/>
      <c r="IH103" s="319"/>
      <c r="II103" s="319"/>
      <c r="IJ103" s="319"/>
      <c r="IK103" s="319"/>
      <c r="IL103" s="319"/>
      <c r="IM103" s="319"/>
      <c r="IN103" s="319"/>
      <c r="IO103" s="319"/>
      <c r="IP103" s="319"/>
      <c r="IQ103" s="319"/>
      <c r="IR103" s="319"/>
      <c r="IS103" s="319"/>
      <c r="IT103" s="319"/>
      <c r="IU103" s="172"/>
      <c r="IV103" s="315"/>
      <c r="IW103" s="319"/>
      <c r="IX103" s="319"/>
      <c r="IY103" s="319"/>
      <c r="IZ103" s="319"/>
      <c r="JA103" s="319"/>
      <c r="JB103" s="319"/>
      <c r="JC103" s="319"/>
      <c r="JD103" s="319"/>
      <c r="JE103" s="319"/>
      <c r="JF103" s="319"/>
      <c r="JG103" s="319"/>
      <c r="JH103" s="319"/>
      <c r="JI103" s="319"/>
      <c r="JJ103" s="319"/>
      <c r="JK103" s="319"/>
      <c r="JL103" s="319"/>
      <c r="JM103" s="319"/>
      <c r="JN103" s="319"/>
      <c r="JO103" s="319"/>
      <c r="JP103" s="319"/>
      <c r="JQ103" s="319"/>
      <c r="JR103" s="319"/>
      <c r="JS103" s="319"/>
    </row>
    <row r="104" spans="2:279" s="25" customFormat="1" ht="15" x14ac:dyDescent="0.25">
      <c r="B104" s="781"/>
      <c r="C104" s="782"/>
      <c r="D104" s="783"/>
      <c r="E104" s="784"/>
      <c r="F104" s="785"/>
      <c r="G104" s="786"/>
      <c r="H104" s="786"/>
      <c r="I104" s="787"/>
      <c r="J104" s="786"/>
      <c r="K104" s="789"/>
      <c r="L104" s="790"/>
      <c r="M104" s="790"/>
      <c r="N104" s="791"/>
      <c r="P104" s="792"/>
      <c r="R104" s="792"/>
      <c r="T104" s="792"/>
      <c r="V104" s="792"/>
      <c r="X104" s="783"/>
      <c r="Z104" s="793"/>
      <c r="AA104"/>
      <c r="AB104" s="793"/>
      <c r="AC104" s="45"/>
      <c r="AE104" s="315"/>
      <c r="AF104" s="315"/>
      <c r="AG104" s="319"/>
      <c r="AH104" s="319"/>
      <c r="AI104" s="844"/>
      <c r="AJ104" s="844"/>
      <c r="AK104" s="844"/>
      <c r="AL104" s="844"/>
      <c r="AM104" s="844"/>
      <c r="AN104" s="844"/>
      <c r="AO104" s="844"/>
      <c r="AP104" s="844"/>
      <c r="AQ104" s="844"/>
      <c r="AR104" s="844"/>
      <c r="AS104" s="844"/>
      <c r="AT104" s="844"/>
      <c r="AU104" s="844"/>
      <c r="AV104" s="844"/>
      <c r="AW104" s="844"/>
      <c r="AX104" s="844"/>
      <c r="AY104" s="844"/>
      <c r="AZ104" s="844"/>
      <c r="BA104" s="844"/>
      <c r="BB104" s="844"/>
      <c r="BC104" s="844"/>
      <c r="BD104" s="844"/>
      <c r="BE104" s="844"/>
      <c r="BF104" s="844"/>
      <c r="BG104" s="844"/>
      <c r="BH104" s="844"/>
      <c r="BI104" s="844"/>
      <c r="BJ104"/>
      <c r="BK104" s="315"/>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c r="CP104" s="315"/>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172"/>
      <c r="DU104" s="315"/>
      <c r="DV104" s="319"/>
      <c r="DW104" s="319"/>
      <c r="DX104" s="319"/>
      <c r="DY104" s="319"/>
      <c r="DZ104" s="319"/>
      <c r="EA104" s="319"/>
      <c r="EB104" s="319"/>
      <c r="EC104" s="319"/>
      <c r="ED104" s="319"/>
      <c r="EE104" s="319"/>
      <c r="EF104" s="319"/>
      <c r="EG104" s="319"/>
      <c r="EH104" s="319"/>
      <c r="EI104" s="319"/>
      <c r="EJ104" s="319"/>
      <c r="EK104" s="319"/>
      <c r="EL104" s="319"/>
      <c r="EM104" s="319"/>
      <c r="EN104" s="319"/>
      <c r="EO104" s="319"/>
      <c r="EP104" s="319"/>
      <c r="EQ104" s="319"/>
      <c r="ER104" s="319"/>
      <c r="ES104" s="172"/>
      <c r="ET104" s="315"/>
      <c r="EU104" s="319"/>
      <c r="EV104" s="319"/>
      <c r="EW104" s="319"/>
      <c r="EX104" s="319"/>
      <c r="EY104" s="319"/>
      <c r="EZ104" s="319"/>
      <c r="FA104" s="319"/>
      <c r="FB104" s="319"/>
      <c r="FC104" s="319"/>
      <c r="FD104" s="319"/>
      <c r="FE104" s="319"/>
      <c r="FF104" s="319"/>
      <c r="FG104" s="319"/>
      <c r="FH104" s="319"/>
      <c r="FI104" s="319"/>
      <c r="FJ104" s="319"/>
      <c r="FK104" s="319"/>
      <c r="FL104" s="319"/>
      <c r="FM104" s="319"/>
      <c r="FN104" s="319"/>
      <c r="FO104" s="319"/>
      <c r="FP104" s="319"/>
      <c r="FQ104" s="319"/>
      <c r="FR104" s="172"/>
      <c r="FS104" s="315"/>
      <c r="FT104" s="319"/>
      <c r="FU104" s="319"/>
      <c r="FV104" s="319"/>
      <c r="FW104" s="319"/>
      <c r="FX104" s="319"/>
      <c r="FY104" s="319"/>
      <c r="FZ104" s="319"/>
      <c r="GA104" s="319"/>
      <c r="GB104" s="319"/>
      <c r="GC104" s="319"/>
      <c r="GD104" s="319"/>
      <c r="GE104" s="319"/>
      <c r="GF104" s="319"/>
      <c r="GG104" s="319"/>
      <c r="GH104" s="319"/>
      <c r="GI104" s="319"/>
      <c r="GJ104" s="319"/>
      <c r="GK104" s="319"/>
      <c r="GL104" s="319"/>
      <c r="GM104" s="319"/>
      <c r="GN104" s="319"/>
      <c r="GO104" s="319"/>
      <c r="GP104" s="319"/>
      <c r="GQ104" s="319"/>
      <c r="GR104" s="319"/>
      <c r="GS104" s="319"/>
      <c r="GT104" s="319"/>
      <c r="GU104" s="319"/>
      <c r="GV104" s="319"/>
      <c r="GW104"/>
      <c r="GX104" s="315"/>
      <c r="GY104" s="319"/>
      <c r="GZ104" s="319"/>
      <c r="HA104" s="319"/>
      <c r="HB104" s="319"/>
      <c r="HC104" s="319"/>
      <c r="HD104" s="319"/>
      <c r="HE104" s="319"/>
      <c r="HF104" s="319"/>
      <c r="HG104" s="319"/>
      <c r="HH104" s="319"/>
      <c r="HI104" s="319"/>
      <c r="HJ104" s="319"/>
      <c r="HK104" s="319"/>
      <c r="HL104" s="319"/>
      <c r="HM104" s="319"/>
      <c r="HN104" s="319"/>
      <c r="HO104" s="319"/>
      <c r="HP104" s="319"/>
      <c r="HQ104" s="319"/>
      <c r="HR104" s="319"/>
      <c r="HS104" s="319"/>
      <c r="HT104" s="319"/>
      <c r="HU104" s="319"/>
      <c r="HV104" s="172"/>
      <c r="HW104" s="315"/>
      <c r="HX104" s="319"/>
      <c r="HY104" s="319"/>
      <c r="HZ104" s="319"/>
      <c r="IA104" s="319"/>
      <c r="IB104" s="319"/>
      <c r="IC104" s="319"/>
      <c r="ID104" s="319"/>
      <c r="IE104" s="319"/>
      <c r="IF104" s="319"/>
      <c r="IG104" s="319"/>
      <c r="IH104" s="319"/>
      <c r="II104" s="319"/>
      <c r="IJ104" s="319"/>
      <c r="IK104" s="319"/>
      <c r="IL104" s="319"/>
      <c r="IM104" s="319"/>
      <c r="IN104" s="319"/>
      <c r="IO104" s="319"/>
      <c r="IP104" s="319"/>
      <c r="IQ104" s="319"/>
      <c r="IR104" s="319"/>
      <c r="IS104" s="319"/>
      <c r="IT104" s="319"/>
      <c r="IU104" s="172"/>
      <c r="IV104" s="315"/>
      <c r="IW104" s="319"/>
      <c r="IX104" s="319"/>
      <c r="IY104" s="319"/>
      <c r="IZ104" s="319"/>
      <c r="JA104" s="319"/>
      <c r="JB104" s="319"/>
      <c r="JC104" s="319"/>
      <c r="JD104" s="319"/>
      <c r="JE104" s="319"/>
      <c r="JF104" s="319"/>
      <c r="JG104" s="319"/>
      <c r="JH104" s="319"/>
      <c r="JI104" s="319"/>
      <c r="JJ104" s="319"/>
      <c r="JK104" s="319"/>
      <c r="JL104" s="319"/>
      <c r="JM104" s="319"/>
      <c r="JN104" s="319"/>
      <c r="JO104" s="319"/>
      <c r="JP104" s="319"/>
      <c r="JQ104" s="319"/>
      <c r="JR104" s="319"/>
      <c r="JS104" s="319"/>
    </row>
    <row r="105" spans="2:279" s="25" customFormat="1" ht="15" x14ac:dyDescent="0.25">
      <c r="B105" s="781"/>
      <c r="C105" s="782"/>
      <c r="D105" s="783"/>
      <c r="E105" s="784"/>
      <c r="F105" s="785"/>
      <c r="G105" s="786"/>
      <c r="H105" s="786"/>
      <c r="I105" s="787"/>
      <c r="J105" s="786"/>
      <c r="K105" s="789"/>
      <c r="L105" s="790"/>
      <c r="M105" s="790"/>
      <c r="N105" s="791"/>
      <c r="P105" s="792"/>
      <c r="R105" s="792"/>
      <c r="T105" s="792"/>
      <c r="V105" s="792"/>
      <c r="X105" s="783"/>
      <c r="Z105" s="793"/>
      <c r="AA105"/>
      <c r="AB105" s="793"/>
      <c r="AC105" s="45"/>
      <c r="AE105" s="315"/>
      <c r="AF105" s="315"/>
      <c r="AG105" s="319"/>
      <c r="AH105" s="319"/>
      <c r="AI105" s="844"/>
      <c r="AJ105" s="844"/>
      <c r="AK105" s="844"/>
      <c r="AL105" s="844"/>
      <c r="AM105" s="844"/>
      <c r="AN105" s="844"/>
      <c r="AO105" s="844"/>
      <c r="AP105" s="844"/>
      <c r="AQ105" s="844"/>
      <c r="AR105" s="844"/>
      <c r="AS105" s="844"/>
      <c r="AT105" s="844"/>
      <c r="AU105" s="844"/>
      <c r="AV105" s="844"/>
      <c r="AW105" s="844"/>
      <c r="AX105" s="844"/>
      <c r="AY105" s="844"/>
      <c r="AZ105" s="844"/>
      <c r="BA105" s="844"/>
      <c r="BB105" s="844"/>
      <c r="BC105" s="844"/>
      <c r="BD105" s="844"/>
      <c r="BE105" s="844"/>
      <c r="BF105" s="844"/>
      <c r="BG105" s="844"/>
      <c r="BH105" s="844"/>
      <c r="BI105" s="844"/>
      <c r="BJ105"/>
      <c r="BK105" s="315"/>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c r="CP105" s="315"/>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172"/>
      <c r="DU105" s="315"/>
      <c r="DV105" s="319"/>
      <c r="DW105" s="319"/>
      <c r="DX105" s="319"/>
      <c r="DY105" s="319"/>
      <c r="DZ105" s="319"/>
      <c r="EA105" s="319"/>
      <c r="EB105" s="319"/>
      <c r="EC105" s="319"/>
      <c r="ED105" s="319"/>
      <c r="EE105" s="319"/>
      <c r="EF105" s="319"/>
      <c r="EG105" s="319"/>
      <c r="EH105" s="319"/>
      <c r="EI105" s="319"/>
      <c r="EJ105" s="319"/>
      <c r="EK105" s="319"/>
      <c r="EL105" s="319"/>
      <c r="EM105" s="319"/>
      <c r="EN105" s="319"/>
      <c r="EO105" s="319"/>
      <c r="EP105" s="319"/>
      <c r="EQ105" s="319"/>
      <c r="ER105" s="319"/>
      <c r="ES105" s="172"/>
      <c r="ET105" s="315"/>
      <c r="EU105" s="319"/>
      <c r="EV105" s="319"/>
      <c r="EW105" s="319"/>
      <c r="EX105" s="319"/>
      <c r="EY105" s="319"/>
      <c r="EZ105" s="319"/>
      <c r="FA105" s="319"/>
      <c r="FB105" s="319"/>
      <c r="FC105" s="319"/>
      <c r="FD105" s="319"/>
      <c r="FE105" s="319"/>
      <c r="FF105" s="319"/>
      <c r="FG105" s="319"/>
      <c r="FH105" s="319"/>
      <c r="FI105" s="319"/>
      <c r="FJ105" s="319"/>
      <c r="FK105" s="319"/>
      <c r="FL105" s="319"/>
      <c r="FM105" s="319"/>
      <c r="FN105" s="319"/>
      <c r="FO105" s="319"/>
      <c r="FP105" s="319"/>
      <c r="FQ105" s="319"/>
      <c r="FR105" s="172"/>
      <c r="FS105" s="315"/>
      <c r="FT105" s="319"/>
      <c r="FU105" s="319"/>
      <c r="FV105" s="319"/>
      <c r="FW105" s="319"/>
      <c r="FX105" s="319"/>
      <c r="FY105" s="319"/>
      <c r="FZ105" s="319"/>
      <c r="GA105" s="319"/>
      <c r="GB105" s="319"/>
      <c r="GC105" s="319"/>
      <c r="GD105" s="319"/>
      <c r="GE105" s="319"/>
      <c r="GF105" s="319"/>
      <c r="GG105" s="319"/>
      <c r="GH105" s="319"/>
      <c r="GI105" s="319"/>
      <c r="GJ105" s="319"/>
      <c r="GK105" s="319"/>
      <c r="GL105" s="319"/>
      <c r="GM105" s="319"/>
      <c r="GN105" s="319"/>
      <c r="GO105" s="319"/>
      <c r="GP105" s="319"/>
      <c r="GQ105" s="319"/>
      <c r="GR105" s="319"/>
      <c r="GS105" s="319"/>
      <c r="GT105" s="319"/>
      <c r="GU105" s="319"/>
      <c r="GV105" s="319"/>
      <c r="GW105"/>
      <c r="GX105" s="315"/>
      <c r="GY105" s="319"/>
      <c r="GZ105" s="319"/>
      <c r="HA105" s="319"/>
      <c r="HB105" s="319"/>
      <c r="HC105" s="319"/>
      <c r="HD105" s="319"/>
      <c r="HE105" s="319"/>
      <c r="HF105" s="319"/>
      <c r="HG105" s="319"/>
      <c r="HH105" s="319"/>
      <c r="HI105" s="319"/>
      <c r="HJ105" s="319"/>
      <c r="HK105" s="319"/>
      <c r="HL105" s="319"/>
      <c r="HM105" s="319"/>
      <c r="HN105" s="319"/>
      <c r="HO105" s="319"/>
      <c r="HP105" s="319"/>
      <c r="HQ105" s="319"/>
      <c r="HR105" s="319"/>
      <c r="HS105" s="319"/>
      <c r="HT105" s="319"/>
      <c r="HU105" s="319"/>
      <c r="HV105" s="172"/>
      <c r="HW105" s="315"/>
      <c r="HX105" s="319"/>
      <c r="HY105" s="319"/>
      <c r="HZ105" s="319"/>
      <c r="IA105" s="319"/>
      <c r="IB105" s="319"/>
      <c r="IC105" s="319"/>
      <c r="ID105" s="319"/>
      <c r="IE105" s="319"/>
      <c r="IF105" s="319"/>
      <c r="IG105" s="319"/>
      <c r="IH105" s="319"/>
      <c r="II105" s="319"/>
      <c r="IJ105" s="319"/>
      <c r="IK105" s="319"/>
      <c r="IL105" s="319"/>
      <c r="IM105" s="319"/>
      <c r="IN105" s="319"/>
      <c r="IO105" s="319"/>
      <c r="IP105" s="319"/>
      <c r="IQ105" s="319"/>
      <c r="IR105" s="319"/>
      <c r="IS105" s="319"/>
      <c r="IT105" s="319"/>
      <c r="IU105" s="172"/>
      <c r="IV105" s="315"/>
      <c r="IW105" s="319"/>
      <c r="IX105" s="319"/>
      <c r="IY105" s="319"/>
      <c r="IZ105" s="319"/>
      <c r="JA105" s="319"/>
      <c r="JB105" s="319"/>
      <c r="JC105" s="319"/>
      <c r="JD105" s="319"/>
      <c r="JE105" s="319"/>
      <c r="JF105" s="319"/>
      <c r="JG105" s="319"/>
      <c r="JH105" s="319"/>
      <c r="JI105" s="319"/>
      <c r="JJ105" s="319"/>
      <c r="JK105" s="319"/>
      <c r="JL105" s="319"/>
      <c r="JM105" s="319"/>
      <c r="JN105" s="319"/>
      <c r="JO105" s="319"/>
      <c r="JP105" s="319"/>
      <c r="JQ105" s="319"/>
      <c r="JR105" s="319"/>
      <c r="JS105" s="319"/>
    </row>
    <row r="106" spans="2:279" s="25" customFormat="1" ht="15" x14ac:dyDescent="0.25">
      <c r="B106" s="781"/>
      <c r="C106" s="782"/>
      <c r="D106" s="783"/>
      <c r="E106" s="784"/>
      <c r="F106" s="785"/>
      <c r="G106" s="786"/>
      <c r="H106" s="786"/>
      <c r="I106" s="787"/>
      <c r="J106" s="786"/>
      <c r="K106" s="789"/>
      <c r="L106" s="790"/>
      <c r="M106" s="790"/>
      <c r="N106" s="791"/>
      <c r="P106" s="792"/>
      <c r="R106" s="792"/>
      <c r="T106" s="792"/>
      <c r="V106" s="792"/>
      <c r="X106" s="783"/>
      <c r="Z106" s="793"/>
      <c r="AA106"/>
      <c r="AB106" s="793"/>
      <c r="AC106" s="45"/>
      <c r="AE106" s="315"/>
      <c r="AF106" s="315"/>
      <c r="AG106" s="319"/>
      <c r="AH106" s="319"/>
      <c r="AI106" s="844"/>
      <c r="AJ106" s="844"/>
      <c r="AK106" s="844"/>
      <c r="AL106" s="844"/>
      <c r="AM106" s="844"/>
      <c r="AN106" s="844"/>
      <c r="AO106" s="844"/>
      <c r="AP106" s="844"/>
      <c r="AQ106" s="844"/>
      <c r="AR106" s="844"/>
      <c r="AS106" s="844"/>
      <c r="AT106" s="844"/>
      <c r="AU106" s="844"/>
      <c r="AV106" s="844"/>
      <c r="AW106" s="844"/>
      <c r="AX106" s="844"/>
      <c r="AY106" s="844"/>
      <c r="AZ106" s="844"/>
      <c r="BA106" s="844"/>
      <c r="BB106" s="844"/>
      <c r="BC106" s="844"/>
      <c r="BD106" s="844"/>
      <c r="BE106" s="844"/>
      <c r="BF106" s="844"/>
      <c r="BG106" s="844"/>
      <c r="BH106" s="844"/>
      <c r="BI106" s="844"/>
      <c r="BJ106"/>
      <c r="BK106" s="315"/>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c r="CP106" s="315"/>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172"/>
      <c r="DU106" s="315"/>
      <c r="DV106" s="319"/>
      <c r="DW106" s="319"/>
      <c r="DX106" s="319"/>
      <c r="DY106" s="319"/>
      <c r="DZ106" s="319"/>
      <c r="EA106" s="319"/>
      <c r="EB106" s="319"/>
      <c r="EC106" s="319"/>
      <c r="ED106" s="319"/>
      <c r="EE106" s="319"/>
      <c r="EF106" s="319"/>
      <c r="EG106" s="319"/>
      <c r="EH106" s="319"/>
      <c r="EI106" s="319"/>
      <c r="EJ106" s="319"/>
      <c r="EK106" s="319"/>
      <c r="EL106" s="319"/>
      <c r="EM106" s="319"/>
      <c r="EN106" s="319"/>
      <c r="EO106" s="319"/>
      <c r="EP106" s="319"/>
      <c r="EQ106" s="319"/>
      <c r="ER106" s="319"/>
      <c r="ES106" s="172"/>
      <c r="ET106" s="315"/>
      <c r="EU106" s="319"/>
      <c r="EV106" s="319"/>
      <c r="EW106" s="319"/>
      <c r="EX106" s="319"/>
      <c r="EY106" s="319"/>
      <c r="EZ106" s="319"/>
      <c r="FA106" s="319"/>
      <c r="FB106" s="319"/>
      <c r="FC106" s="319"/>
      <c r="FD106" s="319"/>
      <c r="FE106" s="319"/>
      <c r="FF106" s="319"/>
      <c r="FG106" s="319"/>
      <c r="FH106" s="319"/>
      <c r="FI106" s="319"/>
      <c r="FJ106" s="319"/>
      <c r="FK106" s="319"/>
      <c r="FL106" s="319"/>
      <c r="FM106" s="319"/>
      <c r="FN106" s="319"/>
      <c r="FO106" s="319"/>
      <c r="FP106" s="319"/>
      <c r="FQ106" s="319"/>
      <c r="FR106" s="172"/>
      <c r="FS106" s="315"/>
      <c r="FT106" s="319"/>
      <c r="FU106" s="319"/>
      <c r="FV106" s="319"/>
      <c r="FW106" s="319"/>
      <c r="FX106" s="319"/>
      <c r="FY106" s="319"/>
      <c r="FZ106" s="319"/>
      <c r="GA106" s="319"/>
      <c r="GB106" s="319"/>
      <c r="GC106" s="319"/>
      <c r="GD106" s="319"/>
      <c r="GE106" s="319"/>
      <c r="GF106" s="319"/>
      <c r="GG106" s="319"/>
      <c r="GH106" s="319"/>
      <c r="GI106" s="319"/>
      <c r="GJ106" s="319"/>
      <c r="GK106" s="319"/>
      <c r="GL106" s="319"/>
      <c r="GM106" s="319"/>
      <c r="GN106" s="319"/>
      <c r="GO106" s="319"/>
      <c r="GP106" s="319"/>
      <c r="GQ106" s="319"/>
      <c r="GR106" s="319"/>
      <c r="GS106" s="319"/>
      <c r="GT106" s="319"/>
      <c r="GU106" s="319"/>
      <c r="GV106" s="319"/>
      <c r="GW106"/>
      <c r="GX106" s="315"/>
      <c r="GY106" s="319"/>
      <c r="GZ106" s="319"/>
      <c r="HA106" s="319"/>
      <c r="HB106" s="319"/>
      <c r="HC106" s="319"/>
      <c r="HD106" s="319"/>
      <c r="HE106" s="319"/>
      <c r="HF106" s="319"/>
      <c r="HG106" s="319"/>
      <c r="HH106" s="319"/>
      <c r="HI106" s="319"/>
      <c r="HJ106" s="319"/>
      <c r="HK106" s="319"/>
      <c r="HL106" s="319"/>
      <c r="HM106" s="319"/>
      <c r="HN106" s="319"/>
      <c r="HO106" s="319"/>
      <c r="HP106" s="319"/>
      <c r="HQ106" s="319"/>
      <c r="HR106" s="319"/>
      <c r="HS106" s="319"/>
      <c r="HT106" s="319"/>
      <c r="HU106" s="319"/>
      <c r="HV106" s="172"/>
      <c r="HW106" s="315"/>
      <c r="HX106" s="319"/>
      <c r="HY106" s="319"/>
      <c r="HZ106" s="319"/>
      <c r="IA106" s="319"/>
      <c r="IB106" s="319"/>
      <c r="IC106" s="319"/>
      <c r="ID106" s="319"/>
      <c r="IE106" s="319"/>
      <c r="IF106" s="319"/>
      <c r="IG106" s="319"/>
      <c r="IH106" s="319"/>
      <c r="II106" s="319"/>
      <c r="IJ106" s="319"/>
      <c r="IK106" s="319"/>
      <c r="IL106" s="319"/>
      <c r="IM106" s="319"/>
      <c r="IN106" s="319"/>
      <c r="IO106" s="319"/>
      <c r="IP106" s="319"/>
      <c r="IQ106" s="319"/>
      <c r="IR106" s="319"/>
      <c r="IS106" s="319"/>
      <c r="IT106" s="319"/>
      <c r="IU106" s="172"/>
      <c r="IV106" s="315"/>
      <c r="IW106" s="319"/>
      <c r="IX106" s="319"/>
      <c r="IY106" s="319"/>
      <c r="IZ106" s="319"/>
      <c r="JA106" s="319"/>
      <c r="JB106" s="319"/>
      <c r="JC106" s="319"/>
      <c r="JD106" s="319"/>
      <c r="JE106" s="319"/>
      <c r="JF106" s="319"/>
      <c r="JG106" s="319"/>
      <c r="JH106" s="319"/>
      <c r="JI106" s="319"/>
      <c r="JJ106" s="319"/>
      <c r="JK106" s="319"/>
      <c r="JL106" s="319"/>
      <c r="JM106" s="319"/>
      <c r="JN106" s="319"/>
      <c r="JO106" s="319"/>
      <c r="JP106" s="319"/>
      <c r="JQ106" s="319"/>
      <c r="JR106" s="319"/>
      <c r="JS106" s="319"/>
    </row>
    <row r="107" spans="2:279" s="25" customFormat="1" ht="15" x14ac:dyDescent="0.25">
      <c r="B107" s="781"/>
      <c r="C107" s="782"/>
      <c r="D107" s="783"/>
      <c r="E107" s="784"/>
      <c r="F107" s="785"/>
      <c r="G107" s="786"/>
      <c r="H107" s="786"/>
      <c r="I107" s="787"/>
      <c r="J107" s="786"/>
      <c r="K107" s="789"/>
      <c r="L107" s="790"/>
      <c r="M107" s="790"/>
      <c r="N107" s="791"/>
      <c r="P107" s="792"/>
      <c r="R107" s="792"/>
      <c r="T107" s="792"/>
      <c r="V107" s="792"/>
      <c r="X107" s="783"/>
      <c r="Z107" s="793"/>
      <c r="AA107"/>
      <c r="AB107" s="793"/>
      <c r="AC107" s="45"/>
      <c r="AE107" s="315"/>
      <c r="AF107" s="315"/>
      <c r="AG107" s="319"/>
      <c r="AH107" s="319"/>
      <c r="AI107" s="844"/>
      <c r="AJ107" s="844"/>
      <c r="AK107" s="844"/>
      <c r="AL107" s="844"/>
      <c r="AM107" s="844"/>
      <c r="AN107" s="844"/>
      <c r="AO107" s="844"/>
      <c r="AP107" s="844"/>
      <c r="AQ107" s="844"/>
      <c r="AR107" s="844"/>
      <c r="AS107" s="844"/>
      <c r="AT107" s="844"/>
      <c r="AU107" s="844"/>
      <c r="AV107" s="844"/>
      <c r="AW107" s="844"/>
      <c r="AX107" s="844"/>
      <c r="AY107" s="844"/>
      <c r="AZ107" s="844"/>
      <c r="BA107" s="844"/>
      <c r="BB107" s="844"/>
      <c r="BC107" s="844"/>
      <c r="BD107" s="844"/>
      <c r="BE107" s="844"/>
      <c r="BF107" s="844"/>
      <c r="BG107" s="844"/>
      <c r="BH107" s="844"/>
      <c r="BI107" s="844"/>
      <c r="BJ107"/>
      <c r="BK107" s="315"/>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c r="CP107" s="315"/>
      <c r="CQ107" s="319"/>
      <c r="CR107" s="319"/>
      <c r="CS107" s="319"/>
      <c r="CT107" s="319"/>
      <c r="CU107" s="319"/>
      <c r="CV107" s="319"/>
      <c r="CW107" s="319"/>
      <c r="CX107" s="319"/>
      <c r="CY107" s="319"/>
      <c r="CZ107" s="319"/>
      <c r="DA107" s="319"/>
      <c r="DB107" s="319"/>
      <c r="DC107" s="319"/>
      <c r="DD107" s="319"/>
      <c r="DE107" s="319"/>
      <c r="DF107" s="319"/>
      <c r="DG107" s="319"/>
      <c r="DH107" s="319"/>
      <c r="DI107" s="319"/>
      <c r="DJ107" s="319"/>
      <c r="DK107" s="319"/>
      <c r="DL107" s="319"/>
      <c r="DM107" s="319"/>
      <c r="DN107" s="319"/>
      <c r="DO107" s="319"/>
      <c r="DP107" s="319"/>
      <c r="DQ107" s="319"/>
      <c r="DR107" s="319"/>
      <c r="DS107" s="319"/>
      <c r="DT107" s="172"/>
      <c r="DU107" s="315"/>
      <c r="DV107" s="319"/>
      <c r="DW107" s="319"/>
      <c r="DX107" s="319"/>
      <c r="DY107" s="319"/>
      <c r="DZ107" s="319"/>
      <c r="EA107" s="319"/>
      <c r="EB107" s="319"/>
      <c r="EC107" s="319"/>
      <c r="ED107" s="319"/>
      <c r="EE107" s="319"/>
      <c r="EF107" s="319"/>
      <c r="EG107" s="319"/>
      <c r="EH107" s="319"/>
      <c r="EI107" s="319"/>
      <c r="EJ107" s="319"/>
      <c r="EK107" s="319"/>
      <c r="EL107" s="319"/>
      <c r="EM107" s="319"/>
      <c r="EN107" s="319"/>
      <c r="EO107" s="319"/>
      <c r="EP107" s="319"/>
      <c r="EQ107" s="319"/>
      <c r="ER107" s="319"/>
      <c r="ES107" s="172"/>
      <c r="ET107" s="315"/>
      <c r="EU107" s="319"/>
      <c r="EV107" s="319"/>
      <c r="EW107" s="319"/>
      <c r="EX107" s="319"/>
      <c r="EY107" s="319"/>
      <c r="EZ107" s="319"/>
      <c r="FA107" s="319"/>
      <c r="FB107" s="319"/>
      <c r="FC107" s="319"/>
      <c r="FD107" s="319"/>
      <c r="FE107" s="319"/>
      <c r="FF107" s="319"/>
      <c r="FG107" s="319"/>
      <c r="FH107" s="319"/>
      <c r="FI107" s="319"/>
      <c r="FJ107" s="319"/>
      <c r="FK107" s="319"/>
      <c r="FL107" s="319"/>
      <c r="FM107" s="319"/>
      <c r="FN107" s="319"/>
      <c r="FO107" s="319"/>
      <c r="FP107" s="319"/>
      <c r="FQ107" s="319"/>
      <c r="FR107" s="172"/>
      <c r="FS107" s="315"/>
      <c r="FT107" s="319"/>
      <c r="FU107" s="319"/>
      <c r="FV107" s="319"/>
      <c r="FW107" s="319"/>
      <c r="FX107" s="319"/>
      <c r="FY107" s="319"/>
      <c r="FZ107" s="319"/>
      <c r="GA107" s="319"/>
      <c r="GB107" s="319"/>
      <c r="GC107" s="319"/>
      <c r="GD107" s="319"/>
      <c r="GE107" s="319"/>
      <c r="GF107" s="319"/>
      <c r="GG107" s="319"/>
      <c r="GH107" s="319"/>
      <c r="GI107" s="319"/>
      <c r="GJ107" s="319"/>
      <c r="GK107" s="319"/>
      <c r="GL107" s="319"/>
      <c r="GM107" s="319"/>
      <c r="GN107" s="319"/>
      <c r="GO107" s="319"/>
      <c r="GP107" s="319"/>
      <c r="GQ107" s="319"/>
      <c r="GR107" s="319"/>
      <c r="GS107" s="319"/>
      <c r="GT107" s="319"/>
      <c r="GU107" s="319"/>
      <c r="GV107" s="319"/>
      <c r="GW107"/>
      <c r="GX107" s="315"/>
      <c r="GY107" s="319"/>
      <c r="GZ107" s="319"/>
      <c r="HA107" s="319"/>
      <c r="HB107" s="319"/>
      <c r="HC107" s="319"/>
      <c r="HD107" s="319"/>
      <c r="HE107" s="319"/>
      <c r="HF107" s="319"/>
      <c r="HG107" s="319"/>
      <c r="HH107" s="319"/>
      <c r="HI107" s="319"/>
      <c r="HJ107" s="319"/>
      <c r="HK107" s="319"/>
      <c r="HL107" s="319"/>
      <c r="HM107" s="319"/>
      <c r="HN107" s="319"/>
      <c r="HO107" s="319"/>
      <c r="HP107" s="319"/>
      <c r="HQ107" s="319"/>
      <c r="HR107" s="319"/>
      <c r="HS107" s="319"/>
      <c r="HT107" s="319"/>
      <c r="HU107" s="319"/>
      <c r="HV107" s="172"/>
      <c r="HW107" s="315"/>
      <c r="HX107" s="319"/>
      <c r="HY107" s="319"/>
      <c r="HZ107" s="319"/>
      <c r="IA107" s="319"/>
      <c r="IB107" s="319"/>
      <c r="IC107" s="319"/>
      <c r="ID107" s="319"/>
      <c r="IE107" s="319"/>
      <c r="IF107" s="319"/>
      <c r="IG107" s="319"/>
      <c r="IH107" s="319"/>
      <c r="II107" s="319"/>
      <c r="IJ107" s="319"/>
      <c r="IK107" s="319"/>
      <c r="IL107" s="319"/>
      <c r="IM107" s="319"/>
      <c r="IN107" s="319"/>
      <c r="IO107" s="319"/>
      <c r="IP107" s="319"/>
      <c r="IQ107" s="319"/>
      <c r="IR107" s="319"/>
      <c r="IS107" s="319"/>
      <c r="IT107" s="319"/>
      <c r="IU107" s="172"/>
      <c r="IV107" s="315"/>
      <c r="IW107" s="319"/>
      <c r="IX107" s="319"/>
      <c r="IY107" s="319"/>
      <c r="IZ107" s="319"/>
      <c r="JA107" s="319"/>
      <c r="JB107" s="319"/>
      <c r="JC107" s="319"/>
      <c r="JD107" s="319"/>
      <c r="JE107" s="319"/>
      <c r="JF107" s="319"/>
      <c r="JG107" s="319"/>
      <c r="JH107" s="319"/>
      <c r="JI107" s="319"/>
      <c r="JJ107" s="319"/>
      <c r="JK107" s="319"/>
      <c r="JL107" s="319"/>
      <c r="JM107" s="319"/>
      <c r="JN107" s="319"/>
      <c r="JO107" s="319"/>
      <c r="JP107" s="319"/>
      <c r="JQ107" s="319"/>
      <c r="JR107" s="319"/>
      <c r="JS107" s="319"/>
    </row>
    <row r="108" spans="2:279" s="25" customFormat="1" ht="15" x14ac:dyDescent="0.25">
      <c r="B108" s="781"/>
      <c r="C108" s="782"/>
      <c r="D108" s="783"/>
      <c r="E108" s="784"/>
      <c r="F108" s="785"/>
      <c r="G108" s="786"/>
      <c r="H108" s="786"/>
      <c r="I108" s="787"/>
      <c r="J108" s="786"/>
      <c r="K108" s="789"/>
      <c r="L108" s="790"/>
      <c r="M108" s="790"/>
      <c r="N108" s="791"/>
      <c r="P108" s="792"/>
      <c r="R108" s="792"/>
      <c r="T108" s="792"/>
      <c r="V108" s="792"/>
      <c r="X108" s="783"/>
      <c r="Z108" s="793"/>
      <c r="AA108"/>
      <c r="AB108" s="793"/>
      <c r="AC108" s="45"/>
      <c r="AE108" s="315"/>
      <c r="AF108" s="315"/>
      <c r="AG108" s="319"/>
      <c r="AH108" s="319"/>
      <c r="AI108" s="844"/>
      <c r="AJ108" s="844"/>
      <c r="AK108" s="844"/>
      <c r="AL108" s="844"/>
      <c r="AM108" s="844"/>
      <c r="AN108" s="844"/>
      <c r="AO108" s="844"/>
      <c r="AP108" s="844"/>
      <c r="AQ108" s="844"/>
      <c r="AR108" s="844"/>
      <c r="AS108" s="844"/>
      <c r="AT108" s="844"/>
      <c r="AU108" s="844"/>
      <c r="AV108" s="844"/>
      <c r="AW108" s="844"/>
      <c r="AX108" s="844"/>
      <c r="AY108" s="844"/>
      <c r="AZ108" s="844"/>
      <c r="BA108" s="844"/>
      <c r="BB108" s="844"/>
      <c r="BC108" s="844"/>
      <c r="BD108" s="844"/>
      <c r="BE108" s="844"/>
      <c r="BF108" s="844"/>
      <c r="BG108" s="844"/>
      <c r="BH108" s="844"/>
      <c r="BI108" s="844"/>
      <c r="BJ108"/>
      <c r="BK108" s="315"/>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c r="CP108" s="315"/>
      <c r="CQ108" s="319"/>
      <c r="CR108" s="319"/>
      <c r="CS108" s="319"/>
      <c r="CT108" s="319"/>
      <c r="CU108" s="319"/>
      <c r="CV108" s="319"/>
      <c r="CW108" s="319"/>
      <c r="CX108" s="319"/>
      <c r="CY108" s="319"/>
      <c r="CZ108" s="319"/>
      <c r="DA108" s="319"/>
      <c r="DB108" s="319"/>
      <c r="DC108" s="319"/>
      <c r="DD108" s="319"/>
      <c r="DE108" s="319"/>
      <c r="DF108" s="319"/>
      <c r="DG108" s="319"/>
      <c r="DH108" s="319"/>
      <c r="DI108" s="319"/>
      <c r="DJ108" s="319"/>
      <c r="DK108" s="319"/>
      <c r="DL108" s="319"/>
      <c r="DM108" s="319"/>
      <c r="DN108" s="319"/>
      <c r="DO108" s="319"/>
      <c r="DP108" s="319"/>
      <c r="DQ108" s="319"/>
      <c r="DR108" s="319"/>
      <c r="DS108" s="319"/>
      <c r="DT108" s="172"/>
      <c r="DU108" s="315"/>
      <c r="DV108" s="319"/>
      <c r="DW108" s="319"/>
      <c r="DX108" s="319"/>
      <c r="DY108" s="319"/>
      <c r="DZ108" s="319"/>
      <c r="EA108" s="319"/>
      <c r="EB108" s="319"/>
      <c r="EC108" s="319"/>
      <c r="ED108" s="319"/>
      <c r="EE108" s="319"/>
      <c r="EF108" s="319"/>
      <c r="EG108" s="319"/>
      <c r="EH108" s="319"/>
      <c r="EI108" s="319"/>
      <c r="EJ108" s="319"/>
      <c r="EK108" s="319"/>
      <c r="EL108" s="319"/>
      <c r="EM108" s="319"/>
      <c r="EN108" s="319"/>
      <c r="EO108" s="319"/>
      <c r="EP108" s="319"/>
      <c r="EQ108" s="319"/>
      <c r="ER108" s="319"/>
      <c r="ES108" s="172"/>
      <c r="ET108" s="315"/>
      <c r="EU108" s="319"/>
      <c r="EV108" s="319"/>
      <c r="EW108" s="319"/>
      <c r="EX108" s="319"/>
      <c r="EY108" s="319"/>
      <c r="EZ108" s="319"/>
      <c r="FA108" s="319"/>
      <c r="FB108" s="319"/>
      <c r="FC108" s="319"/>
      <c r="FD108" s="319"/>
      <c r="FE108" s="319"/>
      <c r="FF108" s="319"/>
      <c r="FG108" s="319"/>
      <c r="FH108" s="319"/>
      <c r="FI108" s="319"/>
      <c r="FJ108" s="319"/>
      <c r="FK108" s="319"/>
      <c r="FL108" s="319"/>
      <c r="FM108" s="319"/>
      <c r="FN108" s="319"/>
      <c r="FO108" s="319"/>
      <c r="FP108" s="319"/>
      <c r="FQ108" s="319"/>
      <c r="FR108" s="172"/>
      <c r="FS108" s="315"/>
      <c r="FT108" s="319"/>
      <c r="FU108" s="319"/>
      <c r="FV108" s="319"/>
      <c r="FW108" s="319"/>
      <c r="FX108" s="319"/>
      <c r="FY108" s="319"/>
      <c r="FZ108" s="319"/>
      <c r="GA108" s="319"/>
      <c r="GB108" s="319"/>
      <c r="GC108" s="319"/>
      <c r="GD108" s="319"/>
      <c r="GE108" s="319"/>
      <c r="GF108" s="319"/>
      <c r="GG108" s="319"/>
      <c r="GH108" s="319"/>
      <c r="GI108" s="319"/>
      <c r="GJ108" s="319"/>
      <c r="GK108" s="319"/>
      <c r="GL108" s="319"/>
      <c r="GM108" s="319"/>
      <c r="GN108" s="319"/>
      <c r="GO108" s="319"/>
      <c r="GP108" s="319"/>
      <c r="GQ108" s="319"/>
      <c r="GR108" s="319"/>
      <c r="GS108" s="319"/>
      <c r="GT108" s="319"/>
      <c r="GU108" s="319"/>
      <c r="GV108" s="319"/>
      <c r="GW108"/>
      <c r="GX108" s="315"/>
      <c r="GY108" s="319"/>
      <c r="GZ108" s="319"/>
      <c r="HA108" s="319"/>
      <c r="HB108" s="319"/>
      <c r="HC108" s="319"/>
      <c r="HD108" s="319"/>
      <c r="HE108" s="319"/>
      <c r="HF108" s="319"/>
      <c r="HG108" s="319"/>
      <c r="HH108" s="319"/>
      <c r="HI108" s="319"/>
      <c r="HJ108" s="319"/>
      <c r="HK108" s="319"/>
      <c r="HL108" s="319"/>
      <c r="HM108" s="319"/>
      <c r="HN108" s="319"/>
      <c r="HO108" s="319"/>
      <c r="HP108" s="319"/>
      <c r="HQ108" s="319"/>
      <c r="HR108" s="319"/>
      <c r="HS108" s="319"/>
      <c r="HT108" s="319"/>
      <c r="HU108" s="319"/>
      <c r="HV108" s="172"/>
      <c r="HW108" s="315"/>
      <c r="HX108" s="319"/>
      <c r="HY108" s="319"/>
      <c r="HZ108" s="319"/>
      <c r="IA108" s="319"/>
      <c r="IB108" s="319"/>
      <c r="IC108" s="319"/>
      <c r="ID108" s="319"/>
      <c r="IE108" s="319"/>
      <c r="IF108" s="319"/>
      <c r="IG108" s="319"/>
      <c r="IH108" s="319"/>
      <c r="II108" s="319"/>
      <c r="IJ108" s="319"/>
      <c r="IK108" s="319"/>
      <c r="IL108" s="319"/>
      <c r="IM108" s="319"/>
      <c r="IN108" s="319"/>
      <c r="IO108" s="319"/>
      <c r="IP108" s="319"/>
      <c r="IQ108" s="319"/>
      <c r="IR108" s="319"/>
      <c r="IS108" s="319"/>
      <c r="IT108" s="319"/>
      <c r="IU108" s="172"/>
      <c r="IV108" s="315"/>
      <c r="IW108" s="319"/>
      <c r="IX108" s="319"/>
      <c r="IY108" s="319"/>
      <c r="IZ108" s="319"/>
      <c r="JA108" s="319"/>
      <c r="JB108" s="319"/>
      <c r="JC108" s="319"/>
      <c r="JD108" s="319"/>
      <c r="JE108" s="319"/>
      <c r="JF108" s="319"/>
      <c r="JG108" s="319"/>
      <c r="JH108" s="319"/>
      <c r="JI108" s="319"/>
      <c r="JJ108" s="319"/>
      <c r="JK108" s="319"/>
      <c r="JL108" s="319"/>
      <c r="JM108" s="319"/>
      <c r="JN108" s="319"/>
      <c r="JO108" s="319"/>
      <c r="JP108" s="319"/>
      <c r="JQ108" s="319"/>
      <c r="JR108" s="319"/>
      <c r="JS108" s="319"/>
    </row>
    <row r="109" spans="2:279" s="25" customFormat="1" ht="15" x14ac:dyDescent="0.25">
      <c r="B109" s="781"/>
      <c r="C109" s="782"/>
      <c r="D109" s="783"/>
      <c r="E109" s="784"/>
      <c r="F109" s="785"/>
      <c r="G109" s="786"/>
      <c r="H109" s="786"/>
      <c r="I109" s="787"/>
      <c r="J109" s="788"/>
      <c r="K109" s="789"/>
      <c r="L109" s="790"/>
      <c r="M109" s="790"/>
      <c r="N109" s="791"/>
      <c r="P109" s="792"/>
      <c r="R109" s="792"/>
      <c r="T109" s="792"/>
      <c r="V109" s="792"/>
      <c r="X109" s="783"/>
      <c r="Z109" s="793"/>
      <c r="AA109"/>
      <c r="AB109" s="793"/>
      <c r="AC109" s="45"/>
      <c r="AE109" s="315"/>
      <c r="AF109" s="315"/>
      <c r="AG109" s="319"/>
      <c r="AH109" s="319"/>
      <c r="AI109" s="844"/>
      <c r="AJ109" s="844"/>
      <c r="AK109" s="844"/>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4"/>
      <c r="BH109" s="844"/>
      <c r="BI109" s="844"/>
      <c r="BJ109"/>
      <c r="BK109" s="315"/>
      <c r="BL109" s="319"/>
      <c r="BM109" s="319"/>
      <c r="BN109" s="319"/>
      <c r="BO109" s="319"/>
      <c r="BP109" s="319"/>
      <c r="BQ109" s="319"/>
      <c r="BR109" s="319"/>
      <c r="BS109" s="319"/>
      <c r="BT109" s="319"/>
      <c r="BU109" s="319"/>
      <c r="BV109" s="319"/>
      <c r="BW109" s="319"/>
      <c r="BX109" s="319"/>
      <c r="BY109" s="319"/>
      <c r="BZ109" s="319"/>
      <c r="CA109" s="319"/>
      <c r="CB109" s="319"/>
      <c r="CC109" s="319"/>
      <c r="CD109" s="319"/>
      <c r="CE109" s="319"/>
      <c r="CF109" s="319"/>
      <c r="CG109" s="319"/>
      <c r="CH109" s="319"/>
      <c r="CI109" s="319"/>
      <c r="CJ109" s="319"/>
      <c r="CK109" s="319"/>
      <c r="CL109" s="319"/>
      <c r="CM109" s="319"/>
      <c r="CN109" s="319"/>
      <c r="CO109"/>
      <c r="CP109" s="315"/>
      <c r="CQ109" s="319"/>
      <c r="CR109" s="319"/>
      <c r="CS109" s="319"/>
      <c r="CT109" s="319"/>
      <c r="CU109" s="319"/>
      <c r="CV109" s="319"/>
      <c r="CW109" s="319"/>
      <c r="CX109" s="319"/>
      <c r="CY109" s="319"/>
      <c r="CZ109" s="319"/>
      <c r="DA109" s="319"/>
      <c r="DB109" s="319"/>
      <c r="DC109" s="319"/>
      <c r="DD109" s="319"/>
      <c r="DE109" s="319"/>
      <c r="DF109" s="319"/>
      <c r="DG109" s="319"/>
      <c r="DH109" s="319"/>
      <c r="DI109" s="319"/>
      <c r="DJ109" s="319"/>
      <c r="DK109" s="319"/>
      <c r="DL109" s="319"/>
      <c r="DM109" s="319"/>
      <c r="DN109" s="319"/>
      <c r="DO109" s="319"/>
      <c r="DP109" s="319"/>
      <c r="DQ109" s="319"/>
      <c r="DR109" s="319"/>
      <c r="DS109" s="319"/>
      <c r="DT109" s="172"/>
      <c r="DU109" s="315"/>
      <c r="DV109" s="319"/>
      <c r="DW109" s="319"/>
      <c r="DX109" s="319"/>
      <c r="DY109" s="319"/>
      <c r="DZ109" s="319"/>
      <c r="EA109" s="319"/>
      <c r="EB109" s="319"/>
      <c r="EC109" s="319"/>
      <c r="ED109" s="319"/>
      <c r="EE109" s="319"/>
      <c r="EF109" s="319"/>
      <c r="EG109" s="319"/>
      <c r="EH109" s="319"/>
      <c r="EI109" s="319"/>
      <c r="EJ109" s="319"/>
      <c r="EK109" s="319"/>
      <c r="EL109" s="319"/>
      <c r="EM109" s="319"/>
      <c r="EN109" s="319"/>
      <c r="EO109" s="319"/>
      <c r="EP109" s="319"/>
      <c r="EQ109" s="319"/>
      <c r="ER109" s="319"/>
      <c r="ES109" s="172"/>
      <c r="ET109" s="315"/>
      <c r="EU109" s="319"/>
      <c r="EV109" s="319"/>
      <c r="EW109" s="319"/>
      <c r="EX109" s="319"/>
      <c r="EY109" s="319"/>
      <c r="EZ109" s="319"/>
      <c r="FA109" s="319"/>
      <c r="FB109" s="319"/>
      <c r="FC109" s="319"/>
      <c r="FD109" s="319"/>
      <c r="FE109" s="319"/>
      <c r="FF109" s="319"/>
      <c r="FG109" s="319"/>
      <c r="FH109" s="319"/>
      <c r="FI109" s="319"/>
      <c r="FJ109" s="319"/>
      <c r="FK109" s="319"/>
      <c r="FL109" s="319"/>
      <c r="FM109" s="319"/>
      <c r="FN109" s="319"/>
      <c r="FO109" s="319"/>
      <c r="FP109" s="319"/>
      <c r="FQ109" s="319"/>
      <c r="FR109" s="172"/>
      <c r="FS109" s="315"/>
      <c r="FT109" s="319"/>
      <c r="FU109" s="319"/>
      <c r="FV109" s="319"/>
      <c r="FW109" s="319"/>
      <c r="FX109" s="319"/>
      <c r="FY109" s="319"/>
      <c r="FZ109" s="319"/>
      <c r="GA109" s="319"/>
      <c r="GB109" s="319"/>
      <c r="GC109" s="319"/>
      <c r="GD109" s="319"/>
      <c r="GE109" s="319"/>
      <c r="GF109" s="319"/>
      <c r="GG109" s="319"/>
      <c r="GH109" s="319"/>
      <c r="GI109" s="319"/>
      <c r="GJ109" s="319"/>
      <c r="GK109" s="319"/>
      <c r="GL109" s="319"/>
      <c r="GM109" s="319"/>
      <c r="GN109" s="319"/>
      <c r="GO109" s="319"/>
      <c r="GP109" s="319"/>
      <c r="GQ109" s="319"/>
      <c r="GR109" s="319"/>
      <c r="GS109" s="319"/>
      <c r="GT109" s="319"/>
      <c r="GU109" s="319"/>
      <c r="GV109" s="319"/>
      <c r="GW109"/>
      <c r="GX109" s="315"/>
      <c r="GY109" s="319"/>
      <c r="GZ109" s="319"/>
      <c r="HA109" s="319"/>
      <c r="HB109" s="319"/>
      <c r="HC109" s="319"/>
      <c r="HD109" s="319"/>
      <c r="HE109" s="319"/>
      <c r="HF109" s="319"/>
      <c r="HG109" s="319"/>
      <c r="HH109" s="319"/>
      <c r="HI109" s="319"/>
      <c r="HJ109" s="319"/>
      <c r="HK109" s="319"/>
      <c r="HL109" s="319"/>
      <c r="HM109" s="319"/>
      <c r="HN109" s="319"/>
      <c r="HO109" s="319"/>
      <c r="HP109" s="319"/>
      <c r="HQ109" s="319"/>
      <c r="HR109" s="319"/>
      <c r="HS109" s="319"/>
      <c r="HT109" s="319"/>
      <c r="HU109" s="319"/>
      <c r="HV109" s="172"/>
      <c r="HW109" s="315"/>
      <c r="HX109" s="319"/>
      <c r="HY109" s="319"/>
      <c r="HZ109" s="319"/>
      <c r="IA109" s="319"/>
      <c r="IB109" s="319"/>
      <c r="IC109" s="319"/>
      <c r="ID109" s="319"/>
      <c r="IE109" s="319"/>
      <c r="IF109" s="319"/>
      <c r="IG109" s="319"/>
      <c r="IH109" s="319"/>
      <c r="II109" s="319"/>
      <c r="IJ109" s="319"/>
      <c r="IK109" s="319"/>
      <c r="IL109" s="319"/>
      <c r="IM109" s="319"/>
      <c r="IN109" s="319"/>
      <c r="IO109" s="319"/>
      <c r="IP109" s="319"/>
      <c r="IQ109" s="319"/>
      <c r="IR109" s="319"/>
      <c r="IS109" s="319"/>
      <c r="IT109" s="319"/>
      <c r="IU109" s="172"/>
      <c r="IV109" s="315"/>
      <c r="IW109" s="319"/>
      <c r="IX109" s="319"/>
      <c r="IY109" s="319"/>
      <c r="IZ109" s="319"/>
      <c r="JA109" s="319"/>
      <c r="JB109" s="319"/>
      <c r="JC109" s="319"/>
      <c r="JD109" s="319"/>
      <c r="JE109" s="319"/>
      <c r="JF109" s="319"/>
      <c r="JG109" s="319"/>
      <c r="JH109" s="319"/>
      <c r="JI109" s="319"/>
      <c r="JJ109" s="319"/>
      <c r="JK109" s="319"/>
      <c r="JL109" s="319"/>
      <c r="JM109" s="319"/>
      <c r="JN109" s="319"/>
      <c r="JO109" s="319"/>
      <c r="JP109" s="319"/>
      <c r="JQ109" s="319"/>
      <c r="JR109" s="319"/>
      <c r="JS109" s="319"/>
    </row>
    <row r="110" spans="2:279" s="25" customFormat="1" ht="15" x14ac:dyDescent="0.25">
      <c r="B110" s="781"/>
      <c r="C110" s="782"/>
      <c r="D110" s="783"/>
      <c r="E110" s="784"/>
      <c r="F110" s="785"/>
      <c r="G110" s="786"/>
      <c r="H110" s="786"/>
      <c r="I110" s="787"/>
      <c r="J110" s="788"/>
      <c r="K110" s="789"/>
      <c r="L110" s="790"/>
      <c r="M110" s="790"/>
      <c r="N110" s="791"/>
      <c r="P110" s="792"/>
      <c r="R110" s="792"/>
      <c r="T110" s="792"/>
      <c r="V110" s="792"/>
      <c r="X110" s="783"/>
      <c r="Z110" s="793"/>
      <c r="AA110"/>
      <c r="AB110" s="793"/>
      <c r="AC110" s="45"/>
      <c r="AE110" s="315"/>
      <c r="AF110" s="315"/>
      <c r="AG110" s="319"/>
      <c r="AH110" s="319"/>
      <c r="AI110" s="844"/>
      <c r="AJ110" s="844"/>
      <c r="AK110" s="844"/>
      <c r="AL110" s="844"/>
      <c r="AM110" s="844"/>
      <c r="AN110" s="844"/>
      <c r="AO110" s="844"/>
      <c r="AP110" s="844"/>
      <c r="AQ110" s="844"/>
      <c r="AR110" s="844"/>
      <c r="AS110" s="844"/>
      <c r="AT110" s="844"/>
      <c r="AU110" s="844"/>
      <c r="AV110" s="844"/>
      <c r="AW110" s="844"/>
      <c r="AX110" s="844"/>
      <c r="AY110" s="844"/>
      <c r="AZ110" s="844"/>
      <c r="BA110" s="844"/>
      <c r="BB110" s="844"/>
      <c r="BC110" s="844"/>
      <c r="BD110" s="844"/>
      <c r="BE110" s="844"/>
      <c r="BF110" s="844"/>
      <c r="BG110" s="844"/>
      <c r="BH110" s="844"/>
      <c r="BI110" s="844"/>
      <c r="BJ110"/>
      <c r="BK110" s="315"/>
      <c r="BL110" s="319"/>
      <c r="BM110" s="319"/>
      <c r="BN110" s="319"/>
      <c r="BO110" s="319"/>
      <c r="BP110" s="319"/>
      <c r="BQ110" s="319"/>
      <c r="BR110" s="319"/>
      <c r="BS110" s="319"/>
      <c r="BT110" s="319"/>
      <c r="BU110" s="319"/>
      <c r="BV110" s="319"/>
      <c r="BW110" s="319"/>
      <c r="BX110" s="319"/>
      <c r="BY110" s="319"/>
      <c r="BZ110" s="319"/>
      <c r="CA110" s="319"/>
      <c r="CB110" s="319"/>
      <c r="CC110" s="319"/>
      <c r="CD110" s="319"/>
      <c r="CE110" s="319"/>
      <c r="CF110" s="319"/>
      <c r="CG110" s="319"/>
      <c r="CH110" s="319"/>
      <c r="CI110" s="319"/>
      <c r="CJ110" s="319"/>
      <c r="CK110" s="319"/>
      <c r="CL110" s="319"/>
      <c r="CM110" s="319"/>
      <c r="CN110" s="319"/>
      <c r="CO110"/>
      <c r="CP110" s="315"/>
      <c r="CQ110" s="319"/>
      <c r="CR110" s="319"/>
      <c r="CS110" s="319"/>
      <c r="CT110" s="319"/>
      <c r="CU110" s="319"/>
      <c r="CV110" s="319"/>
      <c r="CW110" s="319"/>
      <c r="CX110" s="319"/>
      <c r="CY110" s="319"/>
      <c r="CZ110" s="319"/>
      <c r="DA110" s="319"/>
      <c r="DB110" s="319"/>
      <c r="DC110" s="319"/>
      <c r="DD110" s="319"/>
      <c r="DE110" s="319"/>
      <c r="DF110" s="319"/>
      <c r="DG110" s="319"/>
      <c r="DH110" s="319"/>
      <c r="DI110" s="319"/>
      <c r="DJ110" s="319"/>
      <c r="DK110" s="319"/>
      <c r="DL110" s="319"/>
      <c r="DM110" s="319"/>
      <c r="DN110" s="319"/>
      <c r="DO110" s="319"/>
      <c r="DP110" s="319"/>
      <c r="DQ110" s="319"/>
      <c r="DR110" s="319"/>
      <c r="DS110" s="319"/>
      <c r="DT110" s="172"/>
      <c r="DU110" s="315"/>
      <c r="DV110" s="319"/>
      <c r="DW110" s="319"/>
      <c r="DX110" s="319"/>
      <c r="DY110" s="319"/>
      <c r="DZ110" s="319"/>
      <c r="EA110" s="319"/>
      <c r="EB110" s="319"/>
      <c r="EC110" s="319"/>
      <c r="ED110" s="319"/>
      <c r="EE110" s="319"/>
      <c r="EF110" s="319"/>
      <c r="EG110" s="319"/>
      <c r="EH110" s="319"/>
      <c r="EI110" s="319"/>
      <c r="EJ110" s="319"/>
      <c r="EK110" s="319"/>
      <c r="EL110" s="319"/>
      <c r="EM110" s="319"/>
      <c r="EN110" s="319"/>
      <c r="EO110" s="319"/>
      <c r="EP110" s="319"/>
      <c r="EQ110" s="319"/>
      <c r="ER110" s="319"/>
      <c r="ES110" s="172"/>
      <c r="ET110" s="315"/>
      <c r="EU110" s="319"/>
      <c r="EV110" s="319"/>
      <c r="EW110" s="319"/>
      <c r="EX110" s="319"/>
      <c r="EY110" s="319"/>
      <c r="EZ110" s="319"/>
      <c r="FA110" s="319"/>
      <c r="FB110" s="319"/>
      <c r="FC110" s="319"/>
      <c r="FD110" s="319"/>
      <c r="FE110" s="319"/>
      <c r="FF110" s="319"/>
      <c r="FG110" s="319"/>
      <c r="FH110" s="319"/>
      <c r="FI110" s="319"/>
      <c r="FJ110" s="319"/>
      <c r="FK110" s="319"/>
      <c r="FL110" s="319"/>
      <c r="FM110" s="319"/>
      <c r="FN110" s="319"/>
      <c r="FO110" s="319"/>
      <c r="FP110" s="319"/>
      <c r="FQ110" s="319"/>
      <c r="FR110" s="172"/>
      <c r="FS110" s="315"/>
      <c r="FT110" s="319"/>
      <c r="FU110" s="319"/>
      <c r="FV110" s="319"/>
      <c r="FW110" s="319"/>
      <c r="FX110" s="319"/>
      <c r="FY110" s="319"/>
      <c r="FZ110" s="319"/>
      <c r="GA110" s="319"/>
      <c r="GB110" s="319"/>
      <c r="GC110" s="319"/>
      <c r="GD110" s="319"/>
      <c r="GE110" s="319"/>
      <c r="GF110" s="319"/>
      <c r="GG110" s="319"/>
      <c r="GH110" s="319"/>
      <c r="GI110" s="319"/>
      <c r="GJ110" s="319"/>
      <c r="GK110" s="319"/>
      <c r="GL110" s="319"/>
      <c r="GM110" s="319"/>
      <c r="GN110" s="319"/>
      <c r="GO110" s="319"/>
      <c r="GP110" s="319"/>
      <c r="GQ110" s="319"/>
      <c r="GR110" s="319"/>
      <c r="GS110" s="319"/>
      <c r="GT110" s="319"/>
      <c r="GU110" s="319"/>
      <c r="GV110" s="319"/>
      <c r="GW110"/>
      <c r="GX110" s="315"/>
      <c r="GY110" s="319"/>
      <c r="GZ110" s="319"/>
      <c r="HA110" s="319"/>
      <c r="HB110" s="319"/>
      <c r="HC110" s="319"/>
      <c r="HD110" s="319"/>
      <c r="HE110" s="319"/>
      <c r="HF110" s="319"/>
      <c r="HG110" s="319"/>
      <c r="HH110" s="319"/>
      <c r="HI110" s="319"/>
      <c r="HJ110" s="319"/>
      <c r="HK110" s="319"/>
      <c r="HL110" s="319"/>
      <c r="HM110" s="319"/>
      <c r="HN110" s="319"/>
      <c r="HO110" s="319"/>
      <c r="HP110" s="319"/>
      <c r="HQ110" s="319"/>
      <c r="HR110" s="319"/>
      <c r="HS110" s="319"/>
      <c r="HT110" s="319"/>
      <c r="HU110" s="319"/>
      <c r="HV110" s="172"/>
      <c r="HW110" s="315"/>
      <c r="HX110" s="319"/>
      <c r="HY110" s="319"/>
      <c r="HZ110" s="319"/>
      <c r="IA110" s="319"/>
      <c r="IB110" s="319"/>
      <c r="IC110" s="319"/>
      <c r="ID110" s="319"/>
      <c r="IE110" s="319"/>
      <c r="IF110" s="319"/>
      <c r="IG110" s="319"/>
      <c r="IH110" s="319"/>
      <c r="II110" s="319"/>
      <c r="IJ110" s="319"/>
      <c r="IK110" s="319"/>
      <c r="IL110" s="319"/>
      <c r="IM110" s="319"/>
      <c r="IN110" s="319"/>
      <c r="IO110" s="319"/>
      <c r="IP110" s="319"/>
      <c r="IQ110" s="319"/>
      <c r="IR110" s="319"/>
      <c r="IS110" s="319"/>
      <c r="IT110" s="319"/>
      <c r="IU110" s="172"/>
      <c r="IV110" s="315"/>
      <c r="IW110" s="319"/>
      <c r="IX110" s="319"/>
      <c r="IY110" s="319"/>
      <c r="IZ110" s="319"/>
      <c r="JA110" s="319"/>
      <c r="JB110" s="319"/>
      <c r="JC110" s="319"/>
      <c r="JD110" s="319"/>
      <c r="JE110" s="319"/>
      <c r="JF110" s="319"/>
      <c r="JG110" s="319"/>
      <c r="JH110" s="319"/>
      <c r="JI110" s="319"/>
      <c r="JJ110" s="319"/>
      <c r="JK110" s="319"/>
      <c r="JL110" s="319"/>
      <c r="JM110" s="319"/>
      <c r="JN110" s="319"/>
      <c r="JO110" s="319"/>
      <c r="JP110" s="319"/>
      <c r="JQ110" s="319"/>
      <c r="JR110" s="319"/>
      <c r="JS110" s="319"/>
    </row>
    <row r="111" spans="2:279" s="25" customFormat="1" ht="15" x14ac:dyDescent="0.25">
      <c r="B111" s="781"/>
      <c r="C111" s="782"/>
      <c r="D111" s="783"/>
      <c r="E111" s="784"/>
      <c r="F111" s="785"/>
      <c r="G111" s="786"/>
      <c r="H111" s="786"/>
      <c r="I111" s="787"/>
      <c r="J111" s="786"/>
      <c r="K111" s="789"/>
      <c r="L111" s="790"/>
      <c r="M111" s="790"/>
      <c r="N111" s="791"/>
      <c r="P111" s="792"/>
      <c r="R111" s="792"/>
      <c r="T111" s="792"/>
      <c r="V111" s="792"/>
      <c r="X111" s="783"/>
      <c r="Z111" s="793"/>
      <c r="AA111"/>
      <c r="AB111" s="793"/>
      <c r="AC111" s="45"/>
      <c r="AD111" s="315"/>
      <c r="AE111" s="315"/>
      <c r="AF111" s="315"/>
      <c r="AG111" s="319"/>
      <c r="AH111" s="319"/>
      <c r="AI111" s="844"/>
      <c r="AJ111" s="844"/>
      <c r="AK111" s="844"/>
      <c r="AL111" s="844"/>
      <c r="AM111" s="844"/>
      <c r="AN111" s="844"/>
      <c r="AO111" s="844"/>
      <c r="AP111" s="844"/>
      <c r="AQ111" s="844"/>
      <c r="AR111" s="844"/>
      <c r="AS111" s="844"/>
      <c r="AT111" s="844"/>
      <c r="AU111" s="844"/>
      <c r="AV111" s="844"/>
      <c r="AW111" s="844"/>
      <c r="AX111" s="844"/>
      <c r="AY111" s="844"/>
      <c r="AZ111" s="844"/>
      <c r="BA111" s="844"/>
      <c r="BB111" s="844"/>
      <c r="BC111" s="844"/>
      <c r="BD111" s="844"/>
      <c r="BE111" s="844"/>
      <c r="BF111" s="844"/>
      <c r="BG111" s="844"/>
      <c r="BH111" s="844"/>
      <c r="BI111" s="844"/>
      <c r="BJ111"/>
      <c r="BK111" s="315"/>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c r="CF111" s="319"/>
      <c r="CG111" s="319"/>
      <c r="CH111" s="319"/>
      <c r="CI111" s="319"/>
      <c r="CJ111" s="319"/>
      <c r="CK111" s="319"/>
      <c r="CL111" s="319"/>
      <c r="CM111" s="319"/>
      <c r="CN111" s="319"/>
      <c r="CO111"/>
      <c r="CP111" s="315"/>
      <c r="CQ111" s="319"/>
      <c r="CR111" s="319"/>
      <c r="CS111" s="319"/>
      <c r="CT111" s="319"/>
      <c r="CU111" s="319"/>
      <c r="CV111" s="319"/>
      <c r="CW111" s="319"/>
      <c r="CX111" s="319"/>
      <c r="CY111" s="319"/>
      <c r="CZ111" s="319"/>
      <c r="DA111" s="319"/>
      <c r="DB111" s="319"/>
      <c r="DC111" s="319"/>
      <c r="DD111" s="319"/>
      <c r="DE111" s="319"/>
      <c r="DF111" s="319"/>
      <c r="DG111" s="319"/>
      <c r="DH111" s="319"/>
      <c r="DI111" s="319"/>
      <c r="DJ111" s="319"/>
      <c r="DK111" s="319"/>
      <c r="DL111" s="319"/>
      <c r="DM111" s="319"/>
      <c r="DN111" s="319"/>
      <c r="DO111" s="319"/>
      <c r="DP111" s="319"/>
      <c r="DQ111" s="319"/>
      <c r="DR111" s="319"/>
      <c r="DS111" s="319"/>
      <c r="DT111" s="172"/>
      <c r="DU111" s="315"/>
      <c r="DV111" s="319"/>
      <c r="DW111" s="319"/>
      <c r="DX111" s="319"/>
      <c r="DY111" s="319"/>
      <c r="DZ111" s="319"/>
      <c r="EA111" s="319"/>
      <c r="EB111" s="319"/>
      <c r="EC111" s="319"/>
      <c r="ED111" s="319"/>
      <c r="EE111" s="319"/>
      <c r="EF111" s="319"/>
      <c r="EG111" s="319"/>
      <c r="EH111" s="319"/>
      <c r="EI111" s="319"/>
      <c r="EJ111" s="319"/>
      <c r="EK111" s="319"/>
      <c r="EL111" s="319"/>
      <c r="EM111" s="319"/>
      <c r="EN111" s="319"/>
      <c r="EO111" s="319"/>
      <c r="EP111" s="319"/>
      <c r="EQ111" s="319"/>
      <c r="ER111" s="319"/>
      <c r="ES111" s="172"/>
      <c r="ET111" s="315"/>
      <c r="EU111" s="319"/>
      <c r="EV111" s="319"/>
      <c r="EW111" s="319"/>
      <c r="EX111" s="319"/>
      <c r="EY111" s="319"/>
      <c r="EZ111" s="319"/>
      <c r="FA111" s="319"/>
      <c r="FB111" s="319"/>
      <c r="FC111" s="319"/>
      <c r="FD111" s="319"/>
      <c r="FE111" s="319"/>
      <c r="FF111" s="319"/>
      <c r="FG111" s="319"/>
      <c r="FH111" s="319"/>
      <c r="FI111" s="319"/>
      <c r="FJ111" s="319"/>
      <c r="FK111" s="319"/>
      <c r="FL111" s="319"/>
      <c r="FM111" s="319"/>
      <c r="FN111" s="319"/>
      <c r="FO111" s="319"/>
      <c r="FP111" s="319"/>
      <c r="FQ111" s="319"/>
      <c r="FR111" s="172"/>
      <c r="FS111" s="315"/>
      <c r="FT111" s="319"/>
      <c r="FU111" s="319"/>
      <c r="FV111" s="319"/>
      <c r="FW111" s="319"/>
      <c r="FX111" s="319"/>
      <c r="FY111" s="319"/>
      <c r="FZ111" s="319"/>
      <c r="GA111" s="319"/>
      <c r="GB111" s="319"/>
      <c r="GC111" s="319"/>
      <c r="GD111" s="319"/>
      <c r="GE111" s="319"/>
      <c r="GF111" s="319"/>
      <c r="GG111" s="319"/>
      <c r="GH111" s="319"/>
      <c r="GI111" s="319"/>
      <c r="GJ111" s="319"/>
      <c r="GK111" s="319"/>
      <c r="GL111" s="319"/>
      <c r="GM111" s="319"/>
      <c r="GN111" s="319"/>
      <c r="GO111" s="319"/>
      <c r="GP111" s="319"/>
      <c r="GQ111" s="319"/>
      <c r="GR111" s="319"/>
      <c r="GS111" s="319"/>
      <c r="GT111" s="319"/>
      <c r="GU111" s="319"/>
      <c r="GV111" s="319"/>
      <c r="GW111"/>
      <c r="GX111" s="315"/>
      <c r="GY111" s="319"/>
      <c r="GZ111" s="319"/>
      <c r="HA111" s="319"/>
      <c r="HB111" s="319"/>
      <c r="HC111" s="319"/>
      <c r="HD111" s="319"/>
      <c r="HE111" s="319"/>
      <c r="HF111" s="319"/>
      <c r="HG111" s="319"/>
      <c r="HH111" s="319"/>
      <c r="HI111" s="319"/>
      <c r="HJ111" s="319"/>
      <c r="HK111" s="319"/>
      <c r="HL111" s="319"/>
      <c r="HM111" s="319"/>
      <c r="HN111" s="319"/>
      <c r="HO111" s="319"/>
      <c r="HP111" s="319"/>
      <c r="HQ111" s="319"/>
      <c r="HR111" s="319"/>
      <c r="HS111" s="319"/>
      <c r="HT111" s="319"/>
      <c r="HU111" s="319"/>
      <c r="HV111" s="172"/>
      <c r="HW111" s="315"/>
      <c r="HX111" s="319"/>
      <c r="HY111" s="319"/>
      <c r="HZ111" s="319"/>
      <c r="IA111" s="319"/>
      <c r="IB111" s="319"/>
      <c r="IC111" s="319"/>
      <c r="ID111" s="319"/>
      <c r="IE111" s="319"/>
      <c r="IF111" s="319"/>
      <c r="IG111" s="319"/>
      <c r="IH111" s="319"/>
      <c r="II111" s="319"/>
      <c r="IJ111" s="319"/>
      <c r="IK111" s="319"/>
      <c r="IL111" s="319"/>
      <c r="IM111" s="319"/>
      <c r="IN111" s="319"/>
      <c r="IO111" s="319"/>
      <c r="IP111" s="319"/>
      <c r="IQ111" s="319"/>
      <c r="IR111" s="319"/>
      <c r="IS111" s="319"/>
      <c r="IT111" s="319"/>
      <c r="IU111" s="172"/>
      <c r="IV111" s="315"/>
      <c r="IW111" s="319"/>
      <c r="IX111" s="319"/>
      <c r="IY111" s="319"/>
      <c r="IZ111" s="319"/>
      <c r="JA111" s="319"/>
      <c r="JB111" s="319"/>
      <c r="JC111" s="319"/>
      <c r="JD111" s="319"/>
      <c r="JE111" s="319"/>
      <c r="JF111" s="319"/>
      <c r="JG111" s="319"/>
      <c r="JH111" s="319"/>
      <c r="JI111" s="319"/>
      <c r="JJ111" s="319"/>
      <c r="JK111" s="319"/>
      <c r="JL111" s="319"/>
      <c r="JM111" s="319"/>
      <c r="JN111" s="319"/>
      <c r="JO111" s="319"/>
      <c r="JP111" s="319"/>
      <c r="JQ111" s="319"/>
      <c r="JR111" s="319"/>
      <c r="JS111" s="319"/>
    </row>
    <row r="112" spans="2:279" s="25" customFormat="1" ht="15" x14ac:dyDescent="0.25">
      <c r="B112" s="781"/>
      <c r="C112" s="782"/>
      <c r="D112" s="783"/>
      <c r="E112" s="784"/>
      <c r="F112" s="785"/>
      <c r="G112" s="786"/>
      <c r="H112" s="786"/>
      <c r="I112" s="787"/>
      <c r="J112" s="786"/>
      <c r="K112" s="789"/>
      <c r="L112" s="790"/>
      <c r="M112" s="790"/>
      <c r="N112" s="791"/>
      <c r="P112" s="792"/>
      <c r="R112" s="792"/>
      <c r="T112" s="792"/>
      <c r="V112" s="792"/>
      <c r="X112" s="783"/>
      <c r="Z112" s="793"/>
      <c r="AA112"/>
      <c r="AB112" s="793"/>
      <c r="AC112" s="45"/>
      <c r="AD112" s="315"/>
      <c r="AE112" s="315"/>
      <c r="AF112" s="315"/>
      <c r="AG112" s="319"/>
      <c r="AH112" s="319"/>
      <c r="AI112" s="844"/>
      <c r="AJ112" s="844"/>
      <c r="AK112" s="844"/>
      <c r="AL112" s="844"/>
      <c r="AM112" s="844"/>
      <c r="AN112" s="844"/>
      <c r="AO112" s="844"/>
      <c r="AP112" s="844"/>
      <c r="AQ112" s="844"/>
      <c r="AR112" s="844"/>
      <c r="AS112" s="844"/>
      <c r="AT112" s="844"/>
      <c r="AU112" s="844"/>
      <c r="AV112" s="844"/>
      <c r="AW112" s="844"/>
      <c r="AX112" s="844"/>
      <c r="AY112" s="844"/>
      <c r="AZ112" s="844"/>
      <c r="BA112" s="844"/>
      <c r="BB112" s="844"/>
      <c r="BC112" s="844"/>
      <c r="BD112" s="844"/>
      <c r="BE112" s="844"/>
      <c r="BF112" s="844"/>
      <c r="BG112" s="844"/>
      <c r="BH112" s="844"/>
      <c r="BI112" s="844"/>
      <c r="BJ112"/>
      <c r="BK112" s="315"/>
      <c r="BL112" s="319"/>
      <c r="BM112" s="319"/>
      <c r="BN112" s="319"/>
      <c r="BO112" s="319"/>
      <c r="BP112" s="319"/>
      <c r="BQ112" s="319"/>
      <c r="BR112" s="319"/>
      <c r="BS112" s="319"/>
      <c r="BT112" s="319"/>
      <c r="BU112" s="319"/>
      <c r="BV112" s="319"/>
      <c r="BW112" s="319"/>
      <c r="BX112" s="319"/>
      <c r="BY112" s="319"/>
      <c r="BZ112" s="319"/>
      <c r="CA112" s="319"/>
      <c r="CB112" s="319"/>
      <c r="CC112" s="319"/>
      <c r="CD112" s="319"/>
      <c r="CE112" s="319"/>
      <c r="CF112" s="319"/>
      <c r="CG112" s="319"/>
      <c r="CH112" s="319"/>
      <c r="CI112" s="319"/>
      <c r="CJ112" s="319"/>
      <c r="CK112" s="319"/>
      <c r="CL112" s="319"/>
      <c r="CM112" s="319"/>
      <c r="CN112" s="319"/>
      <c r="CO112"/>
      <c r="CP112" s="315"/>
      <c r="CQ112" s="319"/>
      <c r="CR112" s="319"/>
      <c r="CS112" s="319"/>
      <c r="CT112" s="319"/>
      <c r="CU112" s="319"/>
      <c r="CV112" s="319"/>
      <c r="CW112" s="319"/>
      <c r="CX112" s="319"/>
      <c r="CY112" s="319"/>
      <c r="CZ112" s="319"/>
      <c r="DA112" s="319"/>
      <c r="DB112" s="319"/>
      <c r="DC112" s="319"/>
      <c r="DD112" s="319"/>
      <c r="DE112" s="319"/>
      <c r="DF112" s="319"/>
      <c r="DG112" s="319"/>
      <c r="DH112" s="319"/>
      <c r="DI112" s="319"/>
      <c r="DJ112" s="319"/>
      <c r="DK112" s="319"/>
      <c r="DL112" s="319"/>
      <c r="DM112" s="319"/>
      <c r="DN112" s="319"/>
      <c r="DO112" s="319"/>
      <c r="DP112" s="319"/>
      <c r="DQ112" s="319"/>
      <c r="DR112" s="319"/>
      <c r="DS112" s="319"/>
      <c r="DT112" s="172"/>
      <c r="DU112" s="315"/>
      <c r="DV112" s="319"/>
      <c r="DW112" s="319"/>
      <c r="DX112" s="319"/>
      <c r="DY112" s="319"/>
      <c r="DZ112" s="319"/>
      <c r="EA112" s="319"/>
      <c r="EB112" s="319"/>
      <c r="EC112" s="319"/>
      <c r="ED112" s="319"/>
      <c r="EE112" s="319"/>
      <c r="EF112" s="319"/>
      <c r="EG112" s="319"/>
      <c r="EH112" s="319"/>
      <c r="EI112" s="319"/>
      <c r="EJ112" s="319"/>
      <c r="EK112" s="319"/>
      <c r="EL112" s="319"/>
      <c r="EM112" s="319"/>
      <c r="EN112" s="319"/>
      <c r="EO112" s="319"/>
      <c r="EP112" s="319"/>
      <c r="EQ112" s="319"/>
      <c r="ER112" s="319"/>
      <c r="ES112" s="172"/>
      <c r="ET112" s="315"/>
      <c r="EU112" s="319"/>
      <c r="EV112" s="319"/>
      <c r="EW112" s="319"/>
      <c r="EX112" s="319"/>
      <c r="EY112" s="319"/>
      <c r="EZ112" s="319"/>
      <c r="FA112" s="319"/>
      <c r="FB112" s="319"/>
      <c r="FC112" s="319"/>
      <c r="FD112" s="319"/>
      <c r="FE112" s="319"/>
      <c r="FF112" s="319"/>
      <c r="FG112" s="319"/>
      <c r="FH112" s="319"/>
      <c r="FI112" s="319"/>
      <c r="FJ112" s="319"/>
      <c r="FK112" s="319"/>
      <c r="FL112" s="319"/>
      <c r="FM112" s="319"/>
      <c r="FN112" s="319"/>
      <c r="FO112" s="319"/>
      <c r="FP112" s="319"/>
      <c r="FQ112" s="319"/>
      <c r="FR112" s="172"/>
      <c r="FS112" s="315"/>
      <c r="FT112" s="319"/>
      <c r="FU112" s="319"/>
      <c r="FV112" s="319"/>
      <c r="FW112" s="319"/>
      <c r="FX112" s="319"/>
      <c r="FY112" s="319"/>
      <c r="FZ112" s="319"/>
      <c r="GA112" s="319"/>
      <c r="GB112" s="319"/>
      <c r="GC112" s="319"/>
      <c r="GD112" s="319"/>
      <c r="GE112" s="319"/>
      <c r="GF112" s="319"/>
      <c r="GG112" s="319"/>
      <c r="GH112" s="319"/>
      <c r="GI112" s="319"/>
      <c r="GJ112" s="319"/>
      <c r="GK112" s="319"/>
      <c r="GL112" s="319"/>
      <c r="GM112" s="319"/>
      <c r="GN112" s="319"/>
      <c r="GO112" s="319"/>
      <c r="GP112" s="319"/>
      <c r="GQ112" s="319"/>
      <c r="GR112" s="319"/>
      <c r="GS112" s="319"/>
      <c r="GT112" s="319"/>
      <c r="GU112" s="319"/>
      <c r="GV112" s="319"/>
      <c r="GW112"/>
      <c r="GX112" s="315"/>
      <c r="GY112" s="319"/>
      <c r="GZ112" s="319"/>
      <c r="HA112" s="319"/>
      <c r="HB112" s="319"/>
      <c r="HC112" s="319"/>
      <c r="HD112" s="319"/>
      <c r="HE112" s="319"/>
      <c r="HF112" s="319"/>
      <c r="HG112" s="319"/>
      <c r="HH112" s="319"/>
      <c r="HI112" s="319"/>
      <c r="HJ112" s="319"/>
      <c r="HK112" s="319"/>
      <c r="HL112" s="319"/>
      <c r="HM112" s="319"/>
      <c r="HN112" s="319"/>
      <c r="HO112" s="319"/>
      <c r="HP112" s="319"/>
      <c r="HQ112" s="319"/>
      <c r="HR112" s="319"/>
      <c r="HS112" s="319"/>
      <c r="HT112" s="319"/>
      <c r="HU112" s="319"/>
      <c r="HV112" s="172"/>
      <c r="HW112" s="315"/>
      <c r="HX112" s="319"/>
      <c r="HY112" s="319"/>
      <c r="HZ112" s="319"/>
      <c r="IA112" s="319"/>
      <c r="IB112" s="319"/>
      <c r="IC112" s="319"/>
      <c r="ID112" s="319"/>
      <c r="IE112" s="319"/>
      <c r="IF112" s="319"/>
      <c r="IG112" s="319"/>
      <c r="IH112" s="319"/>
      <c r="II112" s="319"/>
      <c r="IJ112" s="319"/>
      <c r="IK112" s="319"/>
      <c r="IL112" s="319"/>
      <c r="IM112" s="319"/>
      <c r="IN112" s="319"/>
      <c r="IO112" s="319"/>
      <c r="IP112" s="319"/>
      <c r="IQ112" s="319"/>
      <c r="IR112" s="319"/>
      <c r="IS112" s="319"/>
      <c r="IT112" s="319"/>
      <c r="IU112" s="172"/>
      <c r="IV112" s="315"/>
      <c r="IW112" s="319"/>
      <c r="IX112" s="319"/>
      <c r="IY112" s="319"/>
      <c r="IZ112" s="319"/>
      <c r="JA112" s="319"/>
      <c r="JB112" s="319"/>
      <c r="JC112" s="319"/>
      <c r="JD112" s="319"/>
      <c r="JE112" s="319"/>
      <c r="JF112" s="319"/>
      <c r="JG112" s="319"/>
      <c r="JH112" s="319"/>
      <c r="JI112" s="319"/>
      <c r="JJ112" s="319"/>
      <c r="JK112" s="319"/>
      <c r="JL112" s="319"/>
      <c r="JM112" s="319"/>
      <c r="JN112" s="319"/>
      <c r="JO112" s="319"/>
      <c r="JP112" s="319"/>
      <c r="JQ112" s="319"/>
      <c r="JR112" s="319"/>
      <c r="JS112" s="319"/>
    </row>
    <row r="113" spans="1:279" s="25" customFormat="1" ht="15" x14ac:dyDescent="0.25">
      <c r="B113" s="781"/>
      <c r="C113" s="782"/>
      <c r="D113" s="783"/>
      <c r="E113" s="784"/>
      <c r="F113" s="785"/>
      <c r="G113" s="786"/>
      <c r="H113" s="786"/>
      <c r="I113" s="787"/>
      <c r="J113" s="786"/>
      <c r="K113" s="789"/>
      <c r="L113" s="790"/>
      <c r="M113" s="790"/>
      <c r="N113" s="791"/>
      <c r="P113" s="792"/>
      <c r="R113" s="792"/>
      <c r="T113" s="792"/>
      <c r="V113" s="792"/>
      <c r="X113" s="783"/>
      <c r="Z113" s="793"/>
      <c r="AA113"/>
      <c r="AB113" s="793"/>
      <c r="AC113" s="45"/>
      <c r="AD113" s="315"/>
      <c r="AE113" s="315"/>
      <c r="AF113" s="315"/>
      <c r="AG113" s="319"/>
      <c r="AH113" s="319"/>
      <c r="AI113" s="844"/>
      <c r="AJ113" s="844"/>
      <c r="AK113" s="844"/>
      <c r="AL113" s="844"/>
      <c r="AM113" s="844"/>
      <c r="AN113" s="844"/>
      <c r="AO113" s="844"/>
      <c r="AP113" s="844"/>
      <c r="AQ113" s="844"/>
      <c r="AR113" s="844"/>
      <c r="AS113" s="844"/>
      <c r="AT113" s="844"/>
      <c r="AU113" s="844"/>
      <c r="AV113" s="844"/>
      <c r="AW113" s="844"/>
      <c r="AX113" s="844"/>
      <c r="AY113" s="844"/>
      <c r="AZ113" s="844"/>
      <c r="BA113" s="844"/>
      <c r="BB113" s="844"/>
      <c r="BC113" s="844"/>
      <c r="BD113" s="844"/>
      <c r="BE113" s="844"/>
      <c r="BF113" s="844"/>
      <c r="BG113" s="844"/>
      <c r="BH113" s="844"/>
      <c r="BI113" s="844"/>
      <c r="BJ113"/>
      <c r="BK113" s="315"/>
      <c r="BL113" s="319"/>
      <c r="BM113" s="319"/>
      <c r="BN113" s="319"/>
      <c r="BO113" s="319"/>
      <c r="BP113" s="319"/>
      <c r="BQ113" s="319"/>
      <c r="BR113" s="319"/>
      <c r="BS113" s="319"/>
      <c r="BT113" s="319"/>
      <c r="BU113" s="319"/>
      <c r="BV113" s="319"/>
      <c r="BW113" s="319"/>
      <c r="BX113" s="319"/>
      <c r="BY113" s="319"/>
      <c r="BZ113" s="319"/>
      <c r="CA113" s="319"/>
      <c r="CB113" s="319"/>
      <c r="CC113" s="319"/>
      <c r="CD113" s="319"/>
      <c r="CE113" s="319"/>
      <c r="CF113" s="319"/>
      <c r="CG113" s="319"/>
      <c r="CH113" s="319"/>
      <c r="CI113" s="319"/>
      <c r="CJ113" s="319"/>
      <c r="CK113" s="319"/>
      <c r="CL113" s="319"/>
      <c r="CM113" s="319"/>
      <c r="CN113" s="319"/>
      <c r="CO113"/>
      <c r="CP113" s="315"/>
      <c r="CQ113" s="319"/>
      <c r="CR113" s="319"/>
      <c r="CS113" s="319"/>
      <c r="CT113" s="319"/>
      <c r="CU113" s="319"/>
      <c r="CV113" s="319"/>
      <c r="CW113" s="319"/>
      <c r="CX113" s="319"/>
      <c r="CY113" s="319"/>
      <c r="CZ113" s="319"/>
      <c r="DA113" s="319"/>
      <c r="DB113" s="319"/>
      <c r="DC113" s="319"/>
      <c r="DD113" s="319"/>
      <c r="DE113" s="319"/>
      <c r="DF113" s="319"/>
      <c r="DG113" s="319"/>
      <c r="DH113" s="319"/>
      <c r="DI113" s="319"/>
      <c r="DJ113" s="319"/>
      <c r="DK113" s="319"/>
      <c r="DL113" s="319"/>
      <c r="DM113" s="319"/>
      <c r="DN113" s="319"/>
      <c r="DO113" s="319"/>
      <c r="DP113" s="319"/>
      <c r="DQ113" s="319"/>
      <c r="DR113" s="319"/>
      <c r="DS113" s="319"/>
      <c r="DT113" s="172"/>
      <c r="DU113" s="315"/>
      <c r="DV113" s="319"/>
      <c r="DW113" s="319"/>
      <c r="DX113" s="319"/>
      <c r="DY113" s="319"/>
      <c r="DZ113" s="319"/>
      <c r="EA113" s="319"/>
      <c r="EB113" s="319"/>
      <c r="EC113" s="319"/>
      <c r="ED113" s="319"/>
      <c r="EE113" s="319"/>
      <c r="EF113" s="319"/>
      <c r="EG113" s="319"/>
      <c r="EH113" s="319"/>
      <c r="EI113" s="319"/>
      <c r="EJ113" s="319"/>
      <c r="EK113" s="319"/>
      <c r="EL113" s="319"/>
      <c r="EM113" s="319"/>
      <c r="EN113" s="319"/>
      <c r="EO113" s="319"/>
      <c r="EP113" s="319"/>
      <c r="EQ113" s="319"/>
      <c r="ER113" s="319"/>
      <c r="ES113" s="172"/>
      <c r="ET113" s="315"/>
      <c r="EU113" s="319"/>
      <c r="EV113" s="319"/>
      <c r="EW113" s="319"/>
      <c r="EX113" s="319"/>
      <c r="EY113" s="319"/>
      <c r="EZ113" s="319"/>
      <c r="FA113" s="319"/>
      <c r="FB113" s="319"/>
      <c r="FC113" s="319"/>
      <c r="FD113" s="319"/>
      <c r="FE113" s="319"/>
      <c r="FF113" s="319"/>
      <c r="FG113" s="319"/>
      <c r="FH113" s="319"/>
      <c r="FI113" s="319"/>
      <c r="FJ113" s="319"/>
      <c r="FK113" s="319"/>
      <c r="FL113" s="319"/>
      <c r="FM113" s="319"/>
      <c r="FN113" s="319"/>
      <c r="FO113" s="319"/>
      <c r="FP113" s="319"/>
      <c r="FQ113" s="319"/>
      <c r="FR113" s="172"/>
      <c r="FS113" s="315"/>
      <c r="FT113" s="319"/>
      <c r="FU113" s="319"/>
      <c r="FV113" s="319"/>
      <c r="FW113" s="319"/>
      <c r="FX113" s="319"/>
      <c r="FY113" s="319"/>
      <c r="FZ113" s="319"/>
      <c r="GA113" s="319"/>
      <c r="GB113" s="319"/>
      <c r="GC113" s="319"/>
      <c r="GD113" s="319"/>
      <c r="GE113" s="319"/>
      <c r="GF113" s="319"/>
      <c r="GG113" s="319"/>
      <c r="GH113" s="319"/>
      <c r="GI113" s="319"/>
      <c r="GJ113" s="319"/>
      <c r="GK113" s="319"/>
      <c r="GL113" s="319"/>
      <c r="GM113" s="319"/>
      <c r="GN113" s="319"/>
      <c r="GO113" s="319"/>
      <c r="GP113" s="319"/>
      <c r="GQ113" s="319"/>
      <c r="GR113" s="319"/>
      <c r="GS113" s="319"/>
      <c r="GT113" s="319"/>
      <c r="GU113" s="319"/>
      <c r="GV113" s="319"/>
      <c r="GW113"/>
      <c r="GX113" s="315"/>
      <c r="GY113" s="319"/>
      <c r="GZ113" s="319"/>
      <c r="HA113" s="319"/>
      <c r="HB113" s="319"/>
      <c r="HC113" s="319"/>
      <c r="HD113" s="319"/>
      <c r="HE113" s="319"/>
      <c r="HF113" s="319"/>
      <c r="HG113" s="319"/>
      <c r="HH113" s="319"/>
      <c r="HI113" s="319"/>
      <c r="HJ113" s="319"/>
      <c r="HK113" s="319"/>
      <c r="HL113" s="319"/>
      <c r="HM113" s="319"/>
      <c r="HN113" s="319"/>
      <c r="HO113" s="319"/>
      <c r="HP113" s="319"/>
      <c r="HQ113" s="319"/>
      <c r="HR113" s="319"/>
      <c r="HS113" s="319"/>
      <c r="HT113" s="319"/>
      <c r="HU113" s="319"/>
      <c r="HV113" s="172"/>
      <c r="HW113" s="315"/>
      <c r="HX113" s="319"/>
      <c r="HY113" s="319"/>
      <c r="HZ113" s="319"/>
      <c r="IA113" s="319"/>
      <c r="IB113" s="319"/>
      <c r="IC113" s="319"/>
      <c r="ID113" s="319"/>
      <c r="IE113" s="319"/>
      <c r="IF113" s="319"/>
      <c r="IG113" s="319"/>
      <c r="IH113" s="319"/>
      <c r="II113" s="319"/>
      <c r="IJ113" s="319"/>
      <c r="IK113" s="319"/>
      <c r="IL113" s="319"/>
      <c r="IM113" s="319"/>
      <c r="IN113" s="319"/>
      <c r="IO113" s="319"/>
      <c r="IP113" s="319"/>
      <c r="IQ113" s="319"/>
      <c r="IR113" s="319"/>
      <c r="IS113" s="319"/>
      <c r="IT113" s="319"/>
      <c r="IU113" s="172"/>
      <c r="IV113" s="315"/>
      <c r="IW113" s="319"/>
      <c r="IX113" s="319"/>
      <c r="IY113" s="319"/>
      <c r="IZ113" s="319"/>
      <c r="JA113" s="319"/>
      <c r="JB113" s="319"/>
      <c r="JC113" s="319"/>
      <c r="JD113" s="319"/>
      <c r="JE113" s="319"/>
      <c r="JF113" s="319"/>
      <c r="JG113" s="319"/>
      <c r="JH113" s="319"/>
      <c r="JI113" s="319"/>
      <c r="JJ113" s="319"/>
      <c r="JK113" s="319"/>
      <c r="JL113" s="319"/>
      <c r="JM113" s="319"/>
      <c r="JN113" s="319"/>
      <c r="JO113" s="319"/>
      <c r="JP113" s="319"/>
      <c r="JQ113" s="319"/>
      <c r="JR113" s="319"/>
      <c r="JS113" s="319"/>
    </row>
    <row r="114" spans="1:279" s="25" customFormat="1" ht="15" x14ac:dyDescent="0.25">
      <c r="B114" s="781"/>
      <c r="C114" s="782"/>
      <c r="D114" s="783"/>
      <c r="E114" s="784"/>
      <c r="F114" s="785"/>
      <c r="G114" s="786"/>
      <c r="H114" s="786"/>
      <c r="I114" s="787"/>
      <c r="J114" s="786"/>
      <c r="K114" s="789"/>
      <c r="L114" s="790"/>
      <c r="M114" s="790"/>
      <c r="N114" s="791"/>
      <c r="P114" s="792"/>
      <c r="R114" s="792"/>
      <c r="T114" s="792"/>
      <c r="V114" s="792"/>
      <c r="X114" s="783"/>
      <c r="Z114" s="793"/>
      <c r="AA114"/>
      <c r="AB114" s="793"/>
      <c r="AC114" s="45"/>
      <c r="AD114" s="315"/>
      <c r="AE114" s="315"/>
      <c r="AF114" s="315"/>
      <c r="AG114" s="319"/>
      <c r="AH114" s="319"/>
      <c r="AI114" s="844"/>
      <c r="AJ114" s="844"/>
      <c r="AK114" s="844"/>
      <c r="AL114" s="844"/>
      <c r="AM114" s="844"/>
      <c r="AN114" s="844"/>
      <c r="AO114" s="844"/>
      <c r="AP114" s="844"/>
      <c r="AQ114" s="844"/>
      <c r="AR114" s="844"/>
      <c r="AS114" s="844"/>
      <c r="AT114" s="844"/>
      <c r="AU114" s="844"/>
      <c r="AV114" s="844"/>
      <c r="AW114" s="844"/>
      <c r="AX114" s="844"/>
      <c r="AY114" s="844"/>
      <c r="AZ114" s="844"/>
      <c r="BA114" s="844"/>
      <c r="BB114" s="844"/>
      <c r="BC114" s="844"/>
      <c r="BD114" s="844"/>
      <c r="BE114" s="844"/>
      <c r="BF114" s="844"/>
      <c r="BG114" s="844"/>
      <c r="BH114" s="844"/>
      <c r="BI114" s="844"/>
      <c r="BJ114"/>
      <c r="BK114" s="315"/>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c r="CP114" s="315"/>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172"/>
      <c r="DU114" s="315"/>
      <c r="DV114" s="319"/>
      <c r="DW114" s="319"/>
      <c r="DX114" s="319"/>
      <c r="DY114" s="319"/>
      <c r="DZ114" s="319"/>
      <c r="EA114" s="319"/>
      <c r="EB114" s="319"/>
      <c r="EC114" s="319"/>
      <c r="ED114" s="319"/>
      <c r="EE114" s="319"/>
      <c r="EF114" s="319"/>
      <c r="EG114" s="319"/>
      <c r="EH114" s="319"/>
      <c r="EI114" s="319"/>
      <c r="EJ114" s="319"/>
      <c r="EK114" s="319"/>
      <c r="EL114" s="319"/>
      <c r="EM114" s="319"/>
      <c r="EN114" s="319"/>
      <c r="EO114" s="319"/>
      <c r="EP114" s="319"/>
      <c r="EQ114" s="319"/>
      <c r="ER114" s="319"/>
      <c r="ES114" s="172"/>
      <c r="ET114" s="315"/>
      <c r="EU114" s="319"/>
      <c r="EV114" s="319"/>
      <c r="EW114" s="319"/>
      <c r="EX114" s="319"/>
      <c r="EY114" s="319"/>
      <c r="EZ114" s="319"/>
      <c r="FA114" s="319"/>
      <c r="FB114" s="319"/>
      <c r="FC114" s="319"/>
      <c r="FD114" s="319"/>
      <c r="FE114" s="319"/>
      <c r="FF114" s="319"/>
      <c r="FG114" s="319"/>
      <c r="FH114" s="319"/>
      <c r="FI114" s="319"/>
      <c r="FJ114" s="319"/>
      <c r="FK114" s="319"/>
      <c r="FL114" s="319"/>
      <c r="FM114" s="319"/>
      <c r="FN114" s="319"/>
      <c r="FO114" s="319"/>
      <c r="FP114" s="319"/>
      <c r="FQ114" s="319"/>
      <c r="FR114" s="172"/>
      <c r="FS114" s="315"/>
      <c r="FT114" s="319"/>
      <c r="FU114" s="319"/>
      <c r="FV114" s="319"/>
      <c r="FW114" s="319"/>
      <c r="FX114" s="319"/>
      <c r="FY114" s="319"/>
      <c r="FZ114" s="319"/>
      <c r="GA114" s="319"/>
      <c r="GB114" s="319"/>
      <c r="GC114" s="319"/>
      <c r="GD114" s="319"/>
      <c r="GE114" s="319"/>
      <c r="GF114" s="319"/>
      <c r="GG114" s="319"/>
      <c r="GH114" s="319"/>
      <c r="GI114" s="319"/>
      <c r="GJ114" s="319"/>
      <c r="GK114" s="319"/>
      <c r="GL114" s="319"/>
      <c r="GM114" s="319"/>
      <c r="GN114" s="319"/>
      <c r="GO114" s="319"/>
      <c r="GP114" s="319"/>
      <c r="GQ114" s="319"/>
      <c r="GR114" s="319"/>
      <c r="GS114" s="319"/>
      <c r="GT114" s="319"/>
      <c r="GU114" s="319"/>
      <c r="GV114" s="319"/>
      <c r="GW114"/>
      <c r="GX114" s="315"/>
      <c r="GY114" s="319"/>
      <c r="GZ114" s="319"/>
      <c r="HA114" s="319"/>
      <c r="HB114" s="319"/>
      <c r="HC114" s="319"/>
      <c r="HD114" s="319"/>
      <c r="HE114" s="319"/>
      <c r="HF114" s="319"/>
      <c r="HG114" s="319"/>
      <c r="HH114" s="319"/>
      <c r="HI114" s="319"/>
      <c r="HJ114" s="319"/>
      <c r="HK114" s="319"/>
      <c r="HL114" s="319"/>
      <c r="HM114" s="319"/>
      <c r="HN114" s="319"/>
      <c r="HO114" s="319"/>
      <c r="HP114" s="319"/>
      <c r="HQ114" s="319"/>
      <c r="HR114" s="319"/>
      <c r="HS114" s="319"/>
      <c r="HT114" s="319"/>
      <c r="HU114" s="319"/>
      <c r="HV114" s="172"/>
      <c r="HW114" s="315"/>
      <c r="HX114" s="319"/>
      <c r="HY114" s="319"/>
      <c r="HZ114" s="319"/>
      <c r="IA114" s="319"/>
      <c r="IB114" s="319"/>
      <c r="IC114" s="319"/>
      <c r="ID114" s="319"/>
      <c r="IE114" s="319"/>
      <c r="IF114" s="319"/>
      <c r="IG114" s="319"/>
      <c r="IH114" s="319"/>
      <c r="II114" s="319"/>
      <c r="IJ114" s="319"/>
      <c r="IK114" s="319"/>
      <c r="IL114" s="319"/>
      <c r="IM114" s="319"/>
      <c r="IN114" s="319"/>
      <c r="IO114" s="319"/>
      <c r="IP114" s="319"/>
      <c r="IQ114" s="319"/>
      <c r="IR114" s="319"/>
      <c r="IS114" s="319"/>
      <c r="IT114" s="319"/>
      <c r="IU114" s="172"/>
      <c r="IV114" s="315"/>
      <c r="IW114" s="319"/>
      <c r="IX114" s="319"/>
      <c r="IY114" s="319"/>
      <c r="IZ114" s="319"/>
      <c r="JA114" s="319"/>
      <c r="JB114" s="319"/>
      <c r="JC114" s="319"/>
      <c r="JD114" s="319"/>
      <c r="JE114" s="319"/>
      <c r="JF114" s="319"/>
      <c r="JG114" s="319"/>
      <c r="JH114" s="319"/>
      <c r="JI114" s="319"/>
      <c r="JJ114" s="319"/>
      <c r="JK114" s="319"/>
      <c r="JL114" s="319"/>
      <c r="JM114" s="319"/>
      <c r="JN114" s="319"/>
      <c r="JO114" s="319"/>
      <c r="JP114" s="319"/>
      <c r="JQ114" s="319"/>
      <c r="JR114" s="319"/>
      <c r="JS114" s="319"/>
    </row>
    <row r="115" spans="1:279" s="25" customFormat="1" ht="15" x14ac:dyDescent="0.25">
      <c r="B115" s="781"/>
      <c r="C115" s="782"/>
      <c r="D115" s="783"/>
      <c r="E115" s="784"/>
      <c r="F115" s="785"/>
      <c r="G115" s="786"/>
      <c r="H115" s="786"/>
      <c r="I115" s="787"/>
      <c r="J115" s="786"/>
      <c r="K115" s="789"/>
      <c r="L115" s="790"/>
      <c r="M115" s="790"/>
      <c r="N115" s="791"/>
      <c r="P115" s="792"/>
      <c r="R115" s="792"/>
      <c r="T115" s="792"/>
      <c r="V115" s="792"/>
      <c r="X115" s="783"/>
      <c r="Z115" s="793"/>
      <c r="AA115"/>
      <c r="AB115" s="793"/>
      <c r="AC115" s="45"/>
      <c r="AD115" s="315"/>
      <c r="AE115" s="315"/>
      <c r="AF115" s="315"/>
      <c r="AG115" s="319"/>
      <c r="AH115" s="319"/>
      <c r="AI115" s="844"/>
      <c r="AJ115" s="844"/>
      <c r="AK115" s="844"/>
      <c r="AL115" s="844"/>
      <c r="AM115" s="844"/>
      <c r="AN115" s="844"/>
      <c r="AO115" s="844"/>
      <c r="AP115" s="844"/>
      <c r="AQ115" s="844"/>
      <c r="AR115" s="844"/>
      <c r="AS115" s="844"/>
      <c r="AT115" s="844"/>
      <c r="AU115" s="844"/>
      <c r="AV115" s="844"/>
      <c r="AW115" s="844"/>
      <c r="AX115" s="844"/>
      <c r="AY115" s="844"/>
      <c r="AZ115" s="844"/>
      <c r="BA115" s="844"/>
      <c r="BB115" s="844"/>
      <c r="BC115" s="844"/>
      <c r="BD115" s="844"/>
      <c r="BE115" s="844"/>
      <c r="BF115" s="844"/>
      <c r="BG115" s="844"/>
      <c r="BH115" s="844"/>
      <c r="BI115" s="844"/>
      <c r="BJ115"/>
      <c r="BK115" s="315"/>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c r="CP115" s="315"/>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172"/>
      <c r="DU115" s="315"/>
      <c r="DV115" s="319"/>
      <c r="DW115" s="319"/>
      <c r="DX115" s="319"/>
      <c r="DY115" s="319"/>
      <c r="DZ115" s="319"/>
      <c r="EA115" s="319"/>
      <c r="EB115" s="319"/>
      <c r="EC115" s="319"/>
      <c r="ED115" s="319"/>
      <c r="EE115" s="319"/>
      <c r="EF115" s="319"/>
      <c r="EG115" s="319"/>
      <c r="EH115" s="319"/>
      <c r="EI115" s="319"/>
      <c r="EJ115" s="319"/>
      <c r="EK115" s="319"/>
      <c r="EL115" s="319"/>
      <c r="EM115" s="319"/>
      <c r="EN115" s="319"/>
      <c r="EO115" s="319"/>
      <c r="EP115" s="319"/>
      <c r="EQ115" s="319"/>
      <c r="ER115" s="319"/>
      <c r="ES115" s="172"/>
      <c r="ET115" s="315"/>
      <c r="EU115" s="319"/>
      <c r="EV115" s="319"/>
      <c r="EW115" s="319"/>
      <c r="EX115" s="319"/>
      <c r="EY115" s="319"/>
      <c r="EZ115" s="319"/>
      <c r="FA115" s="319"/>
      <c r="FB115" s="319"/>
      <c r="FC115" s="319"/>
      <c r="FD115" s="319"/>
      <c r="FE115" s="319"/>
      <c r="FF115" s="319"/>
      <c r="FG115" s="319"/>
      <c r="FH115" s="319"/>
      <c r="FI115" s="319"/>
      <c r="FJ115" s="319"/>
      <c r="FK115" s="319"/>
      <c r="FL115" s="319"/>
      <c r="FM115" s="319"/>
      <c r="FN115" s="319"/>
      <c r="FO115" s="319"/>
      <c r="FP115" s="319"/>
      <c r="FQ115" s="319"/>
      <c r="FR115" s="172"/>
      <c r="FS115" s="315"/>
      <c r="FT115" s="319"/>
      <c r="FU115" s="319"/>
      <c r="FV115" s="319"/>
      <c r="FW115" s="319"/>
      <c r="FX115" s="319"/>
      <c r="FY115" s="319"/>
      <c r="FZ115" s="319"/>
      <c r="GA115" s="319"/>
      <c r="GB115" s="319"/>
      <c r="GC115" s="319"/>
      <c r="GD115" s="319"/>
      <c r="GE115" s="319"/>
      <c r="GF115" s="319"/>
      <c r="GG115" s="319"/>
      <c r="GH115" s="319"/>
      <c r="GI115" s="319"/>
      <c r="GJ115" s="319"/>
      <c r="GK115" s="319"/>
      <c r="GL115" s="319"/>
      <c r="GM115" s="319"/>
      <c r="GN115" s="319"/>
      <c r="GO115" s="319"/>
      <c r="GP115" s="319"/>
      <c r="GQ115" s="319"/>
      <c r="GR115" s="319"/>
      <c r="GS115" s="319"/>
      <c r="GT115" s="319"/>
      <c r="GU115" s="319"/>
      <c r="GV115" s="319"/>
      <c r="GW115"/>
      <c r="GX115" s="315"/>
      <c r="GY115" s="319"/>
      <c r="GZ115" s="319"/>
      <c r="HA115" s="319"/>
      <c r="HB115" s="319"/>
      <c r="HC115" s="319"/>
      <c r="HD115" s="319"/>
      <c r="HE115" s="319"/>
      <c r="HF115" s="319"/>
      <c r="HG115" s="319"/>
      <c r="HH115" s="319"/>
      <c r="HI115" s="319"/>
      <c r="HJ115" s="319"/>
      <c r="HK115" s="319"/>
      <c r="HL115" s="319"/>
      <c r="HM115" s="319"/>
      <c r="HN115" s="319"/>
      <c r="HO115" s="319"/>
      <c r="HP115" s="319"/>
      <c r="HQ115" s="319"/>
      <c r="HR115" s="319"/>
      <c r="HS115" s="319"/>
      <c r="HT115" s="319"/>
      <c r="HU115" s="319"/>
      <c r="HV115" s="172"/>
      <c r="HW115" s="315"/>
      <c r="HX115" s="319"/>
      <c r="HY115" s="319"/>
      <c r="HZ115" s="319"/>
      <c r="IA115" s="319"/>
      <c r="IB115" s="319"/>
      <c r="IC115" s="319"/>
      <c r="ID115" s="319"/>
      <c r="IE115" s="319"/>
      <c r="IF115" s="319"/>
      <c r="IG115" s="319"/>
      <c r="IH115" s="319"/>
      <c r="II115" s="319"/>
      <c r="IJ115" s="319"/>
      <c r="IK115" s="319"/>
      <c r="IL115" s="319"/>
      <c r="IM115" s="319"/>
      <c r="IN115" s="319"/>
      <c r="IO115" s="319"/>
      <c r="IP115" s="319"/>
      <c r="IQ115" s="319"/>
      <c r="IR115" s="319"/>
      <c r="IS115" s="319"/>
      <c r="IT115" s="319"/>
      <c r="IU115" s="172"/>
      <c r="IV115" s="315"/>
      <c r="IW115" s="319"/>
      <c r="IX115" s="319"/>
      <c r="IY115" s="319"/>
      <c r="IZ115" s="319"/>
      <c r="JA115" s="319"/>
      <c r="JB115" s="319"/>
      <c r="JC115" s="319"/>
      <c r="JD115" s="319"/>
      <c r="JE115" s="319"/>
      <c r="JF115" s="319"/>
      <c r="JG115" s="319"/>
      <c r="JH115" s="319"/>
      <c r="JI115" s="319"/>
      <c r="JJ115" s="319"/>
      <c r="JK115" s="319"/>
      <c r="JL115" s="319"/>
      <c r="JM115" s="319"/>
      <c r="JN115" s="319"/>
      <c r="JO115" s="319"/>
      <c r="JP115" s="319"/>
      <c r="JQ115" s="319"/>
      <c r="JR115" s="319"/>
      <c r="JS115" s="319"/>
    </row>
    <row r="116" spans="1:279" s="25" customFormat="1" ht="15" x14ac:dyDescent="0.25">
      <c r="B116" s="781"/>
      <c r="C116" s="782"/>
      <c r="D116" s="783"/>
      <c r="E116" s="784"/>
      <c r="F116" s="785"/>
      <c r="G116" s="786"/>
      <c r="H116" s="786"/>
      <c r="I116" s="787"/>
      <c r="J116" s="786"/>
      <c r="K116" s="789"/>
      <c r="L116" s="790"/>
      <c r="M116" s="790"/>
      <c r="N116" s="791"/>
      <c r="P116" s="792"/>
      <c r="R116" s="792"/>
      <c r="T116" s="792"/>
      <c r="V116" s="792"/>
      <c r="X116" s="783"/>
      <c r="Z116" s="793"/>
      <c r="AA116"/>
      <c r="AB116" s="793"/>
      <c r="AC116" s="45"/>
      <c r="AD116" s="315"/>
      <c r="AE116" s="315"/>
      <c r="AF116" s="315"/>
      <c r="AG116" s="319"/>
      <c r="AH116" s="319"/>
      <c r="AI116" s="844"/>
      <c r="AJ116" s="844"/>
      <c r="AK116" s="844"/>
      <c r="AL116" s="844"/>
      <c r="AM116" s="844"/>
      <c r="AN116" s="844"/>
      <c r="AO116" s="844"/>
      <c r="AP116" s="844"/>
      <c r="AQ116" s="844"/>
      <c r="AR116" s="844"/>
      <c r="AS116" s="844"/>
      <c r="AT116" s="844"/>
      <c r="AU116" s="844"/>
      <c r="AV116" s="844"/>
      <c r="AW116" s="844"/>
      <c r="AX116" s="844"/>
      <c r="AY116" s="844"/>
      <c r="AZ116" s="844"/>
      <c r="BA116" s="844"/>
      <c r="BB116" s="844"/>
      <c r="BC116" s="844"/>
      <c r="BD116" s="844"/>
      <c r="BE116" s="844"/>
      <c r="BF116" s="844"/>
      <c r="BG116" s="844"/>
      <c r="BH116" s="844"/>
      <c r="BI116" s="844"/>
      <c r="BJ116"/>
      <c r="BK116" s="315"/>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c r="CP116" s="315"/>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172"/>
      <c r="DU116" s="315"/>
      <c r="DV116" s="319"/>
      <c r="DW116" s="319"/>
      <c r="DX116" s="319"/>
      <c r="DY116" s="319"/>
      <c r="DZ116" s="319"/>
      <c r="EA116" s="319"/>
      <c r="EB116" s="319"/>
      <c r="EC116" s="319"/>
      <c r="ED116" s="319"/>
      <c r="EE116" s="319"/>
      <c r="EF116" s="319"/>
      <c r="EG116" s="319"/>
      <c r="EH116" s="319"/>
      <c r="EI116" s="319"/>
      <c r="EJ116" s="319"/>
      <c r="EK116" s="319"/>
      <c r="EL116" s="319"/>
      <c r="EM116" s="319"/>
      <c r="EN116" s="319"/>
      <c r="EO116" s="319"/>
      <c r="EP116" s="319"/>
      <c r="EQ116" s="319"/>
      <c r="ER116" s="319"/>
      <c r="ES116" s="172"/>
      <c r="ET116" s="315"/>
      <c r="EU116" s="319"/>
      <c r="EV116" s="319"/>
      <c r="EW116" s="319"/>
      <c r="EX116" s="319"/>
      <c r="EY116" s="319"/>
      <c r="EZ116" s="319"/>
      <c r="FA116" s="319"/>
      <c r="FB116" s="319"/>
      <c r="FC116" s="319"/>
      <c r="FD116" s="319"/>
      <c r="FE116" s="319"/>
      <c r="FF116" s="319"/>
      <c r="FG116" s="319"/>
      <c r="FH116" s="319"/>
      <c r="FI116" s="319"/>
      <c r="FJ116" s="319"/>
      <c r="FK116" s="319"/>
      <c r="FL116" s="319"/>
      <c r="FM116" s="319"/>
      <c r="FN116" s="319"/>
      <c r="FO116" s="319"/>
      <c r="FP116" s="319"/>
      <c r="FQ116" s="319"/>
      <c r="FR116" s="172"/>
      <c r="FS116" s="315"/>
      <c r="FT116" s="319"/>
      <c r="FU116" s="319"/>
      <c r="FV116" s="319"/>
      <c r="FW116" s="319"/>
      <c r="FX116" s="319"/>
      <c r="FY116" s="319"/>
      <c r="FZ116" s="319"/>
      <c r="GA116" s="319"/>
      <c r="GB116" s="319"/>
      <c r="GC116" s="319"/>
      <c r="GD116" s="319"/>
      <c r="GE116" s="319"/>
      <c r="GF116" s="319"/>
      <c r="GG116" s="319"/>
      <c r="GH116" s="319"/>
      <c r="GI116" s="319"/>
      <c r="GJ116" s="319"/>
      <c r="GK116" s="319"/>
      <c r="GL116" s="319"/>
      <c r="GM116" s="319"/>
      <c r="GN116" s="319"/>
      <c r="GO116" s="319"/>
      <c r="GP116" s="319"/>
      <c r="GQ116" s="319"/>
      <c r="GR116" s="319"/>
      <c r="GS116" s="319"/>
      <c r="GT116" s="319"/>
      <c r="GU116" s="319"/>
      <c r="GV116" s="319"/>
      <c r="GW116"/>
      <c r="GX116" s="315"/>
      <c r="GY116" s="319"/>
      <c r="GZ116" s="319"/>
      <c r="HA116" s="319"/>
      <c r="HB116" s="319"/>
      <c r="HC116" s="319"/>
      <c r="HD116" s="319"/>
      <c r="HE116" s="319"/>
      <c r="HF116" s="319"/>
      <c r="HG116" s="319"/>
      <c r="HH116" s="319"/>
      <c r="HI116" s="319"/>
      <c r="HJ116" s="319"/>
      <c r="HK116" s="319"/>
      <c r="HL116" s="319"/>
      <c r="HM116" s="319"/>
      <c r="HN116" s="319"/>
      <c r="HO116" s="319"/>
      <c r="HP116" s="319"/>
      <c r="HQ116" s="319"/>
      <c r="HR116" s="319"/>
      <c r="HS116" s="319"/>
      <c r="HT116" s="319"/>
      <c r="HU116" s="319"/>
      <c r="HV116" s="172"/>
      <c r="HW116" s="315"/>
      <c r="HX116" s="319"/>
      <c r="HY116" s="319"/>
      <c r="HZ116" s="319"/>
      <c r="IA116" s="319"/>
      <c r="IB116" s="319"/>
      <c r="IC116" s="319"/>
      <c r="ID116" s="319"/>
      <c r="IE116" s="319"/>
      <c r="IF116" s="319"/>
      <c r="IG116" s="319"/>
      <c r="IH116" s="319"/>
      <c r="II116" s="319"/>
      <c r="IJ116" s="319"/>
      <c r="IK116" s="319"/>
      <c r="IL116" s="319"/>
      <c r="IM116" s="319"/>
      <c r="IN116" s="319"/>
      <c r="IO116" s="319"/>
      <c r="IP116" s="319"/>
      <c r="IQ116" s="319"/>
      <c r="IR116" s="319"/>
      <c r="IS116" s="319"/>
      <c r="IT116" s="319"/>
      <c r="IU116" s="172"/>
      <c r="IV116" s="315"/>
      <c r="IW116" s="319"/>
      <c r="IX116" s="319"/>
      <c r="IY116" s="319"/>
      <c r="IZ116" s="319"/>
      <c r="JA116" s="319"/>
      <c r="JB116" s="319"/>
      <c r="JC116" s="319"/>
      <c r="JD116" s="319"/>
      <c r="JE116" s="319"/>
      <c r="JF116" s="319"/>
      <c r="JG116" s="319"/>
      <c r="JH116" s="319"/>
      <c r="JI116" s="319"/>
      <c r="JJ116" s="319"/>
      <c r="JK116" s="319"/>
      <c r="JL116" s="319"/>
      <c r="JM116" s="319"/>
      <c r="JN116" s="319"/>
      <c r="JO116" s="319"/>
      <c r="JP116" s="319"/>
      <c r="JQ116" s="319"/>
      <c r="JR116" s="319"/>
      <c r="JS116" s="319"/>
    </row>
    <row r="117" spans="1:279" s="25" customFormat="1" ht="15" x14ac:dyDescent="0.25">
      <c r="B117" s="781"/>
      <c r="C117" s="782"/>
      <c r="D117" s="783"/>
      <c r="E117" s="784"/>
      <c r="F117" s="785"/>
      <c r="G117" s="786"/>
      <c r="H117" s="786"/>
      <c r="I117" s="787"/>
      <c r="J117" s="786"/>
      <c r="K117" s="789"/>
      <c r="L117" s="790"/>
      <c r="M117" s="790"/>
      <c r="N117" s="791"/>
      <c r="P117" s="792"/>
      <c r="R117" s="792"/>
      <c r="T117" s="792"/>
      <c r="V117" s="792"/>
      <c r="X117" s="783"/>
      <c r="Z117" s="793"/>
      <c r="AA117"/>
      <c r="AB117" s="793"/>
      <c r="AC117" s="45"/>
      <c r="AD117" s="315"/>
      <c r="AE117" s="315"/>
      <c r="AF117" s="315"/>
      <c r="AG117" s="319"/>
      <c r="AH117" s="319"/>
      <c r="AI117" s="844"/>
      <c r="AJ117" s="844"/>
      <c r="AK117" s="844"/>
      <c r="AL117" s="844"/>
      <c r="AM117" s="844"/>
      <c r="AN117" s="844"/>
      <c r="AO117" s="844"/>
      <c r="AP117" s="844"/>
      <c r="AQ117" s="844"/>
      <c r="AR117" s="844"/>
      <c r="AS117" s="844"/>
      <c r="AT117" s="844"/>
      <c r="AU117" s="844"/>
      <c r="AV117" s="844"/>
      <c r="AW117" s="844"/>
      <c r="AX117" s="844"/>
      <c r="AY117" s="844"/>
      <c r="AZ117" s="844"/>
      <c r="BA117" s="844"/>
      <c r="BB117" s="844"/>
      <c r="BC117" s="844"/>
      <c r="BD117" s="844"/>
      <c r="BE117" s="844"/>
      <c r="BF117" s="844"/>
      <c r="BG117" s="844"/>
      <c r="BH117" s="844"/>
      <c r="BI117" s="844"/>
      <c r="BJ117"/>
      <c r="BK117" s="315"/>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c r="CP117" s="315"/>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172"/>
      <c r="DU117" s="315"/>
      <c r="DV117" s="319"/>
      <c r="DW117" s="319"/>
      <c r="DX117" s="319"/>
      <c r="DY117" s="319"/>
      <c r="DZ117" s="319"/>
      <c r="EA117" s="319"/>
      <c r="EB117" s="319"/>
      <c r="EC117" s="319"/>
      <c r="ED117" s="319"/>
      <c r="EE117" s="319"/>
      <c r="EF117" s="319"/>
      <c r="EG117" s="319"/>
      <c r="EH117" s="319"/>
      <c r="EI117" s="319"/>
      <c r="EJ117" s="319"/>
      <c r="EK117" s="319"/>
      <c r="EL117" s="319"/>
      <c r="EM117" s="319"/>
      <c r="EN117" s="319"/>
      <c r="EO117" s="319"/>
      <c r="EP117" s="319"/>
      <c r="EQ117" s="319"/>
      <c r="ER117" s="319"/>
      <c r="ES117" s="172"/>
      <c r="ET117" s="315"/>
      <c r="EU117" s="319"/>
      <c r="EV117" s="319"/>
      <c r="EW117" s="319"/>
      <c r="EX117" s="319"/>
      <c r="EY117" s="319"/>
      <c r="EZ117" s="319"/>
      <c r="FA117" s="319"/>
      <c r="FB117" s="319"/>
      <c r="FC117" s="319"/>
      <c r="FD117" s="319"/>
      <c r="FE117" s="319"/>
      <c r="FF117" s="319"/>
      <c r="FG117" s="319"/>
      <c r="FH117" s="319"/>
      <c r="FI117" s="319"/>
      <c r="FJ117" s="319"/>
      <c r="FK117" s="319"/>
      <c r="FL117" s="319"/>
      <c r="FM117" s="319"/>
      <c r="FN117" s="319"/>
      <c r="FO117" s="319"/>
      <c r="FP117" s="319"/>
      <c r="FQ117" s="319"/>
      <c r="FR117" s="172"/>
      <c r="FS117" s="315"/>
      <c r="FT117" s="319"/>
      <c r="FU117" s="319"/>
      <c r="FV117" s="319"/>
      <c r="FW117" s="319"/>
      <c r="FX117" s="319"/>
      <c r="FY117" s="319"/>
      <c r="FZ117" s="319"/>
      <c r="GA117" s="319"/>
      <c r="GB117" s="319"/>
      <c r="GC117" s="319"/>
      <c r="GD117" s="319"/>
      <c r="GE117" s="319"/>
      <c r="GF117" s="319"/>
      <c r="GG117" s="319"/>
      <c r="GH117" s="319"/>
      <c r="GI117" s="319"/>
      <c r="GJ117" s="319"/>
      <c r="GK117" s="319"/>
      <c r="GL117" s="319"/>
      <c r="GM117" s="319"/>
      <c r="GN117" s="319"/>
      <c r="GO117" s="319"/>
      <c r="GP117" s="319"/>
      <c r="GQ117" s="319"/>
      <c r="GR117" s="319"/>
      <c r="GS117" s="319"/>
      <c r="GT117" s="319"/>
      <c r="GU117" s="319"/>
      <c r="GV117" s="319"/>
      <c r="GW117"/>
      <c r="GX117" s="315"/>
      <c r="GY117" s="319"/>
      <c r="GZ117" s="319"/>
      <c r="HA117" s="319"/>
      <c r="HB117" s="319"/>
      <c r="HC117" s="319"/>
      <c r="HD117" s="319"/>
      <c r="HE117" s="319"/>
      <c r="HF117" s="319"/>
      <c r="HG117" s="319"/>
      <c r="HH117" s="319"/>
      <c r="HI117" s="319"/>
      <c r="HJ117" s="319"/>
      <c r="HK117" s="319"/>
      <c r="HL117" s="319"/>
      <c r="HM117" s="319"/>
      <c r="HN117" s="319"/>
      <c r="HO117" s="319"/>
      <c r="HP117" s="319"/>
      <c r="HQ117" s="319"/>
      <c r="HR117" s="319"/>
      <c r="HS117" s="319"/>
      <c r="HT117" s="319"/>
      <c r="HU117" s="319"/>
      <c r="HV117" s="172"/>
      <c r="HW117" s="315"/>
      <c r="HX117" s="319"/>
      <c r="HY117" s="319"/>
      <c r="HZ117" s="319"/>
      <c r="IA117" s="319"/>
      <c r="IB117" s="319"/>
      <c r="IC117" s="319"/>
      <c r="ID117" s="319"/>
      <c r="IE117" s="319"/>
      <c r="IF117" s="319"/>
      <c r="IG117" s="319"/>
      <c r="IH117" s="319"/>
      <c r="II117" s="319"/>
      <c r="IJ117" s="319"/>
      <c r="IK117" s="319"/>
      <c r="IL117" s="319"/>
      <c r="IM117" s="319"/>
      <c r="IN117" s="319"/>
      <c r="IO117" s="319"/>
      <c r="IP117" s="319"/>
      <c r="IQ117" s="319"/>
      <c r="IR117" s="319"/>
      <c r="IS117" s="319"/>
      <c r="IT117" s="319"/>
      <c r="IU117" s="172"/>
      <c r="IV117" s="315"/>
      <c r="IW117" s="319"/>
      <c r="IX117" s="319"/>
      <c r="IY117" s="319"/>
      <c r="IZ117" s="319"/>
      <c r="JA117" s="319"/>
      <c r="JB117" s="319"/>
      <c r="JC117" s="319"/>
      <c r="JD117" s="319"/>
      <c r="JE117" s="319"/>
      <c r="JF117" s="319"/>
      <c r="JG117" s="319"/>
      <c r="JH117" s="319"/>
      <c r="JI117" s="319"/>
      <c r="JJ117" s="319"/>
      <c r="JK117" s="319"/>
      <c r="JL117" s="319"/>
      <c r="JM117" s="319"/>
      <c r="JN117" s="319"/>
      <c r="JO117" s="319"/>
      <c r="JP117" s="319"/>
      <c r="JQ117" s="319"/>
      <c r="JR117" s="319"/>
      <c r="JS117" s="319"/>
    </row>
    <row r="118" spans="1:279" s="25" customFormat="1" ht="15" x14ac:dyDescent="0.25">
      <c r="B118" s="781"/>
      <c r="C118" s="782"/>
      <c r="D118" s="783"/>
      <c r="E118" s="784"/>
      <c r="F118" s="785"/>
      <c r="G118" s="786"/>
      <c r="H118" s="786"/>
      <c r="I118" s="787"/>
      <c r="J118" s="786"/>
      <c r="K118" s="789"/>
      <c r="L118" s="790"/>
      <c r="M118" s="790"/>
      <c r="N118" s="791"/>
      <c r="P118" s="792"/>
      <c r="R118" s="792"/>
      <c r="T118" s="792"/>
      <c r="V118" s="792"/>
      <c r="X118" s="783"/>
      <c r="Z118" s="793"/>
      <c r="AA118"/>
      <c r="AB118" s="793"/>
      <c r="AC118" s="45"/>
      <c r="AD118" s="315"/>
      <c r="AE118" s="315"/>
      <c r="AF118" s="315"/>
      <c r="AG118" s="319"/>
      <c r="AH118" s="319"/>
      <c r="AI118" s="844"/>
      <c r="AJ118" s="844"/>
      <c r="AK118" s="844"/>
      <c r="AL118" s="844"/>
      <c r="AM118" s="844"/>
      <c r="AN118" s="844"/>
      <c r="AO118" s="844"/>
      <c r="AP118" s="844"/>
      <c r="AQ118" s="844"/>
      <c r="AR118" s="844"/>
      <c r="AS118" s="844"/>
      <c r="AT118" s="844"/>
      <c r="AU118" s="844"/>
      <c r="AV118" s="844"/>
      <c r="AW118" s="844"/>
      <c r="AX118" s="844"/>
      <c r="AY118" s="844"/>
      <c r="AZ118" s="844"/>
      <c r="BA118" s="844"/>
      <c r="BB118" s="844"/>
      <c r="BC118" s="844"/>
      <c r="BD118" s="844"/>
      <c r="BE118" s="844"/>
      <c r="BF118" s="844"/>
      <c r="BG118" s="844"/>
      <c r="BH118" s="844"/>
      <c r="BI118" s="844"/>
      <c r="BJ118"/>
      <c r="BK118" s="315"/>
      <c r="BL118" s="319"/>
      <c r="BM118" s="319"/>
      <c r="BN118" s="319"/>
      <c r="BO118" s="319"/>
      <c r="BP118" s="319"/>
      <c r="BQ118" s="319"/>
      <c r="BR118" s="319"/>
      <c r="BS118" s="319"/>
      <c r="BT118" s="319"/>
      <c r="BU118" s="319"/>
      <c r="BV118" s="319"/>
      <c r="BW118" s="319"/>
      <c r="BX118" s="319"/>
      <c r="BY118" s="319"/>
      <c r="BZ118" s="319"/>
      <c r="CA118" s="319"/>
      <c r="CB118" s="319"/>
      <c r="CC118" s="319"/>
      <c r="CD118" s="319"/>
      <c r="CE118" s="319"/>
      <c r="CF118" s="319"/>
      <c r="CG118" s="319"/>
      <c r="CH118" s="319"/>
      <c r="CI118" s="319"/>
      <c r="CJ118" s="319"/>
      <c r="CK118" s="319"/>
      <c r="CL118" s="319"/>
      <c r="CM118" s="319"/>
      <c r="CN118" s="319"/>
      <c r="CO118"/>
      <c r="CP118" s="315"/>
      <c r="CQ118" s="319"/>
      <c r="CR118" s="319"/>
      <c r="CS118" s="319"/>
      <c r="CT118" s="319"/>
      <c r="CU118" s="319"/>
      <c r="CV118" s="319"/>
      <c r="CW118" s="319"/>
      <c r="CX118" s="319"/>
      <c r="CY118" s="319"/>
      <c r="CZ118" s="319"/>
      <c r="DA118" s="319"/>
      <c r="DB118" s="319"/>
      <c r="DC118" s="319"/>
      <c r="DD118" s="319"/>
      <c r="DE118" s="319"/>
      <c r="DF118" s="319"/>
      <c r="DG118" s="319"/>
      <c r="DH118" s="319"/>
      <c r="DI118" s="319"/>
      <c r="DJ118" s="319"/>
      <c r="DK118" s="319"/>
      <c r="DL118" s="319"/>
      <c r="DM118" s="319"/>
      <c r="DN118" s="319"/>
      <c r="DO118" s="319"/>
      <c r="DP118" s="319"/>
      <c r="DQ118" s="319"/>
      <c r="DR118" s="319"/>
      <c r="DS118" s="319"/>
      <c r="DT118" s="172"/>
      <c r="DU118" s="315"/>
      <c r="DV118" s="319"/>
      <c r="DW118" s="319"/>
      <c r="DX118" s="319"/>
      <c r="DY118" s="319"/>
      <c r="DZ118" s="319"/>
      <c r="EA118" s="319"/>
      <c r="EB118" s="319"/>
      <c r="EC118" s="319"/>
      <c r="ED118" s="319"/>
      <c r="EE118" s="319"/>
      <c r="EF118" s="319"/>
      <c r="EG118" s="319"/>
      <c r="EH118" s="319"/>
      <c r="EI118" s="319"/>
      <c r="EJ118" s="319"/>
      <c r="EK118" s="319"/>
      <c r="EL118" s="319"/>
      <c r="EM118" s="319"/>
      <c r="EN118" s="319"/>
      <c r="EO118" s="319"/>
      <c r="EP118" s="319"/>
      <c r="EQ118" s="319"/>
      <c r="ER118" s="319"/>
      <c r="ES118" s="172"/>
      <c r="ET118" s="315"/>
      <c r="EU118" s="319"/>
      <c r="EV118" s="319"/>
      <c r="EW118" s="319"/>
      <c r="EX118" s="319"/>
      <c r="EY118" s="319"/>
      <c r="EZ118" s="319"/>
      <c r="FA118" s="319"/>
      <c r="FB118" s="319"/>
      <c r="FC118" s="319"/>
      <c r="FD118" s="319"/>
      <c r="FE118" s="319"/>
      <c r="FF118" s="319"/>
      <c r="FG118" s="319"/>
      <c r="FH118" s="319"/>
      <c r="FI118" s="319"/>
      <c r="FJ118" s="319"/>
      <c r="FK118" s="319"/>
      <c r="FL118" s="319"/>
      <c r="FM118" s="319"/>
      <c r="FN118" s="319"/>
      <c r="FO118" s="319"/>
      <c r="FP118" s="319"/>
      <c r="FQ118" s="319"/>
      <c r="FR118" s="172"/>
      <c r="FS118" s="315"/>
      <c r="FT118" s="319"/>
      <c r="FU118" s="319"/>
      <c r="FV118" s="319"/>
      <c r="FW118" s="319"/>
      <c r="FX118" s="319"/>
      <c r="FY118" s="319"/>
      <c r="FZ118" s="319"/>
      <c r="GA118" s="319"/>
      <c r="GB118" s="319"/>
      <c r="GC118" s="319"/>
      <c r="GD118" s="319"/>
      <c r="GE118" s="319"/>
      <c r="GF118" s="319"/>
      <c r="GG118" s="319"/>
      <c r="GH118" s="319"/>
      <c r="GI118" s="319"/>
      <c r="GJ118" s="319"/>
      <c r="GK118" s="319"/>
      <c r="GL118" s="319"/>
      <c r="GM118" s="319"/>
      <c r="GN118" s="319"/>
      <c r="GO118" s="319"/>
      <c r="GP118" s="319"/>
      <c r="GQ118" s="319"/>
      <c r="GR118" s="319"/>
      <c r="GS118" s="319"/>
      <c r="GT118" s="319"/>
      <c r="GU118" s="319"/>
      <c r="GV118" s="319"/>
      <c r="GW118"/>
      <c r="GX118" s="315"/>
      <c r="GY118" s="319"/>
      <c r="GZ118" s="319"/>
      <c r="HA118" s="319"/>
      <c r="HB118" s="319"/>
      <c r="HC118" s="319"/>
      <c r="HD118" s="319"/>
      <c r="HE118" s="319"/>
      <c r="HF118" s="319"/>
      <c r="HG118" s="319"/>
      <c r="HH118" s="319"/>
      <c r="HI118" s="319"/>
      <c r="HJ118" s="319"/>
      <c r="HK118" s="319"/>
      <c r="HL118" s="319"/>
      <c r="HM118" s="319"/>
      <c r="HN118" s="319"/>
      <c r="HO118" s="319"/>
      <c r="HP118" s="319"/>
      <c r="HQ118" s="319"/>
      <c r="HR118" s="319"/>
      <c r="HS118" s="319"/>
      <c r="HT118" s="319"/>
      <c r="HU118" s="319"/>
      <c r="HV118" s="172"/>
      <c r="HW118" s="315"/>
      <c r="HX118" s="319"/>
      <c r="HY118" s="319"/>
      <c r="HZ118" s="319"/>
      <c r="IA118" s="319"/>
      <c r="IB118" s="319"/>
      <c r="IC118" s="319"/>
      <c r="ID118" s="319"/>
      <c r="IE118" s="319"/>
      <c r="IF118" s="319"/>
      <c r="IG118" s="319"/>
      <c r="IH118" s="319"/>
      <c r="II118" s="319"/>
      <c r="IJ118" s="319"/>
      <c r="IK118" s="319"/>
      <c r="IL118" s="319"/>
      <c r="IM118" s="319"/>
      <c r="IN118" s="319"/>
      <c r="IO118" s="319"/>
      <c r="IP118" s="319"/>
      <c r="IQ118" s="319"/>
      <c r="IR118" s="319"/>
      <c r="IS118" s="319"/>
      <c r="IT118" s="319"/>
      <c r="IU118" s="172"/>
      <c r="IV118" s="315"/>
      <c r="IW118" s="319"/>
      <c r="IX118" s="319"/>
      <c r="IY118" s="319"/>
      <c r="IZ118" s="319"/>
      <c r="JA118" s="319"/>
      <c r="JB118" s="319"/>
      <c r="JC118" s="319"/>
      <c r="JD118" s="319"/>
      <c r="JE118" s="319"/>
      <c r="JF118" s="319"/>
      <c r="JG118" s="319"/>
      <c r="JH118" s="319"/>
      <c r="JI118" s="319"/>
      <c r="JJ118" s="319"/>
      <c r="JK118" s="319"/>
      <c r="JL118" s="319"/>
      <c r="JM118" s="319"/>
      <c r="JN118" s="319"/>
      <c r="JO118" s="319"/>
      <c r="JP118" s="319"/>
      <c r="JQ118" s="319"/>
      <c r="JR118" s="319"/>
      <c r="JS118" s="319"/>
    </row>
    <row r="119" spans="1:279" s="25" customFormat="1" ht="15" x14ac:dyDescent="0.25">
      <c r="B119" s="781"/>
      <c r="C119" s="782"/>
      <c r="D119" s="783"/>
      <c r="E119" s="784"/>
      <c r="F119" s="785"/>
      <c r="G119" s="786"/>
      <c r="H119" s="786"/>
      <c r="I119" s="787"/>
      <c r="J119" s="786"/>
      <c r="K119" s="789"/>
      <c r="L119" s="790"/>
      <c r="M119" s="790"/>
      <c r="N119" s="791"/>
      <c r="P119" s="792"/>
      <c r="R119" s="792"/>
      <c r="T119" s="792"/>
      <c r="V119" s="792"/>
      <c r="X119" s="783"/>
      <c r="Z119" s="793"/>
      <c r="AA119"/>
      <c r="AB119" s="793"/>
      <c r="AC119" s="45"/>
      <c r="AD119" s="315"/>
      <c r="AE119" s="315"/>
      <c r="AF119" s="315"/>
      <c r="AG119" s="319"/>
      <c r="AH119" s="319"/>
      <c r="AI119" s="844"/>
      <c r="AJ119" s="844"/>
      <c r="AK119" s="844"/>
      <c r="AL119" s="844"/>
      <c r="AM119" s="844"/>
      <c r="AN119" s="844"/>
      <c r="AO119" s="844"/>
      <c r="AP119" s="844"/>
      <c r="AQ119" s="844"/>
      <c r="AR119" s="844"/>
      <c r="AS119" s="844"/>
      <c r="AT119" s="844"/>
      <c r="AU119" s="844"/>
      <c r="AV119" s="844"/>
      <c r="AW119" s="844"/>
      <c r="AX119" s="844"/>
      <c r="AY119" s="844"/>
      <c r="AZ119" s="844"/>
      <c r="BA119" s="844"/>
      <c r="BB119" s="844"/>
      <c r="BC119" s="844"/>
      <c r="BD119" s="844"/>
      <c r="BE119" s="844"/>
      <c r="BF119" s="844"/>
      <c r="BG119" s="844"/>
      <c r="BH119" s="844"/>
      <c r="BI119" s="844"/>
      <c r="BJ119"/>
      <c r="BK119" s="315"/>
      <c r="BL119" s="319"/>
      <c r="BM119" s="319"/>
      <c r="BN119" s="319"/>
      <c r="BO119" s="319"/>
      <c r="BP119" s="319"/>
      <c r="BQ119" s="319"/>
      <c r="BR119" s="319"/>
      <c r="BS119" s="319"/>
      <c r="BT119" s="319"/>
      <c r="BU119" s="319"/>
      <c r="BV119" s="319"/>
      <c r="BW119" s="319"/>
      <c r="BX119" s="319"/>
      <c r="BY119" s="319"/>
      <c r="BZ119" s="319"/>
      <c r="CA119" s="319"/>
      <c r="CB119" s="319"/>
      <c r="CC119" s="319"/>
      <c r="CD119" s="319"/>
      <c r="CE119" s="319"/>
      <c r="CF119" s="319"/>
      <c r="CG119" s="319"/>
      <c r="CH119" s="319"/>
      <c r="CI119" s="319"/>
      <c r="CJ119" s="319"/>
      <c r="CK119" s="319"/>
      <c r="CL119" s="319"/>
      <c r="CM119" s="319"/>
      <c r="CN119" s="319"/>
      <c r="CO119"/>
      <c r="CP119" s="315"/>
      <c r="CQ119" s="319"/>
      <c r="CR119" s="319"/>
      <c r="CS119" s="319"/>
      <c r="CT119" s="319"/>
      <c r="CU119" s="319"/>
      <c r="CV119" s="319"/>
      <c r="CW119" s="319"/>
      <c r="CX119" s="319"/>
      <c r="CY119" s="319"/>
      <c r="CZ119" s="319"/>
      <c r="DA119" s="319"/>
      <c r="DB119" s="319"/>
      <c r="DC119" s="319"/>
      <c r="DD119" s="319"/>
      <c r="DE119" s="319"/>
      <c r="DF119" s="319"/>
      <c r="DG119" s="319"/>
      <c r="DH119" s="319"/>
      <c r="DI119" s="319"/>
      <c r="DJ119" s="319"/>
      <c r="DK119" s="319"/>
      <c r="DL119" s="319"/>
      <c r="DM119" s="319"/>
      <c r="DN119" s="319"/>
      <c r="DO119" s="319"/>
      <c r="DP119" s="319"/>
      <c r="DQ119" s="319"/>
      <c r="DR119" s="319"/>
      <c r="DS119" s="319"/>
      <c r="DT119" s="172"/>
      <c r="DU119" s="315"/>
      <c r="DV119" s="319"/>
      <c r="DW119" s="319"/>
      <c r="DX119" s="319"/>
      <c r="DY119" s="319"/>
      <c r="DZ119" s="319"/>
      <c r="EA119" s="319"/>
      <c r="EB119" s="319"/>
      <c r="EC119" s="319"/>
      <c r="ED119" s="319"/>
      <c r="EE119" s="319"/>
      <c r="EF119" s="319"/>
      <c r="EG119" s="319"/>
      <c r="EH119" s="319"/>
      <c r="EI119" s="319"/>
      <c r="EJ119" s="319"/>
      <c r="EK119" s="319"/>
      <c r="EL119" s="319"/>
      <c r="EM119" s="319"/>
      <c r="EN119" s="319"/>
      <c r="EO119" s="319"/>
      <c r="EP119" s="319"/>
      <c r="EQ119" s="319"/>
      <c r="ER119" s="319"/>
      <c r="ES119" s="172"/>
      <c r="ET119" s="315"/>
      <c r="EU119" s="319"/>
      <c r="EV119" s="319"/>
      <c r="EW119" s="319"/>
      <c r="EX119" s="319"/>
      <c r="EY119" s="319"/>
      <c r="EZ119" s="319"/>
      <c r="FA119" s="319"/>
      <c r="FB119" s="319"/>
      <c r="FC119" s="319"/>
      <c r="FD119" s="319"/>
      <c r="FE119" s="319"/>
      <c r="FF119" s="319"/>
      <c r="FG119" s="319"/>
      <c r="FH119" s="319"/>
      <c r="FI119" s="319"/>
      <c r="FJ119" s="319"/>
      <c r="FK119" s="319"/>
      <c r="FL119" s="319"/>
      <c r="FM119" s="319"/>
      <c r="FN119" s="319"/>
      <c r="FO119" s="319"/>
      <c r="FP119" s="319"/>
      <c r="FQ119" s="319"/>
      <c r="FR119" s="172"/>
      <c r="FS119" s="315"/>
      <c r="FT119" s="319"/>
      <c r="FU119" s="319"/>
      <c r="FV119" s="319"/>
      <c r="FW119" s="319"/>
      <c r="FX119" s="319"/>
      <c r="FY119" s="319"/>
      <c r="FZ119" s="319"/>
      <c r="GA119" s="319"/>
      <c r="GB119" s="319"/>
      <c r="GC119" s="319"/>
      <c r="GD119" s="319"/>
      <c r="GE119" s="319"/>
      <c r="GF119" s="319"/>
      <c r="GG119" s="319"/>
      <c r="GH119" s="319"/>
      <c r="GI119" s="319"/>
      <c r="GJ119" s="319"/>
      <c r="GK119" s="319"/>
      <c r="GL119" s="319"/>
      <c r="GM119" s="319"/>
      <c r="GN119" s="319"/>
      <c r="GO119" s="319"/>
      <c r="GP119" s="319"/>
      <c r="GQ119" s="319"/>
      <c r="GR119" s="319"/>
      <c r="GS119" s="319"/>
      <c r="GT119" s="319"/>
      <c r="GU119" s="319"/>
      <c r="GV119" s="319"/>
      <c r="GW119"/>
      <c r="GX119" s="315"/>
      <c r="GY119" s="319"/>
      <c r="GZ119" s="319"/>
      <c r="HA119" s="319"/>
      <c r="HB119" s="319"/>
      <c r="HC119" s="319"/>
      <c r="HD119" s="319"/>
      <c r="HE119" s="319"/>
      <c r="HF119" s="319"/>
      <c r="HG119" s="319"/>
      <c r="HH119" s="319"/>
      <c r="HI119" s="319"/>
      <c r="HJ119" s="319"/>
      <c r="HK119" s="319"/>
      <c r="HL119" s="319"/>
      <c r="HM119" s="319"/>
      <c r="HN119" s="319"/>
      <c r="HO119" s="319"/>
      <c r="HP119" s="319"/>
      <c r="HQ119" s="319"/>
      <c r="HR119" s="319"/>
      <c r="HS119" s="319"/>
      <c r="HT119" s="319"/>
      <c r="HU119" s="319"/>
      <c r="HV119" s="172"/>
      <c r="HW119" s="315"/>
      <c r="HX119" s="319"/>
      <c r="HY119" s="319"/>
      <c r="HZ119" s="319"/>
      <c r="IA119" s="319"/>
      <c r="IB119" s="319"/>
      <c r="IC119" s="319"/>
      <c r="ID119" s="319"/>
      <c r="IE119" s="319"/>
      <c r="IF119" s="319"/>
      <c r="IG119" s="319"/>
      <c r="IH119" s="319"/>
      <c r="II119" s="319"/>
      <c r="IJ119" s="319"/>
      <c r="IK119" s="319"/>
      <c r="IL119" s="319"/>
      <c r="IM119" s="319"/>
      <c r="IN119" s="319"/>
      <c r="IO119" s="319"/>
      <c r="IP119" s="319"/>
      <c r="IQ119" s="319"/>
      <c r="IR119" s="319"/>
      <c r="IS119" s="319"/>
      <c r="IT119" s="319"/>
      <c r="IU119" s="172"/>
      <c r="IV119" s="315"/>
      <c r="IW119" s="319"/>
      <c r="IX119" s="319"/>
      <c r="IY119" s="319"/>
      <c r="IZ119" s="319"/>
      <c r="JA119" s="319"/>
      <c r="JB119" s="319"/>
      <c r="JC119" s="319"/>
      <c r="JD119" s="319"/>
      <c r="JE119" s="319"/>
      <c r="JF119" s="319"/>
      <c r="JG119" s="319"/>
      <c r="JH119" s="319"/>
      <c r="JI119" s="319"/>
      <c r="JJ119" s="319"/>
      <c r="JK119" s="319"/>
      <c r="JL119" s="319"/>
      <c r="JM119" s="319"/>
      <c r="JN119" s="319"/>
      <c r="JO119" s="319"/>
      <c r="JP119" s="319"/>
      <c r="JQ119" s="319"/>
      <c r="JR119" s="319"/>
      <c r="JS119" s="319"/>
    </row>
    <row r="120" spans="1:279" s="25" customFormat="1" ht="15" x14ac:dyDescent="0.25">
      <c r="B120" s="781"/>
      <c r="C120" s="782"/>
      <c r="D120" s="783"/>
      <c r="E120" s="784"/>
      <c r="F120" s="785"/>
      <c r="G120" s="786"/>
      <c r="H120" s="786"/>
      <c r="I120" s="787"/>
      <c r="J120" s="786"/>
      <c r="K120" s="789"/>
      <c r="L120" s="790"/>
      <c r="M120" s="790"/>
      <c r="N120" s="791"/>
      <c r="P120" s="792"/>
      <c r="R120" s="792"/>
      <c r="T120" s="792"/>
      <c r="V120" s="792"/>
      <c r="X120" s="783"/>
      <c r="Z120" s="793"/>
      <c r="AA120"/>
      <c r="AB120" s="793"/>
      <c r="AC120" s="45"/>
      <c r="AD120" s="315"/>
      <c r="AE120" s="315"/>
      <c r="AF120" s="315"/>
      <c r="AG120" s="319"/>
      <c r="AH120" s="319"/>
      <c r="AI120" s="844"/>
      <c r="AJ120" s="844"/>
      <c r="AK120" s="844"/>
      <c r="AL120" s="844"/>
      <c r="AM120" s="844"/>
      <c r="AN120" s="844"/>
      <c r="AO120" s="844"/>
      <c r="AP120" s="844"/>
      <c r="AQ120" s="844"/>
      <c r="AR120" s="844"/>
      <c r="AS120" s="844"/>
      <c r="AT120" s="844"/>
      <c r="AU120" s="844"/>
      <c r="AV120" s="844"/>
      <c r="AW120" s="844"/>
      <c r="AX120" s="844"/>
      <c r="AY120" s="844"/>
      <c r="AZ120" s="844"/>
      <c r="BA120" s="844"/>
      <c r="BB120" s="844"/>
      <c r="BC120" s="844"/>
      <c r="BD120" s="844"/>
      <c r="BE120" s="844"/>
      <c r="BF120" s="844"/>
      <c r="BG120" s="844"/>
      <c r="BH120" s="844"/>
      <c r="BI120" s="844"/>
      <c r="BJ120"/>
      <c r="BK120" s="315"/>
      <c r="BL120" s="319"/>
      <c r="BM120" s="319"/>
      <c r="BN120" s="319"/>
      <c r="BO120" s="319"/>
      <c r="BP120" s="319"/>
      <c r="BQ120" s="319"/>
      <c r="BR120" s="319"/>
      <c r="BS120" s="319"/>
      <c r="BT120" s="319"/>
      <c r="BU120" s="319"/>
      <c r="BV120" s="319"/>
      <c r="BW120" s="319"/>
      <c r="BX120" s="319"/>
      <c r="BY120" s="319"/>
      <c r="BZ120" s="319"/>
      <c r="CA120" s="319"/>
      <c r="CB120" s="319"/>
      <c r="CC120" s="319"/>
      <c r="CD120" s="319"/>
      <c r="CE120" s="319"/>
      <c r="CF120" s="319"/>
      <c r="CG120" s="319"/>
      <c r="CH120" s="319"/>
      <c r="CI120" s="319"/>
      <c r="CJ120" s="319"/>
      <c r="CK120" s="319"/>
      <c r="CL120" s="319"/>
      <c r="CM120" s="319"/>
      <c r="CN120" s="319"/>
      <c r="CO120"/>
      <c r="CP120" s="315"/>
      <c r="CQ120" s="319"/>
      <c r="CR120" s="319"/>
      <c r="CS120" s="319"/>
      <c r="CT120" s="319"/>
      <c r="CU120" s="319"/>
      <c r="CV120" s="319"/>
      <c r="CW120" s="319"/>
      <c r="CX120" s="319"/>
      <c r="CY120" s="319"/>
      <c r="CZ120" s="319"/>
      <c r="DA120" s="319"/>
      <c r="DB120" s="319"/>
      <c r="DC120" s="319"/>
      <c r="DD120" s="319"/>
      <c r="DE120" s="319"/>
      <c r="DF120" s="319"/>
      <c r="DG120" s="319"/>
      <c r="DH120" s="319"/>
      <c r="DI120" s="319"/>
      <c r="DJ120" s="319"/>
      <c r="DK120" s="319"/>
      <c r="DL120" s="319"/>
      <c r="DM120" s="319"/>
      <c r="DN120" s="319"/>
      <c r="DO120" s="319"/>
      <c r="DP120" s="319"/>
      <c r="DQ120" s="319"/>
      <c r="DR120" s="319"/>
      <c r="DS120" s="319"/>
      <c r="DT120" s="172"/>
      <c r="DU120" s="315"/>
      <c r="DV120" s="319"/>
      <c r="DW120" s="319"/>
      <c r="DX120" s="319"/>
      <c r="DY120" s="319"/>
      <c r="DZ120" s="319"/>
      <c r="EA120" s="319"/>
      <c r="EB120" s="319"/>
      <c r="EC120" s="319"/>
      <c r="ED120" s="319"/>
      <c r="EE120" s="319"/>
      <c r="EF120" s="319"/>
      <c r="EG120" s="319"/>
      <c r="EH120" s="319"/>
      <c r="EI120" s="319"/>
      <c r="EJ120" s="319"/>
      <c r="EK120" s="319"/>
      <c r="EL120" s="319"/>
      <c r="EM120" s="319"/>
      <c r="EN120" s="319"/>
      <c r="EO120" s="319"/>
      <c r="EP120" s="319"/>
      <c r="EQ120" s="319"/>
      <c r="ER120" s="319"/>
      <c r="ES120" s="172"/>
      <c r="ET120" s="315"/>
      <c r="EU120" s="319"/>
      <c r="EV120" s="319"/>
      <c r="EW120" s="319"/>
      <c r="EX120" s="319"/>
      <c r="EY120" s="319"/>
      <c r="EZ120" s="319"/>
      <c r="FA120" s="319"/>
      <c r="FB120" s="319"/>
      <c r="FC120" s="319"/>
      <c r="FD120" s="319"/>
      <c r="FE120" s="319"/>
      <c r="FF120" s="319"/>
      <c r="FG120" s="319"/>
      <c r="FH120" s="319"/>
      <c r="FI120" s="319"/>
      <c r="FJ120" s="319"/>
      <c r="FK120" s="319"/>
      <c r="FL120" s="319"/>
      <c r="FM120" s="319"/>
      <c r="FN120" s="319"/>
      <c r="FO120" s="319"/>
      <c r="FP120" s="319"/>
      <c r="FQ120" s="319"/>
      <c r="FR120" s="172"/>
      <c r="FS120" s="315"/>
      <c r="FT120" s="319"/>
      <c r="FU120" s="319"/>
      <c r="FV120" s="319"/>
      <c r="FW120" s="319"/>
      <c r="FX120" s="319"/>
      <c r="FY120" s="319"/>
      <c r="FZ120" s="319"/>
      <c r="GA120" s="319"/>
      <c r="GB120" s="319"/>
      <c r="GC120" s="319"/>
      <c r="GD120" s="319"/>
      <c r="GE120" s="319"/>
      <c r="GF120" s="319"/>
      <c r="GG120" s="319"/>
      <c r="GH120" s="319"/>
      <c r="GI120" s="319"/>
      <c r="GJ120" s="319"/>
      <c r="GK120" s="319"/>
      <c r="GL120" s="319"/>
      <c r="GM120" s="319"/>
      <c r="GN120" s="319"/>
      <c r="GO120" s="319"/>
      <c r="GP120" s="319"/>
      <c r="GQ120" s="319"/>
      <c r="GR120" s="319"/>
      <c r="GS120" s="319"/>
      <c r="GT120" s="319"/>
      <c r="GU120" s="319"/>
      <c r="GV120" s="319"/>
      <c r="GW120"/>
      <c r="GX120" s="315"/>
      <c r="GY120" s="319"/>
      <c r="GZ120" s="319"/>
      <c r="HA120" s="319"/>
      <c r="HB120" s="319"/>
      <c r="HC120" s="319"/>
      <c r="HD120" s="319"/>
      <c r="HE120" s="319"/>
      <c r="HF120" s="319"/>
      <c r="HG120" s="319"/>
      <c r="HH120" s="319"/>
      <c r="HI120" s="319"/>
      <c r="HJ120" s="319"/>
      <c r="HK120" s="319"/>
      <c r="HL120" s="319"/>
      <c r="HM120" s="319"/>
      <c r="HN120" s="319"/>
      <c r="HO120" s="319"/>
      <c r="HP120" s="319"/>
      <c r="HQ120" s="319"/>
      <c r="HR120" s="319"/>
      <c r="HS120" s="319"/>
      <c r="HT120" s="319"/>
      <c r="HU120" s="319"/>
      <c r="HV120" s="172"/>
      <c r="HW120" s="315"/>
      <c r="HX120" s="319"/>
      <c r="HY120" s="319"/>
      <c r="HZ120" s="319"/>
      <c r="IA120" s="319"/>
      <c r="IB120" s="319"/>
      <c r="IC120" s="319"/>
      <c r="ID120" s="319"/>
      <c r="IE120" s="319"/>
      <c r="IF120" s="319"/>
      <c r="IG120" s="319"/>
      <c r="IH120" s="319"/>
      <c r="II120" s="319"/>
      <c r="IJ120" s="319"/>
      <c r="IK120" s="319"/>
      <c r="IL120" s="319"/>
      <c r="IM120" s="319"/>
      <c r="IN120" s="319"/>
      <c r="IO120" s="319"/>
      <c r="IP120" s="319"/>
      <c r="IQ120" s="319"/>
      <c r="IR120" s="319"/>
      <c r="IS120" s="319"/>
      <c r="IT120" s="319"/>
      <c r="IU120" s="172"/>
      <c r="IV120" s="315"/>
      <c r="IW120" s="319"/>
      <c r="IX120" s="319"/>
      <c r="IY120" s="319"/>
      <c r="IZ120" s="319"/>
      <c r="JA120" s="319"/>
      <c r="JB120" s="319"/>
      <c r="JC120" s="319"/>
      <c r="JD120" s="319"/>
      <c r="JE120" s="319"/>
      <c r="JF120" s="319"/>
      <c r="JG120" s="319"/>
      <c r="JH120" s="319"/>
      <c r="JI120" s="319"/>
      <c r="JJ120" s="319"/>
      <c r="JK120" s="319"/>
      <c r="JL120" s="319"/>
      <c r="JM120" s="319"/>
      <c r="JN120" s="319"/>
      <c r="JO120" s="319"/>
      <c r="JP120" s="319"/>
      <c r="JQ120" s="319"/>
      <c r="JR120" s="319"/>
      <c r="JS120" s="319"/>
    </row>
    <row r="121" spans="1:279" s="25" customFormat="1" ht="15" x14ac:dyDescent="0.25">
      <c r="B121" s="781"/>
      <c r="C121" s="782"/>
      <c r="D121" s="783"/>
      <c r="E121" s="784"/>
      <c r="F121" s="785"/>
      <c r="G121" s="786"/>
      <c r="H121" s="786"/>
      <c r="I121" s="787"/>
      <c r="J121" s="786"/>
      <c r="K121" s="789"/>
      <c r="L121" s="790"/>
      <c r="M121" s="790"/>
      <c r="N121" s="791"/>
      <c r="P121" s="792"/>
      <c r="R121" s="792"/>
      <c r="T121" s="792"/>
      <c r="V121" s="792"/>
      <c r="X121" s="783"/>
      <c r="Z121" s="793"/>
      <c r="AA121"/>
      <c r="AB121" s="793"/>
      <c r="AC121" s="45"/>
      <c r="AD121" s="315"/>
      <c r="AE121" s="315"/>
      <c r="AF121" s="315"/>
      <c r="AG121" s="319"/>
      <c r="AH121" s="319"/>
      <c r="AI121" s="844"/>
      <c r="AJ121" s="844"/>
      <c r="AK121" s="844"/>
      <c r="AL121" s="844"/>
      <c r="AM121" s="844"/>
      <c r="AN121" s="844"/>
      <c r="AO121" s="844"/>
      <c r="AP121" s="844"/>
      <c r="AQ121" s="844"/>
      <c r="AR121" s="844"/>
      <c r="AS121" s="844"/>
      <c r="AT121" s="844"/>
      <c r="AU121" s="844"/>
      <c r="AV121" s="844"/>
      <c r="AW121" s="844"/>
      <c r="AX121" s="844"/>
      <c r="AY121" s="844"/>
      <c r="AZ121" s="844"/>
      <c r="BA121" s="844"/>
      <c r="BB121" s="844"/>
      <c r="BC121" s="844"/>
      <c r="BD121" s="844"/>
      <c r="BE121" s="844"/>
      <c r="BF121" s="844"/>
      <c r="BG121" s="844"/>
      <c r="BH121" s="844"/>
      <c r="BI121" s="844"/>
      <c r="BJ121"/>
      <c r="BK121" s="315"/>
      <c r="BL121" s="319"/>
      <c r="BM121" s="319"/>
      <c r="BN121" s="319"/>
      <c r="BO121" s="319"/>
      <c r="BP121" s="319"/>
      <c r="BQ121" s="319"/>
      <c r="BR121" s="319"/>
      <c r="BS121" s="319"/>
      <c r="BT121" s="319"/>
      <c r="BU121" s="319"/>
      <c r="BV121" s="319"/>
      <c r="BW121" s="319"/>
      <c r="BX121" s="319"/>
      <c r="BY121" s="319"/>
      <c r="BZ121" s="319"/>
      <c r="CA121" s="319"/>
      <c r="CB121" s="319"/>
      <c r="CC121" s="319"/>
      <c r="CD121" s="319"/>
      <c r="CE121" s="319"/>
      <c r="CF121" s="319"/>
      <c r="CG121" s="319"/>
      <c r="CH121" s="319"/>
      <c r="CI121" s="319"/>
      <c r="CJ121" s="319"/>
      <c r="CK121" s="319"/>
      <c r="CL121" s="319"/>
      <c r="CM121" s="319"/>
      <c r="CN121" s="319"/>
      <c r="CO121"/>
      <c r="CP121" s="315"/>
      <c r="CQ121" s="319"/>
      <c r="CR121" s="319"/>
      <c r="CS121" s="319"/>
      <c r="CT121" s="319"/>
      <c r="CU121" s="319"/>
      <c r="CV121" s="319"/>
      <c r="CW121" s="319"/>
      <c r="CX121" s="319"/>
      <c r="CY121" s="319"/>
      <c r="CZ121" s="319"/>
      <c r="DA121" s="319"/>
      <c r="DB121" s="319"/>
      <c r="DC121" s="319"/>
      <c r="DD121" s="319"/>
      <c r="DE121" s="319"/>
      <c r="DF121" s="319"/>
      <c r="DG121" s="319"/>
      <c r="DH121" s="319"/>
      <c r="DI121" s="319"/>
      <c r="DJ121" s="319"/>
      <c r="DK121" s="319"/>
      <c r="DL121" s="319"/>
      <c r="DM121" s="319"/>
      <c r="DN121" s="319"/>
      <c r="DO121" s="319"/>
      <c r="DP121" s="319"/>
      <c r="DQ121" s="319"/>
      <c r="DR121" s="319"/>
      <c r="DS121" s="319"/>
      <c r="DT121" s="172"/>
      <c r="DU121" s="315"/>
      <c r="DV121" s="319"/>
      <c r="DW121" s="319"/>
      <c r="DX121" s="319"/>
      <c r="DY121" s="319"/>
      <c r="DZ121" s="319"/>
      <c r="EA121" s="319"/>
      <c r="EB121" s="319"/>
      <c r="EC121" s="319"/>
      <c r="ED121" s="319"/>
      <c r="EE121" s="319"/>
      <c r="EF121" s="319"/>
      <c r="EG121" s="319"/>
      <c r="EH121" s="319"/>
      <c r="EI121" s="319"/>
      <c r="EJ121" s="319"/>
      <c r="EK121" s="319"/>
      <c r="EL121" s="319"/>
      <c r="EM121" s="319"/>
      <c r="EN121" s="319"/>
      <c r="EO121" s="319"/>
      <c r="EP121" s="319"/>
      <c r="EQ121" s="319"/>
      <c r="ER121" s="319"/>
      <c r="ES121" s="172"/>
      <c r="ET121" s="315"/>
      <c r="EU121" s="319"/>
      <c r="EV121" s="319"/>
      <c r="EW121" s="319"/>
      <c r="EX121" s="319"/>
      <c r="EY121" s="319"/>
      <c r="EZ121" s="319"/>
      <c r="FA121" s="319"/>
      <c r="FB121" s="319"/>
      <c r="FC121" s="319"/>
      <c r="FD121" s="319"/>
      <c r="FE121" s="319"/>
      <c r="FF121" s="319"/>
      <c r="FG121" s="319"/>
      <c r="FH121" s="319"/>
      <c r="FI121" s="319"/>
      <c r="FJ121" s="319"/>
      <c r="FK121" s="319"/>
      <c r="FL121" s="319"/>
      <c r="FM121" s="319"/>
      <c r="FN121" s="319"/>
      <c r="FO121" s="319"/>
      <c r="FP121" s="319"/>
      <c r="FQ121" s="319"/>
      <c r="FR121" s="172"/>
      <c r="FS121" s="315"/>
      <c r="FT121" s="319"/>
      <c r="FU121" s="319"/>
      <c r="FV121" s="319"/>
      <c r="FW121" s="319"/>
      <c r="FX121" s="319"/>
      <c r="FY121" s="319"/>
      <c r="FZ121" s="319"/>
      <c r="GA121" s="319"/>
      <c r="GB121" s="319"/>
      <c r="GC121" s="319"/>
      <c r="GD121" s="319"/>
      <c r="GE121" s="319"/>
      <c r="GF121" s="319"/>
      <c r="GG121" s="319"/>
      <c r="GH121" s="319"/>
      <c r="GI121" s="319"/>
      <c r="GJ121" s="319"/>
      <c r="GK121" s="319"/>
      <c r="GL121" s="319"/>
      <c r="GM121" s="319"/>
      <c r="GN121" s="319"/>
      <c r="GO121" s="319"/>
      <c r="GP121" s="319"/>
      <c r="GQ121" s="319"/>
      <c r="GR121" s="319"/>
      <c r="GS121" s="319"/>
      <c r="GT121" s="319"/>
      <c r="GU121" s="319"/>
      <c r="GV121" s="319"/>
      <c r="GW121"/>
      <c r="GX121" s="315"/>
      <c r="GY121" s="319"/>
      <c r="GZ121" s="319"/>
      <c r="HA121" s="319"/>
      <c r="HB121" s="319"/>
      <c r="HC121" s="319"/>
      <c r="HD121" s="319"/>
      <c r="HE121" s="319"/>
      <c r="HF121" s="319"/>
      <c r="HG121" s="319"/>
      <c r="HH121" s="319"/>
      <c r="HI121" s="319"/>
      <c r="HJ121" s="319"/>
      <c r="HK121" s="319"/>
      <c r="HL121" s="319"/>
      <c r="HM121" s="319"/>
      <c r="HN121" s="319"/>
      <c r="HO121" s="319"/>
      <c r="HP121" s="319"/>
      <c r="HQ121" s="319"/>
      <c r="HR121" s="319"/>
      <c r="HS121" s="319"/>
      <c r="HT121" s="319"/>
      <c r="HU121" s="319"/>
      <c r="HV121" s="172"/>
      <c r="HW121" s="315"/>
      <c r="HX121" s="319"/>
      <c r="HY121" s="319"/>
      <c r="HZ121" s="319"/>
      <c r="IA121" s="319"/>
      <c r="IB121" s="319"/>
      <c r="IC121" s="319"/>
      <c r="ID121" s="319"/>
      <c r="IE121" s="319"/>
      <c r="IF121" s="319"/>
      <c r="IG121" s="319"/>
      <c r="IH121" s="319"/>
      <c r="II121" s="319"/>
      <c r="IJ121" s="319"/>
      <c r="IK121" s="319"/>
      <c r="IL121" s="319"/>
      <c r="IM121" s="319"/>
      <c r="IN121" s="319"/>
      <c r="IO121" s="319"/>
      <c r="IP121" s="319"/>
      <c r="IQ121" s="319"/>
      <c r="IR121" s="319"/>
      <c r="IS121" s="319"/>
      <c r="IT121" s="319"/>
      <c r="IU121" s="172"/>
      <c r="IV121" s="315"/>
      <c r="IW121" s="319"/>
      <c r="IX121" s="319"/>
      <c r="IY121" s="319"/>
      <c r="IZ121" s="319"/>
      <c r="JA121" s="319"/>
      <c r="JB121" s="319"/>
      <c r="JC121" s="319"/>
      <c r="JD121" s="319"/>
      <c r="JE121" s="319"/>
      <c r="JF121" s="319"/>
      <c r="JG121" s="319"/>
      <c r="JH121" s="319"/>
      <c r="JI121" s="319"/>
      <c r="JJ121" s="319"/>
      <c r="JK121" s="319"/>
      <c r="JL121" s="319"/>
      <c r="JM121" s="319"/>
      <c r="JN121" s="319"/>
      <c r="JO121" s="319"/>
      <c r="JP121" s="319"/>
      <c r="JQ121" s="319"/>
      <c r="JR121" s="319"/>
      <c r="JS121" s="319"/>
    </row>
    <row r="122" spans="1:279" s="25" customFormat="1" ht="15" x14ac:dyDescent="0.25">
      <c r="B122" s="32"/>
      <c r="C122" s="237"/>
      <c r="D122" s="237"/>
      <c r="E122" s="794"/>
      <c r="F122" s="795"/>
      <c r="G122" s="796"/>
      <c r="H122" s="796"/>
      <c r="I122" s="796"/>
      <c r="J122" s="237"/>
      <c r="K122" s="237"/>
      <c r="L122" s="237"/>
      <c r="M122" s="797"/>
      <c r="N122" s="797"/>
      <c r="O122" s="32"/>
      <c r="P122" s="795"/>
      <c r="Q122" s="32"/>
      <c r="R122" s="237"/>
      <c r="S122" s="32"/>
      <c r="T122" s="237"/>
      <c r="U122" s="32"/>
      <c r="V122" s="795"/>
      <c r="W122" s="32"/>
      <c r="X122" s="795"/>
      <c r="Y122" s="32"/>
      <c r="Z122" s="795"/>
      <c r="AA122" s="251"/>
      <c r="AB122" s="795"/>
      <c r="AC122" s="251"/>
      <c r="AD122" s="315"/>
      <c r="AE122" s="361"/>
      <c r="AF122" s="318"/>
      <c r="AG122" s="318"/>
      <c r="AH122" s="318"/>
      <c r="AI122" s="854"/>
      <c r="AJ122" s="854"/>
      <c r="AK122" s="854"/>
      <c r="AL122" s="854"/>
      <c r="AM122" s="854"/>
      <c r="AN122" s="854"/>
      <c r="AO122" s="854"/>
      <c r="AP122" s="854"/>
      <c r="AQ122" s="854"/>
      <c r="AR122" s="854"/>
      <c r="AS122" s="854"/>
      <c r="AT122" s="854"/>
      <c r="AU122" s="854"/>
      <c r="AV122" s="854"/>
      <c r="AW122" s="854"/>
      <c r="AX122" s="854"/>
      <c r="AY122" s="854"/>
      <c r="AZ122" s="854"/>
      <c r="BA122" s="854"/>
      <c r="BB122" s="854"/>
      <c r="BC122" s="854"/>
      <c r="BD122" s="854"/>
      <c r="BE122" s="854"/>
      <c r="BF122" s="854"/>
      <c r="BG122" s="854"/>
      <c r="BH122" s="854"/>
      <c r="BI122" s="854"/>
      <c r="BJ122"/>
      <c r="BK122" s="318"/>
      <c r="BL122" s="318"/>
      <c r="BM122" s="318"/>
      <c r="BN122" s="318"/>
      <c r="BO122" s="318"/>
      <c r="BP122" s="318"/>
      <c r="BQ122" s="318"/>
      <c r="BR122" s="318"/>
      <c r="BS122" s="318"/>
      <c r="BT122" s="318"/>
      <c r="BU122" s="318"/>
      <c r="BV122" s="318"/>
      <c r="BW122" s="318"/>
      <c r="BX122" s="318"/>
      <c r="BY122" s="318"/>
      <c r="BZ122" s="318"/>
      <c r="CA122" s="318"/>
      <c r="CB122" s="318"/>
      <c r="CC122" s="318"/>
      <c r="CD122" s="318"/>
      <c r="CE122" s="318"/>
      <c r="CF122" s="318"/>
      <c r="CG122" s="318"/>
      <c r="CH122" s="318"/>
      <c r="CI122" s="318"/>
      <c r="CJ122" s="318"/>
      <c r="CK122" s="318"/>
      <c r="CL122" s="318"/>
      <c r="CM122" s="318"/>
      <c r="CN122" s="318"/>
      <c r="CO122"/>
      <c r="CP122" s="318"/>
      <c r="CQ122" s="318"/>
      <c r="CR122" s="318"/>
      <c r="CS122" s="318"/>
      <c r="CT122" s="318"/>
      <c r="CU122" s="318"/>
      <c r="CV122" s="318"/>
      <c r="CW122" s="318"/>
      <c r="CX122" s="318"/>
      <c r="CY122" s="318"/>
      <c r="CZ122" s="318"/>
      <c r="DA122" s="318"/>
      <c r="DB122" s="318"/>
      <c r="DC122" s="318"/>
      <c r="DD122" s="318"/>
      <c r="DE122" s="318"/>
      <c r="DF122" s="318"/>
      <c r="DG122" s="318"/>
      <c r="DH122" s="318"/>
      <c r="DI122" s="318"/>
      <c r="DJ122" s="318"/>
      <c r="DK122" s="318"/>
      <c r="DL122" s="318"/>
      <c r="DM122" s="318"/>
      <c r="DN122" s="318"/>
      <c r="DO122" s="318"/>
      <c r="DP122" s="318"/>
      <c r="DQ122" s="318"/>
      <c r="DR122" s="318"/>
      <c r="DS122" s="318"/>
      <c r="DT122" s="237"/>
      <c r="DU122" s="318"/>
      <c r="DV122" s="318"/>
      <c r="DW122" s="318"/>
      <c r="DX122" s="318"/>
      <c r="DY122" s="318"/>
      <c r="DZ122" s="318"/>
      <c r="EA122" s="318"/>
      <c r="EB122" s="318"/>
      <c r="EC122" s="318"/>
      <c r="ED122" s="318"/>
      <c r="EE122" s="318"/>
      <c r="EF122" s="318"/>
      <c r="EG122" s="318"/>
      <c r="EH122" s="318"/>
      <c r="EI122" s="318"/>
      <c r="EJ122" s="318"/>
      <c r="EK122" s="318"/>
      <c r="EL122" s="318"/>
      <c r="EM122" s="318"/>
      <c r="EN122" s="318"/>
      <c r="EO122" s="318"/>
      <c r="EP122" s="318"/>
      <c r="EQ122" s="318"/>
      <c r="ER122" s="318"/>
      <c r="ES122" s="237"/>
      <c r="ET122" s="318"/>
      <c r="EU122" s="318"/>
      <c r="EV122" s="318"/>
      <c r="EW122" s="318"/>
      <c r="EX122" s="318"/>
      <c r="EY122" s="318"/>
      <c r="EZ122" s="318"/>
      <c r="FA122" s="318"/>
      <c r="FB122" s="318"/>
      <c r="FC122" s="318"/>
      <c r="FD122" s="318"/>
      <c r="FE122" s="318"/>
      <c r="FF122" s="318"/>
      <c r="FG122" s="318"/>
      <c r="FH122" s="318"/>
      <c r="FI122" s="318"/>
      <c r="FJ122" s="318"/>
      <c r="FK122" s="318"/>
      <c r="FL122" s="318"/>
      <c r="FM122" s="318"/>
      <c r="FN122" s="318"/>
      <c r="FO122" s="318"/>
      <c r="FP122" s="318"/>
      <c r="FQ122" s="318"/>
      <c r="FR122" s="237"/>
      <c r="FS122" s="318"/>
      <c r="FT122" s="318"/>
      <c r="FU122" s="318"/>
      <c r="FV122" s="318"/>
      <c r="FW122" s="318"/>
      <c r="FX122" s="318"/>
      <c r="FY122" s="318"/>
      <c r="FZ122" s="318"/>
      <c r="GA122" s="318"/>
      <c r="GB122" s="318"/>
      <c r="GC122" s="318"/>
      <c r="GD122" s="318"/>
      <c r="GE122" s="318"/>
      <c r="GF122" s="318"/>
      <c r="GG122" s="318"/>
      <c r="GH122" s="318"/>
      <c r="GI122" s="318"/>
      <c r="GJ122" s="318"/>
      <c r="GK122" s="318"/>
      <c r="GL122" s="318"/>
      <c r="GM122" s="318"/>
      <c r="GN122" s="318"/>
      <c r="GO122" s="318"/>
      <c r="GP122" s="318"/>
      <c r="GQ122" s="318"/>
      <c r="GR122" s="318"/>
      <c r="GS122" s="318"/>
      <c r="GT122" s="318"/>
      <c r="GU122" s="318"/>
      <c r="GV122" s="318"/>
      <c r="GW122"/>
      <c r="GX122" s="318"/>
      <c r="GY122" s="318"/>
      <c r="GZ122" s="318"/>
      <c r="HA122" s="318"/>
      <c r="HB122" s="318"/>
      <c r="HC122" s="318"/>
      <c r="HD122" s="318"/>
      <c r="HE122" s="318"/>
      <c r="HF122" s="318"/>
      <c r="HG122" s="318"/>
      <c r="HH122" s="318"/>
      <c r="HI122" s="318"/>
      <c r="HJ122" s="318"/>
      <c r="HK122" s="318"/>
      <c r="HL122" s="318"/>
      <c r="HM122" s="318"/>
      <c r="HN122" s="318"/>
      <c r="HO122" s="318"/>
      <c r="HP122" s="318"/>
      <c r="HQ122" s="318"/>
      <c r="HR122" s="318"/>
      <c r="HS122" s="318"/>
      <c r="HT122" s="318"/>
      <c r="HU122" s="318"/>
      <c r="HV122" s="237"/>
      <c r="HW122" s="318"/>
      <c r="HX122" s="318"/>
      <c r="HY122" s="318"/>
      <c r="HZ122" s="318"/>
      <c r="IA122" s="318"/>
      <c r="IB122" s="318"/>
      <c r="IC122" s="318"/>
      <c r="ID122" s="318"/>
      <c r="IE122" s="318"/>
      <c r="IF122" s="318"/>
      <c r="IG122" s="318"/>
      <c r="IH122" s="318"/>
      <c r="II122" s="318"/>
      <c r="IJ122" s="318"/>
      <c r="IK122" s="318"/>
      <c r="IL122" s="318"/>
      <c r="IM122" s="318"/>
      <c r="IN122" s="318"/>
      <c r="IO122" s="318"/>
      <c r="IP122" s="318"/>
      <c r="IQ122" s="318"/>
      <c r="IR122" s="318"/>
      <c r="IS122" s="318"/>
      <c r="IT122" s="318"/>
      <c r="IU122" s="237"/>
      <c r="IV122" s="318"/>
      <c r="IW122" s="318"/>
      <c r="IX122" s="318"/>
      <c r="IY122" s="318"/>
      <c r="IZ122" s="318"/>
      <c r="JA122" s="318"/>
      <c r="JB122" s="318"/>
      <c r="JC122" s="318"/>
      <c r="JD122" s="318"/>
      <c r="JE122" s="318"/>
      <c r="JF122" s="318"/>
      <c r="JG122" s="318"/>
      <c r="JH122" s="318"/>
      <c r="JI122" s="318"/>
      <c r="JJ122" s="318"/>
      <c r="JK122" s="318"/>
      <c r="JL122" s="318"/>
      <c r="JM122" s="318"/>
      <c r="JN122" s="318"/>
      <c r="JO122" s="318"/>
      <c r="JP122" s="318"/>
      <c r="JQ122" s="318"/>
      <c r="JR122" s="318"/>
      <c r="JS122" s="318"/>
    </row>
    <row r="123" spans="1:279" s="25" customFormat="1" x14ac:dyDescent="0.3">
      <c r="B123" s="95"/>
      <c r="C123" s="41"/>
      <c r="D123" s="41"/>
      <c r="E123" s="41"/>
      <c r="F123" s="40"/>
      <c r="G123" s="41"/>
      <c r="H123" s="41"/>
      <c r="I123" s="41"/>
      <c r="J123" s="41"/>
      <c r="K123" s="41"/>
      <c r="L123" s="40"/>
      <c r="M123" s="40"/>
      <c r="N123" s="41"/>
      <c r="O123" s="41"/>
      <c r="P123" s="41"/>
      <c r="Q123" s="41"/>
      <c r="R123" s="41"/>
      <c r="S123" s="41"/>
      <c r="T123" s="41"/>
      <c r="U123" s="41"/>
      <c r="V123" s="41"/>
      <c r="W123" s="41"/>
      <c r="X123" s="41"/>
      <c r="Y123" s="41"/>
      <c r="Z123" s="41"/>
      <c r="AA123" s="41"/>
      <c r="AB123" s="41"/>
      <c r="AC123" s="45"/>
      <c r="AD123" s="315"/>
      <c r="AE123" s="315"/>
      <c r="AF123" s="315"/>
      <c r="AG123" s="319"/>
      <c r="AH123" s="319"/>
      <c r="AI123" s="844"/>
      <c r="AJ123" s="844"/>
      <c r="AK123" s="844"/>
      <c r="AL123" s="844"/>
      <c r="AM123" s="844"/>
      <c r="AN123" s="844"/>
      <c r="AO123" s="844"/>
      <c r="AP123" s="844"/>
      <c r="AQ123" s="844"/>
      <c r="AR123" s="844"/>
      <c r="AS123" s="844"/>
      <c r="AT123" s="844"/>
      <c r="AU123" s="844"/>
      <c r="AV123" s="844"/>
      <c r="AW123" s="844"/>
      <c r="AX123" s="844"/>
      <c r="AY123" s="844"/>
      <c r="AZ123" s="844"/>
      <c r="BA123" s="844"/>
      <c r="BB123" s="844"/>
      <c r="BC123" s="844"/>
      <c r="BD123" s="844"/>
      <c r="BE123" s="844"/>
      <c r="BF123" s="844"/>
      <c r="BG123" s="844"/>
      <c r="BH123" s="844"/>
      <c r="BI123" s="844"/>
      <c r="BJ123"/>
      <c r="BK123" s="315"/>
      <c r="BL123" s="319"/>
      <c r="BM123" s="319"/>
      <c r="BN123" s="319"/>
      <c r="BO123" s="319"/>
      <c r="BP123" s="319"/>
      <c r="BQ123" s="319"/>
      <c r="BR123" s="319"/>
      <c r="BS123" s="319"/>
      <c r="BT123" s="319"/>
      <c r="BU123" s="319"/>
      <c r="BV123" s="319"/>
      <c r="BW123" s="319"/>
      <c r="BX123" s="319"/>
      <c r="BY123" s="319"/>
      <c r="BZ123" s="319"/>
      <c r="CA123" s="319"/>
      <c r="CB123" s="319"/>
      <c r="CC123" s="319"/>
      <c r="CD123" s="319"/>
      <c r="CE123" s="319"/>
      <c r="CF123" s="319"/>
      <c r="CG123" s="319"/>
      <c r="CH123" s="319"/>
      <c r="CI123" s="319"/>
      <c r="CJ123" s="319"/>
      <c r="CK123" s="319"/>
      <c r="CL123" s="319"/>
      <c r="CM123" s="319"/>
      <c r="CN123" s="319"/>
      <c r="CO123"/>
      <c r="CP123" s="315"/>
      <c r="CQ123" s="319"/>
      <c r="CR123" s="319"/>
      <c r="CS123" s="319"/>
      <c r="CT123" s="319"/>
      <c r="CU123" s="319"/>
      <c r="CV123" s="319"/>
      <c r="CW123" s="319"/>
      <c r="CX123" s="319"/>
      <c r="CY123" s="319"/>
      <c r="CZ123" s="319"/>
      <c r="DA123" s="319"/>
      <c r="DB123" s="319"/>
      <c r="DC123" s="319"/>
      <c r="DD123" s="319"/>
      <c r="DE123" s="319"/>
      <c r="DF123" s="319"/>
      <c r="DG123" s="319"/>
      <c r="DH123" s="319"/>
      <c r="DI123" s="319"/>
      <c r="DJ123" s="319"/>
      <c r="DK123" s="319"/>
      <c r="DL123" s="319"/>
      <c r="DM123" s="319"/>
      <c r="DN123" s="319"/>
      <c r="DO123" s="319"/>
      <c r="DP123" s="319"/>
      <c r="DQ123" s="319"/>
      <c r="DR123" s="319"/>
      <c r="DS123" s="319"/>
      <c r="DT123" s="45"/>
      <c r="DU123" s="315"/>
      <c r="DV123" s="315"/>
      <c r="DW123" s="315"/>
      <c r="DX123" s="315"/>
      <c r="DY123" s="315"/>
      <c r="DZ123" s="315"/>
      <c r="EA123" s="315"/>
      <c r="EB123" s="315"/>
      <c r="EC123" s="315"/>
      <c r="ED123" s="315"/>
      <c r="EE123" s="315"/>
      <c r="EF123" s="315"/>
      <c r="EG123" s="315"/>
      <c r="EH123" s="315"/>
      <c r="EI123" s="315"/>
      <c r="EJ123" s="315"/>
      <c r="EK123" s="315"/>
      <c r="EL123" s="315"/>
      <c r="EM123" s="315"/>
      <c r="EN123" s="315"/>
      <c r="EO123" s="315"/>
      <c r="EP123" s="315"/>
      <c r="EQ123" s="315"/>
      <c r="ER123" s="315"/>
      <c r="ES123" s="45"/>
      <c r="ET123" s="315"/>
      <c r="EU123" s="319"/>
      <c r="EV123" s="319"/>
      <c r="EW123" s="319"/>
      <c r="EX123" s="319"/>
      <c r="EY123" s="319"/>
      <c r="EZ123" s="319"/>
      <c r="FA123" s="319"/>
      <c r="FB123" s="319"/>
      <c r="FC123" s="319"/>
      <c r="FD123" s="319"/>
      <c r="FE123" s="319"/>
      <c r="FF123" s="319"/>
      <c r="FG123" s="319"/>
      <c r="FH123" s="319"/>
      <c r="FI123" s="319"/>
      <c r="FJ123" s="319"/>
      <c r="FK123" s="319"/>
      <c r="FL123" s="319"/>
      <c r="FM123" s="319"/>
      <c r="FN123" s="319"/>
      <c r="FO123" s="319"/>
      <c r="FP123" s="319"/>
      <c r="FQ123" s="319"/>
      <c r="FR123" s="45"/>
      <c r="FS123" s="315"/>
      <c r="FT123" s="319"/>
      <c r="FU123" s="319"/>
      <c r="FV123" s="319"/>
      <c r="FW123" s="319"/>
      <c r="FX123" s="319"/>
      <c r="FY123" s="319"/>
      <c r="FZ123" s="319"/>
      <c r="GA123" s="319"/>
      <c r="GB123" s="319"/>
      <c r="GC123" s="319"/>
      <c r="GD123" s="319"/>
      <c r="GE123" s="319"/>
      <c r="GF123" s="319"/>
      <c r="GG123" s="319"/>
      <c r="GH123" s="319"/>
      <c r="GI123" s="319"/>
      <c r="GJ123" s="319"/>
      <c r="GK123" s="319"/>
      <c r="GL123" s="319"/>
      <c r="GM123" s="319"/>
      <c r="GN123" s="319"/>
      <c r="GO123" s="319"/>
      <c r="GP123" s="319"/>
      <c r="GQ123" s="319"/>
      <c r="GR123" s="319"/>
      <c r="GS123" s="319"/>
      <c r="GT123" s="319"/>
      <c r="GU123" s="319"/>
      <c r="GV123" s="319"/>
      <c r="GW123"/>
      <c r="GX123" s="315"/>
      <c r="GY123" s="315"/>
      <c r="GZ123" s="315"/>
      <c r="HA123" s="315"/>
      <c r="HB123" s="315"/>
      <c r="HC123" s="315"/>
      <c r="HD123" s="315"/>
      <c r="HE123" s="315"/>
      <c r="HF123" s="315"/>
      <c r="HG123" s="315"/>
      <c r="HH123" s="315"/>
      <c r="HI123" s="315"/>
      <c r="HJ123" s="315"/>
      <c r="HK123" s="315"/>
      <c r="HL123" s="315"/>
      <c r="HM123" s="315"/>
      <c r="HN123" s="315"/>
      <c r="HO123" s="315"/>
      <c r="HP123" s="315"/>
      <c r="HQ123" s="315"/>
      <c r="HR123" s="315"/>
      <c r="HS123" s="315"/>
      <c r="HT123" s="315"/>
      <c r="HU123" s="315"/>
      <c r="HV123" s="45"/>
      <c r="HW123" s="315"/>
      <c r="HX123" s="319"/>
      <c r="HY123" s="319"/>
      <c r="HZ123" s="319"/>
      <c r="IA123" s="319"/>
      <c r="IB123" s="319"/>
      <c r="IC123" s="319"/>
      <c r="ID123" s="319"/>
      <c r="IE123" s="319"/>
      <c r="IF123" s="319"/>
      <c r="IG123" s="319"/>
      <c r="IH123" s="319"/>
      <c r="II123" s="319"/>
      <c r="IJ123" s="319"/>
      <c r="IK123" s="319"/>
      <c r="IL123" s="319"/>
      <c r="IM123" s="319"/>
      <c r="IN123" s="319"/>
      <c r="IO123" s="319"/>
      <c r="IP123" s="319"/>
      <c r="IQ123" s="319"/>
      <c r="IR123" s="319"/>
      <c r="IS123" s="319"/>
      <c r="IT123" s="319"/>
      <c r="IU123" s="45"/>
      <c r="IV123" s="315"/>
      <c r="IW123" s="315"/>
      <c r="IX123" s="315"/>
      <c r="IY123" s="315"/>
      <c r="IZ123" s="315"/>
      <c r="JA123" s="315"/>
      <c r="JB123" s="315"/>
      <c r="JC123" s="315"/>
      <c r="JD123" s="315"/>
      <c r="JE123" s="315"/>
      <c r="JF123" s="315"/>
      <c r="JG123" s="315"/>
      <c r="JH123" s="315"/>
      <c r="JI123" s="315"/>
      <c r="JJ123" s="315"/>
      <c r="JK123" s="315"/>
      <c r="JL123" s="315"/>
      <c r="JM123" s="315"/>
      <c r="JN123" s="315"/>
      <c r="JO123" s="315"/>
      <c r="JP123" s="315"/>
      <c r="JQ123" s="315"/>
      <c r="JR123" s="315"/>
      <c r="JS123" s="315"/>
    </row>
    <row r="124" spans="1:279" s="25" customFormat="1" ht="18.75" x14ac:dyDescent="0.3">
      <c r="B124" s="103"/>
      <c r="C124" s="103"/>
      <c r="D124" s="103"/>
      <c r="E124" s="103"/>
      <c r="F124" s="103"/>
      <c r="G124" s="103"/>
      <c r="H124" s="103"/>
      <c r="I124" s="103"/>
      <c r="J124" s="103"/>
      <c r="K124" s="103"/>
      <c r="L124" s="103"/>
      <c r="M124" s="103"/>
      <c r="N124" s="41"/>
      <c r="O124" s="103"/>
      <c r="P124" s="103"/>
      <c r="Q124" s="103"/>
      <c r="R124" s="103"/>
      <c r="S124" s="103"/>
      <c r="T124" s="103"/>
      <c r="U124" s="103"/>
      <c r="V124" s="103"/>
      <c r="W124" s="404"/>
      <c r="X124" s="404"/>
      <c r="Y124" s="41"/>
      <c r="Z124" s="41"/>
      <c r="AA124" s="404"/>
      <c r="AB124" s="404"/>
      <c r="AC124" s="40"/>
      <c r="AD124" s="315"/>
      <c r="AE124" s="314"/>
      <c r="AF124" s="315"/>
      <c r="AG124" s="319"/>
      <c r="AH124" s="319"/>
      <c r="AI124" s="844"/>
      <c r="AJ124" s="844"/>
      <c r="AK124" s="844"/>
      <c r="AL124" s="844"/>
      <c r="AM124" s="844"/>
      <c r="AN124" s="844"/>
      <c r="AO124" s="844"/>
      <c r="AP124" s="844"/>
      <c r="AQ124" s="844"/>
      <c r="AR124" s="844"/>
      <c r="AS124" s="844"/>
      <c r="AT124" s="844"/>
      <c r="AU124" s="844"/>
      <c r="AV124" s="844"/>
      <c r="AW124" s="844"/>
      <c r="AX124" s="844"/>
      <c r="AY124" s="844"/>
      <c r="AZ124" s="844"/>
      <c r="BA124" s="844"/>
      <c r="BB124" s="844"/>
      <c r="BC124" s="844"/>
      <c r="BD124" s="844"/>
      <c r="BE124" s="844"/>
      <c r="BF124" s="844"/>
      <c r="BG124" s="844"/>
      <c r="BH124" s="844"/>
      <c r="BI124" s="844"/>
      <c r="BJ124"/>
      <c r="BK124" s="315"/>
      <c r="BL124" s="319"/>
      <c r="BM124" s="319"/>
      <c r="BN124" s="319"/>
      <c r="BO124" s="319"/>
      <c r="BP124" s="319"/>
      <c r="BQ124" s="319"/>
      <c r="BR124" s="319"/>
      <c r="BS124" s="319"/>
      <c r="BT124" s="319"/>
      <c r="BU124" s="319"/>
      <c r="BV124" s="319"/>
      <c r="BW124" s="319"/>
      <c r="BX124" s="319"/>
      <c r="BY124" s="319"/>
      <c r="BZ124" s="319"/>
      <c r="CA124" s="319"/>
      <c r="CB124" s="319"/>
      <c r="CC124" s="319"/>
      <c r="CD124" s="319"/>
      <c r="CE124" s="319"/>
      <c r="CF124" s="319"/>
      <c r="CG124" s="319"/>
      <c r="CH124" s="319"/>
      <c r="CI124" s="319"/>
      <c r="CJ124" s="319"/>
      <c r="CK124" s="319"/>
      <c r="CL124" s="319"/>
      <c r="CM124" s="319"/>
      <c r="CN124" s="319"/>
      <c r="CO124"/>
      <c r="CP124" s="315"/>
      <c r="CQ124" s="319"/>
      <c r="CR124" s="319"/>
      <c r="CS124" s="319"/>
      <c r="CT124" s="319"/>
      <c r="CU124" s="319"/>
      <c r="CV124" s="319"/>
      <c r="CW124" s="319"/>
      <c r="CX124" s="319"/>
      <c r="CY124" s="319"/>
      <c r="CZ124" s="319"/>
      <c r="DA124" s="319"/>
      <c r="DB124" s="319"/>
      <c r="DC124" s="319"/>
      <c r="DD124" s="319"/>
      <c r="DE124" s="319"/>
      <c r="DF124" s="319"/>
      <c r="DG124" s="319"/>
      <c r="DH124" s="319"/>
      <c r="DI124" s="319"/>
      <c r="DJ124" s="319"/>
      <c r="DK124" s="319"/>
      <c r="DL124" s="319"/>
      <c r="DM124" s="319"/>
      <c r="DN124" s="319"/>
      <c r="DO124" s="319"/>
      <c r="DP124" s="319"/>
      <c r="DQ124" s="319"/>
      <c r="DR124" s="319"/>
      <c r="DS124" s="319"/>
      <c r="DT124" s="45"/>
      <c r="DU124" s="315"/>
      <c r="DV124" s="315"/>
      <c r="DW124" s="315"/>
      <c r="DX124" s="315"/>
      <c r="DY124" s="315"/>
      <c r="DZ124" s="315"/>
      <c r="EA124" s="315"/>
      <c r="EB124" s="315"/>
      <c r="EC124" s="315"/>
      <c r="ED124" s="315"/>
      <c r="EE124" s="315"/>
      <c r="EF124" s="315"/>
      <c r="EG124" s="315"/>
      <c r="EH124" s="315"/>
      <c r="EI124" s="315"/>
      <c r="EJ124" s="315"/>
      <c r="EK124" s="315"/>
      <c r="EL124" s="315"/>
      <c r="EM124" s="315"/>
      <c r="EN124" s="315"/>
      <c r="EO124" s="315"/>
      <c r="EP124" s="315"/>
      <c r="EQ124" s="315"/>
      <c r="ER124" s="315"/>
      <c r="ES124" s="45"/>
      <c r="ET124" s="315"/>
      <c r="EU124" s="319"/>
      <c r="EV124" s="319"/>
      <c r="EW124" s="319"/>
      <c r="EX124" s="319"/>
      <c r="EY124" s="319"/>
      <c r="EZ124" s="319"/>
      <c r="FA124" s="319"/>
      <c r="FB124" s="319"/>
      <c r="FC124" s="319"/>
      <c r="FD124" s="319"/>
      <c r="FE124" s="319"/>
      <c r="FF124" s="319"/>
      <c r="FG124" s="319"/>
      <c r="FH124" s="319"/>
      <c r="FI124" s="319"/>
      <c r="FJ124" s="319"/>
      <c r="FK124" s="319"/>
      <c r="FL124" s="319"/>
      <c r="FM124" s="319"/>
      <c r="FN124" s="319"/>
      <c r="FO124" s="319"/>
      <c r="FP124" s="319"/>
      <c r="FQ124" s="319"/>
      <c r="FR124" s="45"/>
      <c r="FS124" s="315"/>
      <c r="FT124" s="319"/>
      <c r="FU124" s="319"/>
      <c r="FV124" s="319"/>
      <c r="FW124" s="319"/>
      <c r="FX124" s="319"/>
      <c r="FY124" s="319"/>
      <c r="FZ124" s="319"/>
      <c r="GA124" s="319"/>
      <c r="GB124" s="319"/>
      <c r="GC124" s="319"/>
      <c r="GD124" s="319"/>
      <c r="GE124" s="319"/>
      <c r="GF124" s="319"/>
      <c r="GG124" s="319"/>
      <c r="GH124" s="319"/>
      <c r="GI124" s="319"/>
      <c r="GJ124" s="319"/>
      <c r="GK124" s="319"/>
      <c r="GL124" s="319"/>
      <c r="GM124" s="319"/>
      <c r="GN124" s="319"/>
      <c r="GO124" s="319"/>
      <c r="GP124" s="319"/>
      <c r="GQ124" s="319"/>
      <c r="GR124" s="319"/>
      <c r="GS124" s="319"/>
      <c r="GT124" s="319"/>
      <c r="GU124" s="319"/>
      <c r="GV124" s="319"/>
      <c r="GW124"/>
      <c r="GX124" s="315"/>
      <c r="GY124" s="315"/>
      <c r="GZ124" s="315"/>
      <c r="HA124" s="315"/>
      <c r="HB124" s="315"/>
      <c r="HC124" s="315"/>
      <c r="HD124" s="315"/>
      <c r="HE124" s="315"/>
      <c r="HF124" s="315"/>
      <c r="HG124" s="315"/>
      <c r="HH124" s="315"/>
      <c r="HI124" s="315"/>
      <c r="HJ124" s="315"/>
      <c r="HK124" s="315"/>
      <c r="HL124" s="315"/>
      <c r="HM124" s="315"/>
      <c r="HN124" s="315"/>
      <c r="HO124" s="315"/>
      <c r="HP124" s="315"/>
      <c r="HQ124" s="315"/>
      <c r="HR124" s="315"/>
      <c r="HS124" s="315"/>
      <c r="HT124" s="315"/>
      <c r="HU124" s="315"/>
      <c r="HV124" s="45"/>
      <c r="HW124" s="315"/>
      <c r="HX124" s="319"/>
      <c r="HY124" s="319"/>
      <c r="HZ124" s="319"/>
      <c r="IA124" s="319"/>
      <c r="IB124" s="319"/>
      <c r="IC124" s="319"/>
      <c r="ID124" s="319"/>
      <c r="IE124" s="319"/>
      <c r="IF124" s="319"/>
      <c r="IG124" s="319"/>
      <c r="IH124" s="319"/>
      <c r="II124" s="319"/>
      <c r="IJ124" s="319"/>
      <c r="IK124" s="319"/>
      <c r="IL124" s="319"/>
      <c r="IM124" s="319"/>
      <c r="IN124" s="319"/>
      <c r="IO124" s="319"/>
      <c r="IP124" s="319"/>
      <c r="IQ124" s="319"/>
      <c r="IR124" s="319"/>
      <c r="IS124" s="319"/>
      <c r="IT124" s="319"/>
      <c r="IU124" s="45"/>
      <c r="IV124" s="315"/>
      <c r="IW124" s="315"/>
      <c r="IX124" s="315"/>
      <c r="IY124" s="315"/>
      <c r="IZ124" s="315"/>
      <c r="JA124" s="315"/>
      <c r="JB124" s="315"/>
      <c r="JC124" s="315"/>
      <c r="JD124" s="315"/>
      <c r="JE124" s="315"/>
      <c r="JF124" s="315"/>
      <c r="JG124" s="315"/>
      <c r="JH124" s="315"/>
      <c r="JI124" s="315"/>
      <c r="JJ124" s="315"/>
      <c r="JK124" s="315"/>
      <c r="JL124" s="315"/>
      <c r="JM124" s="315"/>
      <c r="JN124" s="315"/>
      <c r="JO124" s="315"/>
      <c r="JP124" s="315"/>
      <c r="JQ124" s="315"/>
      <c r="JR124" s="315"/>
      <c r="JS124" s="315"/>
    </row>
    <row r="125" spans="1:279" ht="18.75" x14ac:dyDescent="0.3">
      <c r="A125" s="95"/>
      <c r="L125" s="40"/>
      <c r="M125" s="40"/>
      <c r="W125" s="24"/>
      <c r="X125" s="24"/>
      <c r="AA125" s="24"/>
      <c r="AB125" s="24"/>
      <c r="AC125" s="332"/>
      <c r="AD125" s="315"/>
      <c r="AE125" s="365"/>
      <c r="AF125" s="314"/>
      <c r="AG125" s="344"/>
      <c r="AH125" s="344"/>
      <c r="AI125" s="840"/>
      <c r="AJ125" s="840"/>
      <c r="AK125" s="840"/>
      <c r="AL125" s="840"/>
      <c r="AM125" s="840"/>
      <c r="AN125" s="840"/>
      <c r="AO125" s="840"/>
      <c r="AP125" s="840"/>
      <c r="AQ125" s="840"/>
      <c r="AR125" s="840"/>
      <c r="AS125" s="840"/>
      <c r="AT125" s="840"/>
      <c r="AU125" s="840"/>
      <c r="AV125" s="840"/>
      <c r="AW125" s="840"/>
      <c r="AX125" s="840"/>
      <c r="AY125" s="840"/>
      <c r="AZ125" s="840"/>
      <c r="BA125" s="840"/>
      <c r="BB125" s="840"/>
      <c r="BC125" s="840"/>
      <c r="BD125" s="840"/>
      <c r="BE125" s="840"/>
      <c r="BF125" s="840"/>
      <c r="BG125" s="840"/>
      <c r="BH125" s="840"/>
      <c r="BI125" s="840"/>
      <c r="BK125" s="314"/>
      <c r="BL125" s="344"/>
      <c r="BM125" s="344"/>
      <c r="BN125" s="344"/>
      <c r="BO125" s="344"/>
      <c r="BP125" s="344"/>
      <c r="BQ125" s="344"/>
      <c r="BR125" s="344"/>
      <c r="BS125" s="344"/>
      <c r="BT125" s="344"/>
      <c r="BU125" s="344"/>
      <c r="BV125" s="344"/>
      <c r="BW125" s="344"/>
      <c r="BX125" s="344"/>
      <c r="BY125" s="344"/>
      <c r="BZ125" s="344"/>
      <c r="CA125" s="344"/>
      <c r="CB125" s="344"/>
      <c r="CC125" s="344"/>
      <c r="CD125" s="344"/>
      <c r="CE125" s="344"/>
      <c r="CF125" s="344"/>
      <c r="CG125" s="344"/>
      <c r="CH125" s="344"/>
      <c r="CI125" s="344"/>
      <c r="CJ125" s="344"/>
      <c r="CK125" s="344"/>
      <c r="CL125" s="344"/>
      <c r="CM125" s="344"/>
      <c r="CN125" s="344"/>
      <c r="CP125" s="314"/>
      <c r="CQ125" s="344"/>
      <c r="CR125" s="344"/>
      <c r="CS125" s="344"/>
      <c r="CT125" s="344"/>
      <c r="CU125" s="344"/>
      <c r="CV125" s="344"/>
      <c r="CW125" s="344"/>
      <c r="CX125" s="344"/>
      <c r="CY125" s="344"/>
      <c r="CZ125" s="344"/>
      <c r="DA125" s="344"/>
      <c r="DB125" s="344"/>
      <c r="DC125" s="344"/>
      <c r="DD125" s="344"/>
      <c r="DE125" s="344"/>
      <c r="DF125" s="344"/>
      <c r="DG125" s="344"/>
      <c r="DH125" s="344"/>
      <c r="DI125" s="344"/>
      <c r="DJ125" s="344"/>
      <c r="DK125" s="344"/>
      <c r="DL125" s="344"/>
      <c r="DM125" s="344"/>
      <c r="DN125" s="344"/>
      <c r="DO125" s="344"/>
      <c r="DP125" s="344"/>
      <c r="DQ125" s="344"/>
      <c r="DR125" s="344"/>
      <c r="DS125" s="344"/>
      <c r="DU125" s="314"/>
      <c r="DV125" s="314"/>
      <c r="DW125" s="314"/>
      <c r="DX125" s="314"/>
      <c r="DY125" s="314"/>
      <c r="DZ125" s="314"/>
      <c r="EA125" s="314"/>
      <c r="EB125" s="314"/>
      <c r="EC125" s="314"/>
      <c r="ED125" s="314"/>
      <c r="EE125" s="314"/>
      <c r="EF125" s="314"/>
      <c r="EG125" s="314"/>
      <c r="EH125" s="314"/>
      <c r="EI125" s="314"/>
      <c r="EJ125" s="314"/>
      <c r="EK125" s="314"/>
      <c r="EL125" s="314"/>
      <c r="EM125" s="314"/>
      <c r="EN125" s="314"/>
      <c r="EO125" s="314"/>
      <c r="EP125" s="314"/>
      <c r="EQ125" s="314"/>
      <c r="ER125" s="314"/>
      <c r="ET125" s="314"/>
      <c r="EU125" s="344"/>
      <c r="EV125" s="344"/>
      <c r="EW125" s="344"/>
      <c r="EX125" s="344"/>
      <c r="EY125" s="344"/>
      <c r="EZ125" s="344"/>
      <c r="FA125" s="344"/>
      <c r="FB125" s="344"/>
      <c r="FC125" s="344"/>
      <c r="FD125" s="344"/>
      <c r="FE125" s="344"/>
      <c r="FF125" s="344"/>
      <c r="FG125" s="344"/>
      <c r="FH125" s="344"/>
      <c r="FI125" s="344"/>
      <c r="FJ125" s="344"/>
      <c r="FK125" s="344"/>
      <c r="FL125" s="344"/>
      <c r="FM125" s="344"/>
      <c r="FN125" s="344"/>
      <c r="FO125" s="344"/>
      <c r="FP125" s="344"/>
      <c r="FQ125" s="344"/>
      <c r="FS125" s="314"/>
      <c r="FT125" s="344"/>
      <c r="FU125" s="344"/>
      <c r="FV125" s="344"/>
      <c r="FW125" s="344"/>
      <c r="FX125" s="344"/>
      <c r="FY125" s="344"/>
      <c r="FZ125" s="344"/>
      <c r="GA125" s="344"/>
      <c r="GB125" s="344"/>
      <c r="GC125" s="344"/>
      <c r="GD125" s="344"/>
      <c r="GE125" s="344"/>
      <c r="GF125" s="344"/>
      <c r="GG125" s="344"/>
      <c r="GH125" s="344"/>
      <c r="GI125" s="344"/>
      <c r="GJ125" s="344"/>
      <c r="GK125" s="344"/>
      <c r="GL125" s="344"/>
      <c r="GM125" s="344"/>
      <c r="GN125" s="344"/>
      <c r="GO125" s="344"/>
      <c r="GP125" s="344"/>
      <c r="GQ125" s="344"/>
      <c r="GR125" s="344"/>
      <c r="GS125" s="344"/>
      <c r="GT125" s="344"/>
      <c r="GU125" s="344"/>
      <c r="GV125" s="344"/>
      <c r="GX125" s="314"/>
      <c r="GY125" s="314"/>
      <c r="GZ125" s="314"/>
      <c r="HA125" s="314"/>
      <c r="HB125" s="314"/>
      <c r="HC125" s="314"/>
      <c r="HD125" s="314"/>
      <c r="HE125" s="314"/>
      <c r="HF125" s="314"/>
      <c r="HG125" s="314"/>
      <c r="HH125" s="314"/>
      <c r="HI125" s="314"/>
      <c r="HJ125" s="314"/>
      <c r="HK125" s="314"/>
      <c r="HL125" s="314"/>
      <c r="HM125" s="314"/>
      <c r="HN125" s="314"/>
      <c r="HO125" s="314"/>
      <c r="HP125" s="314"/>
      <c r="HQ125" s="314"/>
      <c r="HR125" s="314"/>
      <c r="HS125" s="314"/>
      <c r="HT125" s="314"/>
      <c r="HU125" s="314"/>
      <c r="HW125" s="314"/>
      <c r="HX125" s="344"/>
      <c r="HY125" s="344"/>
      <c r="HZ125" s="344"/>
      <c r="IA125" s="344"/>
      <c r="IB125" s="344"/>
      <c r="IC125" s="344"/>
      <c r="ID125" s="344"/>
      <c r="IE125" s="344"/>
      <c r="IF125" s="344"/>
      <c r="IG125" s="344"/>
      <c r="IH125" s="344"/>
      <c r="II125" s="344"/>
      <c r="IJ125" s="344"/>
      <c r="IK125" s="344"/>
      <c r="IL125" s="344"/>
      <c r="IM125" s="344"/>
      <c r="IN125" s="344"/>
      <c r="IO125" s="344"/>
      <c r="IP125" s="344"/>
      <c r="IQ125" s="344"/>
      <c r="IR125" s="344"/>
      <c r="IS125" s="344"/>
      <c r="IT125" s="344"/>
      <c r="IV125" s="314"/>
      <c r="IW125" s="314"/>
      <c r="IX125" s="314"/>
      <c r="IY125" s="314"/>
      <c r="IZ125" s="314"/>
      <c r="JA125" s="314"/>
      <c r="JB125" s="314"/>
      <c r="JC125" s="314"/>
      <c r="JD125" s="314"/>
      <c r="JE125" s="314"/>
      <c r="JF125" s="314"/>
      <c r="JG125" s="314"/>
      <c r="JH125" s="314"/>
      <c r="JI125" s="314"/>
      <c r="JJ125" s="314"/>
      <c r="JK125" s="314"/>
      <c r="JL125" s="314"/>
      <c r="JM125" s="314"/>
      <c r="JN125" s="314"/>
      <c r="JO125" s="314"/>
      <c r="JP125" s="314"/>
      <c r="JQ125" s="314"/>
      <c r="JR125" s="314"/>
      <c r="JS125" s="314"/>
    </row>
    <row r="126" spans="1:279" x14ac:dyDescent="0.3">
      <c r="A126" s="95"/>
      <c r="B126" s="95"/>
      <c r="L126" s="40"/>
      <c r="M126" s="40"/>
      <c r="O126" s="25"/>
      <c r="P126" s="404"/>
      <c r="Q126" s="404"/>
      <c r="R126" s="404"/>
      <c r="S126" s="404"/>
      <c r="T126" s="404"/>
      <c r="U126" s="404"/>
      <c r="V126" s="798"/>
      <c r="W126" s="404"/>
      <c r="X126" s="404"/>
      <c r="AA126" s="404"/>
      <c r="AB126" s="404"/>
      <c r="AD126" s="315"/>
      <c r="AE126" s="314"/>
      <c r="AF126" s="314"/>
      <c r="AG126" s="344"/>
      <c r="AH126" s="344"/>
      <c r="AI126" s="840"/>
      <c r="AJ126" s="840"/>
      <c r="AK126" s="840"/>
      <c r="AL126" s="840"/>
      <c r="AM126" s="840"/>
      <c r="AN126" s="840"/>
      <c r="AO126" s="840"/>
      <c r="AP126" s="840"/>
      <c r="AQ126" s="840"/>
      <c r="AR126" s="840"/>
      <c r="AS126" s="840"/>
      <c r="AT126" s="840"/>
      <c r="AU126" s="840"/>
      <c r="AV126" s="840"/>
      <c r="AW126" s="840"/>
      <c r="AX126" s="840"/>
      <c r="AY126" s="840"/>
      <c r="AZ126" s="840"/>
      <c r="BA126" s="840"/>
      <c r="BB126" s="840"/>
      <c r="BC126" s="840"/>
      <c r="BD126" s="840"/>
      <c r="BE126" s="840"/>
      <c r="BF126" s="840"/>
      <c r="BG126" s="840"/>
      <c r="BH126" s="840"/>
      <c r="BI126" s="840"/>
      <c r="BK126" s="314"/>
      <c r="BL126" s="344"/>
      <c r="BM126" s="344"/>
      <c r="BN126" s="344"/>
      <c r="BO126" s="344"/>
      <c r="BP126" s="344"/>
      <c r="BQ126" s="344"/>
      <c r="BR126" s="344"/>
      <c r="BS126" s="344"/>
      <c r="BT126" s="344"/>
      <c r="BU126" s="344"/>
      <c r="BV126" s="344"/>
      <c r="BW126" s="344"/>
      <c r="BX126" s="344"/>
      <c r="BY126" s="344"/>
      <c r="BZ126" s="344"/>
      <c r="CA126" s="344"/>
      <c r="CB126" s="344"/>
      <c r="CC126" s="344"/>
      <c r="CD126" s="344"/>
      <c r="CE126" s="344"/>
      <c r="CF126" s="344"/>
      <c r="CG126" s="344"/>
      <c r="CH126" s="344"/>
      <c r="CI126" s="344"/>
      <c r="CJ126" s="344"/>
      <c r="CK126" s="344"/>
      <c r="CL126" s="344"/>
      <c r="CM126" s="344"/>
      <c r="CN126" s="344"/>
      <c r="CP126" s="314"/>
      <c r="CQ126" s="344"/>
      <c r="CR126" s="344"/>
      <c r="CS126" s="344"/>
      <c r="CT126" s="344"/>
      <c r="CU126" s="344"/>
      <c r="CV126" s="344"/>
      <c r="CW126" s="344"/>
      <c r="CX126" s="344"/>
      <c r="CY126" s="344"/>
      <c r="CZ126" s="344"/>
      <c r="DA126" s="344"/>
      <c r="DB126" s="344"/>
      <c r="DC126" s="344"/>
      <c r="DD126" s="344"/>
      <c r="DE126" s="344"/>
      <c r="DF126" s="344"/>
      <c r="DG126" s="344"/>
      <c r="DH126" s="344"/>
      <c r="DI126" s="344"/>
      <c r="DJ126" s="344"/>
      <c r="DK126" s="344"/>
      <c r="DL126" s="344"/>
      <c r="DM126" s="344"/>
      <c r="DN126" s="344"/>
      <c r="DO126" s="344"/>
      <c r="DP126" s="344"/>
      <c r="DQ126" s="344"/>
      <c r="DR126" s="344"/>
      <c r="DS126" s="344"/>
      <c r="DU126" s="314"/>
      <c r="DV126" s="314"/>
      <c r="DW126" s="314"/>
      <c r="DX126" s="314"/>
      <c r="DY126" s="314"/>
      <c r="DZ126" s="314"/>
      <c r="EA126" s="314"/>
      <c r="EB126" s="314"/>
      <c r="EC126" s="314"/>
      <c r="ED126" s="314"/>
      <c r="EE126" s="314"/>
      <c r="EF126" s="314"/>
      <c r="EG126" s="314"/>
      <c r="EH126" s="314"/>
      <c r="EI126" s="314"/>
      <c r="EJ126" s="314"/>
      <c r="EK126" s="314"/>
      <c r="EL126" s="314"/>
      <c r="EM126" s="314"/>
      <c r="EN126" s="314"/>
      <c r="EO126" s="314"/>
      <c r="EP126" s="314"/>
      <c r="EQ126" s="314"/>
      <c r="ER126" s="314"/>
      <c r="ET126" s="314"/>
      <c r="EU126" s="344"/>
      <c r="EV126" s="344"/>
      <c r="EW126" s="344"/>
      <c r="EX126" s="344"/>
      <c r="EY126" s="344"/>
      <c r="EZ126" s="344"/>
      <c r="FA126" s="344"/>
      <c r="FB126" s="344"/>
      <c r="FC126" s="344"/>
      <c r="FD126" s="344"/>
      <c r="FE126" s="344"/>
      <c r="FF126" s="344"/>
      <c r="FG126" s="344"/>
      <c r="FH126" s="344"/>
      <c r="FI126" s="344"/>
      <c r="FJ126" s="344"/>
      <c r="FK126" s="344"/>
      <c r="FL126" s="344"/>
      <c r="FM126" s="344"/>
      <c r="FN126" s="344"/>
      <c r="FO126" s="344"/>
      <c r="FP126" s="344"/>
      <c r="FQ126" s="344"/>
      <c r="FS126" s="314"/>
      <c r="FT126" s="344"/>
      <c r="FU126" s="344"/>
      <c r="FV126" s="344"/>
      <c r="FW126" s="344"/>
      <c r="FX126" s="344"/>
      <c r="FY126" s="344"/>
      <c r="FZ126" s="344"/>
      <c r="GA126" s="344"/>
      <c r="GB126" s="344"/>
      <c r="GC126" s="344"/>
      <c r="GD126" s="344"/>
      <c r="GE126" s="344"/>
      <c r="GF126" s="344"/>
      <c r="GG126" s="344"/>
      <c r="GH126" s="344"/>
      <c r="GI126" s="344"/>
      <c r="GJ126" s="344"/>
      <c r="GK126" s="344"/>
      <c r="GL126" s="344"/>
      <c r="GM126" s="344"/>
      <c r="GN126" s="344"/>
      <c r="GO126" s="344"/>
      <c r="GP126" s="344"/>
      <c r="GQ126" s="344"/>
      <c r="GR126" s="344"/>
      <c r="GS126" s="344"/>
      <c r="GT126" s="344"/>
      <c r="GU126" s="344"/>
      <c r="GV126" s="344"/>
      <c r="GX126" s="314"/>
      <c r="GY126" s="314"/>
      <c r="GZ126" s="314"/>
      <c r="HA126" s="314"/>
      <c r="HB126" s="314"/>
      <c r="HC126" s="314"/>
      <c r="HD126" s="314"/>
      <c r="HE126" s="314"/>
      <c r="HF126" s="314"/>
      <c r="HG126" s="314"/>
      <c r="HH126" s="314"/>
      <c r="HI126" s="314"/>
      <c r="HJ126" s="314"/>
      <c r="HK126" s="314"/>
      <c r="HL126" s="314"/>
      <c r="HM126" s="314"/>
      <c r="HN126" s="314"/>
      <c r="HO126" s="314"/>
      <c r="HP126" s="314"/>
      <c r="HQ126" s="314"/>
      <c r="HR126" s="314"/>
      <c r="HS126" s="314"/>
      <c r="HT126" s="314"/>
      <c r="HU126" s="314"/>
      <c r="HW126" s="314"/>
      <c r="HX126" s="344"/>
      <c r="HY126" s="344"/>
      <c r="HZ126" s="344"/>
      <c r="IA126" s="344"/>
      <c r="IB126" s="344"/>
      <c r="IC126" s="344"/>
      <c r="ID126" s="344"/>
      <c r="IE126" s="344"/>
      <c r="IF126" s="344"/>
      <c r="IG126" s="344"/>
      <c r="IH126" s="344"/>
      <c r="II126" s="344"/>
      <c r="IJ126" s="344"/>
      <c r="IK126" s="344"/>
      <c r="IL126" s="344"/>
      <c r="IM126" s="344"/>
      <c r="IN126" s="344"/>
      <c r="IO126" s="344"/>
      <c r="IP126" s="344"/>
      <c r="IQ126" s="344"/>
      <c r="IR126" s="344"/>
      <c r="IS126" s="344"/>
      <c r="IT126" s="344"/>
      <c r="IV126" s="314"/>
      <c r="IW126" s="314"/>
      <c r="IX126" s="314"/>
      <c r="IY126" s="314"/>
      <c r="IZ126" s="314"/>
      <c r="JA126" s="314"/>
      <c r="JB126" s="314"/>
      <c r="JC126" s="314"/>
      <c r="JD126" s="314"/>
      <c r="JE126" s="314"/>
      <c r="JF126" s="314"/>
      <c r="JG126" s="314"/>
      <c r="JH126" s="314"/>
      <c r="JI126" s="314"/>
      <c r="JJ126" s="314"/>
      <c r="JK126" s="314"/>
      <c r="JL126" s="314"/>
      <c r="JM126" s="314"/>
      <c r="JN126" s="314"/>
      <c r="JO126" s="314"/>
      <c r="JP126" s="314"/>
      <c r="JQ126" s="314"/>
      <c r="JR126" s="314"/>
      <c r="JS126" s="314"/>
    </row>
    <row r="127" spans="1:279" s="25" customFormat="1" x14ac:dyDescent="0.3">
      <c r="A127" s="32"/>
      <c r="B127" s="41"/>
      <c r="C127" s="41"/>
      <c r="D127" s="41"/>
      <c r="E127" s="41"/>
      <c r="F127" s="41"/>
      <c r="G127" s="41"/>
      <c r="H127" s="41"/>
      <c r="I127" s="41"/>
      <c r="J127" s="95"/>
      <c r="K127" s="41"/>
      <c r="L127" s="41"/>
      <c r="M127" s="40"/>
      <c r="N127" s="41"/>
      <c r="V127" s="799"/>
      <c r="W127" s="404"/>
      <c r="X127" s="800"/>
      <c r="AA127"/>
      <c r="AB127"/>
      <c r="AC127" s="45"/>
      <c r="AD127" s="315"/>
      <c r="AE127" s="315"/>
      <c r="AF127" s="315"/>
      <c r="AG127" s="319"/>
      <c r="AH127" s="319"/>
      <c r="AI127" s="844"/>
      <c r="AJ127" s="844"/>
      <c r="AK127" s="844"/>
      <c r="AL127" s="844"/>
      <c r="AM127" s="844"/>
      <c r="AN127" s="844"/>
      <c r="AO127" s="844"/>
      <c r="AP127" s="844"/>
      <c r="AQ127" s="844"/>
      <c r="AR127" s="844"/>
      <c r="AS127" s="844"/>
      <c r="AT127" s="844"/>
      <c r="AU127" s="844"/>
      <c r="AV127" s="844"/>
      <c r="AW127" s="844"/>
      <c r="AX127" s="844"/>
      <c r="AY127" s="844"/>
      <c r="AZ127" s="844"/>
      <c r="BA127" s="844"/>
      <c r="BB127" s="844"/>
      <c r="BC127" s="844"/>
      <c r="BD127" s="844"/>
      <c r="BE127" s="844"/>
      <c r="BF127" s="844"/>
      <c r="BG127" s="844"/>
      <c r="BH127" s="844"/>
      <c r="BI127" s="844"/>
      <c r="BJ127"/>
      <c r="BK127" s="315"/>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319"/>
      <c r="CH127" s="319"/>
      <c r="CI127" s="319"/>
      <c r="CJ127" s="319"/>
      <c r="CK127" s="319"/>
      <c r="CL127" s="319"/>
      <c r="CM127" s="319"/>
      <c r="CN127" s="319"/>
      <c r="CO127"/>
      <c r="CP127" s="315"/>
      <c r="CQ127" s="319"/>
      <c r="CR127" s="319"/>
      <c r="CS127" s="319"/>
      <c r="CT127" s="319"/>
      <c r="CU127" s="319"/>
      <c r="CV127" s="319"/>
      <c r="CW127" s="319"/>
      <c r="CX127" s="319"/>
      <c r="CY127" s="319"/>
      <c r="CZ127" s="319"/>
      <c r="DA127" s="319"/>
      <c r="DB127" s="319"/>
      <c r="DC127" s="319"/>
      <c r="DD127" s="319"/>
      <c r="DE127" s="319"/>
      <c r="DF127" s="319"/>
      <c r="DG127" s="319"/>
      <c r="DH127" s="319"/>
      <c r="DI127" s="319"/>
      <c r="DJ127" s="319"/>
      <c r="DK127" s="319"/>
      <c r="DL127" s="319"/>
      <c r="DM127" s="319"/>
      <c r="DN127" s="319"/>
      <c r="DO127" s="319"/>
      <c r="DP127" s="319"/>
      <c r="DQ127" s="319"/>
      <c r="DR127" s="319"/>
      <c r="DS127" s="319"/>
      <c r="DT127" s="45"/>
      <c r="DU127" s="315"/>
      <c r="DV127" s="315"/>
      <c r="DW127" s="315"/>
      <c r="DX127" s="315"/>
      <c r="DY127" s="315"/>
      <c r="DZ127" s="315"/>
      <c r="EA127" s="315"/>
      <c r="EB127" s="315"/>
      <c r="EC127" s="315"/>
      <c r="ED127" s="315"/>
      <c r="EE127" s="315"/>
      <c r="EF127" s="315"/>
      <c r="EG127" s="315"/>
      <c r="EH127" s="315"/>
      <c r="EI127" s="315"/>
      <c r="EJ127" s="315"/>
      <c r="EK127" s="315"/>
      <c r="EL127" s="315"/>
      <c r="EM127" s="315"/>
      <c r="EN127" s="315"/>
      <c r="EO127" s="315"/>
      <c r="EP127" s="315"/>
      <c r="EQ127" s="315"/>
      <c r="ER127" s="315"/>
      <c r="ES127" s="45"/>
      <c r="ET127" s="315"/>
      <c r="EU127" s="319"/>
      <c r="EV127" s="319"/>
      <c r="EW127" s="319"/>
      <c r="EX127" s="319"/>
      <c r="EY127" s="319"/>
      <c r="EZ127" s="319"/>
      <c r="FA127" s="319"/>
      <c r="FB127" s="319"/>
      <c r="FC127" s="319"/>
      <c r="FD127" s="319"/>
      <c r="FE127" s="319"/>
      <c r="FF127" s="319"/>
      <c r="FG127" s="319"/>
      <c r="FH127" s="319"/>
      <c r="FI127" s="319"/>
      <c r="FJ127" s="319"/>
      <c r="FK127" s="319"/>
      <c r="FL127" s="319"/>
      <c r="FM127" s="319"/>
      <c r="FN127" s="319"/>
      <c r="FO127" s="319"/>
      <c r="FP127" s="319"/>
      <c r="FQ127" s="319"/>
      <c r="FR127" s="45"/>
      <c r="FS127" s="315"/>
      <c r="FT127" s="319"/>
      <c r="FU127" s="319"/>
      <c r="FV127" s="319"/>
      <c r="FW127" s="319"/>
      <c r="FX127" s="319"/>
      <c r="FY127" s="319"/>
      <c r="FZ127" s="319"/>
      <c r="GA127" s="319"/>
      <c r="GB127" s="319"/>
      <c r="GC127" s="319"/>
      <c r="GD127" s="319"/>
      <c r="GE127" s="319"/>
      <c r="GF127" s="319"/>
      <c r="GG127" s="319"/>
      <c r="GH127" s="319"/>
      <c r="GI127" s="319"/>
      <c r="GJ127" s="319"/>
      <c r="GK127" s="319"/>
      <c r="GL127" s="319"/>
      <c r="GM127" s="319"/>
      <c r="GN127" s="319"/>
      <c r="GO127" s="319"/>
      <c r="GP127" s="319"/>
      <c r="GQ127" s="319"/>
      <c r="GR127" s="319"/>
      <c r="GS127" s="319"/>
      <c r="GT127" s="319"/>
      <c r="GU127" s="319"/>
      <c r="GV127" s="319"/>
      <c r="GW127"/>
      <c r="GX127" s="315"/>
      <c r="GY127" s="315"/>
      <c r="GZ127" s="315"/>
      <c r="HA127" s="315"/>
      <c r="HB127" s="315"/>
      <c r="HC127" s="315"/>
      <c r="HD127" s="315"/>
      <c r="HE127" s="315"/>
      <c r="HF127" s="315"/>
      <c r="HG127" s="315"/>
      <c r="HH127" s="315"/>
      <c r="HI127" s="315"/>
      <c r="HJ127" s="315"/>
      <c r="HK127" s="315"/>
      <c r="HL127" s="315"/>
      <c r="HM127" s="315"/>
      <c r="HN127" s="315"/>
      <c r="HO127" s="315"/>
      <c r="HP127" s="315"/>
      <c r="HQ127" s="315"/>
      <c r="HR127" s="315"/>
      <c r="HS127" s="315"/>
      <c r="HT127" s="315"/>
      <c r="HU127" s="315"/>
      <c r="HV127" s="45"/>
      <c r="HW127" s="315"/>
      <c r="HX127" s="319"/>
      <c r="HY127" s="319"/>
      <c r="HZ127" s="319"/>
      <c r="IA127" s="319"/>
      <c r="IB127" s="319"/>
      <c r="IC127" s="319"/>
      <c r="ID127" s="319"/>
      <c r="IE127" s="319"/>
      <c r="IF127" s="319"/>
      <c r="IG127" s="319"/>
      <c r="IH127" s="319"/>
      <c r="II127" s="319"/>
      <c r="IJ127" s="319"/>
      <c r="IK127" s="319"/>
      <c r="IL127" s="319"/>
      <c r="IM127" s="319"/>
      <c r="IN127" s="319"/>
      <c r="IO127" s="319"/>
      <c r="IP127" s="319"/>
      <c r="IQ127" s="319"/>
      <c r="IR127" s="319"/>
      <c r="IS127" s="319"/>
      <c r="IT127" s="319"/>
      <c r="IU127" s="45"/>
      <c r="IV127" s="315"/>
      <c r="IW127" s="315"/>
      <c r="IX127" s="315"/>
      <c r="IY127" s="315"/>
      <c r="IZ127" s="315"/>
      <c r="JA127" s="315"/>
      <c r="JB127" s="315"/>
      <c r="JC127" s="315"/>
      <c r="JD127" s="315"/>
      <c r="JE127" s="315"/>
      <c r="JF127" s="315"/>
      <c r="JG127" s="315"/>
      <c r="JH127" s="315"/>
      <c r="JI127" s="315"/>
      <c r="JJ127" s="315"/>
      <c r="JK127" s="315"/>
      <c r="JL127" s="315"/>
      <c r="JM127" s="315"/>
      <c r="JN127" s="315"/>
      <c r="JO127" s="315"/>
      <c r="JP127" s="315"/>
      <c r="JQ127" s="315"/>
      <c r="JR127" s="315"/>
      <c r="JS127" s="315"/>
    </row>
    <row r="128" spans="1:279" s="25" customFormat="1" ht="16.5" customHeight="1" x14ac:dyDescent="0.3">
      <c r="A128" s="32"/>
      <c r="B128" s="798"/>
      <c r="C128" s="40"/>
      <c r="D128" s="801"/>
      <c r="E128" s="41"/>
      <c r="F128" s="798"/>
      <c r="G128" s="40"/>
      <c r="H128" s="801"/>
      <c r="I128" s="41"/>
      <c r="J128" s="41"/>
      <c r="K128" s="41"/>
      <c r="L128" s="40"/>
      <c r="M128" s="41"/>
      <c r="N128" s="41"/>
      <c r="V128" s="799"/>
      <c r="X128" s="800"/>
      <c r="AA128"/>
      <c r="AB128"/>
      <c r="AC128" s="333"/>
      <c r="AD128" s="361"/>
      <c r="AE128" s="366"/>
      <c r="AF128" s="315"/>
      <c r="AG128" s="319"/>
      <c r="AH128" s="319"/>
      <c r="AI128" s="844"/>
      <c r="AJ128" s="844"/>
      <c r="AK128" s="844"/>
      <c r="AL128" s="844"/>
      <c r="AM128" s="844"/>
      <c r="AN128" s="844"/>
      <c r="AO128" s="844"/>
      <c r="AP128" s="844"/>
      <c r="AQ128" s="844"/>
      <c r="AR128" s="844"/>
      <c r="AS128" s="844"/>
      <c r="AT128" s="844"/>
      <c r="AU128" s="844"/>
      <c r="AV128" s="844"/>
      <c r="AW128" s="844"/>
      <c r="AX128" s="844"/>
      <c r="AY128" s="844"/>
      <c r="AZ128" s="844"/>
      <c r="BA128" s="844"/>
      <c r="BB128" s="844"/>
      <c r="BC128" s="844"/>
      <c r="BD128" s="844"/>
      <c r="BE128" s="844"/>
      <c r="BF128" s="844"/>
      <c r="BG128" s="844"/>
      <c r="BH128" s="844"/>
      <c r="BI128" s="844"/>
      <c r="BJ128"/>
      <c r="BK128" s="315"/>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c r="CP128" s="315"/>
      <c r="CQ128" s="319"/>
      <c r="CR128" s="319"/>
      <c r="CS128" s="319"/>
      <c r="CT128" s="319"/>
      <c r="CU128" s="319"/>
      <c r="CV128" s="319"/>
      <c r="CW128" s="319"/>
      <c r="CX128" s="319"/>
      <c r="CY128" s="319"/>
      <c r="CZ128" s="319"/>
      <c r="DA128" s="319"/>
      <c r="DB128" s="319"/>
      <c r="DC128" s="319"/>
      <c r="DD128" s="319"/>
      <c r="DE128" s="319"/>
      <c r="DF128" s="319"/>
      <c r="DG128" s="319"/>
      <c r="DH128" s="319"/>
      <c r="DI128" s="319"/>
      <c r="DJ128" s="319"/>
      <c r="DK128" s="319"/>
      <c r="DL128" s="319"/>
      <c r="DM128" s="319"/>
      <c r="DN128" s="319"/>
      <c r="DO128" s="319"/>
      <c r="DP128" s="319"/>
      <c r="DQ128" s="319"/>
      <c r="DR128" s="319"/>
      <c r="DS128" s="319"/>
      <c r="DT128" s="45"/>
      <c r="DU128" s="315"/>
      <c r="DV128" s="315"/>
      <c r="DW128" s="315"/>
      <c r="DX128" s="315"/>
      <c r="DY128" s="315"/>
      <c r="DZ128" s="315"/>
      <c r="EA128" s="315"/>
      <c r="EB128" s="315"/>
      <c r="EC128" s="315"/>
      <c r="ED128" s="315"/>
      <c r="EE128" s="315"/>
      <c r="EF128" s="315"/>
      <c r="EG128" s="315"/>
      <c r="EH128" s="315"/>
      <c r="EI128" s="315"/>
      <c r="EJ128" s="315"/>
      <c r="EK128" s="315"/>
      <c r="EL128" s="315"/>
      <c r="EM128" s="315"/>
      <c r="EN128" s="315"/>
      <c r="EO128" s="315"/>
      <c r="EP128" s="315"/>
      <c r="EQ128" s="315"/>
      <c r="ER128" s="315"/>
      <c r="ES128" s="45"/>
      <c r="ET128" s="315"/>
      <c r="EU128" s="319"/>
      <c r="EV128" s="319"/>
      <c r="EW128" s="319"/>
      <c r="EX128" s="319"/>
      <c r="EY128" s="319"/>
      <c r="EZ128" s="319"/>
      <c r="FA128" s="319"/>
      <c r="FB128" s="319"/>
      <c r="FC128" s="319"/>
      <c r="FD128" s="319"/>
      <c r="FE128" s="319"/>
      <c r="FF128" s="319"/>
      <c r="FG128" s="319"/>
      <c r="FH128" s="319"/>
      <c r="FI128" s="319"/>
      <c r="FJ128" s="319"/>
      <c r="FK128" s="319"/>
      <c r="FL128" s="319"/>
      <c r="FM128" s="319"/>
      <c r="FN128" s="319"/>
      <c r="FO128" s="319"/>
      <c r="FP128" s="319"/>
      <c r="FQ128" s="319"/>
      <c r="FR128" s="45"/>
      <c r="FS128" s="315"/>
      <c r="FT128" s="319"/>
      <c r="FU128" s="319"/>
      <c r="FV128" s="319"/>
      <c r="FW128" s="319"/>
      <c r="FX128" s="319"/>
      <c r="FY128" s="319"/>
      <c r="FZ128" s="319"/>
      <c r="GA128" s="319"/>
      <c r="GB128" s="319"/>
      <c r="GC128" s="319"/>
      <c r="GD128" s="319"/>
      <c r="GE128" s="319"/>
      <c r="GF128" s="319"/>
      <c r="GG128" s="319"/>
      <c r="GH128" s="319"/>
      <c r="GI128" s="319"/>
      <c r="GJ128" s="319"/>
      <c r="GK128" s="319"/>
      <c r="GL128" s="319"/>
      <c r="GM128" s="319"/>
      <c r="GN128" s="319"/>
      <c r="GO128" s="319"/>
      <c r="GP128" s="319"/>
      <c r="GQ128" s="319"/>
      <c r="GR128" s="319"/>
      <c r="GS128" s="319"/>
      <c r="GT128" s="319"/>
      <c r="GU128" s="319"/>
      <c r="GV128" s="319"/>
      <c r="GW128"/>
      <c r="GX128" s="315"/>
      <c r="GY128" s="315"/>
      <c r="GZ128" s="315"/>
      <c r="HA128" s="315"/>
      <c r="HB128" s="315"/>
      <c r="HC128" s="315"/>
      <c r="HD128" s="315"/>
      <c r="HE128" s="315"/>
      <c r="HF128" s="315"/>
      <c r="HG128" s="315"/>
      <c r="HH128" s="315"/>
      <c r="HI128" s="315"/>
      <c r="HJ128" s="315"/>
      <c r="HK128" s="315"/>
      <c r="HL128" s="315"/>
      <c r="HM128" s="315"/>
      <c r="HN128" s="315"/>
      <c r="HO128" s="315"/>
      <c r="HP128" s="315"/>
      <c r="HQ128" s="315"/>
      <c r="HR128" s="315"/>
      <c r="HS128" s="315"/>
      <c r="HT128" s="315"/>
      <c r="HU128" s="315"/>
      <c r="HV128" s="45"/>
      <c r="HW128" s="315"/>
      <c r="HX128" s="319"/>
      <c r="HY128" s="319"/>
      <c r="HZ128" s="319"/>
      <c r="IA128" s="319"/>
      <c r="IB128" s="319"/>
      <c r="IC128" s="319"/>
      <c r="ID128" s="319"/>
      <c r="IE128" s="319"/>
      <c r="IF128" s="319"/>
      <c r="IG128" s="319"/>
      <c r="IH128" s="319"/>
      <c r="II128" s="319"/>
      <c r="IJ128" s="319"/>
      <c r="IK128" s="319"/>
      <c r="IL128" s="319"/>
      <c r="IM128" s="319"/>
      <c r="IN128" s="319"/>
      <c r="IO128" s="319"/>
      <c r="IP128" s="319"/>
      <c r="IQ128" s="319"/>
      <c r="IR128" s="319"/>
      <c r="IS128" s="319"/>
      <c r="IT128" s="319"/>
      <c r="IU128" s="45"/>
      <c r="IV128" s="315"/>
      <c r="IW128" s="315"/>
      <c r="IX128" s="315"/>
      <c r="IY128" s="315"/>
      <c r="IZ128" s="315"/>
      <c r="JA128" s="315"/>
      <c r="JB128" s="315"/>
      <c r="JC128" s="315"/>
      <c r="JD128" s="315"/>
      <c r="JE128" s="315"/>
      <c r="JF128" s="315"/>
      <c r="JG128" s="315"/>
      <c r="JH128" s="315"/>
      <c r="JI128" s="315"/>
      <c r="JJ128" s="315"/>
      <c r="JK128" s="315"/>
      <c r="JL128" s="315"/>
      <c r="JM128" s="315"/>
      <c r="JN128" s="315"/>
      <c r="JO128" s="315"/>
      <c r="JP128" s="315"/>
      <c r="JQ128" s="315"/>
      <c r="JR128" s="315"/>
      <c r="JS128" s="315"/>
    </row>
    <row r="129" spans="1:279" s="25" customFormat="1" ht="16.5" customHeight="1" x14ac:dyDescent="0.3">
      <c r="A129" s="32"/>
      <c r="B129" s="798"/>
      <c r="C129" s="40"/>
      <c r="D129" s="801"/>
      <c r="E129" s="41"/>
      <c r="F129" s="798"/>
      <c r="G129" s="40"/>
      <c r="H129" s="801"/>
      <c r="I129" s="41"/>
      <c r="J129" s="1146"/>
      <c r="K129" s="1146"/>
      <c r="L129" s="1136"/>
      <c r="M129" s="1136"/>
      <c r="N129" s="41"/>
      <c r="V129" s="465"/>
      <c r="X129" s="741"/>
      <c r="Z129" s="471"/>
      <c r="AA129"/>
      <c r="AC129" s="333"/>
      <c r="AD129" s="315"/>
      <c r="AE129" s="366"/>
      <c r="AF129" s="315"/>
      <c r="AG129" s="319"/>
      <c r="AH129" s="319"/>
      <c r="AI129" s="844"/>
      <c r="AJ129" s="844"/>
      <c r="AK129" s="844"/>
      <c r="AL129" s="844"/>
      <c r="AM129" s="844"/>
      <c r="AN129" s="844"/>
      <c r="AO129" s="844"/>
      <c r="AP129" s="844"/>
      <c r="AQ129" s="844"/>
      <c r="AR129" s="844"/>
      <c r="AS129" s="844"/>
      <c r="AT129" s="844"/>
      <c r="AU129" s="844"/>
      <c r="AV129" s="844"/>
      <c r="AW129" s="844"/>
      <c r="AX129" s="844"/>
      <c r="AY129" s="844"/>
      <c r="AZ129" s="844"/>
      <c r="BA129" s="844"/>
      <c r="BB129" s="844"/>
      <c r="BC129" s="844"/>
      <c r="BD129" s="844"/>
      <c r="BE129" s="844"/>
      <c r="BF129" s="844"/>
      <c r="BG129" s="844"/>
      <c r="BH129" s="844"/>
      <c r="BI129" s="844"/>
      <c r="BJ129"/>
      <c r="BK129" s="315"/>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c r="CF129" s="319"/>
      <c r="CG129" s="319"/>
      <c r="CH129" s="319"/>
      <c r="CI129" s="319"/>
      <c r="CJ129" s="319"/>
      <c r="CK129" s="319"/>
      <c r="CL129" s="319"/>
      <c r="CM129" s="319"/>
      <c r="CN129" s="319"/>
      <c r="CO129"/>
      <c r="CP129" s="315"/>
      <c r="CQ129" s="319"/>
      <c r="CR129" s="319"/>
      <c r="CS129" s="319"/>
      <c r="CT129" s="319"/>
      <c r="CU129" s="319"/>
      <c r="CV129" s="319"/>
      <c r="CW129" s="319"/>
      <c r="CX129" s="319"/>
      <c r="CY129" s="319"/>
      <c r="CZ129" s="319"/>
      <c r="DA129" s="319"/>
      <c r="DB129" s="319"/>
      <c r="DC129" s="319"/>
      <c r="DD129" s="319"/>
      <c r="DE129" s="319"/>
      <c r="DF129" s="319"/>
      <c r="DG129" s="319"/>
      <c r="DH129" s="319"/>
      <c r="DI129" s="319"/>
      <c r="DJ129" s="319"/>
      <c r="DK129" s="319"/>
      <c r="DL129" s="319"/>
      <c r="DM129" s="319"/>
      <c r="DN129" s="319"/>
      <c r="DO129" s="319"/>
      <c r="DP129" s="319"/>
      <c r="DQ129" s="319"/>
      <c r="DR129" s="319"/>
      <c r="DS129" s="319"/>
      <c r="DT129" s="45"/>
      <c r="DU129" s="315"/>
      <c r="DV129" s="315"/>
      <c r="DW129" s="315"/>
      <c r="DX129" s="315"/>
      <c r="DY129" s="315"/>
      <c r="DZ129" s="315"/>
      <c r="EA129" s="315"/>
      <c r="EB129" s="315"/>
      <c r="EC129" s="315"/>
      <c r="ED129" s="315"/>
      <c r="EE129" s="315"/>
      <c r="EF129" s="315"/>
      <c r="EG129" s="315"/>
      <c r="EH129" s="315"/>
      <c r="EI129" s="315"/>
      <c r="EJ129" s="315"/>
      <c r="EK129" s="315"/>
      <c r="EL129" s="315"/>
      <c r="EM129" s="315"/>
      <c r="EN129" s="315"/>
      <c r="EO129" s="315"/>
      <c r="EP129" s="315"/>
      <c r="EQ129" s="315"/>
      <c r="ER129" s="315"/>
      <c r="ES129" s="45"/>
      <c r="ET129" s="315"/>
      <c r="EU129" s="319"/>
      <c r="EV129" s="319"/>
      <c r="EW129" s="319"/>
      <c r="EX129" s="319"/>
      <c r="EY129" s="319"/>
      <c r="EZ129" s="319"/>
      <c r="FA129" s="319"/>
      <c r="FB129" s="319"/>
      <c r="FC129" s="319"/>
      <c r="FD129" s="319"/>
      <c r="FE129" s="319"/>
      <c r="FF129" s="319"/>
      <c r="FG129" s="319"/>
      <c r="FH129" s="319"/>
      <c r="FI129" s="319"/>
      <c r="FJ129" s="319"/>
      <c r="FK129" s="319"/>
      <c r="FL129" s="319"/>
      <c r="FM129" s="319"/>
      <c r="FN129" s="319"/>
      <c r="FO129" s="319"/>
      <c r="FP129" s="319"/>
      <c r="FQ129" s="319"/>
      <c r="FR129" s="45"/>
      <c r="FS129" s="315"/>
      <c r="FT129" s="319"/>
      <c r="FU129" s="319"/>
      <c r="FV129" s="319"/>
      <c r="FW129" s="319"/>
      <c r="FX129" s="319"/>
      <c r="FY129" s="319"/>
      <c r="FZ129" s="319"/>
      <c r="GA129" s="319"/>
      <c r="GB129" s="319"/>
      <c r="GC129" s="319"/>
      <c r="GD129" s="319"/>
      <c r="GE129" s="319"/>
      <c r="GF129" s="319"/>
      <c r="GG129" s="319"/>
      <c r="GH129" s="319"/>
      <c r="GI129" s="319"/>
      <c r="GJ129" s="319"/>
      <c r="GK129" s="319"/>
      <c r="GL129" s="319"/>
      <c r="GM129" s="319"/>
      <c r="GN129" s="319"/>
      <c r="GO129" s="319"/>
      <c r="GP129" s="319"/>
      <c r="GQ129" s="319"/>
      <c r="GR129" s="319"/>
      <c r="GS129" s="319"/>
      <c r="GT129" s="319"/>
      <c r="GU129" s="319"/>
      <c r="GV129" s="319"/>
      <c r="GW129"/>
      <c r="GX129" s="315"/>
      <c r="GY129" s="315"/>
      <c r="GZ129" s="315"/>
      <c r="HA129" s="315"/>
      <c r="HB129" s="315"/>
      <c r="HC129" s="315"/>
      <c r="HD129" s="315"/>
      <c r="HE129" s="315"/>
      <c r="HF129" s="315"/>
      <c r="HG129" s="315"/>
      <c r="HH129" s="315"/>
      <c r="HI129" s="315"/>
      <c r="HJ129" s="315"/>
      <c r="HK129" s="315"/>
      <c r="HL129" s="315"/>
      <c r="HM129" s="315"/>
      <c r="HN129" s="315"/>
      <c r="HO129" s="315"/>
      <c r="HP129" s="315"/>
      <c r="HQ129" s="315"/>
      <c r="HR129" s="315"/>
      <c r="HS129" s="315"/>
      <c r="HT129" s="315"/>
      <c r="HU129" s="315"/>
      <c r="HV129" s="45"/>
      <c r="HW129" s="315"/>
      <c r="HX129" s="319"/>
      <c r="HY129" s="319"/>
      <c r="HZ129" s="319"/>
      <c r="IA129" s="319"/>
      <c r="IB129" s="319"/>
      <c r="IC129" s="319"/>
      <c r="ID129" s="319"/>
      <c r="IE129" s="319"/>
      <c r="IF129" s="319"/>
      <c r="IG129" s="319"/>
      <c r="IH129" s="319"/>
      <c r="II129" s="319"/>
      <c r="IJ129" s="319"/>
      <c r="IK129" s="319"/>
      <c r="IL129" s="319"/>
      <c r="IM129" s="319"/>
      <c r="IN129" s="319"/>
      <c r="IO129" s="319"/>
      <c r="IP129" s="319"/>
      <c r="IQ129" s="319"/>
      <c r="IR129" s="319"/>
      <c r="IS129" s="319"/>
      <c r="IT129" s="319"/>
      <c r="IU129" s="45"/>
      <c r="IV129" s="315"/>
      <c r="IW129" s="315"/>
      <c r="IX129" s="315"/>
      <c r="IY129" s="315"/>
      <c r="IZ129" s="315"/>
      <c r="JA129" s="315"/>
      <c r="JB129" s="315"/>
      <c r="JC129" s="315"/>
      <c r="JD129" s="315"/>
      <c r="JE129" s="315"/>
      <c r="JF129" s="315"/>
      <c r="JG129" s="315"/>
      <c r="JH129" s="315"/>
      <c r="JI129" s="315"/>
      <c r="JJ129" s="315"/>
      <c r="JK129" s="315"/>
      <c r="JL129" s="315"/>
      <c r="JM129" s="315"/>
      <c r="JN129" s="315"/>
      <c r="JO129" s="315"/>
      <c r="JP129" s="315"/>
      <c r="JQ129" s="315"/>
      <c r="JR129" s="315"/>
      <c r="JS129" s="315"/>
    </row>
    <row r="130" spans="1:279" s="25" customFormat="1" ht="16.5" customHeight="1" x14ac:dyDescent="0.3">
      <c r="B130" s="798"/>
      <c r="C130" s="40"/>
      <c r="D130" s="801"/>
      <c r="E130" s="41"/>
      <c r="F130" s="798"/>
      <c r="G130" s="40"/>
      <c r="H130"/>
      <c r="I130" s="41"/>
      <c r="J130" s="41"/>
      <c r="K130" s="41"/>
      <c r="L130" s="40"/>
      <c r="M130" s="40"/>
      <c r="N130" s="41"/>
      <c r="V130" s="802"/>
      <c r="X130" s="800"/>
      <c r="Z130" s="761"/>
      <c r="AA130"/>
      <c r="AC130" s="333"/>
      <c r="AD130" s="314"/>
      <c r="AE130" s="366"/>
      <c r="AF130" s="315"/>
      <c r="AG130" s="319"/>
      <c r="AH130" s="319"/>
      <c r="AI130" s="844"/>
      <c r="AJ130" s="844"/>
      <c r="AK130" s="844"/>
      <c r="AL130" s="844"/>
      <c r="AM130" s="844"/>
      <c r="AN130" s="844"/>
      <c r="AO130" s="844"/>
      <c r="AP130" s="844"/>
      <c r="AQ130" s="844"/>
      <c r="AR130" s="844"/>
      <c r="AS130" s="844"/>
      <c r="AT130" s="844"/>
      <c r="AU130" s="844"/>
      <c r="AV130" s="844"/>
      <c r="AW130" s="844"/>
      <c r="AX130" s="844"/>
      <c r="AY130" s="844"/>
      <c r="AZ130" s="844"/>
      <c r="BA130" s="844"/>
      <c r="BB130" s="844"/>
      <c r="BC130" s="844"/>
      <c r="BD130" s="844"/>
      <c r="BE130" s="844"/>
      <c r="BF130" s="844"/>
      <c r="BG130" s="844"/>
      <c r="BH130" s="844"/>
      <c r="BI130" s="844"/>
      <c r="BJ130"/>
      <c r="BK130" s="315"/>
      <c r="BL130" s="319"/>
      <c r="BM130" s="319"/>
      <c r="BN130" s="319"/>
      <c r="BO130" s="319"/>
      <c r="BP130" s="319"/>
      <c r="BQ130" s="319"/>
      <c r="BR130" s="319"/>
      <c r="BS130" s="319"/>
      <c r="BT130" s="319"/>
      <c r="BU130" s="319"/>
      <c r="BV130" s="319"/>
      <c r="BW130" s="319"/>
      <c r="BX130" s="319"/>
      <c r="BY130" s="319"/>
      <c r="BZ130" s="319"/>
      <c r="CA130" s="319"/>
      <c r="CB130" s="319"/>
      <c r="CC130" s="319"/>
      <c r="CD130" s="319"/>
      <c r="CE130" s="319"/>
      <c r="CF130" s="319"/>
      <c r="CG130" s="319"/>
      <c r="CH130" s="319"/>
      <c r="CI130" s="319"/>
      <c r="CJ130" s="319"/>
      <c r="CK130" s="319"/>
      <c r="CL130" s="319"/>
      <c r="CM130" s="319"/>
      <c r="CN130" s="319"/>
      <c r="CO130"/>
      <c r="CP130" s="315"/>
      <c r="CQ130" s="319"/>
      <c r="CR130" s="319"/>
      <c r="CS130" s="319"/>
      <c r="CT130" s="319"/>
      <c r="CU130" s="319"/>
      <c r="CV130" s="319"/>
      <c r="CW130" s="319"/>
      <c r="CX130" s="319"/>
      <c r="CY130" s="319"/>
      <c r="CZ130" s="319"/>
      <c r="DA130" s="319"/>
      <c r="DB130" s="319"/>
      <c r="DC130" s="319"/>
      <c r="DD130" s="319"/>
      <c r="DE130" s="319"/>
      <c r="DF130" s="319"/>
      <c r="DG130" s="319"/>
      <c r="DH130" s="319"/>
      <c r="DI130" s="319"/>
      <c r="DJ130" s="319"/>
      <c r="DK130" s="319"/>
      <c r="DL130" s="319"/>
      <c r="DM130" s="319"/>
      <c r="DN130" s="319"/>
      <c r="DO130" s="319"/>
      <c r="DP130" s="319"/>
      <c r="DQ130" s="319"/>
      <c r="DR130" s="319"/>
      <c r="DS130" s="319"/>
      <c r="DT130" s="45"/>
      <c r="DU130" s="315"/>
      <c r="DV130" s="315"/>
      <c r="DW130" s="315"/>
      <c r="DX130" s="315"/>
      <c r="DY130" s="315"/>
      <c r="DZ130" s="315"/>
      <c r="EA130" s="315"/>
      <c r="EB130" s="315"/>
      <c r="EC130" s="315"/>
      <c r="ED130" s="315"/>
      <c r="EE130" s="315"/>
      <c r="EF130" s="315"/>
      <c r="EG130" s="315"/>
      <c r="EH130" s="315"/>
      <c r="EI130" s="315"/>
      <c r="EJ130" s="315"/>
      <c r="EK130" s="315"/>
      <c r="EL130" s="315"/>
      <c r="EM130" s="315"/>
      <c r="EN130" s="315"/>
      <c r="EO130" s="315"/>
      <c r="EP130" s="315"/>
      <c r="EQ130" s="315"/>
      <c r="ER130" s="315"/>
      <c r="ES130" s="45"/>
      <c r="ET130" s="315"/>
      <c r="EU130" s="319"/>
      <c r="EV130" s="319"/>
      <c r="EW130" s="319"/>
      <c r="EX130" s="319"/>
      <c r="EY130" s="319"/>
      <c r="EZ130" s="319"/>
      <c r="FA130" s="319"/>
      <c r="FB130" s="319"/>
      <c r="FC130" s="319"/>
      <c r="FD130" s="319"/>
      <c r="FE130" s="319"/>
      <c r="FF130" s="319"/>
      <c r="FG130" s="319"/>
      <c r="FH130" s="319"/>
      <c r="FI130" s="319"/>
      <c r="FJ130" s="319"/>
      <c r="FK130" s="319"/>
      <c r="FL130" s="319"/>
      <c r="FM130" s="319"/>
      <c r="FN130" s="319"/>
      <c r="FO130" s="319"/>
      <c r="FP130" s="319"/>
      <c r="FQ130" s="319"/>
      <c r="FR130" s="45"/>
      <c r="FS130" s="315"/>
      <c r="FT130" s="319"/>
      <c r="FU130" s="319"/>
      <c r="FV130" s="319"/>
      <c r="FW130" s="319"/>
      <c r="FX130" s="319"/>
      <c r="FY130" s="319"/>
      <c r="FZ130" s="319"/>
      <c r="GA130" s="319"/>
      <c r="GB130" s="319"/>
      <c r="GC130" s="319"/>
      <c r="GD130" s="319"/>
      <c r="GE130" s="319"/>
      <c r="GF130" s="319"/>
      <c r="GG130" s="319"/>
      <c r="GH130" s="319"/>
      <c r="GI130" s="319"/>
      <c r="GJ130" s="319"/>
      <c r="GK130" s="319"/>
      <c r="GL130" s="319"/>
      <c r="GM130" s="319"/>
      <c r="GN130" s="319"/>
      <c r="GO130" s="319"/>
      <c r="GP130" s="319"/>
      <c r="GQ130" s="319"/>
      <c r="GR130" s="319"/>
      <c r="GS130" s="319"/>
      <c r="GT130" s="319"/>
      <c r="GU130" s="319"/>
      <c r="GV130" s="319"/>
      <c r="GW130"/>
      <c r="GX130" s="315"/>
      <c r="GY130" s="315"/>
      <c r="GZ130" s="315"/>
      <c r="HA130" s="315"/>
      <c r="HB130" s="315"/>
      <c r="HC130" s="315"/>
      <c r="HD130" s="315"/>
      <c r="HE130" s="315"/>
      <c r="HF130" s="315"/>
      <c r="HG130" s="315"/>
      <c r="HH130" s="315"/>
      <c r="HI130" s="315"/>
      <c r="HJ130" s="315"/>
      <c r="HK130" s="315"/>
      <c r="HL130" s="315"/>
      <c r="HM130" s="315"/>
      <c r="HN130" s="315"/>
      <c r="HO130" s="315"/>
      <c r="HP130" s="315"/>
      <c r="HQ130" s="315"/>
      <c r="HR130" s="315"/>
      <c r="HS130" s="315"/>
      <c r="HT130" s="315"/>
      <c r="HU130" s="315"/>
      <c r="HV130" s="45"/>
      <c r="HW130" s="315"/>
      <c r="HX130" s="319"/>
      <c r="HY130" s="319"/>
      <c r="HZ130" s="319"/>
      <c r="IA130" s="319"/>
      <c r="IB130" s="319"/>
      <c r="IC130" s="319"/>
      <c r="ID130" s="319"/>
      <c r="IE130" s="319"/>
      <c r="IF130" s="319"/>
      <c r="IG130" s="319"/>
      <c r="IH130" s="319"/>
      <c r="II130" s="319"/>
      <c r="IJ130" s="319"/>
      <c r="IK130" s="319"/>
      <c r="IL130" s="319"/>
      <c r="IM130" s="319"/>
      <c r="IN130" s="319"/>
      <c r="IO130" s="319"/>
      <c r="IP130" s="319"/>
      <c r="IQ130" s="319"/>
      <c r="IR130" s="319"/>
      <c r="IS130" s="319"/>
      <c r="IT130" s="319"/>
      <c r="IU130" s="45"/>
      <c r="IV130" s="315"/>
      <c r="IW130" s="315"/>
      <c r="IX130" s="315"/>
      <c r="IY130" s="315"/>
      <c r="IZ130" s="315"/>
      <c r="JA130" s="315"/>
      <c r="JB130" s="315"/>
      <c r="JC130" s="315"/>
      <c r="JD130" s="315"/>
      <c r="JE130" s="315"/>
      <c r="JF130" s="315"/>
      <c r="JG130" s="315"/>
      <c r="JH130" s="315"/>
      <c r="JI130" s="315"/>
      <c r="JJ130" s="315"/>
      <c r="JK130" s="315"/>
      <c r="JL130" s="315"/>
      <c r="JM130" s="315"/>
      <c r="JN130" s="315"/>
      <c r="JO130" s="315"/>
      <c r="JP130" s="315"/>
      <c r="JQ130" s="315"/>
      <c r="JR130" s="315"/>
      <c r="JS130" s="315"/>
    </row>
    <row r="131" spans="1:279" s="25" customFormat="1" ht="16.5" customHeight="1" x14ac:dyDescent="0.3">
      <c r="B131" s="41"/>
      <c r="C131" s="41"/>
      <c r="D131" s="41"/>
      <c r="E131" s="41"/>
      <c r="F131" s="41"/>
      <c r="G131" s="41"/>
      <c r="H131" s="41"/>
      <c r="I131" s="41"/>
      <c r="J131" s="41"/>
      <c r="K131" s="41"/>
      <c r="L131" s="41"/>
      <c r="M131" s="41"/>
      <c r="N131" s="103"/>
      <c r="V131" s="802"/>
      <c r="X131" s="800"/>
      <c r="Z131" s="752"/>
      <c r="AA131"/>
      <c r="AC131" s="333"/>
      <c r="AD131" s="365"/>
      <c r="AE131" s="366"/>
      <c r="AF131" s="315"/>
      <c r="AG131" s="319"/>
      <c r="AH131" s="319"/>
      <c r="AI131" s="844"/>
      <c r="AJ131" s="844"/>
      <c r="AK131" s="844"/>
      <c r="AL131" s="844"/>
      <c r="AM131" s="844"/>
      <c r="AN131" s="844"/>
      <c r="AO131" s="844"/>
      <c r="AP131" s="844"/>
      <c r="AQ131" s="844"/>
      <c r="AR131" s="844"/>
      <c r="AS131" s="844"/>
      <c r="AT131" s="844"/>
      <c r="AU131" s="844"/>
      <c r="AV131" s="844"/>
      <c r="AW131" s="844"/>
      <c r="AX131" s="844"/>
      <c r="AY131" s="844"/>
      <c r="AZ131" s="844"/>
      <c r="BA131" s="844"/>
      <c r="BB131" s="844"/>
      <c r="BC131" s="844"/>
      <c r="BD131" s="844"/>
      <c r="BE131" s="844"/>
      <c r="BF131" s="844"/>
      <c r="BG131" s="844"/>
      <c r="BH131" s="844"/>
      <c r="BI131" s="844"/>
      <c r="BJ131"/>
      <c r="BK131" s="315"/>
      <c r="BL131" s="319"/>
      <c r="BM131" s="319"/>
      <c r="BN131" s="319"/>
      <c r="BO131" s="319"/>
      <c r="BP131" s="319"/>
      <c r="BQ131" s="319"/>
      <c r="BR131" s="319"/>
      <c r="BS131" s="319"/>
      <c r="BT131" s="319"/>
      <c r="BU131" s="319"/>
      <c r="BV131" s="319"/>
      <c r="BW131" s="319"/>
      <c r="BX131" s="319"/>
      <c r="BY131" s="319"/>
      <c r="BZ131" s="319"/>
      <c r="CA131" s="319"/>
      <c r="CB131" s="319"/>
      <c r="CC131" s="319"/>
      <c r="CD131" s="319"/>
      <c r="CE131" s="319"/>
      <c r="CF131" s="319"/>
      <c r="CG131" s="319"/>
      <c r="CH131" s="319"/>
      <c r="CI131" s="319"/>
      <c r="CJ131" s="319"/>
      <c r="CK131" s="319"/>
      <c r="CL131" s="319"/>
      <c r="CM131" s="319"/>
      <c r="CN131" s="319"/>
      <c r="CO131"/>
      <c r="CP131" s="315"/>
      <c r="CQ131" s="319"/>
      <c r="CR131" s="319"/>
      <c r="CS131" s="319"/>
      <c r="CT131" s="319"/>
      <c r="CU131" s="319"/>
      <c r="CV131" s="319"/>
      <c r="CW131" s="319"/>
      <c r="CX131" s="319"/>
      <c r="CY131" s="319"/>
      <c r="CZ131" s="319"/>
      <c r="DA131" s="319"/>
      <c r="DB131" s="319"/>
      <c r="DC131" s="319"/>
      <c r="DD131" s="319"/>
      <c r="DE131" s="319"/>
      <c r="DF131" s="319"/>
      <c r="DG131" s="319"/>
      <c r="DH131" s="319"/>
      <c r="DI131" s="319"/>
      <c r="DJ131" s="319"/>
      <c r="DK131" s="319"/>
      <c r="DL131" s="319"/>
      <c r="DM131" s="319"/>
      <c r="DN131" s="319"/>
      <c r="DO131" s="319"/>
      <c r="DP131" s="319"/>
      <c r="DQ131" s="319"/>
      <c r="DR131" s="319"/>
      <c r="DS131" s="319"/>
      <c r="DT131" s="45"/>
      <c r="DU131" s="315"/>
      <c r="DV131" s="315"/>
      <c r="DW131" s="315"/>
      <c r="DX131" s="315"/>
      <c r="DY131" s="315"/>
      <c r="DZ131" s="315"/>
      <c r="EA131" s="315"/>
      <c r="EB131" s="315"/>
      <c r="EC131" s="315"/>
      <c r="ED131" s="315"/>
      <c r="EE131" s="315"/>
      <c r="EF131" s="315"/>
      <c r="EG131" s="315"/>
      <c r="EH131" s="315"/>
      <c r="EI131" s="315"/>
      <c r="EJ131" s="315"/>
      <c r="EK131" s="315"/>
      <c r="EL131" s="315"/>
      <c r="EM131" s="315"/>
      <c r="EN131" s="315"/>
      <c r="EO131" s="315"/>
      <c r="EP131" s="315"/>
      <c r="EQ131" s="315"/>
      <c r="ER131" s="315"/>
      <c r="ES131" s="45"/>
      <c r="ET131" s="315"/>
      <c r="EU131" s="319"/>
      <c r="EV131" s="319"/>
      <c r="EW131" s="319"/>
      <c r="EX131" s="319"/>
      <c r="EY131" s="319"/>
      <c r="EZ131" s="319"/>
      <c r="FA131" s="319"/>
      <c r="FB131" s="319"/>
      <c r="FC131" s="319"/>
      <c r="FD131" s="319"/>
      <c r="FE131" s="319"/>
      <c r="FF131" s="319"/>
      <c r="FG131" s="319"/>
      <c r="FH131" s="319"/>
      <c r="FI131" s="319"/>
      <c r="FJ131" s="319"/>
      <c r="FK131" s="319"/>
      <c r="FL131" s="319"/>
      <c r="FM131" s="319"/>
      <c r="FN131" s="319"/>
      <c r="FO131" s="319"/>
      <c r="FP131" s="319"/>
      <c r="FQ131" s="319"/>
      <c r="FR131" s="45"/>
      <c r="FS131" s="315"/>
      <c r="FT131" s="319"/>
      <c r="FU131" s="319"/>
      <c r="FV131" s="319"/>
      <c r="FW131" s="319"/>
      <c r="FX131" s="319"/>
      <c r="FY131" s="319"/>
      <c r="FZ131" s="319"/>
      <c r="GA131" s="319"/>
      <c r="GB131" s="319"/>
      <c r="GC131" s="319"/>
      <c r="GD131" s="319"/>
      <c r="GE131" s="319"/>
      <c r="GF131" s="319"/>
      <c r="GG131" s="319"/>
      <c r="GH131" s="319"/>
      <c r="GI131" s="319"/>
      <c r="GJ131" s="319"/>
      <c r="GK131" s="319"/>
      <c r="GL131" s="319"/>
      <c r="GM131" s="319"/>
      <c r="GN131" s="319"/>
      <c r="GO131" s="319"/>
      <c r="GP131" s="319"/>
      <c r="GQ131" s="319"/>
      <c r="GR131" s="319"/>
      <c r="GS131" s="319"/>
      <c r="GT131" s="319"/>
      <c r="GU131" s="319"/>
      <c r="GV131" s="319"/>
      <c r="GW131"/>
      <c r="GX131" s="315"/>
      <c r="GY131" s="315"/>
      <c r="GZ131" s="315"/>
      <c r="HA131" s="315"/>
      <c r="HB131" s="315"/>
      <c r="HC131" s="315"/>
      <c r="HD131" s="315"/>
      <c r="HE131" s="315"/>
      <c r="HF131" s="315"/>
      <c r="HG131" s="315"/>
      <c r="HH131" s="315"/>
      <c r="HI131" s="315"/>
      <c r="HJ131" s="315"/>
      <c r="HK131" s="315"/>
      <c r="HL131" s="315"/>
      <c r="HM131" s="315"/>
      <c r="HN131" s="315"/>
      <c r="HO131" s="315"/>
      <c r="HP131" s="315"/>
      <c r="HQ131" s="315"/>
      <c r="HR131" s="315"/>
      <c r="HS131" s="315"/>
      <c r="HT131" s="315"/>
      <c r="HU131" s="315"/>
      <c r="HV131" s="45"/>
      <c r="HW131" s="315"/>
      <c r="HX131" s="319"/>
      <c r="HY131" s="319"/>
      <c r="HZ131" s="319"/>
      <c r="IA131" s="319"/>
      <c r="IB131" s="319"/>
      <c r="IC131" s="319"/>
      <c r="ID131" s="319"/>
      <c r="IE131" s="319"/>
      <c r="IF131" s="319"/>
      <c r="IG131" s="319"/>
      <c r="IH131" s="319"/>
      <c r="II131" s="319"/>
      <c r="IJ131" s="319"/>
      <c r="IK131" s="319"/>
      <c r="IL131" s="319"/>
      <c r="IM131" s="319"/>
      <c r="IN131" s="319"/>
      <c r="IO131" s="319"/>
      <c r="IP131" s="319"/>
      <c r="IQ131" s="319"/>
      <c r="IR131" s="319"/>
      <c r="IS131" s="319"/>
      <c r="IT131" s="319"/>
      <c r="IU131" s="45"/>
      <c r="IV131" s="315"/>
      <c r="IW131" s="315"/>
      <c r="IX131" s="315"/>
      <c r="IY131" s="315"/>
      <c r="IZ131" s="315"/>
      <c r="JA131" s="315"/>
      <c r="JB131" s="315"/>
      <c r="JC131" s="315"/>
      <c r="JD131" s="315"/>
      <c r="JE131" s="315"/>
      <c r="JF131" s="315"/>
      <c r="JG131" s="315"/>
      <c r="JH131" s="315"/>
      <c r="JI131" s="315"/>
      <c r="JJ131" s="315"/>
      <c r="JK131" s="315"/>
      <c r="JL131" s="315"/>
      <c r="JM131" s="315"/>
      <c r="JN131" s="315"/>
      <c r="JO131" s="315"/>
      <c r="JP131" s="315"/>
      <c r="JQ131" s="315"/>
      <c r="JR131" s="315"/>
      <c r="JS131" s="315"/>
    </row>
    <row r="132" spans="1:279" s="25" customFormat="1" ht="16.5" customHeight="1" x14ac:dyDescent="0.3">
      <c r="A132" s="32"/>
      <c r="B132" s="103"/>
      <c r="C132" s="41"/>
      <c r="D132" s="41"/>
      <c r="E132" s="41"/>
      <c r="F132" s="41"/>
      <c r="G132" s="41"/>
      <c r="H132" s="41"/>
      <c r="I132" s="41"/>
      <c r="J132" s="41"/>
      <c r="K132" s="41"/>
      <c r="L132" s="41"/>
      <c r="M132" s="41"/>
      <c r="N132" s="41"/>
      <c r="T132" s="45"/>
      <c r="V132" s="798"/>
      <c r="X132" s="741"/>
      <c r="AA132"/>
      <c r="AB132"/>
      <c r="AC132" s="333"/>
      <c r="AD132" s="314"/>
      <c r="AE132" s="366"/>
      <c r="AF132" s="315"/>
      <c r="AG132" s="319"/>
      <c r="AH132" s="319"/>
      <c r="AI132" s="844"/>
      <c r="AJ132" s="844"/>
      <c r="AK132" s="844"/>
      <c r="AL132" s="844"/>
      <c r="AM132" s="844"/>
      <c r="AN132" s="844"/>
      <c r="AO132" s="844"/>
      <c r="AP132" s="844"/>
      <c r="AQ132" s="844"/>
      <c r="AR132" s="844"/>
      <c r="AS132" s="844"/>
      <c r="AT132" s="844"/>
      <c r="AU132" s="844"/>
      <c r="AV132" s="844"/>
      <c r="AW132" s="844"/>
      <c r="AX132" s="844"/>
      <c r="AY132" s="844"/>
      <c r="AZ132" s="844"/>
      <c r="BA132" s="844"/>
      <c r="BB132" s="844"/>
      <c r="BC132" s="844"/>
      <c r="BD132" s="844"/>
      <c r="BE132" s="844"/>
      <c r="BF132" s="844"/>
      <c r="BG132" s="844"/>
      <c r="BH132" s="844"/>
      <c r="BI132" s="844"/>
      <c r="BJ132"/>
      <c r="BK132" s="315"/>
      <c r="BL132" s="319"/>
      <c r="BM132" s="319"/>
      <c r="BN132" s="319"/>
      <c r="BO132" s="319"/>
      <c r="BP132" s="319"/>
      <c r="BQ132" s="319"/>
      <c r="BR132" s="319"/>
      <c r="BS132" s="319"/>
      <c r="BT132" s="319"/>
      <c r="BU132" s="319"/>
      <c r="BV132" s="319"/>
      <c r="BW132" s="319"/>
      <c r="BX132" s="319"/>
      <c r="BY132" s="319"/>
      <c r="BZ132" s="319"/>
      <c r="CA132" s="319"/>
      <c r="CB132" s="319"/>
      <c r="CC132" s="319"/>
      <c r="CD132" s="319"/>
      <c r="CE132" s="319"/>
      <c r="CF132" s="319"/>
      <c r="CG132" s="319"/>
      <c r="CH132" s="319"/>
      <c r="CI132" s="319"/>
      <c r="CJ132" s="319"/>
      <c r="CK132" s="319"/>
      <c r="CL132" s="319"/>
      <c r="CM132" s="319"/>
      <c r="CN132" s="319"/>
      <c r="CO132"/>
      <c r="CP132" s="315"/>
      <c r="CQ132" s="319"/>
      <c r="CR132" s="319"/>
      <c r="CS132" s="319"/>
      <c r="CT132" s="319"/>
      <c r="CU132" s="319"/>
      <c r="CV132" s="319"/>
      <c r="CW132" s="319"/>
      <c r="CX132" s="319"/>
      <c r="CY132" s="319"/>
      <c r="CZ132" s="319"/>
      <c r="DA132" s="319"/>
      <c r="DB132" s="319"/>
      <c r="DC132" s="319"/>
      <c r="DD132" s="319"/>
      <c r="DE132" s="319"/>
      <c r="DF132" s="319"/>
      <c r="DG132" s="319"/>
      <c r="DH132" s="319"/>
      <c r="DI132" s="319"/>
      <c r="DJ132" s="319"/>
      <c r="DK132" s="319"/>
      <c r="DL132" s="319"/>
      <c r="DM132" s="319"/>
      <c r="DN132" s="319"/>
      <c r="DO132" s="319"/>
      <c r="DP132" s="319"/>
      <c r="DQ132" s="319"/>
      <c r="DR132" s="319"/>
      <c r="DS132" s="319"/>
      <c r="DT132" s="45"/>
      <c r="DU132" s="315"/>
      <c r="DV132" s="315"/>
      <c r="DW132" s="315"/>
      <c r="DX132" s="315"/>
      <c r="DY132" s="315"/>
      <c r="DZ132" s="315"/>
      <c r="EA132" s="315"/>
      <c r="EB132" s="315"/>
      <c r="EC132" s="315"/>
      <c r="ED132" s="315"/>
      <c r="EE132" s="315"/>
      <c r="EF132" s="315"/>
      <c r="EG132" s="315"/>
      <c r="EH132" s="315"/>
      <c r="EI132" s="315"/>
      <c r="EJ132" s="315"/>
      <c r="EK132" s="315"/>
      <c r="EL132" s="315"/>
      <c r="EM132" s="315"/>
      <c r="EN132" s="315"/>
      <c r="EO132" s="315"/>
      <c r="EP132" s="315"/>
      <c r="EQ132" s="315"/>
      <c r="ER132" s="315"/>
      <c r="ES132" s="45"/>
      <c r="ET132" s="315"/>
      <c r="EU132" s="319"/>
      <c r="EV132" s="319"/>
      <c r="EW132" s="319"/>
      <c r="EX132" s="319"/>
      <c r="EY132" s="319"/>
      <c r="EZ132" s="319"/>
      <c r="FA132" s="319"/>
      <c r="FB132" s="319"/>
      <c r="FC132" s="319"/>
      <c r="FD132" s="319"/>
      <c r="FE132" s="319"/>
      <c r="FF132" s="319"/>
      <c r="FG132" s="319"/>
      <c r="FH132" s="319"/>
      <c r="FI132" s="319"/>
      <c r="FJ132" s="319"/>
      <c r="FK132" s="319"/>
      <c r="FL132" s="319"/>
      <c r="FM132" s="319"/>
      <c r="FN132" s="319"/>
      <c r="FO132" s="319"/>
      <c r="FP132" s="319"/>
      <c r="FQ132" s="319"/>
      <c r="FR132" s="45"/>
      <c r="FS132" s="315"/>
      <c r="FT132" s="319"/>
      <c r="FU132" s="319"/>
      <c r="FV132" s="319"/>
      <c r="FW132" s="319"/>
      <c r="FX132" s="319"/>
      <c r="FY132" s="319"/>
      <c r="FZ132" s="319"/>
      <c r="GA132" s="319"/>
      <c r="GB132" s="319"/>
      <c r="GC132" s="319"/>
      <c r="GD132" s="319"/>
      <c r="GE132" s="319"/>
      <c r="GF132" s="319"/>
      <c r="GG132" s="319"/>
      <c r="GH132" s="319"/>
      <c r="GI132" s="319"/>
      <c r="GJ132" s="319"/>
      <c r="GK132" s="319"/>
      <c r="GL132" s="319"/>
      <c r="GM132" s="319"/>
      <c r="GN132" s="319"/>
      <c r="GO132" s="319"/>
      <c r="GP132" s="319"/>
      <c r="GQ132" s="319"/>
      <c r="GR132" s="319"/>
      <c r="GS132" s="319"/>
      <c r="GT132" s="319"/>
      <c r="GU132" s="319"/>
      <c r="GV132" s="319"/>
      <c r="GW132"/>
      <c r="GX132" s="315"/>
      <c r="GY132" s="315"/>
      <c r="GZ132" s="315"/>
      <c r="HA132" s="315"/>
      <c r="HB132" s="315"/>
      <c r="HC132" s="315"/>
      <c r="HD132" s="315"/>
      <c r="HE132" s="315"/>
      <c r="HF132" s="315"/>
      <c r="HG132" s="315"/>
      <c r="HH132" s="315"/>
      <c r="HI132" s="315"/>
      <c r="HJ132" s="315"/>
      <c r="HK132" s="315"/>
      <c r="HL132" s="315"/>
      <c r="HM132" s="315"/>
      <c r="HN132" s="315"/>
      <c r="HO132" s="315"/>
      <c r="HP132" s="315"/>
      <c r="HQ132" s="315"/>
      <c r="HR132" s="315"/>
      <c r="HS132" s="315"/>
      <c r="HT132" s="315"/>
      <c r="HU132" s="315"/>
      <c r="HV132" s="45"/>
      <c r="HW132" s="315"/>
      <c r="HX132" s="319"/>
      <c r="HY132" s="319"/>
      <c r="HZ132" s="319"/>
      <c r="IA132" s="319"/>
      <c r="IB132" s="319"/>
      <c r="IC132" s="319"/>
      <c r="ID132" s="319"/>
      <c r="IE132" s="319"/>
      <c r="IF132" s="319"/>
      <c r="IG132" s="319"/>
      <c r="IH132" s="319"/>
      <c r="II132" s="319"/>
      <c r="IJ132" s="319"/>
      <c r="IK132" s="319"/>
      <c r="IL132" s="319"/>
      <c r="IM132" s="319"/>
      <c r="IN132" s="319"/>
      <c r="IO132" s="319"/>
      <c r="IP132" s="319"/>
      <c r="IQ132" s="319"/>
      <c r="IR132" s="319"/>
      <c r="IS132" s="319"/>
      <c r="IT132" s="319"/>
      <c r="IU132" s="45"/>
      <c r="IV132" s="315"/>
      <c r="IW132" s="315"/>
      <c r="IX132" s="315"/>
      <c r="IY132" s="315"/>
      <c r="IZ132" s="315"/>
      <c r="JA132" s="315"/>
      <c r="JB132" s="315"/>
      <c r="JC132" s="315"/>
      <c r="JD132" s="315"/>
      <c r="JE132" s="315"/>
      <c r="JF132" s="315"/>
      <c r="JG132" s="315"/>
      <c r="JH132" s="315"/>
      <c r="JI132" s="315"/>
      <c r="JJ132" s="315"/>
      <c r="JK132" s="315"/>
      <c r="JL132" s="315"/>
      <c r="JM132" s="315"/>
      <c r="JN132" s="315"/>
      <c r="JO132" s="315"/>
      <c r="JP132" s="315"/>
      <c r="JQ132" s="315"/>
      <c r="JR132" s="315"/>
      <c r="JS132" s="315"/>
    </row>
    <row r="133" spans="1:279" s="25" customFormat="1" ht="16.5" customHeight="1" x14ac:dyDescent="0.3">
      <c r="N133" s="32"/>
      <c r="P133" s="41"/>
      <c r="Q133" s="41"/>
      <c r="R133" s="41"/>
      <c r="S133" s="41"/>
      <c r="T133" s="41"/>
      <c r="U133" s="45"/>
      <c r="W133" s="41"/>
      <c r="X133" s="803"/>
      <c r="AA133"/>
      <c r="AB133"/>
      <c r="AC133" s="333"/>
      <c r="AD133" s="315"/>
      <c r="AE133" s="366"/>
      <c r="AF133" s="315"/>
      <c r="AG133" s="319"/>
      <c r="AH133" s="319"/>
      <c r="AI133" s="844"/>
      <c r="AJ133" s="844"/>
      <c r="AK133" s="844"/>
      <c r="AL133" s="844"/>
      <c r="AM133" s="844"/>
      <c r="AN133" s="844"/>
      <c r="AO133" s="844"/>
      <c r="AP133" s="844"/>
      <c r="AQ133" s="844"/>
      <c r="AR133" s="844"/>
      <c r="AS133" s="844"/>
      <c r="AT133" s="844"/>
      <c r="AU133" s="844"/>
      <c r="AV133" s="844"/>
      <c r="AW133" s="844"/>
      <c r="AX133" s="844"/>
      <c r="AY133" s="844"/>
      <c r="AZ133" s="844"/>
      <c r="BA133" s="844"/>
      <c r="BB133" s="844"/>
      <c r="BC133" s="844"/>
      <c r="BD133" s="844"/>
      <c r="BE133" s="844"/>
      <c r="BF133" s="844"/>
      <c r="BG133" s="844"/>
      <c r="BH133" s="844"/>
      <c r="BI133" s="844"/>
      <c r="BJ133"/>
      <c r="BK133" s="315"/>
      <c r="BL133" s="319"/>
      <c r="BM133" s="319"/>
      <c r="BN133" s="319"/>
      <c r="BO133" s="319"/>
      <c r="BP133" s="319"/>
      <c r="BQ133" s="319"/>
      <c r="BR133" s="319"/>
      <c r="BS133" s="319"/>
      <c r="BT133" s="319"/>
      <c r="BU133" s="319"/>
      <c r="BV133" s="319"/>
      <c r="BW133" s="319"/>
      <c r="BX133" s="319"/>
      <c r="BY133" s="319"/>
      <c r="BZ133" s="319"/>
      <c r="CA133" s="319"/>
      <c r="CB133" s="319"/>
      <c r="CC133" s="319"/>
      <c r="CD133" s="319"/>
      <c r="CE133" s="319"/>
      <c r="CF133" s="319"/>
      <c r="CG133" s="319"/>
      <c r="CH133" s="319"/>
      <c r="CI133" s="319"/>
      <c r="CJ133" s="319"/>
      <c r="CK133" s="319"/>
      <c r="CL133" s="319"/>
      <c r="CM133" s="319"/>
      <c r="CN133" s="319"/>
      <c r="CO133"/>
      <c r="CP133" s="315"/>
      <c r="CQ133" s="319"/>
      <c r="CR133" s="319"/>
      <c r="CS133" s="319"/>
      <c r="CT133" s="319"/>
      <c r="CU133" s="319"/>
      <c r="CV133" s="319"/>
      <c r="CW133" s="319"/>
      <c r="CX133" s="319"/>
      <c r="CY133" s="319"/>
      <c r="CZ133" s="319"/>
      <c r="DA133" s="319"/>
      <c r="DB133" s="319"/>
      <c r="DC133" s="319"/>
      <c r="DD133" s="319"/>
      <c r="DE133" s="319"/>
      <c r="DF133" s="319"/>
      <c r="DG133" s="319"/>
      <c r="DH133" s="319"/>
      <c r="DI133" s="319"/>
      <c r="DJ133" s="319"/>
      <c r="DK133" s="319"/>
      <c r="DL133" s="319"/>
      <c r="DM133" s="319"/>
      <c r="DN133" s="319"/>
      <c r="DO133" s="319"/>
      <c r="DP133" s="319"/>
      <c r="DQ133" s="319"/>
      <c r="DR133" s="319"/>
      <c r="DS133" s="319"/>
      <c r="DT133" s="45"/>
      <c r="DU133" s="315"/>
      <c r="DV133" s="315"/>
      <c r="DW133" s="315"/>
      <c r="DX133" s="315"/>
      <c r="DY133" s="315"/>
      <c r="DZ133" s="315"/>
      <c r="EA133" s="315"/>
      <c r="EB133" s="315"/>
      <c r="EC133" s="315"/>
      <c r="ED133" s="315"/>
      <c r="EE133" s="315"/>
      <c r="EF133" s="315"/>
      <c r="EG133" s="315"/>
      <c r="EH133" s="315"/>
      <c r="EI133" s="315"/>
      <c r="EJ133" s="315"/>
      <c r="EK133" s="315"/>
      <c r="EL133" s="315"/>
      <c r="EM133" s="315"/>
      <c r="EN133" s="315"/>
      <c r="EO133" s="315"/>
      <c r="EP133" s="315"/>
      <c r="EQ133" s="315"/>
      <c r="ER133" s="315"/>
      <c r="ES133" s="45"/>
      <c r="ET133" s="315"/>
      <c r="EU133" s="319"/>
      <c r="EV133" s="319"/>
      <c r="EW133" s="319"/>
      <c r="EX133" s="319"/>
      <c r="EY133" s="319"/>
      <c r="EZ133" s="319"/>
      <c r="FA133" s="319"/>
      <c r="FB133" s="319"/>
      <c r="FC133" s="319"/>
      <c r="FD133" s="319"/>
      <c r="FE133" s="319"/>
      <c r="FF133" s="319"/>
      <c r="FG133" s="319"/>
      <c r="FH133" s="319"/>
      <c r="FI133" s="319"/>
      <c r="FJ133" s="319"/>
      <c r="FK133" s="319"/>
      <c r="FL133" s="319"/>
      <c r="FM133" s="319"/>
      <c r="FN133" s="319"/>
      <c r="FO133" s="319"/>
      <c r="FP133" s="319"/>
      <c r="FQ133" s="319"/>
      <c r="FR133" s="45"/>
      <c r="FS133" s="315"/>
      <c r="FT133" s="319"/>
      <c r="FU133" s="319"/>
      <c r="FV133" s="319"/>
      <c r="FW133" s="319"/>
      <c r="FX133" s="319"/>
      <c r="FY133" s="319"/>
      <c r="FZ133" s="319"/>
      <c r="GA133" s="319"/>
      <c r="GB133" s="319"/>
      <c r="GC133" s="319"/>
      <c r="GD133" s="319"/>
      <c r="GE133" s="319"/>
      <c r="GF133" s="319"/>
      <c r="GG133" s="319"/>
      <c r="GH133" s="319"/>
      <c r="GI133" s="319"/>
      <c r="GJ133" s="319"/>
      <c r="GK133" s="319"/>
      <c r="GL133" s="319"/>
      <c r="GM133" s="319"/>
      <c r="GN133" s="319"/>
      <c r="GO133" s="319"/>
      <c r="GP133" s="319"/>
      <c r="GQ133" s="319"/>
      <c r="GR133" s="319"/>
      <c r="GS133" s="319"/>
      <c r="GT133" s="319"/>
      <c r="GU133" s="319"/>
      <c r="GV133" s="319"/>
      <c r="GW133"/>
      <c r="GX133" s="315"/>
      <c r="GY133" s="315"/>
      <c r="GZ133" s="315"/>
      <c r="HA133" s="315"/>
      <c r="HB133" s="315"/>
      <c r="HC133" s="315"/>
      <c r="HD133" s="315"/>
      <c r="HE133" s="315"/>
      <c r="HF133" s="315"/>
      <c r="HG133" s="315"/>
      <c r="HH133" s="315"/>
      <c r="HI133" s="315"/>
      <c r="HJ133" s="315"/>
      <c r="HK133" s="315"/>
      <c r="HL133" s="315"/>
      <c r="HM133" s="315"/>
      <c r="HN133" s="315"/>
      <c r="HO133" s="315"/>
      <c r="HP133" s="315"/>
      <c r="HQ133" s="315"/>
      <c r="HR133" s="315"/>
      <c r="HS133" s="315"/>
      <c r="HT133" s="315"/>
      <c r="HU133" s="315"/>
      <c r="HV133" s="45"/>
      <c r="HW133" s="315"/>
      <c r="HX133" s="319"/>
      <c r="HY133" s="319"/>
      <c r="HZ133" s="319"/>
      <c r="IA133" s="319"/>
      <c r="IB133" s="319"/>
      <c r="IC133" s="319"/>
      <c r="ID133" s="319"/>
      <c r="IE133" s="319"/>
      <c r="IF133" s="319"/>
      <c r="IG133" s="319"/>
      <c r="IH133" s="319"/>
      <c r="II133" s="319"/>
      <c r="IJ133" s="319"/>
      <c r="IK133" s="319"/>
      <c r="IL133" s="319"/>
      <c r="IM133" s="319"/>
      <c r="IN133" s="319"/>
      <c r="IO133" s="319"/>
      <c r="IP133" s="319"/>
      <c r="IQ133" s="319"/>
      <c r="IR133" s="319"/>
      <c r="IS133" s="319"/>
      <c r="IT133" s="319"/>
      <c r="IU133" s="45"/>
      <c r="IV133" s="315"/>
      <c r="IW133" s="315"/>
      <c r="IX133" s="315"/>
      <c r="IY133" s="315"/>
      <c r="IZ133" s="315"/>
      <c r="JA133" s="315"/>
      <c r="JB133" s="315"/>
      <c r="JC133" s="315"/>
      <c r="JD133" s="315"/>
      <c r="JE133" s="315"/>
      <c r="JF133" s="315"/>
      <c r="JG133" s="315"/>
      <c r="JH133" s="315"/>
      <c r="JI133" s="315"/>
      <c r="JJ133" s="315"/>
      <c r="JK133" s="315"/>
      <c r="JL133" s="315"/>
      <c r="JM133" s="315"/>
      <c r="JN133" s="315"/>
      <c r="JO133" s="315"/>
      <c r="JP133" s="315"/>
      <c r="JQ133" s="315"/>
      <c r="JR133" s="315"/>
      <c r="JS133" s="315"/>
    </row>
    <row r="134" spans="1:279" ht="16.5" customHeight="1" x14ac:dyDescent="0.3">
      <c r="B134" s="804"/>
      <c r="C134" s="86"/>
      <c r="D134" s="86"/>
      <c r="E134" s="32"/>
      <c r="F134" s="25"/>
      <c r="G134" s="32"/>
      <c r="H134" s="32"/>
      <c r="I134" s="32"/>
      <c r="J134" s="32"/>
      <c r="K134" s="32"/>
      <c r="L134" s="32"/>
      <c r="M134" s="32"/>
      <c r="N134" s="32"/>
      <c r="O134" s="25"/>
      <c r="P134" s="25"/>
      <c r="Q134" s="25"/>
      <c r="R134" s="25"/>
      <c r="S134" s="25"/>
      <c r="T134" s="25"/>
      <c r="U134" s="25"/>
      <c r="V134" s="25"/>
      <c r="W134" s="25"/>
      <c r="X134" s="25"/>
      <c r="Y134" s="25"/>
      <c r="Z134" s="25"/>
      <c r="AA134" s="25"/>
      <c r="AB134" s="25"/>
      <c r="AC134" s="334"/>
      <c r="AD134" s="366"/>
      <c r="AE134" s="367"/>
      <c r="AF134" s="367"/>
      <c r="AG134" s="344"/>
      <c r="AH134" s="344"/>
      <c r="AI134" s="840"/>
      <c r="AJ134" s="840"/>
      <c r="AK134" s="840"/>
      <c r="AL134" s="840"/>
      <c r="AM134" s="840"/>
      <c r="AN134" s="840"/>
      <c r="AO134" s="840"/>
      <c r="AP134" s="840"/>
      <c r="AQ134" s="840"/>
      <c r="AR134" s="840"/>
      <c r="AS134" s="840"/>
      <c r="AT134" s="840"/>
      <c r="AU134" s="840"/>
      <c r="AV134" s="840"/>
      <c r="AW134" s="840"/>
      <c r="AX134" s="840"/>
      <c r="AY134" s="840"/>
      <c r="AZ134" s="840"/>
      <c r="BA134" s="840"/>
      <c r="BB134" s="840"/>
      <c r="BC134" s="840"/>
      <c r="BD134" s="840"/>
      <c r="BE134" s="840"/>
      <c r="BF134" s="840"/>
      <c r="BG134" s="840"/>
      <c r="BH134" s="840"/>
      <c r="BI134" s="840"/>
      <c r="BK134" s="367"/>
      <c r="BL134" s="344"/>
      <c r="BM134" s="344"/>
      <c r="BN134" s="344"/>
      <c r="BO134" s="344"/>
      <c r="BP134" s="344"/>
      <c r="BQ134" s="344"/>
      <c r="BR134" s="344"/>
      <c r="BS134" s="344"/>
      <c r="BT134" s="344"/>
      <c r="BU134" s="344"/>
      <c r="BV134" s="344"/>
      <c r="BW134" s="344"/>
      <c r="BX134" s="344"/>
      <c r="BY134" s="344"/>
      <c r="BZ134" s="344"/>
      <c r="CA134" s="344"/>
      <c r="CB134" s="344"/>
      <c r="CC134" s="344"/>
      <c r="CD134" s="344"/>
      <c r="CE134" s="344"/>
      <c r="CF134" s="344"/>
      <c r="CG134" s="344"/>
      <c r="CH134" s="344"/>
      <c r="CI134" s="344"/>
      <c r="CJ134" s="344"/>
      <c r="CK134" s="344"/>
      <c r="CL134" s="344"/>
      <c r="CM134" s="344"/>
      <c r="CN134" s="344"/>
      <c r="CP134" s="367"/>
      <c r="CQ134" s="344"/>
      <c r="CR134" s="344"/>
      <c r="CS134" s="344"/>
      <c r="CT134" s="344"/>
      <c r="CU134" s="344"/>
      <c r="CV134" s="344"/>
      <c r="CW134" s="344"/>
      <c r="CX134" s="344"/>
      <c r="CY134" s="344"/>
      <c r="CZ134" s="344"/>
      <c r="DA134" s="344"/>
      <c r="DB134" s="344"/>
      <c r="DC134" s="344"/>
      <c r="DD134" s="344"/>
      <c r="DE134" s="344"/>
      <c r="DF134" s="344"/>
      <c r="DG134" s="344"/>
      <c r="DH134" s="344"/>
      <c r="DI134" s="344"/>
      <c r="DJ134" s="344"/>
      <c r="DK134" s="344"/>
      <c r="DL134" s="344"/>
      <c r="DM134" s="344"/>
      <c r="DN134" s="344"/>
      <c r="DO134" s="344"/>
      <c r="DP134" s="344"/>
      <c r="DQ134" s="344"/>
      <c r="DR134" s="344"/>
      <c r="DS134" s="344"/>
      <c r="DU134" s="314"/>
      <c r="DV134" s="314"/>
      <c r="DW134" s="314"/>
      <c r="DX134" s="314"/>
      <c r="DY134" s="314"/>
      <c r="DZ134" s="314"/>
      <c r="EA134" s="314"/>
      <c r="EB134" s="314"/>
      <c r="EC134" s="314"/>
      <c r="ED134" s="314"/>
      <c r="EE134" s="314"/>
      <c r="EF134" s="314"/>
      <c r="EG134" s="314"/>
      <c r="EH134" s="314"/>
      <c r="EI134" s="314"/>
      <c r="EJ134" s="314"/>
      <c r="EK134" s="314"/>
      <c r="EL134" s="314"/>
      <c r="EM134" s="314"/>
      <c r="EN134" s="314"/>
      <c r="EO134" s="314"/>
      <c r="EP134" s="314"/>
      <c r="EQ134" s="314"/>
      <c r="ER134" s="314"/>
      <c r="ET134" s="314"/>
      <c r="EU134" s="344"/>
      <c r="EV134" s="344"/>
      <c r="EW134" s="344"/>
      <c r="EX134" s="344"/>
      <c r="EY134" s="344"/>
      <c r="EZ134" s="344"/>
      <c r="FA134" s="344"/>
      <c r="FB134" s="344"/>
      <c r="FC134" s="344"/>
      <c r="FD134" s="344"/>
      <c r="FE134" s="344"/>
      <c r="FF134" s="344"/>
      <c r="FG134" s="344"/>
      <c r="FH134" s="344"/>
      <c r="FI134" s="344"/>
      <c r="FJ134" s="344"/>
      <c r="FK134" s="344"/>
      <c r="FL134" s="344"/>
      <c r="FM134" s="344"/>
      <c r="FN134" s="344"/>
      <c r="FO134" s="344"/>
      <c r="FP134" s="344"/>
      <c r="FQ134" s="344"/>
      <c r="FS134" s="367"/>
      <c r="FT134" s="344"/>
      <c r="FU134" s="344"/>
      <c r="FV134" s="344"/>
      <c r="FW134" s="344"/>
      <c r="FX134" s="344"/>
      <c r="FY134" s="344"/>
      <c r="FZ134" s="344"/>
      <c r="GA134" s="344"/>
      <c r="GB134" s="344"/>
      <c r="GC134" s="344"/>
      <c r="GD134" s="344"/>
      <c r="GE134" s="344"/>
      <c r="GF134" s="344"/>
      <c r="GG134" s="344"/>
      <c r="GH134" s="344"/>
      <c r="GI134" s="344"/>
      <c r="GJ134" s="344"/>
      <c r="GK134" s="344"/>
      <c r="GL134" s="344"/>
      <c r="GM134" s="344"/>
      <c r="GN134" s="344"/>
      <c r="GO134" s="344"/>
      <c r="GP134" s="344"/>
      <c r="GQ134" s="344"/>
      <c r="GR134" s="344"/>
      <c r="GS134" s="344"/>
      <c r="GT134" s="344"/>
      <c r="GU134" s="344"/>
      <c r="GV134" s="344"/>
      <c r="GX134" s="314"/>
      <c r="GY134" s="314"/>
      <c r="GZ134" s="314"/>
      <c r="HA134" s="314"/>
      <c r="HB134" s="314"/>
      <c r="HC134" s="314"/>
      <c r="HD134" s="314"/>
      <c r="HE134" s="314"/>
      <c r="HF134" s="314"/>
      <c r="HG134" s="314"/>
      <c r="HH134" s="314"/>
      <c r="HI134" s="314"/>
      <c r="HJ134" s="314"/>
      <c r="HK134" s="314"/>
      <c r="HL134" s="314"/>
      <c r="HM134" s="314"/>
      <c r="HN134" s="314"/>
      <c r="HO134" s="314"/>
      <c r="HP134" s="314"/>
      <c r="HQ134" s="314"/>
      <c r="HR134" s="314"/>
      <c r="HS134" s="314"/>
      <c r="HT134" s="314"/>
      <c r="HU134" s="314"/>
      <c r="HW134" s="314"/>
      <c r="HX134" s="344"/>
      <c r="HY134" s="344"/>
      <c r="HZ134" s="344"/>
      <c r="IA134" s="344"/>
      <c r="IB134" s="344"/>
      <c r="IC134" s="344"/>
      <c r="ID134" s="344"/>
      <c r="IE134" s="344"/>
      <c r="IF134" s="344"/>
      <c r="IG134" s="344"/>
      <c r="IH134" s="344"/>
      <c r="II134" s="344"/>
      <c r="IJ134" s="344"/>
      <c r="IK134" s="344"/>
      <c r="IL134" s="344"/>
      <c r="IM134" s="344"/>
      <c r="IN134" s="344"/>
      <c r="IO134" s="344"/>
      <c r="IP134" s="344"/>
      <c r="IQ134" s="344"/>
      <c r="IR134" s="344"/>
      <c r="IS134" s="344"/>
      <c r="IT134" s="344"/>
      <c r="IV134" s="314"/>
      <c r="IW134" s="314"/>
      <c r="IX134" s="314"/>
      <c r="IY134" s="314"/>
      <c r="IZ134" s="314"/>
      <c r="JA134" s="314"/>
      <c r="JB134" s="314"/>
      <c r="JC134" s="314"/>
      <c r="JD134" s="314"/>
      <c r="JE134" s="314"/>
      <c r="JF134" s="314"/>
      <c r="JG134" s="314"/>
      <c r="JH134" s="314"/>
      <c r="JI134" s="314"/>
      <c r="JJ134" s="314"/>
      <c r="JK134" s="314"/>
      <c r="JL134" s="314"/>
      <c r="JM134" s="314"/>
      <c r="JN134" s="314"/>
      <c r="JO134" s="314"/>
      <c r="JP134" s="314"/>
      <c r="JQ134" s="314"/>
      <c r="JR134" s="314"/>
      <c r="JS134" s="314"/>
    </row>
    <row r="135" spans="1:279" s="25" customFormat="1" ht="16.5" customHeight="1" x14ac:dyDescent="0.3">
      <c r="C135" s="805"/>
      <c r="D135" s="806"/>
      <c r="F135" s="807"/>
      <c r="G135" s="808"/>
      <c r="H135" s="808"/>
      <c r="I135" s="808"/>
      <c r="J135" s="808"/>
      <c r="K135" s="808"/>
      <c r="L135" s="808"/>
      <c r="M135" s="808"/>
      <c r="N135" s="32"/>
      <c r="O135" s="103"/>
      <c r="P135" s="103"/>
      <c r="Q135" s="103"/>
      <c r="R135" s="103"/>
      <c r="S135" s="103"/>
      <c r="T135" s="103"/>
      <c r="U135" s="103"/>
      <c r="V135" s="103"/>
      <c r="W135" s="472"/>
      <c r="X135" s="41"/>
      <c r="Y135" s="41"/>
      <c r="Z135" s="41"/>
      <c r="AA135" s="41"/>
      <c r="AB135" s="41"/>
      <c r="AC135" s="40"/>
      <c r="AD135" s="366"/>
      <c r="AE135" s="314"/>
      <c r="AF135" s="314"/>
      <c r="AG135" s="319"/>
      <c r="AH135" s="319"/>
      <c r="AI135" s="844"/>
      <c r="AJ135" s="844"/>
      <c r="AK135" s="844"/>
      <c r="AL135" s="844"/>
      <c r="AM135" s="844"/>
      <c r="AN135" s="844"/>
      <c r="AO135" s="844"/>
      <c r="AP135" s="844"/>
      <c r="AQ135" s="844"/>
      <c r="AR135" s="844"/>
      <c r="AS135" s="844"/>
      <c r="AT135" s="844"/>
      <c r="AU135" s="844"/>
      <c r="AV135" s="844"/>
      <c r="AW135" s="844"/>
      <c r="AX135" s="844"/>
      <c r="AY135" s="844"/>
      <c r="AZ135" s="844"/>
      <c r="BA135" s="844"/>
      <c r="BB135" s="844"/>
      <c r="BC135" s="844"/>
      <c r="BD135" s="844"/>
      <c r="BE135" s="844"/>
      <c r="BF135" s="844"/>
      <c r="BG135" s="844"/>
      <c r="BH135" s="844"/>
      <c r="BI135" s="844"/>
      <c r="BJ135"/>
      <c r="BK135" s="314"/>
      <c r="BL135" s="319"/>
      <c r="BM135" s="319"/>
      <c r="BN135" s="319"/>
      <c r="BO135" s="319"/>
      <c r="BP135" s="319"/>
      <c r="BQ135" s="319"/>
      <c r="BR135" s="319"/>
      <c r="BS135" s="319"/>
      <c r="BT135" s="319"/>
      <c r="BU135" s="319"/>
      <c r="BV135" s="319"/>
      <c r="BW135" s="319"/>
      <c r="BX135" s="319"/>
      <c r="BY135" s="319"/>
      <c r="BZ135" s="319"/>
      <c r="CA135" s="319"/>
      <c r="CB135" s="319"/>
      <c r="CC135" s="319"/>
      <c r="CD135" s="319"/>
      <c r="CE135" s="319"/>
      <c r="CF135" s="319"/>
      <c r="CG135" s="319"/>
      <c r="CH135" s="319"/>
      <c r="CI135" s="319"/>
      <c r="CJ135" s="319"/>
      <c r="CK135" s="319"/>
      <c r="CL135" s="319"/>
      <c r="CM135" s="319"/>
      <c r="CN135" s="319"/>
      <c r="CO135"/>
      <c r="CP135" s="314"/>
      <c r="CQ135" s="319"/>
      <c r="CR135" s="319"/>
      <c r="CS135" s="319"/>
      <c r="CT135" s="319"/>
      <c r="CU135" s="319"/>
      <c r="CV135" s="319"/>
      <c r="CW135" s="319"/>
      <c r="CX135" s="319"/>
      <c r="CY135" s="319"/>
      <c r="CZ135" s="319"/>
      <c r="DA135" s="319"/>
      <c r="DB135" s="319"/>
      <c r="DC135" s="319"/>
      <c r="DD135" s="319"/>
      <c r="DE135" s="319"/>
      <c r="DF135" s="319"/>
      <c r="DG135" s="319"/>
      <c r="DH135" s="319"/>
      <c r="DI135" s="319"/>
      <c r="DJ135" s="319"/>
      <c r="DK135" s="319"/>
      <c r="DL135" s="319"/>
      <c r="DM135" s="319"/>
      <c r="DN135" s="319"/>
      <c r="DO135" s="319"/>
      <c r="DP135" s="319"/>
      <c r="DQ135" s="319"/>
      <c r="DR135" s="319"/>
      <c r="DS135" s="319"/>
      <c r="DT135" s="45"/>
      <c r="DU135" s="315"/>
      <c r="DV135" s="315"/>
      <c r="DW135" s="315"/>
      <c r="DX135" s="315"/>
      <c r="DY135" s="315"/>
      <c r="DZ135" s="315"/>
      <c r="EA135" s="315"/>
      <c r="EB135" s="315"/>
      <c r="EC135" s="315"/>
      <c r="ED135" s="315"/>
      <c r="EE135" s="315"/>
      <c r="EF135" s="315"/>
      <c r="EG135" s="315"/>
      <c r="EH135" s="315"/>
      <c r="EI135" s="315"/>
      <c r="EJ135" s="315"/>
      <c r="EK135" s="315"/>
      <c r="EL135" s="315"/>
      <c r="EM135" s="315"/>
      <c r="EN135" s="315"/>
      <c r="EO135" s="315"/>
      <c r="EP135" s="315"/>
      <c r="EQ135" s="315"/>
      <c r="ER135" s="315"/>
      <c r="ES135" s="45"/>
      <c r="ET135" s="315"/>
      <c r="EU135" s="319"/>
      <c r="EV135" s="319"/>
      <c r="EW135" s="319"/>
      <c r="EX135" s="319"/>
      <c r="EY135" s="319"/>
      <c r="EZ135" s="319"/>
      <c r="FA135" s="319"/>
      <c r="FB135" s="319"/>
      <c r="FC135" s="319"/>
      <c r="FD135" s="319"/>
      <c r="FE135" s="319"/>
      <c r="FF135" s="319"/>
      <c r="FG135" s="319"/>
      <c r="FH135" s="319"/>
      <c r="FI135" s="319"/>
      <c r="FJ135" s="319"/>
      <c r="FK135" s="319"/>
      <c r="FL135" s="319"/>
      <c r="FM135" s="319"/>
      <c r="FN135" s="319"/>
      <c r="FO135" s="319"/>
      <c r="FP135" s="319"/>
      <c r="FQ135" s="319"/>
      <c r="FR135" s="45"/>
      <c r="FS135" s="314"/>
      <c r="FT135" s="319"/>
      <c r="FU135" s="319"/>
      <c r="FV135" s="319"/>
      <c r="FW135" s="319"/>
      <c r="FX135" s="319"/>
      <c r="FY135" s="319"/>
      <c r="FZ135" s="319"/>
      <c r="GA135" s="319"/>
      <c r="GB135" s="319"/>
      <c r="GC135" s="319"/>
      <c r="GD135" s="319"/>
      <c r="GE135" s="319"/>
      <c r="GF135" s="319"/>
      <c r="GG135" s="319"/>
      <c r="GH135" s="319"/>
      <c r="GI135" s="319"/>
      <c r="GJ135" s="319"/>
      <c r="GK135" s="319"/>
      <c r="GL135" s="319"/>
      <c r="GM135" s="319"/>
      <c r="GN135" s="319"/>
      <c r="GO135" s="319"/>
      <c r="GP135" s="319"/>
      <c r="GQ135" s="319"/>
      <c r="GR135" s="319"/>
      <c r="GS135" s="319"/>
      <c r="GT135" s="319"/>
      <c r="GU135" s="319"/>
      <c r="GV135" s="319"/>
      <c r="GW135"/>
      <c r="GX135" s="315"/>
      <c r="GY135" s="315"/>
      <c r="GZ135" s="315"/>
      <c r="HA135" s="315"/>
      <c r="HB135" s="315"/>
      <c r="HC135" s="315"/>
      <c r="HD135" s="315"/>
      <c r="HE135" s="315"/>
      <c r="HF135" s="315"/>
      <c r="HG135" s="315"/>
      <c r="HH135" s="315"/>
      <c r="HI135" s="315"/>
      <c r="HJ135" s="315"/>
      <c r="HK135" s="315"/>
      <c r="HL135" s="315"/>
      <c r="HM135" s="315"/>
      <c r="HN135" s="315"/>
      <c r="HO135" s="315"/>
      <c r="HP135" s="315"/>
      <c r="HQ135" s="315"/>
      <c r="HR135" s="315"/>
      <c r="HS135" s="315"/>
      <c r="HT135" s="315"/>
      <c r="HU135" s="315"/>
      <c r="HV135" s="45"/>
      <c r="HW135" s="315"/>
      <c r="HX135" s="319"/>
      <c r="HY135" s="319"/>
      <c r="HZ135" s="319"/>
      <c r="IA135" s="319"/>
      <c r="IB135" s="319"/>
      <c r="IC135" s="319"/>
      <c r="ID135" s="319"/>
      <c r="IE135" s="319"/>
      <c r="IF135" s="319"/>
      <c r="IG135" s="319"/>
      <c r="IH135" s="319"/>
      <c r="II135" s="319"/>
      <c r="IJ135" s="319"/>
      <c r="IK135" s="319"/>
      <c r="IL135" s="319"/>
      <c r="IM135" s="319"/>
      <c r="IN135" s="319"/>
      <c r="IO135" s="319"/>
      <c r="IP135" s="319"/>
      <c r="IQ135" s="319"/>
      <c r="IR135" s="319"/>
      <c r="IS135" s="319"/>
      <c r="IT135" s="319"/>
      <c r="IU135" s="45"/>
      <c r="IV135" s="315"/>
      <c r="IW135" s="315"/>
      <c r="IX135" s="315"/>
      <c r="IY135" s="315"/>
      <c r="IZ135" s="315"/>
      <c r="JA135" s="315"/>
      <c r="JB135" s="315"/>
      <c r="JC135" s="315"/>
      <c r="JD135" s="315"/>
      <c r="JE135" s="315"/>
      <c r="JF135" s="315"/>
      <c r="JG135" s="315"/>
      <c r="JH135" s="315"/>
      <c r="JI135" s="315"/>
      <c r="JJ135" s="315"/>
      <c r="JK135" s="315"/>
      <c r="JL135" s="315"/>
      <c r="JM135" s="315"/>
      <c r="JN135" s="315"/>
      <c r="JO135" s="315"/>
      <c r="JP135" s="315"/>
      <c r="JQ135" s="315"/>
      <c r="JR135" s="315"/>
      <c r="JS135" s="315"/>
    </row>
    <row r="136" spans="1:279" s="25" customFormat="1" ht="16.5" customHeight="1" x14ac:dyDescent="0.25">
      <c r="C136" s="805"/>
      <c r="D136" s="806"/>
      <c r="F136" s="807"/>
      <c r="G136" s="808"/>
      <c r="H136" s="808"/>
      <c r="I136" s="808"/>
      <c r="J136" s="808"/>
      <c r="K136" s="808"/>
      <c r="L136" s="808"/>
      <c r="M136" s="808"/>
      <c r="N136" s="32"/>
      <c r="O136" s="45"/>
      <c r="P136" s="404"/>
      <c r="W136" s="45"/>
      <c r="AB136" s="404"/>
      <c r="AC136" s="45"/>
      <c r="AD136" s="366"/>
      <c r="AE136" s="366"/>
      <c r="AF136" s="408"/>
      <c r="AG136" s="319"/>
      <c r="AH136" s="319"/>
      <c r="AI136" s="844"/>
      <c r="AJ136" s="844"/>
      <c r="AK136" s="844"/>
      <c r="AL136" s="844"/>
      <c r="AM136" s="844"/>
      <c r="AN136" s="844"/>
      <c r="AO136" s="844"/>
      <c r="AP136" s="844"/>
      <c r="AQ136" s="844"/>
      <c r="AR136" s="844"/>
      <c r="AS136" s="844"/>
      <c r="AT136" s="844"/>
      <c r="AU136" s="844"/>
      <c r="AV136" s="844"/>
      <c r="AW136" s="844"/>
      <c r="AX136" s="844"/>
      <c r="AY136" s="844"/>
      <c r="AZ136" s="844"/>
      <c r="BA136" s="844"/>
      <c r="BB136" s="844"/>
      <c r="BC136" s="844"/>
      <c r="BD136" s="844"/>
      <c r="BE136" s="844"/>
      <c r="BF136" s="844"/>
      <c r="BG136" s="844"/>
      <c r="BH136" s="844"/>
      <c r="BI136" s="844"/>
      <c r="BJ136"/>
      <c r="BK136" s="408"/>
      <c r="BL136" s="319"/>
      <c r="BM136" s="319"/>
      <c r="BN136" s="319"/>
      <c r="BO136" s="319"/>
      <c r="BP136" s="319"/>
      <c r="BQ136" s="319"/>
      <c r="BR136" s="319"/>
      <c r="BS136" s="319"/>
      <c r="BT136" s="319"/>
      <c r="BU136" s="319"/>
      <c r="BV136" s="319"/>
      <c r="BW136" s="319"/>
      <c r="BX136" s="319"/>
      <c r="BY136" s="319"/>
      <c r="BZ136" s="319"/>
      <c r="CA136" s="319"/>
      <c r="CB136" s="319"/>
      <c r="CC136" s="319"/>
      <c r="CD136" s="319"/>
      <c r="CE136" s="319"/>
      <c r="CF136" s="319"/>
      <c r="CG136" s="319"/>
      <c r="CH136" s="319"/>
      <c r="CI136" s="319"/>
      <c r="CJ136" s="319"/>
      <c r="CK136" s="319"/>
      <c r="CL136" s="319"/>
      <c r="CM136" s="319"/>
      <c r="CN136" s="319"/>
      <c r="CO136"/>
      <c r="CP136" s="408"/>
      <c r="CQ136" s="319"/>
      <c r="CR136" s="319"/>
      <c r="CS136" s="319"/>
      <c r="CT136" s="319"/>
      <c r="CU136" s="319"/>
      <c r="CV136" s="319"/>
      <c r="CW136" s="319"/>
      <c r="CX136" s="319"/>
      <c r="CY136" s="319"/>
      <c r="CZ136" s="319"/>
      <c r="DA136" s="319"/>
      <c r="DB136" s="319"/>
      <c r="DC136" s="319"/>
      <c r="DD136" s="319"/>
      <c r="DE136" s="319"/>
      <c r="DF136" s="319"/>
      <c r="DG136" s="319"/>
      <c r="DH136" s="319"/>
      <c r="DI136" s="319"/>
      <c r="DJ136" s="319"/>
      <c r="DK136" s="319"/>
      <c r="DL136" s="319"/>
      <c r="DM136" s="319"/>
      <c r="DN136" s="319"/>
      <c r="DO136" s="319"/>
      <c r="DP136" s="319"/>
      <c r="DQ136" s="319"/>
      <c r="DR136" s="319"/>
      <c r="DS136" s="319"/>
      <c r="DT136" s="45"/>
      <c r="DU136" s="315"/>
      <c r="DV136" s="315"/>
      <c r="DW136" s="315"/>
      <c r="DX136" s="315"/>
      <c r="DY136" s="315"/>
      <c r="DZ136" s="315"/>
      <c r="EA136" s="315"/>
      <c r="EB136" s="315"/>
      <c r="EC136" s="315"/>
      <c r="ED136" s="315"/>
      <c r="EE136" s="315"/>
      <c r="EF136" s="315"/>
      <c r="EG136" s="315"/>
      <c r="EH136" s="315"/>
      <c r="EI136" s="315"/>
      <c r="EJ136" s="315"/>
      <c r="EK136" s="315"/>
      <c r="EL136" s="315"/>
      <c r="EM136" s="315"/>
      <c r="EN136" s="315"/>
      <c r="EO136" s="315"/>
      <c r="EP136" s="315"/>
      <c r="EQ136" s="315"/>
      <c r="ER136" s="315"/>
      <c r="ES136" s="45"/>
      <c r="ET136" s="315"/>
      <c r="EU136" s="319"/>
      <c r="EV136" s="319"/>
      <c r="EW136" s="319"/>
      <c r="EX136" s="319"/>
      <c r="EY136" s="319"/>
      <c r="EZ136" s="319"/>
      <c r="FA136" s="319"/>
      <c r="FB136" s="319"/>
      <c r="FC136" s="319"/>
      <c r="FD136" s="319"/>
      <c r="FE136" s="319"/>
      <c r="FF136" s="319"/>
      <c r="FG136" s="319"/>
      <c r="FH136" s="319"/>
      <c r="FI136" s="319"/>
      <c r="FJ136" s="319"/>
      <c r="FK136" s="319"/>
      <c r="FL136" s="319"/>
      <c r="FM136" s="319"/>
      <c r="FN136" s="319"/>
      <c r="FO136" s="319"/>
      <c r="FP136" s="319"/>
      <c r="FQ136" s="319"/>
      <c r="FR136" s="45"/>
      <c r="FS136" s="408"/>
      <c r="FT136" s="319"/>
      <c r="FU136" s="319"/>
      <c r="FV136" s="319"/>
      <c r="FW136" s="319"/>
      <c r="FX136" s="319"/>
      <c r="FY136" s="319"/>
      <c r="FZ136" s="319"/>
      <c r="GA136" s="319"/>
      <c r="GB136" s="319"/>
      <c r="GC136" s="319"/>
      <c r="GD136" s="319"/>
      <c r="GE136" s="319"/>
      <c r="GF136" s="319"/>
      <c r="GG136" s="319"/>
      <c r="GH136" s="319"/>
      <c r="GI136" s="319"/>
      <c r="GJ136" s="319"/>
      <c r="GK136" s="319"/>
      <c r="GL136" s="319"/>
      <c r="GM136" s="319"/>
      <c r="GN136" s="319"/>
      <c r="GO136" s="319"/>
      <c r="GP136" s="319"/>
      <c r="GQ136" s="319"/>
      <c r="GR136" s="319"/>
      <c r="GS136" s="319"/>
      <c r="GT136" s="319"/>
      <c r="GU136" s="319"/>
      <c r="GV136" s="319"/>
      <c r="GW136"/>
      <c r="GX136" s="315"/>
      <c r="GY136" s="315"/>
      <c r="GZ136" s="315"/>
      <c r="HA136" s="315"/>
      <c r="HB136" s="315"/>
      <c r="HC136" s="315"/>
      <c r="HD136" s="315"/>
      <c r="HE136" s="315"/>
      <c r="HF136" s="315"/>
      <c r="HG136" s="315"/>
      <c r="HH136" s="315"/>
      <c r="HI136" s="315"/>
      <c r="HJ136" s="315"/>
      <c r="HK136" s="315"/>
      <c r="HL136" s="315"/>
      <c r="HM136" s="315"/>
      <c r="HN136" s="315"/>
      <c r="HO136" s="315"/>
      <c r="HP136" s="315"/>
      <c r="HQ136" s="315"/>
      <c r="HR136" s="315"/>
      <c r="HS136" s="315"/>
      <c r="HT136" s="315"/>
      <c r="HU136" s="315"/>
      <c r="HV136" s="45"/>
      <c r="HW136" s="315"/>
      <c r="HX136" s="319"/>
      <c r="HY136" s="319"/>
      <c r="HZ136" s="319"/>
      <c r="IA136" s="319"/>
      <c r="IB136" s="319"/>
      <c r="IC136" s="319"/>
      <c r="ID136" s="319"/>
      <c r="IE136" s="319"/>
      <c r="IF136" s="319"/>
      <c r="IG136" s="319"/>
      <c r="IH136" s="319"/>
      <c r="II136" s="319"/>
      <c r="IJ136" s="319"/>
      <c r="IK136" s="319"/>
      <c r="IL136" s="319"/>
      <c r="IM136" s="319"/>
      <c r="IN136" s="319"/>
      <c r="IO136" s="319"/>
      <c r="IP136" s="319"/>
      <c r="IQ136" s="319"/>
      <c r="IR136" s="319"/>
      <c r="IS136" s="319"/>
      <c r="IT136" s="319"/>
      <c r="IU136" s="45"/>
      <c r="IV136" s="315"/>
      <c r="IW136" s="315"/>
      <c r="IX136" s="315"/>
      <c r="IY136" s="315"/>
      <c r="IZ136" s="315"/>
      <c r="JA136" s="315"/>
      <c r="JB136" s="315"/>
      <c r="JC136" s="315"/>
      <c r="JD136" s="315"/>
      <c r="JE136" s="315"/>
      <c r="JF136" s="315"/>
      <c r="JG136" s="315"/>
      <c r="JH136" s="315"/>
      <c r="JI136" s="315"/>
      <c r="JJ136" s="315"/>
      <c r="JK136" s="315"/>
      <c r="JL136" s="315"/>
      <c r="JM136" s="315"/>
      <c r="JN136" s="315"/>
      <c r="JO136" s="315"/>
      <c r="JP136" s="315"/>
      <c r="JQ136" s="315"/>
      <c r="JR136" s="315"/>
      <c r="JS136" s="315"/>
    </row>
    <row r="137" spans="1:279" s="25" customFormat="1" ht="16.5" customHeight="1" x14ac:dyDescent="0.3">
      <c r="C137" s="805"/>
      <c r="D137" s="806"/>
      <c r="F137" s="807"/>
      <c r="G137" s="808"/>
      <c r="H137" s="808"/>
      <c r="I137" s="808"/>
      <c r="J137" s="808"/>
      <c r="K137" s="808"/>
      <c r="L137" s="808"/>
      <c r="M137" s="808"/>
      <c r="N137" s="32"/>
      <c r="Q137" s="41"/>
      <c r="R137" s="41"/>
      <c r="S137" s="41"/>
      <c r="T137" s="41"/>
      <c r="U137" s="41"/>
      <c r="V137" s="798"/>
      <c r="W137" s="45"/>
      <c r="X137" s="753"/>
      <c r="AA137" s="659"/>
      <c r="AB137" s="404"/>
      <c r="AC137" s="45"/>
      <c r="AD137" s="366"/>
      <c r="AE137" s="366"/>
      <c r="AF137" s="408"/>
      <c r="AG137" s="319"/>
      <c r="AH137" s="319"/>
      <c r="AI137" s="844"/>
      <c r="AJ137" s="844"/>
      <c r="AK137" s="844"/>
      <c r="AL137" s="844"/>
      <c r="AM137" s="844"/>
      <c r="AN137" s="844"/>
      <c r="AO137" s="844"/>
      <c r="AP137" s="844"/>
      <c r="AQ137" s="844"/>
      <c r="AR137" s="844"/>
      <c r="AS137" s="844"/>
      <c r="AT137" s="844"/>
      <c r="AU137" s="844"/>
      <c r="AV137" s="844"/>
      <c r="AW137" s="844"/>
      <c r="AX137" s="844"/>
      <c r="AY137" s="844"/>
      <c r="AZ137" s="844"/>
      <c r="BA137" s="844"/>
      <c r="BB137" s="844"/>
      <c r="BC137" s="844"/>
      <c r="BD137" s="844"/>
      <c r="BE137" s="844"/>
      <c r="BF137" s="844"/>
      <c r="BG137" s="844"/>
      <c r="BH137" s="844"/>
      <c r="BI137" s="844"/>
      <c r="BJ137"/>
      <c r="BK137" s="408"/>
      <c r="BL137" s="319"/>
      <c r="BM137" s="319"/>
      <c r="BN137" s="319"/>
      <c r="BO137" s="319"/>
      <c r="BP137" s="319"/>
      <c r="BQ137" s="319"/>
      <c r="BR137" s="319"/>
      <c r="BS137" s="319"/>
      <c r="BT137" s="319"/>
      <c r="BU137" s="319"/>
      <c r="BV137" s="319"/>
      <c r="BW137" s="319"/>
      <c r="BX137" s="319"/>
      <c r="BY137" s="319"/>
      <c r="BZ137" s="319"/>
      <c r="CA137" s="319"/>
      <c r="CB137" s="319"/>
      <c r="CC137" s="319"/>
      <c r="CD137" s="319"/>
      <c r="CE137" s="319"/>
      <c r="CF137" s="319"/>
      <c r="CG137" s="319"/>
      <c r="CH137" s="319"/>
      <c r="CI137" s="319"/>
      <c r="CJ137" s="319"/>
      <c r="CK137" s="319"/>
      <c r="CL137" s="319"/>
      <c r="CM137" s="319"/>
      <c r="CN137" s="319"/>
      <c r="CO137"/>
      <c r="CP137" s="408"/>
      <c r="CQ137" s="319"/>
      <c r="CR137" s="319"/>
      <c r="CS137" s="319"/>
      <c r="CT137" s="319"/>
      <c r="CU137" s="319"/>
      <c r="CV137" s="319"/>
      <c r="CW137" s="319"/>
      <c r="CX137" s="319"/>
      <c r="CY137" s="319"/>
      <c r="CZ137" s="319"/>
      <c r="DA137" s="319"/>
      <c r="DB137" s="319"/>
      <c r="DC137" s="319"/>
      <c r="DD137" s="319"/>
      <c r="DE137" s="319"/>
      <c r="DF137" s="319"/>
      <c r="DG137" s="319"/>
      <c r="DH137" s="319"/>
      <c r="DI137" s="319"/>
      <c r="DJ137" s="319"/>
      <c r="DK137" s="319"/>
      <c r="DL137" s="319"/>
      <c r="DM137" s="319"/>
      <c r="DN137" s="319"/>
      <c r="DO137" s="319"/>
      <c r="DP137" s="319"/>
      <c r="DQ137" s="319"/>
      <c r="DR137" s="319"/>
      <c r="DS137" s="319"/>
      <c r="DT137" s="45"/>
      <c r="DU137" s="315"/>
      <c r="DV137" s="315"/>
      <c r="DW137" s="315"/>
      <c r="DX137" s="315"/>
      <c r="DY137" s="315"/>
      <c r="DZ137" s="315"/>
      <c r="EA137" s="315"/>
      <c r="EB137" s="315"/>
      <c r="EC137" s="315"/>
      <c r="ED137" s="315"/>
      <c r="EE137" s="315"/>
      <c r="EF137" s="315"/>
      <c r="EG137" s="315"/>
      <c r="EH137" s="315"/>
      <c r="EI137" s="315"/>
      <c r="EJ137" s="315"/>
      <c r="EK137" s="315"/>
      <c r="EL137" s="315"/>
      <c r="EM137" s="315"/>
      <c r="EN137" s="315"/>
      <c r="EO137" s="315"/>
      <c r="EP137" s="315"/>
      <c r="EQ137" s="315"/>
      <c r="ER137" s="315"/>
      <c r="ES137" s="45"/>
      <c r="ET137" s="315"/>
      <c r="EU137" s="319"/>
      <c r="EV137" s="319"/>
      <c r="EW137" s="319"/>
      <c r="EX137" s="319"/>
      <c r="EY137" s="319"/>
      <c r="EZ137" s="319"/>
      <c r="FA137" s="319"/>
      <c r="FB137" s="319"/>
      <c r="FC137" s="319"/>
      <c r="FD137" s="319"/>
      <c r="FE137" s="319"/>
      <c r="FF137" s="319"/>
      <c r="FG137" s="319"/>
      <c r="FH137" s="319"/>
      <c r="FI137" s="319"/>
      <c r="FJ137" s="319"/>
      <c r="FK137" s="319"/>
      <c r="FL137" s="319"/>
      <c r="FM137" s="319"/>
      <c r="FN137" s="319"/>
      <c r="FO137" s="319"/>
      <c r="FP137" s="319"/>
      <c r="FQ137" s="319"/>
      <c r="FR137" s="45"/>
      <c r="FS137" s="408"/>
      <c r="FT137" s="319"/>
      <c r="FU137" s="319"/>
      <c r="FV137" s="319"/>
      <c r="FW137" s="319"/>
      <c r="FX137" s="319"/>
      <c r="FY137" s="319"/>
      <c r="FZ137" s="319"/>
      <c r="GA137" s="319"/>
      <c r="GB137" s="319"/>
      <c r="GC137" s="319"/>
      <c r="GD137" s="319"/>
      <c r="GE137" s="319"/>
      <c r="GF137" s="319"/>
      <c r="GG137" s="319"/>
      <c r="GH137" s="319"/>
      <c r="GI137" s="319"/>
      <c r="GJ137" s="319"/>
      <c r="GK137" s="319"/>
      <c r="GL137" s="319"/>
      <c r="GM137" s="319"/>
      <c r="GN137" s="319"/>
      <c r="GO137" s="319"/>
      <c r="GP137" s="319"/>
      <c r="GQ137" s="319"/>
      <c r="GR137" s="319"/>
      <c r="GS137" s="319"/>
      <c r="GT137" s="319"/>
      <c r="GU137" s="319"/>
      <c r="GV137" s="319"/>
      <c r="GW137"/>
      <c r="GX137" s="315"/>
      <c r="GY137" s="315"/>
      <c r="GZ137" s="315"/>
      <c r="HA137" s="315"/>
      <c r="HB137" s="315"/>
      <c r="HC137" s="315"/>
      <c r="HD137" s="315"/>
      <c r="HE137" s="315"/>
      <c r="HF137" s="315"/>
      <c r="HG137" s="315"/>
      <c r="HH137" s="315"/>
      <c r="HI137" s="315"/>
      <c r="HJ137" s="315"/>
      <c r="HK137" s="315"/>
      <c r="HL137" s="315"/>
      <c r="HM137" s="315"/>
      <c r="HN137" s="315"/>
      <c r="HO137" s="315"/>
      <c r="HP137" s="315"/>
      <c r="HQ137" s="315"/>
      <c r="HR137" s="315"/>
      <c r="HS137" s="315"/>
      <c r="HT137" s="315"/>
      <c r="HU137" s="315"/>
      <c r="HV137" s="45"/>
      <c r="HW137" s="315"/>
      <c r="HX137" s="319"/>
      <c r="HY137" s="319"/>
      <c r="HZ137" s="319"/>
      <c r="IA137" s="319"/>
      <c r="IB137" s="319"/>
      <c r="IC137" s="319"/>
      <c r="ID137" s="319"/>
      <c r="IE137" s="319"/>
      <c r="IF137" s="319"/>
      <c r="IG137" s="319"/>
      <c r="IH137" s="319"/>
      <c r="II137" s="319"/>
      <c r="IJ137" s="319"/>
      <c r="IK137" s="319"/>
      <c r="IL137" s="319"/>
      <c r="IM137" s="319"/>
      <c r="IN137" s="319"/>
      <c r="IO137" s="319"/>
      <c r="IP137" s="319"/>
      <c r="IQ137" s="319"/>
      <c r="IR137" s="319"/>
      <c r="IS137" s="319"/>
      <c r="IT137" s="319"/>
      <c r="IU137" s="45"/>
      <c r="IV137" s="315"/>
      <c r="IW137" s="315"/>
      <c r="IX137" s="315"/>
      <c r="IY137" s="315"/>
      <c r="IZ137" s="315"/>
      <c r="JA137" s="315"/>
      <c r="JB137" s="315"/>
      <c r="JC137" s="315"/>
      <c r="JD137" s="315"/>
      <c r="JE137" s="315"/>
      <c r="JF137" s="315"/>
      <c r="JG137" s="315"/>
      <c r="JH137" s="315"/>
      <c r="JI137" s="315"/>
      <c r="JJ137" s="315"/>
      <c r="JK137" s="315"/>
      <c r="JL137" s="315"/>
      <c r="JM137" s="315"/>
      <c r="JN137" s="315"/>
      <c r="JO137" s="315"/>
      <c r="JP137" s="315"/>
      <c r="JQ137" s="315"/>
      <c r="JR137" s="315"/>
      <c r="JS137" s="315"/>
    </row>
    <row r="138" spans="1:279" s="25" customFormat="1" ht="16.5" customHeight="1" x14ac:dyDescent="0.3">
      <c r="C138" s="805"/>
      <c r="D138" s="806"/>
      <c r="F138" s="807"/>
      <c r="G138" s="808"/>
      <c r="H138" s="808"/>
      <c r="I138" s="808"/>
      <c r="J138" s="808"/>
      <c r="K138" s="808"/>
      <c r="L138" s="808"/>
      <c r="M138" s="808"/>
      <c r="N138" s="32"/>
      <c r="Q138" s="41"/>
      <c r="R138" s="41"/>
      <c r="S138" s="41"/>
      <c r="T138" s="41"/>
      <c r="U138" s="41"/>
      <c r="V138" s="803"/>
      <c r="W138" s="45"/>
      <c r="X138" s="753"/>
      <c r="AA138" s="659"/>
      <c r="AB138" s="404"/>
      <c r="AC138" s="45"/>
      <c r="AD138" s="366"/>
      <c r="AE138" s="367"/>
      <c r="AF138" s="408"/>
      <c r="AG138" s="319"/>
      <c r="AH138" s="319"/>
      <c r="AI138" s="844"/>
      <c r="AJ138" s="844"/>
      <c r="AK138" s="844"/>
      <c r="AL138" s="844"/>
      <c r="AM138" s="844"/>
      <c r="AN138" s="844"/>
      <c r="AO138" s="844"/>
      <c r="AP138" s="844"/>
      <c r="AQ138" s="844"/>
      <c r="AR138" s="844"/>
      <c r="AS138" s="844"/>
      <c r="AT138" s="844"/>
      <c r="AU138" s="844"/>
      <c r="AV138" s="844"/>
      <c r="AW138" s="844"/>
      <c r="AX138" s="844"/>
      <c r="AY138" s="844"/>
      <c r="AZ138" s="844"/>
      <c r="BA138" s="844"/>
      <c r="BB138" s="844"/>
      <c r="BC138" s="844"/>
      <c r="BD138" s="844"/>
      <c r="BE138" s="844"/>
      <c r="BF138" s="844"/>
      <c r="BG138" s="844"/>
      <c r="BH138" s="844"/>
      <c r="BI138" s="844"/>
      <c r="BJ138"/>
      <c r="BK138" s="408"/>
      <c r="BL138" s="319"/>
      <c r="BM138" s="319"/>
      <c r="BN138" s="319"/>
      <c r="BO138" s="319"/>
      <c r="BP138" s="319"/>
      <c r="BQ138" s="319"/>
      <c r="BR138" s="319"/>
      <c r="BS138" s="319"/>
      <c r="BT138" s="319"/>
      <c r="BU138" s="319"/>
      <c r="BV138" s="319"/>
      <c r="BW138" s="319"/>
      <c r="BX138" s="319"/>
      <c r="BY138" s="319"/>
      <c r="BZ138" s="319"/>
      <c r="CA138" s="319"/>
      <c r="CB138" s="319"/>
      <c r="CC138" s="319"/>
      <c r="CD138" s="319"/>
      <c r="CE138" s="319"/>
      <c r="CF138" s="319"/>
      <c r="CG138" s="319"/>
      <c r="CH138" s="319"/>
      <c r="CI138" s="319"/>
      <c r="CJ138" s="319"/>
      <c r="CK138" s="319"/>
      <c r="CL138" s="319"/>
      <c r="CM138" s="319"/>
      <c r="CN138" s="319"/>
      <c r="CO138"/>
      <c r="CP138" s="408"/>
      <c r="CQ138" s="319"/>
      <c r="CR138" s="319"/>
      <c r="CS138" s="319"/>
      <c r="CT138" s="319"/>
      <c r="CU138" s="319"/>
      <c r="CV138" s="319"/>
      <c r="CW138" s="319"/>
      <c r="CX138" s="319"/>
      <c r="CY138" s="319"/>
      <c r="CZ138" s="319"/>
      <c r="DA138" s="319"/>
      <c r="DB138" s="319"/>
      <c r="DC138" s="319"/>
      <c r="DD138" s="319"/>
      <c r="DE138" s="319"/>
      <c r="DF138" s="319"/>
      <c r="DG138" s="319"/>
      <c r="DH138" s="319"/>
      <c r="DI138" s="319"/>
      <c r="DJ138" s="319"/>
      <c r="DK138" s="319"/>
      <c r="DL138" s="319"/>
      <c r="DM138" s="319"/>
      <c r="DN138" s="319"/>
      <c r="DO138" s="319"/>
      <c r="DP138" s="319"/>
      <c r="DQ138" s="319"/>
      <c r="DR138" s="319"/>
      <c r="DS138" s="319"/>
      <c r="DT138" s="45"/>
      <c r="DU138" s="315"/>
      <c r="DV138" s="315"/>
      <c r="DW138" s="315"/>
      <c r="DX138" s="315"/>
      <c r="DY138" s="315"/>
      <c r="DZ138" s="315"/>
      <c r="EA138" s="315"/>
      <c r="EB138" s="315"/>
      <c r="EC138" s="315"/>
      <c r="ED138" s="315"/>
      <c r="EE138" s="315"/>
      <c r="EF138" s="315"/>
      <c r="EG138" s="315"/>
      <c r="EH138" s="315"/>
      <c r="EI138" s="315"/>
      <c r="EJ138" s="315"/>
      <c r="EK138" s="315"/>
      <c r="EL138" s="315"/>
      <c r="EM138" s="315"/>
      <c r="EN138" s="315"/>
      <c r="EO138" s="315"/>
      <c r="EP138" s="315"/>
      <c r="EQ138" s="315"/>
      <c r="ER138" s="315"/>
      <c r="ES138" s="45"/>
      <c r="ET138" s="315"/>
      <c r="EU138" s="319"/>
      <c r="EV138" s="319"/>
      <c r="EW138" s="319"/>
      <c r="EX138" s="319"/>
      <c r="EY138" s="319"/>
      <c r="EZ138" s="319"/>
      <c r="FA138" s="319"/>
      <c r="FB138" s="319"/>
      <c r="FC138" s="319"/>
      <c r="FD138" s="319"/>
      <c r="FE138" s="319"/>
      <c r="FF138" s="319"/>
      <c r="FG138" s="319"/>
      <c r="FH138" s="319"/>
      <c r="FI138" s="319"/>
      <c r="FJ138" s="319"/>
      <c r="FK138" s="319"/>
      <c r="FL138" s="319"/>
      <c r="FM138" s="319"/>
      <c r="FN138" s="319"/>
      <c r="FO138" s="319"/>
      <c r="FP138" s="319"/>
      <c r="FQ138" s="319"/>
      <c r="FR138" s="45"/>
      <c r="FS138" s="408"/>
      <c r="FT138" s="319"/>
      <c r="FU138" s="319"/>
      <c r="FV138" s="319"/>
      <c r="FW138" s="319"/>
      <c r="FX138" s="319"/>
      <c r="FY138" s="319"/>
      <c r="FZ138" s="319"/>
      <c r="GA138" s="319"/>
      <c r="GB138" s="319"/>
      <c r="GC138" s="319"/>
      <c r="GD138" s="319"/>
      <c r="GE138" s="319"/>
      <c r="GF138" s="319"/>
      <c r="GG138" s="319"/>
      <c r="GH138" s="319"/>
      <c r="GI138" s="319"/>
      <c r="GJ138" s="319"/>
      <c r="GK138" s="319"/>
      <c r="GL138" s="319"/>
      <c r="GM138" s="319"/>
      <c r="GN138" s="319"/>
      <c r="GO138" s="319"/>
      <c r="GP138" s="319"/>
      <c r="GQ138" s="319"/>
      <c r="GR138" s="319"/>
      <c r="GS138" s="319"/>
      <c r="GT138" s="319"/>
      <c r="GU138" s="319"/>
      <c r="GV138" s="319"/>
      <c r="GW138"/>
      <c r="GX138" s="315"/>
      <c r="GY138" s="315"/>
      <c r="GZ138" s="315"/>
      <c r="HA138" s="315"/>
      <c r="HB138" s="315"/>
      <c r="HC138" s="315"/>
      <c r="HD138" s="315"/>
      <c r="HE138" s="315"/>
      <c r="HF138" s="315"/>
      <c r="HG138" s="315"/>
      <c r="HH138" s="315"/>
      <c r="HI138" s="315"/>
      <c r="HJ138" s="315"/>
      <c r="HK138" s="315"/>
      <c r="HL138" s="315"/>
      <c r="HM138" s="315"/>
      <c r="HN138" s="315"/>
      <c r="HO138" s="315"/>
      <c r="HP138" s="315"/>
      <c r="HQ138" s="315"/>
      <c r="HR138" s="315"/>
      <c r="HS138" s="315"/>
      <c r="HT138" s="315"/>
      <c r="HU138" s="315"/>
      <c r="HV138" s="45"/>
      <c r="HW138" s="315"/>
      <c r="HX138" s="319"/>
      <c r="HY138" s="319"/>
      <c r="HZ138" s="319"/>
      <c r="IA138" s="319"/>
      <c r="IB138" s="319"/>
      <c r="IC138" s="319"/>
      <c r="ID138" s="319"/>
      <c r="IE138" s="319"/>
      <c r="IF138" s="319"/>
      <c r="IG138" s="319"/>
      <c r="IH138" s="319"/>
      <c r="II138" s="319"/>
      <c r="IJ138" s="319"/>
      <c r="IK138" s="319"/>
      <c r="IL138" s="319"/>
      <c r="IM138" s="319"/>
      <c r="IN138" s="319"/>
      <c r="IO138" s="319"/>
      <c r="IP138" s="319"/>
      <c r="IQ138" s="319"/>
      <c r="IR138" s="319"/>
      <c r="IS138" s="319"/>
      <c r="IT138" s="319"/>
      <c r="IU138" s="45"/>
      <c r="IV138" s="315"/>
      <c r="IW138" s="315"/>
      <c r="IX138" s="315"/>
      <c r="IY138" s="315"/>
      <c r="IZ138" s="315"/>
      <c r="JA138" s="315"/>
      <c r="JB138" s="315"/>
      <c r="JC138" s="315"/>
      <c r="JD138" s="315"/>
      <c r="JE138" s="315"/>
      <c r="JF138" s="315"/>
      <c r="JG138" s="315"/>
      <c r="JH138" s="315"/>
      <c r="JI138" s="315"/>
      <c r="JJ138" s="315"/>
      <c r="JK138" s="315"/>
      <c r="JL138" s="315"/>
      <c r="JM138" s="315"/>
      <c r="JN138" s="315"/>
      <c r="JO138" s="315"/>
      <c r="JP138" s="315"/>
      <c r="JQ138" s="315"/>
      <c r="JR138" s="315"/>
      <c r="JS138" s="315"/>
    </row>
    <row r="139" spans="1:279" s="25" customFormat="1" ht="16.5" customHeight="1" x14ac:dyDescent="0.3">
      <c r="B139" s="32"/>
      <c r="C139" s="809"/>
      <c r="D139" s="809"/>
      <c r="F139" s="807"/>
      <c r="G139" s="808"/>
      <c r="H139" s="808"/>
      <c r="I139" s="808"/>
      <c r="J139" s="808"/>
      <c r="K139" s="808"/>
      <c r="L139" s="808"/>
      <c r="M139" s="808"/>
      <c r="P139" s="404"/>
      <c r="V139" s="803"/>
      <c r="X139" s="753"/>
      <c r="AA139" s="659"/>
      <c r="AB139" s="404"/>
      <c r="AC139" s="45"/>
      <c r="AD139" s="366"/>
      <c r="AE139" s="314"/>
      <c r="AF139" s="408"/>
      <c r="AG139" s="319"/>
      <c r="AH139" s="319"/>
      <c r="AI139" s="844"/>
      <c r="AJ139" s="844"/>
      <c r="AK139" s="844"/>
      <c r="AL139" s="844"/>
      <c r="AM139" s="844"/>
      <c r="AN139" s="844"/>
      <c r="AO139" s="844"/>
      <c r="AP139" s="844"/>
      <c r="AQ139" s="844"/>
      <c r="AR139" s="844"/>
      <c r="AS139" s="844"/>
      <c r="AT139" s="844"/>
      <c r="AU139" s="844"/>
      <c r="AV139" s="844"/>
      <c r="AW139" s="844"/>
      <c r="AX139" s="844"/>
      <c r="AY139" s="844"/>
      <c r="AZ139" s="844"/>
      <c r="BA139" s="844"/>
      <c r="BB139" s="844"/>
      <c r="BC139" s="844"/>
      <c r="BD139" s="844"/>
      <c r="BE139" s="844"/>
      <c r="BF139" s="844"/>
      <c r="BG139" s="844"/>
      <c r="BH139" s="844"/>
      <c r="BI139" s="844"/>
      <c r="BJ139"/>
      <c r="BK139" s="408"/>
      <c r="BL139" s="319"/>
      <c r="BM139" s="319"/>
      <c r="BN139" s="319"/>
      <c r="BO139" s="319"/>
      <c r="BP139" s="319"/>
      <c r="BQ139" s="319"/>
      <c r="BR139" s="319"/>
      <c r="BS139" s="319"/>
      <c r="BT139" s="319"/>
      <c r="BU139" s="319"/>
      <c r="BV139" s="319"/>
      <c r="BW139" s="319"/>
      <c r="BX139" s="319"/>
      <c r="BY139" s="319"/>
      <c r="BZ139" s="319"/>
      <c r="CA139" s="319"/>
      <c r="CB139" s="319"/>
      <c r="CC139" s="319"/>
      <c r="CD139" s="319"/>
      <c r="CE139" s="319"/>
      <c r="CF139" s="319"/>
      <c r="CG139" s="319"/>
      <c r="CH139" s="319"/>
      <c r="CI139" s="319"/>
      <c r="CJ139" s="319"/>
      <c r="CK139" s="319"/>
      <c r="CL139" s="319"/>
      <c r="CM139" s="319"/>
      <c r="CN139" s="319"/>
      <c r="CO139"/>
      <c r="CP139" s="408"/>
      <c r="CQ139" s="319"/>
      <c r="CR139" s="319"/>
      <c r="CS139" s="319"/>
      <c r="CT139" s="319"/>
      <c r="CU139" s="319"/>
      <c r="CV139" s="319"/>
      <c r="CW139" s="319"/>
      <c r="CX139" s="319"/>
      <c r="CY139" s="319"/>
      <c r="CZ139" s="319"/>
      <c r="DA139" s="319"/>
      <c r="DB139" s="319"/>
      <c r="DC139" s="319"/>
      <c r="DD139" s="319"/>
      <c r="DE139" s="319"/>
      <c r="DF139" s="319"/>
      <c r="DG139" s="319"/>
      <c r="DH139" s="319"/>
      <c r="DI139" s="319"/>
      <c r="DJ139" s="319"/>
      <c r="DK139" s="319"/>
      <c r="DL139" s="319"/>
      <c r="DM139" s="319"/>
      <c r="DN139" s="319"/>
      <c r="DO139" s="319"/>
      <c r="DP139" s="319"/>
      <c r="DQ139" s="319"/>
      <c r="DR139" s="319"/>
      <c r="DS139" s="319"/>
      <c r="DT139" s="45"/>
      <c r="DU139" s="315"/>
      <c r="DV139" s="315"/>
      <c r="DW139" s="315"/>
      <c r="DX139" s="315"/>
      <c r="DY139" s="315"/>
      <c r="DZ139" s="315"/>
      <c r="EA139" s="315"/>
      <c r="EB139" s="315"/>
      <c r="EC139" s="315"/>
      <c r="ED139" s="315"/>
      <c r="EE139" s="315"/>
      <c r="EF139" s="315"/>
      <c r="EG139" s="315"/>
      <c r="EH139" s="315"/>
      <c r="EI139" s="315"/>
      <c r="EJ139" s="315"/>
      <c r="EK139" s="315"/>
      <c r="EL139" s="315"/>
      <c r="EM139" s="315"/>
      <c r="EN139" s="315"/>
      <c r="EO139" s="315"/>
      <c r="EP139" s="315"/>
      <c r="EQ139" s="315"/>
      <c r="ER139" s="315"/>
      <c r="ES139" s="45"/>
      <c r="ET139" s="315"/>
      <c r="EU139" s="319"/>
      <c r="EV139" s="319"/>
      <c r="EW139" s="319"/>
      <c r="EX139" s="319"/>
      <c r="EY139" s="319"/>
      <c r="EZ139" s="319"/>
      <c r="FA139" s="319"/>
      <c r="FB139" s="319"/>
      <c r="FC139" s="319"/>
      <c r="FD139" s="319"/>
      <c r="FE139" s="319"/>
      <c r="FF139" s="319"/>
      <c r="FG139" s="319"/>
      <c r="FH139" s="319"/>
      <c r="FI139" s="319"/>
      <c r="FJ139" s="319"/>
      <c r="FK139" s="319"/>
      <c r="FL139" s="319"/>
      <c r="FM139" s="319"/>
      <c r="FN139" s="319"/>
      <c r="FO139" s="319"/>
      <c r="FP139" s="319"/>
      <c r="FQ139" s="319"/>
      <c r="FR139" s="45"/>
      <c r="FS139" s="408"/>
      <c r="FT139" s="319"/>
      <c r="FU139" s="319"/>
      <c r="FV139" s="319"/>
      <c r="FW139" s="319"/>
      <c r="FX139" s="319"/>
      <c r="FY139" s="319"/>
      <c r="FZ139" s="319"/>
      <c r="GA139" s="319"/>
      <c r="GB139" s="319"/>
      <c r="GC139" s="319"/>
      <c r="GD139" s="319"/>
      <c r="GE139" s="319"/>
      <c r="GF139" s="319"/>
      <c r="GG139" s="319"/>
      <c r="GH139" s="319"/>
      <c r="GI139" s="319"/>
      <c r="GJ139" s="319"/>
      <c r="GK139" s="319"/>
      <c r="GL139" s="319"/>
      <c r="GM139" s="319"/>
      <c r="GN139" s="319"/>
      <c r="GO139" s="319"/>
      <c r="GP139" s="319"/>
      <c r="GQ139" s="319"/>
      <c r="GR139" s="319"/>
      <c r="GS139" s="319"/>
      <c r="GT139" s="319"/>
      <c r="GU139" s="319"/>
      <c r="GV139" s="319"/>
      <c r="GW139"/>
      <c r="GX139" s="315"/>
      <c r="GY139" s="315"/>
      <c r="GZ139" s="315"/>
      <c r="HA139" s="315"/>
      <c r="HB139" s="315"/>
      <c r="HC139" s="315"/>
      <c r="HD139" s="315"/>
      <c r="HE139" s="315"/>
      <c r="HF139" s="315"/>
      <c r="HG139" s="315"/>
      <c r="HH139" s="315"/>
      <c r="HI139" s="315"/>
      <c r="HJ139" s="315"/>
      <c r="HK139" s="315"/>
      <c r="HL139" s="315"/>
      <c r="HM139" s="315"/>
      <c r="HN139" s="315"/>
      <c r="HO139" s="315"/>
      <c r="HP139" s="315"/>
      <c r="HQ139" s="315"/>
      <c r="HR139" s="315"/>
      <c r="HS139" s="315"/>
      <c r="HT139" s="315"/>
      <c r="HU139" s="315"/>
      <c r="HV139" s="45"/>
      <c r="HW139" s="315"/>
      <c r="HX139" s="319"/>
      <c r="HY139" s="319"/>
      <c r="HZ139" s="319"/>
      <c r="IA139" s="319"/>
      <c r="IB139" s="319"/>
      <c r="IC139" s="319"/>
      <c r="ID139" s="319"/>
      <c r="IE139" s="319"/>
      <c r="IF139" s="319"/>
      <c r="IG139" s="319"/>
      <c r="IH139" s="319"/>
      <c r="II139" s="319"/>
      <c r="IJ139" s="319"/>
      <c r="IK139" s="319"/>
      <c r="IL139" s="319"/>
      <c r="IM139" s="319"/>
      <c r="IN139" s="319"/>
      <c r="IO139" s="319"/>
      <c r="IP139" s="319"/>
      <c r="IQ139" s="319"/>
      <c r="IR139" s="319"/>
      <c r="IS139" s="319"/>
      <c r="IT139" s="319"/>
      <c r="IU139" s="45"/>
      <c r="IV139" s="315"/>
      <c r="IW139" s="315"/>
      <c r="IX139" s="315"/>
      <c r="IY139" s="315"/>
      <c r="IZ139" s="315"/>
      <c r="JA139" s="315"/>
      <c r="JB139" s="315"/>
      <c r="JC139" s="315"/>
      <c r="JD139" s="315"/>
      <c r="JE139" s="315"/>
      <c r="JF139" s="315"/>
      <c r="JG139" s="315"/>
      <c r="JH139" s="315"/>
      <c r="JI139" s="315"/>
      <c r="JJ139" s="315"/>
      <c r="JK139" s="315"/>
      <c r="JL139" s="315"/>
      <c r="JM139" s="315"/>
      <c r="JN139" s="315"/>
      <c r="JO139" s="315"/>
      <c r="JP139" s="315"/>
      <c r="JQ139" s="315"/>
      <c r="JR139" s="315"/>
      <c r="JS139" s="315"/>
    </row>
    <row r="140" spans="1:279" s="25" customFormat="1" ht="16.5" customHeight="1" x14ac:dyDescent="0.3">
      <c r="B140" s="41"/>
      <c r="C140" s="41"/>
      <c r="D140" s="41"/>
      <c r="E140" s="41"/>
      <c r="F140" s="41"/>
      <c r="G140" s="41"/>
      <c r="H140" s="41"/>
      <c r="I140" s="41"/>
      <c r="J140" s="41"/>
      <c r="K140" s="41"/>
      <c r="L140" s="41"/>
      <c r="M140" s="41"/>
      <c r="P140" s="404"/>
      <c r="V140" s="798"/>
      <c r="W140" s="40"/>
      <c r="X140" s="754"/>
      <c r="Y140"/>
      <c r="Z140"/>
      <c r="AA140" s="404"/>
      <c r="AB140" s="404"/>
      <c r="AC140" s="407"/>
      <c r="AD140" s="366"/>
      <c r="AE140" s="408"/>
      <c r="AF140" s="408"/>
      <c r="AG140" s="319"/>
      <c r="AH140" s="319"/>
      <c r="AI140" s="844"/>
      <c r="AJ140" s="844"/>
      <c r="AK140" s="844"/>
      <c r="AL140" s="844"/>
      <c r="AM140" s="844"/>
      <c r="AN140" s="844"/>
      <c r="AO140" s="844"/>
      <c r="AP140" s="844"/>
      <c r="AQ140" s="844"/>
      <c r="AR140" s="844"/>
      <c r="AS140" s="844"/>
      <c r="AT140" s="844"/>
      <c r="AU140" s="844"/>
      <c r="AV140" s="844"/>
      <c r="AW140" s="844"/>
      <c r="AX140" s="844"/>
      <c r="AY140" s="844"/>
      <c r="AZ140" s="844"/>
      <c r="BA140" s="844"/>
      <c r="BB140" s="844"/>
      <c r="BC140" s="844"/>
      <c r="BD140" s="844"/>
      <c r="BE140" s="844"/>
      <c r="BF140" s="844"/>
      <c r="BG140" s="844"/>
      <c r="BH140" s="844"/>
      <c r="BI140" s="844"/>
      <c r="BJ140"/>
      <c r="BK140" s="408"/>
      <c r="BL140" s="319"/>
      <c r="BM140" s="319"/>
      <c r="BN140" s="319"/>
      <c r="BO140" s="319"/>
      <c r="BP140" s="319"/>
      <c r="BQ140" s="319"/>
      <c r="BR140" s="319"/>
      <c r="BS140" s="319"/>
      <c r="BT140" s="319"/>
      <c r="BU140" s="319"/>
      <c r="BV140" s="319"/>
      <c r="BW140" s="319"/>
      <c r="BX140" s="319"/>
      <c r="BY140" s="319"/>
      <c r="BZ140" s="319"/>
      <c r="CA140" s="319"/>
      <c r="CB140" s="319"/>
      <c r="CC140" s="319"/>
      <c r="CD140" s="319"/>
      <c r="CE140" s="319"/>
      <c r="CF140" s="319"/>
      <c r="CG140" s="319"/>
      <c r="CH140" s="319"/>
      <c r="CI140" s="319"/>
      <c r="CJ140" s="319"/>
      <c r="CK140" s="319"/>
      <c r="CL140" s="319"/>
      <c r="CM140" s="319"/>
      <c r="CN140" s="319"/>
      <c r="CO140"/>
      <c r="CP140" s="408"/>
      <c r="CQ140" s="319"/>
      <c r="CR140" s="319"/>
      <c r="CS140" s="319"/>
      <c r="CT140" s="319"/>
      <c r="CU140" s="319"/>
      <c r="CV140" s="319"/>
      <c r="CW140" s="319"/>
      <c r="CX140" s="319"/>
      <c r="CY140" s="319"/>
      <c r="CZ140" s="319"/>
      <c r="DA140" s="319"/>
      <c r="DB140" s="319"/>
      <c r="DC140" s="319"/>
      <c r="DD140" s="319"/>
      <c r="DE140" s="319"/>
      <c r="DF140" s="319"/>
      <c r="DG140" s="319"/>
      <c r="DH140" s="319"/>
      <c r="DI140" s="319"/>
      <c r="DJ140" s="319"/>
      <c r="DK140" s="319"/>
      <c r="DL140" s="319"/>
      <c r="DM140" s="319"/>
      <c r="DN140" s="319"/>
      <c r="DO140" s="319"/>
      <c r="DP140" s="319"/>
      <c r="DQ140" s="319"/>
      <c r="DR140" s="319"/>
      <c r="DS140" s="319"/>
      <c r="DT140" s="45"/>
      <c r="DU140" s="315"/>
      <c r="DV140" s="315"/>
      <c r="DW140" s="315"/>
      <c r="DX140" s="315"/>
      <c r="DY140" s="315"/>
      <c r="DZ140" s="315"/>
      <c r="EA140" s="315"/>
      <c r="EB140" s="315"/>
      <c r="EC140" s="315"/>
      <c r="ED140" s="315"/>
      <c r="EE140" s="315"/>
      <c r="EF140" s="315"/>
      <c r="EG140" s="315"/>
      <c r="EH140" s="315"/>
      <c r="EI140" s="315"/>
      <c r="EJ140" s="315"/>
      <c r="EK140" s="315"/>
      <c r="EL140" s="315"/>
      <c r="EM140" s="315"/>
      <c r="EN140" s="315"/>
      <c r="EO140" s="315"/>
      <c r="EP140" s="315"/>
      <c r="EQ140" s="315"/>
      <c r="ER140" s="315"/>
      <c r="ES140" s="45"/>
      <c r="ET140" s="315"/>
      <c r="EU140" s="319"/>
      <c r="EV140" s="319"/>
      <c r="EW140" s="319"/>
      <c r="EX140" s="319"/>
      <c r="EY140" s="319"/>
      <c r="EZ140" s="319"/>
      <c r="FA140" s="319"/>
      <c r="FB140" s="319"/>
      <c r="FC140" s="319"/>
      <c r="FD140" s="319"/>
      <c r="FE140" s="319"/>
      <c r="FF140" s="319"/>
      <c r="FG140" s="319"/>
      <c r="FH140" s="319"/>
      <c r="FI140" s="319"/>
      <c r="FJ140" s="319"/>
      <c r="FK140" s="319"/>
      <c r="FL140" s="319"/>
      <c r="FM140" s="319"/>
      <c r="FN140" s="319"/>
      <c r="FO140" s="319"/>
      <c r="FP140" s="319"/>
      <c r="FQ140" s="319"/>
      <c r="FR140" s="45"/>
      <c r="FS140" s="408"/>
      <c r="FT140" s="319"/>
      <c r="FU140" s="319"/>
      <c r="FV140" s="319"/>
      <c r="FW140" s="319"/>
      <c r="FX140" s="319"/>
      <c r="FY140" s="319"/>
      <c r="FZ140" s="319"/>
      <c r="GA140" s="319"/>
      <c r="GB140" s="319"/>
      <c r="GC140" s="319"/>
      <c r="GD140" s="319"/>
      <c r="GE140" s="319"/>
      <c r="GF140" s="319"/>
      <c r="GG140" s="319"/>
      <c r="GH140" s="319"/>
      <c r="GI140" s="319"/>
      <c r="GJ140" s="319"/>
      <c r="GK140" s="319"/>
      <c r="GL140" s="319"/>
      <c r="GM140" s="319"/>
      <c r="GN140" s="319"/>
      <c r="GO140" s="319"/>
      <c r="GP140" s="319"/>
      <c r="GQ140" s="319"/>
      <c r="GR140" s="319"/>
      <c r="GS140" s="319"/>
      <c r="GT140" s="319"/>
      <c r="GU140" s="319"/>
      <c r="GV140" s="319"/>
      <c r="GW140"/>
      <c r="GX140" s="315"/>
      <c r="GY140" s="315"/>
      <c r="GZ140" s="315"/>
      <c r="HA140" s="315"/>
      <c r="HB140" s="315"/>
      <c r="HC140" s="315"/>
      <c r="HD140" s="315"/>
      <c r="HE140" s="315"/>
      <c r="HF140" s="315"/>
      <c r="HG140" s="315"/>
      <c r="HH140" s="315"/>
      <c r="HI140" s="315"/>
      <c r="HJ140" s="315"/>
      <c r="HK140" s="315"/>
      <c r="HL140" s="315"/>
      <c r="HM140" s="315"/>
      <c r="HN140" s="315"/>
      <c r="HO140" s="315"/>
      <c r="HP140" s="315"/>
      <c r="HQ140" s="315"/>
      <c r="HR140" s="315"/>
      <c r="HS140" s="315"/>
      <c r="HT140" s="315"/>
      <c r="HU140" s="315"/>
      <c r="HV140" s="45"/>
      <c r="HW140" s="315"/>
      <c r="HX140" s="319"/>
      <c r="HY140" s="319"/>
      <c r="HZ140" s="319"/>
      <c r="IA140" s="319"/>
      <c r="IB140" s="319"/>
      <c r="IC140" s="319"/>
      <c r="ID140" s="319"/>
      <c r="IE140" s="319"/>
      <c r="IF140" s="319"/>
      <c r="IG140" s="319"/>
      <c r="IH140" s="319"/>
      <c r="II140" s="319"/>
      <c r="IJ140" s="319"/>
      <c r="IK140" s="319"/>
      <c r="IL140" s="319"/>
      <c r="IM140" s="319"/>
      <c r="IN140" s="319"/>
      <c r="IO140" s="319"/>
      <c r="IP140" s="319"/>
      <c r="IQ140" s="319"/>
      <c r="IR140" s="319"/>
      <c r="IS140" s="319"/>
      <c r="IT140" s="319"/>
      <c r="IU140" s="45"/>
      <c r="IV140" s="315"/>
      <c r="IW140" s="315"/>
      <c r="IX140" s="315"/>
      <c r="IY140" s="315"/>
      <c r="IZ140" s="315"/>
      <c r="JA140" s="315"/>
      <c r="JB140" s="315"/>
      <c r="JC140" s="315"/>
      <c r="JD140" s="315"/>
      <c r="JE140" s="315"/>
      <c r="JF140" s="315"/>
      <c r="JG140" s="315"/>
      <c r="JH140" s="315"/>
      <c r="JI140" s="315"/>
      <c r="JJ140" s="315"/>
      <c r="JK140" s="315"/>
      <c r="JL140" s="315"/>
      <c r="JM140" s="315"/>
      <c r="JN140" s="315"/>
      <c r="JO140" s="315"/>
      <c r="JP140" s="315"/>
      <c r="JQ140" s="315"/>
      <c r="JR140" s="315"/>
      <c r="JS140" s="315"/>
    </row>
    <row r="141" spans="1:279" ht="18.75" x14ac:dyDescent="0.3">
      <c r="B141" s="103"/>
      <c r="C141" s="103"/>
      <c r="D141" s="103"/>
      <c r="E141" s="103"/>
      <c r="F141" s="103"/>
      <c r="G141" s="103"/>
      <c r="H141" s="103"/>
      <c r="I141" s="103"/>
      <c r="J141" s="103"/>
      <c r="K141" s="103"/>
      <c r="L141" s="103"/>
      <c r="M141" s="103"/>
      <c r="N141"/>
      <c r="O141" s="25"/>
      <c r="P141" s="404"/>
      <c r="Q141" s="40"/>
      <c r="R141" s="40"/>
      <c r="S141" s="40"/>
      <c r="T141" s="40"/>
      <c r="U141" s="40"/>
      <c r="V141" s="40"/>
      <c r="W141" s="40"/>
      <c r="X141" s="755"/>
      <c r="Z141" s="404"/>
      <c r="AA141" s="404"/>
      <c r="AB141" s="404"/>
      <c r="AD141" s="366"/>
    </row>
    <row r="142" spans="1:279" ht="18.75" x14ac:dyDescent="0.3">
      <c r="B142" s="751"/>
      <c r="C142"/>
      <c r="D142"/>
      <c r="E142"/>
      <c r="F142"/>
      <c r="G142"/>
      <c r="H142"/>
      <c r="I142"/>
      <c r="J142"/>
      <c r="K142"/>
      <c r="L142"/>
      <c r="M142"/>
      <c r="N142" s="472"/>
      <c r="O142" s="103"/>
      <c r="P142" s="103"/>
      <c r="Q142" s="103"/>
      <c r="R142" s="103"/>
      <c r="S142" s="103"/>
      <c r="T142" s="103"/>
      <c r="U142" s="103"/>
      <c r="V142" s="810"/>
      <c r="W142" s="40"/>
      <c r="X142" s="755"/>
      <c r="Z142" s="404"/>
      <c r="AA142" s="404"/>
      <c r="AB142" s="404"/>
      <c r="AD142" s="366"/>
    </row>
    <row r="143" spans="1:279" ht="18.75" x14ac:dyDescent="0.3">
      <c r="B143" s="804"/>
      <c r="C143" s="86"/>
      <c r="D143" s="86"/>
      <c r="E143" s="190"/>
      <c r="F143" s="25"/>
      <c r="G143" s="25"/>
      <c r="H143" s="32"/>
      <c r="I143" s="32"/>
      <c r="N143" s="25"/>
      <c r="O143" s="1147"/>
      <c r="P143" s="1147"/>
      <c r="Q143" s="1147"/>
      <c r="R143" s="1147"/>
      <c r="S143" s="1147"/>
      <c r="T143" s="1147"/>
      <c r="U143" s="1147"/>
      <c r="V143" s="1147"/>
      <c r="W143" s="1147"/>
      <c r="X143" s="1147"/>
      <c r="Y143" s="1147"/>
      <c r="Z143" s="1147"/>
      <c r="AA143" s="404"/>
      <c r="AB143" s="404"/>
      <c r="AD143" s="408"/>
    </row>
    <row r="144" spans="1:279" x14ac:dyDescent="0.3">
      <c r="B144" s="25"/>
      <c r="C144" s="805"/>
      <c r="D144" s="811"/>
      <c r="E144" s="25"/>
      <c r="F144" s="807"/>
      <c r="G144" s="808"/>
      <c r="H144" s="808"/>
      <c r="I144" s="808"/>
      <c r="J144" s="808"/>
      <c r="K144" s="808"/>
      <c r="L144" s="808"/>
      <c r="M144" s="808"/>
      <c r="N144" s="25"/>
      <c r="O144" s="1147"/>
      <c r="P144" s="1147"/>
      <c r="Q144" s="1147"/>
      <c r="R144" s="1147"/>
      <c r="S144" s="1147"/>
      <c r="T144" s="1147"/>
      <c r="U144" s="1147"/>
      <c r="V144" s="1147"/>
      <c r="W144" s="1147"/>
      <c r="X144" s="1147"/>
      <c r="Y144" s="1147"/>
      <c r="Z144" s="1147"/>
      <c r="AA144" s="404"/>
      <c r="AB144" s="404"/>
    </row>
    <row r="145" spans="2:28" x14ac:dyDescent="0.3">
      <c r="B145" s="32"/>
      <c r="C145" s="809"/>
      <c r="D145" s="811"/>
      <c r="E145" s="25"/>
      <c r="F145" s="807"/>
      <c r="G145" s="808"/>
      <c r="H145" s="808"/>
      <c r="I145" s="808"/>
      <c r="J145" s="808"/>
      <c r="K145" s="808"/>
      <c r="L145" s="808"/>
      <c r="M145" s="808"/>
      <c r="N145" s="25"/>
      <c r="O145" s="1147"/>
      <c r="P145" s="1147"/>
      <c r="Q145" s="1147"/>
      <c r="R145" s="1147"/>
      <c r="S145" s="1147"/>
      <c r="T145" s="1147"/>
      <c r="U145" s="1147"/>
      <c r="V145" s="1147"/>
      <c r="W145" s="1147"/>
      <c r="X145" s="1147"/>
      <c r="Y145" s="1147"/>
      <c r="Z145" s="1147"/>
      <c r="AA145" s="25"/>
      <c r="AB145" s="25"/>
    </row>
    <row r="146" spans="2:28" x14ac:dyDescent="0.3">
      <c r="B146" s="25"/>
      <c r="C146" s="25"/>
      <c r="D146" s="25"/>
      <c r="E146" s="25"/>
      <c r="F146" s="25"/>
      <c r="G146" s="25"/>
      <c r="H146" s="25"/>
      <c r="I146" s="25"/>
      <c r="J146" s="25"/>
      <c r="K146" s="25"/>
      <c r="L146" s="25"/>
      <c r="M146" s="25"/>
      <c r="N146" s="25"/>
      <c r="O146"/>
      <c r="P146"/>
      <c r="Q146"/>
      <c r="R146"/>
      <c r="S146"/>
      <c r="T146"/>
      <c r="U146"/>
      <c r="V146"/>
      <c r="W146"/>
      <c r="X146"/>
      <c r="Y146"/>
      <c r="Z146"/>
      <c r="AA146" s="25"/>
      <c r="AB146" s="25"/>
    </row>
    <row r="147" spans="2:28" x14ac:dyDescent="0.3">
      <c r="F147" s="208"/>
      <c r="G147" s="208"/>
      <c r="H147"/>
      <c r="I147"/>
      <c r="K147"/>
    </row>
    <row r="148" spans="2:28" x14ac:dyDescent="0.3">
      <c r="F148" s="208"/>
      <c r="G148" s="208"/>
      <c r="H148"/>
      <c r="I148"/>
      <c r="K148"/>
    </row>
    <row r="149" spans="2:28" x14ac:dyDescent="0.3">
      <c r="F149" s="208"/>
      <c r="G149" s="208"/>
      <c r="H149"/>
      <c r="I149"/>
      <c r="K149"/>
    </row>
    <row r="150" spans="2:28" x14ac:dyDescent="0.3">
      <c r="E150" s="208"/>
      <c r="F150" s="208"/>
      <c r="G150" s="208"/>
      <c r="H150"/>
      <c r="I150"/>
      <c r="K150"/>
    </row>
    <row r="151" spans="2:28" x14ac:dyDescent="0.3">
      <c r="E151"/>
      <c r="F151" s="208"/>
      <c r="G151" s="208"/>
      <c r="H151"/>
      <c r="I151"/>
      <c r="K151"/>
    </row>
    <row r="152" spans="2:28" x14ac:dyDescent="0.3">
      <c r="D152"/>
      <c r="E152"/>
      <c r="F152" s="208"/>
      <c r="G152" s="208"/>
      <c r="H152"/>
      <c r="I152"/>
      <c r="K152"/>
    </row>
    <row r="153" spans="2:28" x14ac:dyDescent="0.3">
      <c r="D153"/>
      <c r="E153"/>
      <c r="F153" s="208"/>
      <c r="G153" s="208"/>
      <c r="H153"/>
      <c r="I153"/>
      <c r="K153"/>
    </row>
    <row r="154" spans="2:28" x14ac:dyDescent="0.3">
      <c r="D154"/>
      <c r="E154"/>
      <c r="F154" s="208"/>
      <c r="G154" s="208"/>
      <c r="H154"/>
      <c r="I154"/>
      <c r="K154"/>
    </row>
    <row r="155" spans="2:28" x14ac:dyDescent="0.3">
      <c r="C155" s="208"/>
      <c r="D155"/>
      <c r="E155"/>
      <c r="F155" s="208"/>
      <c r="G155" s="208"/>
      <c r="H155"/>
      <c r="I155"/>
      <c r="K155"/>
    </row>
    <row r="156" spans="2:28" x14ac:dyDescent="0.3">
      <c r="C156" s="208"/>
      <c r="D156"/>
      <c r="E156"/>
      <c r="F156" s="208"/>
      <c r="G156" s="208"/>
      <c r="H156"/>
      <c r="I156"/>
      <c r="K156"/>
    </row>
    <row r="157" spans="2:28" x14ac:dyDescent="0.3">
      <c r="C157" s="208"/>
      <c r="D157"/>
      <c r="E157"/>
      <c r="F157" s="208"/>
      <c r="G157" s="208"/>
      <c r="H157"/>
      <c r="I157"/>
      <c r="K157"/>
    </row>
    <row r="158" spans="2:28" x14ac:dyDescent="0.3">
      <c r="C158" s="208"/>
      <c r="D158"/>
      <c r="E158"/>
      <c r="F158" s="208"/>
      <c r="G158" s="208"/>
      <c r="H158"/>
      <c r="I158"/>
      <c r="K158"/>
    </row>
    <row r="159" spans="2:28" x14ac:dyDescent="0.3">
      <c r="C159" s="208"/>
      <c r="D159"/>
      <c r="E159"/>
      <c r="F159" s="208"/>
      <c r="G159" s="208"/>
      <c r="H159"/>
      <c r="I159"/>
      <c r="K159"/>
    </row>
    <row r="160" spans="2:28" x14ac:dyDescent="0.3">
      <c r="C160" s="208"/>
      <c r="D160"/>
      <c r="E160"/>
      <c r="F160" s="208"/>
      <c r="G160" s="208"/>
      <c r="H160"/>
      <c r="I160"/>
      <c r="K160"/>
    </row>
    <row r="161" spans="3:11" x14ac:dyDescent="0.3">
      <c r="C161" s="208"/>
      <c r="D161"/>
      <c r="E161"/>
      <c r="F161" s="208"/>
      <c r="G161" s="208"/>
      <c r="H161"/>
      <c r="I161"/>
      <c r="K161"/>
    </row>
    <row r="162" spans="3:11" x14ac:dyDescent="0.3">
      <c r="C162" s="208"/>
      <c r="D162"/>
      <c r="E162"/>
      <c r="F162" s="208"/>
      <c r="G162" s="208"/>
      <c r="H162"/>
      <c r="I162"/>
      <c r="K162"/>
    </row>
    <row r="163" spans="3:11" x14ac:dyDescent="0.3">
      <c r="C163" s="208"/>
      <c r="D163"/>
      <c r="E163"/>
      <c r="F163" s="208"/>
      <c r="G163" s="208"/>
      <c r="H163"/>
      <c r="I163"/>
      <c r="K163"/>
    </row>
    <row r="164" spans="3:11" x14ac:dyDescent="0.3">
      <c r="C164" s="208"/>
      <c r="D164"/>
      <c r="E164"/>
      <c r="F164" s="208"/>
      <c r="G164" s="208"/>
      <c r="H164"/>
      <c r="I164"/>
      <c r="K164"/>
    </row>
    <row r="165" spans="3:11" x14ac:dyDescent="0.3">
      <c r="C165" s="208"/>
      <c r="D165"/>
      <c r="E165"/>
      <c r="F165" s="208"/>
      <c r="G165" s="208"/>
      <c r="H165"/>
      <c r="I165"/>
      <c r="K165"/>
    </row>
    <row r="166" spans="3:11" x14ac:dyDescent="0.3">
      <c r="C166" s="208"/>
      <c r="D166"/>
      <c r="E166"/>
      <c r="F166" s="208"/>
      <c r="G166" s="208"/>
      <c r="H166"/>
      <c r="I166"/>
      <c r="K166"/>
    </row>
    <row r="167" spans="3:11" x14ac:dyDescent="0.3">
      <c r="C167" s="208"/>
      <c r="D167"/>
      <c r="E167"/>
      <c r="F167" s="208"/>
      <c r="G167" s="208"/>
      <c r="H167"/>
      <c r="I167"/>
      <c r="K167"/>
    </row>
    <row r="168" spans="3:11" x14ac:dyDescent="0.3">
      <c r="C168" s="208"/>
      <c r="D168"/>
      <c r="E168"/>
      <c r="F168" s="208"/>
      <c r="G168" s="208"/>
      <c r="H168"/>
      <c r="I168"/>
      <c r="K168"/>
    </row>
    <row r="169" spans="3:11" x14ac:dyDescent="0.3">
      <c r="C169" s="208"/>
      <c r="D169"/>
      <c r="E169"/>
      <c r="F169" s="208"/>
      <c r="G169" s="208"/>
      <c r="H169"/>
      <c r="I169"/>
      <c r="K169"/>
    </row>
    <row r="170" spans="3:11" x14ac:dyDescent="0.3">
      <c r="C170" s="208"/>
      <c r="D170"/>
      <c r="E170"/>
      <c r="F170" s="208"/>
      <c r="G170" s="208"/>
      <c r="H170"/>
      <c r="I170"/>
      <c r="K170"/>
    </row>
    <row r="171" spans="3:11" x14ac:dyDescent="0.3">
      <c r="C171" s="208"/>
      <c r="D171"/>
      <c r="E171"/>
      <c r="F171" s="208"/>
      <c r="G171" s="208"/>
      <c r="H171"/>
      <c r="I171"/>
      <c r="K171"/>
    </row>
    <row r="172" spans="3:11" x14ac:dyDescent="0.3">
      <c r="C172" s="208"/>
      <c r="D172"/>
      <c r="E172"/>
      <c r="F172" s="208"/>
      <c r="G172" s="208"/>
      <c r="H172"/>
      <c r="I172"/>
      <c r="K172"/>
    </row>
    <row r="173" spans="3:11" x14ac:dyDescent="0.3">
      <c r="C173" s="208"/>
      <c r="D173"/>
      <c r="E173"/>
      <c r="F173" s="208"/>
      <c r="G173" s="208"/>
      <c r="H173"/>
      <c r="I173"/>
      <c r="K173"/>
    </row>
    <row r="174" spans="3:11" x14ac:dyDescent="0.3">
      <c r="C174" s="208"/>
      <c r="D174"/>
      <c r="E174"/>
      <c r="F174" s="208"/>
      <c r="G174" s="208"/>
      <c r="H174"/>
      <c r="I174"/>
      <c r="K174"/>
    </row>
    <row r="175" spans="3:11" x14ac:dyDescent="0.3">
      <c r="C175" s="208"/>
      <c r="D175"/>
      <c r="E175"/>
      <c r="F175" s="208"/>
      <c r="G175" s="208"/>
      <c r="H175"/>
      <c r="I175"/>
      <c r="K175"/>
    </row>
    <row r="176" spans="3:11" x14ac:dyDescent="0.3">
      <c r="C176" s="208"/>
      <c r="D176"/>
      <c r="E176"/>
      <c r="F176" s="208"/>
      <c r="G176" s="208"/>
      <c r="H176"/>
      <c r="I176"/>
      <c r="K176"/>
    </row>
    <row r="177" spans="3:11" x14ac:dyDescent="0.3">
      <c r="C177" s="208"/>
      <c r="D177"/>
      <c r="E177"/>
      <c r="F177" s="208"/>
      <c r="G177" s="208"/>
      <c r="H177"/>
      <c r="I177"/>
      <c r="K177"/>
    </row>
    <row r="178" spans="3:11" x14ac:dyDescent="0.3">
      <c r="C178" s="208"/>
      <c r="D178"/>
      <c r="E178"/>
      <c r="F178" s="208"/>
      <c r="G178" s="208"/>
      <c r="H178"/>
      <c r="I178"/>
      <c r="K178"/>
    </row>
    <row r="179" spans="3:11" x14ac:dyDescent="0.3">
      <c r="C179" s="208"/>
      <c r="D179"/>
      <c r="E179"/>
      <c r="F179" s="208"/>
      <c r="G179" s="208"/>
      <c r="H179"/>
      <c r="I179"/>
      <c r="K179"/>
    </row>
    <row r="180" spans="3:11" x14ac:dyDescent="0.3">
      <c r="C180" s="208"/>
      <c r="D180"/>
      <c r="E180"/>
      <c r="F180" s="208"/>
      <c r="G180" s="208"/>
      <c r="H180"/>
      <c r="I180"/>
      <c r="K180"/>
    </row>
    <row r="181" spans="3:11" x14ac:dyDescent="0.3">
      <c r="C181" s="208"/>
      <c r="D181"/>
      <c r="E181"/>
      <c r="F181" s="208"/>
      <c r="G181" s="208"/>
      <c r="H181"/>
      <c r="I181"/>
      <c r="K181"/>
    </row>
    <row r="182" spans="3:11" x14ac:dyDescent="0.3">
      <c r="C182" s="208"/>
      <c r="D182"/>
      <c r="E182"/>
      <c r="F182" s="208"/>
      <c r="G182" s="208"/>
      <c r="H182"/>
      <c r="I182"/>
      <c r="K182"/>
    </row>
    <row r="183" spans="3:11" x14ac:dyDescent="0.3">
      <c r="C183" s="208"/>
      <c r="D183"/>
      <c r="E183"/>
      <c r="F183" s="208"/>
      <c r="G183" s="208"/>
      <c r="H183"/>
      <c r="I183"/>
      <c r="K183"/>
    </row>
    <row r="184" spans="3:11" x14ac:dyDescent="0.3">
      <c r="C184" s="208"/>
      <c r="D184"/>
      <c r="E184"/>
      <c r="F184" s="208"/>
      <c r="G184" s="208"/>
      <c r="H184"/>
      <c r="I184"/>
      <c r="K184"/>
    </row>
    <row r="185" spans="3:11" x14ac:dyDescent="0.3">
      <c r="C185" s="208"/>
      <c r="D185"/>
      <c r="E185"/>
      <c r="F185" s="208"/>
      <c r="G185" s="208"/>
      <c r="H185"/>
      <c r="I185"/>
      <c r="K185"/>
    </row>
    <row r="186" spans="3:11" x14ac:dyDescent="0.3">
      <c r="C186" s="208"/>
      <c r="D186"/>
      <c r="E186"/>
      <c r="F186" s="208"/>
      <c r="G186" s="208"/>
      <c r="H186"/>
      <c r="I186"/>
      <c r="K186"/>
    </row>
    <row r="187" spans="3:11" x14ac:dyDescent="0.3">
      <c r="C187" s="208"/>
      <c r="D187"/>
      <c r="E187"/>
      <c r="F187" s="208"/>
      <c r="G187" s="208"/>
      <c r="H187"/>
      <c r="I187"/>
      <c r="K187"/>
    </row>
    <row r="188" spans="3:11" x14ac:dyDescent="0.3">
      <c r="C188" s="208"/>
      <c r="D188"/>
      <c r="E188"/>
      <c r="F188" s="208"/>
      <c r="G188" s="208"/>
      <c r="H188"/>
      <c r="I188"/>
      <c r="K188"/>
    </row>
    <row r="189" spans="3:11" x14ac:dyDescent="0.3">
      <c r="C189" s="208"/>
      <c r="D189"/>
      <c r="E189"/>
      <c r="F189" s="208"/>
      <c r="G189" s="208"/>
      <c r="H189"/>
      <c r="I189"/>
      <c r="K189"/>
    </row>
  </sheetData>
  <sheetProtection algorithmName="SHA-512" hashValue="hAVcfs1YIV5v4Z4ncZlD7ZjdsvpzKHQO9hAyNNg7em4Gx+9eOZiP+APjXbdruOAiAu57vtH3vPsXdedZfOyNyg==" saltValue="cZcutzzHixuyQNsdvtCOkA==" spinCount="100000" sheet="1" selectLockedCells="1"/>
  <protectedRanges>
    <protectedRange sqref="AD32" name="Range1"/>
  </protectedRanges>
  <dataConsolidate/>
  <customSheetViews>
    <customSheetView guid="{996927AF-2CA0-4EA7-84FB-22D43C3670BC}" scale="55" showPageBreaks="1" showGridLines="0" fitToPage="1" printArea="1" hiddenRows="1" hiddenColumns="1" view="pageBreakPreview">
      <selection activeCell="B5" sqref="B5"/>
      <rowBreaks count="1" manualBreakCount="1">
        <brk id="63" max="23" man="1"/>
      </rowBreaks>
      <pageMargins left="0.25" right="0.25" top="0.3" bottom="0.3" header="0.3" footer="0.1"/>
      <pageSetup scale="55" orientation="landscape" r:id="rId1"/>
      <headerFooter>
        <oddFooter>&amp;LVersion: 2/8/2013&amp;CTab: &amp;A&amp;RPrint Date: &amp;D</oddFooter>
      </headerFooter>
    </customSheetView>
    <customSheetView guid="{11E1F5E4-CB48-4800-8BCA-5A4C7651C477}" showPageBreaks="1" showGridLines="0" fitToPage="1" printArea="1" hiddenColumns="1" view="pageBreakPreview">
      <selection activeCell="J76" sqref="J76:L76"/>
      <pageMargins left="0.2" right="0.2" top="0.25" bottom="0.25" header="0.3" footer="0.3"/>
      <pageSetup paperSize="9" scale="76" orientation="landscape" r:id="rId2"/>
    </customSheetView>
    <customSheetView guid="{DA068714-31DE-453E-8066-83B45426A1B0}" showPageBreaks="1" showGridLines="0" fitToPage="1" printArea="1" hiddenColumns="1" view="pageBreakPreview">
      <selection activeCell="J76" sqref="J76:L76"/>
      <pageMargins left="0.2" right="0.2" top="0.25" bottom="0.25" header="0.3" footer="0.3"/>
      <pageSetup paperSize="9" scale="76" orientation="landscape" r:id="rId3"/>
    </customSheetView>
    <customSheetView guid="{27CD3F9E-A8F8-459C-9542-E3A25AF49F0F}" showPageBreaks="1" showGridLines="0" fitToPage="1" printArea="1" hiddenRows="1" hiddenColumns="1" view="pageBreakPreview">
      <selection activeCell="B5" sqref="B5"/>
      <rowBreaks count="1" manualBreakCount="1">
        <brk id="63" max="23" man="1"/>
      </rowBreaks>
      <pageMargins left="0.25" right="0.25" top="0.3" bottom="0.3" header="0.3" footer="0.1"/>
      <pageSetup scale="55" orientation="landscape" r:id="rId4"/>
      <headerFooter>
        <oddFooter>&amp;LVersion: 2/8/2013&amp;CTab: &amp;A&amp;RPrint Date: &amp;D</oddFooter>
      </headerFooter>
    </customSheetView>
  </customSheetViews>
  <mergeCells count="140">
    <mergeCell ref="DE79:DI79"/>
    <mergeCell ref="DJ79:DN79"/>
    <mergeCell ref="DO79:DS79"/>
    <mergeCell ref="DU79:DX79"/>
    <mergeCell ref="DY79:EB79"/>
    <mergeCell ref="EC79:EF79"/>
    <mergeCell ref="DO2:DS2"/>
    <mergeCell ref="DJ2:DN2"/>
    <mergeCell ref="CZ79:DD79"/>
    <mergeCell ref="AF1:BI1"/>
    <mergeCell ref="AF2:AJ2"/>
    <mergeCell ref="AK2:AO2"/>
    <mergeCell ref="AP2:AT2"/>
    <mergeCell ref="AU2:AY2"/>
    <mergeCell ref="AZ2:BD2"/>
    <mergeCell ref="BE2:BI2"/>
    <mergeCell ref="AF78:BI78"/>
    <mergeCell ref="AF79:AJ79"/>
    <mergeCell ref="AK79:AO79"/>
    <mergeCell ref="AP79:AT79"/>
    <mergeCell ref="AU79:AY79"/>
    <mergeCell ref="AZ79:BD79"/>
    <mergeCell ref="BE79:BI79"/>
    <mergeCell ref="HW78:IT78"/>
    <mergeCell ref="JP79:JS79"/>
    <mergeCell ref="IV79:IY79"/>
    <mergeCell ref="IZ79:JC79"/>
    <mergeCell ref="JD79:JG79"/>
    <mergeCell ref="JH79:JK79"/>
    <mergeCell ref="JL79:JO79"/>
    <mergeCell ref="IA79:ID79"/>
    <mergeCell ref="IE79:IH79"/>
    <mergeCell ref="II79:IL79"/>
    <mergeCell ref="IM79:IP79"/>
    <mergeCell ref="IQ79:IT79"/>
    <mergeCell ref="IV78:JS78"/>
    <mergeCell ref="HJ79:HM79"/>
    <mergeCell ref="EK79:EN79"/>
    <mergeCell ref="EO79:ER79"/>
    <mergeCell ref="ET79:EW79"/>
    <mergeCell ref="EX79:FA79"/>
    <mergeCell ref="FB79:FE79"/>
    <mergeCell ref="HN79:HQ79"/>
    <mergeCell ref="HR79:HU79"/>
    <mergeCell ref="HW79:HZ79"/>
    <mergeCell ref="FS79:FW79"/>
    <mergeCell ref="FX79:GB79"/>
    <mergeCell ref="GC79:GG79"/>
    <mergeCell ref="GH79:GL79"/>
    <mergeCell ref="GM79:GQ79"/>
    <mergeCell ref="GR79:GV79"/>
    <mergeCell ref="HF79:HI79"/>
    <mergeCell ref="ET78:FQ78"/>
    <mergeCell ref="GR2:GV2"/>
    <mergeCell ref="FS78:GV78"/>
    <mergeCell ref="FS1:GV1"/>
    <mergeCell ref="FS2:FW2"/>
    <mergeCell ref="FX2:GB2"/>
    <mergeCell ref="GC2:GG2"/>
    <mergeCell ref="GH2:GL2"/>
    <mergeCell ref="GM2:GQ2"/>
    <mergeCell ref="FF2:FI2"/>
    <mergeCell ref="FB2:FE2"/>
    <mergeCell ref="EX2:FA2"/>
    <mergeCell ref="ET2:EW2"/>
    <mergeCell ref="II2:IL2"/>
    <mergeCell ref="IE2:IH2"/>
    <mergeCell ref="IA2:ID2"/>
    <mergeCell ref="HW2:HZ2"/>
    <mergeCell ref="HW1:IT1"/>
    <mergeCell ref="HR2:HU2"/>
    <mergeCell ref="CP2:CT2"/>
    <mergeCell ref="EO2:ER2"/>
    <mergeCell ref="CZ2:DD2"/>
    <mergeCell ref="CU2:CY2"/>
    <mergeCell ref="FJ2:FM2"/>
    <mergeCell ref="DE2:DI2"/>
    <mergeCell ref="EK2:EN2"/>
    <mergeCell ref="EG2:EJ2"/>
    <mergeCell ref="EC2:EF2"/>
    <mergeCell ref="DY2:EB2"/>
    <mergeCell ref="DU2:DX2"/>
    <mergeCell ref="DU1:ER1"/>
    <mergeCell ref="JP2:JS2"/>
    <mergeCell ref="JL2:JO2"/>
    <mergeCell ref="JH2:JK2"/>
    <mergeCell ref="JD2:JG2"/>
    <mergeCell ref="IZ2:JC2"/>
    <mergeCell ref="IV2:IY2"/>
    <mergeCell ref="IV1:JS1"/>
    <mergeCell ref="IQ2:IT2"/>
    <mergeCell ref="IM2:IP2"/>
    <mergeCell ref="B1:AB1"/>
    <mergeCell ref="B78:AB78"/>
    <mergeCell ref="HF2:HI2"/>
    <mergeCell ref="HB2:HE2"/>
    <mergeCell ref="GX2:HA2"/>
    <mergeCell ref="GX1:HU1"/>
    <mergeCell ref="FN2:FQ2"/>
    <mergeCell ref="ET1:FQ1"/>
    <mergeCell ref="CP1:DS1"/>
    <mergeCell ref="V3:AB3"/>
    <mergeCell ref="GX78:HU78"/>
    <mergeCell ref="R3:T3"/>
    <mergeCell ref="BK1:CN1"/>
    <mergeCell ref="BK2:BO2"/>
    <mergeCell ref="BP2:BT2"/>
    <mergeCell ref="BU2:BY2"/>
    <mergeCell ref="BZ2:CD2"/>
    <mergeCell ref="CE2:CI2"/>
    <mergeCell ref="CJ2:CN2"/>
    <mergeCell ref="BK78:CN78"/>
    <mergeCell ref="X50:X51"/>
    <mergeCell ref="X53:X54"/>
    <mergeCell ref="CP78:DS78"/>
    <mergeCell ref="DU78:ER78"/>
    <mergeCell ref="L129:M129"/>
    <mergeCell ref="O66:Z68"/>
    <mergeCell ref="J129:K129"/>
    <mergeCell ref="O143:Z145"/>
    <mergeCell ref="J52:K52"/>
    <mergeCell ref="L52:M52"/>
    <mergeCell ref="CJ79:CN79"/>
    <mergeCell ref="HN2:HQ2"/>
    <mergeCell ref="HJ2:HM2"/>
    <mergeCell ref="GX79:HA79"/>
    <mergeCell ref="HB79:HE79"/>
    <mergeCell ref="R80:T80"/>
    <mergeCell ref="V80:AB80"/>
    <mergeCell ref="BK79:BO79"/>
    <mergeCell ref="BP79:BT79"/>
    <mergeCell ref="BU79:BY79"/>
    <mergeCell ref="BZ79:CD79"/>
    <mergeCell ref="CE79:CI79"/>
    <mergeCell ref="EG79:EJ79"/>
    <mergeCell ref="FF79:FI79"/>
    <mergeCell ref="FJ79:FM79"/>
    <mergeCell ref="FN79:FQ79"/>
    <mergeCell ref="CP79:CT79"/>
    <mergeCell ref="CU79:CY79"/>
  </mergeCells>
  <dataValidations count="14">
    <dataValidation operator="lessThanOrEqual" allowBlank="1" showInputMessage="1" showErrorMessage="1" sqref="P58:P65 AD143:AD146 AC136:AC140 CP136:CP140 BK136:BK140 AA49:AB49 O49:U49 AA63:AA67 AB59:AB67 G129:G130 X75:X76 Z75:AB76 W49:X50 X53 AA47:AB47 AC54:AC58 AC63 AC65:AC76 O47:X47 P76 Z64:Z65 X64:X65 P47:P56 G52:G53 P135:P142 AA126:AB126 O126:U126 AA140:AA144 AB136:AB144 W126:X127 X130 AA124:AB124 O124:X124 Z141:Z142 X141:X142 P124:P133 AE54:AE76 AE136:AF140 FS136:FS140" xr:uid="{00000000-0002-0000-0800-000000000000}"/>
    <dataValidation type="textLength" operator="lessThanOrEqual" allowBlank="1" showInputMessage="1" showErrorMessage="1" sqref="H71:J74 F58:M62 F64:H64 N63 F67:M68 N57:N61 F47:I47 F70:I70 F75:J76 C129:C130 C52:C53 F135:M139 F141:H141 N140 F144:M145 N134:N138 F124:I124 F128:G128 G51" xr:uid="{00000000-0002-0000-0800-000001000000}">
      <formula1>100</formula1>
    </dataValidation>
    <dataValidation type="whole" operator="greaterThanOrEqual" showInputMessage="1" showErrorMessage="1" sqref="F5:F44 J5:J44 F82:F121 J82:J121" xr:uid="{00000000-0002-0000-0800-000002000000}">
      <formula1>0</formula1>
    </dataValidation>
    <dataValidation type="list" allowBlank="1" showInputMessage="1" showErrorMessage="1" sqref="F129:F130" xr:uid="{AFE03FEC-E467-4E57-BCBC-EEB0B003C0BA}">
      <formula1>#REF!</formula1>
    </dataValidation>
    <dataValidation type="list" showInputMessage="1" showErrorMessage="1" sqref="C82:C121 C5:C44" xr:uid="{00000000-0002-0000-0800-000004000000}">
      <formula1>$AD$14:$AD$20</formula1>
    </dataValidation>
    <dataValidation type="list" errorStyle="warning" showInputMessage="1" showErrorMessage="1" sqref="P82:P121 V5:V44 R82:R121 V83:V121 T82:T121 P5:P44 R5:R44 T5:T44" xr:uid="{00000000-0002-0000-0800-000005000000}">
      <formula1>$AD$31:$AD$32</formula1>
    </dataValidation>
    <dataValidation type="list" showInputMessage="1" showErrorMessage="1" sqref="D5:D44 D82:D121" xr:uid="{00000000-0002-0000-0800-000007000000}">
      <formula1>$AD$22:$AD$28</formula1>
    </dataValidation>
    <dataValidation type="list" operator="lessThanOrEqual" showInputMessage="1" showErrorMessage="1" sqref="V49 V132 V140 V137 V126 V55 V63 V60" xr:uid="{00000000-0002-0000-0800-000009000000}">
      <formula1>$AD$31:$AD$32</formula1>
    </dataValidation>
    <dataValidation type="list" errorStyle="warning" showInputMessage="1" showErrorMessage="1" sqref="V82" xr:uid="{00000000-0002-0000-0800-00000A000000}">
      <formula1>$AD$31:$AD$33</formula1>
    </dataValidation>
    <dataValidation type="list" allowBlank="1" showInputMessage="1" showErrorMessage="1" sqref="B51:B53 F51:F53 B128:B130 F128" xr:uid="{00000000-0002-0000-0800-000008000000}">
      <formula1>$AD$79:$AD$80</formula1>
    </dataValidation>
    <dataValidation type="list" allowBlank="1" showInputMessage="1" showErrorMessage="1" sqref="J52 J129" xr:uid="{76A86B22-B052-442B-93BD-4E2B23B7EA97}">
      <formula1>$AD$83:$AD$88</formula1>
    </dataValidation>
    <dataValidation type="list" showInputMessage="1" showErrorMessage="1" sqref="X5:X44 X82:X121" xr:uid="{00000000-0002-0000-0800-000006000000}">
      <formula1>$AD$35:$AD$77</formula1>
    </dataValidation>
    <dataValidation type="list" showInputMessage="1" showErrorMessage="1" sqref="B82:B121" xr:uid="{00000000-0002-0000-0800-000003000000}">
      <formula1>$AD$3:$AD$10</formula1>
    </dataValidation>
    <dataValidation type="list" showInputMessage="1" showErrorMessage="1" sqref="B5:B44" xr:uid="{F39B0690-0C6B-4972-9491-9210A1E6102D}">
      <formula1>$AD$2:$AD$10</formula1>
    </dataValidation>
  </dataValidations>
  <printOptions horizontalCentered="1"/>
  <pageMargins left="0.7" right="0.7" top="0.75" bottom="0.75" header="0.3" footer="0.3"/>
  <pageSetup scale="42" orientation="landscape" r:id="rId5"/>
  <headerFooter>
    <oddFooter>&amp;CTab: &amp;A&amp;RPrint Date: &amp;D</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A_Project Narrative</vt:lpstr>
      <vt:lpstr>B_Details</vt:lpstr>
      <vt:lpstr>C_Addresses</vt:lpstr>
      <vt:lpstr>D_Dev Team</vt:lpstr>
      <vt:lpstr>E_Sources</vt:lpstr>
      <vt:lpstr>F_Construction</vt:lpstr>
      <vt:lpstr>G_Uses</vt:lpstr>
      <vt:lpstr>H_Income</vt:lpstr>
      <vt:lpstr>I_Expenses</vt:lpstr>
      <vt:lpstr>J_Cash Flow</vt:lpstr>
      <vt:lpstr>K_Notes</vt:lpstr>
      <vt:lpstr>Data</vt:lpstr>
      <vt:lpstr>Raw Data</vt:lpstr>
      <vt:lpstr>IncomeAMI</vt:lpstr>
      <vt:lpstr>'A_Project Narrative'!Print_Area</vt:lpstr>
      <vt:lpstr>B_Details!Print_Area</vt:lpstr>
      <vt:lpstr>C_Addresses!Print_Area</vt:lpstr>
      <vt:lpstr>'D_Dev Team'!Print_Area</vt:lpstr>
      <vt:lpstr>E_Sources!Print_Area</vt:lpstr>
      <vt:lpstr>F_Construction!Print_Area</vt:lpstr>
      <vt:lpstr>G_Uses!Print_Area</vt:lpstr>
      <vt:lpstr>H_Income!Print_Area</vt:lpstr>
      <vt:lpstr>I_Expenses!Print_Area</vt:lpstr>
      <vt:lpstr>Instructions!Print_Area</vt:lpstr>
      <vt:lpstr>'J_Cash Flow'!Print_Area</vt:lpstr>
      <vt:lpstr>K_Notes!Print_Area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arogers</dc:creator>
  <cp:lastModifiedBy>Heather Spray</cp:lastModifiedBy>
  <cp:lastPrinted>2020-01-14T20:19:31Z</cp:lastPrinted>
  <dcterms:created xsi:type="dcterms:W3CDTF">2011-12-29T15:12:07Z</dcterms:created>
  <dcterms:modified xsi:type="dcterms:W3CDTF">2023-12-05T14:04:34Z</dcterms:modified>
</cp:coreProperties>
</file>