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defaultThemeVersion="124226"/>
  <mc:AlternateContent xmlns:mc="http://schemas.openxmlformats.org/markup-compatibility/2006">
    <mc:Choice Requires="x15">
      <x15ac:absPath xmlns:x15ac="http://schemas.microsoft.com/office/spreadsheetml/2010/11/ac" url="I:\Strategic_Planning_And_Research\PSH Development Program\2023 PSH RFA Round X\2023 Additional Application Documents\Submission Documents\"/>
    </mc:Choice>
  </mc:AlternateContent>
  <xr:revisionPtr revIDLastSave="0" documentId="13_ncr:1_{A918B212-4F89-488C-B4FA-F9C700C686A0}" xr6:coauthVersionLast="47" xr6:coauthVersionMax="47" xr10:uidLastSave="{00000000-0000-0000-0000-000000000000}"/>
  <bookViews>
    <workbookView xWindow="39510" yWindow="0" windowWidth="14400" windowHeight="15165" firstSheet="7" activeTab="8" xr2:uid="{00000000-000D-0000-FFFF-FFFF00000000}"/>
  </bookViews>
  <sheets>
    <sheet name="Scoring Summary" sheetId="1" r:id="rId1"/>
    <sheet name="F.1. DCFS Support" sheetId="4" r:id="rId2"/>
    <sheet name="F.2. IDOC Support" sheetId="5" r:id="rId3"/>
    <sheet name="F.3. IDHS-DDD Support" sheetId="10" r:id="rId4"/>
    <sheet name="F.4. Healthcare Partner Support" sheetId="12" r:id="rId5"/>
    <sheet name="G. Coord. Services" sheetId="6" r:id="rId6"/>
    <sheet name="H.1. Neighborhood Assets" sheetId="9" r:id="rId7"/>
    <sheet name="H.2. Site Facility Donation" sheetId="13" r:id="rId8"/>
    <sheet name="I.2. Dev Team Characteristics" sheetId="11" r:id="rId9"/>
  </sheets>
  <externalReferences>
    <externalReference r:id="rId10"/>
    <externalReference r:id="rId11"/>
  </externalReferences>
  <definedNames>
    <definedName name="Applicant" localSheetId="6">'H.1. Neighborhood Assets'!$E$1:$O$482</definedName>
    <definedName name="_xlnm.Print_Area" localSheetId="6">'H.1. Neighborhood Assets'!$E$1:$O$82,'H.1. Neighborhood Assets'!$W$1:$AJ$82</definedName>
    <definedName name="_xlnm.Print_Area" localSheetId="0">'Scoring Summary'!$A$1:$P$87</definedName>
    <definedName name="UD_Checklist" localSheetId="6">'[1]18A1'!$O$22:$O$26,'[1]18A1'!$O$28:$O$34,'[1]18A1'!$O$36:$O$47,'[1]18A1'!$O$49,'[1]18A1'!$O$51:$O$57,'[1]18A1'!$O$59:$O$63,'[1]18A1'!$O$65:$O$67,'[1]18A1'!$O$69:$O$71,'[1]18A1'!$O$73:$O$76,'[1]18A1'!$O$78:$O$80,'[1]18A1'!$O$82,'[1]18A1'!$O$84:$O$85,'[1]18A1'!$O$87:$O$91,'[1]18A1'!$O$93:$O$95,'[1]18A1'!$O$97:$O$98,'[1]18A1'!$O$100:$O$108,'[1]18A1'!$O$110:$O$112,'[1]18A1'!$O$114:$O$117,'[1]18A1'!$O$119</definedName>
    <definedName name="UD_Checklist">'[2]20A1'!#REF!,'[2]20A1'!#REF!,'[2]20A1'!#REF!,'[2]20A1'!#REF!,'[2]20A1'!#REF!,'[2]20A1'!#REF!,'[2]20A1'!#REF!,'[2]20A1'!#REF!,'[2]20A1'!#REF!,'[2]20A1'!#REF!,'[2]20A1'!#REF!,'[2]20A1'!#REF!,'[2]20A1'!#REF!,'[2]20A1'!#REF!,'[2]20A1'!#REF!,'[2]20A1'!#REF!,'[2]20A1'!#REF!,'[2]20A1'!#REF!,'[2]20A1'!#REF!</definedName>
    <definedName name="UD_Checklist2">'[2]20A1'!#REF!,'[2]20A1'!#REF!,'[2]20A1'!#REF!,'[2]20A1'!#REF!,'[2]20A1'!#REF!,'[2]20A1'!#REF!,'[2]20A1'!#REF!,'[2]20A1'!#REF!,'[2]20A1'!#REF!,'[2]20A1'!#REF!,'[2]20A1'!#REF!,'[2]20A1'!#REF!,'[2]20A1'!#REF!,'[2]20A1'!#REF!,'[2]20A1'!#REF!,'[2]20A1'!#REF!,'[2]20A1'!#REF!,'[2]20A1'!#REF!,'[2]20A1'!#REF!</definedName>
    <definedName name="UD_Code" localSheetId="6">'[1]18A1'!$P$22:$P$26,'[1]18A1'!$P$28:$P$34,'[1]18A1'!$P$36:$P$47,'[1]18A1'!$P$49,'[1]18A1'!$P$51:$P$57,'[1]18A1'!$P$59:$P$63,'[1]18A1'!$P$65:$P$67,'[1]18A1'!$P$69:$P$71,'[1]18A1'!$P$73:$P$76,'[1]18A1'!$P$78:$P$80,'[1]18A1'!$P$82,'[1]18A1'!$P$84:$P$85,'[1]18A1'!$P$87:$P$91,'[1]18A1'!$P$93:$P$95,'[1]18A1'!$P$97:$P$98,'[1]18A1'!$P$100:$P$108,'[1]18A1'!$P$110:$P$112,'[1]18A1'!$P$114:$P$117,'[1]18A1'!$P$119</definedName>
    <definedName name="UD_Code">'[2]20A1'!#REF!,'[2]20A1'!#REF!,'[2]20A1'!#REF!,'[2]20A1'!#REF!,'[2]20A1'!#REF!,'[2]20A1'!#REF!,'[2]20A1'!#REF!,'[2]20A1'!#REF!,'[2]20A1'!#REF!,'[2]20A1'!#REF!,'[2]20A1'!#REF!,'[2]20A1'!#REF!,'[2]20A1'!#REF!,'[2]20A1'!#REF!,'[2]20A1'!#REF!,'[2]20A1'!#REF!,'[2]20A1'!#REF!,'[2]20A1'!#REF!,'[2]20A1'!#REF!</definedName>
    <definedName name="UD_Rule" localSheetId="6">'[1]18A1'!$Q$22:$X$26,'[1]18A1'!$Q$28:$X$34,'[1]18A1'!$Q$36:$X$47,'[1]18A1'!$Q$49,'[1]18A1'!$Q$51:$X$57,'[1]18A1'!$Q$59:$X$63,'[1]18A1'!$Q$65:$X$67,'[1]18A1'!$Q$69:$X$71,'[1]18A1'!$Q$73:$X$76,'[1]18A1'!$Q$78:$X$80,'[1]18A1'!$Q$82,'[1]18A1'!$Q$84:$X$86,'[1]18A1'!$Q$86,'[1]18A1'!$Q$87:$X$91,'[1]18A1'!$Q$86,'[1]18A1'!$Q$93:$X$95,'[1]18A1'!$Q$97:$X$98,'[1]18A1'!$Q$100:$X$108,'[1]18A1'!$Q$110:$X$112</definedName>
    <definedName name="UD_Rule">'[2]20A1'!#REF!,'[2]20A1'!#REF!,'[2]20A1'!#REF!,'[2]20A1'!#REF!,'[2]20A1'!#REF!,'[2]20A1'!#REF!,'[2]20A1'!#REF!,'[2]20A1'!#REF!,'[2]20A1'!#REF!,'[2]20A1'!#REF!,'[2]20A1'!#REF!,'[2]20A1'!#REF!,'[2]20A1'!#REF!,'[2]20A1'!#REF!,'[2]20A1'!#REF!,'[2]20A1'!#REF!,'[2]20A1'!#REF!,'[2]20A1'!#REF!,'[2]20A1'!#REF!</definedName>
    <definedName name="Underwriting" localSheetId="6">'H.1. Neighborhood Assets'!$Z$1:$AJ$482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L87" i="1" l="1"/>
  <c r="M87" i="1"/>
  <c r="AD7" i="9"/>
  <c r="AD6" i="9"/>
  <c r="AC36" i="9" l="1"/>
  <c r="H36" i="9" l="1"/>
  <c r="F39" i="9" s="1"/>
  <c r="AB481" i="9" l="1"/>
  <c r="AA481" i="9"/>
  <c r="G481" i="9"/>
  <c r="F481" i="9"/>
  <c r="AB480" i="9"/>
  <c r="AA480" i="9"/>
  <c r="G480" i="9"/>
  <c r="F480" i="9"/>
  <c r="AB479" i="9"/>
  <c r="AA479" i="9"/>
  <c r="G479" i="9"/>
  <c r="F479" i="9"/>
  <c r="AB476" i="9"/>
  <c r="AA476" i="9"/>
  <c r="AO471" i="9" s="1"/>
  <c r="G476" i="9"/>
  <c r="F476" i="9"/>
  <c r="T471" i="9" s="1"/>
  <c r="AB475" i="9"/>
  <c r="AA475" i="9"/>
  <c r="AN471" i="9" s="1"/>
  <c r="G475" i="9"/>
  <c r="F475" i="9"/>
  <c r="S471" i="9" s="1"/>
  <c r="AB474" i="9"/>
  <c r="AA474" i="9"/>
  <c r="AM471" i="9" s="1"/>
  <c r="G474" i="9"/>
  <c r="F474" i="9"/>
  <c r="R471" i="9" s="1"/>
  <c r="AB473" i="9"/>
  <c r="AA473" i="9"/>
  <c r="G473" i="9"/>
  <c r="F473" i="9"/>
  <c r="Q471" i="9" s="1"/>
  <c r="AL471" i="9"/>
  <c r="AK471" i="9"/>
  <c r="AC471" i="9"/>
  <c r="P471" i="9"/>
  <c r="H471" i="9"/>
  <c r="AB466" i="9"/>
  <c r="AA466" i="9"/>
  <c r="AO461" i="9" s="1"/>
  <c r="G466" i="9"/>
  <c r="F466" i="9"/>
  <c r="T461" i="9" s="1"/>
  <c r="AB465" i="9"/>
  <c r="AA465" i="9"/>
  <c r="AN461" i="9" s="1"/>
  <c r="G465" i="9"/>
  <c r="F465" i="9"/>
  <c r="AB464" i="9"/>
  <c r="AA464" i="9"/>
  <c r="AM461" i="9" s="1"/>
  <c r="G464" i="9"/>
  <c r="F464" i="9"/>
  <c r="R461" i="9" s="1"/>
  <c r="AB463" i="9"/>
  <c r="AA463" i="9"/>
  <c r="AL461" i="9" s="1"/>
  <c r="G463" i="9"/>
  <c r="F463" i="9"/>
  <c r="AK461" i="9"/>
  <c r="AC461" i="9"/>
  <c r="S461" i="9"/>
  <c r="Q461" i="9"/>
  <c r="P461" i="9"/>
  <c r="H461" i="9"/>
  <c r="AB456" i="9"/>
  <c r="AA456" i="9"/>
  <c r="AO451" i="9" s="1"/>
  <c r="G456" i="9"/>
  <c r="F456" i="9"/>
  <c r="T451" i="9" s="1"/>
  <c r="AB455" i="9"/>
  <c r="AA455" i="9"/>
  <c r="AN451" i="9" s="1"/>
  <c r="G455" i="9"/>
  <c r="F455" i="9"/>
  <c r="S451" i="9" s="1"/>
  <c r="AB454" i="9"/>
  <c r="AA454" i="9"/>
  <c r="AM451" i="9" s="1"/>
  <c r="G454" i="9"/>
  <c r="F454" i="9"/>
  <c r="R451" i="9" s="1"/>
  <c r="AB453" i="9"/>
  <c r="AA453" i="9"/>
  <c r="AL451" i="9" s="1"/>
  <c r="G453" i="9"/>
  <c r="F453" i="9"/>
  <c r="Q451" i="9" s="1"/>
  <c r="AK451" i="9"/>
  <c r="AC451" i="9"/>
  <c r="P451" i="9"/>
  <c r="H451" i="9"/>
  <c r="AB446" i="9"/>
  <c r="AA446" i="9"/>
  <c r="AO441" i="9" s="1"/>
  <c r="G446" i="9"/>
  <c r="F446" i="9"/>
  <c r="T441" i="9" s="1"/>
  <c r="AB445" i="9"/>
  <c r="AA445" i="9"/>
  <c r="G445" i="9"/>
  <c r="F445" i="9"/>
  <c r="S441" i="9" s="1"/>
  <c r="AB444" i="9"/>
  <c r="AA444" i="9"/>
  <c r="AM441" i="9" s="1"/>
  <c r="G444" i="9"/>
  <c r="F444" i="9"/>
  <c r="R441" i="9" s="1"/>
  <c r="AB443" i="9"/>
  <c r="AA443" i="9"/>
  <c r="AL441" i="9" s="1"/>
  <c r="G443" i="9"/>
  <c r="F443" i="9"/>
  <c r="Q441" i="9" s="1"/>
  <c r="AN441" i="9"/>
  <c r="AK441" i="9"/>
  <c r="AC441" i="9"/>
  <c r="P441" i="9"/>
  <c r="H441" i="9"/>
  <c r="AB436" i="9"/>
  <c r="AA436" i="9"/>
  <c r="AO431" i="9" s="1"/>
  <c r="G436" i="9"/>
  <c r="F436" i="9"/>
  <c r="T431" i="9" s="1"/>
  <c r="AB435" i="9"/>
  <c r="AA435" i="9"/>
  <c r="AN431" i="9" s="1"/>
  <c r="G435" i="9"/>
  <c r="F435" i="9"/>
  <c r="S431" i="9" s="1"/>
  <c r="AB434" i="9"/>
  <c r="AA434" i="9"/>
  <c r="AM431" i="9" s="1"/>
  <c r="G434" i="9"/>
  <c r="F434" i="9"/>
  <c r="R431" i="9" s="1"/>
  <c r="AB433" i="9"/>
  <c r="AA433" i="9"/>
  <c r="AL431" i="9" s="1"/>
  <c r="G433" i="9"/>
  <c r="F433" i="9"/>
  <c r="Q431" i="9" s="1"/>
  <c r="AK431" i="9"/>
  <c r="AC431" i="9"/>
  <c r="P431" i="9"/>
  <c r="H431" i="9"/>
  <c r="AB426" i="9"/>
  <c r="AA426" i="9"/>
  <c r="AO421" i="9" s="1"/>
  <c r="G426" i="9"/>
  <c r="F426" i="9"/>
  <c r="T421" i="9" s="1"/>
  <c r="AB425" i="9"/>
  <c r="AA425" i="9"/>
  <c r="AN421" i="9" s="1"/>
  <c r="G425" i="9"/>
  <c r="F425" i="9"/>
  <c r="S421" i="9" s="1"/>
  <c r="AB424" i="9"/>
  <c r="AA424" i="9"/>
  <c r="AM421" i="9" s="1"/>
  <c r="G424" i="9"/>
  <c r="F424" i="9"/>
  <c r="R421" i="9" s="1"/>
  <c r="AB423" i="9"/>
  <c r="AA423" i="9"/>
  <c r="AL421" i="9" s="1"/>
  <c r="G423" i="9"/>
  <c r="F423" i="9"/>
  <c r="Q421" i="9" s="1"/>
  <c r="AK421" i="9"/>
  <c r="AC421" i="9"/>
  <c r="P421" i="9"/>
  <c r="H421" i="9"/>
  <c r="AB416" i="9"/>
  <c r="AA416" i="9"/>
  <c r="AO411" i="9" s="1"/>
  <c r="G416" i="9"/>
  <c r="F416" i="9"/>
  <c r="T411" i="9" s="1"/>
  <c r="AB415" i="9"/>
  <c r="AA415" i="9"/>
  <c r="AN411" i="9" s="1"/>
  <c r="G415" i="9"/>
  <c r="F415" i="9"/>
  <c r="S411" i="9" s="1"/>
  <c r="AB414" i="9"/>
  <c r="AA414" i="9"/>
  <c r="AM411" i="9" s="1"/>
  <c r="G414" i="9"/>
  <c r="F414" i="9"/>
  <c r="R411" i="9" s="1"/>
  <c r="AB413" i="9"/>
  <c r="AA413" i="9"/>
  <c r="AL411" i="9" s="1"/>
  <c r="G413" i="9"/>
  <c r="F413" i="9"/>
  <c r="Q411" i="9" s="1"/>
  <c r="AK411" i="9"/>
  <c r="AC411" i="9"/>
  <c r="P411" i="9"/>
  <c r="H411" i="9"/>
  <c r="AB406" i="9"/>
  <c r="AA406" i="9"/>
  <c r="AO401" i="9" s="1"/>
  <c r="G406" i="9"/>
  <c r="F406" i="9"/>
  <c r="T401" i="9" s="1"/>
  <c r="AB405" i="9"/>
  <c r="AA405" i="9"/>
  <c r="G405" i="9"/>
  <c r="F405" i="9"/>
  <c r="S401" i="9" s="1"/>
  <c r="AB404" i="9"/>
  <c r="AA404" i="9"/>
  <c r="AM401" i="9" s="1"/>
  <c r="G404" i="9"/>
  <c r="F404" i="9"/>
  <c r="R401" i="9" s="1"/>
  <c r="AB403" i="9"/>
  <c r="AA403" i="9"/>
  <c r="AL401" i="9" s="1"/>
  <c r="G403" i="9"/>
  <c r="F403" i="9"/>
  <c r="Q401" i="9" s="1"/>
  <c r="AN401" i="9"/>
  <c r="AK401" i="9"/>
  <c r="AC401" i="9"/>
  <c r="P401" i="9"/>
  <c r="H401" i="9"/>
  <c r="AB397" i="9"/>
  <c r="G397" i="9"/>
  <c r="AB396" i="9"/>
  <c r="G396" i="9"/>
  <c r="AB395" i="9"/>
  <c r="G395" i="9"/>
  <c r="AB393" i="9"/>
  <c r="AA393" i="9"/>
  <c r="AO388" i="9" s="1"/>
  <c r="G393" i="9"/>
  <c r="F393" i="9"/>
  <c r="T388" i="9" s="1"/>
  <c r="AB392" i="9"/>
  <c r="AA392" i="9"/>
  <c r="AN388" i="9" s="1"/>
  <c r="G392" i="9"/>
  <c r="F392" i="9"/>
  <c r="S388" i="9" s="1"/>
  <c r="AB391" i="9"/>
  <c r="AA391" i="9"/>
  <c r="AM388" i="9" s="1"/>
  <c r="G391" i="9"/>
  <c r="F391" i="9"/>
  <c r="R388" i="9" s="1"/>
  <c r="AB390" i="9"/>
  <c r="AA390" i="9"/>
  <c r="AL388" i="9" s="1"/>
  <c r="G390" i="9"/>
  <c r="F390" i="9"/>
  <c r="Q388" i="9" s="1"/>
  <c r="AK388" i="9"/>
  <c r="AC388" i="9"/>
  <c r="P388" i="9"/>
  <c r="H388" i="9"/>
  <c r="F397" i="9" s="1"/>
  <c r="AB384" i="9"/>
  <c r="G384" i="9"/>
  <c r="AB383" i="9"/>
  <c r="G383" i="9"/>
  <c r="AB382" i="9"/>
  <c r="G382" i="9"/>
  <c r="AB380" i="9"/>
  <c r="AA380" i="9"/>
  <c r="AO375" i="9" s="1"/>
  <c r="G380" i="9"/>
  <c r="F380" i="9"/>
  <c r="T375" i="9" s="1"/>
  <c r="AB379" i="9"/>
  <c r="AA379" i="9"/>
  <c r="AN375" i="9" s="1"/>
  <c r="G379" i="9"/>
  <c r="F379" i="9"/>
  <c r="S375" i="9" s="1"/>
  <c r="AB378" i="9"/>
  <c r="AA378" i="9"/>
  <c r="AM375" i="9" s="1"/>
  <c r="G378" i="9"/>
  <c r="F378" i="9"/>
  <c r="R375" i="9" s="1"/>
  <c r="AB377" i="9"/>
  <c r="AA377" i="9"/>
  <c r="AL375" i="9" s="1"/>
  <c r="G377" i="9"/>
  <c r="F377" i="9"/>
  <c r="Q375" i="9" s="1"/>
  <c r="AK375" i="9"/>
  <c r="AC375" i="9"/>
  <c r="AA384" i="9" s="1"/>
  <c r="P375" i="9"/>
  <c r="H375" i="9"/>
  <c r="F384" i="9" s="1"/>
  <c r="AB371" i="9"/>
  <c r="G371" i="9"/>
  <c r="AB370" i="9"/>
  <c r="G370" i="9"/>
  <c r="AB369" i="9"/>
  <c r="AA369" i="9"/>
  <c r="G369" i="9"/>
  <c r="AB367" i="9"/>
  <c r="AA367" i="9"/>
  <c r="AO362" i="9" s="1"/>
  <c r="G367" i="9"/>
  <c r="F367" i="9"/>
  <c r="T362" i="9" s="1"/>
  <c r="AB366" i="9"/>
  <c r="AA366" i="9"/>
  <c r="AN362" i="9" s="1"/>
  <c r="G366" i="9"/>
  <c r="F366" i="9"/>
  <c r="S362" i="9" s="1"/>
  <c r="AB365" i="9"/>
  <c r="AA365" i="9"/>
  <c r="AM362" i="9" s="1"/>
  <c r="G365" i="9"/>
  <c r="F365" i="9"/>
  <c r="R362" i="9" s="1"/>
  <c r="AB364" i="9"/>
  <c r="AA364" i="9"/>
  <c r="AL362" i="9" s="1"/>
  <c r="G364" i="9"/>
  <c r="F364" i="9"/>
  <c r="Q362" i="9" s="1"/>
  <c r="AK362" i="9"/>
  <c r="AC362" i="9"/>
  <c r="AA371" i="9" s="1"/>
  <c r="P362" i="9"/>
  <c r="H362" i="9"/>
  <c r="F371" i="9" s="1"/>
  <c r="AB358" i="9"/>
  <c r="G358" i="9"/>
  <c r="AB357" i="9"/>
  <c r="G357" i="9"/>
  <c r="AB356" i="9"/>
  <c r="G356" i="9"/>
  <c r="AB354" i="9"/>
  <c r="AA354" i="9"/>
  <c r="AO349" i="9" s="1"/>
  <c r="G354" i="9"/>
  <c r="F354" i="9"/>
  <c r="T349" i="9" s="1"/>
  <c r="AB353" i="9"/>
  <c r="AA353" i="9"/>
  <c r="AN349" i="9" s="1"/>
  <c r="G353" i="9"/>
  <c r="F353" i="9"/>
  <c r="S349" i="9" s="1"/>
  <c r="AB352" i="9"/>
  <c r="AA352" i="9"/>
  <c r="AM349" i="9" s="1"/>
  <c r="G352" i="9"/>
  <c r="F352" i="9"/>
  <c r="R349" i="9" s="1"/>
  <c r="AB351" i="9"/>
  <c r="AA351" i="9"/>
  <c r="AL349" i="9" s="1"/>
  <c r="G351" i="9"/>
  <c r="F351" i="9"/>
  <c r="Q349" i="9" s="1"/>
  <c r="AK349" i="9"/>
  <c r="AC349" i="9"/>
  <c r="AA358" i="9" s="1"/>
  <c r="P349" i="9"/>
  <c r="H349" i="9"/>
  <c r="F358" i="9" s="1"/>
  <c r="AB345" i="9"/>
  <c r="G345" i="9"/>
  <c r="AB344" i="9"/>
  <c r="G344" i="9"/>
  <c r="AB343" i="9"/>
  <c r="G343" i="9"/>
  <c r="AB341" i="9"/>
  <c r="AA341" i="9"/>
  <c r="AO336" i="9" s="1"/>
  <c r="G341" i="9"/>
  <c r="F341" i="9"/>
  <c r="T336" i="9" s="1"/>
  <c r="AB340" i="9"/>
  <c r="AA340" i="9"/>
  <c r="AN336" i="9" s="1"/>
  <c r="G340" i="9"/>
  <c r="F340" i="9"/>
  <c r="S336" i="9" s="1"/>
  <c r="AB339" i="9"/>
  <c r="AA339" i="9"/>
  <c r="AM336" i="9" s="1"/>
  <c r="G339" i="9"/>
  <c r="F339" i="9"/>
  <c r="R336" i="9" s="1"/>
  <c r="AB338" i="9"/>
  <c r="AA338" i="9"/>
  <c r="AL336" i="9" s="1"/>
  <c r="G338" i="9"/>
  <c r="F338" i="9"/>
  <c r="Q336" i="9" s="1"/>
  <c r="AK336" i="9"/>
  <c r="AC336" i="9"/>
  <c r="P336" i="9"/>
  <c r="H336" i="9"/>
  <c r="F344" i="9" s="1"/>
  <c r="AB332" i="9"/>
  <c r="G332" i="9"/>
  <c r="AB331" i="9"/>
  <c r="G331" i="9"/>
  <c r="AB330" i="9"/>
  <c r="G330" i="9"/>
  <c r="AB328" i="9"/>
  <c r="AA328" i="9"/>
  <c r="AO323" i="9" s="1"/>
  <c r="G328" i="9"/>
  <c r="F328" i="9"/>
  <c r="T323" i="9" s="1"/>
  <c r="AB327" i="9"/>
  <c r="AA327" i="9"/>
  <c r="AN323" i="9" s="1"/>
  <c r="G327" i="9"/>
  <c r="F327" i="9"/>
  <c r="S323" i="9" s="1"/>
  <c r="AB326" i="9"/>
  <c r="AA326" i="9"/>
  <c r="AM323" i="9" s="1"/>
  <c r="G326" i="9"/>
  <c r="F326" i="9"/>
  <c r="R323" i="9" s="1"/>
  <c r="AB325" i="9"/>
  <c r="AA325" i="9"/>
  <c r="AL323" i="9" s="1"/>
  <c r="G325" i="9"/>
  <c r="F325" i="9"/>
  <c r="Q323" i="9" s="1"/>
  <c r="AK323" i="9"/>
  <c r="AC323" i="9"/>
  <c r="AA332" i="9" s="1"/>
  <c r="P323" i="9"/>
  <c r="H323" i="9"/>
  <c r="F332" i="9" s="1"/>
  <c r="AB318" i="9"/>
  <c r="AA318" i="9"/>
  <c r="AO313" i="9" s="1"/>
  <c r="G318" i="9"/>
  <c r="F318" i="9"/>
  <c r="T313" i="9" s="1"/>
  <c r="AB317" i="9"/>
  <c r="AA317" i="9"/>
  <c r="AN313" i="9" s="1"/>
  <c r="G317" i="9"/>
  <c r="F317" i="9"/>
  <c r="S313" i="9" s="1"/>
  <c r="AB316" i="9"/>
  <c r="AA316" i="9"/>
  <c r="AM313" i="9" s="1"/>
  <c r="G316" i="9"/>
  <c r="F316" i="9"/>
  <c r="R313" i="9" s="1"/>
  <c r="AB315" i="9"/>
  <c r="AA315" i="9"/>
  <c r="AL313" i="9" s="1"/>
  <c r="G315" i="9"/>
  <c r="F315" i="9"/>
  <c r="AK313" i="9"/>
  <c r="AC313" i="9"/>
  <c r="Q313" i="9"/>
  <c r="P313" i="9"/>
  <c r="H313" i="9"/>
  <c r="AB308" i="9"/>
  <c r="AA308" i="9"/>
  <c r="AO303" i="9" s="1"/>
  <c r="G308" i="9"/>
  <c r="F308" i="9"/>
  <c r="T303" i="9" s="1"/>
  <c r="AB307" i="9"/>
  <c r="AA307" i="9"/>
  <c r="AN303" i="9" s="1"/>
  <c r="G307" i="9"/>
  <c r="F307" i="9"/>
  <c r="S303" i="9" s="1"/>
  <c r="AB306" i="9"/>
  <c r="AA306" i="9"/>
  <c r="AM303" i="9" s="1"/>
  <c r="G306" i="9"/>
  <c r="F306" i="9"/>
  <c r="R303" i="9" s="1"/>
  <c r="AB305" i="9"/>
  <c r="AA305" i="9"/>
  <c r="AL303" i="9" s="1"/>
  <c r="G305" i="9"/>
  <c r="F305" i="9"/>
  <c r="Q303" i="9" s="1"/>
  <c r="AK303" i="9"/>
  <c r="AC303" i="9"/>
  <c r="P303" i="9"/>
  <c r="H303" i="9"/>
  <c r="AB298" i="9"/>
  <c r="AA298" i="9"/>
  <c r="AO293" i="9" s="1"/>
  <c r="G298" i="9"/>
  <c r="F298" i="9"/>
  <c r="T293" i="9" s="1"/>
  <c r="AB297" i="9"/>
  <c r="AA297" i="9"/>
  <c r="AN293" i="9" s="1"/>
  <c r="G297" i="9"/>
  <c r="F297" i="9"/>
  <c r="S293" i="9" s="1"/>
  <c r="AB296" i="9"/>
  <c r="AA296" i="9"/>
  <c r="AM293" i="9" s="1"/>
  <c r="G296" i="9"/>
  <c r="F296" i="9"/>
  <c r="R293" i="9" s="1"/>
  <c r="AB295" i="9"/>
  <c r="AA295" i="9"/>
  <c r="AL293" i="9" s="1"/>
  <c r="G295" i="9"/>
  <c r="F295" i="9"/>
  <c r="Q293" i="9" s="1"/>
  <c r="AK293" i="9"/>
  <c r="AC293" i="9"/>
  <c r="P293" i="9"/>
  <c r="H293" i="9"/>
  <c r="AB288" i="9"/>
  <c r="AA288" i="9"/>
  <c r="AO283" i="9" s="1"/>
  <c r="G288" i="9"/>
  <c r="F288" i="9"/>
  <c r="T283" i="9" s="1"/>
  <c r="AB287" i="9"/>
  <c r="AA287" i="9"/>
  <c r="AN283" i="9" s="1"/>
  <c r="G287" i="9"/>
  <c r="F287" i="9"/>
  <c r="S283" i="9" s="1"/>
  <c r="AB286" i="9"/>
  <c r="AA286" i="9"/>
  <c r="AM283" i="9" s="1"/>
  <c r="G286" i="9"/>
  <c r="F286" i="9"/>
  <c r="R283" i="9" s="1"/>
  <c r="AB285" i="9"/>
  <c r="AA285" i="9"/>
  <c r="AL283" i="9" s="1"/>
  <c r="G285" i="9"/>
  <c r="F285" i="9"/>
  <c r="Q283" i="9" s="1"/>
  <c r="AK283" i="9"/>
  <c r="AC283" i="9"/>
  <c r="P283" i="9"/>
  <c r="H283" i="9"/>
  <c r="AB278" i="9"/>
  <c r="AA278" i="9"/>
  <c r="AO273" i="9" s="1"/>
  <c r="G278" i="9"/>
  <c r="F278" i="9"/>
  <c r="T273" i="9" s="1"/>
  <c r="AB277" i="9"/>
  <c r="AA277" i="9"/>
  <c r="AN273" i="9" s="1"/>
  <c r="G277" i="9"/>
  <c r="F277" i="9"/>
  <c r="S273" i="9" s="1"/>
  <c r="AB276" i="9"/>
  <c r="AA276" i="9"/>
  <c r="AM273" i="9" s="1"/>
  <c r="G276" i="9"/>
  <c r="F276" i="9"/>
  <c r="R273" i="9" s="1"/>
  <c r="AB275" i="9"/>
  <c r="AA275" i="9"/>
  <c r="AL273" i="9" s="1"/>
  <c r="G275" i="9"/>
  <c r="F275" i="9"/>
  <c r="Q273" i="9" s="1"/>
  <c r="AK273" i="9"/>
  <c r="AC273" i="9"/>
  <c r="P273" i="9"/>
  <c r="H273" i="9"/>
  <c r="AB268" i="9"/>
  <c r="AA268" i="9"/>
  <c r="AO263" i="9" s="1"/>
  <c r="G268" i="9"/>
  <c r="F268" i="9"/>
  <c r="T263" i="9" s="1"/>
  <c r="AB267" i="9"/>
  <c r="AA267" i="9"/>
  <c r="AN263" i="9" s="1"/>
  <c r="G267" i="9"/>
  <c r="F267" i="9"/>
  <c r="S263" i="9" s="1"/>
  <c r="AB266" i="9"/>
  <c r="AA266" i="9"/>
  <c r="AM263" i="9" s="1"/>
  <c r="G266" i="9"/>
  <c r="F266" i="9"/>
  <c r="R263" i="9" s="1"/>
  <c r="AB265" i="9"/>
  <c r="AA265" i="9"/>
  <c r="AL263" i="9" s="1"/>
  <c r="G265" i="9"/>
  <c r="F265" i="9"/>
  <c r="Q263" i="9" s="1"/>
  <c r="AK263" i="9"/>
  <c r="AC263" i="9"/>
  <c r="P263" i="9"/>
  <c r="H263" i="9"/>
  <c r="AB258" i="9"/>
  <c r="AA258" i="9"/>
  <c r="AO253" i="9" s="1"/>
  <c r="G258" i="9"/>
  <c r="F258" i="9"/>
  <c r="T253" i="9" s="1"/>
  <c r="AB257" i="9"/>
  <c r="AA257" i="9"/>
  <c r="AN253" i="9" s="1"/>
  <c r="G257" i="9"/>
  <c r="F257" i="9"/>
  <c r="S253" i="9" s="1"/>
  <c r="AB256" i="9"/>
  <c r="AA256" i="9"/>
  <c r="AM253" i="9" s="1"/>
  <c r="G256" i="9"/>
  <c r="F256" i="9"/>
  <c r="R253" i="9" s="1"/>
  <c r="AB255" i="9"/>
  <c r="AA255" i="9"/>
  <c r="AL253" i="9" s="1"/>
  <c r="G255" i="9"/>
  <c r="F255" i="9"/>
  <c r="Q253" i="9" s="1"/>
  <c r="AK253" i="9"/>
  <c r="AC253" i="9"/>
  <c r="P253" i="9"/>
  <c r="H253" i="9"/>
  <c r="AB248" i="9"/>
  <c r="AA248" i="9"/>
  <c r="AO243" i="9" s="1"/>
  <c r="G248" i="9"/>
  <c r="F248" i="9"/>
  <c r="T243" i="9" s="1"/>
  <c r="AB247" i="9"/>
  <c r="AA247" i="9"/>
  <c r="G247" i="9"/>
  <c r="F247" i="9"/>
  <c r="S243" i="9" s="1"/>
  <c r="AB246" i="9"/>
  <c r="AA246" i="9"/>
  <c r="AM243" i="9" s="1"/>
  <c r="G246" i="9"/>
  <c r="F246" i="9"/>
  <c r="R243" i="9" s="1"/>
  <c r="AB245" i="9"/>
  <c r="AA245" i="9"/>
  <c r="AL243" i="9" s="1"/>
  <c r="G245" i="9"/>
  <c r="F245" i="9"/>
  <c r="Q243" i="9" s="1"/>
  <c r="AN243" i="9"/>
  <c r="AK243" i="9"/>
  <c r="AC243" i="9"/>
  <c r="P243" i="9"/>
  <c r="H243" i="9"/>
  <c r="AB238" i="9"/>
  <c r="AA238" i="9"/>
  <c r="AO233" i="9" s="1"/>
  <c r="G238" i="9"/>
  <c r="F238" i="9"/>
  <c r="T233" i="9" s="1"/>
  <c r="AB237" i="9"/>
  <c r="AA237" i="9"/>
  <c r="AN233" i="9" s="1"/>
  <c r="G237" i="9"/>
  <c r="F237" i="9"/>
  <c r="S233" i="9" s="1"/>
  <c r="AB236" i="9"/>
  <c r="AA236" i="9"/>
  <c r="AM233" i="9" s="1"/>
  <c r="G236" i="9"/>
  <c r="F236" i="9"/>
  <c r="R233" i="9" s="1"/>
  <c r="AB235" i="9"/>
  <c r="AA235" i="9"/>
  <c r="AL233" i="9" s="1"/>
  <c r="G235" i="9"/>
  <c r="F235" i="9"/>
  <c r="Q233" i="9" s="1"/>
  <c r="AK233" i="9"/>
  <c r="AC233" i="9"/>
  <c r="P233" i="9"/>
  <c r="H233" i="9"/>
  <c r="AB228" i="9"/>
  <c r="AA228" i="9"/>
  <c r="AO223" i="9" s="1"/>
  <c r="G228" i="9"/>
  <c r="F228" i="9"/>
  <c r="T223" i="9" s="1"/>
  <c r="AB227" i="9"/>
  <c r="AA227" i="9"/>
  <c r="AN223" i="9" s="1"/>
  <c r="G227" i="9"/>
  <c r="F227" i="9"/>
  <c r="S223" i="9" s="1"/>
  <c r="AB226" i="9"/>
  <c r="AA226" i="9"/>
  <c r="AM223" i="9" s="1"/>
  <c r="G226" i="9"/>
  <c r="F226" i="9"/>
  <c r="R223" i="9" s="1"/>
  <c r="AB225" i="9"/>
  <c r="AA225" i="9"/>
  <c r="AL223" i="9" s="1"/>
  <c r="G225" i="9"/>
  <c r="F225" i="9"/>
  <c r="Q223" i="9" s="1"/>
  <c r="AK223" i="9"/>
  <c r="AC223" i="9"/>
  <c r="P223" i="9"/>
  <c r="H223" i="9"/>
  <c r="AB218" i="9"/>
  <c r="AA218" i="9"/>
  <c r="AO213" i="9" s="1"/>
  <c r="G218" i="9"/>
  <c r="F218" i="9"/>
  <c r="T213" i="9" s="1"/>
  <c r="AB217" i="9"/>
  <c r="AA217" i="9"/>
  <c r="AN213" i="9" s="1"/>
  <c r="G217" i="9"/>
  <c r="F217" i="9"/>
  <c r="S213" i="9" s="1"/>
  <c r="AB216" i="9"/>
  <c r="AA216" i="9"/>
  <c r="AM213" i="9" s="1"/>
  <c r="G216" i="9"/>
  <c r="F216" i="9"/>
  <c r="R213" i="9" s="1"/>
  <c r="AB215" i="9"/>
  <c r="AA215" i="9"/>
  <c r="AL213" i="9" s="1"/>
  <c r="G215" i="9"/>
  <c r="F215" i="9"/>
  <c r="Q213" i="9" s="1"/>
  <c r="AK213" i="9"/>
  <c r="AC213" i="9"/>
  <c r="P213" i="9"/>
  <c r="H213" i="9"/>
  <c r="AB208" i="9"/>
  <c r="AA208" i="9"/>
  <c r="AO203" i="9" s="1"/>
  <c r="G208" i="9"/>
  <c r="F208" i="9"/>
  <c r="T203" i="9" s="1"/>
  <c r="AB207" i="9"/>
  <c r="AA207" i="9"/>
  <c r="G207" i="9"/>
  <c r="F207" i="9"/>
  <c r="S203" i="9" s="1"/>
  <c r="AB206" i="9"/>
  <c r="AA206" i="9"/>
  <c r="AM203" i="9" s="1"/>
  <c r="G206" i="9"/>
  <c r="F206" i="9"/>
  <c r="R203" i="9" s="1"/>
  <c r="AB205" i="9"/>
  <c r="AA205" i="9"/>
  <c r="AL203" i="9" s="1"/>
  <c r="G205" i="9"/>
  <c r="F205" i="9"/>
  <c r="Q203" i="9" s="1"/>
  <c r="AN203" i="9"/>
  <c r="AK203" i="9"/>
  <c r="AC203" i="9"/>
  <c r="P203" i="9"/>
  <c r="H203" i="9"/>
  <c r="AB198" i="9"/>
  <c r="AA198" i="9"/>
  <c r="AO193" i="9" s="1"/>
  <c r="G198" i="9"/>
  <c r="F198" i="9"/>
  <c r="T193" i="9" s="1"/>
  <c r="AB197" i="9"/>
  <c r="AA197" i="9"/>
  <c r="AN193" i="9" s="1"/>
  <c r="G197" i="9"/>
  <c r="F197" i="9"/>
  <c r="S193" i="9" s="1"/>
  <c r="AB196" i="9"/>
  <c r="AA196" i="9"/>
  <c r="AM193" i="9" s="1"/>
  <c r="G196" i="9"/>
  <c r="F196" i="9"/>
  <c r="R193" i="9" s="1"/>
  <c r="AB195" i="9"/>
  <c r="AA195" i="9"/>
  <c r="AL193" i="9" s="1"/>
  <c r="G195" i="9"/>
  <c r="F195" i="9"/>
  <c r="Q193" i="9" s="1"/>
  <c r="AK193" i="9"/>
  <c r="AC193" i="9"/>
  <c r="P193" i="9"/>
  <c r="H193" i="9"/>
  <c r="AB188" i="9"/>
  <c r="AA188" i="9"/>
  <c r="AO183" i="9" s="1"/>
  <c r="G188" i="9"/>
  <c r="F188" i="9"/>
  <c r="T183" i="9" s="1"/>
  <c r="AB187" i="9"/>
  <c r="AA187" i="9"/>
  <c r="AN183" i="9" s="1"/>
  <c r="G187" i="9"/>
  <c r="F187" i="9"/>
  <c r="S183" i="9" s="1"/>
  <c r="AB186" i="9"/>
  <c r="AA186" i="9"/>
  <c r="AM183" i="9" s="1"/>
  <c r="G186" i="9"/>
  <c r="F186" i="9"/>
  <c r="R183" i="9" s="1"/>
  <c r="AB185" i="9"/>
  <c r="AA185" i="9"/>
  <c r="AL183" i="9" s="1"/>
  <c r="G185" i="9"/>
  <c r="F185" i="9"/>
  <c r="Q183" i="9" s="1"/>
  <c r="AK183" i="9"/>
  <c r="AC183" i="9"/>
  <c r="P183" i="9"/>
  <c r="H183" i="9"/>
  <c r="AB178" i="9"/>
  <c r="AA178" i="9"/>
  <c r="AO173" i="9" s="1"/>
  <c r="G178" i="9"/>
  <c r="F178" i="9"/>
  <c r="T173" i="9" s="1"/>
  <c r="AB177" i="9"/>
  <c r="AA177" i="9"/>
  <c r="AN173" i="9" s="1"/>
  <c r="G177" i="9"/>
  <c r="F177" i="9"/>
  <c r="S173" i="9" s="1"/>
  <c r="AB176" i="9"/>
  <c r="AA176" i="9"/>
  <c r="AM173" i="9" s="1"/>
  <c r="G176" i="9"/>
  <c r="F176" i="9"/>
  <c r="R173" i="9" s="1"/>
  <c r="AB175" i="9"/>
  <c r="AA175" i="9"/>
  <c r="AL173" i="9" s="1"/>
  <c r="G175" i="9"/>
  <c r="F175" i="9"/>
  <c r="Q173" i="9" s="1"/>
  <c r="AK173" i="9"/>
  <c r="AC173" i="9"/>
  <c r="P173" i="9"/>
  <c r="H173" i="9"/>
  <c r="AB168" i="9"/>
  <c r="G168" i="9"/>
  <c r="AB167" i="9"/>
  <c r="G167" i="9"/>
  <c r="AB166" i="9"/>
  <c r="G166" i="9"/>
  <c r="AB165" i="9"/>
  <c r="G165" i="9"/>
  <c r="AK163" i="9"/>
  <c r="AC163" i="9"/>
  <c r="AA168" i="9" s="1"/>
  <c r="AO163" i="9" s="1"/>
  <c r="P163" i="9"/>
  <c r="H163" i="9"/>
  <c r="F168" i="9" s="1"/>
  <c r="T163" i="9" s="1"/>
  <c r="AB159" i="9"/>
  <c r="G159" i="9"/>
  <c r="AB158" i="9"/>
  <c r="G158" i="9"/>
  <c r="AB157" i="9"/>
  <c r="G157" i="9"/>
  <c r="AB155" i="9"/>
  <c r="G155" i="9"/>
  <c r="AB154" i="9"/>
  <c r="G154" i="9"/>
  <c r="AB153" i="9"/>
  <c r="G153" i="9"/>
  <c r="AB152" i="9"/>
  <c r="G152" i="9"/>
  <c r="AK150" i="9"/>
  <c r="AC150" i="9"/>
  <c r="AA153" i="9" s="1"/>
  <c r="AM150" i="9" s="1"/>
  <c r="P150" i="9"/>
  <c r="H150" i="9"/>
  <c r="F159" i="9" s="1"/>
  <c r="AB146" i="9"/>
  <c r="G146" i="9"/>
  <c r="AB145" i="9"/>
  <c r="G145" i="9"/>
  <c r="AB144" i="9"/>
  <c r="G144" i="9"/>
  <c r="AB142" i="9"/>
  <c r="G142" i="9"/>
  <c r="AB141" i="9"/>
  <c r="G141" i="9"/>
  <c r="AB140" i="9"/>
  <c r="G140" i="9"/>
  <c r="AB139" i="9"/>
  <c r="G139" i="9"/>
  <c r="AK137" i="9"/>
  <c r="AC137" i="9"/>
  <c r="AA146" i="9" s="1"/>
  <c r="P137" i="9"/>
  <c r="H137" i="9"/>
  <c r="F146" i="9" s="1"/>
  <c r="AB133" i="9"/>
  <c r="G133" i="9"/>
  <c r="AB132" i="9"/>
  <c r="G132" i="9"/>
  <c r="AB131" i="9"/>
  <c r="G131" i="9"/>
  <c r="AB129" i="9"/>
  <c r="G129" i="9"/>
  <c r="AB128" i="9"/>
  <c r="G128" i="9"/>
  <c r="AB127" i="9"/>
  <c r="G127" i="9"/>
  <c r="AB126" i="9"/>
  <c r="G126" i="9"/>
  <c r="AK124" i="9"/>
  <c r="AC124" i="9"/>
  <c r="P124" i="9"/>
  <c r="H124" i="9"/>
  <c r="F131" i="9" s="1"/>
  <c r="AB120" i="9"/>
  <c r="G120" i="9"/>
  <c r="AB119" i="9"/>
  <c r="G119" i="9"/>
  <c r="AB118" i="9"/>
  <c r="G118" i="9"/>
  <c r="AB116" i="9"/>
  <c r="G116" i="9"/>
  <c r="AB115" i="9"/>
  <c r="G115" i="9"/>
  <c r="AB114" i="9"/>
  <c r="G114" i="9"/>
  <c r="AB113" i="9"/>
  <c r="G113" i="9"/>
  <c r="AK111" i="9"/>
  <c r="AC111" i="9"/>
  <c r="AA120" i="9" s="1"/>
  <c r="P111" i="9"/>
  <c r="H111" i="9"/>
  <c r="F120" i="9" s="1"/>
  <c r="AB107" i="9"/>
  <c r="G107" i="9"/>
  <c r="AB106" i="9"/>
  <c r="G106" i="9"/>
  <c r="AB105" i="9"/>
  <c r="G105" i="9"/>
  <c r="AB103" i="9"/>
  <c r="G103" i="9"/>
  <c r="AB102" i="9"/>
  <c r="G102" i="9"/>
  <c r="AB101" i="9"/>
  <c r="G101" i="9"/>
  <c r="AB100" i="9"/>
  <c r="G100" i="9"/>
  <c r="AK98" i="9"/>
  <c r="AC98" i="9"/>
  <c r="AA107" i="9" s="1"/>
  <c r="P98" i="9"/>
  <c r="H98" i="9"/>
  <c r="F107" i="9" s="1"/>
  <c r="AB94" i="9"/>
  <c r="G94" i="9"/>
  <c r="AB93" i="9"/>
  <c r="G93" i="9"/>
  <c r="AB92" i="9"/>
  <c r="G92" i="9"/>
  <c r="AB90" i="9"/>
  <c r="G90" i="9"/>
  <c r="AB89" i="9"/>
  <c r="G89" i="9"/>
  <c r="AB88" i="9"/>
  <c r="G88" i="9"/>
  <c r="AB87" i="9"/>
  <c r="G87" i="9"/>
  <c r="AK85" i="9"/>
  <c r="AC85" i="9"/>
  <c r="AA92" i="9" s="1"/>
  <c r="P85" i="9"/>
  <c r="H85" i="9"/>
  <c r="F94" i="9" s="1"/>
  <c r="AB81" i="9"/>
  <c r="G81" i="9"/>
  <c r="AB80" i="9"/>
  <c r="G80" i="9"/>
  <c r="AB79" i="9"/>
  <c r="G79" i="9"/>
  <c r="AB77" i="9"/>
  <c r="G77" i="9"/>
  <c r="AB76" i="9"/>
  <c r="G76" i="9"/>
  <c r="AB75" i="9"/>
  <c r="G75" i="9"/>
  <c r="AB74" i="9"/>
  <c r="G74" i="9"/>
  <c r="AK72" i="9"/>
  <c r="AC72" i="9"/>
  <c r="AA81" i="9" s="1"/>
  <c r="P72" i="9"/>
  <c r="H72" i="9"/>
  <c r="F81" i="9" s="1"/>
  <c r="AB68" i="9"/>
  <c r="G68" i="9"/>
  <c r="AB67" i="9"/>
  <c r="G67" i="9"/>
  <c r="AB66" i="9"/>
  <c r="G66" i="9"/>
  <c r="AB64" i="9"/>
  <c r="G64" i="9"/>
  <c r="AB63" i="9"/>
  <c r="G63" i="9"/>
  <c r="AB62" i="9"/>
  <c r="G62" i="9"/>
  <c r="AB61" i="9"/>
  <c r="G61" i="9"/>
  <c r="AK59" i="9"/>
  <c r="AC59" i="9"/>
  <c r="AA66" i="9" s="1"/>
  <c r="P59" i="9"/>
  <c r="H59" i="9"/>
  <c r="F68" i="9" s="1"/>
  <c r="G58" i="9"/>
  <c r="G71" i="9" s="1"/>
  <c r="G84" i="9" s="1"/>
  <c r="G97" i="9" s="1"/>
  <c r="G110" i="9" s="1"/>
  <c r="G123" i="9" s="1"/>
  <c r="G136" i="9" s="1"/>
  <c r="G149" i="9" s="1"/>
  <c r="G162" i="9" s="1"/>
  <c r="G172" i="9" s="1"/>
  <c r="G182" i="9" s="1"/>
  <c r="G192" i="9" s="1"/>
  <c r="G202" i="9" s="1"/>
  <c r="G212" i="9" s="1"/>
  <c r="G222" i="9" s="1"/>
  <c r="G232" i="9" s="1"/>
  <c r="G242" i="9" s="1"/>
  <c r="G252" i="9" s="1"/>
  <c r="G262" i="9" s="1"/>
  <c r="G272" i="9" s="1"/>
  <c r="G282" i="9" s="1"/>
  <c r="G292" i="9" s="1"/>
  <c r="G302" i="9" s="1"/>
  <c r="G312" i="9" s="1"/>
  <c r="G322" i="9" s="1"/>
  <c r="G335" i="9" s="1"/>
  <c r="G348" i="9" s="1"/>
  <c r="G361" i="9" s="1"/>
  <c r="G374" i="9" s="1"/>
  <c r="G387" i="9" s="1"/>
  <c r="G400" i="9" s="1"/>
  <c r="G410" i="9" s="1"/>
  <c r="G420" i="9" s="1"/>
  <c r="G430" i="9" s="1"/>
  <c r="G440" i="9" s="1"/>
  <c r="G450" i="9" s="1"/>
  <c r="G460" i="9" s="1"/>
  <c r="G470" i="9" s="1"/>
  <c r="AB55" i="9"/>
  <c r="G55" i="9"/>
  <c r="AB54" i="9"/>
  <c r="G54" i="9"/>
  <c r="AB53" i="9"/>
  <c r="G53" i="9"/>
  <c r="AB51" i="9"/>
  <c r="G51" i="9"/>
  <c r="AB50" i="9"/>
  <c r="G50" i="9"/>
  <c r="AB49" i="9"/>
  <c r="G49" i="9"/>
  <c r="AB48" i="9"/>
  <c r="G48" i="9"/>
  <c r="AK46" i="9"/>
  <c r="AC46" i="9"/>
  <c r="AA55" i="9" s="1"/>
  <c r="P46" i="9"/>
  <c r="H46" i="9"/>
  <c r="F55" i="9" s="1"/>
  <c r="AB45" i="9"/>
  <c r="AB58" i="9" s="1"/>
  <c r="AB71" i="9" s="1"/>
  <c r="AB84" i="9" s="1"/>
  <c r="AB97" i="9" s="1"/>
  <c r="AB110" i="9" s="1"/>
  <c r="AB123" i="9" s="1"/>
  <c r="AB136" i="9" s="1"/>
  <c r="AB149" i="9" s="1"/>
  <c r="AB162" i="9" s="1"/>
  <c r="AB172" i="9" s="1"/>
  <c r="AB182" i="9" s="1"/>
  <c r="AB192" i="9" s="1"/>
  <c r="AB202" i="9" s="1"/>
  <c r="AB212" i="9" s="1"/>
  <c r="AB222" i="9" s="1"/>
  <c r="AB232" i="9" s="1"/>
  <c r="AB242" i="9" s="1"/>
  <c r="AB252" i="9" s="1"/>
  <c r="AB262" i="9" s="1"/>
  <c r="AB272" i="9" s="1"/>
  <c r="AB282" i="9" s="1"/>
  <c r="AB292" i="9" s="1"/>
  <c r="AB302" i="9" s="1"/>
  <c r="AB312" i="9" s="1"/>
  <c r="AB322" i="9" s="1"/>
  <c r="AB335" i="9" s="1"/>
  <c r="AB348" i="9" s="1"/>
  <c r="AB361" i="9" s="1"/>
  <c r="AB374" i="9" s="1"/>
  <c r="AB387" i="9" s="1"/>
  <c r="AB400" i="9" s="1"/>
  <c r="AB410" i="9" s="1"/>
  <c r="AB420" i="9" s="1"/>
  <c r="AB430" i="9" s="1"/>
  <c r="AB440" i="9" s="1"/>
  <c r="AB450" i="9" s="1"/>
  <c r="AB460" i="9" s="1"/>
  <c r="AB470" i="9" s="1"/>
  <c r="AB42" i="9"/>
  <c r="G42" i="9"/>
  <c r="AB41" i="9"/>
  <c r="G41" i="9"/>
  <c r="AB40" i="9"/>
  <c r="G40" i="9"/>
  <c r="AB39" i="9"/>
  <c r="G39" i="9"/>
  <c r="AC37" i="9"/>
  <c r="H37" i="9"/>
  <c r="AK36" i="9"/>
  <c r="AA42" i="9"/>
  <c r="AO36" i="9" s="1"/>
  <c r="P36" i="9"/>
  <c r="AA31" i="9"/>
  <c r="Z31" i="9" s="1"/>
  <c r="F31" i="9"/>
  <c r="E31" i="9" s="1"/>
  <c r="AA30" i="9"/>
  <c r="Z30" i="9" s="1"/>
  <c r="F30" i="9"/>
  <c r="E30" i="9" s="1"/>
  <c r="AA29" i="9"/>
  <c r="Z29" i="9" s="1"/>
  <c r="F29" i="9"/>
  <c r="E29" i="9" s="1"/>
  <c r="AD8" i="9"/>
  <c r="AH6" i="9"/>
  <c r="AG6" i="9"/>
  <c r="AF6" i="9"/>
  <c r="AE6" i="9"/>
  <c r="AD5" i="9"/>
  <c r="AA370" i="9" l="1"/>
  <c r="F75" i="9"/>
  <c r="R72" i="9" s="1"/>
  <c r="F80" i="9"/>
  <c r="AA68" i="9"/>
  <c r="AA64" i="9"/>
  <c r="AO59" i="9" s="1"/>
  <c r="AA62" i="9"/>
  <c r="AM59" i="9" s="1"/>
  <c r="AA67" i="9"/>
  <c r="AA63" i="9"/>
  <c r="AN59" i="9" s="1"/>
  <c r="AA61" i="9"/>
  <c r="AL59" i="9" s="1"/>
  <c r="AA49" i="9"/>
  <c r="AM46" i="9" s="1"/>
  <c r="AA51" i="9"/>
  <c r="AO46" i="9" s="1"/>
  <c r="F49" i="9"/>
  <c r="R46" i="9" s="1"/>
  <c r="F128" i="9"/>
  <c r="S124" i="9" s="1"/>
  <c r="F106" i="9"/>
  <c r="AA157" i="9"/>
  <c r="AK15" i="9"/>
  <c r="AJ23" i="9" s="1"/>
  <c r="F51" i="9"/>
  <c r="T46" i="9" s="1"/>
  <c r="AA54" i="9"/>
  <c r="F103" i="9"/>
  <c r="T98" i="9" s="1"/>
  <c r="P15" i="9"/>
  <c r="F54" i="9"/>
  <c r="F100" i="9"/>
  <c r="Q98" i="9" s="1"/>
  <c r="F132" i="9"/>
  <c r="F48" i="9"/>
  <c r="Q46" i="9" s="1"/>
  <c r="F50" i="9"/>
  <c r="S46" i="9" s="1"/>
  <c r="F53" i="9"/>
  <c r="F129" i="9"/>
  <c r="T124" i="9" s="1"/>
  <c r="F133" i="9"/>
  <c r="AA154" i="9"/>
  <c r="AN150" i="9" s="1"/>
  <c r="AA93" i="9"/>
  <c r="AA90" i="9"/>
  <c r="AO85" i="9" s="1"/>
  <c r="AA94" i="9"/>
  <c r="AA158" i="9"/>
  <c r="AA48" i="9"/>
  <c r="AL46" i="9" s="1"/>
  <c r="AA50" i="9"/>
  <c r="AN46" i="9" s="1"/>
  <c r="AA53" i="9"/>
  <c r="F101" i="9"/>
  <c r="R98" i="9" s="1"/>
  <c r="F105" i="9"/>
  <c r="F127" i="9"/>
  <c r="R124" i="9" s="1"/>
  <c r="AA152" i="9"/>
  <c r="AL150" i="9" s="1"/>
  <c r="AA89" i="9"/>
  <c r="AN85" i="9" s="1"/>
  <c r="AA88" i="9"/>
  <c r="AM85" i="9" s="1"/>
  <c r="AA155" i="9"/>
  <c r="AO150" i="9" s="1"/>
  <c r="AA159" i="9"/>
  <c r="F343" i="9"/>
  <c r="AA40" i="9"/>
  <c r="AM36" i="9" s="1"/>
  <c r="AA41" i="9"/>
  <c r="AN36" i="9" s="1"/>
  <c r="AA39" i="9"/>
  <c r="AL36" i="9" s="1"/>
  <c r="AA133" i="9"/>
  <c r="AA132" i="9"/>
  <c r="AA131" i="9"/>
  <c r="AA129" i="9"/>
  <c r="AO124" i="9" s="1"/>
  <c r="AA128" i="9"/>
  <c r="AN124" i="9" s="1"/>
  <c r="AA127" i="9"/>
  <c r="AM124" i="9" s="1"/>
  <c r="AA126" i="9"/>
  <c r="AL124" i="9" s="1"/>
  <c r="F396" i="9"/>
  <c r="F74" i="9"/>
  <c r="Q72" i="9" s="1"/>
  <c r="F79" i="9"/>
  <c r="AA345" i="9"/>
  <c r="AA344" i="9"/>
  <c r="AA343" i="9"/>
  <c r="F395" i="9"/>
  <c r="F42" i="9"/>
  <c r="T36" i="9" s="1"/>
  <c r="F41" i="9"/>
  <c r="S36" i="9" s="1"/>
  <c r="F40" i="9"/>
  <c r="R36" i="9" s="1"/>
  <c r="Q36" i="9"/>
  <c r="F61" i="9"/>
  <c r="Q59" i="9" s="1"/>
  <c r="F62" i="9"/>
  <c r="R59" i="9" s="1"/>
  <c r="F63" i="9"/>
  <c r="S59" i="9" s="1"/>
  <c r="F64" i="9"/>
  <c r="T59" i="9" s="1"/>
  <c r="F66" i="9"/>
  <c r="F67" i="9"/>
  <c r="F77" i="9"/>
  <c r="T72" i="9" s="1"/>
  <c r="AA87" i="9"/>
  <c r="AL85" i="9" s="1"/>
  <c r="F102" i="9"/>
  <c r="S98" i="9" s="1"/>
  <c r="F126" i="9"/>
  <c r="Q124" i="9" s="1"/>
  <c r="F345" i="9"/>
  <c r="AA397" i="9"/>
  <c r="AA396" i="9"/>
  <c r="AA395" i="9"/>
  <c r="F76" i="9"/>
  <c r="S72" i="9" s="1"/>
  <c r="AA113" i="9"/>
  <c r="AL111" i="9" s="1"/>
  <c r="AA114" i="9"/>
  <c r="AM111" i="9" s="1"/>
  <c r="AA115" i="9"/>
  <c r="AN111" i="9" s="1"/>
  <c r="AA116" i="9"/>
  <c r="AO111" i="9" s="1"/>
  <c r="AA118" i="9"/>
  <c r="AA119" i="9"/>
  <c r="F139" i="9"/>
  <c r="Q137" i="9" s="1"/>
  <c r="F140" i="9"/>
  <c r="R137" i="9" s="1"/>
  <c r="F141" i="9"/>
  <c r="S137" i="9" s="1"/>
  <c r="F142" i="9"/>
  <c r="T137" i="9" s="1"/>
  <c r="F144" i="9"/>
  <c r="F145" i="9"/>
  <c r="AA165" i="9"/>
  <c r="AL163" i="9" s="1"/>
  <c r="AA166" i="9"/>
  <c r="AM163" i="9" s="1"/>
  <c r="AA167" i="9"/>
  <c r="AN163" i="9" s="1"/>
  <c r="AA330" i="9"/>
  <c r="AA331" i="9"/>
  <c r="F356" i="9"/>
  <c r="F357" i="9"/>
  <c r="AA382" i="9"/>
  <c r="AA383" i="9"/>
  <c r="AA74" i="9"/>
  <c r="AL72" i="9" s="1"/>
  <c r="AA75" i="9"/>
  <c r="AM72" i="9" s="1"/>
  <c r="AA76" i="9"/>
  <c r="AN72" i="9" s="1"/>
  <c r="AA77" i="9"/>
  <c r="AO72" i="9" s="1"/>
  <c r="AA79" i="9"/>
  <c r="AA80" i="9"/>
  <c r="F87" i="9"/>
  <c r="Q85" i="9" s="1"/>
  <c r="F88" i="9"/>
  <c r="R85" i="9" s="1"/>
  <c r="F89" i="9"/>
  <c r="S85" i="9" s="1"/>
  <c r="F90" i="9"/>
  <c r="T85" i="9" s="1"/>
  <c r="F92" i="9"/>
  <c r="F93" i="9"/>
  <c r="AA100" i="9"/>
  <c r="AL98" i="9" s="1"/>
  <c r="AA101" i="9"/>
  <c r="AM98" i="9" s="1"/>
  <c r="AA102" i="9"/>
  <c r="AN98" i="9" s="1"/>
  <c r="AA103" i="9"/>
  <c r="AO98" i="9" s="1"/>
  <c r="AA105" i="9"/>
  <c r="AA106" i="9"/>
  <c r="F152" i="9"/>
  <c r="Q150" i="9" s="1"/>
  <c r="F153" i="9"/>
  <c r="R150" i="9" s="1"/>
  <c r="F154" i="9"/>
  <c r="S150" i="9" s="1"/>
  <c r="F155" i="9"/>
  <c r="T150" i="9" s="1"/>
  <c r="F157" i="9"/>
  <c r="F158" i="9"/>
  <c r="F369" i="9"/>
  <c r="F370" i="9"/>
  <c r="F113" i="9"/>
  <c r="Q111" i="9" s="1"/>
  <c r="F114" i="9"/>
  <c r="R111" i="9" s="1"/>
  <c r="F115" i="9"/>
  <c r="S111" i="9" s="1"/>
  <c r="F116" i="9"/>
  <c r="T111" i="9" s="1"/>
  <c r="F118" i="9"/>
  <c r="F119" i="9"/>
  <c r="AA139" i="9"/>
  <c r="AL137" i="9" s="1"/>
  <c r="AA140" i="9"/>
  <c r="AM137" i="9" s="1"/>
  <c r="AA141" i="9"/>
  <c r="AN137" i="9" s="1"/>
  <c r="AA142" i="9"/>
  <c r="AO137" i="9" s="1"/>
  <c r="AA144" i="9"/>
  <c r="AA145" i="9"/>
  <c r="F165" i="9"/>
  <c r="Q163" i="9" s="1"/>
  <c r="F166" i="9"/>
  <c r="R163" i="9" s="1"/>
  <c r="F167" i="9"/>
  <c r="S163" i="9" s="1"/>
  <c r="F330" i="9"/>
  <c r="F331" i="9"/>
  <c r="AA356" i="9"/>
  <c r="AA357" i="9"/>
  <c r="F382" i="9"/>
  <c r="F383" i="9"/>
  <c r="O23" i="9" l="1"/>
  <c r="AN15" i="9"/>
  <c r="AJ27" i="9" s="1"/>
  <c r="AA27" i="9" s="1"/>
  <c r="Z27" i="9" s="1"/>
  <c r="AL15" i="9"/>
  <c r="AJ25" i="9" s="1"/>
  <c r="AA25" i="9" s="1"/>
  <c r="Z25" i="9" s="1"/>
  <c r="AM15" i="9"/>
  <c r="AJ26" i="9" s="1"/>
  <c r="AA26" i="9" s="1"/>
  <c r="Z26" i="9" s="1"/>
  <c r="Q15" i="9"/>
  <c r="O25" i="9" s="1"/>
  <c r="F25" i="9" s="1"/>
  <c r="E25" i="9" s="1"/>
  <c r="R15" i="9"/>
  <c r="O26" i="9" s="1"/>
  <c r="S15" i="9"/>
  <c r="O27" i="9" s="1"/>
  <c r="AO15" i="9"/>
  <c r="AJ28" i="9" s="1"/>
  <c r="AA28" i="9" s="1"/>
  <c r="Z28" i="9" s="1"/>
  <c r="T15" i="9"/>
  <c r="O28" i="9" s="1"/>
  <c r="W25" i="9" l="1"/>
  <c r="AD10" i="9" s="1"/>
  <c r="F26" i="9"/>
  <c r="E26" i="9" s="1"/>
  <c r="F27" i="9"/>
  <c r="E27" i="9" s="1"/>
  <c r="F28" i="9"/>
  <c r="E28" i="9" s="1"/>
  <c r="B25" i="9" l="1"/>
  <c r="I10" i="9"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N23" authorId="0" shapeId="0" xr:uid="{4BA10750-6AA6-471A-877C-80804BC0F146}">
      <text>
        <r>
          <rPr>
            <sz val="8"/>
            <color indexed="81"/>
            <rFont val="Tahoma"/>
            <family val="2"/>
          </rPr>
          <t xml:space="preserve">The set-aside for each site identified on the Address Exhibit tab of the Common Application must be indicated below.  
</t>
        </r>
      </text>
    </comment>
    <comment ref="AI23" authorId="0" shapeId="0" xr:uid="{8443F3B3-E8EE-45A6-A916-6413C5106D61}">
      <text>
        <r>
          <rPr>
            <sz val="8"/>
            <color indexed="81"/>
            <rFont val="Tahoma"/>
            <family val="2"/>
          </rPr>
          <t xml:space="preserve">The set-aside for each site identified on the Address Exhibit tab of the Common Application must be indicated below.  
</t>
        </r>
      </text>
    </comment>
  </commentList>
</comments>
</file>

<file path=xl/sharedStrings.xml><?xml version="1.0" encoding="utf-8"?>
<sst xmlns="http://schemas.openxmlformats.org/spreadsheetml/2006/main" count="1153" uniqueCount="272">
  <si>
    <t>Self Score</t>
  </si>
  <si>
    <t>Points Awarded</t>
  </si>
  <si>
    <t>Project Name:</t>
  </si>
  <si>
    <t>Sponsor:</t>
  </si>
  <si>
    <t>TOTAL:</t>
  </si>
  <si>
    <t>Self Scoring Form</t>
  </si>
  <si>
    <t>Letter from Dial-A-Ride provider with required language</t>
  </si>
  <si>
    <t>Architectural Standards, Universal Design and Amenities Certification required</t>
  </si>
  <si>
    <t>Required Documentation / Comments</t>
  </si>
  <si>
    <t>Map with transportation routes and distance to Site required</t>
  </si>
  <si>
    <r>
      <t xml:space="preserve">**Multiple documents can be uploaded within each portal field; however, an overwrite will occur </t>
    </r>
    <r>
      <rPr>
        <b/>
        <i/>
        <sz val="10"/>
        <color rgb="FFFF0000"/>
        <rFont val="Arial"/>
        <family val="2"/>
      </rPr>
      <t>if the file name and type are the same as a previously uploaded file</t>
    </r>
    <r>
      <rPr>
        <b/>
        <sz val="10"/>
        <color rgb="FFFF0000"/>
        <rFont val="Arial"/>
        <family val="2"/>
      </rPr>
      <t xml:space="preserve">. </t>
    </r>
  </si>
  <si>
    <t>MOU is required</t>
  </si>
  <si>
    <t>Sites</t>
  </si>
  <si>
    <t>Distance</t>
  </si>
  <si>
    <t>Address</t>
  </si>
  <si>
    <t>Name</t>
  </si>
  <si>
    <t>Asset</t>
  </si>
  <si>
    <t>Points</t>
  </si>
  <si>
    <t>Longitude:</t>
  </si>
  <si>
    <t/>
  </si>
  <si>
    <t>Set-Aside:</t>
  </si>
  <si>
    <t>Latitude:</t>
  </si>
  <si>
    <t>Site #:</t>
  </si>
  <si>
    <t>Recreation</t>
  </si>
  <si>
    <t>Health Services</t>
  </si>
  <si>
    <t>Total Sites:</t>
  </si>
  <si>
    <t>Neighborhood Assets Threshold</t>
  </si>
  <si>
    <t>1)  Indicate the Set-Aside and the latitude and longitude of each site using the drop down boxes in the cells below.</t>
  </si>
  <si>
    <t>No</t>
  </si>
  <si>
    <t>Self-Score:</t>
  </si>
  <si>
    <t>Yes</t>
  </si>
  <si>
    <t>Application Round:</t>
  </si>
  <si>
    <t>Non Metro</t>
  </si>
  <si>
    <t>Other Metro</t>
  </si>
  <si>
    <t>Chicago Metro</t>
  </si>
  <si>
    <t>PID:</t>
  </si>
  <si>
    <t>City of Chicago</t>
  </si>
  <si>
    <t>Underwriting</t>
  </si>
  <si>
    <t>Applicant</t>
  </si>
  <si>
    <t>Threshold</t>
  </si>
  <si>
    <t>Set-Asides</t>
  </si>
  <si>
    <t>Scoring - Neighborhood Assets Certification</t>
  </si>
  <si>
    <t>Food Access Setaside</t>
  </si>
  <si>
    <t>Distance Threshold:</t>
  </si>
  <si>
    <t>Job Training</t>
  </si>
  <si>
    <t>Food Access</t>
  </si>
  <si>
    <t>Score</t>
  </si>
  <si>
    <t>2) Complete the Name, Address, and Distance from Site for each neighborhood asset.</t>
  </si>
  <si>
    <t>For each Project Site identified on the Address Exhibit tab of the Common Application, do the following to determine the Community Asset threshold for the Project below:</t>
  </si>
  <si>
    <t>Scoring Threshold:</t>
  </si>
  <si>
    <t>Chicago Metro: Non AHPAA</t>
  </si>
  <si>
    <t>Chicago Metro: AHPAA</t>
  </si>
  <si>
    <t>N</t>
  </si>
  <si>
    <t>Y</t>
  </si>
  <si>
    <t>Food Access Set Asides</t>
  </si>
  <si>
    <t>Civic/Recreation</t>
  </si>
  <si>
    <t>Job Training/Education</t>
  </si>
  <si>
    <t>Letter of support from DCFS funded organization willing to make referrals to the housing -AND- a plan for how services will be delivered once the youth has graduated from DCFS funded services</t>
  </si>
  <si>
    <t xml:space="preserve">In Illinois youth generally age out of DCFS systems at age 21, and many are in need of a range of supportive housing interventions. </t>
  </si>
  <si>
    <t>Projects may earn points under this category as follows:</t>
  </si>
  <si>
    <t xml:space="preserve">Letter of support from DCFS funded organization willing to make referrals to the housing. </t>
  </si>
  <si>
    <t xml:space="preserve">The letter should: </t>
  </si>
  <si>
    <t>Confirm the ability to make referrals for ongoing support services if necessary for any tenants they refer</t>
  </si>
  <si>
    <t xml:space="preserve">Provide proof of DCFS funding </t>
  </si>
  <si>
    <t>Available services from the provider</t>
  </si>
  <si>
    <t>Frequency of services</t>
  </si>
  <si>
    <t>A services plan should include:</t>
  </si>
  <si>
    <t>Description of how different providers will coordinate, if applicable</t>
  </si>
  <si>
    <t>Scoring - DCFS Support</t>
  </si>
  <si>
    <t>Scoring - IDOC Support</t>
  </si>
  <si>
    <t>A preference for the intended population must be appropriately referenced in the Tenant Selection Plan. Applications for Projects that are unable to obtain written confirmation from IDOC but have made efforts to obtain such written confirmation should include a description of the efforts used to obtain referrals for the Project. The Authority will review the documentation and may award points to Projects that have made best efforts.</t>
  </si>
  <si>
    <t xml:space="preserve">Coordination with IDOC, available on the Website; and 2. </t>
  </si>
  <si>
    <t>Written confirmation from IDOC should include:</t>
  </si>
  <si>
    <t>What services are provided</t>
  </si>
  <si>
    <t>How coordination will occur with Project</t>
  </si>
  <si>
    <t>What funding source is used to pay for these services</t>
  </si>
  <si>
    <t>Written confirmation from IDOC</t>
  </si>
  <si>
    <t>The capacity of the organization to provide services to any Project tenants</t>
  </si>
  <si>
    <t>MOU with services plan</t>
  </si>
  <si>
    <t>MOU between project and community-based service provider</t>
  </si>
  <si>
    <t>Services plan</t>
  </si>
  <si>
    <t>The Memorandum of Understanding (MOU) or other legally binding agreement with a community-based service provider, to provide support services on-site in a dedicated space.</t>
  </si>
  <si>
    <t>A service plan should outline the services offered to residents, number of proposed staff, and the size and location of the service office. Services at minimum must include case management, tenancy support services, and access to behavioral health services (which includes substance use and mental health services).</t>
  </si>
  <si>
    <t xml:space="preserve">2. Dial-A-Ride (Demand Response Transportation / DRT) </t>
  </si>
  <si>
    <t xml:space="preserve">1. Transit- oriented development </t>
  </si>
  <si>
    <t xml:space="preserve">B. Firm Commitment of Operating or Rental Assistance </t>
  </si>
  <si>
    <t xml:space="preserve">A. Leveraging Other Capital Funding Sources </t>
  </si>
  <si>
    <t xml:space="preserve">Scoring Category  </t>
  </si>
  <si>
    <r>
      <rPr>
        <sz val="10"/>
        <color theme="6" tint="-0.499984740745262"/>
        <rFont val="Arial"/>
        <family val="2"/>
      </rPr>
      <t>Option 1a</t>
    </r>
    <r>
      <rPr>
        <sz val="10"/>
        <rFont val="Arial"/>
        <family val="2"/>
      </rPr>
      <t>: 75.1% or more units for 10+ Year Commitment</t>
    </r>
  </si>
  <si>
    <r>
      <rPr>
        <sz val="10"/>
        <color theme="6" tint="-0.499984740745262"/>
        <rFont val="Arial"/>
        <family val="2"/>
      </rPr>
      <t>Option 1b</t>
    </r>
    <r>
      <rPr>
        <sz val="10"/>
        <rFont val="Arial"/>
        <family val="2"/>
      </rPr>
      <t>: 50.1% - 75% of units for 10+ Year Commitment</t>
    </r>
  </si>
  <si>
    <r>
      <rPr>
        <sz val="10"/>
        <color theme="6" tint="-0.499984740745262"/>
        <rFont val="Arial"/>
        <family val="2"/>
      </rPr>
      <t>Option 1c:</t>
    </r>
    <r>
      <rPr>
        <sz val="10"/>
        <rFont val="Arial"/>
        <family val="2"/>
      </rPr>
      <t xml:space="preserve"> 10.1% - 50% of units for 10+ Year Commitment</t>
    </r>
  </si>
  <si>
    <r>
      <rPr>
        <sz val="10"/>
        <color theme="6" tint="-0.499984740745262"/>
        <rFont val="Arial"/>
        <family val="2"/>
      </rPr>
      <t>Option 1d:</t>
    </r>
    <r>
      <rPr>
        <sz val="10"/>
        <rFont val="Arial"/>
        <family val="2"/>
      </rPr>
      <t xml:space="preserve"> 1% - 10% of units for 10+ Year Commitment</t>
    </r>
  </si>
  <si>
    <r>
      <rPr>
        <sz val="10"/>
        <color theme="7" tint="-0.499984740745262"/>
        <rFont val="Arial"/>
        <family val="2"/>
      </rPr>
      <t>Option 2a:</t>
    </r>
    <r>
      <rPr>
        <sz val="10"/>
        <rFont val="Arial"/>
        <family val="2"/>
      </rPr>
      <t xml:space="preserve"> 75.1% or more units for 5 Year to 9 Year and 11 Month Commitment</t>
    </r>
  </si>
  <si>
    <r>
      <rPr>
        <sz val="10"/>
        <color theme="7" tint="-0.499984740745262"/>
        <rFont val="Arial"/>
        <family val="2"/>
      </rPr>
      <t>Option 2b:</t>
    </r>
    <r>
      <rPr>
        <sz val="10"/>
        <rFont val="Arial"/>
        <family val="2"/>
      </rPr>
      <t xml:space="preserve"> 50.1% - 75% of units for 5 Year to 9 Year and 11 Month Commitment</t>
    </r>
  </si>
  <si>
    <r>
      <rPr>
        <sz val="10"/>
        <color theme="7" tint="-0.499984740745262"/>
        <rFont val="Arial"/>
        <family val="2"/>
      </rPr>
      <t>Option 2c:</t>
    </r>
    <r>
      <rPr>
        <sz val="10"/>
        <rFont val="Arial"/>
        <family val="2"/>
      </rPr>
      <t xml:space="preserve"> 10.1% - 50% of units for 5 Year to 9 Year and 11 Month Commitment</t>
    </r>
  </si>
  <si>
    <r>
      <rPr>
        <sz val="10"/>
        <color theme="7" tint="-0.499984740745262"/>
        <rFont val="Arial"/>
        <family val="2"/>
      </rPr>
      <t xml:space="preserve">Option 2d: </t>
    </r>
    <r>
      <rPr>
        <sz val="10"/>
        <rFont val="Arial"/>
        <family val="2"/>
      </rPr>
      <t>1% - 10% of units for 5 Year to 9 Year and 11 Month Commitment</t>
    </r>
  </si>
  <si>
    <r>
      <rPr>
        <sz val="10"/>
        <color theme="8" tint="-0.499984740745262"/>
        <rFont val="Arial"/>
        <family val="2"/>
      </rPr>
      <t>Option 3a:</t>
    </r>
    <r>
      <rPr>
        <sz val="10"/>
        <rFont val="Arial"/>
        <family val="2"/>
      </rPr>
      <t xml:space="preserve"> 75.1% or more units for CoC funded Rental Assistance</t>
    </r>
  </si>
  <si>
    <r>
      <rPr>
        <sz val="10"/>
        <color theme="8" tint="-0.499984740745262"/>
        <rFont val="Arial"/>
        <family val="2"/>
      </rPr>
      <t>Option 3b:</t>
    </r>
    <r>
      <rPr>
        <sz val="10"/>
        <rFont val="Arial"/>
        <family val="2"/>
      </rPr>
      <t xml:space="preserve"> 50.1% - 75% of units for CoC funded Rental Assistance</t>
    </r>
  </si>
  <si>
    <r>
      <rPr>
        <sz val="10"/>
        <color theme="8" tint="-0.499984740745262"/>
        <rFont val="Arial"/>
        <family val="2"/>
      </rPr>
      <t>Option 3c:</t>
    </r>
    <r>
      <rPr>
        <sz val="10"/>
        <rFont val="Arial"/>
        <family val="2"/>
      </rPr>
      <t xml:space="preserve"> 10.1% - 50% of units for CoC funded Rental Assistance</t>
    </r>
  </si>
  <si>
    <r>
      <rPr>
        <sz val="10"/>
        <color theme="8" tint="-0.499984740745262"/>
        <rFont val="Arial"/>
        <family val="2"/>
      </rPr>
      <t>Option 3d:</t>
    </r>
    <r>
      <rPr>
        <sz val="10"/>
        <rFont val="Arial"/>
        <family val="2"/>
      </rPr>
      <t xml:space="preserve"> 1% - 10% of units for CoC funded Rental Assistance</t>
    </r>
  </si>
  <si>
    <r>
      <t xml:space="preserve">Coordination with IDOC </t>
    </r>
    <r>
      <rPr>
        <b/>
        <sz val="10"/>
        <rFont val="Arial"/>
        <family val="2"/>
      </rPr>
      <t>-AND-</t>
    </r>
    <r>
      <rPr>
        <sz val="10"/>
        <rFont val="Arial"/>
        <family val="2"/>
      </rPr>
      <t xml:space="preserve"> 
A plan for how services will be delivered, including what services will be provided, what funding source will be used to pay for these services, and the capacity of the organization to provide services to Project tenants</t>
    </r>
  </si>
  <si>
    <t>C. Universal Design</t>
  </si>
  <si>
    <t xml:space="preserve">D. Green Design and Energy Efficiency </t>
  </si>
  <si>
    <t xml:space="preserve">E. Access to Transportation </t>
  </si>
  <si>
    <r>
      <t xml:space="preserve">Points </t>
    </r>
    <r>
      <rPr>
        <b/>
        <i/>
        <sz val="10"/>
        <rFont val="Arial"/>
        <family val="2"/>
      </rPr>
      <t>are</t>
    </r>
    <r>
      <rPr>
        <i/>
        <sz val="10"/>
        <rFont val="Arial"/>
        <family val="2"/>
      </rPr>
      <t xml:space="preserve"> cumulative</t>
    </r>
  </si>
  <si>
    <r>
      <t xml:space="preserve">Green Initiatives Certification required; points are </t>
    </r>
    <r>
      <rPr>
        <b/>
        <i/>
        <sz val="10"/>
        <rFont val="Arial"/>
        <family val="2"/>
      </rPr>
      <t>not</t>
    </r>
    <r>
      <rPr>
        <i/>
        <sz val="10"/>
        <rFont val="Arial"/>
        <family val="2"/>
      </rPr>
      <t xml:space="preserve"> cumulative</t>
    </r>
  </si>
  <si>
    <r>
      <t xml:space="preserve">Coordination with a DCFS funded organization required; points are </t>
    </r>
    <r>
      <rPr>
        <b/>
        <i/>
        <sz val="10"/>
        <rFont val="Arial"/>
        <family val="2"/>
      </rPr>
      <t>not</t>
    </r>
    <r>
      <rPr>
        <i/>
        <sz val="10"/>
        <rFont val="Arial"/>
        <family val="2"/>
      </rPr>
      <t xml:space="preserve"> cumulative</t>
    </r>
  </si>
  <si>
    <r>
      <t xml:space="preserve">Coordination with IDOC required; points are </t>
    </r>
    <r>
      <rPr>
        <b/>
        <i/>
        <sz val="10"/>
        <rFont val="Arial"/>
        <family val="2"/>
      </rPr>
      <t>not</t>
    </r>
    <r>
      <rPr>
        <i/>
        <sz val="10"/>
        <rFont val="Arial"/>
        <family val="2"/>
      </rPr>
      <t xml:space="preserve"> cumulative</t>
    </r>
  </si>
  <si>
    <r>
      <t xml:space="preserve">Projects that pass all mandatory application requirements will be scored on the following items and ranked according to total score. Projects may earn up to 100 points; </t>
    </r>
    <r>
      <rPr>
        <b/>
        <sz val="10"/>
        <rFont val="Arial"/>
        <family val="2"/>
      </rPr>
      <t>take note where points are not cumulative.</t>
    </r>
  </si>
  <si>
    <t xml:space="preserve">  Coordination with IDOC - OR -</t>
  </si>
  <si>
    <t>Commit to certifying to the following standards: 
      • Enterprise 2020 Community Certification -or- 
      • LEED BD+C at the Gold level -or- 
      • Nation Green Building Standard (NGBS) at the Emerald Level</t>
  </si>
  <si>
    <t xml:space="preserve">Commit to certifying to the following standards: 
      • International Living Future Institute's (ILFI) Core Green Building Certification     
</t>
  </si>
  <si>
    <t>Commit to certifying to the following standards: 
      • Enterprise 2020 Community Certification &amp; 5.5b Moving to Zero Carbon: All Electric -or- 
      • LEED BD+C at the Platinum Level -or- 
      • Living Building Challenge 4.0 (Petals certification program) -or-
      • Passive House Institute United States (PHUIS)' CORE certification</t>
  </si>
  <si>
    <t xml:space="preserve">Commit to certifying to the following standards: 
      • Enterprise 2020 Community Certification &amp; 5.5b Moving to Zero Carbon: All Electric &amp; Enterprise Plus -or-
      • LEED BD+C at the Platinum level + LEED Zero -or-
      • ILFI Zero Energy or Zero Carbon Certification -or-
      • Passive Housing Institute United States (PHIUS)' Zero certification
     </t>
  </si>
  <si>
    <r>
      <t xml:space="preserve">Coordination with IDHS-DDD through letters of support from </t>
    </r>
    <r>
      <rPr>
        <b/>
        <sz val="10"/>
        <rFont val="Arial"/>
        <family val="2"/>
      </rPr>
      <t>both</t>
    </r>
    <r>
      <rPr>
        <sz val="10"/>
        <rFont val="Arial"/>
        <family val="2"/>
      </rPr>
      <t>:
(a)	 An IDHS-funded Independent Service Coordination agency willing to make referrals to the housing 
	   -AND- 
(b)	 One or more IDHS funded service provider(s) willing to make referrals to the housing and/or able to provide services to residents at the property</t>
    </r>
  </si>
  <si>
    <r>
      <t xml:space="preserve">Coordination with IDHS-DDD through at least one letter of support from </t>
    </r>
    <r>
      <rPr>
        <b/>
        <sz val="10"/>
        <rFont val="Arial"/>
        <family val="2"/>
      </rPr>
      <t>either</t>
    </r>
    <r>
      <rPr>
        <sz val="10"/>
        <rFont val="Arial"/>
        <family val="2"/>
      </rPr>
      <t>:
(a)	 An IDHS-funded Independent Service Coordination agency willing to make referrals to the housing
	   OR
(b)	 One or more IDHS funded service provider(s) willing to make referrals to the housing and/or able to provide services to residents at the property - OR -</t>
    </r>
  </si>
  <si>
    <t>Scoring - IDHS-DDD Support</t>
  </si>
  <si>
    <t>A preference for the intended population must be appropriately referenced in the Tenant Selection Plan. Applications for Projects that are unable to obtain written confirmation from Independent Service Coordination agencies or IDHS-funded service providers but have made efforts to obtain such written confirmation should include a description of the efforts used to obtain referrals for the Project. The Authority will review the documentation and may award points to Projects that have made best efforts.</t>
  </si>
  <si>
    <t xml:space="preserve">All sites are located within the proximity radius of a county health clinic, urgent care clinic, pharmacy, federally qualified health center, or hospital system.
</t>
  </si>
  <si>
    <t>All sites are located within proximity radius of a supermarket, supercenter, full-service grocery store or other food store with fresh produce.</t>
  </si>
  <si>
    <t xml:space="preserve">All sites are located within the proximity radius of a public library, public park / park district territory that is open to the public.
</t>
  </si>
  <si>
    <t xml:space="preserve">Job Training: All Sites are located within the proximity radius of a workforce investment center or job training center as identified through the Illinois workNet center and/or the Illinois Employment First website. Education: All sites are located within the proximity radius of a public K-12 school, community college, or continuing education facility offering a full set of classes. Tuition based schools and selective enrollment schools do not qualify. Pre-K or daycare facilities will be considered for family Projects only.
</t>
  </si>
  <si>
    <r>
      <t xml:space="preserve">Coordination with IDHS-DDD, demonstrated through </t>
    </r>
    <r>
      <rPr>
        <b/>
        <sz val="10"/>
        <rFont val="Arial"/>
        <family val="2"/>
      </rPr>
      <t>both</t>
    </r>
    <r>
      <rPr>
        <sz val="10"/>
        <rFont val="Arial"/>
        <family val="2"/>
      </rPr>
      <t xml:space="preserve"> a letter of support from (a) an IDHS-funded Independent Service Coordination agency </t>
    </r>
    <r>
      <rPr>
        <b/>
        <sz val="10"/>
        <rFont val="Arial"/>
        <family val="2"/>
      </rPr>
      <t>AND</t>
    </r>
    <r>
      <rPr>
        <sz val="10"/>
        <rFont val="Arial"/>
        <family val="2"/>
      </rPr>
      <t xml:space="preserve"> (b) One or more IDHS funded service provider(s) willing to make referrals to the housing and/or able to provide services to residents at the property</t>
    </r>
  </si>
  <si>
    <r>
      <t xml:space="preserve">Coordination with IDHS-DDD, demonstrated through at least one letter of support from either (a) an IDHS-funded Independent Service Coordination agency </t>
    </r>
    <r>
      <rPr>
        <b/>
        <sz val="10"/>
        <rFont val="Arial"/>
        <family val="2"/>
      </rPr>
      <t>OR</t>
    </r>
    <r>
      <rPr>
        <sz val="10"/>
        <rFont val="Arial"/>
        <family val="2"/>
      </rPr>
      <t xml:space="preserve"> (b) One or more IDHS funded service provider(s) willing to make referrals to the housing and/or able to provide services to residents at the property</t>
    </r>
  </si>
  <si>
    <t>Confirm the ability to make referrals to the housing</t>
  </si>
  <si>
    <t xml:space="preserve">The letter(s) should: </t>
  </si>
  <si>
    <t>Confirm what services are provided</t>
  </si>
  <si>
    <t>Clarify what funding source is used to pay for these services</t>
  </si>
  <si>
    <t>Demonstrate the capacity of the organization to provide services to any Project tenants</t>
  </si>
  <si>
    <r>
      <t xml:space="preserve">Points will be awarded based on the proximity of each qualifying neighborhood asset to the Project Site (see tab J). </t>
    </r>
    <r>
      <rPr>
        <b/>
        <sz val="10"/>
        <rFont val="Arial"/>
        <family val="2"/>
      </rPr>
      <t xml:space="preserve">
     </t>
    </r>
    <r>
      <rPr>
        <b/>
        <u/>
        <sz val="10"/>
        <rFont val="Arial"/>
        <family val="2"/>
      </rPr>
      <t>Proximity Radius by Set-Aside</t>
    </r>
    <r>
      <rPr>
        <b/>
        <sz val="10"/>
        <rFont val="Arial"/>
        <family val="2"/>
      </rPr>
      <t xml:space="preserve">   </t>
    </r>
    <r>
      <rPr>
        <sz val="10"/>
        <rFont val="Arial"/>
        <family val="2"/>
      </rPr>
      <t xml:space="preserve">
     City of Chicago: .5 miles
     Chicago Metro: 	.5 miles
     Other Metro: 	.75 miles
     Non-Metro: 	1 mile	
</t>
    </r>
    <r>
      <rPr>
        <b/>
        <sz val="10"/>
        <rFont val="Arial"/>
        <family val="2"/>
      </rPr>
      <t xml:space="preserve">     </t>
    </r>
    <r>
      <rPr>
        <b/>
        <u/>
        <sz val="10"/>
        <rFont val="Arial"/>
        <family val="2"/>
      </rPr>
      <t>Points by Category</t>
    </r>
    <r>
      <rPr>
        <b/>
        <sz val="10"/>
        <rFont val="Arial"/>
        <family val="2"/>
      </rPr>
      <t xml:space="preserve">
</t>
    </r>
    <r>
      <rPr>
        <sz val="10"/>
        <rFont val="Arial"/>
        <family val="2"/>
      </rPr>
      <t xml:space="preserve">     Health Services: 	4
     Food Access:	 2
     Civic/Recreation:	 2
     Education/Job Training: 	2</t>
    </r>
  </si>
  <si>
    <t>G. Coordination of Services</t>
  </si>
  <si>
    <t xml:space="preserve">H. Neighborhood Assets </t>
  </si>
  <si>
    <t>Agreement with required service details (see tab G)</t>
  </si>
  <si>
    <r>
      <rPr>
        <b/>
        <sz val="10"/>
        <rFont val="Arial"/>
        <family val="2"/>
      </rPr>
      <t>For-profit BIPOC-led firms</t>
    </r>
    <r>
      <rPr>
        <sz val="10"/>
        <rFont val="Arial"/>
        <family val="2"/>
      </rPr>
      <t xml:space="preserve"> are defined as those companies who at the time of application can provide documentation of current MBE certification with one of the approved entities below:
1) Illinois Department of Central Management Services- Business Enterprise Program for
Minorities, Females and Persons with Disabilities; OR
2) City of Chicago, City of St. Louis, Cook County, Chicago Transit Authority, Illinois Department of Transportation, METRA, PACE, Chicago Minority Supplier Development Council, Mid-States Minority Supplier Development Council or Women’s Business Development Center.</t>
    </r>
  </si>
  <si>
    <r>
      <rPr>
        <b/>
        <sz val="10"/>
        <rFont val="Arial"/>
        <family val="2"/>
      </rPr>
      <t>BIPOC-led/governed non-profit organizations</t>
    </r>
    <r>
      <rPr>
        <sz val="10"/>
        <rFont val="Arial"/>
        <family val="2"/>
      </rPr>
      <t xml:space="preserve"> are defined and certified at time of application one of two ways:
1) BIPOC-Led: A minimum of 35 percent of director-level employee leadership is BIPOC, including the Executive Director and a share of those employees reporting directly to the Executive Director. This will be evidenced via self-certification and a completed Organizational Chart Template at the time of application. OR
2) BIPOC-Governed: A non-profit whose Board Chair AND a minimum 30 percent of all other voting members is BIPOC OR whose overall Board composition is 40 percent BIPOC. This will be evidenced via self-certification at time of application. Applicants must also certify that their board composition met the criteria for BIPOC-Governed at least a year (12 months) prior to the application date.</t>
    </r>
  </si>
  <si>
    <t>For-profit BIPOC-led firms are defined as those companies who at the time of application can provide documentation of current MBE certification with one of the approved entities below:</t>
  </si>
  <si>
    <r>
      <t xml:space="preserve">1) Illinois Department of Central Management Services- Business Enterprise Program for Minorities, Females and Persons with Disabilities; </t>
    </r>
    <r>
      <rPr>
        <b/>
        <sz val="10"/>
        <rFont val="Arial"/>
        <family val="2"/>
      </rPr>
      <t>OR</t>
    </r>
  </si>
  <si>
    <t>2) City of Chicago, City of St. Louis, Cook County, Chicago Transit Authority, Illinois Department of Transportation, METRA, PACE, Chicago Minority Supplier Development Council, Mid-States Minority Supplier Development Council or Women’s Business Development Center.</t>
  </si>
  <si>
    <t>BIPOC-led/governed non-profit organizations are defined and certified at time of application one of two ways:</t>
  </si>
  <si>
    <r>
      <t xml:space="preserve">1) BIPOC-Led: A minimum of 35 percent of director-level employee leadership is BIPOC, including the Executive Director and a share of those employees reporting directly to the Executive Director. This will be evidenced via self-certification and a completed Organizational Chart Template at the time of application. </t>
    </r>
    <r>
      <rPr>
        <b/>
        <sz val="10"/>
        <rFont val="Arial"/>
        <family val="2"/>
      </rPr>
      <t>OR</t>
    </r>
  </si>
  <si>
    <t>Provide proof of IDHS funding (for IDHS-funded service providers)</t>
  </si>
  <si>
    <r>
      <t xml:space="preserve">Coordination with IDHS required; points are </t>
    </r>
    <r>
      <rPr>
        <b/>
        <i/>
        <sz val="10"/>
        <rFont val="Arial"/>
        <family val="2"/>
      </rPr>
      <t>not</t>
    </r>
    <r>
      <rPr>
        <i/>
        <sz val="10"/>
        <rFont val="Arial"/>
        <family val="2"/>
      </rPr>
      <t xml:space="preserve"> cumulative</t>
    </r>
  </si>
  <si>
    <t>All persons housed under this RFA must be of legal age to rent an apartment, although having co-signers of leases is acceptable, as is a master lease model, so long as the tenants are all at least 18 years of age.</t>
  </si>
  <si>
    <t>Possible Points  PSH-Only</t>
  </si>
  <si>
    <t>Possible Points PSH-H3C</t>
  </si>
  <si>
    <r>
      <rPr>
        <sz val="10"/>
        <color theme="6" tint="-0.499984740745262"/>
        <rFont val="Arial"/>
        <family val="2"/>
      </rPr>
      <t>PSH-H3C Option 1a</t>
    </r>
    <r>
      <rPr>
        <sz val="10"/>
        <rFont val="Arial"/>
        <family val="2"/>
      </rPr>
      <t>: leveraged grant funds cover 20% or more of total project costs</t>
    </r>
  </si>
  <si>
    <r>
      <rPr>
        <sz val="10"/>
        <color theme="6" tint="-0.499984740745262"/>
        <rFont val="Arial"/>
        <family val="2"/>
      </rPr>
      <t>PSH-H3C Option 1b</t>
    </r>
    <r>
      <rPr>
        <sz val="10"/>
        <rFont val="Arial"/>
        <family val="2"/>
      </rPr>
      <t>: leveraged grant funds cover 15.1%-19.9% of total project costs</t>
    </r>
  </si>
  <si>
    <r>
      <rPr>
        <sz val="10"/>
        <color theme="6" tint="-0.499984740745262"/>
        <rFont val="Arial"/>
        <family val="2"/>
      </rPr>
      <t>PSH-H3C Option 1c</t>
    </r>
    <r>
      <rPr>
        <sz val="10"/>
        <rFont val="Arial"/>
        <family val="2"/>
      </rPr>
      <t>: leveraged grant funds cover 10%-15% of total project costs</t>
    </r>
  </si>
  <si>
    <t xml:space="preserve">  Coordination with DCFS - OR - </t>
  </si>
  <si>
    <r>
      <t xml:space="preserve">Coordination DCFS </t>
    </r>
    <r>
      <rPr>
        <b/>
        <sz val="10"/>
        <rFont val="Arial"/>
        <family val="2"/>
      </rPr>
      <t>-AND-</t>
    </r>
    <r>
      <rPr>
        <sz val="10"/>
        <rFont val="Arial"/>
        <family val="2"/>
      </rPr>
      <t xml:space="preserve"> 
A plan for how services will be delivered once the youth have graduated from DCFS funded services
</t>
    </r>
  </si>
  <si>
    <t xml:space="preserve">F. 1. Coordination with the Illinois Department of Children and Family Services (DCFS) to House Youth Aging out of DCFS Care </t>
  </si>
  <si>
    <t xml:space="preserve">F. 2. Coordination with the Illinois Department of Corrections (IDOC) Re-Entry program </t>
  </si>
  <si>
    <t>A Healthcare Partner may act as a housing referral agency for Combination PSH-H3C Projects. Applications that include a letter of support for housing referrals to the Project from a Healthcare Partner may earn five points.</t>
  </si>
  <si>
    <t>Scoring - Healthcare Provider Support</t>
  </si>
  <si>
    <t xml:space="preserve">F. 3. Coordination with the Illinois Department of Human Services, Division of Developmental Disabilities (IDHS-DDD) </t>
  </si>
  <si>
    <t>F. 4. Coordination with Healthcare Partner as Referral Agency (Combination PSH-H3C Projects Only)</t>
  </si>
  <si>
    <r>
      <t xml:space="preserve">Coordination with Healthcare Partner required; points are </t>
    </r>
    <r>
      <rPr>
        <b/>
        <i/>
        <sz val="10"/>
        <rFont val="Arial"/>
        <family val="2"/>
      </rPr>
      <t>not</t>
    </r>
    <r>
      <rPr>
        <i/>
        <sz val="10"/>
        <rFont val="Arial"/>
        <family val="2"/>
      </rPr>
      <t xml:space="preserve"> cumulative</t>
    </r>
  </si>
  <si>
    <t>Letters from Independent Service Coordination Agency and IDHS funded organization with required language (see tab F. 3.)</t>
  </si>
  <si>
    <t>Letter from Independent Service Coordination Agency and/or IDHS funded organization with required language (see tab F. 3.)</t>
  </si>
  <si>
    <t>Commitment letter and service plan with required language (see tab F. 2.)</t>
  </si>
  <si>
    <t>Letter from IDOC with required language (see tab F. 2.)</t>
  </si>
  <si>
    <t xml:space="preserve">Commitment letter and service plan with required language (see tab F. 1.) </t>
  </si>
  <si>
    <t>Letter from  DCFS with required language (see tab F. 1.)</t>
  </si>
  <si>
    <t>Option 1: A Memorandum of Understanding (MOU) or other legally binding agreement with a community-based service provider to provide support services on-site in a dedicated space.</t>
  </si>
  <si>
    <t>Option 2 (for Combination PSH-H3C Project): A Memorandum of Understanding (MOU) or other legally binding agreement with a Healthcare Partner, which may or may not be the Sponsor organization, to provide support services.</t>
  </si>
  <si>
    <t>PSH-Only: 12-15%</t>
  </si>
  <si>
    <t>PSH-Only: 15.1-20%</t>
  </si>
  <si>
    <t>PSH-Only: 20.1% or more</t>
  </si>
  <si>
    <t>https://www.dhs.state.il.us/page.aspx?item=68911</t>
  </si>
  <si>
    <t>Local Independent Service Coordination Agencies can be found on IDHS's website here:</t>
  </si>
  <si>
    <t>Housing may not be time limited, and there can be no age restrictions on the housing, but a preference for the intended population must be appropriately referenced in the Tenant Selection Plan.</t>
  </si>
  <si>
    <t xml:space="preserve">To request a letter of support from DCFS please reach out to: </t>
  </si>
  <si>
    <t>john.j.egan@illinois.gov</t>
  </si>
  <si>
    <t>John Cheney Egan</t>
  </si>
  <si>
    <t>Jennifer Parrack</t>
  </si>
  <si>
    <t>Jennifer.Parrack@illinois.gov</t>
  </si>
  <si>
    <t>One or more Healthcare Partner(s) willing to make service referrals to the Project</t>
  </si>
  <si>
    <t>AND/OR</t>
  </si>
  <si>
    <t>Scoring - On-Site Health Services (For Combination PSH-H3C Projects)</t>
  </si>
  <si>
    <r>
      <t xml:space="preserve">One or more Healthcare Partner(s) providing limited medical services
in the form of a mobile clinic, onsite screenings, etc.
</t>
    </r>
    <r>
      <rPr>
        <b/>
        <sz val="10"/>
        <rFont val="Arial"/>
        <family val="2"/>
      </rPr>
      <t>OR</t>
    </r>
    <r>
      <rPr>
        <sz val="10"/>
        <rFont val="Arial"/>
        <family val="2"/>
      </rPr>
      <t xml:space="preserve">
Providing other needed wellness services
such as fresh produce, cooking classes, group exercise classes, etc.</t>
    </r>
  </si>
  <si>
    <t>One or more Healthcare Partner(s) providing full onsite medical clinic with services for tenants only</t>
  </si>
  <si>
    <t>One or more Healthcare Partner(s) providing full onsite medical clinic that is also accessible to the community</t>
  </si>
  <si>
    <t>MOU between project and Healthcare Partner</t>
  </si>
  <si>
    <r>
      <t>For Combination PSH-H3C Projects: Combination PSH-H3C Projects where a Healthcare Partner(s) donates site(s) or facilities for reuse/redevelopment may earn eight additional points in the Neighborhood Assets scoring category, should the property or facility be a meaningful contribution to the Project.</t>
    </r>
    <r>
      <rPr>
        <b/>
        <sz val="10"/>
        <rFont val="Arial"/>
        <family val="2"/>
      </rPr>
      <t xml:space="preserve">
 </t>
    </r>
  </si>
  <si>
    <t>PSH-only</t>
  </si>
  <si>
    <t>PSH-H3C</t>
  </si>
  <si>
    <t>Project Type:</t>
  </si>
  <si>
    <t>Project Types</t>
  </si>
  <si>
    <t>PSH-Only</t>
  </si>
  <si>
    <t>Combination PSH-H3C</t>
  </si>
  <si>
    <t>H3C-Only</t>
  </si>
  <si>
    <t>3) For a list of workforce investment and job training centers please see the Illinois workNet center and/or the Illinois Employment First website. Note: Only centers listed at in these sources can count towards meeting the Job Training scoring threshold .</t>
  </si>
  <si>
    <t>Scoring - Site/Facility Donation from Healthcare Provider</t>
  </si>
  <si>
    <t>Combination PSH-H3C Projects where a Healthcare Partner(s) donates site(s) or facilities for reuse/redevelopment may earn eight additional points in the Neighborhood Assets scoring category, should the property or facility be a meaningful contribution to the Project.</t>
  </si>
  <si>
    <t>Applicant must include:</t>
  </si>
  <si>
    <t>Healthcare Partner(s) donates site(s) or facilities for reuse/redevelopment that is a meaningful contribution to the Project.</t>
  </si>
  <si>
    <t>Map, color photographs, addresses, and distances required (see tab H. 1.)</t>
  </si>
  <si>
    <t>Documentation of Site/Facility Donation required (see tab H. 2.)</t>
  </si>
  <si>
    <t>MBE/WBE/DBE Certification, Organizational Chart Template, BIPOC Self-Certification Form (see tab I. 2.)</t>
  </si>
  <si>
    <t>Scoring - Development Team Characteristics (BIPOC/Women Enterprises)</t>
  </si>
  <si>
    <t>PSH-Only and Combination PSH-H3C Projects whose Participants include For-Profit businesses led by Black, Indigenous, or People of Color (“BIPOC”) are eligible to earn a maximum of seven points in the BIPOC/Women Enterprises subcategory. PSH-Only and Combination PSH-H3C Projects whose Participants include BIPOC-led or -governed Qualified Non-Profits are eligible to earn a maximum of five points in this subcategory.</t>
  </si>
  <si>
    <t>Women-Owned Business Enterprises (“WBE”) and Disadvantaged Business Enterprises (“DBE”) may also earn points in this subcategory. Projects teams with Participants that include architects, property managers, and general contractors holding current MBE/WBE/DBE certificates with the entities as outlined above are also eligible to earn different amounts of points in this category according to the table below. These points may also be awarded to joint ventures amongst participating general contractors or architects, provided the MBE/WBE/DBE-certified member represents no less than 25% of the joint venture. Joint ventures must be evidenced by a Memorandum of Understanding at the time of the Application.</t>
  </si>
  <si>
    <t>BIPOC-Led/Governed Qualified Non-Profit</t>
  </si>
  <si>
    <t>2) BIPOC-Governed: A non-profit whose Board Chair AND a minimum 30 percent of all other voting members is BIPOC OR whose overall Board composition is 40 percent BIPOC. This will be evidenced via self-certification at time of application.</t>
  </si>
  <si>
    <r>
      <t>Participants that have</t>
    </r>
    <r>
      <rPr>
        <b/>
        <sz val="10"/>
        <rFont val="Arial"/>
        <family val="2"/>
      </rPr>
      <t xml:space="preserve"> between a 49.1% and 50% stake in all aspects of development control</t>
    </r>
    <r>
      <rPr>
        <sz val="10"/>
        <rFont val="Arial"/>
        <family val="2"/>
      </rPr>
      <t>, including but not limited to ownership, cash-flow, and voting rights</t>
    </r>
  </si>
  <si>
    <t>Development Control Threshold Requirements</t>
  </si>
  <si>
    <t>Points Awarded:           BIPOC-Led/Governed Qualified Non-Profit</t>
  </si>
  <si>
    <t>Points Awarded:                 For-Profit
BIPOC-Led Business</t>
  </si>
  <si>
    <r>
      <t xml:space="preserve">Participants that have a </t>
    </r>
    <r>
      <rPr>
        <b/>
        <sz val="10"/>
        <rFont val="Arial"/>
        <family val="2"/>
      </rPr>
      <t>50.1% or greater stake in all aspects of development control</t>
    </r>
    <r>
      <rPr>
        <sz val="10"/>
        <rFont val="Arial"/>
        <family val="2"/>
      </rPr>
      <t>, including but not limited to ownership, cash-flow, and voting rights</t>
    </r>
  </si>
  <si>
    <r>
      <t>Participants that have</t>
    </r>
    <r>
      <rPr>
        <b/>
        <sz val="10"/>
        <rFont val="Arial"/>
        <family val="2"/>
      </rPr>
      <t xml:space="preserve"> between a 25% and 49% stake in all aspects of development control</t>
    </r>
    <r>
      <rPr>
        <sz val="10"/>
        <rFont val="Arial"/>
        <family val="2"/>
      </rPr>
      <t>, including but not limited to ownership, cash-flow, and voting rights</t>
    </r>
  </si>
  <si>
    <t>WBE and DBE Threshold Requirements</t>
  </si>
  <si>
    <t>Project Participant team includes qualifying MBE/WBE/DBE General Contractor, Property Manager, Architect, and/or Joint Venture Partner</t>
  </si>
  <si>
    <t>2 points per qualifying entity</t>
  </si>
  <si>
    <t>MAXIMUM ALLOWABLE SUBCATEGORY POINTS</t>
  </si>
  <si>
    <t>For-Profit BIPOC-Led Business</t>
  </si>
  <si>
    <r>
      <t xml:space="preserve">Points are </t>
    </r>
    <r>
      <rPr>
        <b/>
        <i/>
        <sz val="10"/>
        <rFont val="Arial"/>
        <family val="2"/>
      </rPr>
      <t>not</t>
    </r>
    <r>
      <rPr>
        <i/>
        <sz val="10"/>
        <rFont val="Arial"/>
        <family val="2"/>
      </rPr>
      <t xml:space="preserve"> cumulative</t>
    </r>
  </si>
  <si>
    <t>Healthcare Partner(s) has at least a 20% stake in all aspects of development control including but not limited to ownership, cash-flow, and voting rights.</t>
  </si>
  <si>
    <t>Healthcare Partner(s) has between a 10%-19.9% stake in all aspects of development control including, but not limited to ownership, cashflow, voting rights.</t>
  </si>
  <si>
    <t>I. 1. Development Team Characteristics -Healthcare Partner is Part of Development Team (Combination PSH-H3C Projects only)</t>
  </si>
  <si>
    <t>I. 2. Development Team Characteristics -BIPOC/Women Enterprises</t>
  </si>
  <si>
    <t>Participation must be evidenced at time of Application via the Organizational Chart included in the Application Certification.</t>
  </si>
  <si>
    <t>I. 3. Development Team Characteristics -Non-Profit Organization Participation</t>
  </si>
  <si>
    <r>
      <rPr>
        <b/>
        <sz val="10"/>
        <rFont val="Arial"/>
        <family val="2"/>
      </rPr>
      <t>Non-Profit Organization Participation</t>
    </r>
    <r>
      <rPr>
        <sz val="10"/>
        <rFont val="Arial"/>
        <family val="2"/>
      </rPr>
      <t xml:space="preserve">
PSH-Only and Combination PSH-H3C Projects are eligible to earn a maximum of two points in the Non-Profit Organization Participation subcategory. Projects that involve the participation of a Qualified Non-Profit Organization can earn two points if the Qualified Non-Profit holds a majority ownership interest (more than 50%) and control in the general partner or managing member of the Project Owner, and materially participates throughout the Compliance Period.</t>
    </r>
  </si>
  <si>
    <t>Must include the Qualified Non-Profit’s IRS determination letter and The section of the Qualified Non-Profit’s articles of incorporation or by-laws that evidence the fostering of low-income housing as an exempt purpose, with that purpose clearly marked and highlighted.</t>
  </si>
  <si>
    <t>J. Supportive Housing Experience and Training (PSH-Only Projects)</t>
  </si>
  <si>
    <r>
      <rPr>
        <b/>
        <sz val="10"/>
        <rFont val="Arial"/>
        <family val="2"/>
      </rPr>
      <t>Supportive Housing Institute Participation</t>
    </r>
    <r>
      <rPr>
        <sz val="10"/>
        <rFont val="Arial"/>
        <family val="2"/>
      </rPr>
      <t xml:space="preserve">
Sponsor(s) has participated in the Illinois Supportive Housing Institute. </t>
    </r>
    <r>
      <rPr>
        <b/>
        <sz val="10"/>
        <rFont val="Arial"/>
        <family val="2"/>
      </rPr>
      <t>AND/OR</t>
    </r>
  </si>
  <si>
    <r>
      <rPr>
        <b/>
        <sz val="10"/>
        <rFont val="Arial"/>
        <family val="2"/>
      </rPr>
      <t>Supportive Housing Development Experience</t>
    </r>
    <r>
      <rPr>
        <sz val="10"/>
        <rFont val="Arial"/>
        <family val="2"/>
      </rPr>
      <t xml:space="preserve">
Sponsor(s) demonstrates that they have developed and placed in service
no less than 400 supportive housing units within the United States. </t>
    </r>
    <r>
      <rPr>
        <b/>
        <sz val="10"/>
        <rFont val="Arial"/>
        <family val="2"/>
      </rPr>
      <t>OR</t>
    </r>
  </si>
  <si>
    <r>
      <rPr>
        <b/>
        <sz val="10"/>
        <rFont val="Arial"/>
        <family val="2"/>
      </rPr>
      <t>CSH Pre-Development Quality Endorsement</t>
    </r>
    <r>
      <rPr>
        <sz val="10"/>
        <rFont val="Arial"/>
        <family val="2"/>
      </rPr>
      <t xml:space="preserve">
Sponsor(s) provides a letter of support from CSH demonstrating
the Project meets CSH Quality Standards</t>
    </r>
  </si>
  <si>
    <t>letter confirming CSH Pre-Development Certification</t>
  </si>
  <si>
    <t>Evidence of participation by Sponsor in Illinois Supportive Housing Institute</t>
  </si>
  <si>
    <t>A list of all property name(s), property address(s), supportive housing unit count(s), and year that property(ies) and/or unit(s) were placed in service</t>
  </si>
  <si>
    <t>K. Statewide Referral Network Participation (PSH-Only Projects)</t>
  </si>
  <si>
    <t>PSH-Only Projects that include Statewide Referral Network units may earn up to two points. Projects must include at least 20% of total units as SRN Units to receive points.</t>
  </si>
  <si>
    <t>L. Addressing a Key Community Health Need (Combination PSH-H3C Projects only)</t>
  </si>
  <si>
    <r>
      <t xml:space="preserve">Points are </t>
    </r>
    <r>
      <rPr>
        <b/>
        <i/>
        <sz val="10"/>
        <rFont val="Arial"/>
        <family val="2"/>
      </rPr>
      <t xml:space="preserve">not </t>
    </r>
    <r>
      <rPr>
        <i/>
        <sz val="10"/>
        <rFont val="Arial"/>
        <family val="2"/>
      </rPr>
      <t>cumulative</t>
    </r>
  </si>
  <si>
    <t>Documentation evidencing a current rental assistance contract or a commitment to provide rental assistance.</t>
  </si>
  <si>
    <r>
      <t>Project is filling an existing gap for a community medical-related use
(</t>
    </r>
    <r>
      <rPr>
        <i/>
        <sz val="10"/>
        <rFont val="Arial"/>
        <family val="2"/>
      </rPr>
      <t>on-site physicians, lab services, clinic, federally qualified and/or full-service health center, etc</t>
    </r>
    <r>
      <rPr>
        <sz val="10"/>
        <rFont val="Arial"/>
        <family val="2"/>
      </rPr>
      <t>.) according to the Community Needs Assessment and other submitted data.</t>
    </r>
  </si>
  <si>
    <r>
      <t>Project provides onsite healthcare-related services (</t>
    </r>
    <r>
      <rPr>
        <i/>
        <sz val="10"/>
        <rFont val="Arial"/>
        <family val="2"/>
      </rPr>
      <t>nutrition counseling, recreation center, etc</t>
    </r>
    <r>
      <rPr>
        <sz val="10"/>
        <rFont val="Arial"/>
        <family val="2"/>
      </rPr>
      <t>.) in response to community health data referenced in Community Health Needs Assessment.</t>
    </r>
  </si>
  <si>
    <t>Project provides specialized onsite healthcare services, but data submitted does not indicate how the proposed Project would address community level healthcare needs or gaps.
Examples of this may include:
       • Healthcare services referenced in the point categories above but without data to support addressing a community need
       • Healthcare related services without a permanent physical space on-site
(i.e., visiting nurse, mobile care clinic)</t>
  </si>
  <si>
    <t>Projects that establish a Memorandum of Understanding (MOU) or other legally binding agreement with a community-based service provider, to provide support services on-site in a dedicated space can earn five (5) points.</t>
  </si>
  <si>
    <t>Letter of support for housing referrals to the Project from a Healthcare Partner with required language (see tab F. 4.)</t>
  </si>
  <si>
    <t>Evidenced by Community Health Needs Assessment, MOU with healthcare partner and additional Mandatory Criteria required under Mandatory Criteria 7.Q.)</t>
  </si>
  <si>
    <t>Evidenced by Community Health Needs Assessment, MOU with healthcare partner and additional Mandatory Criteria required under Mandatory Criteria 7.Q.) and/or documentation provided for scoring criteria 8.F.4.or 8.G.</t>
  </si>
  <si>
    <t xml:space="preserve">Documentation evidencing the commitment of non-Authority resources. Leveraged resources do NOT include deferred developer fee and equity generated from IHDA state donation tax credits. Combination PSH-H3C Projects may score a maximum of 10 points via options 1-3, and 10 points via option 4 for a total of 20 points. </t>
  </si>
  <si>
    <t>2023 Permanent Supportive Housing Round X Development Program</t>
  </si>
  <si>
    <t>SRN Demand Information (or alternate documentation) and draft SRN Agreement</t>
  </si>
  <si>
    <r>
      <t xml:space="preserve">Points are </t>
    </r>
    <r>
      <rPr>
        <b/>
        <i/>
        <sz val="10"/>
        <rFont val="Arial"/>
        <family val="2"/>
      </rPr>
      <t xml:space="preserve">not </t>
    </r>
    <r>
      <rPr>
        <i/>
        <sz val="10"/>
        <rFont val="Arial"/>
        <family val="2"/>
      </rPr>
      <t>cumulative (See specifics on Tab I. 2. for scoring detail)</t>
    </r>
  </si>
  <si>
    <r>
      <rPr>
        <sz val="10"/>
        <color theme="7" tint="-0.499984740745262"/>
        <rFont val="Arial"/>
        <family val="2"/>
      </rPr>
      <t>PSH-H3C Option 2a:</t>
    </r>
    <r>
      <rPr>
        <sz val="10"/>
        <rFont val="Arial"/>
        <family val="2"/>
      </rPr>
      <t xml:space="preserve"> leveraged low-interest or revolving loan funds cover 20% or more of total project costs</t>
    </r>
  </si>
  <si>
    <r>
      <rPr>
        <sz val="10"/>
        <color theme="7" tint="-0.499984740745262"/>
        <rFont val="Arial"/>
        <family val="2"/>
      </rPr>
      <t>PSH-H3C Option 2b:</t>
    </r>
    <r>
      <rPr>
        <sz val="10"/>
        <rFont val="Arial"/>
        <family val="2"/>
      </rPr>
      <t xml:space="preserve"> leveraged low-interest or revolving loan funds cover 15.1%-19.9% of total project costs</t>
    </r>
  </si>
  <si>
    <r>
      <rPr>
        <sz val="10"/>
        <color theme="7" tint="-0.499984740745262"/>
        <rFont val="Arial"/>
        <family val="2"/>
      </rPr>
      <t>PSH-H3C Option 2c:</t>
    </r>
    <r>
      <rPr>
        <sz val="10"/>
        <rFont val="Arial"/>
        <family val="2"/>
      </rPr>
      <t xml:space="preserve"> leveraged low-interest or revolving loan funds cover 10%-15% of total project costs</t>
    </r>
  </si>
  <si>
    <r>
      <rPr>
        <sz val="10"/>
        <color theme="4" tint="-0.499984740745262"/>
        <rFont val="Arial"/>
        <family val="2"/>
      </rPr>
      <t>PSH-H3C Option 3a:</t>
    </r>
    <r>
      <rPr>
        <sz val="10"/>
        <rFont val="Arial"/>
        <family val="2"/>
      </rPr>
      <t xml:space="preserve"> leveraged loan guarantee covers 20% or more of total project costs</t>
    </r>
  </si>
  <si>
    <r>
      <rPr>
        <sz val="10"/>
        <color theme="4" tint="-0.499984740745262"/>
        <rFont val="Arial"/>
        <family val="2"/>
      </rPr>
      <t>PSH-H3C Option 3b:</t>
    </r>
    <r>
      <rPr>
        <sz val="10"/>
        <rFont val="Arial"/>
        <family val="2"/>
      </rPr>
      <t xml:space="preserve"> leveraged loan guarantee cover 15.1%-19.9% of total project costs</t>
    </r>
  </si>
  <si>
    <r>
      <rPr>
        <sz val="10"/>
        <color theme="4" tint="-0.499984740745262"/>
        <rFont val="Arial"/>
        <family val="2"/>
      </rPr>
      <t>PSH-H3C Option 3c:</t>
    </r>
    <r>
      <rPr>
        <sz val="10"/>
        <rFont val="Arial"/>
        <family val="2"/>
      </rPr>
      <t xml:space="preserve"> leveraged loan guarantee cover 10%-15% of total project costs</t>
    </r>
  </si>
  <si>
    <r>
      <rPr>
        <sz val="10"/>
        <color theme="9" tint="-0.499984740745262"/>
        <rFont val="Arial"/>
        <family val="2"/>
      </rPr>
      <t>PSH-H3C Option 4a:</t>
    </r>
    <r>
      <rPr>
        <sz val="10"/>
        <rFont val="Arial"/>
        <family val="2"/>
      </rPr>
      <t xml:space="preserve"> leveraged funds from Healthcare Partner cover 15% or more of total project development costs</t>
    </r>
  </si>
  <si>
    <r>
      <rPr>
        <sz val="10"/>
        <color theme="9" tint="-0.499984740745262"/>
        <rFont val="Arial"/>
        <family val="2"/>
      </rPr>
      <t>PSH-H3C Option 4b:</t>
    </r>
    <r>
      <rPr>
        <sz val="10"/>
        <rFont val="Arial"/>
        <family val="2"/>
      </rPr>
      <t xml:space="preserve"> leveraged funds from Healthcare Partner cover 5%-14.9% of total project costs</t>
    </r>
  </si>
  <si>
    <t>points for PSH-H3C Projects are cumulative</t>
  </si>
  <si>
    <t>Up to 4 points available either through demonstrated experience OR Supportive Housing Institute experience and/or CSH-Pre-Development Quality Endorsement</t>
  </si>
  <si>
    <t>Provide proof of any funding support from the Healthcare Provider</t>
  </si>
  <si>
    <t>Combination PSH-H3C Projects that provide on-site medical services also accessible to community residents may earn up to six points. Projects must establish a MOU or other legally binding agreement with a Healthcare Partner, which may or may not be the Sponsor organization, to provide support services. Projects must submit the MOU and a service plan that outlines the services offered to tenants and/or community residents, number of proposed staff, and the size and location of the service office, as well as proposed hourrs of operation. Services provided must be specified and informed by the Community Needs Assessment, and appropriate for the target population. Combination PSH-H3C Projects will be awarded points based on the following rubric, and may be awarded a maximum of six points:</t>
  </si>
  <si>
    <t>A letter of intent to the Sponsor or Owner from the entity to sell, donate, or enter into a long-term lease of the Site with a term ending no sooner than six months after the Application deadline</t>
  </si>
  <si>
    <r>
      <t xml:space="preserve">Ten (10) additional Universal Design items beyond code and </t>
    </r>
    <r>
      <rPr>
        <b/>
        <sz val="10"/>
        <rFont val="Arial"/>
        <family val="2"/>
      </rPr>
      <t>Mandatory</t>
    </r>
    <r>
      <rPr>
        <sz val="10"/>
        <rFont val="Arial"/>
        <family val="2"/>
      </rPr>
      <t xml:space="preserve"> requirements in 100% of units</t>
    </r>
  </si>
  <si>
    <t>Coordination with a Healthcare Partner, demonstrated through a letter of support for housing referrals to the Project from a Healthcare Partner.</t>
  </si>
  <si>
    <t>Coordination with a Healthcare Partner demonstated by a letter of support for housing referrals to the Project</t>
  </si>
  <si>
    <t>X</t>
  </si>
  <si>
    <t>Coordination with IDOC can be documented by receiving email confirmation from Jennifer Parrack, Jennifer.Parrack@illinois.gov</t>
  </si>
  <si>
    <r>
      <t xml:space="preserve">A fully executed, binding agreement with a term ending no sooner than six months after the Application deadline, signed by both the Sponsor or Owner and the seller of the Site evidencing land and/or building donation; </t>
    </r>
    <r>
      <rPr>
        <b/>
        <sz val="10"/>
        <rFont val="Arial"/>
        <family val="2"/>
      </rPr>
      <t>or</t>
    </r>
  </si>
  <si>
    <t>Scoring - Coordination of Services (for PSH-Only Projects)</t>
  </si>
  <si>
    <t>Letter of support</t>
  </si>
  <si>
    <t>x</t>
  </si>
  <si>
    <t>Letter(s) of support</t>
  </si>
  <si>
    <t>Letter of Support</t>
  </si>
  <si>
    <t>Service Plan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</si>
</sst>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30"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8"/>
      <name val="Arial"/>
      <family val="2"/>
    </font>
    <font>
      <b/>
      <sz val="12"/>
      <name val="Arial"/>
      <family val="2"/>
    </font>
    <font>
      <sz val="12"/>
      <name val="Arial"/>
      <family val="2"/>
    </font>
    <font>
      <b/>
      <sz val="14"/>
      <name val="Arial"/>
      <family val="2"/>
    </font>
    <font>
      <sz val="10"/>
      <name val="Arial"/>
      <family val="2"/>
    </font>
    <font>
      <b/>
      <sz val="10"/>
      <name val="Arial"/>
      <family val="2"/>
    </font>
    <font>
      <b/>
      <sz val="10"/>
      <color rgb="FFFF0000"/>
      <name val="Arial"/>
      <family val="2"/>
    </font>
    <font>
      <sz val="10"/>
      <color rgb="FFFF0000"/>
      <name val="Arial"/>
      <family val="2"/>
    </font>
    <font>
      <b/>
      <i/>
      <sz val="10"/>
      <color rgb="FFFF0000"/>
      <name val="Arial"/>
      <family val="2"/>
    </font>
    <font>
      <b/>
      <sz val="10"/>
      <color theme="0"/>
      <name val="Arial"/>
      <family val="2"/>
    </font>
    <font>
      <sz val="12"/>
      <color theme="1"/>
      <name val="Arial Narrow"/>
      <family val="2"/>
    </font>
    <font>
      <sz val="8"/>
      <color indexed="81"/>
      <name val="Tahoma"/>
      <family val="2"/>
    </font>
    <font>
      <sz val="11"/>
      <color theme="1"/>
      <name val="Arial Narrow"/>
      <family val="2"/>
    </font>
    <font>
      <b/>
      <sz val="11"/>
      <color theme="1"/>
      <name val="Arial Narrow"/>
      <family val="2"/>
    </font>
    <font>
      <b/>
      <u/>
      <sz val="11"/>
      <color theme="1"/>
      <name val="Arial Narrow"/>
      <family val="2"/>
    </font>
    <font>
      <b/>
      <sz val="11"/>
      <color rgb="FFFF0000"/>
      <name val="Arial Narrow"/>
      <family val="2"/>
    </font>
    <font>
      <i/>
      <sz val="11"/>
      <color theme="1"/>
      <name val="Arial Narrow"/>
      <family val="2"/>
    </font>
    <font>
      <i/>
      <sz val="10"/>
      <name val="Arial"/>
      <family val="2"/>
    </font>
    <font>
      <b/>
      <u/>
      <sz val="10"/>
      <name val="Arial"/>
      <family val="2"/>
    </font>
    <font>
      <sz val="10"/>
      <color theme="6" tint="-0.499984740745262"/>
      <name val="Arial"/>
      <family val="2"/>
    </font>
    <font>
      <sz val="10"/>
      <color theme="7" tint="-0.499984740745262"/>
      <name val="Arial"/>
      <family val="2"/>
    </font>
    <font>
      <sz val="10"/>
      <color theme="8" tint="-0.499984740745262"/>
      <name val="Arial"/>
      <family val="2"/>
    </font>
    <font>
      <b/>
      <i/>
      <sz val="10"/>
      <name val="Arial"/>
      <family val="2"/>
    </font>
    <font>
      <u/>
      <sz val="10"/>
      <color theme="10"/>
      <name val="Arial"/>
      <family val="2"/>
    </font>
    <font>
      <sz val="10"/>
      <color theme="4" tint="-0.499984740745262"/>
      <name val="Arial"/>
      <family val="2"/>
    </font>
    <font>
      <sz val="10"/>
      <color theme="9" tint="-0.499984740745262"/>
      <name val="Arial"/>
      <family val="2"/>
    </font>
  </fonts>
  <fills count="12">
    <fill>
      <patternFill patternType="none"/>
    </fill>
    <fill>
      <patternFill patternType="gray125"/>
    </fill>
    <fill>
      <patternFill patternType="solid">
        <fgColor theme="0"/>
        <bgColor indexed="64"/>
      </patternFill>
    </fill>
    <fill>
      <patternFill patternType="solid">
        <fgColor rgb="FFFFFF99"/>
        <bgColor indexed="64"/>
      </patternFill>
    </fill>
    <fill>
      <patternFill patternType="solid">
        <fgColor theme="6" tint="0.79998168889431442"/>
        <bgColor indexed="64"/>
      </patternFill>
    </fill>
    <fill>
      <patternFill patternType="solid">
        <fgColor rgb="FFFF0000"/>
        <bgColor indexed="64"/>
      </patternFill>
    </fill>
    <fill>
      <patternFill patternType="solid">
        <fgColor theme="3" tint="0.79998168889431442"/>
        <bgColor indexed="64"/>
      </patternFill>
    </fill>
    <fill>
      <patternFill patternType="solid">
        <fgColor theme="4" tint="0.59999389629810485"/>
        <bgColor indexed="64"/>
      </patternFill>
    </fill>
    <fill>
      <patternFill patternType="solid">
        <fgColor theme="5" tint="0.39997558519241921"/>
        <bgColor indexed="64"/>
      </patternFill>
    </fill>
    <fill>
      <patternFill patternType="solid">
        <fgColor theme="0" tint="-0.14999847407452621"/>
        <bgColor indexed="64"/>
      </patternFill>
    </fill>
    <fill>
      <patternFill patternType="solid">
        <fgColor theme="5" tint="0.59999389629810485"/>
        <bgColor indexed="64"/>
      </patternFill>
    </fill>
    <fill>
      <patternFill patternType="solid">
        <fgColor theme="0" tint="-0.249977111117893"/>
        <bgColor indexed="64"/>
      </patternFill>
    </fill>
  </fills>
  <borders count="60">
    <border>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style="thin">
        <color indexed="64"/>
      </right>
      <top style="medium">
        <color indexed="64"/>
      </top>
      <bottom style="medium">
        <color indexed="64"/>
      </bottom>
      <diagonal/>
    </border>
    <border>
      <left/>
      <right/>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double">
        <color indexed="64"/>
      </top>
      <bottom style="thin">
        <color indexed="64"/>
      </bottom>
      <diagonal/>
    </border>
    <border>
      <left/>
      <right style="double">
        <color indexed="64"/>
      </right>
      <top style="thin">
        <color indexed="64"/>
      </top>
      <bottom style="thin">
        <color indexed="64"/>
      </bottom>
      <diagonal/>
    </border>
    <border>
      <left style="double">
        <color indexed="64"/>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style="medium">
        <color indexed="64"/>
      </top>
      <bottom/>
      <diagonal/>
    </border>
    <border>
      <left style="double">
        <color indexed="64"/>
      </left>
      <right/>
      <top style="thin">
        <color indexed="64"/>
      </top>
      <bottom style="medium">
        <color indexed="64"/>
      </bottom>
      <diagonal/>
    </border>
    <border>
      <left/>
      <right/>
      <top style="thin">
        <color indexed="64"/>
      </top>
      <bottom style="medium">
        <color indexed="64"/>
      </bottom>
      <diagonal/>
    </border>
    <border>
      <left style="thin">
        <color theme="1"/>
      </left>
      <right/>
      <top style="thin">
        <color indexed="64"/>
      </top>
      <bottom style="thin">
        <color indexed="64"/>
      </bottom>
      <diagonal/>
    </border>
    <border>
      <left style="thin">
        <color theme="1"/>
      </left>
      <right style="thin">
        <color theme="1"/>
      </right>
      <top style="thin">
        <color indexed="64"/>
      </top>
      <bottom style="thin">
        <color indexed="64"/>
      </bottom>
      <diagonal/>
    </border>
    <border>
      <left style="thin">
        <color theme="0"/>
      </left>
      <right style="thin">
        <color indexed="64"/>
      </right>
      <top style="thin">
        <color indexed="64"/>
      </top>
      <bottom style="thin">
        <color indexed="64"/>
      </bottom>
      <diagonal/>
    </border>
    <border>
      <left/>
      <right style="thin">
        <color theme="1"/>
      </right>
      <top style="thin">
        <color indexed="64"/>
      </top>
      <bottom style="thin">
        <color indexed="64"/>
      </bottom>
      <diagonal/>
    </border>
    <border>
      <left/>
      <right/>
      <top/>
      <bottom style="double">
        <color indexed="64"/>
      </bottom>
      <diagonal/>
    </border>
    <border>
      <left/>
      <right/>
      <top style="thin">
        <color indexed="64"/>
      </top>
      <bottom/>
      <diagonal/>
    </border>
    <border>
      <left/>
      <right/>
      <top/>
      <bottom style="medium">
        <color indexed="64"/>
      </bottom>
      <diagonal/>
    </border>
    <border>
      <left style="thin">
        <color indexed="64"/>
      </left>
      <right style="thin">
        <color indexed="64"/>
      </right>
      <top/>
      <bottom/>
      <diagonal/>
    </border>
    <border>
      <left style="thin">
        <color indexed="64"/>
      </left>
      <right style="thin">
        <color indexed="64"/>
      </right>
      <top style="double">
        <color indexed="64"/>
      </top>
      <bottom/>
      <diagonal/>
    </border>
    <border>
      <left style="thin">
        <color indexed="64"/>
      </left>
      <right/>
      <top style="thin">
        <color indexed="64"/>
      </top>
      <bottom/>
      <diagonal/>
    </border>
    <border>
      <left/>
      <right style="double">
        <color indexed="64"/>
      </right>
      <top style="thin">
        <color indexed="64"/>
      </top>
      <bottom/>
      <diagonal/>
    </border>
    <border>
      <left style="thin">
        <color indexed="64"/>
      </left>
      <right/>
      <top/>
      <bottom style="thin">
        <color indexed="64"/>
      </bottom>
      <diagonal/>
    </border>
    <border>
      <left/>
      <right style="double">
        <color indexed="64"/>
      </right>
      <top/>
      <bottom style="thin">
        <color indexed="64"/>
      </bottom>
      <diagonal/>
    </border>
    <border>
      <left style="medium">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theme="0"/>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s>
  <cellStyleXfs count="5">
    <xf numFmtId="0" fontId="0" fillId="0" borderId="0"/>
    <xf numFmtId="0" fontId="3" fillId="0" borderId="0"/>
    <xf numFmtId="0" fontId="2" fillId="0" borderId="0"/>
    <xf numFmtId="0" fontId="1" fillId="0" borderId="0"/>
    <xf numFmtId="0" fontId="27" fillId="0" borderId="0" applyNumberFormat="0" applyFill="0" applyBorder="0" applyAlignment="0" applyProtection="0"/>
  </cellStyleXfs>
  <cellXfs count="346">
    <xf numFmtId="0" fontId="0" fillId="0" borderId="0" xfId="0"/>
    <xf numFmtId="0" fontId="0" fillId="0" borderId="2" xfId="0" applyBorder="1" applyAlignment="1">
      <alignment horizontal="center"/>
    </xf>
    <xf numFmtId="0" fontId="0" fillId="2" borderId="3" xfId="0" applyFill="1" applyBorder="1" applyAlignment="1">
      <alignment horizontal="center"/>
    </xf>
    <xf numFmtId="0" fontId="0" fillId="2" borderId="0" xfId="0" applyFill="1"/>
    <xf numFmtId="0" fontId="0" fillId="2" borderId="0" xfId="0" applyFill="1" applyAlignment="1">
      <alignment horizontal="center"/>
    </xf>
    <xf numFmtId="0" fontId="7" fillId="2" borderId="0" xfId="0" applyFont="1" applyFill="1" applyAlignment="1">
      <alignment horizontal="left"/>
    </xf>
    <xf numFmtId="0" fontId="0" fillId="2" borderId="0" xfId="0" applyFill="1" applyAlignment="1">
      <alignment horizontal="left"/>
    </xf>
    <xf numFmtId="0" fontId="0" fillId="0" borderId="1" xfId="0" applyBorder="1" applyAlignment="1">
      <alignment horizontal="center"/>
    </xf>
    <xf numFmtId="0" fontId="5" fillId="3" borderId="7" xfId="0" applyFont="1" applyFill="1" applyBorder="1" applyAlignment="1">
      <alignment horizontal="center" vertical="center"/>
    </xf>
    <xf numFmtId="0" fontId="0" fillId="0" borderId="0" xfId="0" applyAlignment="1">
      <alignment horizontal="center"/>
    </xf>
    <xf numFmtId="0" fontId="0" fillId="0" borderId="24" xfId="0" applyBorder="1" applyAlignment="1">
      <alignment horizontal="center"/>
    </xf>
    <xf numFmtId="0" fontId="0" fillId="0" borderId="24" xfId="0" applyBorder="1" applyAlignment="1" applyProtection="1">
      <alignment horizontal="left" vertical="center" wrapText="1"/>
      <protection locked="0"/>
    </xf>
    <xf numFmtId="0" fontId="0" fillId="0" borderId="3" xfId="0" applyBorder="1" applyAlignment="1">
      <alignment horizontal="left" vertical="center" wrapText="1"/>
    </xf>
    <xf numFmtId="0" fontId="0" fillId="0" borderId="13" xfId="0" applyBorder="1" applyAlignment="1">
      <alignment horizontal="left" vertical="center" wrapText="1"/>
    </xf>
    <xf numFmtId="0" fontId="8" fillId="0" borderId="27" xfId="0" applyFont="1" applyBorder="1" applyAlignment="1">
      <alignment horizontal="left" vertical="top" wrapText="1" indent="2"/>
    </xf>
    <xf numFmtId="0" fontId="8" fillId="0" borderId="0" xfId="0" applyFont="1"/>
    <xf numFmtId="0" fontId="0" fillId="0" borderId="0" xfId="0" applyAlignment="1">
      <alignment wrapText="1"/>
    </xf>
    <xf numFmtId="0" fontId="16" fillId="4" borderId="0" xfId="3" applyFont="1" applyFill="1" applyAlignment="1">
      <alignment horizontal="center"/>
    </xf>
    <xf numFmtId="0" fontId="17" fillId="0" borderId="0" xfId="3" applyFont="1" applyAlignment="1">
      <alignment horizontal="center"/>
    </xf>
    <xf numFmtId="0" fontId="16" fillId="0" borderId="0" xfId="3" applyFont="1" applyAlignment="1">
      <alignment horizontal="justify" vertical="top" wrapText="1"/>
    </xf>
    <xf numFmtId="0" fontId="16" fillId="0" borderId="0" xfId="3" applyFont="1"/>
    <xf numFmtId="0" fontId="16" fillId="5" borderId="0" xfId="3" applyFont="1" applyFill="1"/>
    <xf numFmtId="0" fontId="18" fillId="4" borderId="0" xfId="3" applyFont="1" applyFill="1"/>
    <xf numFmtId="0" fontId="18" fillId="4" borderId="0" xfId="3" applyFont="1" applyFill="1" applyAlignment="1">
      <alignment horizontal="right"/>
    </xf>
    <xf numFmtId="0" fontId="16" fillId="0" borderId="30" xfId="3" applyFont="1" applyBorder="1"/>
    <xf numFmtId="0" fontId="18" fillId="4" borderId="0" xfId="3" quotePrefix="1" applyFont="1" applyFill="1"/>
    <xf numFmtId="0" fontId="16" fillId="4" borderId="0" xfId="3" applyFont="1" applyFill="1"/>
    <xf numFmtId="0" fontId="16" fillId="0" borderId="0" xfId="3" applyFont="1" applyAlignment="1">
      <alignment horizontal="center"/>
    </xf>
    <xf numFmtId="2" fontId="16" fillId="4" borderId="0" xfId="3" applyNumberFormat="1" applyFont="1" applyFill="1"/>
    <xf numFmtId="0" fontId="14" fillId="0" borderId="0" xfId="3" applyFont="1" applyAlignment="1">
      <alignment horizontal="right"/>
    </xf>
    <xf numFmtId="0" fontId="14" fillId="0" borderId="15" xfId="3" applyFont="1" applyBorder="1" applyAlignment="1">
      <alignment horizontal="left"/>
    </xf>
    <xf numFmtId="0" fontId="14" fillId="0" borderId="0" xfId="3" applyFont="1" applyAlignment="1">
      <alignment horizontal="left"/>
    </xf>
    <xf numFmtId="0" fontId="16" fillId="0" borderId="0" xfId="3" applyFont="1" applyAlignment="1">
      <alignment horizontal="right"/>
    </xf>
    <xf numFmtId="14" fontId="16" fillId="0" borderId="0" xfId="3" applyNumberFormat="1" applyFont="1" applyAlignment="1" applyProtection="1">
      <alignment horizontal="left"/>
      <protection locked="0"/>
    </xf>
    <xf numFmtId="0" fontId="16" fillId="0" borderId="0" xfId="3" applyFont="1" applyAlignment="1">
      <alignment horizontal="left"/>
    </xf>
    <xf numFmtId="1" fontId="17" fillId="0" borderId="2" xfId="3" applyNumberFormat="1" applyFont="1" applyBorder="1" applyAlignment="1">
      <alignment horizontal="center"/>
    </xf>
    <xf numFmtId="0" fontId="16" fillId="4" borderId="5" xfId="3" applyFont="1" applyFill="1" applyBorder="1" applyAlignment="1">
      <alignment horizontal="left"/>
    </xf>
    <xf numFmtId="0" fontId="16" fillId="4" borderId="3" xfId="3" applyFont="1" applyFill="1" applyBorder="1" applyAlignment="1">
      <alignment horizontal="center"/>
    </xf>
    <xf numFmtId="9" fontId="16" fillId="4" borderId="2" xfId="3" applyNumberFormat="1" applyFont="1" applyFill="1" applyBorder="1" applyAlignment="1">
      <alignment horizontal="center"/>
    </xf>
    <xf numFmtId="0" fontId="20" fillId="0" borderId="0" xfId="3" applyFont="1" applyAlignment="1">
      <alignment horizontal="justify" wrapText="1"/>
    </xf>
    <xf numFmtId="0" fontId="16" fillId="4" borderId="0" xfId="3" applyFont="1" applyFill="1" applyAlignment="1">
      <alignment horizontal="center" vertical="center" wrapText="1"/>
    </xf>
    <xf numFmtId="0" fontId="17" fillId="4" borderId="0" xfId="3" applyFont="1" applyFill="1" applyAlignment="1">
      <alignment horizontal="center"/>
    </xf>
    <xf numFmtId="0" fontId="17" fillId="0" borderId="0" xfId="3" applyFont="1" applyAlignment="1">
      <alignment vertical="center"/>
    </xf>
    <xf numFmtId="0" fontId="17" fillId="0" borderId="2" xfId="3" applyFont="1" applyBorder="1" applyAlignment="1">
      <alignment horizontal="right" vertical="center" wrapText="1"/>
    </xf>
    <xf numFmtId="0" fontId="17" fillId="0" borderId="2" xfId="3" applyFont="1" applyBorder="1"/>
    <xf numFmtId="0" fontId="18" fillId="4" borderId="0" xfId="3" applyFont="1" applyFill="1" applyAlignment="1">
      <alignment horizontal="center"/>
    </xf>
    <xf numFmtId="0" fontId="16" fillId="4" borderId="2" xfId="3" applyFont="1" applyFill="1" applyBorder="1" applyAlignment="1">
      <alignment horizontal="justify" vertical="top"/>
    </xf>
    <xf numFmtId="0" fontId="17" fillId="0" borderId="2" xfId="3" applyFont="1" applyBorder="1" applyAlignment="1">
      <alignment horizontal="justify" vertical="top"/>
    </xf>
    <xf numFmtId="0" fontId="16" fillId="0" borderId="5" xfId="3" applyFont="1" applyBorder="1" applyAlignment="1">
      <alignment horizontal="justify" vertical="top" wrapText="1"/>
    </xf>
    <xf numFmtId="164" fontId="16" fillId="0" borderId="2" xfId="3" applyNumberFormat="1" applyFont="1" applyBorder="1" applyAlignment="1">
      <alignment horizontal="justify" vertical="top"/>
    </xf>
    <xf numFmtId="0" fontId="16" fillId="4" borderId="0" xfId="3" applyFont="1" applyFill="1" applyAlignment="1">
      <alignment horizontal="justify" vertical="top"/>
    </xf>
    <xf numFmtId="0" fontId="16" fillId="5" borderId="0" xfId="3" applyFont="1" applyFill="1" applyAlignment="1">
      <alignment horizontal="justify" vertical="top"/>
    </xf>
    <xf numFmtId="0" fontId="16" fillId="0" borderId="0" xfId="3" applyFont="1" applyAlignment="1">
      <alignment horizontal="justify" vertical="top"/>
    </xf>
    <xf numFmtId="0" fontId="17" fillId="4" borderId="29" xfId="3" applyFont="1" applyFill="1" applyBorder="1" applyAlignment="1">
      <alignment vertical="top"/>
    </xf>
    <xf numFmtId="0" fontId="16" fillId="4" borderId="1" xfId="3" applyFont="1" applyFill="1" applyBorder="1" applyAlignment="1">
      <alignment horizontal="justify" vertical="top"/>
    </xf>
    <xf numFmtId="0" fontId="17" fillId="4" borderId="0" xfId="3" applyFont="1" applyFill="1" applyAlignment="1">
      <alignment vertical="top"/>
    </xf>
    <xf numFmtId="0" fontId="16" fillId="0" borderId="0" xfId="3" applyFont="1" applyAlignment="1">
      <alignment vertical="center"/>
    </xf>
    <xf numFmtId="0" fontId="17" fillId="0" borderId="0" xfId="3" applyFont="1"/>
    <xf numFmtId="0" fontId="17" fillId="0" borderId="0" xfId="3" applyFont="1" applyAlignment="1">
      <alignment horizontal="right"/>
    </xf>
    <xf numFmtId="0" fontId="16" fillId="7" borderId="2" xfId="3" applyFont="1" applyFill="1" applyBorder="1" applyAlignment="1" applyProtection="1">
      <alignment horizontal="left"/>
      <protection locked="0"/>
    </xf>
    <xf numFmtId="0" fontId="16" fillId="7" borderId="2" xfId="3" applyFont="1" applyFill="1" applyBorder="1" applyAlignment="1">
      <alignment horizontal="left"/>
    </xf>
    <xf numFmtId="0" fontId="16" fillId="8" borderId="0" xfId="3" applyFont="1" applyFill="1" applyProtection="1">
      <protection locked="0"/>
    </xf>
    <xf numFmtId="2" fontId="16" fillId="0" borderId="0" xfId="3" applyNumberFormat="1" applyFont="1" applyAlignment="1">
      <alignment horizontal="left"/>
    </xf>
    <xf numFmtId="0" fontId="17" fillId="0" borderId="2" xfId="3" applyFont="1" applyBorder="1" applyAlignment="1">
      <alignment horizontal="center"/>
    </xf>
    <xf numFmtId="2" fontId="16" fillId="6" borderId="2" xfId="3" applyNumberFormat="1" applyFont="1" applyFill="1" applyBorder="1" applyProtection="1">
      <protection locked="0"/>
    </xf>
    <xf numFmtId="2" fontId="16" fillId="0" borderId="2" xfId="3" applyNumberFormat="1" applyFont="1" applyBorder="1" applyProtection="1">
      <protection locked="0"/>
    </xf>
    <xf numFmtId="0" fontId="9" fillId="0" borderId="0" xfId="0" applyFont="1" applyAlignment="1">
      <alignment wrapText="1"/>
    </xf>
    <xf numFmtId="0" fontId="8" fillId="0" borderId="0" xfId="0" applyFont="1" applyAlignment="1">
      <alignment wrapText="1"/>
    </xf>
    <xf numFmtId="0" fontId="5" fillId="0" borderId="32" xfId="0" applyFont="1" applyBorder="1" applyAlignment="1">
      <alignment horizontal="center" wrapText="1"/>
    </xf>
    <xf numFmtId="0" fontId="0" fillId="0" borderId="6" xfId="0" applyBorder="1" applyAlignment="1">
      <alignment horizontal="center"/>
    </xf>
    <xf numFmtId="0" fontId="0" fillId="2" borderId="23" xfId="0" applyFill="1" applyBorder="1" applyAlignment="1">
      <alignment horizontal="center"/>
    </xf>
    <xf numFmtId="0" fontId="5" fillId="3" borderId="37" xfId="0" applyFont="1" applyFill="1" applyBorder="1" applyAlignment="1">
      <alignment horizontal="center" vertical="center"/>
    </xf>
    <xf numFmtId="0" fontId="8" fillId="0" borderId="0" xfId="0" applyFont="1" applyAlignment="1">
      <alignment horizontal="left"/>
    </xf>
    <xf numFmtId="0" fontId="9" fillId="0" borderId="0" xfId="0" applyFont="1" applyAlignment="1">
      <alignment horizontal="center" vertical="center" wrapText="1"/>
    </xf>
    <xf numFmtId="0" fontId="8" fillId="2" borderId="0" xfId="0" applyFont="1" applyFill="1" applyAlignment="1">
      <alignment horizontal="left" vertical="center" wrapText="1" indent="1"/>
    </xf>
    <xf numFmtId="0" fontId="0" fillId="2" borderId="29" xfId="0" applyFill="1" applyBorder="1" applyAlignment="1">
      <alignment horizontal="center"/>
    </xf>
    <xf numFmtId="0" fontId="17" fillId="4" borderId="15" xfId="3" applyFont="1" applyFill="1" applyBorder="1" applyAlignment="1">
      <alignment horizontal="center" vertical="top"/>
    </xf>
    <xf numFmtId="0" fontId="17" fillId="4" borderId="31" xfId="3" applyFont="1" applyFill="1" applyBorder="1" applyAlignment="1">
      <alignment horizontal="center" vertical="top"/>
    </xf>
    <xf numFmtId="0" fontId="27" fillId="0" borderId="0" xfId="4"/>
    <xf numFmtId="0" fontId="0" fillId="9" borderId="2" xfId="0" applyFill="1" applyBorder="1" applyAlignment="1">
      <alignment horizontal="center"/>
    </xf>
    <xf numFmtId="0" fontId="0" fillId="9" borderId="1" xfId="0" applyFill="1" applyBorder="1" applyAlignment="1">
      <alignment horizontal="center"/>
    </xf>
    <xf numFmtId="0" fontId="0" fillId="11" borderId="6" xfId="0" applyFill="1" applyBorder="1" applyAlignment="1">
      <alignment horizontal="center"/>
    </xf>
    <xf numFmtId="0" fontId="8" fillId="2" borderId="0" xfId="0" applyFont="1" applyFill="1"/>
    <xf numFmtId="0" fontId="0" fillId="0" borderId="31" xfId="0" applyBorder="1"/>
    <xf numFmtId="0" fontId="0" fillId="0" borderId="31" xfId="0" applyBorder="1" applyAlignment="1">
      <alignment wrapText="1"/>
    </xf>
    <xf numFmtId="0" fontId="9" fillId="0" borderId="40" xfId="0" applyFont="1" applyBorder="1" applyAlignment="1">
      <alignment horizontal="center" vertical="center" wrapText="1"/>
    </xf>
    <xf numFmtId="0" fontId="0" fillId="0" borderId="43" xfId="0" applyBorder="1"/>
    <xf numFmtId="0" fontId="0" fillId="0" borderId="51" xfId="0" applyBorder="1"/>
    <xf numFmtId="0" fontId="0" fillId="7" borderId="46" xfId="0" applyFill="1" applyBorder="1" applyAlignment="1" applyProtection="1">
      <alignment horizontal="center" vertical="center"/>
      <protection locked="0"/>
    </xf>
    <xf numFmtId="0" fontId="0" fillId="7" borderId="46" xfId="0" applyFill="1" applyBorder="1" applyAlignment="1" applyProtection="1">
      <alignment horizontal="center" vertical="center" wrapText="1"/>
      <protection locked="0"/>
    </xf>
    <xf numFmtId="0" fontId="0" fillId="7" borderId="46" xfId="0" applyFill="1" applyBorder="1" applyProtection="1">
      <protection locked="0"/>
    </xf>
    <xf numFmtId="0" fontId="0" fillId="7" borderId="48" xfId="0" applyFill="1" applyBorder="1" applyProtection="1">
      <protection locked="0"/>
    </xf>
    <xf numFmtId="0" fontId="0" fillId="0" borderId="30" xfId="0" applyBorder="1"/>
    <xf numFmtId="0" fontId="0" fillId="0" borderId="54" xfId="0" applyBorder="1"/>
    <xf numFmtId="0" fontId="8" fillId="0" borderId="2" xfId="0" applyFont="1" applyBorder="1" applyAlignment="1">
      <alignment horizontal="center"/>
    </xf>
    <xf numFmtId="0" fontId="9" fillId="0" borderId="2" xfId="0" applyFont="1" applyBorder="1" applyAlignment="1">
      <alignment horizontal="center"/>
    </xf>
    <xf numFmtId="0" fontId="9" fillId="0" borderId="49" xfId="0" applyFont="1" applyBorder="1" applyAlignment="1">
      <alignment horizontal="center"/>
    </xf>
    <xf numFmtId="0" fontId="8" fillId="0" borderId="40" xfId="0" applyFont="1" applyBorder="1" applyAlignment="1">
      <alignment horizontal="center"/>
    </xf>
    <xf numFmtId="0" fontId="8" fillId="0" borderId="41" xfId="0" applyFont="1" applyBorder="1" applyAlignment="1">
      <alignment horizontal="center"/>
    </xf>
    <xf numFmtId="0" fontId="8" fillId="0" borderId="49" xfId="0" applyFont="1" applyBorder="1"/>
    <xf numFmtId="0" fontId="0" fillId="0" borderId="46" xfId="0" applyBorder="1"/>
    <xf numFmtId="0" fontId="0" fillId="7" borderId="2" xfId="0" applyFill="1" applyBorder="1" applyProtection="1">
      <protection locked="0"/>
    </xf>
    <xf numFmtId="0" fontId="0" fillId="7" borderId="1" xfId="0" applyFill="1" applyBorder="1" applyAlignment="1" applyProtection="1">
      <alignment horizontal="center"/>
      <protection locked="0"/>
    </xf>
    <xf numFmtId="0" fontId="0" fillId="7" borderId="2" xfId="0" applyFill="1" applyBorder="1" applyAlignment="1" applyProtection="1">
      <alignment horizontal="center"/>
      <protection locked="0"/>
    </xf>
    <xf numFmtId="0" fontId="0" fillId="7" borderId="25" xfId="0" applyFill="1" applyBorder="1" applyAlignment="1" applyProtection="1">
      <alignment horizontal="center"/>
      <protection locked="0"/>
    </xf>
    <xf numFmtId="0" fontId="0" fillId="2" borderId="0" xfId="0" applyFill="1" applyProtection="1">
      <protection locked="0"/>
    </xf>
    <xf numFmtId="0" fontId="9" fillId="0" borderId="40" xfId="0" applyFont="1" applyBorder="1" applyAlignment="1">
      <alignment wrapText="1"/>
    </xf>
    <xf numFmtId="0" fontId="9" fillId="0" borderId="41" xfId="0" applyFont="1" applyBorder="1" applyAlignment="1">
      <alignment wrapText="1"/>
    </xf>
    <xf numFmtId="0" fontId="9" fillId="0" borderId="49" xfId="0" applyFont="1" applyBorder="1" applyAlignment="1">
      <alignment horizontal="center" wrapText="1"/>
    </xf>
    <xf numFmtId="0" fontId="0" fillId="7" borderId="48" xfId="0" applyFill="1" applyBorder="1" applyAlignment="1" applyProtection="1">
      <alignment wrapText="1"/>
      <protection locked="0"/>
    </xf>
    <xf numFmtId="0" fontId="0" fillId="10" borderId="40" xfId="0" applyFill="1" applyBorder="1" applyAlignment="1" applyProtection="1">
      <alignment wrapText="1"/>
      <protection locked="0"/>
    </xf>
    <xf numFmtId="0" fontId="0" fillId="10" borderId="48" xfId="0" applyFill="1" applyBorder="1" applyAlignment="1" applyProtection="1">
      <alignment wrapText="1"/>
      <protection locked="0"/>
    </xf>
    <xf numFmtId="0" fontId="0" fillId="0" borderId="49" xfId="0" applyBorder="1"/>
    <xf numFmtId="0" fontId="0" fillId="0" borderId="53" xfId="0" applyBorder="1"/>
    <xf numFmtId="0" fontId="8" fillId="10" borderId="40" xfId="0" applyFont="1" applyFill="1" applyBorder="1" applyProtection="1">
      <protection locked="0"/>
    </xf>
    <xf numFmtId="0" fontId="0" fillId="10" borderId="48" xfId="0" applyFill="1" applyBorder="1" applyProtection="1">
      <protection locked="0"/>
    </xf>
    <xf numFmtId="0" fontId="0" fillId="0" borderId="46" xfId="0" applyBorder="1" applyAlignment="1">
      <alignment horizontal="center" vertical="center" wrapText="1"/>
    </xf>
    <xf numFmtId="0" fontId="0" fillId="0" borderId="1" xfId="0" applyBorder="1" applyAlignment="1" applyProtection="1">
      <alignment horizontal="center"/>
      <protection locked="0"/>
    </xf>
    <xf numFmtId="0" fontId="0" fillId="0" borderId="2" xfId="0" applyBorder="1" applyAlignment="1" applyProtection="1">
      <alignment horizontal="center"/>
      <protection locked="0"/>
    </xf>
    <xf numFmtId="0" fontId="0" fillId="0" borderId="25" xfId="0" applyBorder="1" applyAlignment="1" applyProtection="1">
      <alignment horizontal="center"/>
      <protection locked="0"/>
    </xf>
    <xf numFmtId="0" fontId="0" fillId="0" borderId="3" xfId="0" applyBorder="1" applyAlignment="1" applyProtection="1">
      <alignment horizontal="center"/>
      <protection locked="0"/>
    </xf>
    <xf numFmtId="0" fontId="0" fillId="0" borderId="5" xfId="0" applyBorder="1" applyAlignment="1" applyProtection="1">
      <alignment horizontal="center"/>
      <protection locked="0"/>
    </xf>
    <xf numFmtId="0" fontId="0" fillId="0" borderId="6" xfId="0" applyBorder="1" applyAlignment="1" applyProtection="1">
      <alignment horizontal="center"/>
      <protection locked="0"/>
    </xf>
    <xf numFmtId="0" fontId="0" fillId="0" borderId="0" xfId="0" applyProtection="1">
      <protection locked="0"/>
    </xf>
    <xf numFmtId="0" fontId="16" fillId="0" borderId="0" xfId="3" applyFont="1" applyProtection="1">
      <protection locked="0"/>
    </xf>
    <xf numFmtId="0" fontId="17" fillId="0" borderId="0" xfId="3" applyFont="1" applyAlignment="1" applyProtection="1">
      <alignment vertical="center"/>
      <protection locked="0"/>
    </xf>
    <xf numFmtId="0" fontId="16" fillId="0" borderId="30" xfId="3" applyFont="1" applyBorder="1" applyProtection="1">
      <protection locked="0"/>
    </xf>
    <xf numFmtId="0" fontId="16" fillId="0" borderId="0" xfId="3" applyFont="1" applyAlignment="1" applyProtection="1">
      <alignment horizontal="center"/>
      <protection locked="0"/>
    </xf>
    <xf numFmtId="0" fontId="17" fillId="0" borderId="0" xfId="3" applyFont="1" applyProtection="1">
      <protection locked="0"/>
    </xf>
    <xf numFmtId="0" fontId="8" fillId="0" borderId="0" xfId="0" applyFont="1" applyAlignment="1" applyProtection="1">
      <alignment wrapText="1"/>
      <protection locked="0"/>
    </xf>
    <xf numFmtId="0" fontId="0" fillId="0" borderId="5" xfId="0" applyBorder="1" applyAlignment="1" applyProtection="1">
      <alignment horizontal="left" vertical="center" wrapText="1"/>
      <protection locked="0"/>
    </xf>
    <xf numFmtId="0" fontId="0" fillId="0" borderId="3" xfId="0" applyBorder="1" applyAlignment="1" applyProtection="1">
      <alignment horizontal="left" vertical="center" wrapText="1"/>
      <protection locked="0"/>
    </xf>
    <xf numFmtId="0" fontId="0" fillId="0" borderId="13" xfId="0" applyBorder="1" applyAlignment="1" applyProtection="1">
      <alignment horizontal="left" vertical="center" wrapText="1"/>
      <protection locked="0"/>
    </xf>
    <xf numFmtId="0" fontId="9" fillId="0" borderId="10" xfId="0" applyFont="1" applyBorder="1" applyAlignment="1">
      <alignment horizontal="left" vertical="center" wrapText="1" indent="1"/>
    </xf>
    <xf numFmtId="0" fontId="9" fillId="0" borderId="3" xfId="0" applyFont="1" applyBorder="1" applyAlignment="1">
      <alignment horizontal="left" vertical="center" wrapText="1" indent="1"/>
    </xf>
    <xf numFmtId="0" fontId="21" fillId="0" borderId="26" xfId="0" applyFont="1" applyBorder="1" applyAlignment="1">
      <alignment horizontal="right" vertical="center" wrapText="1"/>
    </xf>
    <xf numFmtId="0" fontId="21" fillId="0" borderId="2" xfId="0" applyFont="1" applyBorder="1" applyAlignment="1">
      <alignment horizontal="right" vertical="center" wrapText="1"/>
    </xf>
    <xf numFmtId="0" fontId="21" fillId="0" borderId="9" xfId="0" applyFont="1" applyBorder="1" applyAlignment="1">
      <alignment horizontal="right" vertical="center" wrapText="1"/>
    </xf>
    <xf numFmtId="0" fontId="8" fillId="0" borderId="10" xfId="0" applyFont="1" applyBorder="1" applyAlignment="1">
      <alignment horizontal="left" vertical="center" wrapText="1" indent="2"/>
    </xf>
    <xf numFmtId="0" fontId="8" fillId="0" borderId="3" xfId="0" applyFont="1" applyBorder="1" applyAlignment="1">
      <alignment horizontal="left" vertical="center" wrapText="1" indent="2"/>
    </xf>
    <xf numFmtId="0" fontId="8" fillId="0" borderId="1" xfId="0" applyFont="1" applyBorder="1" applyAlignment="1">
      <alignment horizontal="left" vertical="center" wrapText="1" indent="2"/>
    </xf>
    <xf numFmtId="0" fontId="8" fillId="0" borderId="2" xfId="0" applyFont="1" applyBorder="1" applyAlignment="1" applyProtection="1">
      <alignment horizontal="right" vertical="center" wrapText="1"/>
      <protection locked="0"/>
    </xf>
    <xf numFmtId="0" fontId="0" fillId="0" borderId="2" xfId="0" applyBorder="1" applyAlignment="1" applyProtection="1">
      <alignment horizontal="right" vertical="center" wrapText="1"/>
      <protection locked="0"/>
    </xf>
    <xf numFmtId="0" fontId="0" fillId="0" borderId="9" xfId="0" applyBorder="1" applyAlignment="1" applyProtection="1">
      <alignment horizontal="right" vertical="center" wrapText="1"/>
      <protection locked="0"/>
    </xf>
    <xf numFmtId="0" fontId="8" fillId="0" borderId="3" xfId="0" applyFont="1" applyBorder="1" applyAlignment="1" applyProtection="1">
      <alignment horizontal="right" vertical="center" wrapText="1"/>
      <protection locked="0"/>
    </xf>
    <xf numFmtId="0" fontId="8" fillId="0" borderId="13" xfId="0" applyFont="1" applyBorder="1" applyAlignment="1" applyProtection="1">
      <alignment horizontal="right" vertical="center" wrapText="1"/>
      <protection locked="0"/>
    </xf>
    <xf numFmtId="0" fontId="8" fillId="0" borderId="10" xfId="0" applyFont="1" applyBorder="1" applyAlignment="1">
      <alignment horizontal="left" vertical="top" wrapText="1" indent="2"/>
    </xf>
    <xf numFmtId="0" fontId="8" fillId="0" borderId="3" xfId="0" applyFont="1" applyBorder="1" applyAlignment="1">
      <alignment horizontal="left" vertical="top" wrapText="1" indent="2"/>
    </xf>
    <xf numFmtId="0" fontId="8" fillId="0" borderId="27" xfId="0" applyFont="1" applyBorder="1" applyAlignment="1">
      <alignment horizontal="left" vertical="top" wrapText="1" indent="2"/>
    </xf>
    <xf numFmtId="0" fontId="8" fillId="0" borderId="10" xfId="0" applyFont="1" applyBorder="1" applyAlignment="1">
      <alignment horizontal="left" wrapText="1" indent="2"/>
    </xf>
    <xf numFmtId="0" fontId="0" fillId="0" borderId="3" xfId="0" applyBorder="1" applyAlignment="1">
      <alignment horizontal="left" wrapText="1" indent="2"/>
    </xf>
    <xf numFmtId="0" fontId="0" fillId="0" borderId="1" xfId="0" applyBorder="1" applyAlignment="1">
      <alignment horizontal="left" wrapText="1" indent="2"/>
    </xf>
    <xf numFmtId="0" fontId="5" fillId="0" borderId="4" xfId="0" applyFont="1" applyBorder="1" applyAlignment="1">
      <alignment horizontal="center" vertical="center" wrapText="1"/>
    </xf>
    <xf numFmtId="0" fontId="6" fillId="0" borderId="4" xfId="0" applyFont="1" applyBorder="1" applyAlignment="1">
      <alignment horizontal="center" vertical="center" wrapText="1"/>
    </xf>
    <xf numFmtId="0" fontId="6" fillId="0" borderId="12" xfId="0" applyFont="1" applyBorder="1" applyAlignment="1">
      <alignment horizontal="center" vertical="center" wrapText="1"/>
    </xf>
    <xf numFmtId="0" fontId="21" fillId="0" borderId="1" xfId="0" applyFont="1" applyBorder="1" applyAlignment="1">
      <alignment horizontal="left" vertical="center" wrapText="1"/>
    </xf>
    <xf numFmtId="0" fontId="21" fillId="0" borderId="2" xfId="0" applyFont="1" applyBorder="1" applyAlignment="1">
      <alignment horizontal="left" vertical="center" wrapText="1"/>
    </xf>
    <xf numFmtId="0" fontId="21" fillId="0" borderId="9" xfId="0" applyFont="1" applyBorder="1" applyAlignment="1">
      <alignment horizontal="left" vertical="center" wrapText="1"/>
    </xf>
    <xf numFmtId="0" fontId="9" fillId="0" borderId="10" xfId="0" applyFont="1" applyBorder="1" applyAlignment="1">
      <alignment horizontal="left" vertical="center" indent="1"/>
    </xf>
    <xf numFmtId="0" fontId="9" fillId="0" borderId="3" xfId="0" applyFont="1" applyBorder="1" applyAlignment="1">
      <alignment horizontal="left" vertical="center" indent="1"/>
    </xf>
    <xf numFmtId="0" fontId="8" fillId="0" borderId="10" xfId="0" applyFont="1" applyBorder="1" applyAlignment="1">
      <alignment horizontal="left" vertical="center" wrapText="1" indent="1"/>
    </xf>
    <xf numFmtId="0" fontId="8" fillId="0" borderId="3" xfId="0" applyFont="1" applyBorder="1" applyAlignment="1">
      <alignment horizontal="left" vertical="center" wrapText="1" indent="1"/>
    </xf>
    <xf numFmtId="0" fontId="8" fillId="0" borderId="1" xfId="0" applyFont="1" applyBorder="1" applyAlignment="1">
      <alignment horizontal="left" vertical="center" wrapText="1" indent="1"/>
    </xf>
    <xf numFmtId="0" fontId="0" fillId="0" borderId="2" xfId="0" applyBorder="1" applyAlignment="1" applyProtection="1">
      <alignment horizontal="left" vertical="center" wrapText="1"/>
      <protection locked="0"/>
    </xf>
    <xf numFmtId="0" fontId="0" fillId="0" borderId="9" xfId="0" applyBorder="1" applyAlignment="1" applyProtection="1">
      <alignment horizontal="left" vertical="center" wrapText="1"/>
      <protection locked="0"/>
    </xf>
    <xf numFmtId="0" fontId="8" fillId="0" borderId="5" xfId="0" applyFont="1" applyBorder="1" applyAlignment="1" applyProtection="1">
      <alignment horizontal="right" vertical="center" wrapText="1"/>
      <protection locked="0"/>
    </xf>
    <xf numFmtId="0" fontId="0" fillId="0" borderId="3" xfId="0" applyBorder="1" applyAlignment="1" applyProtection="1">
      <alignment horizontal="right" vertical="center" wrapText="1"/>
      <protection locked="0"/>
    </xf>
    <xf numFmtId="0" fontId="0" fillId="0" borderId="13" xfId="0" applyBorder="1" applyAlignment="1" applyProtection="1">
      <alignment horizontal="right" vertical="center" wrapText="1"/>
      <protection locked="0"/>
    </xf>
    <xf numFmtId="0" fontId="0" fillId="0" borderId="2" xfId="0" applyBorder="1" applyAlignment="1">
      <alignment horizontal="right" vertical="center" wrapText="1"/>
    </xf>
    <xf numFmtId="0" fontId="0" fillId="0" borderId="9" xfId="0" applyBorder="1" applyAlignment="1">
      <alignment horizontal="right" vertical="center" wrapText="1"/>
    </xf>
    <xf numFmtId="0" fontId="0" fillId="0" borderId="24" xfId="0" applyBorder="1" applyAlignment="1" applyProtection="1">
      <alignment horizontal="left" vertical="center" wrapText="1"/>
      <protection locked="0"/>
    </xf>
    <xf numFmtId="0" fontId="0" fillId="0" borderId="3" xfId="0" applyBorder="1" applyAlignment="1">
      <alignment horizontal="left" vertical="center" wrapText="1"/>
    </xf>
    <xf numFmtId="0" fontId="0" fillId="0" borderId="13" xfId="0" applyBorder="1" applyAlignment="1">
      <alignment horizontal="left" vertical="center" wrapText="1"/>
    </xf>
    <xf numFmtId="0" fontId="8" fillId="0" borderId="10" xfId="0" applyFont="1" applyBorder="1" applyAlignment="1">
      <alignment horizontal="left" indent="2"/>
    </xf>
    <xf numFmtId="0" fontId="0" fillId="0" borderId="3" xfId="0" applyBorder="1" applyAlignment="1">
      <alignment horizontal="left" indent="2"/>
    </xf>
    <xf numFmtId="0" fontId="0" fillId="0" borderId="1" xfId="0" applyBorder="1" applyAlignment="1">
      <alignment horizontal="left" indent="2"/>
    </xf>
    <xf numFmtId="0" fontId="0" fillId="0" borderId="5" xfId="0" applyBorder="1" applyAlignment="1" applyProtection="1">
      <alignment horizontal="center" vertical="center" wrapText="1"/>
      <protection locked="0"/>
    </xf>
    <xf numFmtId="0" fontId="0" fillId="0" borderId="3" xfId="0" applyBorder="1" applyAlignment="1" applyProtection="1">
      <alignment horizontal="center" vertical="center" wrapText="1"/>
      <protection locked="0"/>
    </xf>
    <xf numFmtId="0" fontId="0" fillId="0" borderId="13" xfId="0" applyBorder="1" applyAlignment="1" applyProtection="1">
      <alignment horizontal="center" vertical="center" wrapText="1"/>
      <protection locked="0"/>
    </xf>
    <xf numFmtId="0" fontId="8" fillId="2" borderId="0" xfId="0" applyFont="1" applyFill="1" applyAlignment="1">
      <alignment horizontal="left" vertical="center" wrapText="1" indent="1"/>
    </xf>
    <xf numFmtId="0" fontId="8" fillId="7" borderId="8" xfId="0" applyFont="1" applyFill="1" applyBorder="1" applyAlignment="1" applyProtection="1">
      <alignment horizontal="left"/>
      <protection locked="0"/>
    </xf>
    <xf numFmtId="0" fontId="0" fillId="7" borderId="8" xfId="0" applyFill="1" applyBorder="1" applyAlignment="1" applyProtection="1">
      <alignment horizontal="left"/>
      <protection locked="0"/>
    </xf>
    <xf numFmtId="0" fontId="5" fillId="2" borderId="0" xfId="0" applyFont="1" applyFill="1" applyAlignment="1">
      <alignment horizontal="right"/>
    </xf>
    <xf numFmtId="0" fontId="8" fillId="0" borderId="3" xfId="0" applyFont="1" applyBorder="1" applyAlignment="1">
      <alignment horizontal="left" indent="2"/>
    </xf>
    <xf numFmtId="0" fontId="8" fillId="0" borderId="1" xfId="0" applyFont="1" applyBorder="1" applyAlignment="1">
      <alignment horizontal="left" indent="2"/>
    </xf>
    <xf numFmtId="0" fontId="5" fillId="0" borderId="14" xfId="0" applyFont="1" applyBorder="1" applyAlignment="1">
      <alignment horizontal="center" vertical="center" wrapText="1"/>
    </xf>
    <xf numFmtId="0" fontId="9" fillId="0" borderId="11" xfId="0" applyFont="1" applyBorder="1" applyAlignment="1">
      <alignment horizontal="left" vertical="center" wrapText="1" indent="1"/>
    </xf>
    <xf numFmtId="0" fontId="9" fillId="0" borderId="2" xfId="0" applyFont="1" applyBorder="1" applyAlignment="1">
      <alignment horizontal="left" vertical="center" wrapText="1" indent="1"/>
    </xf>
    <xf numFmtId="0" fontId="9" fillId="0" borderId="5" xfId="0" applyFont="1" applyBorder="1" applyAlignment="1">
      <alignment horizontal="left" vertical="center" wrapText="1" indent="1"/>
    </xf>
    <xf numFmtId="0" fontId="13" fillId="2" borderId="0" xfId="0" applyFont="1" applyFill="1" applyAlignment="1">
      <alignment horizontal="left" vertical="top" wrapText="1"/>
    </xf>
    <xf numFmtId="0" fontId="10" fillId="2" borderId="0" xfId="0" applyFont="1" applyFill="1" applyAlignment="1">
      <alignment horizontal="left" vertical="center" wrapText="1"/>
    </xf>
    <xf numFmtId="0" fontId="11" fillId="2" borderId="0" xfId="0" applyFont="1" applyFill="1" applyAlignment="1">
      <alignment horizontal="left" vertical="center" wrapText="1"/>
    </xf>
    <xf numFmtId="0" fontId="11" fillId="2" borderId="28" xfId="0" applyFont="1" applyFill="1" applyBorder="1" applyAlignment="1">
      <alignment horizontal="left" vertical="center" wrapText="1"/>
    </xf>
    <xf numFmtId="0" fontId="0" fillId="0" borderId="0" xfId="0" applyAlignment="1">
      <alignment horizontal="left" indent="2"/>
    </xf>
    <xf numFmtId="0" fontId="0" fillId="0" borderId="0" xfId="0" applyAlignment="1">
      <alignment horizontal="left" wrapText="1"/>
    </xf>
    <xf numFmtId="0" fontId="0" fillId="0" borderId="0" xfId="0" applyAlignment="1">
      <alignment horizontal="left" indent="1"/>
    </xf>
    <xf numFmtId="0" fontId="5" fillId="3" borderId="19" xfId="0" applyFont="1" applyFill="1" applyBorder="1" applyAlignment="1">
      <alignment horizontal="right" vertical="center" indent="1"/>
    </xf>
    <xf numFmtId="0" fontId="5" fillId="3" borderId="20" xfId="0" applyFont="1" applyFill="1" applyBorder="1" applyAlignment="1">
      <alignment horizontal="right" vertical="center" indent="1"/>
    </xf>
    <xf numFmtId="0" fontId="5" fillId="3" borderId="38" xfId="0" applyFont="1" applyFill="1" applyBorder="1" applyAlignment="1">
      <alignment horizontal="right" vertical="center" indent="1"/>
    </xf>
    <xf numFmtId="0" fontId="21" fillId="0" borderId="39" xfId="0" applyFont="1" applyBorder="1" applyAlignment="1">
      <alignment horizontal="right" vertical="center" wrapText="1"/>
    </xf>
    <xf numFmtId="0" fontId="21" fillId="0" borderId="3" xfId="0" applyFont="1" applyBorder="1" applyAlignment="1">
      <alignment horizontal="right" vertical="center" wrapText="1"/>
    </xf>
    <xf numFmtId="0" fontId="21" fillId="0" borderId="13" xfId="0" applyFont="1" applyBorder="1" applyAlignment="1">
      <alignment horizontal="right" vertical="center" wrapText="1"/>
    </xf>
    <xf numFmtId="0" fontId="8" fillId="0" borderId="33" xfId="0" applyFont="1" applyBorder="1" applyAlignment="1" applyProtection="1">
      <alignment horizontal="center" vertical="center" wrapText="1"/>
      <protection locked="0"/>
    </xf>
    <xf numFmtId="0" fontId="8" fillId="0" borderId="29" xfId="0" applyFont="1" applyBorder="1" applyAlignment="1" applyProtection="1">
      <alignment horizontal="center" vertical="center" wrapText="1"/>
      <protection locked="0"/>
    </xf>
    <xf numFmtId="0" fontId="8" fillId="0" borderId="34" xfId="0" applyFont="1" applyBorder="1" applyAlignment="1" applyProtection="1">
      <alignment horizontal="center" vertical="center" wrapText="1"/>
      <protection locked="0"/>
    </xf>
    <xf numFmtId="0" fontId="0" fillId="0" borderId="22" xfId="0" applyBorder="1" applyAlignment="1">
      <alignment horizontal="right"/>
    </xf>
    <xf numFmtId="0" fontId="0" fillId="0" borderId="23" xfId="0" applyBorder="1" applyAlignment="1">
      <alignment horizontal="right"/>
    </xf>
    <xf numFmtId="0" fontId="0" fillId="0" borderId="6" xfId="0" applyBorder="1" applyAlignment="1">
      <alignment horizontal="left" vertical="center" wrapText="1"/>
    </xf>
    <xf numFmtId="0" fontId="0" fillId="0" borderId="15" xfId="0" applyBorder="1" applyAlignment="1">
      <alignment horizontal="left" vertical="center" wrapText="1"/>
    </xf>
    <xf numFmtId="0" fontId="0" fillId="0" borderId="16" xfId="0" applyBorder="1" applyAlignment="1">
      <alignment horizontal="left" vertical="center" wrapText="1"/>
    </xf>
    <xf numFmtId="0" fontId="0" fillId="0" borderId="21" xfId="0" applyBorder="1" applyAlignment="1">
      <alignment horizontal="left" indent="2"/>
    </xf>
    <xf numFmtId="0" fontId="8" fillId="3" borderId="7" xfId="0" applyFont="1" applyFill="1" applyBorder="1" applyAlignment="1">
      <alignment horizontal="left" vertical="center" wrapText="1"/>
    </xf>
    <xf numFmtId="0" fontId="0" fillId="3" borderId="17" xfId="0" applyFill="1" applyBorder="1" applyAlignment="1">
      <alignment horizontal="left" vertical="center" wrapText="1"/>
    </xf>
    <xf numFmtId="0" fontId="0" fillId="3" borderId="18" xfId="0" applyFill="1" applyBorder="1" applyAlignment="1">
      <alignment horizontal="left" vertical="center" wrapText="1"/>
    </xf>
    <xf numFmtId="0" fontId="0" fillId="0" borderId="3" xfId="0" applyBorder="1" applyAlignment="1">
      <alignment horizontal="left" vertical="center" wrapText="1" indent="2"/>
    </xf>
    <xf numFmtId="0" fontId="0" fillId="0" borderId="1" xfId="0" applyBorder="1" applyAlignment="1">
      <alignment horizontal="left" vertical="center" wrapText="1" indent="2"/>
    </xf>
    <xf numFmtId="0" fontId="8" fillId="0" borderId="10" xfId="0" applyFont="1" applyBorder="1" applyAlignment="1">
      <alignment horizontal="left" vertical="center" indent="2"/>
    </xf>
    <xf numFmtId="0" fontId="8" fillId="0" borderId="3" xfId="0" applyFont="1" applyBorder="1" applyAlignment="1">
      <alignment horizontal="left" vertical="center" indent="2"/>
    </xf>
    <xf numFmtId="0" fontId="8" fillId="0" borderId="1" xfId="0" applyFont="1" applyBorder="1" applyAlignment="1">
      <alignment horizontal="left" vertical="center" indent="2"/>
    </xf>
    <xf numFmtId="0" fontId="0" fillId="10" borderId="8" xfId="0" applyFill="1" applyBorder="1" applyAlignment="1" applyProtection="1">
      <alignment horizontal="left"/>
      <protection locked="0"/>
    </xf>
    <xf numFmtId="0" fontId="8" fillId="0" borderId="35" xfId="0" applyFont="1" applyBorder="1" applyAlignment="1" applyProtection="1">
      <alignment horizontal="center" vertical="center" wrapText="1"/>
      <protection locked="0"/>
    </xf>
    <xf numFmtId="0" fontId="8" fillId="0" borderId="8" xfId="0" applyFont="1" applyBorder="1" applyAlignment="1" applyProtection="1">
      <alignment horizontal="center" vertical="center" wrapText="1"/>
      <protection locked="0"/>
    </xf>
    <xf numFmtId="0" fontId="8" fillId="0" borderId="36" xfId="0" applyFont="1" applyBorder="1" applyAlignment="1" applyProtection="1">
      <alignment horizontal="center" vertical="center" wrapText="1"/>
      <protection locked="0"/>
    </xf>
    <xf numFmtId="0" fontId="8" fillId="0" borderId="2" xfId="0" applyFont="1" applyBorder="1" applyAlignment="1" applyProtection="1">
      <alignment horizontal="left" vertical="center" wrapText="1"/>
      <protection locked="0"/>
    </xf>
    <xf numFmtId="0" fontId="21" fillId="0" borderId="1" xfId="0" applyFont="1" applyBorder="1" applyAlignment="1">
      <alignment horizontal="right" vertical="center" wrapText="1"/>
    </xf>
    <xf numFmtId="0" fontId="9" fillId="0" borderId="0" xfId="0" applyFont="1" applyAlignment="1">
      <alignment horizontal="center" vertical="center" wrapText="1"/>
    </xf>
    <xf numFmtId="0" fontId="9" fillId="0" borderId="0" xfId="0" applyFont="1" applyAlignment="1">
      <alignment horizontal="center" vertical="center"/>
    </xf>
    <xf numFmtId="0" fontId="8" fillId="0" borderId="0" xfId="0" applyFont="1" applyAlignment="1">
      <alignment horizontal="left"/>
    </xf>
    <xf numFmtId="0" fontId="0" fillId="0" borderId="0" xfId="0" applyAlignment="1">
      <alignment horizontal="center"/>
    </xf>
    <xf numFmtId="0" fontId="8" fillId="0" borderId="0" xfId="0" applyFont="1" applyAlignment="1">
      <alignment horizontal="left" wrapText="1"/>
    </xf>
    <xf numFmtId="0" fontId="21" fillId="0" borderId="0" xfId="0" applyFont="1" applyAlignment="1">
      <alignment horizontal="left" wrapText="1"/>
    </xf>
    <xf numFmtId="0" fontId="9" fillId="0" borderId="0" xfId="0" applyFont="1" applyAlignment="1">
      <alignment horizontal="left"/>
    </xf>
    <xf numFmtId="0" fontId="8" fillId="0" borderId="2" xfId="0" applyFont="1" applyBorder="1" applyAlignment="1">
      <alignment horizontal="left" vertical="center" wrapText="1"/>
    </xf>
    <xf numFmtId="0" fontId="8" fillId="0" borderId="47" xfId="0" applyFont="1" applyBorder="1" applyAlignment="1">
      <alignment horizontal="left" vertical="center" wrapText="1"/>
    </xf>
    <xf numFmtId="0" fontId="0" fillId="0" borderId="49" xfId="0" applyBorder="1" applyAlignment="1">
      <alignment horizontal="left" vertical="center" wrapText="1"/>
    </xf>
    <xf numFmtId="0" fontId="0" fillId="0" borderId="53" xfId="0" applyBorder="1" applyAlignment="1">
      <alignment horizontal="left" vertical="center" wrapText="1"/>
    </xf>
    <xf numFmtId="0" fontId="9" fillId="0" borderId="41" xfId="0" applyFont="1" applyBorder="1" applyAlignment="1">
      <alignment horizontal="center"/>
    </xf>
    <xf numFmtId="0" fontId="9" fillId="0" borderId="45" xfId="0" applyFont="1" applyBorder="1" applyAlignment="1">
      <alignment horizontal="center"/>
    </xf>
    <xf numFmtId="0" fontId="8" fillId="0" borderId="2" xfId="0" applyFont="1" applyBorder="1" applyAlignment="1">
      <alignment horizontal="left"/>
    </xf>
    <xf numFmtId="0" fontId="9" fillId="0" borderId="2" xfId="0" applyFont="1" applyBorder="1" applyAlignment="1">
      <alignment horizontal="center"/>
    </xf>
    <xf numFmtId="0" fontId="8" fillId="0" borderId="2" xfId="0" applyFont="1" applyBorder="1" applyAlignment="1">
      <alignment horizontal="center" vertical="center" wrapText="1"/>
    </xf>
    <xf numFmtId="0" fontId="8" fillId="0" borderId="47" xfId="0" applyFont="1" applyBorder="1" applyAlignment="1">
      <alignment horizontal="center" vertical="center" wrapText="1"/>
    </xf>
    <xf numFmtId="0" fontId="8" fillId="0" borderId="49" xfId="0" applyFont="1" applyBorder="1" applyAlignment="1">
      <alignment horizontal="center" vertical="center" wrapText="1"/>
    </xf>
    <xf numFmtId="0" fontId="8" fillId="0" borderId="53" xfId="0" applyFont="1" applyBorder="1" applyAlignment="1">
      <alignment horizontal="center" vertical="center" wrapText="1"/>
    </xf>
    <xf numFmtId="0" fontId="9" fillId="0" borderId="41" xfId="0" applyFont="1" applyBorder="1" applyAlignment="1">
      <alignment horizontal="center" wrapText="1"/>
    </xf>
    <xf numFmtId="0" fontId="9" fillId="0" borderId="45" xfId="0" applyFont="1" applyBorder="1" applyAlignment="1">
      <alignment horizontal="center" wrapText="1"/>
    </xf>
    <xf numFmtId="0" fontId="8" fillId="0" borderId="41" xfId="0" applyFont="1" applyBorder="1" applyAlignment="1">
      <alignment horizontal="left" wrapText="1"/>
    </xf>
    <xf numFmtId="0" fontId="8" fillId="0" borderId="45" xfId="0" applyFont="1" applyBorder="1" applyAlignment="1">
      <alignment horizontal="left" wrapText="1"/>
    </xf>
    <xf numFmtId="0" fontId="8" fillId="0" borderId="49" xfId="0" applyFont="1" applyBorder="1" applyAlignment="1">
      <alignment horizontal="left" wrapText="1"/>
    </xf>
    <xf numFmtId="0" fontId="8" fillId="0" borderId="53" xfId="0" applyFont="1" applyBorder="1" applyAlignment="1">
      <alignment horizontal="left" wrapText="1"/>
    </xf>
    <xf numFmtId="0" fontId="8" fillId="0" borderId="5" xfId="0" applyFont="1" applyBorder="1" applyAlignment="1">
      <alignment horizontal="center"/>
    </xf>
    <xf numFmtId="0" fontId="8" fillId="0" borderId="3" xfId="0" applyFont="1" applyBorder="1" applyAlignment="1">
      <alignment horizontal="center"/>
    </xf>
    <xf numFmtId="0" fontId="8" fillId="0" borderId="57" xfId="0" applyFont="1" applyBorder="1" applyAlignment="1">
      <alignment horizontal="center"/>
    </xf>
    <xf numFmtId="0" fontId="8" fillId="0" borderId="5" xfId="0" applyFont="1" applyBorder="1" applyAlignment="1">
      <alignment horizontal="center" wrapText="1"/>
    </xf>
    <xf numFmtId="0" fontId="8" fillId="0" borderId="3" xfId="0" applyFont="1" applyBorder="1" applyAlignment="1">
      <alignment horizontal="center" wrapText="1"/>
    </xf>
    <xf numFmtId="0" fontId="8" fillId="0" borderId="57" xfId="0" applyFont="1" applyBorder="1" applyAlignment="1">
      <alignment horizontal="center" wrapText="1"/>
    </xf>
    <xf numFmtId="0" fontId="8" fillId="0" borderId="0" xfId="0" applyFont="1" applyAlignment="1">
      <alignment horizontal="center" vertical="center" wrapText="1"/>
    </xf>
    <xf numFmtId="0" fontId="9" fillId="0" borderId="42" xfId="0" applyFont="1" applyBorder="1" applyAlignment="1">
      <alignment horizontal="center"/>
    </xf>
    <xf numFmtId="0" fontId="9" fillId="0" borderId="55" xfId="0" applyFont="1" applyBorder="1" applyAlignment="1">
      <alignment horizontal="center"/>
    </xf>
    <xf numFmtId="0" fontId="9" fillId="0" borderId="56" xfId="0" applyFont="1" applyBorder="1" applyAlignment="1">
      <alignment horizontal="center"/>
    </xf>
    <xf numFmtId="0" fontId="0" fillId="0" borderId="41" xfId="0" applyBorder="1" applyAlignment="1">
      <alignment horizontal="center" wrapText="1"/>
    </xf>
    <xf numFmtId="0" fontId="0" fillId="0" borderId="45" xfId="0" applyBorder="1" applyAlignment="1">
      <alignment horizontal="center" wrapText="1"/>
    </xf>
    <xf numFmtId="0" fontId="8" fillId="0" borderId="49" xfId="0" applyFont="1" applyBorder="1" applyAlignment="1">
      <alignment horizontal="left" vertical="center" wrapText="1"/>
    </xf>
    <xf numFmtId="0" fontId="8" fillId="0" borderId="53" xfId="0" applyFont="1" applyBorder="1" applyAlignment="1">
      <alignment horizontal="left" vertical="center" wrapText="1"/>
    </xf>
    <xf numFmtId="0" fontId="16" fillId="0" borderId="21" xfId="3" applyFont="1" applyBorder="1" applyAlignment="1">
      <alignment horizontal="center"/>
    </xf>
    <xf numFmtId="0" fontId="16" fillId="7" borderId="5" xfId="3" applyFont="1" applyFill="1" applyBorder="1" applyAlignment="1" applyProtection="1">
      <alignment horizontal="justify"/>
      <protection locked="0"/>
    </xf>
    <xf numFmtId="0" fontId="16" fillId="7" borderId="3" xfId="3" applyFont="1" applyFill="1" applyBorder="1" applyAlignment="1" applyProtection="1">
      <alignment horizontal="justify"/>
      <protection locked="0"/>
    </xf>
    <xf numFmtId="0" fontId="16" fillId="7" borderId="1" xfId="3" applyFont="1" applyFill="1" applyBorder="1" applyAlignment="1" applyProtection="1">
      <alignment horizontal="justify"/>
      <protection locked="0"/>
    </xf>
    <xf numFmtId="0" fontId="16" fillId="0" borderId="5" xfId="3" applyFont="1" applyBorder="1" applyAlignment="1" applyProtection="1">
      <alignment horizontal="justify"/>
      <protection locked="0"/>
    </xf>
    <xf numFmtId="0" fontId="16" fillId="0" borderId="3" xfId="3" applyFont="1" applyBorder="1" applyAlignment="1" applyProtection="1">
      <alignment horizontal="justify"/>
      <protection locked="0"/>
    </xf>
    <xf numFmtId="0" fontId="16" fillId="0" borderId="1" xfId="3" applyFont="1" applyBorder="1" applyAlignment="1" applyProtection="1">
      <alignment horizontal="justify"/>
      <protection locked="0"/>
    </xf>
    <xf numFmtId="0" fontId="16" fillId="6" borderId="5" xfId="3" applyFont="1" applyFill="1" applyBorder="1" applyAlignment="1" applyProtection="1">
      <alignment horizontal="justify"/>
      <protection locked="0"/>
    </xf>
    <xf numFmtId="0" fontId="16" fillId="6" borderId="3" xfId="3" applyFont="1" applyFill="1" applyBorder="1" applyAlignment="1" applyProtection="1">
      <alignment horizontal="justify"/>
      <protection locked="0"/>
    </xf>
    <xf numFmtId="0" fontId="16" fillId="6" borderId="1" xfId="3" applyFont="1" applyFill="1" applyBorder="1" applyAlignment="1" applyProtection="1">
      <alignment horizontal="justify"/>
      <protection locked="0"/>
    </xf>
    <xf numFmtId="0" fontId="17" fillId="0" borderId="0" xfId="3" applyFont="1"/>
    <xf numFmtId="0" fontId="16" fillId="0" borderId="21" xfId="3" applyFont="1" applyBorder="1" applyAlignment="1" applyProtection="1">
      <alignment horizontal="center"/>
      <protection locked="0"/>
    </xf>
    <xf numFmtId="0" fontId="17" fillId="0" borderId="0" xfId="3" applyFont="1" applyAlignment="1">
      <alignment horizontal="left" vertical="top" wrapText="1"/>
    </xf>
    <xf numFmtId="0" fontId="16" fillId="0" borderId="5" xfId="3" applyFont="1" applyBorder="1" applyAlignment="1">
      <alignment horizontal="justify" vertical="top" wrapText="1"/>
    </xf>
    <xf numFmtId="0" fontId="16" fillId="0" borderId="3" xfId="3" applyFont="1" applyBorder="1" applyAlignment="1">
      <alignment horizontal="justify" vertical="top" wrapText="1"/>
    </xf>
    <xf numFmtId="0" fontId="16" fillId="0" borderId="3" xfId="3" applyFont="1" applyBorder="1" applyAlignment="1" applyProtection="1">
      <alignment horizontal="justify" vertical="top" wrapText="1"/>
      <protection locked="0"/>
    </xf>
    <xf numFmtId="0" fontId="16" fillId="0" borderId="1" xfId="3" applyFont="1" applyBorder="1" applyAlignment="1">
      <alignment horizontal="justify" vertical="top" wrapText="1"/>
    </xf>
    <xf numFmtId="0" fontId="16" fillId="0" borderId="0" xfId="3" applyFont="1" applyAlignment="1">
      <alignment horizontal="center"/>
    </xf>
    <xf numFmtId="0" fontId="16" fillId="0" borderId="0" xfId="3" applyFont="1" applyAlignment="1" applyProtection="1">
      <alignment horizontal="center"/>
      <protection locked="0"/>
    </xf>
    <xf numFmtId="0" fontId="16" fillId="0" borderId="5" xfId="3" applyFont="1" applyBorder="1" applyAlignment="1">
      <alignment horizontal="left" vertical="top" wrapText="1"/>
    </xf>
    <xf numFmtId="0" fontId="16" fillId="0" borderId="3" xfId="3" applyFont="1" applyBorder="1" applyAlignment="1">
      <alignment horizontal="left" vertical="top" wrapText="1"/>
    </xf>
    <xf numFmtId="0" fontId="16" fillId="0" borderId="1" xfId="3" applyFont="1" applyBorder="1" applyAlignment="1">
      <alignment horizontal="left" vertical="top" wrapText="1"/>
    </xf>
    <xf numFmtId="0" fontId="17" fillId="0" borderId="30" xfId="3" applyFont="1" applyBorder="1" applyAlignment="1">
      <alignment horizontal="center"/>
    </xf>
    <xf numFmtId="0" fontId="17" fillId="0" borderId="30" xfId="3" applyFont="1" applyBorder="1" applyAlignment="1" applyProtection="1">
      <alignment horizontal="center"/>
      <protection locked="0"/>
    </xf>
    <xf numFmtId="0" fontId="17" fillId="4" borderId="15" xfId="3" applyFont="1" applyFill="1" applyBorder="1" applyAlignment="1">
      <alignment horizontal="center" vertical="top"/>
    </xf>
    <xf numFmtId="0" fontId="17" fillId="4" borderId="31" xfId="3" applyFont="1" applyFill="1" applyBorder="1" applyAlignment="1">
      <alignment horizontal="center" vertical="top"/>
    </xf>
    <xf numFmtId="0" fontId="16" fillId="0" borderId="0" xfId="3" applyFont="1" applyAlignment="1">
      <alignment horizontal="left" wrapText="1"/>
    </xf>
    <xf numFmtId="0" fontId="16" fillId="0" borderId="0" xfId="3" applyFont="1" applyAlignment="1" applyProtection="1">
      <alignment horizontal="left" wrapText="1"/>
      <protection locked="0"/>
    </xf>
    <xf numFmtId="0" fontId="16" fillId="0" borderId="0" xfId="3" applyFont="1" applyAlignment="1">
      <alignment wrapText="1"/>
    </xf>
    <xf numFmtId="0" fontId="16" fillId="0" borderId="0" xfId="3" applyFont="1" applyAlignment="1" applyProtection="1">
      <alignment wrapText="1"/>
      <protection locked="0"/>
    </xf>
    <xf numFmtId="0" fontId="19" fillId="0" borderId="0" xfId="3" applyFont="1" applyAlignment="1">
      <alignment horizontal="center"/>
    </xf>
    <xf numFmtId="0" fontId="19" fillId="0" borderId="0" xfId="3" applyFont="1" applyAlignment="1" applyProtection="1">
      <alignment horizontal="center"/>
      <protection locked="0"/>
    </xf>
    <xf numFmtId="0" fontId="14" fillId="7" borderId="5" xfId="3" applyFont="1" applyFill="1" applyBorder="1" applyAlignment="1" applyProtection="1">
      <alignment horizontal="left"/>
      <protection locked="0"/>
    </xf>
    <xf numFmtId="0" fontId="14" fillId="7" borderId="1" xfId="3" applyFont="1" applyFill="1" applyBorder="1" applyAlignment="1" applyProtection="1">
      <alignment horizontal="left"/>
      <protection locked="0"/>
    </xf>
    <xf numFmtId="14" fontId="14" fillId="0" borderId="2" xfId="3" applyNumberFormat="1" applyFont="1" applyBorder="1" applyAlignment="1">
      <alignment horizontal="left"/>
    </xf>
    <xf numFmtId="0" fontId="17" fillId="0" borderId="0" xfId="3" applyFont="1" applyAlignment="1">
      <alignment horizontal="center"/>
    </xf>
    <xf numFmtId="0" fontId="16" fillId="0" borderId="30" xfId="3" applyFont="1" applyBorder="1" applyAlignment="1">
      <alignment horizontal="center"/>
    </xf>
    <xf numFmtId="0" fontId="14" fillId="0" borderId="5" xfId="3" applyFont="1" applyBorder="1" applyAlignment="1">
      <alignment horizontal="left"/>
    </xf>
    <xf numFmtId="0" fontId="14" fillId="0" borderId="3" xfId="3" applyFont="1" applyBorder="1" applyAlignment="1">
      <alignment horizontal="left"/>
    </xf>
    <xf numFmtId="0" fontId="14" fillId="0" borderId="1" xfId="3" applyFont="1" applyBorder="1" applyAlignment="1">
      <alignment horizontal="left"/>
    </xf>
    <xf numFmtId="0" fontId="14" fillId="8" borderId="5" xfId="3" applyFont="1" applyFill="1" applyBorder="1" applyAlignment="1" applyProtection="1">
      <alignment horizontal="left"/>
      <protection locked="0"/>
    </xf>
    <xf numFmtId="0" fontId="14" fillId="8" borderId="1" xfId="3" applyFont="1" applyFill="1" applyBorder="1" applyAlignment="1" applyProtection="1">
      <alignment horizontal="left"/>
      <protection locked="0"/>
    </xf>
    <xf numFmtId="0" fontId="8" fillId="0" borderId="41" xfId="0" applyFont="1" applyBorder="1" applyAlignment="1">
      <alignment horizontal="center" wrapText="1"/>
    </xf>
    <xf numFmtId="0" fontId="8" fillId="0" borderId="45" xfId="0" applyFont="1" applyBorder="1" applyAlignment="1">
      <alignment horizontal="center" wrapText="1"/>
    </xf>
    <xf numFmtId="0" fontId="8" fillId="0" borderId="49" xfId="0" applyFont="1" applyBorder="1" applyAlignment="1">
      <alignment horizontal="center" wrapText="1"/>
    </xf>
    <xf numFmtId="0" fontId="8" fillId="0" borderId="53" xfId="0" applyFont="1" applyBorder="1" applyAlignment="1">
      <alignment horizontal="center" wrapText="1"/>
    </xf>
    <xf numFmtId="0" fontId="0" fillId="7" borderId="58" xfId="0" applyFill="1" applyBorder="1" applyAlignment="1" applyProtection="1">
      <alignment horizontal="center"/>
      <protection locked="0"/>
    </xf>
    <xf numFmtId="0" fontId="0" fillId="7" borderId="59" xfId="0" applyFill="1" applyBorder="1" applyAlignment="1" applyProtection="1">
      <alignment horizontal="center"/>
      <protection locked="0"/>
    </xf>
    <xf numFmtId="0" fontId="8" fillId="0" borderId="0" xfId="0" applyFont="1" applyAlignment="1">
      <alignment horizontal="left" vertical="center" wrapText="1"/>
    </xf>
    <xf numFmtId="0" fontId="8" fillId="0" borderId="1" xfId="0" applyFont="1" applyBorder="1" applyAlignment="1">
      <alignment horizontal="center" vertical="center" wrapText="1"/>
    </xf>
    <xf numFmtId="0" fontId="8" fillId="0" borderId="0" xfId="0" applyFont="1" applyAlignment="1">
      <alignment wrapText="1"/>
    </xf>
    <xf numFmtId="0" fontId="9" fillId="0" borderId="41" xfId="0" applyFont="1" applyBorder="1" applyAlignment="1">
      <alignment horizontal="center" vertical="center" wrapText="1"/>
    </xf>
    <xf numFmtId="0" fontId="9" fillId="0" borderId="42" xfId="0" applyFont="1" applyBorder="1" applyAlignment="1">
      <alignment horizontal="center" vertical="center" wrapText="1"/>
    </xf>
    <xf numFmtId="0" fontId="8" fillId="0" borderId="5" xfId="0" applyFont="1" applyBorder="1" applyAlignment="1">
      <alignment horizontal="left" vertical="center" wrapText="1"/>
    </xf>
    <xf numFmtId="0" fontId="8" fillId="0" borderId="2" xfId="0" applyFont="1" applyBorder="1" applyAlignment="1">
      <alignment horizontal="left" vertical="top" wrapText="1"/>
    </xf>
    <xf numFmtId="0" fontId="0" fillId="0" borderId="2" xfId="0" applyBorder="1" applyAlignment="1">
      <alignment horizontal="left" vertical="top" wrapText="1"/>
    </xf>
    <xf numFmtId="0" fontId="0" fillId="0" borderId="5" xfId="0" applyBorder="1" applyAlignment="1">
      <alignment horizontal="left" vertical="top" wrapText="1"/>
    </xf>
    <xf numFmtId="0" fontId="9" fillId="0" borderId="45" xfId="0" applyFont="1" applyBorder="1" applyAlignment="1">
      <alignment horizontal="center" vertical="center" wrapText="1"/>
    </xf>
    <xf numFmtId="0" fontId="0" fillId="0" borderId="0" xfId="0" applyAlignment="1">
      <alignment horizontal="center" vertical="center" wrapText="1"/>
    </xf>
    <xf numFmtId="0" fontId="9" fillId="0" borderId="44" xfId="0" applyFont="1" applyBorder="1" applyAlignment="1">
      <alignment horizontal="center" wrapText="1"/>
    </xf>
    <xf numFmtId="0" fontId="9" fillId="0" borderId="2" xfId="0" applyFont="1" applyBorder="1" applyAlignment="1">
      <alignment horizontal="center" vertical="center"/>
    </xf>
    <xf numFmtId="0" fontId="9" fillId="0" borderId="5" xfId="0" applyFont="1" applyBorder="1" applyAlignment="1">
      <alignment horizontal="center" vertical="center"/>
    </xf>
    <xf numFmtId="0" fontId="9" fillId="0" borderId="49" xfId="0" applyFont="1" applyBorder="1" applyAlignment="1">
      <alignment horizontal="center" vertical="center"/>
    </xf>
    <xf numFmtId="0" fontId="9" fillId="0" borderId="50" xfId="0" applyFont="1" applyBorder="1" applyAlignment="1">
      <alignment horizontal="center" vertical="center"/>
    </xf>
    <xf numFmtId="0" fontId="0" fillId="0" borderId="2" xfId="0" applyBorder="1" applyAlignment="1">
      <alignment horizontal="center" vertical="center" wrapText="1"/>
    </xf>
    <xf numFmtId="0" fontId="0" fillId="0" borderId="47" xfId="0" applyBorder="1" applyAlignment="1" applyProtection="1">
      <alignment horizontal="center" vertical="center" wrapText="1"/>
      <protection locked="0"/>
    </xf>
    <xf numFmtId="0" fontId="9" fillId="0" borderId="2" xfId="0" applyFont="1" applyBorder="1" applyAlignment="1">
      <alignment horizontal="center" vertical="center" wrapText="1"/>
    </xf>
    <xf numFmtId="0" fontId="9" fillId="0" borderId="5" xfId="0" applyFont="1" applyBorder="1" applyAlignment="1">
      <alignment horizontal="center" vertical="center" wrapText="1"/>
    </xf>
    <xf numFmtId="0" fontId="0" fillId="0" borderId="2" xfId="0" applyBorder="1" applyAlignment="1">
      <alignment horizontal="left" wrapText="1"/>
    </xf>
    <xf numFmtId="0" fontId="0" fillId="0" borderId="5" xfId="0" applyBorder="1" applyAlignment="1">
      <alignment horizontal="left" wrapText="1"/>
    </xf>
    <xf numFmtId="0" fontId="0" fillId="0" borderId="2" xfId="0" applyBorder="1" applyAlignment="1">
      <alignment horizontal="center" vertical="center"/>
    </xf>
    <xf numFmtId="0" fontId="0" fillId="0" borderId="47" xfId="0" applyBorder="1" applyAlignment="1" applyProtection="1">
      <alignment horizontal="center" vertical="center"/>
      <protection locked="0"/>
    </xf>
    <xf numFmtId="0" fontId="0" fillId="0" borderId="1" xfId="0" applyBorder="1" applyAlignment="1">
      <alignment horizontal="center" vertical="center"/>
    </xf>
    <xf numFmtId="0" fontId="0" fillId="0" borderId="52" xfId="0" applyBorder="1" applyAlignment="1">
      <alignment horizontal="center" vertical="center"/>
    </xf>
    <xf numFmtId="0" fontId="0" fillId="0" borderId="49" xfId="0" applyBorder="1" applyAlignment="1">
      <alignment horizontal="center" vertical="center"/>
    </xf>
    <xf numFmtId="0" fontId="0" fillId="0" borderId="53" xfId="0" applyBorder="1" applyAlignment="1" applyProtection="1">
      <alignment horizontal="center" vertical="center"/>
      <protection locked="0"/>
    </xf>
    <xf numFmtId="0" fontId="9" fillId="0" borderId="1" xfId="0" applyFont="1" applyBorder="1" applyAlignment="1">
      <alignment horizontal="center" wrapText="1"/>
    </xf>
    <xf numFmtId="0" fontId="9" fillId="0" borderId="2" xfId="0" applyFont="1" applyBorder="1" applyAlignment="1">
      <alignment horizontal="center" wrapText="1"/>
    </xf>
    <xf numFmtId="0" fontId="9" fillId="0" borderId="47" xfId="0" applyFont="1" applyBorder="1" applyAlignment="1" applyProtection="1">
      <alignment horizontal="center" vertical="center" wrapText="1"/>
      <protection locked="0"/>
    </xf>
    <xf numFmtId="0" fontId="0" fillId="0" borderId="1" xfId="0" applyBorder="1" applyAlignment="1">
      <alignment horizontal="center" vertical="center" wrapText="1"/>
    </xf>
    <xf numFmtId="0" fontId="9" fillId="0" borderId="47" xfId="0" applyFont="1" applyBorder="1" applyAlignment="1">
      <alignment horizontal="center" vertical="center" wrapText="1"/>
    </xf>
    <xf numFmtId="0" fontId="0" fillId="10" borderId="0" xfId="0" applyFill="1" applyProtection="1">
      <protection locked="0"/>
    </xf>
  </cellXfs>
  <cellStyles count="5">
    <cellStyle name="Hyperlink" xfId="4" builtinId="8"/>
    <cellStyle name="Normal" xfId="0" builtinId="0"/>
    <cellStyle name="Normal 2" xfId="1" xr:uid="{94E101BA-99DA-42F9-A87C-27CED67E04B0}"/>
    <cellStyle name="Normal 2 2" xfId="2" xr:uid="{1F326D70-90B4-4C70-B08F-607BBBFE118A}"/>
    <cellStyle name="Normal 2 3" xfId="3" xr:uid="{771676AC-607C-454B-8675-9DEAA2C121C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14</xdr:col>
      <xdr:colOff>9525</xdr:colOff>
      <xdr:row>0</xdr:row>
      <xdr:rowOff>95250</xdr:rowOff>
    </xdr:from>
    <xdr:to>
      <xdr:col>15</xdr:col>
      <xdr:colOff>828675</xdr:colOff>
      <xdr:row>4</xdr:row>
      <xdr:rowOff>84130</xdr:rowOff>
    </xdr:to>
    <xdr:pic>
      <xdr:nvPicPr>
        <xdr:cNvPr id="2187" name="Picture 2">
          <a:extLst>
            <a:ext uri="{FF2B5EF4-FFF2-40B4-BE49-F238E27FC236}">
              <a16:creationId xmlns:a16="http://schemas.microsoft.com/office/drawing/2014/main" id="{00000000-0008-0000-0000-00008B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220075" y="95250"/>
          <a:ext cx="1933575" cy="7699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T:\Multifamily%20Fin\Tax%20Credits\2019\Reference%20Documents\Scoring\2019-Scoring-Certification.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T:\Multifamily%20Fin\Tax%20Credits\2020\Reference%20Docs\3.%20Scoring\2020-Scoring-Certification-v0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structions"/>
      <sheetName val="Summary"/>
      <sheetName val="Scoring Checklist"/>
      <sheetName val="Notes"/>
      <sheetName val="18A1"/>
      <sheetName val="18A2"/>
      <sheetName val="18A3"/>
      <sheetName val="18B1"/>
      <sheetName val="18B2"/>
      <sheetName val="18C1"/>
      <sheetName val="18C2a"/>
      <sheetName val="18C2b"/>
      <sheetName val="18C3"/>
      <sheetName val="18C4"/>
      <sheetName val="18C5"/>
      <sheetName val="18D1"/>
      <sheetName val="18D2"/>
      <sheetName val="18D3"/>
      <sheetName val="18E1"/>
      <sheetName val="18E2"/>
      <sheetName val="18F1"/>
      <sheetName val="18F2"/>
      <sheetName val="18F3"/>
      <sheetName val="18F4"/>
      <sheetName val="EUA Restrictions"/>
    </sheetNames>
    <sheetDataSet>
      <sheetData sheetId="0"/>
      <sheetData sheetId="1">
        <row r="5">
          <cell r="S5"/>
        </row>
        <row r="6">
          <cell r="S6"/>
        </row>
        <row r="7">
          <cell r="S7"/>
        </row>
        <row r="8">
          <cell r="S8"/>
        </row>
      </sheetData>
      <sheetData sheetId="2"/>
      <sheetData sheetId="3"/>
      <sheetData sheetId="4">
        <row r="22">
          <cell r="O22" t="str">
            <v>M</v>
          </cell>
          <cell r="P22">
            <v>1.1000000000000001</v>
          </cell>
          <cell r="Q22" t="str">
            <v>Accessible route of travel to dwelling from public sidewalk or thoroughfare to primary entrance.</v>
          </cell>
          <cell r="R22"/>
          <cell r="S22"/>
          <cell r="T22"/>
          <cell r="U22"/>
          <cell r="V22"/>
          <cell r="W22"/>
          <cell r="X22"/>
        </row>
        <row r="23">
          <cell r="O23" t="str">
            <v/>
          </cell>
          <cell r="P23">
            <v>1.2</v>
          </cell>
          <cell r="Q23" t="str">
            <v>No-step entry (1/2” or less threshold)</v>
          </cell>
          <cell r="R23"/>
          <cell r="S23"/>
          <cell r="T23"/>
          <cell r="U23"/>
          <cell r="V23"/>
          <cell r="W23"/>
          <cell r="X23"/>
        </row>
        <row r="24">
          <cell r="O24" t="str">
            <v>X</v>
          </cell>
          <cell r="P24">
            <v>1.3</v>
          </cell>
          <cell r="Q24" t="str">
            <v>Accessible landscaping of at least one side yard and rear yard</v>
          </cell>
          <cell r="R24"/>
          <cell r="S24"/>
          <cell r="T24"/>
          <cell r="U24"/>
          <cell r="V24"/>
          <cell r="W24"/>
          <cell r="X24"/>
        </row>
        <row r="25">
          <cell r="O25" t="str">
            <v/>
          </cell>
          <cell r="P25">
            <v>1.4</v>
          </cell>
          <cell r="Q25" t="str">
            <v>Accessible route from garage/parking to home’s primary entry</v>
          </cell>
          <cell r="R25"/>
          <cell r="S25"/>
          <cell r="T25"/>
          <cell r="U25"/>
          <cell r="V25"/>
          <cell r="W25"/>
          <cell r="X25"/>
        </row>
        <row r="26">
          <cell r="O26" t="str">
            <v/>
          </cell>
          <cell r="P26">
            <v>1.5</v>
          </cell>
          <cell r="Q26" t="str">
            <v>Nonslip surfaces on walk and driveways with ice and snow melt systems.</v>
          </cell>
          <cell r="R26"/>
          <cell r="S26"/>
          <cell r="T26"/>
          <cell r="U26"/>
          <cell r="V26"/>
          <cell r="W26"/>
          <cell r="X26"/>
        </row>
        <row r="28">
          <cell r="O28" t="str">
            <v>X</v>
          </cell>
          <cell r="P28">
            <v>2.1</v>
          </cell>
          <cell r="Q28" t="str">
            <v>Minimum 32” clear primary entry doorway</v>
          </cell>
          <cell r="R28"/>
          <cell r="S28"/>
          <cell r="T28"/>
          <cell r="U28"/>
          <cell r="V28"/>
          <cell r="W28"/>
          <cell r="X28"/>
        </row>
        <row r="29">
          <cell r="O29" t="str">
            <v/>
          </cell>
          <cell r="P29">
            <v>2.2000000000000002</v>
          </cell>
          <cell r="Q29" t="str">
            <v>Primary entry accessible internal/external maneuvering clearances, hardware, thresholds, and strike edge clearances</v>
          </cell>
          <cell r="R29"/>
          <cell r="S29"/>
          <cell r="T29"/>
          <cell r="U29"/>
          <cell r="V29"/>
          <cell r="W29"/>
          <cell r="X29"/>
        </row>
        <row r="30">
          <cell r="O30" t="str">
            <v/>
          </cell>
          <cell r="P30">
            <v>2.2999999999999998</v>
          </cell>
          <cell r="Q30" t="str">
            <v>Minimum 32” clear secondary entry doorway</v>
          </cell>
          <cell r="R30"/>
          <cell r="S30"/>
          <cell r="T30"/>
          <cell r="U30"/>
          <cell r="V30"/>
          <cell r="W30"/>
          <cell r="X30"/>
        </row>
        <row r="31">
          <cell r="O31" t="str">
            <v>X</v>
          </cell>
          <cell r="P31">
            <v>2.4</v>
          </cell>
          <cell r="Q31" t="str">
            <v>Secondary entry accessible internal/external maneuvering clearances, hardware, thresholds, and strike edge clearances</v>
          </cell>
          <cell r="R31"/>
          <cell r="S31"/>
          <cell r="T31"/>
          <cell r="U31"/>
          <cell r="V31"/>
          <cell r="W31"/>
          <cell r="X31"/>
        </row>
        <row r="32">
          <cell r="O32" t="str">
            <v/>
          </cell>
          <cell r="P32">
            <v>2.5</v>
          </cell>
          <cell r="Q32" t="str">
            <v>Primary entry accessible/dual peephole and back lit doorbell</v>
          </cell>
          <cell r="R32"/>
          <cell r="S32"/>
          <cell r="T32"/>
          <cell r="U32"/>
          <cell r="V32"/>
          <cell r="W32"/>
          <cell r="X32"/>
        </row>
        <row r="33">
          <cell r="O33" t="str">
            <v/>
          </cell>
          <cell r="P33">
            <v>2.6</v>
          </cell>
          <cell r="Q33" t="str">
            <v>Accessible sliding glass door and threshold height</v>
          </cell>
          <cell r="R33"/>
          <cell r="S33"/>
          <cell r="T33"/>
          <cell r="U33"/>
          <cell r="V33"/>
          <cell r="W33"/>
          <cell r="X33"/>
        </row>
        <row r="34">
          <cell r="O34" t="str">
            <v/>
          </cell>
          <cell r="P34">
            <v>2.7</v>
          </cell>
          <cell r="Q34" t="str">
            <v>Weather-sheltered entry area</v>
          </cell>
          <cell r="R34"/>
          <cell r="S34"/>
          <cell r="T34"/>
          <cell r="U34"/>
          <cell r="V34"/>
          <cell r="W34"/>
          <cell r="X34"/>
        </row>
        <row r="36">
          <cell r="O36" t="str">
            <v/>
          </cell>
          <cell r="P36">
            <v>3.1</v>
          </cell>
          <cell r="Q36" t="str">
            <v>Accessible route of travel to at least one bathroom/powder room, kitchen, and common room</v>
          </cell>
          <cell r="R36"/>
          <cell r="S36"/>
          <cell r="T36"/>
          <cell r="U36"/>
          <cell r="V36"/>
          <cell r="W36"/>
          <cell r="X36"/>
        </row>
        <row r="37">
          <cell r="O37" t="str">
            <v/>
          </cell>
          <cell r="P37">
            <v>3.2</v>
          </cell>
          <cell r="Q37" t="str">
            <v>42” wide hallways/maneuvering clearances with 32” clear doorways on accessible route</v>
          </cell>
          <cell r="R37"/>
          <cell r="S37"/>
          <cell r="T37"/>
          <cell r="U37"/>
          <cell r="V37"/>
          <cell r="W37"/>
          <cell r="X37"/>
        </row>
        <row r="38">
          <cell r="O38" t="str">
            <v/>
          </cell>
          <cell r="P38">
            <v>3.3</v>
          </cell>
          <cell r="Q38" t="str">
            <v>All interior door handles are lever style.</v>
          </cell>
          <cell r="R38"/>
          <cell r="S38"/>
          <cell r="T38"/>
          <cell r="U38"/>
          <cell r="V38"/>
          <cell r="W38"/>
          <cell r="X38"/>
        </row>
        <row r="39">
          <cell r="O39" t="str">
            <v/>
          </cell>
          <cell r="P39">
            <v>3.4</v>
          </cell>
          <cell r="Q39" t="str">
            <v>Accessible hardware, strike edge clearance, and thresholds for accessible doorways</v>
          </cell>
          <cell r="R39"/>
          <cell r="S39"/>
          <cell r="T39"/>
          <cell r="U39"/>
          <cell r="V39"/>
          <cell r="W39"/>
          <cell r="X39"/>
        </row>
        <row r="40">
          <cell r="O40" t="str">
            <v/>
          </cell>
          <cell r="P40">
            <v>3.5</v>
          </cell>
          <cell r="Q40" t="str">
            <v>Light switches, electric receptacles, and environmental and alarm controls at accessible heights on accessible route/rooms</v>
          </cell>
          <cell r="R40"/>
          <cell r="S40"/>
          <cell r="T40"/>
          <cell r="U40"/>
          <cell r="V40"/>
          <cell r="W40"/>
          <cell r="X40"/>
        </row>
        <row r="41">
          <cell r="O41" t="str">
            <v/>
          </cell>
          <cell r="P41">
            <v>3.6</v>
          </cell>
          <cell r="Q41" t="str">
            <v>Rocker light switches/controls on accessible route/rooms</v>
          </cell>
          <cell r="R41"/>
          <cell r="S41"/>
          <cell r="T41"/>
          <cell r="U41"/>
          <cell r="V41"/>
          <cell r="W41"/>
          <cell r="X41"/>
        </row>
        <row r="42">
          <cell r="O42" t="str">
            <v/>
          </cell>
          <cell r="P42">
            <v>3.7</v>
          </cell>
          <cell r="Q42" t="str">
            <v>Visual smoke/fire/carbon monoxide alarm</v>
          </cell>
          <cell r="R42"/>
          <cell r="S42"/>
          <cell r="T42"/>
          <cell r="U42"/>
          <cell r="V42"/>
          <cell r="W42"/>
          <cell r="X42"/>
        </row>
        <row r="43">
          <cell r="O43" t="str">
            <v/>
          </cell>
          <cell r="P43">
            <v>3.8</v>
          </cell>
          <cell r="Q43" t="str">
            <v>Audio and visual doorbell</v>
          </cell>
          <cell r="R43"/>
          <cell r="S43"/>
          <cell r="T43"/>
          <cell r="U43"/>
          <cell r="V43"/>
          <cell r="W43"/>
          <cell r="X43"/>
        </row>
        <row r="44">
          <cell r="O44" t="str">
            <v/>
          </cell>
          <cell r="P44">
            <v>3.9</v>
          </cell>
          <cell r="Q44" t="str">
            <v>Audio and visual security alarm</v>
          </cell>
          <cell r="R44"/>
          <cell r="S44"/>
          <cell r="T44"/>
          <cell r="U44"/>
          <cell r="V44"/>
          <cell r="W44"/>
          <cell r="X44"/>
        </row>
        <row r="45">
          <cell r="O45" t="str">
            <v/>
          </cell>
          <cell r="P45" t="str">
            <v>3.10</v>
          </cell>
          <cell r="Q45" t="str">
            <v>Closets on accessible route: adjustable (36”-60”) rods/shelves</v>
          </cell>
          <cell r="R45"/>
          <cell r="S45"/>
          <cell r="T45"/>
          <cell r="U45"/>
          <cell r="V45"/>
          <cell r="W45"/>
          <cell r="X45"/>
        </row>
        <row r="46">
          <cell r="O46" t="str">
            <v/>
          </cell>
          <cell r="P46">
            <v>3.11</v>
          </cell>
          <cell r="Q46" t="str">
            <v>Nonslip carpet/floor for accessible route (Low pile carpet less than 1/2" thick)</v>
          </cell>
          <cell r="R46"/>
          <cell r="S46"/>
          <cell r="T46"/>
          <cell r="U46"/>
          <cell r="V46"/>
          <cell r="W46"/>
          <cell r="X46"/>
        </row>
        <row r="47">
          <cell r="O47" t="str">
            <v/>
          </cell>
          <cell r="P47">
            <v>3.12</v>
          </cell>
          <cell r="Q47" t="str">
            <v>Handrail reinforcement (1 side) provided in all accessible routes of travel/rooms over 4 feet long</v>
          </cell>
          <cell r="R47"/>
          <cell r="S47"/>
          <cell r="T47"/>
          <cell r="U47"/>
          <cell r="V47"/>
          <cell r="W47"/>
          <cell r="X47"/>
        </row>
        <row r="49">
          <cell r="O49" t="str">
            <v/>
          </cell>
          <cell r="P49">
            <v>4.0999999999999996</v>
          </cell>
          <cell r="Q49" t="str">
            <v>At least one kitchen on accessible route of travel</v>
          </cell>
        </row>
        <row r="51">
          <cell r="O51" t="str">
            <v/>
          </cell>
          <cell r="P51" t="str">
            <v>4.2a</v>
          </cell>
          <cell r="Q51" t="str">
            <v>Stove (specify 30”x48” or greater)</v>
          </cell>
          <cell r="R51"/>
          <cell r="S51"/>
          <cell r="T51"/>
          <cell r="U51"/>
          <cell r="V51"/>
          <cell r="W51"/>
          <cell r="X51"/>
        </row>
        <row r="52">
          <cell r="O52" t="str">
            <v/>
          </cell>
          <cell r="P52" t="str">
            <v>4.2b</v>
          </cell>
          <cell r="Q52" t="str">
            <v>Refrigerator (specify 30”x48” or greater)</v>
          </cell>
          <cell r="R52"/>
          <cell r="S52"/>
          <cell r="T52"/>
          <cell r="U52"/>
          <cell r="V52"/>
          <cell r="W52"/>
          <cell r="X52"/>
        </row>
        <row r="53">
          <cell r="O53" t="str">
            <v/>
          </cell>
          <cell r="P53" t="str">
            <v>4.2c</v>
          </cell>
          <cell r="Q53" t="str">
            <v>Dishwasher (specify 30”x48” or greater)</v>
          </cell>
          <cell r="R53"/>
          <cell r="S53"/>
          <cell r="T53"/>
          <cell r="U53"/>
          <cell r="V53"/>
          <cell r="W53"/>
          <cell r="X53"/>
        </row>
        <row r="54">
          <cell r="O54" t="str">
            <v/>
          </cell>
          <cell r="P54" t="str">
            <v>4.2d</v>
          </cell>
          <cell r="Q54" t="str">
            <v>Sink (specify 30”x48” or greater)</v>
          </cell>
          <cell r="R54"/>
          <cell r="S54"/>
          <cell r="T54"/>
          <cell r="U54"/>
          <cell r="V54"/>
          <cell r="W54"/>
          <cell r="X54"/>
        </row>
        <row r="55">
          <cell r="O55" t="str">
            <v/>
          </cell>
          <cell r="P55" t="str">
            <v>4.2e</v>
          </cell>
          <cell r="Q55" t="str">
            <v>Oven (if separate) (specify 30”x48” or greater)</v>
          </cell>
          <cell r="R55"/>
          <cell r="S55"/>
          <cell r="T55"/>
          <cell r="U55"/>
          <cell r="V55"/>
          <cell r="W55"/>
          <cell r="X55"/>
        </row>
        <row r="56">
          <cell r="O56" t="str">
            <v/>
          </cell>
          <cell r="P56" t="str">
            <v>4.2f</v>
          </cell>
          <cell r="Q56" t="str">
            <v>U-shaped kitchen space requirements</v>
          </cell>
          <cell r="R56"/>
          <cell r="S56"/>
          <cell r="T56"/>
          <cell r="U56"/>
          <cell r="V56"/>
          <cell r="W56"/>
          <cell r="X56"/>
        </row>
        <row r="57">
          <cell r="O57" t="str">
            <v/>
          </cell>
          <cell r="P57" t="str">
            <v>4.2g</v>
          </cell>
          <cell r="Q57" t="str">
            <v>Other (specify 30”x48” or greater)</v>
          </cell>
          <cell r="R57"/>
          <cell r="S57"/>
          <cell r="T57"/>
          <cell r="U57"/>
          <cell r="V57"/>
          <cell r="W57"/>
          <cell r="X57"/>
        </row>
        <row r="59">
          <cell r="O59" t="str">
            <v/>
          </cell>
          <cell r="P59" t="str">
            <v>4.3a</v>
          </cell>
          <cell r="Q59" t="str">
            <v>Stove</v>
          </cell>
          <cell r="R59"/>
          <cell r="S59"/>
          <cell r="T59"/>
          <cell r="U59"/>
          <cell r="V59"/>
          <cell r="W59"/>
          <cell r="X59"/>
        </row>
        <row r="60">
          <cell r="O60" t="str">
            <v/>
          </cell>
          <cell r="P60" t="str">
            <v>4.3b</v>
          </cell>
          <cell r="Q60" t="str">
            <v>Refrigerator</v>
          </cell>
          <cell r="R60"/>
          <cell r="S60"/>
          <cell r="T60"/>
          <cell r="U60"/>
          <cell r="V60"/>
          <cell r="W60"/>
          <cell r="X60"/>
        </row>
        <row r="61">
          <cell r="O61" t="str">
            <v/>
          </cell>
          <cell r="P61" t="str">
            <v>4.3c</v>
          </cell>
          <cell r="Q61" t="str">
            <v>Dishwasher</v>
          </cell>
          <cell r="R61"/>
          <cell r="S61"/>
          <cell r="T61"/>
          <cell r="U61"/>
          <cell r="V61"/>
          <cell r="W61"/>
          <cell r="X61"/>
        </row>
        <row r="62">
          <cell r="O62" t="str">
            <v/>
          </cell>
          <cell r="P62" t="str">
            <v>4.3d</v>
          </cell>
          <cell r="Q62" t="str">
            <v>Sink</v>
          </cell>
          <cell r="R62"/>
          <cell r="S62"/>
          <cell r="T62"/>
          <cell r="U62"/>
          <cell r="V62"/>
          <cell r="W62"/>
          <cell r="X62"/>
        </row>
        <row r="63">
          <cell r="O63" t="str">
            <v/>
          </cell>
          <cell r="P63" t="str">
            <v>4.3e</v>
          </cell>
          <cell r="Q63" t="str">
            <v>Microwave/receptacle at countertop height</v>
          </cell>
          <cell r="R63"/>
          <cell r="S63"/>
          <cell r="T63"/>
          <cell r="U63"/>
          <cell r="V63"/>
          <cell r="W63"/>
          <cell r="X63"/>
        </row>
        <row r="65">
          <cell r="O65" t="str">
            <v/>
          </cell>
          <cell r="P65" t="str">
            <v>4.4a</v>
          </cell>
          <cell r="Q65" t="str">
            <v>All or a specified portion repositionable</v>
          </cell>
          <cell r="R65"/>
          <cell r="S65"/>
          <cell r="T65"/>
          <cell r="U65"/>
          <cell r="V65"/>
          <cell r="W65"/>
          <cell r="X65"/>
        </row>
        <row r="66">
          <cell r="O66" t="str">
            <v/>
          </cell>
          <cell r="P66" t="str">
            <v>4.4b</v>
          </cell>
          <cell r="Q66" t="str">
            <v>One or more counter areas at 30” wide and 28”-32” high</v>
          </cell>
          <cell r="R66"/>
          <cell r="S66"/>
          <cell r="T66"/>
          <cell r="U66"/>
          <cell r="V66"/>
          <cell r="W66"/>
          <cell r="X66"/>
        </row>
        <row r="67">
          <cell r="O67" t="str">
            <v/>
          </cell>
          <cell r="P67" t="str">
            <v>4.4c</v>
          </cell>
          <cell r="Q67" t="str">
            <v>One or more workspaces at 30” wide with knee/toe space</v>
          </cell>
          <cell r="R67"/>
          <cell r="S67"/>
          <cell r="T67"/>
          <cell r="U67"/>
          <cell r="V67"/>
          <cell r="W67"/>
          <cell r="X67"/>
        </row>
        <row r="69">
          <cell r="O69" t="str">
            <v/>
          </cell>
          <cell r="P69" t="str">
            <v>4.5a</v>
          </cell>
          <cell r="Q69" t="str">
            <v>Base cabinets: pull-out and/or Lazy Susan shelves</v>
          </cell>
          <cell r="R69"/>
          <cell r="S69"/>
          <cell r="T69"/>
          <cell r="U69"/>
          <cell r="V69"/>
          <cell r="W69"/>
          <cell r="X69"/>
        </row>
        <row r="70">
          <cell r="O70" t="str">
            <v/>
          </cell>
          <cell r="P70" t="str">
            <v>4.5b</v>
          </cell>
          <cell r="Q70" t="str">
            <v>Additional under-cabinet lighting</v>
          </cell>
          <cell r="R70"/>
          <cell r="S70"/>
          <cell r="T70"/>
          <cell r="U70"/>
          <cell r="V70"/>
          <cell r="W70"/>
          <cell r="X70"/>
        </row>
        <row r="71">
          <cell r="O71" t="str">
            <v/>
          </cell>
          <cell r="P71" t="str">
            <v>4.5c</v>
          </cell>
          <cell r="Q71" t="str">
            <v>Accessible handles//touch latches for doors/drawers</v>
          </cell>
          <cell r="R71"/>
          <cell r="S71"/>
          <cell r="T71"/>
          <cell r="U71"/>
          <cell r="V71"/>
          <cell r="W71"/>
          <cell r="X71"/>
        </row>
        <row r="73">
          <cell r="O73" t="str">
            <v/>
          </cell>
          <cell r="P73" t="str">
            <v>4.6a</v>
          </cell>
          <cell r="Q73" t="str">
            <v>Repositionable height</v>
          </cell>
          <cell r="R73"/>
          <cell r="S73"/>
          <cell r="T73"/>
          <cell r="U73"/>
          <cell r="V73"/>
          <cell r="W73"/>
          <cell r="X73"/>
        </row>
        <row r="74">
          <cell r="O74" t="str">
            <v/>
          </cell>
          <cell r="P74" t="str">
            <v>4.6b</v>
          </cell>
          <cell r="Q74" t="str">
            <v>Removable base cabinets under sink</v>
          </cell>
          <cell r="R74"/>
          <cell r="S74"/>
          <cell r="T74"/>
          <cell r="U74"/>
          <cell r="V74"/>
          <cell r="W74"/>
          <cell r="X74"/>
        </row>
        <row r="75">
          <cell r="O75" t="str">
            <v/>
          </cell>
          <cell r="P75" t="str">
            <v>4.6c</v>
          </cell>
          <cell r="Q75" t="str">
            <v>Single-handle lever faucet</v>
          </cell>
          <cell r="R75"/>
          <cell r="S75"/>
          <cell r="T75"/>
          <cell r="U75"/>
          <cell r="V75"/>
          <cell r="W75"/>
          <cell r="X75"/>
        </row>
        <row r="76">
          <cell r="O76" t="str">
            <v/>
          </cell>
          <cell r="P76" t="str">
            <v>4.6d</v>
          </cell>
          <cell r="Q76" t="str">
            <v>Anti-scald device</v>
          </cell>
          <cell r="R76"/>
          <cell r="S76"/>
          <cell r="T76"/>
          <cell r="U76"/>
          <cell r="V76"/>
          <cell r="W76"/>
          <cell r="X76"/>
        </row>
        <row r="78">
          <cell r="O78" t="str">
            <v/>
          </cell>
          <cell r="P78" t="str">
            <v>4.7a</v>
          </cell>
          <cell r="Q78" t="str">
            <v>Edge border of cabinets/counters</v>
          </cell>
          <cell r="R78"/>
          <cell r="S78"/>
          <cell r="T78"/>
          <cell r="U78"/>
          <cell r="V78"/>
          <cell r="W78"/>
          <cell r="X78"/>
        </row>
        <row r="79">
          <cell r="O79" t="str">
            <v/>
          </cell>
          <cell r="P79" t="str">
            <v>4.7b</v>
          </cell>
          <cell r="Q79" t="str">
            <v>Flooring: in front of appliances</v>
          </cell>
          <cell r="R79"/>
          <cell r="S79"/>
          <cell r="T79"/>
          <cell r="U79"/>
          <cell r="V79"/>
          <cell r="W79"/>
          <cell r="X79"/>
        </row>
        <row r="80">
          <cell r="O80" t="str">
            <v/>
          </cell>
          <cell r="P80" t="str">
            <v>4.7c</v>
          </cell>
          <cell r="Q80" t="str">
            <v>Flooring: on route of travel</v>
          </cell>
          <cell r="R80"/>
          <cell r="S80"/>
          <cell r="T80"/>
          <cell r="U80"/>
          <cell r="V80"/>
          <cell r="W80"/>
          <cell r="X80"/>
        </row>
        <row r="82">
          <cell r="O82" t="str">
            <v/>
          </cell>
          <cell r="P82">
            <v>5.0999999999999996</v>
          </cell>
          <cell r="Q82" t="str">
            <v>At least one full bathroom on accessible route of travel</v>
          </cell>
        </row>
        <row r="84">
          <cell r="O84" t="str">
            <v/>
          </cell>
          <cell r="P84" t="str">
            <v>5.2a</v>
          </cell>
          <cell r="Q84" t="str">
            <v>Maneuvering space diameter: 30” x 48” turning area or 60” diameter turning area</v>
          </cell>
          <cell r="R84"/>
          <cell r="S84"/>
          <cell r="T84"/>
          <cell r="U84"/>
          <cell r="V84"/>
          <cell r="W84"/>
          <cell r="X84"/>
        </row>
        <row r="85">
          <cell r="O85" t="str">
            <v/>
          </cell>
          <cell r="P85" t="str">
            <v>5.2b</v>
          </cell>
          <cell r="Q85" t="str">
            <v>Clear space for toilet and sink: 30” x 48” clear use area</v>
          </cell>
          <cell r="R85"/>
          <cell r="S85"/>
          <cell r="T85"/>
          <cell r="U85"/>
          <cell r="V85"/>
          <cell r="W85"/>
          <cell r="X85"/>
        </row>
        <row r="86">
          <cell r="Q86" t="str">
            <v>Bathtub and/or shower</v>
          </cell>
          <cell r="R86"/>
          <cell r="S86"/>
          <cell r="T86"/>
          <cell r="U86"/>
          <cell r="V86"/>
          <cell r="W86"/>
          <cell r="X86"/>
        </row>
        <row r="87">
          <cell r="O87" t="str">
            <v/>
          </cell>
          <cell r="P87" t="str">
            <v>5.3a</v>
          </cell>
          <cell r="Q87" t="str">
            <v>Standard bathtub or shower with grab bar reinforcement</v>
          </cell>
          <cell r="R87"/>
          <cell r="S87"/>
          <cell r="T87"/>
          <cell r="U87"/>
          <cell r="V87"/>
          <cell r="W87"/>
          <cell r="X87"/>
        </row>
        <row r="88">
          <cell r="O88" t="str">
            <v/>
          </cell>
          <cell r="P88" t="str">
            <v>5.3b</v>
          </cell>
          <cell r="Q88" t="str">
            <v>Standard bathtub or shower with grab bars</v>
          </cell>
          <cell r="R88"/>
          <cell r="S88"/>
          <cell r="T88"/>
          <cell r="U88"/>
          <cell r="V88"/>
          <cell r="W88"/>
          <cell r="X88"/>
        </row>
        <row r="89">
          <cell r="O89" t="str">
            <v/>
          </cell>
          <cell r="P89" t="str">
            <v>5.3c</v>
          </cell>
          <cell r="Q89" t="str">
            <v>Accessible (roll-in) shower</v>
          </cell>
          <cell r="R89"/>
          <cell r="S89"/>
          <cell r="T89"/>
          <cell r="U89"/>
          <cell r="V89"/>
          <cell r="W89"/>
          <cell r="X89"/>
        </row>
        <row r="90">
          <cell r="O90" t="str">
            <v/>
          </cell>
          <cell r="P90" t="str">
            <v>5.3d</v>
          </cell>
          <cell r="Q90" t="str">
            <v>Single-handle lever faucets</v>
          </cell>
          <cell r="R90"/>
          <cell r="S90"/>
          <cell r="T90"/>
          <cell r="U90"/>
          <cell r="V90"/>
          <cell r="W90"/>
          <cell r="X90"/>
        </row>
        <row r="91">
          <cell r="O91" t="str">
            <v/>
          </cell>
          <cell r="P91" t="str">
            <v>5.3e</v>
          </cell>
          <cell r="Q91" t="str">
            <v>Offset controls for exterior use</v>
          </cell>
          <cell r="R91"/>
          <cell r="S91"/>
          <cell r="T91"/>
          <cell r="U91"/>
          <cell r="V91"/>
          <cell r="W91"/>
          <cell r="X91"/>
        </row>
        <row r="93">
          <cell r="O93" t="str">
            <v/>
          </cell>
          <cell r="P93" t="str">
            <v>5.4a</v>
          </cell>
          <cell r="Q93" t="str">
            <v xml:space="preserve"> Standard toilet with grab bar reinforcement</v>
          </cell>
          <cell r="R93"/>
          <cell r="S93"/>
          <cell r="T93"/>
          <cell r="U93"/>
          <cell r="V93"/>
          <cell r="W93"/>
          <cell r="X93"/>
        </row>
        <row r="94">
          <cell r="O94" t="str">
            <v/>
          </cell>
          <cell r="P94" t="str">
            <v>5.4b</v>
          </cell>
          <cell r="Q94" t="str">
            <v xml:space="preserve"> Standard toilet with grab bars</v>
          </cell>
          <cell r="R94"/>
          <cell r="S94"/>
          <cell r="T94"/>
          <cell r="U94"/>
          <cell r="V94"/>
          <cell r="W94"/>
          <cell r="X94"/>
        </row>
        <row r="95">
          <cell r="O95" t="str">
            <v/>
          </cell>
          <cell r="P95" t="str">
            <v>5.4c</v>
          </cell>
          <cell r="Q95" t="str">
            <v xml:space="preserve"> Accessible toilet with grab bars</v>
          </cell>
          <cell r="R95"/>
          <cell r="S95"/>
          <cell r="T95"/>
          <cell r="U95"/>
          <cell r="V95"/>
          <cell r="W95"/>
          <cell r="X95"/>
        </row>
        <row r="97">
          <cell r="O97" t="str">
            <v/>
          </cell>
          <cell r="P97" t="str">
            <v>5.6a</v>
          </cell>
          <cell r="Q97" t="str">
            <v xml:space="preserve"> Standard with removable base cabinets</v>
          </cell>
          <cell r="R97"/>
          <cell r="S97"/>
          <cell r="T97"/>
          <cell r="U97"/>
          <cell r="V97"/>
          <cell r="W97"/>
          <cell r="X97"/>
        </row>
        <row r="98">
          <cell r="O98" t="str">
            <v/>
          </cell>
          <cell r="P98" t="str">
            <v>5.6b</v>
          </cell>
          <cell r="Q98" t="str">
            <v xml:space="preserve"> Pedestal or open front</v>
          </cell>
          <cell r="R98"/>
          <cell r="S98"/>
          <cell r="T98"/>
          <cell r="U98"/>
          <cell r="V98"/>
          <cell r="W98"/>
          <cell r="X98"/>
        </row>
        <row r="100">
          <cell r="O100" t="str">
            <v/>
          </cell>
          <cell r="P100" t="str">
            <v>5.7a</v>
          </cell>
          <cell r="Q100" t="str">
            <v xml:space="preserve"> Lower/accessible medicine chest</v>
          </cell>
          <cell r="R100"/>
          <cell r="S100"/>
          <cell r="T100"/>
          <cell r="U100"/>
          <cell r="V100"/>
          <cell r="W100"/>
          <cell r="X100"/>
        </row>
        <row r="101">
          <cell r="O101" t="str">
            <v/>
          </cell>
          <cell r="P101" t="str">
            <v>5.7b</v>
          </cell>
          <cell r="Q101" t="str">
            <v xml:space="preserve"> Anti-scald device</v>
          </cell>
          <cell r="R101"/>
          <cell r="S101"/>
          <cell r="T101"/>
          <cell r="U101"/>
          <cell r="V101"/>
          <cell r="W101"/>
          <cell r="X101"/>
        </row>
        <row r="102">
          <cell r="O102" t="str">
            <v/>
          </cell>
          <cell r="P102" t="str">
            <v>5.7c</v>
          </cell>
          <cell r="Q102" t="str">
            <v xml:space="preserve"> Anti-scald devices for sink</v>
          </cell>
          <cell r="R102"/>
          <cell r="S102"/>
          <cell r="T102"/>
          <cell r="U102"/>
          <cell r="V102"/>
          <cell r="W102"/>
          <cell r="X102"/>
        </row>
        <row r="103">
          <cell r="O103" t="str">
            <v/>
          </cell>
          <cell r="P103" t="str">
            <v>5.7d</v>
          </cell>
          <cell r="Q103" t="str">
            <v xml:space="preserve"> Accessible handles//touch latches for doors/drawers</v>
          </cell>
          <cell r="R103"/>
          <cell r="S103"/>
          <cell r="T103"/>
          <cell r="U103"/>
          <cell r="V103"/>
          <cell r="W103"/>
          <cell r="X103"/>
        </row>
        <row r="104">
          <cell r="O104" t="str">
            <v/>
          </cell>
          <cell r="P104" t="str">
            <v>5.7e</v>
          </cell>
          <cell r="Q104" t="str">
            <v xml:space="preserve"> Lower towel rack(s)</v>
          </cell>
          <cell r="R104"/>
          <cell r="S104"/>
          <cell r="T104"/>
          <cell r="U104"/>
          <cell r="V104"/>
          <cell r="W104"/>
          <cell r="X104"/>
        </row>
        <row r="105">
          <cell r="O105" t="str">
            <v/>
          </cell>
          <cell r="P105" t="str">
            <v>5.7f</v>
          </cell>
          <cell r="Q105" t="str">
            <v xml:space="preserve"> Contrasting floor color</v>
          </cell>
          <cell r="R105"/>
          <cell r="S105"/>
          <cell r="T105"/>
          <cell r="U105"/>
          <cell r="V105"/>
          <cell r="W105"/>
          <cell r="X105"/>
        </row>
        <row r="106">
          <cell r="O106" t="str">
            <v/>
          </cell>
          <cell r="P106" t="str">
            <v>5.7g</v>
          </cell>
          <cell r="Q106" t="str">
            <v xml:space="preserve"> Fold-down/fixed shower seat(s)</v>
          </cell>
          <cell r="R106"/>
          <cell r="S106"/>
          <cell r="T106"/>
          <cell r="U106"/>
          <cell r="V106"/>
          <cell r="W106"/>
          <cell r="X106"/>
        </row>
        <row r="107">
          <cell r="O107" t="str">
            <v/>
          </cell>
          <cell r="P107" t="str">
            <v>5.7h</v>
          </cell>
          <cell r="Q107" t="str">
            <v xml:space="preserve"> Accessible toilet tissue holder</v>
          </cell>
          <cell r="R107"/>
          <cell r="S107"/>
          <cell r="T107"/>
          <cell r="U107"/>
          <cell r="V107"/>
          <cell r="W107"/>
          <cell r="X107"/>
        </row>
        <row r="108">
          <cell r="O108" t="str">
            <v/>
          </cell>
          <cell r="P108" t="str">
            <v>5.7i</v>
          </cell>
          <cell r="Q108" t="str">
            <v xml:space="preserve"> Hand-held adjustable shower spray unit(s)</v>
          </cell>
          <cell r="R108"/>
          <cell r="S108"/>
          <cell r="T108"/>
          <cell r="U108"/>
          <cell r="V108"/>
          <cell r="W108"/>
          <cell r="X108"/>
        </row>
        <row r="110">
          <cell r="O110" t="str">
            <v/>
          </cell>
          <cell r="P110">
            <v>6.1</v>
          </cell>
          <cell r="Q110" t="str">
            <v>Dining room on accessible route of travel</v>
          </cell>
          <cell r="R110"/>
          <cell r="S110"/>
          <cell r="T110"/>
          <cell r="U110"/>
          <cell r="V110"/>
          <cell r="W110"/>
          <cell r="X110"/>
        </row>
        <row r="111">
          <cell r="O111" t="str">
            <v/>
          </cell>
          <cell r="P111">
            <v>6.2</v>
          </cell>
          <cell r="Q111" t="str">
            <v>Living room on accessible route of travel</v>
          </cell>
          <cell r="R111"/>
          <cell r="S111"/>
          <cell r="T111"/>
          <cell r="U111"/>
          <cell r="V111"/>
          <cell r="W111"/>
          <cell r="X111"/>
        </row>
        <row r="112">
          <cell r="O112" t="str">
            <v/>
          </cell>
          <cell r="P112">
            <v>6.3</v>
          </cell>
          <cell r="Q112" t="str">
            <v>Other common room on accessible route of travel</v>
          </cell>
          <cell r="R112"/>
          <cell r="S112"/>
          <cell r="T112"/>
          <cell r="U112"/>
          <cell r="V112"/>
          <cell r="W112"/>
          <cell r="X112"/>
        </row>
        <row r="114">
          <cell r="O114" t="str">
            <v/>
          </cell>
          <cell r="P114">
            <v>7.1</v>
          </cell>
        </row>
        <row r="115">
          <cell r="O115" t="str">
            <v/>
          </cell>
          <cell r="P115">
            <v>7.2</v>
          </cell>
        </row>
        <row r="116">
          <cell r="O116" t="str">
            <v/>
          </cell>
          <cell r="P116">
            <v>7.3</v>
          </cell>
        </row>
        <row r="117">
          <cell r="O117" t="str">
            <v/>
          </cell>
          <cell r="P117">
            <v>7.4</v>
          </cell>
        </row>
        <row r="119">
          <cell r="O119" t="str">
            <v/>
          </cell>
          <cell r="P119">
            <v>8.1</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structions"/>
      <sheetName val="Summary"/>
      <sheetName val="Scoring Checklist"/>
      <sheetName val="Notes"/>
      <sheetName val="20A1"/>
      <sheetName val="20A2"/>
      <sheetName val="20A3"/>
      <sheetName val="20B1"/>
      <sheetName val="20B2"/>
      <sheetName val="20C1"/>
      <sheetName val="20C2a"/>
      <sheetName val="20C2b"/>
      <sheetName val="20C3"/>
      <sheetName val="20C4"/>
      <sheetName val="20C5"/>
      <sheetName val="20D1"/>
      <sheetName val="20D2"/>
      <sheetName val="20D3"/>
      <sheetName val="20E1"/>
      <sheetName val="20E3a"/>
      <sheetName val="20E3b"/>
      <sheetName val="20F1"/>
      <sheetName val="20F2"/>
      <sheetName val="20F3"/>
      <sheetName val="EUA Restriction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john.j.egan@illinois.gov"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Jennifer.Parrack@illinois.gov" TargetMode="External"/></Relationships>
</file>

<file path=xl/worksheets/_rels/sheet4.xml.rels><?xml version="1.0" encoding="UTF-8" standalone="yes"?>
<Relationships xmlns="http://schemas.openxmlformats.org/package/2006/relationships"><Relationship Id="rId1" Type="http://schemas.openxmlformats.org/officeDocument/2006/relationships/hyperlink" Target="https://www.dhs.state.il.us/page.aspx?item=68911"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R93"/>
  <sheetViews>
    <sheetView showGridLines="0" view="pageBreakPreview" topLeftCell="H76" zoomScaleNormal="100" zoomScaleSheetLayoutView="100" workbookViewId="0">
      <selection activeCell="J13" sqref="J13"/>
    </sheetView>
  </sheetViews>
  <sheetFormatPr defaultColWidth="9.1796875" defaultRowHeight="12.5" x14ac:dyDescent="0.25"/>
  <cols>
    <col min="1" max="1" width="1.81640625" customWidth="1"/>
    <col min="3" max="3" width="10.453125" customWidth="1"/>
    <col min="4" max="4" width="8.1796875" customWidth="1"/>
    <col min="5" max="6" width="7.54296875" customWidth="1"/>
    <col min="7" max="7" width="5.81640625" customWidth="1"/>
    <col min="8" max="8" width="23.7265625" customWidth="1"/>
    <col min="9" max="9" width="6.54296875" customWidth="1"/>
    <col min="10" max="12" width="11" style="9" customWidth="1"/>
    <col min="13" max="13" width="11.54296875" style="9" customWidth="1"/>
    <col min="14" max="14" width="13.54296875" customWidth="1"/>
    <col min="15" max="15" width="16.7265625" customWidth="1"/>
    <col min="16" max="16" width="17.1796875" customWidth="1"/>
    <col min="17" max="17" width="16.7265625" customWidth="1"/>
    <col min="18" max="18" width="17.1796875" hidden="1" customWidth="1"/>
  </cols>
  <sheetData>
    <row r="1" spans="1:18" x14ac:dyDescent="0.25">
      <c r="A1" s="3"/>
      <c r="B1" s="3"/>
      <c r="C1" s="3"/>
      <c r="D1" s="3"/>
      <c r="E1" s="3"/>
      <c r="F1" s="3"/>
      <c r="G1" s="3"/>
      <c r="H1" s="3"/>
      <c r="I1" s="3"/>
      <c r="J1" s="4"/>
      <c r="K1" s="4"/>
      <c r="L1" s="4"/>
      <c r="M1" s="4"/>
      <c r="N1" s="3"/>
      <c r="O1" s="3"/>
      <c r="P1" s="3"/>
      <c r="Q1" s="3"/>
      <c r="R1" s="3"/>
    </row>
    <row r="2" spans="1:18" x14ac:dyDescent="0.25">
      <c r="A2" s="3"/>
      <c r="B2" s="3"/>
      <c r="C2" s="3"/>
      <c r="D2" s="3"/>
      <c r="E2" s="3"/>
      <c r="F2" s="3"/>
      <c r="G2" s="3"/>
      <c r="H2" s="3"/>
      <c r="I2" s="3"/>
      <c r="J2" s="4"/>
      <c r="K2" s="4"/>
      <c r="L2" s="4"/>
      <c r="M2" s="4"/>
      <c r="N2" s="3"/>
      <c r="O2" s="3"/>
      <c r="P2" s="3"/>
      <c r="Q2" s="3"/>
      <c r="R2" s="3"/>
    </row>
    <row r="3" spans="1:18" ht="18" x14ac:dyDescent="0.4">
      <c r="A3" s="3"/>
      <c r="B3" s="5" t="s">
        <v>244</v>
      </c>
      <c r="C3" s="5"/>
      <c r="D3" s="5"/>
      <c r="E3" s="5"/>
      <c r="F3" s="5"/>
      <c r="G3" s="5"/>
      <c r="H3" s="5"/>
      <c r="I3" s="5"/>
      <c r="J3" s="5"/>
      <c r="K3" s="5"/>
      <c r="L3" s="5"/>
      <c r="M3" s="4"/>
      <c r="N3" s="3"/>
      <c r="O3" s="3"/>
      <c r="P3" s="3"/>
      <c r="Q3" s="3"/>
      <c r="R3" s="3" t="s">
        <v>187</v>
      </c>
    </row>
    <row r="4" spans="1:18" ht="18" x14ac:dyDescent="0.4">
      <c r="A4" s="3"/>
      <c r="B4" s="5" t="s">
        <v>5</v>
      </c>
      <c r="C4" s="3"/>
      <c r="D4" s="3"/>
      <c r="E4" s="5"/>
      <c r="F4" s="5"/>
      <c r="G4" s="5"/>
      <c r="H4" s="5"/>
      <c r="I4" s="5"/>
      <c r="J4" s="5"/>
      <c r="K4" s="5"/>
      <c r="L4" s="5"/>
      <c r="M4" s="4"/>
      <c r="N4" s="3"/>
      <c r="O4" s="3"/>
      <c r="P4" s="3"/>
      <c r="Q4" s="3"/>
      <c r="R4" s="3" t="s">
        <v>188</v>
      </c>
    </row>
    <row r="5" spans="1:18" ht="47.15" customHeight="1" x14ac:dyDescent="0.25">
      <c r="A5" s="3"/>
      <c r="B5" s="179" t="s">
        <v>108</v>
      </c>
      <c r="C5" s="179"/>
      <c r="D5" s="179"/>
      <c r="E5" s="179"/>
      <c r="F5" s="179"/>
      <c r="G5" s="179"/>
      <c r="H5" s="179"/>
      <c r="I5" s="179"/>
      <c r="J5" s="179"/>
      <c r="K5" s="74"/>
      <c r="L5" s="4"/>
      <c r="M5" s="4"/>
      <c r="N5" s="3"/>
      <c r="O5" s="3"/>
      <c r="P5" s="3"/>
      <c r="Q5" s="3"/>
      <c r="R5" s="3" t="s">
        <v>189</v>
      </c>
    </row>
    <row r="6" spans="1:18" ht="12.75" customHeight="1" x14ac:dyDescent="0.25">
      <c r="A6" s="3"/>
      <c r="B6" s="3"/>
      <c r="C6" s="3"/>
      <c r="D6" s="3"/>
      <c r="E6" s="3"/>
      <c r="F6" s="3"/>
      <c r="G6" s="3"/>
      <c r="H6" s="3"/>
      <c r="I6" s="3"/>
      <c r="J6" s="4"/>
      <c r="K6" s="4"/>
      <c r="L6" s="189"/>
      <c r="M6" s="189"/>
      <c r="N6" s="189"/>
      <c r="O6" s="189"/>
      <c r="P6" s="3"/>
      <c r="Q6" s="3"/>
      <c r="R6" s="82" t="s">
        <v>190</v>
      </c>
    </row>
    <row r="7" spans="1:18" ht="27.65" customHeight="1" x14ac:dyDescent="0.35">
      <c r="A7" s="3"/>
      <c r="B7" s="182" t="s">
        <v>2</v>
      </c>
      <c r="C7" s="182"/>
      <c r="D7" s="180"/>
      <c r="E7" s="180"/>
      <c r="F7" s="180"/>
      <c r="G7" s="180"/>
      <c r="H7" s="180"/>
      <c r="I7" s="180"/>
      <c r="J7" s="4"/>
      <c r="K7" s="4"/>
      <c r="L7" s="189"/>
      <c r="M7" s="189"/>
      <c r="N7" s="189"/>
      <c r="O7" s="189"/>
      <c r="P7" s="3"/>
      <c r="Q7" s="3"/>
      <c r="R7" s="82"/>
    </row>
    <row r="8" spans="1:18" ht="8.25" customHeight="1" x14ac:dyDescent="0.25">
      <c r="A8" s="3"/>
      <c r="C8" s="6"/>
      <c r="D8" s="105"/>
      <c r="E8" s="105"/>
      <c r="F8" s="105"/>
      <c r="G8" s="105"/>
      <c r="H8" s="105"/>
      <c r="I8" s="105"/>
      <c r="J8" s="4"/>
      <c r="K8" s="4"/>
      <c r="L8" s="190" t="s">
        <v>10</v>
      </c>
      <c r="M8" s="191"/>
      <c r="N8" s="191"/>
      <c r="O8" s="191"/>
      <c r="P8" s="3"/>
      <c r="Q8" s="3"/>
      <c r="R8" s="3"/>
    </row>
    <row r="9" spans="1:18" ht="15.5" x14ac:dyDescent="0.35">
      <c r="A9" s="3"/>
      <c r="B9" s="182" t="s">
        <v>3</v>
      </c>
      <c r="C9" s="182"/>
      <c r="D9" s="181"/>
      <c r="E9" s="181"/>
      <c r="F9" s="181"/>
      <c r="G9" s="181"/>
      <c r="H9" s="181"/>
      <c r="I9" s="181"/>
      <c r="J9" s="4"/>
      <c r="K9" s="4"/>
      <c r="L9" s="191"/>
      <c r="M9" s="191"/>
      <c r="N9" s="191"/>
      <c r="O9" s="191"/>
      <c r="P9" s="3"/>
      <c r="Q9" s="3"/>
      <c r="R9" s="3"/>
    </row>
    <row r="10" spans="1:18" ht="15.5" x14ac:dyDescent="0.35">
      <c r="A10" s="3"/>
      <c r="B10" s="182" t="s">
        <v>186</v>
      </c>
      <c r="C10" s="182"/>
      <c r="D10" s="219"/>
      <c r="E10" s="219"/>
      <c r="F10" s="219"/>
      <c r="G10" s="219"/>
      <c r="H10" s="219"/>
      <c r="I10" s="219"/>
      <c r="J10" s="4"/>
      <c r="K10" s="4"/>
      <c r="L10" s="191"/>
      <c r="M10" s="191"/>
      <c r="N10" s="191"/>
      <c r="O10" s="191"/>
      <c r="P10" s="3"/>
      <c r="Q10" s="3"/>
      <c r="R10" s="3"/>
    </row>
    <row r="11" spans="1:18" ht="38.25" customHeight="1" thickBot="1" x14ac:dyDescent="0.3">
      <c r="A11" s="3"/>
      <c r="B11" s="3"/>
      <c r="C11" s="3"/>
      <c r="D11" s="3"/>
      <c r="E11" s="3"/>
      <c r="F11" s="3"/>
      <c r="G11" s="3"/>
      <c r="H11" s="3"/>
      <c r="I11" s="3"/>
      <c r="J11" s="4"/>
      <c r="K11" s="4"/>
      <c r="L11" s="192"/>
      <c r="M11" s="192"/>
      <c r="N11" s="192"/>
      <c r="O11" s="192"/>
      <c r="P11" s="3"/>
      <c r="Q11" s="3"/>
      <c r="R11" s="3"/>
    </row>
    <row r="12" spans="1:18" ht="50.25" customHeight="1" thickTop="1" x14ac:dyDescent="0.35">
      <c r="A12" s="3"/>
      <c r="B12" s="185" t="s">
        <v>87</v>
      </c>
      <c r="C12" s="152"/>
      <c r="D12" s="152"/>
      <c r="E12" s="152"/>
      <c r="F12" s="152"/>
      <c r="G12" s="152"/>
      <c r="H12" s="152"/>
      <c r="I12" s="152"/>
      <c r="J12" s="68" t="s">
        <v>143</v>
      </c>
      <c r="K12" s="68" t="s">
        <v>144</v>
      </c>
      <c r="L12" s="68" t="s">
        <v>0</v>
      </c>
      <c r="M12" s="68" t="s">
        <v>1</v>
      </c>
      <c r="N12" s="152" t="s">
        <v>8</v>
      </c>
      <c r="O12" s="153"/>
      <c r="P12" s="154"/>
    </row>
    <row r="13" spans="1:18" ht="90" customHeight="1" x14ac:dyDescent="0.25">
      <c r="A13" s="3"/>
      <c r="B13" s="186" t="s">
        <v>86</v>
      </c>
      <c r="C13" s="187"/>
      <c r="D13" s="187"/>
      <c r="E13" s="187"/>
      <c r="F13" s="187"/>
      <c r="G13" s="187"/>
      <c r="H13" s="187"/>
      <c r="I13" s="188"/>
      <c r="J13" s="2"/>
      <c r="K13" s="2"/>
      <c r="L13" s="2"/>
      <c r="M13" s="2"/>
      <c r="N13" s="155" t="s">
        <v>243</v>
      </c>
      <c r="O13" s="156"/>
      <c r="P13" s="157"/>
    </row>
    <row r="14" spans="1:18" ht="22.15" customHeight="1" x14ac:dyDescent="0.25">
      <c r="A14" s="3"/>
      <c r="B14" s="173" t="s">
        <v>167</v>
      </c>
      <c r="C14" s="174"/>
      <c r="D14" s="174"/>
      <c r="E14" s="174"/>
      <c r="F14" s="174"/>
      <c r="G14" s="174"/>
      <c r="H14" s="174"/>
      <c r="I14" s="175"/>
      <c r="J14" s="7">
        <v>15</v>
      </c>
      <c r="K14" s="80"/>
      <c r="L14" s="102">
        <v>0</v>
      </c>
      <c r="M14" s="117"/>
      <c r="N14" s="223"/>
      <c r="O14" s="163"/>
      <c r="P14" s="164"/>
    </row>
    <row r="15" spans="1:18" ht="22.15" customHeight="1" x14ac:dyDescent="0.25">
      <c r="A15" s="3"/>
      <c r="B15" s="173" t="s">
        <v>166</v>
      </c>
      <c r="C15" s="174"/>
      <c r="D15" s="174"/>
      <c r="E15" s="174"/>
      <c r="F15" s="174"/>
      <c r="G15" s="174"/>
      <c r="H15" s="174"/>
      <c r="I15" s="175"/>
      <c r="J15" s="7">
        <v>10</v>
      </c>
      <c r="K15" s="80"/>
      <c r="L15" s="102">
        <v>0</v>
      </c>
      <c r="M15" s="117"/>
      <c r="N15" s="163"/>
      <c r="O15" s="163"/>
      <c r="P15" s="164"/>
    </row>
    <row r="16" spans="1:18" ht="22.15" customHeight="1" x14ac:dyDescent="0.25">
      <c r="A16" s="3"/>
      <c r="B16" s="173" t="s">
        <v>165</v>
      </c>
      <c r="C16" s="174"/>
      <c r="D16" s="174"/>
      <c r="E16" s="174"/>
      <c r="F16" s="174"/>
      <c r="G16" s="174"/>
      <c r="H16" s="174"/>
      <c r="I16" s="175"/>
      <c r="J16" s="7">
        <v>6</v>
      </c>
      <c r="K16" s="80"/>
      <c r="L16" s="102">
        <v>0</v>
      </c>
      <c r="M16" s="117"/>
      <c r="N16" s="176"/>
      <c r="O16" s="177"/>
      <c r="P16" s="178"/>
    </row>
    <row r="17" spans="1:16" ht="20.149999999999999" customHeight="1" x14ac:dyDescent="0.25">
      <c r="A17" s="3"/>
      <c r="B17" s="149" t="s">
        <v>145</v>
      </c>
      <c r="C17" s="150"/>
      <c r="D17" s="150"/>
      <c r="E17" s="150"/>
      <c r="F17" s="150"/>
      <c r="G17" s="150"/>
      <c r="H17" s="150"/>
      <c r="I17" s="151"/>
      <c r="J17" s="80"/>
      <c r="K17" s="7">
        <v>10</v>
      </c>
      <c r="L17" s="102">
        <v>0</v>
      </c>
      <c r="M17" s="117"/>
      <c r="N17" s="130"/>
      <c r="O17" s="131"/>
      <c r="P17" s="132"/>
    </row>
    <row r="18" spans="1:16" ht="18" customHeight="1" x14ac:dyDescent="0.25">
      <c r="A18" s="3"/>
      <c r="B18" s="149" t="s">
        <v>146</v>
      </c>
      <c r="C18" s="150"/>
      <c r="D18" s="150"/>
      <c r="E18" s="150"/>
      <c r="F18" s="150"/>
      <c r="G18" s="150"/>
      <c r="H18" s="150"/>
      <c r="I18" s="151"/>
      <c r="J18" s="80"/>
      <c r="K18" s="7">
        <v>7</v>
      </c>
      <c r="L18" s="102">
        <v>0</v>
      </c>
      <c r="M18" s="117"/>
      <c r="N18" s="130"/>
      <c r="O18" s="131"/>
      <c r="P18" s="132"/>
    </row>
    <row r="19" spans="1:16" ht="18" customHeight="1" x14ac:dyDescent="0.25">
      <c r="A19" s="3"/>
      <c r="B19" s="173" t="s">
        <v>147</v>
      </c>
      <c r="C19" s="174"/>
      <c r="D19" s="174"/>
      <c r="E19" s="174"/>
      <c r="F19" s="174"/>
      <c r="G19" s="174"/>
      <c r="H19" s="174"/>
      <c r="I19" s="175"/>
      <c r="J19" s="80"/>
      <c r="K19" s="7">
        <v>5</v>
      </c>
      <c r="L19" s="102">
        <v>0</v>
      </c>
      <c r="M19" s="117"/>
      <c r="N19" s="130"/>
      <c r="O19" s="131"/>
      <c r="P19" s="132"/>
    </row>
    <row r="20" spans="1:16" ht="30.65" customHeight="1" x14ac:dyDescent="0.25">
      <c r="A20" s="3"/>
      <c r="B20" s="149" t="s">
        <v>247</v>
      </c>
      <c r="C20" s="150"/>
      <c r="D20" s="150"/>
      <c r="E20" s="150"/>
      <c r="F20" s="150"/>
      <c r="G20" s="150"/>
      <c r="H20" s="150"/>
      <c r="I20" s="151"/>
      <c r="J20" s="80"/>
      <c r="K20" s="7">
        <v>9</v>
      </c>
      <c r="L20" s="102">
        <v>0</v>
      </c>
      <c r="M20" s="117"/>
      <c r="N20" s="130"/>
      <c r="O20" s="131"/>
      <c r="P20" s="132"/>
    </row>
    <row r="21" spans="1:16" ht="31" customHeight="1" x14ac:dyDescent="0.25">
      <c r="A21" s="3"/>
      <c r="B21" s="149" t="s">
        <v>248</v>
      </c>
      <c r="C21" s="150"/>
      <c r="D21" s="150"/>
      <c r="E21" s="150"/>
      <c r="F21" s="150"/>
      <c r="G21" s="150"/>
      <c r="H21" s="150"/>
      <c r="I21" s="151"/>
      <c r="J21" s="80"/>
      <c r="K21" s="7">
        <v>6</v>
      </c>
      <c r="L21" s="102">
        <v>0</v>
      </c>
      <c r="M21" s="117"/>
      <c r="N21" s="130"/>
      <c r="O21" s="131"/>
      <c r="P21" s="132"/>
    </row>
    <row r="22" spans="1:16" ht="30.65" customHeight="1" x14ac:dyDescent="0.25">
      <c r="A22" s="3"/>
      <c r="B22" s="149" t="s">
        <v>249</v>
      </c>
      <c r="C22" s="150"/>
      <c r="D22" s="150"/>
      <c r="E22" s="150"/>
      <c r="F22" s="150"/>
      <c r="G22" s="150"/>
      <c r="H22" s="150"/>
      <c r="I22" s="151"/>
      <c r="J22" s="80"/>
      <c r="K22" s="7">
        <v>3</v>
      </c>
      <c r="L22" s="102">
        <v>0</v>
      </c>
      <c r="M22" s="117"/>
      <c r="N22" s="130"/>
      <c r="O22" s="131"/>
      <c r="P22" s="132"/>
    </row>
    <row r="23" spans="1:16" ht="21" customHeight="1" x14ac:dyDescent="0.25">
      <c r="A23" s="3"/>
      <c r="B23" s="149" t="s">
        <v>250</v>
      </c>
      <c r="C23" s="150"/>
      <c r="D23" s="150"/>
      <c r="E23" s="150"/>
      <c r="F23" s="150"/>
      <c r="G23" s="150"/>
      <c r="H23" s="150"/>
      <c r="I23" s="151"/>
      <c r="J23" s="80"/>
      <c r="K23" s="7">
        <v>5</v>
      </c>
      <c r="L23" s="102">
        <v>0</v>
      </c>
      <c r="M23" s="117"/>
      <c r="N23" s="130"/>
      <c r="O23" s="131"/>
      <c r="P23" s="132"/>
    </row>
    <row r="24" spans="1:16" ht="20.5" customHeight="1" x14ac:dyDescent="0.25">
      <c r="A24" s="3"/>
      <c r="B24" s="149" t="s">
        <v>251</v>
      </c>
      <c r="C24" s="150"/>
      <c r="D24" s="150"/>
      <c r="E24" s="150"/>
      <c r="F24" s="150"/>
      <c r="G24" s="150"/>
      <c r="H24" s="150"/>
      <c r="I24" s="151"/>
      <c r="J24" s="80"/>
      <c r="K24" s="7">
        <v>3</v>
      </c>
      <c r="L24" s="102">
        <v>0</v>
      </c>
      <c r="M24" s="117"/>
      <c r="N24" s="130"/>
      <c r="O24" s="131"/>
      <c r="P24" s="132"/>
    </row>
    <row r="25" spans="1:16" ht="20.5" customHeight="1" x14ac:dyDescent="0.25">
      <c r="A25" s="3"/>
      <c r="B25" s="149" t="s">
        <v>252</v>
      </c>
      <c r="C25" s="150"/>
      <c r="D25" s="150"/>
      <c r="E25" s="150"/>
      <c r="F25" s="150"/>
      <c r="G25" s="150"/>
      <c r="H25" s="150"/>
      <c r="I25" s="151"/>
      <c r="J25" s="80"/>
      <c r="K25" s="7">
        <v>1</v>
      </c>
      <c r="L25" s="102">
        <v>0</v>
      </c>
      <c r="M25" s="117"/>
      <c r="N25" s="130"/>
      <c r="O25" s="131"/>
      <c r="P25" s="132"/>
    </row>
    <row r="26" spans="1:16" ht="29.5" customHeight="1" x14ac:dyDescent="0.25">
      <c r="A26" s="3"/>
      <c r="B26" s="149" t="s">
        <v>253</v>
      </c>
      <c r="C26" s="150"/>
      <c r="D26" s="150"/>
      <c r="E26" s="150"/>
      <c r="F26" s="150"/>
      <c r="G26" s="150"/>
      <c r="H26" s="150"/>
      <c r="I26" s="151"/>
      <c r="J26" s="80"/>
      <c r="K26" s="7">
        <v>10</v>
      </c>
      <c r="L26" s="102">
        <v>0</v>
      </c>
      <c r="M26" s="117"/>
      <c r="N26" s="130"/>
      <c r="O26" s="131"/>
      <c r="P26" s="132"/>
    </row>
    <row r="27" spans="1:16" ht="29.15" customHeight="1" x14ac:dyDescent="0.25">
      <c r="A27" s="3"/>
      <c r="B27" s="149" t="s">
        <v>254</v>
      </c>
      <c r="C27" s="150"/>
      <c r="D27" s="150"/>
      <c r="E27" s="150"/>
      <c r="F27" s="150"/>
      <c r="G27" s="150"/>
      <c r="H27" s="150"/>
      <c r="I27" s="151"/>
      <c r="J27" s="80"/>
      <c r="K27" s="7">
        <v>5</v>
      </c>
      <c r="L27" s="102">
        <v>0</v>
      </c>
      <c r="M27" s="117"/>
      <c r="N27" s="130"/>
      <c r="O27" s="131"/>
      <c r="P27" s="132"/>
    </row>
    <row r="28" spans="1:16" ht="41.15" customHeight="1" x14ac:dyDescent="0.25">
      <c r="A28" s="3"/>
      <c r="B28" s="133" t="s">
        <v>85</v>
      </c>
      <c r="C28" s="134"/>
      <c r="D28" s="134"/>
      <c r="E28" s="134"/>
      <c r="F28" s="134"/>
      <c r="G28" s="134"/>
      <c r="H28" s="134"/>
      <c r="I28" s="134"/>
      <c r="J28" s="2"/>
      <c r="K28" s="2"/>
      <c r="L28" s="2"/>
      <c r="M28" s="2"/>
      <c r="N28" s="224" t="s">
        <v>235</v>
      </c>
      <c r="O28" s="136"/>
      <c r="P28" s="137"/>
    </row>
    <row r="29" spans="1:16" ht="22.15" customHeight="1" x14ac:dyDescent="0.25">
      <c r="A29" s="3"/>
      <c r="B29" s="173" t="s">
        <v>88</v>
      </c>
      <c r="C29" s="174"/>
      <c r="D29" s="174"/>
      <c r="E29" s="174"/>
      <c r="F29" s="174"/>
      <c r="G29" s="174"/>
      <c r="H29" s="174"/>
      <c r="I29" s="175"/>
      <c r="J29" s="7">
        <v>20</v>
      </c>
      <c r="K29" s="7">
        <v>15</v>
      </c>
      <c r="L29" s="102">
        <v>0</v>
      </c>
      <c r="M29" s="117"/>
      <c r="N29" s="130"/>
      <c r="O29" s="131"/>
      <c r="P29" s="132"/>
    </row>
    <row r="30" spans="1:16" ht="22.15" customHeight="1" x14ac:dyDescent="0.25">
      <c r="A30" s="3"/>
      <c r="B30" s="173" t="s">
        <v>89</v>
      </c>
      <c r="C30" s="174"/>
      <c r="D30" s="174"/>
      <c r="E30" s="174"/>
      <c r="F30" s="174"/>
      <c r="G30" s="174"/>
      <c r="H30" s="174"/>
      <c r="I30" s="175"/>
      <c r="J30" s="7">
        <v>15</v>
      </c>
      <c r="K30" s="7">
        <v>12</v>
      </c>
      <c r="L30" s="102">
        <v>0</v>
      </c>
      <c r="M30" s="117"/>
      <c r="N30" s="130"/>
      <c r="O30" s="131"/>
      <c r="P30" s="132"/>
    </row>
    <row r="31" spans="1:16" ht="22.15" customHeight="1" x14ac:dyDescent="0.25">
      <c r="A31" s="3"/>
      <c r="B31" s="173" t="s">
        <v>90</v>
      </c>
      <c r="C31" s="183"/>
      <c r="D31" s="183"/>
      <c r="E31" s="183"/>
      <c r="F31" s="183"/>
      <c r="G31" s="183"/>
      <c r="H31" s="183"/>
      <c r="I31" s="184"/>
      <c r="J31" s="7">
        <v>10</v>
      </c>
      <c r="K31" s="7">
        <v>10</v>
      </c>
      <c r="L31" s="102">
        <v>0</v>
      </c>
      <c r="M31" s="117"/>
      <c r="N31" s="130"/>
      <c r="O31" s="131"/>
      <c r="P31" s="132"/>
    </row>
    <row r="32" spans="1:16" ht="22.15" customHeight="1" x14ac:dyDescent="0.25">
      <c r="A32" s="3"/>
      <c r="B32" s="173" t="s">
        <v>91</v>
      </c>
      <c r="C32" s="183"/>
      <c r="D32" s="183"/>
      <c r="E32" s="183"/>
      <c r="F32" s="183"/>
      <c r="G32" s="183"/>
      <c r="H32" s="183"/>
      <c r="I32" s="184"/>
      <c r="J32" s="7">
        <v>5</v>
      </c>
      <c r="K32" s="7">
        <v>5</v>
      </c>
      <c r="L32" s="102">
        <v>0</v>
      </c>
      <c r="M32" s="117"/>
      <c r="N32" s="130"/>
      <c r="O32" s="131"/>
      <c r="P32" s="132"/>
    </row>
    <row r="33" spans="1:16" ht="22.15" customHeight="1" x14ac:dyDescent="0.25">
      <c r="A33" s="3"/>
      <c r="B33" s="149" t="s">
        <v>92</v>
      </c>
      <c r="C33" s="174"/>
      <c r="D33" s="174"/>
      <c r="E33" s="174"/>
      <c r="F33" s="174"/>
      <c r="G33" s="174"/>
      <c r="H33" s="174"/>
      <c r="I33" s="175"/>
      <c r="J33" s="7">
        <v>10</v>
      </c>
      <c r="K33" s="7">
        <v>8</v>
      </c>
      <c r="L33" s="102">
        <v>0</v>
      </c>
      <c r="M33" s="117"/>
      <c r="N33" s="130"/>
      <c r="O33" s="131"/>
      <c r="P33" s="132"/>
    </row>
    <row r="34" spans="1:16" ht="22.15" customHeight="1" x14ac:dyDescent="0.25">
      <c r="A34" s="3"/>
      <c r="B34" s="173" t="s">
        <v>93</v>
      </c>
      <c r="C34" s="174"/>
      <c r="D34" s="174"/>
      <c r="E34" s="174"/>
      <c r="F34" s="174"/>
      <c r="G34" s="174"/>
      <c r="H34" s="174"/>
      <c r="I34" s="175"/>
      <c r="J34" s="7">
        <v>7</v>
      </c>
      <c r="K34" s="7">
        <v>6</v>
      </c>
      <c r="L34" s="102">
        <v>0</v>
      </c>
      <c r="M34" s="117"/>
      <c r="N34" s="130"/>
      <c r="O34" s="131"/>
      <c r="P34" s="132"/>
    </row>
    <row r="35" spans="1:16" ht="22.15" customHeight="1" x14ac:dyDescent="0.25">
      <c r="A35" s="3"/>
      <c r="B35" s="173" t="s">
        <v>94</v>
      </c>
      <c r="C35" s="183"/>
      <c r="D35" s="183"/>
      <c r="E35" s="183"/>
      <c r="F35" s="183"/>
      <c r="G35" s="183"/>
      <c r="H35" s="183"/>
      <c r="I35" s="184"/>
      <c r="J35" s="7">
        <v>5</v>
      </c>
      <c r="K35" s="7">
        <v>5</v>
      </c>
      <c r="L35" s="102">
        <v>0</v>
      </c>
      <c r="M35" s="117"/>
      <c r="N35" s="130"/>
      <c r="O35" s="131"/>
      <c r="P35" s="132"/>
    </row>
    <row r="36" spans="1:16" ht="22.15" customHeight="1" x14ac:dyDescent="0.25">
      <c r="A36" s="3"/>
      <c r="B36" s="173" t="s">
        <v>95</v>
      </c>
      <c r="C36" s="183"/>
      <c r="D36" s="183"/>
      <c r="E36" s="183"/>
      <c r="F36" s="183"/>
      <c r="G36" s="183"/>
      <c r="H36" s="183"/>
      <c r="I36" s="184"/>
      <c r="J36" s="7">
        <v>3</v>
      </c>
      <c r="K36" s="7">
        <v>3</v>
      </c>
      <c r="L36" s="102">
        <v>0</v>
      </c>
      <c r="M36" s="117"/>
      <c r="N36" s="130"/>
      <c r="O36" s="131"/>
      <c r="P36" s="132"/>
    </row>
    <row r="37" spans="1:16" ht="22.15" customHeight="1" x14ac:dyDescent="0.25">
      <c r="A37" s="3"/>
      <c r="B37" s="149" t="s">
        <v>96</v>
      </c>
      <c r="C37" s="174"/>
      <c r="D37" s="174"/>
      <c r="E37" s="174"/>
      <c r="F37" s="174"/>
      <c r="G37" s="174"/>
      <c r="H37" s="174"/>
      <c r="I37" s="175"/>
      <c r="J37" s="1">
        <v>7</v>
      </c>
      <c r="K37" s="1">
        <v>5</v>
      </c>
      <c r="L37" s="103">
        <v>0</v>
      </c>
      <c r="M37" s="118"/>
      <c r="N37" s="130"/>
      <c r="O37" s="131"/>
      <c r="P37" s="132"/>
    </row>
    <row r="38" spans="1:16" ht="22.15" customHeight="1" x14ac:dyDescent="0.25">
      <c r="A38" s="3"/>
      <c r="B38" s="173" t="s">
        <v>97</v>
      </c>
      <c r="C38" s="174"/>
      <c r="D38" s="174"/>
      <c r="E38" s="174"/>
      <c r="F38" s="174"/>
      <c r="G38" s="174"/>
      <c r="H38" s="174"/>
      <c r="I38" s="175"/>
      <c r="J38" s="1">
        <v>5</v>
      </c>
      <c r="K38" s="1">
        <v>3</v>
      </c>
      <c r="L38" s="103">
        <v>0</v>
      </c>
      <c r="M38" s="118"/>
      <c r="N38" s="130"/>
      <c r="O38" s="131"/>
      <c r="P38" s="132"/>
    </row>
    <row r="39" spans="1:16" ht="22.15" customHeight="1" x14ac:dyDescent="0.25">
      <c r="A39" s="3"/>
      <c r="B39" s="173" t="s">
        <v>98</v>
      </c>
      <c r="C39" s="183"/>
      <c r="D39" s="183"/>
      <c r="E39" s="183"/>
      <c r="F39" s="183"/>
      <c r="G39" s="183"/>
      <c r="H39" s="183"/>
      <c r="I39" s="184"/>
      <c r="J39" s="1">
        <v>3</v>
      </c>
      <c r="K39" s="1">
        <v>1</v>
      </c>
      <c r="L39" s="103">
        <v>0</v>
      </c>
      <c r="M39" s="118"/>
      <c r="N39" s="130"/>
      <c r="O39" s="131"/>
      <c r="P39" s="132"/>
    </row>
    <row r="40" spans="1:16" ht="22.15" customHeight="1" x14ac:dyDescent="0.25">
      <c r="A40" s="3"/>
      <c r="B40" s="173" t="s">
        <v>99</v>
      </c>
      <c r="C40" s="183"/>
      <c r="D40" s="183"/>
      <c r="E40" s="183"/>
      <c r="F40" s="183"/>
      <c r="G40" s="183"/>
      <c r="H40" s="183"/>
      <c r="I40" s="184"/>
      <c r="J40" s="1">
        <v>1</v>
      </c>
      <c r="K40" s="1">
        <v>0.5</v>
      </c>
      <c r="L40" s="103">
        <v>0</v>
      </c>
      <c r="M40" s="118"/>
      <c r="N40" s="130"/>
      <c r="O40" s="131"/>
      <c r="P40" s="132"/>
    </row>
    <row r="41" spans="1:16" ht="33.65" customHeight="1" x14ac:dyDescent="0.25">
      <c r="A41" s="3"/>
      <c r="B41" s="133" t="s">
        <v>101</v>
      </c>
      <c r="C41" s="134"/>
      <c r="D41" s="134"/>
      <c r="E41" s="134"/>
      <c r="F41" s="134"/>
      <c r="G41" s="134"/>
      <c r="H41" s="134"/>
      <c r="I41" s="134"/>
      <c r="J41" s="2"/>
      <c r="K41" s="2"/>
      <c r="L41" s="2"/>
      <c r="M41" s="2"/>
      <c r="N41" s="135" t="s">
        <v>7</v>
      </c>
      <c r="O41" s="136"/>
      <c r="P41" s="137"/>
    </row>
    <row r="42" spans="1:16" ht="32.15" customHeight="1" x14ac:dyDescent="0.25">
      <c r="A42" s="3"/>
      <c r="B42" s="138" t="s">
        <v>260</v>
      </c>
      <c r="C42" s="139"/>
      <c r="D42" s="139"/>
      <c r="E42" s="139"/>
      <c r="F42" s="139"/>
      <c r="G42" s="139"/>
      <c r="H42" s="139"/>
      <c r="I42" s="140"/>
      <c r="J42" s="1">
        <v>10</v>
      </c>
      <c r="K42" s="7">
        <v>10</v>
      </c>
      <c r="L42" s="102">
        <v>0</v>
      </c>
      <c r="M42" s="118"/>
      <c r="N42" s="163"/>
      <c r="O42" s="163"/>
      <c r="P42" s="164"/>
    </row>
    <row r="43" spans="1:16" ht="33.65" customHeight="1" x14ac:dyDescent="0.25">
      <c r="A43" s="3"/>
      <c r="B43" s="133" t="s">
        <v>102</v>
      </c>
      <c r="C43" s="134"/>
      <c r="D43" s="134"/>
      <c r="E43" s="134"/>
      <c r="F43" s="134"/>
      <c r="G43" s="134"/>
      <c r="H43" s="134"/>
      <c r="I43" s="134"/>
      <c r="J43" s="2"/>
      <c r="K43" s="2"/>
      <c r="L43" s="2"/>
      <c r="M43" s="2"/>
      <c r="N43" s="135" t="s">
        <v>105</v>
      </c>
      <c r="O43" s="136"/>
      <c r="P43" s="137"/>
    </row>
    <row r="44" spans="1:16" ht="59.15" customHeight="1" x14ac:dyDescent="0.25">
      <c r="A44" s="3"/>
      <c r="B44" s="146" t="s">
        <v>110</v>
      </c>
      <c r="C44" s="147"/>
      <c r="D44" s="147"/>
      <c r="E44" s="147"/>
      <c r="F44" s="147"/>
      <c r="G44" s="147"/>
      <c r="H44" s="147"/>
      <c r="I44" s="148"/>
      <c r="J44" s="10">
        <v>3</v>
      </c>
      <c r="K44" s="10">
        <v>3</v>
      </c>
      <c r="L44" s="104">
        <v>0</v>
      </c>
      <c r="M44" s="119"/>
      <c r="N44" s="170"/>
      <c r="O44" s="171"/>
      <c r="P44" s="172"/>
    </row>
    <row r="45" spans="1:16" ht="55.5" customHeight="1" x14ac:dyDescent="0.25">
      <c r="A45" s="3"/>
      <c r="B45" s="146" t="s">
        <v>111</v>
      </c>
      <c r="C45" s="147"/>
      <c r="D45" s="147"/>
      <c r="E45" s="147"/>
      <c r="F45" s="147"/>
      <c r="G45" s="147"/>
      <c r="H45" s="147"/>
      <c r="I45" s="148"/>
      <c r="J45" s="10">
        <v>4</v>
      </c>
      <c r="K45" s="10">
        <v>4</v>
      </c>
      <c r="L45" s="104">
        <v>0</v>
      </c>
      <c r="M45" s="120"/>
      <c r="N45" s="170"/>
      <c r="O45" s="171"/>
      <c r="P45" s="172"/>
    </row>
    <row r="46" spans="1:16" ht="80.5" customHeight="1" x14ac:dyDescent="0.25">
      <c r="A46" s="3"/>
      <c r="B46" s="146" t="s">
        <v>112</v>
      </c>
      <c r="C46" s="147"/>
      <c r="D46" s="147"/>
      <c r="E46" s="147"/>
      <c r="F46" s="147"/>
      <c r="G46" s="147"/>
      <c r="H46" s="147"/>
      <c r="I46" s="14"/>
      <c r="J46" s="10">
        <v>6</v>
      </c>
      <c r="K46" s="10">
        <v>6</v>
      </c>
      <c r="L46" s="104">
        <v>0</v>
      </c>
      <c r="M46" s="120"/>
      <c r="N46" s="11"/>
      <c r="O46" s="12"/>
      <c r="P46" s="13"/>
    </row>
    <row r="47" spans="1:16" ht="84" customHeight="1" x14ac:dyDescent="0.25">
      <c r="A47" s="3"/>
      <c r="B47" s="146" t="s">
        <v>113</v>
      </c>
      <c r="C47" s="147"/>
      <c r="D47" s="147"/>
      <c r="E47" s="147"/>
      <c r="F47" s="147"/>
      <c r="G47" s="147"/>
      <c r="H47" s="147"/>
      <c r="I47" s="148"/>
      <c r="J47" s="10">
        <v>7</v>
      </c>
      <c r="K47" s="10">
        <v>7</v>
      </c>
      <c r="L47" s="104">
        <v>0</v>
      </c>
      <c r="M47" s="120"/>
      <c r="N47" s="11"/>
      <c r="O47" s="12"/>
      <c r="P47" s="13"/>
    </row>
    <row r="48" spans="1:16" ht="33.65" customHeight="1" x14ac:dyDescent="0.25">
      <c r="A48" s="3"/>
      <c r="B48" s="158" t="s">
        <v>103</v>
      </c>
      <c r="C48" s="159"/>
      <c r="D48" s="159"/>
      <c r="E48" s="159"/>
      <c r="F48" s="159"/>
      <c r="G48" s="159"/>
      <c r="H48" s="159"/>
      <c r="I48" s="159"/>
      <c r="J48" s="2"/>
      <c r="K48" s="2"/>
      <c r="L48" s="2"/>
      <c r="M48" s="2"/>
      <c r="N48" s="135" t="s">
        <v>104</v>
      </c>
      <c r="O48" s="136"/>
      <c r="P48" s="137"/>
    </row>
    <row r="49" spans="1:17" ht="25.9" customHeight="1" x14ac:dyDescent="0.25">
      <c r="A49" s="3"/>
      <c r="B49" s="216" t="s">
        <v>84</v>
      </c>
      <c r="C49" s="217"/>
      <c r="D49" s="217"/>
      <c r="E49" s="217"/>
      <c r="F49" s="217"/>
      <c r="G49" s="217"/>
      <c r="H49" s="217"/>
      <c r="I49" s="218"/>
      <c r="J49" s="1">
        <v>5</v>
      </c>
      <c r="K49" s="7">
        <v>5</v>
      </c>
      <c r="L49" s="102">
        <v>0</v>
      </c>
      <c r="M49" s="121"/>
      <c r="N49" s="165" t="s">
        <v>9</v>
      </c>
      <c r="O49" s="166"/>
      <c r="P49" s="167"/>
    </row>
    <row r="50" spans="1:17" ht="28.5" customHeight="1" x14ac:dyDescent="0.25">
      <c r="A50" s="3"/>
      <c r="B50" s="138" t="s">
        <v>83</v>
      </c>
      <c r="C50" s="214"/>
      <c r="D50" s="214"/>
      <c r="E50" s="214"/>
      <c r="F50" s="214"/>
      <c r="G50" s="214"/>
      <c r="H50" s="214"/>
      <c r="I50" s="215"/>
      <c r="J50" s="1">
        <v>5</v>
      </c>
      <c r="K50" s="7">
        <v>5</v>
      </c>
      <c r="L50" s="102">
        <v>0</v>
      </c>
      <c r="M50" s="121"/>
      <c r="N50" s="165" t="s">
        <v>6</v>
      </c>
      <c r="O50" s="166"/>
      <c r="P50" s="167"/>
    </row>
    <row r="51" spans="1:17" ht="47.5" customHeight="1" x14ac:dyDescent="0.25">
      <c r="A51" s="3"/>
      <c r="B51" s="133" t="s">
        <v>150</v>
      </c>
      <c r="C51" s="134"/>
      <c r="D51" s="134"/>
      <c r="E51" s="134"/>
      <c r="F51" s="134"/>
      <c r="G51" s="134"/>
      <c r="H51" s="134"/>
      <c r="I51" s="134"/>
      <c r="J51" s="2"/>
      <c r="K51" s="2"/>
      <c r="L51" s="2"/>
      <c r="M51" s="2"/>
      <c r="N51" s="135" t="s">
        <v>106</v>
      </c>
      <c r="O51" s="136"/>
      <c r="P51" s="137"/>
    </row>
    <row r="52" spans="1:17" ht="46.9" customHeight="1" x14ac:dyDescent="0.25">
      <c r="A52" s="3"/>
      <c r="B52" s="138" t="s">
        <v>148</v>
      </c>
      <c r="C52" s="139"/>
      <c r="D52" s="139"/>
      <c r="E52" s="139"/>
      <c r="F52" s="139"/>
      <c r="G52" s="139"/>
      <c r="H52" s="139"/>
      <c r="I52" s="140"/>
      <c r="J52" s="1">
        <v>7.5</v>
      </c>
      <c r="K52" s="7">
        <v>3.5</v>
      </c>
      <c r="L52" s="102">
        <v>0</v>
      </c>
      <c r="M52" s="118"/>
      <c r="N52" s="141" t="s">
        <v>162</v>
      </c>
      <c r="O52" s="142"/>
      <c r="P52" s="143"/>
      <c r="Q52" s="15"/>
    </row>
    <row r="53" spans="1:17" ht="79.150000000000006" customHeight="1" x14ac:dyDescent="0.25">
      <c r="A53" s="3"/>
      <c r="B53" s="138" t="s">
        <v>149</v>
      </c>
      <c r="C53" s="139"/>
      <c r="D53" s="139"/>
      <c r="E53" s="139"/>
      <c r="F53" s="139"/>
      <c r="G53" s="139"/>
      <c r="H53" s="139"/>
      <c r="I53" s="140"/>
      <c r="J53" s="1">
        <v>10</v>
      </c>
      <c r="K53" s="7">
        <v>5</v>
      </c>
      <c r="L53" s="102">
        <v>0</v>
      </c>
      <c r="M53" s="118"/>
      <c r="N53" s="141" t="s">
        <v>161</v>
      </c>
      <c r="O53" s="142"/>
      <c r="P53" s="143"/>
    </row>
    <row r="54" spans="1:17" ht="29.15" customHeight="1" x14ac:dyDescent="0.25">
      <c r="A54" s="3"/>
      <c r="B54" s="133" t="s">
        <v>151</v>
      </c>
      <c r="C54" s="134"/>
      <c r="D54" s="134"/>
      <c r="E54" s="134"/>
      <c r="F54" s="134"/>
      <c r="G54" s="134"/>
      <c r="H54" s="134"/>
      <c r="I54" s="134"/>
      <c r="J54" s="2"/>
      <c r="K54" s="2"/>
      <c r="L54" s="2"/>
      <c r="M54" s="2"/>
      <c r="N54" s="135" t="s">
        <v>107</v>
      </c>
      <c r="O54" s="136"/>
      <c r="P54" s="137"/>
    </row>
    <row r="55" spans="1:17" ht="46.9" customHeight="1" x14ac:dyDescent="0.25">
      <c r="A55" s="3"/>
      <c r="B55" s="160" t="s">
        <v>109</v>
      </c>
      <c r="C55" s="161"/>
      <c r="D55" s="161"/>
      <c r="E55" s="161"/>
      <c r="F55" s="161"/>
      <c r="G55" s="161"/>
      <c r="H55" s="161"/>
      <c r="I55" s="162"/>
      <c r="J55" s="1">
        <v>7.5</v>
      </c>
      <c r="K55" s="7">
        <v>3.5</v>
      </c>
      <c r="L55" s="102">
        <v>0</v>
      </c>
      <c r="M55" s="118"/>
      <c r="N55" s="141" t="s">
        <v>160</v>
      </c>
      <c r="O55" s="142"/>
      <c r="P55" s="143"/>
    </row>
    <row r="56" spans="1:17" ht="79.150000000000006" customHeight="1" x14ac:dyDescent="0.25">
      <c r="A56" s="3"/>
      <c r="B56" s="138" t="s">
        <v>100</v>
      </c>
      <c r="C56" s="139"/>
      <c r="D56" s="139"/>
      <c r="E56" s="139"/>
      <c r="F56" s="139"/>
      <c r="G56" s="139"/>
      <c r="H56" s="139"/>
      <c r="I56" s="140"/>
      <c r="J56" s="1">
        <v>10</v>
      </c>
      <c r="K56" s="7">
        <v>5</v>
      </c>
      <c r="L56" s="102">
        <v>0</v>
      </c>
      <c r="M56" s="118"/>
      <c r="N56" s="141" t="s">
        <v>159</v>
      </c>
      <c r="O56" s="142"/>
      <c r="P56" s="143"/>
      <c r="Q56" s="15"/>
    </row>
    <row r="57" spans="1:17" ht="31" customHeight="1" x14ac:dyDescent="0.25">
      <c r="A57" s="3"/>
      <c r="B57" s="133" t="s">
        <v>154</v>
      </c>
      <c r="C57" s="134"/>
      <c r="D57" s="134"/>
      <c r="E57" s="134"/>
      <c r="F57" s="134"/>
      <c r="G57" s="134"/>
      <c r="H57" s="134"/>
      <c r="I57" s="134"/>
      <c r="J57" s="2"/>
      <c r="K57" s="2"/>
      <c r="L57" s="2"/>
      <c r="M57" s="2"/>
      <c r="N57" s="135" t="s">
        <v>141</v>
      </c>
      <c r="O57" s="136"/>
      <c r="P57" s="137"/>
      <c r="Q57" s="15"/>
    </row>
    <row r="58" spans="1:17" ht="83.5" customHeight="1" x14ac:dyDescent="0.25">
      <c r="A58" s="3"/>
      <c r="B58" s="160" t="s">
        <v>115</v>
      </c>
      <c r="C58" s="161"/>
      <c r="D58" s="161"/>
      <c r="E58" s="161"/>
      <c r="F58" s="161"/>
      <c r="G58" s="161"/>
      <c r="H58" s="161"/>
      <c r="I58" s="162"/>
      <c r="J58" s="1">
        <v>7.5</v>
      </c>
      <c r="K58" s="7">
        <v>3.5</v>
      </c>
      <c r="L58" s="102">
        <v>0</v>
      </c>
      <c r="M58" s="118"/>
      <c r="N58" s="141" t="s">
        <v>158</v>
      </c>
      <c r="O58" s="142"/>
      <c r="P58" s="143"/>
      <c r="Q58" s="15"/>
    </row>
    <row r="59" spans="1:17" ht="84.65" customHeight="1" x14ac:dyDescent="0.25">
      <c r="A59" s="3"/>
      <c r="B59" s="138" t="s">
        <v>114</v>
      </c>
      <c r="C59" s="139"/>
      <c r="D59" s="139"/>
      <c r="E59" s="139"/>
      <c r="F59" s="139"/>
      <c r="G59" s="139"/>
      <c r="H59" s="139"/>
      <c r="I59" s="140"/>
      <c r="J59" s="1">
        <v>10</v>
      </c>
      <c r="K59" s="7">
        <v>5</v>
      </c>
      <c r="L59" s="102">
        <v>0</v>
      </c>
      <c r="M59" s="118"/>
      <c r="N59" s="141" t="s">
        <v>157</v>
      </c>
      <c r="O59" s="142"/>
      <c r="P59" s="143"/>
      <c r="Q59" s="15"/>
    </row>
    <row r="60" spans="1:17" ht="29.15" customHeight="1" x14ac:dyDescent="0.25">
      <c r="A60" s="3"/>
      <c r="B60" s="133" t="s">
        <v>155</v>
      </c>
      <c r="C60" s="134"/>
      <c r="D60" s="134"/>
      <c r="E60" s="134"/>
      <c r="F60" s="134"/>
      <c r="G60" s="134"/>
      <c r="H60" s="134"/>
      <c r="I60" s="134"/>
      <c r="J60" s="2"/>
      <c r="K60" s="2"/>
      <c r="L60" s="2"/>
      <c r="M60" s="2"/>
      <c r="N60" s="135" t="s">
        <v>156</v>
      </c>
      <c r="O60" s="136"/>
      <c r="P60" s="137"/>
      <c r="Q60" s="15"/>
    </row>
    <row r="61" spans="1:17" ht="40.5" customHeight="1" x14ac:dyDescent="0.25">
      <c r="A61" s="3"/>
      <c r="B61" s="138" t="s">
        <v>262</v>
      </c>
      <c r="C61" s="139"/>
      <c r="D61" s="139"/>
      <c r="E61" s="139"/>
      <c r="F61" s="139"/>
      <c r="G61" s="139"/>
      <c r="H61" s="139"/>
      <c r="I61" s="140"/>
      <c r="J61" s="79"/>
      <c r="K61" s="7">
        <v>5</v>
      </c>
      <c r="L61" s="102">
        <v>0</v>
      </c>
      <c r="M61" s="118"/>
      <c r="N61" s="141" t="s">
        <v>240</v>
      </c>
      <c r="O61" s="142"/>
      <c r="P61" s="143"/>
      <c r="Q61" s="15"/>
    </row>
    <row r="62" spans="1:17" ht="22" customHeight="1" x14ac:dyDescent="0.25">
      <c r="A62" s="3"/>
      <c r="B62" s="158" t="s">
        <v>130</v>
      </c>
      <c r="C62" s="159"/>
      <c r="D62" s="159"/>
      <c r="E62" s="159"/>
      <c r="F62" s="159"/>
      <c r="G62" s="159"/>
      <c r="H62" s="159"/>
      <c r="I62" s="159"/>
      <c r="J62" s="2"/>
      <c r="K62" s="2"/>
      <c r="L62" s="2"/>
      <c r="M62" s="2"/>
      <c r="N62" s="135" t="s">
        <v>11</v>
      </c>
      <c r="O62" s="136"/>
      <c r="P62" s="137"/>
      <c r="Q62" s="15"/>
    </row>
    <row r="63" spans="1:17" ht="36.65" customHeight="1" x14ac:dyDescent="0.25">
      <c r="A63" s="3"/>
      <c r="B63" s="138" t="s">
        <v>163</v>
      </c>
      <c r="C63" s="139"/>
      <c r="D63" s="139"/>
      <c r="E63" s="139"/>
      <c r="F63" s="139"/>
      <c r="G63" s="139"/>
      <c r="H63" s="139"/>
      <c r="I63" s="139"/>
      <c r="J63" s="1">
        <v>5</v>
      </c>
      <c r="K63" s="80"/>
      <c r="L63" s="102">
        <v>0</v>
      </c>
      <c r="M63" s="118"/>
      <c r="N63" s="144" t="s">
        <v>132</v>
      </c>
      <c r="O63" s="144"/>
      <c r="P63" s="145"/>
      <c r="Q63" s="15"/>
    </row>
    <row r="64" spans="1:17" ht="51.65" customHeight="1" x14ac:dyDescent="0.25">
      <c r="A64" s="3"/>
      <c r="B64" s="138" t="s">
        <v>164</v>
      </c>
      <c r="C64" s="139"/>
      <c r="D64" s="139"/>
      <c r="E64" s="139"/>
      <c r="F64" s="139"/>
      <c r="G64" s="139"/>
      <c r="H64" s="139"/>
      <c r="I64" s="139"/>
      <c r="J64" s="79"/>
      <c r="K64" s="7">
        <v>6</v>
      </c>
      <c r="L64" s="102">
        <v>0</v>
      </c>
      <c r="M64" s="118"/>
      <c r="N64" s="144" t="s">
        <v>132</v>
      </c>
      <c r="O64" s="144"/>
      <c r="P64" s="145"/>
      <c r="Q64" s="15"/>
    </row>
    <row r="65" spans="1:16" ht="22" customHeight="1" x14ac:dyDescent="0.25">
      <c r="A65" s="3"/>
      <c r="B65" s="158" t="s">
        <v>131</v>
      </c>
      <c r="C65" s="159"/>
      <c r="D65" s="159"/>
      <c r="E65" s="159"/>
      <c r="F65" s="159"/>
      <c r="G65" s="159"/>
      <c r="H65" s="159"/>
      <c r="I65" s="159"/>
      <c r="J65" s="2"/>
      <c r="K65" s="2"/>
      <c r="L65" s="2"/>
      <c r="M65" s="2"/>
      <c r="N65" s="135" t="s">
        <v>255</v>
      </c>
      <c r="O65" s="168"/>
      <c r="P65" s="169"/>
    </row>
    <row r="66" spans="1:16" ht="173.15" customHeight="1" x14ac:dyDescent="0.25">
      <c r="A66" s="3"/>
      <c r="B66" s="138" t="s">
        <v>129</v>
      </c>
      <c r="C66" s="139"/>
      <c r="D66" s="139"/>
      <c r="E66" s="139"/>
      <c r="F66" s="139"/>
      <c r="G66" s="139"/>
      <c r="H66" s="139"/>
      <c r="I66" s="140"/>
      <c r="J66" s="1">
        <v>10</v>
      </c>
      <c r="K66" s="7">
        <v>2</v>
      </c>
      <c r="L66" s="102">
        <v>0</v>
      </c>
      <c r="M66" s="118"/>
      <c r="N66" s="141" t="s">
        <v>196</v>
      </c>
      <c r="O66" s="142"/>
      <c r="P66" s="143"/>
    </row>
    <row r="67" spans="1:16" ht="76" customHeight="1" x14ac:dyDescent="0.25">
      <c r="A67" s="3"/>
      <c r="B67" s="138" t="s">
        <v>183</v>
      </c>
      <c r="C67" s="139"/>
      <c r="D67" s="139"/>
      <c r="E67" s="139"/>
      <c r="F67" s="139"/>
      <c r="G67" s="139"/>
      <c r="H67" s="139"/>
      <c r="I67" s="140"/>
      <c r="J67" s="79"/>
      <c r="K67" s="7">
        <v>8</v>
      </c>
      <c r="L67" s="102">
        <v>0</v>
      </c>
      <c r="M67" s="118"/>
      <c r="N67" s="141" t="s">
        <v>197</v>
      </c>
      <c r="O67" s="142"/>
      <c r="P67" s="143"/>
    </row>
    <row r="68" spans="1:16" ht="37" customHeight="1" x14ac:dyDescent="0.25">
      <c r="A68" s="3"/>
      <c r="B68" s="133" t="s">
        <v>218</v>
      </c>
      <c r="C68" s="134"/>
      <c r="D68" s="134"/>
      <c r="E68" s="134"/>
      <c r="F68" s="134"/>
      <c r="G68" s="134"/>
      <c r="H68" s="134"/>
      <c r="I68" s="134"/>
      <c r="J68" s="2"/>
      <c r="K68" s="2"/>
      <c r="L68" s="2"/>
      <c r="M68" s="2"/>
      <c r="N68" s="199" t="s">
        <v>234</v>
      </c>
      <c r="O68" s="200"/>
      <c r="P68" s="201"/>
    </row>
    <row r="69" spans="1:16" ht="41.15" customHeight="1" x14ac:dyDescent="0.25">
      <c r="A69" s="3"/>
      <c r="B69" s="138" t="s">
        <v>216</v>
      </c>
      <c r="C69" s="139"/>
      <c r="D69" s="139"/>
      <c r="E69" s="139"/>
      <c r="F69" s="139"/>
      <c r="G69" s="139"/>
      <c r="H69" s="139"/>
      <c r="I69" s="140"/>
      <c r="J69" s="79"/>
      <c r="K69" s="69">
        <v>2</v>
      </c>
      <c r="L69" s="102">
        <v>0</v>
      </c>
      <c r="M69" s="122"/>
      <c r="N69" s="202" t="s">
        <v>220</v>
      </c>
      <c r="O69" s="203"/>
      <c r="P69" s="204"/>
    </row>
    <row r="70" spans="1:16" ht="39" customHeight="1" x14ac:dyDescent="0.25">
      <c r="A70" s="3"/>
      <c r="B70" s="138" t="s">
        <v>217</v>
      </c>
      <c r="C70" s="139"/>
      <c r="D70" s="139"/>
      <c r="E70" s="139"/>
      <c r="F70" s="139"/>
      <c r="G70" s="139"/>
      <c r="H70" s="139"/>
      <c r="I70" s="140"/>
      <c r="J70" s="79"/>
      <c r="K70" s="69">
        <v>1</v>
      </c>
      <c r="L70" s="102">
        <v>0</v>
      </c>
      <c r="M70" s="122"/>
      <c r="N70" s="202" t="s">
        <v>220</v>
      </c>
      <c r="O70" s="203"/>
      <c r="P70" s="204"/>
    </row>
    <row r="71" spans="1:16" ht="32.15" customHeight="1" x14ac:dyDescent="0.25">
      <c r="A71" s="3"/>
      <c r="B71" s="133" t="s">
        <v>219</v>
      </c>
      <c r="C71" s="134"/>
      <c r="D71" s="134"/>
      <c r="E71" s="134"/>
      <c r="F71" s="134"/>
      <c r="G71" s="134"/>
      <c r="H71" s="134"/>
      <c r="I71" s="134"/>
      <c r="J71" s="2"/>
      <c r="K71" s="2"/>
      <c r="L71" s="2"/>
      <c r="M71" s="2"/>
      <c r="N71" s="199" t="s">
        <v>246</v>
      </c>
      <c r="O71" s="200"/>
      <c r="P71" s="201"/>
    </row>
    <row r="72" spans="1:16" ht="119.5" customHeight="1" x14ac:dyDescent="0.25">
      <c r="A72" s="3"/>
      <c r="B72" s="138" t="s">
        <v>133</v>
      </c>
      <c r="C72" s="139"/>
      <c r="D72" s="139"/>
      <c r="E72" s="139"/>
      <c r="F72" s="139"/>
      <c r="G72" s="139"/>
      <c r="H72" s="139"/>
      <c r="I72" s="140"/>
      <c r="J72" s="69">
        <v>7</v>
      </c>
      <c r="K72" s="69">
        <v>7</v>
      </c>
      <c r="L72" s="102">
        <v>0</v>
      </c>
      <c r="M72" s="122"/>
      <c r="N72" s="202" t="s">
        <v>198</v>
      </c>
      <c r="O72" s="203"/>
      <c r="P72" s="204"/>
    </row>
    <row r="73" spans="1:16" ht="153" customHeight="1" x14ac:dyDescent="0.25">
      <c r="A73" s="3"/>
      <c r="B73" s="138" t="s">
        <v>134</v>
      </c>
      <c r="C73" s="139"/>
      <c r="D73" s="139"/>
      <c r="E73" s="139"/>
      <c r="F73" s="139"/>
      <c r="G73" s="139"/>
      <c r="H73" s="139"/>
      <c r="I73" s="140"/>
      <c r="J73" s="69">
        <v>5</v>
      </c>
      <c r="K73" s="69">
        <v>5</v>
      </c>
      <c r="L73" s="102">
        <v>0</v>
      </c>
      <c r="M73" s="122"/>
      <c r="N73" s="220"/>
      <c r="O73" s="221"/>
      <c r="P73" s="222"/>
    </row>
    <row r="74" spans="1:16" ht="33.65" customHeight="1" x14ac:dyDescent="0.25">
      <c r="A74" s="3"/>
      <c r="B74" s="133" t="s">
        <v>221</v>
      </c>
      <c r="C74" s="134"/>
      <c r="D74" s="134"/>
      <c r="E74" s="134"/>
      <c r="F74" s="134"/>
      <c r="G74" s="134"/>
      <c r="H74" s="134"/>
      <c r="I74" s="134"/>
      <c r="J74" s="2"/>
      <c r="K74" s="2"/>
      <c r="L74" s="2"/>
      <c r="M74" s="2"/>
      <c r="N74" s="199"/>
      <c r="O74" s="200"/>
      <c r="P74" s="201"/>
    </row>
    <row r="75" spans="1:16" ht="95.5" customHeight="1" x14ac:dyDescent="0.25">
      <c r="A75" s="3"/>
      <c r="B75" s="138" t="s">
        <v>222</v>
      </c>
      <c r="C75" s="139"/>
      <c r="D75" s="139"/>
      <c r="E75" s="139"/>
      <c r="F75" s="139"/>
      <c r="G75" s="139"/>
      <c r="H75" s="139"/>
      <c r="I75" s="140"/>
      <c r="J75" s="69">
        <v>2</v>
      </c>
      <c r="K75" s="69">
        <v>2</v>
      </c>
      <c r="L75" s="102">
        <v>0</v>
      </c>
      <c r="M75" s="122"/>
      <c r="N75" s="202" t="s">
        <v>223</v>
      </c>
      <c r="O75" s="203"/>
      <c r="P75" s="204"/>
    </row>
    <row r="76" spans="1:16" ht="44.25" customHeight="1" x14ac:dyDescent="0.25">
      <c r="A76" s="3"/>
      <c r="B76" s="133" t="s">
        <v>224</v>
      </c>
      <c r="C76" s="134"/>
      <c r="D76" s="134"/>
      <c r="E76" s="134"/>
      <c r="F76" s="134"/>
      <c r="G76" s="134"/>
      <c r="H76" s="134"/>
      <c r="I76" s="134"/>
      <c r="J76" s="2"/>
      <c r="K76" s="2"/>
      <c r="L76" s="2"/>
      <c r="M76" s="2"/>
      <c r="N76" s="135" t="s">
        <v>256</v>
      </c>
      <c r="O76" s="136"/>
      <c r="P76" s="137"/>
    </row>
    <row r="77" spans="1:16" ht="48" customHeight="1" x14ac:dyDescent="0.25">
      <c r="A77" s="3"/>
      <c r="B77" s="138" t="s">
        <v>226</v>
      </c>
      <c r="C77" s="139"/>
      <c r="D77" s="139"/>
      <c r="E77" s="139"/>
      <c r="F77" s="139"/>
      <c r="G77" s="139"/>
      <c r="H77" s="139"/>
      <c r="I77" s="140"/>
      <c r="J77" s="69">
        <v>4</v>
      </c>
      <c r="K77" s="81"/>
      <c r="L77" s="102">
        <v>0</v>
      </c>
      <c r="M77" s="122"/>
      <c r="N77" s="202" t="s">
        <v>230</v>
      </c>
      <c r="O77" s="203"/>
      <c r="P77" s="204"/>
    </row>
    <row r="78" spans="1:16" ht="36" customHeight="1" x14ac:dyDescent="0.25">
      <c r="A78" s="3"/>
      <c r="B78" s="138" t="s">
        <v>225</v>
      </c>
      <c r="C78" s="139"/>
      <c r="D78" s="139"/>
      <c r="E78" s="139"/>
      <c r="F78" s="139"/>
      <c r="G78" s="139"/>
      <c r="H78" s="139"/>
      <c r="I78" s="140"/>
      <c r="J78" s="69">
        <v>2</v>
      </c>
      <c r="K78" s="81"/>
      <c r="L78" s="102">
        <v>0</v>
      </c>
      <c r="M78" s="122"/>
      <c r="N78" s="202" t="s">
        <v>229</v>
      </c>
      <c r="O78" s="203"/>
      <c r="P78" s="204"/>
    </row>
    <row r="79" spans="1:16" ht="44.15" customHeight="1" x14ac:dyDescent="0.25">
      <c r="A79" s="3"/>
      <c r="B79" s="138" t="s">
        <v>227</v>
      </c>
      <c r="C79" s="139"/>
      <c r="D79" s="139"/>
      <c r="E79" s="139"/>
      <c r="F79" s="139"/>
      <c r="G79" s="139"/>
      <c r="H79" s="139"/>
      <c r="I79" s="140"/>
      <c r="J79" s="69">
        <v>2</v>
      </c>
      <c r="K79" s="81"/>
      <c r="L79" s="102">
        <v>0</v>
      </c>
      <c r="M79" s="122"/>
      <c r="N79" s="202" t="s">
        <v>228</v>
      </c>
      <c r="O79" s="203"/>
      <c r="P79" s="204"/>
    </row>
    <row r="80" spans="1:16" ht="13" x14ac:dyDescent="0.25">
      <c r="A80" s="3"/>
      <c r="B80" s="133" t="s">
        <v>231</v>
      </c>
      <c r="C80" s="134"/>
      <c r="D80" s="134"/>
      <c r="E80" s="134"/>
      <c r="F80" s="134"/>
      <c r="G80" s="134"/>
      <c r="H80" s="134"/>
      <c r="I80" s="134"/>
      <c r="J80" s="2"/>
      <c r="K80" s="2"/>
      <c r="L80" s="2"/>
      <c r="M80" s="2"/>
      <c r="N80" s="135"/>
      <c r="O80" s="136"/>
      <c r="P80" s="137"/>
    </row>
    <row r="81" spans="1:16" ht="45.65" customHeight="1" x14ac:dyDescent="0.25">
      <c r="A81" s="3"/>
      <c r="B81" s="138" t="s">
        <v>232</v>
      </c>
      <c r="C81" s="139"/>
      <c r="D81" s="139"/>
      <c r="E81" s="139"/>
      <c r="F81" s="139"/>
      <c r="G81" s="139"/>
      <c r="H81" s="139"/>
      <c r="I81" s="140"/>
      <c r="J81" s="69">
        <v>2</v>
      </c>
      <c r="K81" s="81"/>
      <c r="L81" s="102">
        <v>0</v>
      </c>
      <c r="M81" s="122"/>
      <c r="N81" s="202" t="s">
        <v>245</v>
      </c>
      <c r="O81" s="203"/>
      <c r="P81" s="204"/>
    </row>
    <row r="82" spans="1:16" ht="23.15" customHeight="1" x14ac:dyDescent="0.25">
      <c r="A82" s="3"/>
      <c r="B82" s="133" t="s">
        <v>233</v>
      </c>
      <c r="C82" s="134"/>
      <c r="D82" s="134"/>
      <c r="E82" s="134"/>
      <c r="F82" s="134"/>
      <c r="G82" s="134"/>
      <c r="H82" s="134"/>
      <c r="I82" s="134"/>
      <c r="J82" s="2"/>
      <c r="K82" s="2"/>
      <c r="L82" s="2"/>
      <c r="M82" s="2"/>
      <c r="N82" s="135" t="s">
        <v>215</v>
      </c>
      <c r="O82" s="136"/>
      <c r="P82" s="137"/>
    </row>
    <row r="83" spans="1:16" ht="40.5" customHeight="1" x14ac:dyDescent="0.25">
      <c r="A83" s="3"/>
      <c r="B83" s="138" t="s">
        <v>236</v>
      </c>
      <c r="C83" s="139"/>
      <c r="D83" s="139"/>
      <c r="E83" s="139"/>
      <c r="F83" s="139"/>
      <c r="G83" s="139"/>
      <c r="H83" s="139"/>
      <c r="I83" s="140"/>
      <c r="J83" s="81"/>
      <c r="K83" s="69">
        <v>8</v>
      </c>
      <c r="L83" s="102">
        <v>0</v>
      </c>
      <c r="M83" s="122"/>
      <c r="N83" s="202" t="s">
        <v>241</v>
      </c>
      <c r="O83" s="203"/>
      <c r="P83" s="204"/>
    </row>
    <row r="84" spans="1:16" ht="40.5" customHeight="1" x14ac:dyDescent="0.25">
      <c r="A84" s="3"/>
      <c r="B84" s="138" t="s">
        <v>237</v>
      </c>
      <c r="C84" s="139"/>
      <c r="D84" s="139"/>
      <c r="E84" s="139"/>
      <c r="F84" s="139"/>
      <c r="G84" s="139"/>
      <c r="H84" s="139"/>
      <c r="I84" s="140"/>
      <c r="J84" s="81"/>
      <c r="K84" s="69">
        <v>5</v>
      </c>
      <c r="L84" s="102">
        <v>0</v>
      </c>
      <c r="M84" s="122"/>
      <c r="N84" s="202" t="s">
        <v>241</v>
      </c>
      <c r="O84" s="203"/>
      <c r="P84" s="204"/>
    </row>
    <row r="85" spans="1:16" ht="103.5" customHeight="1" x14ac:dyDescent="0.25">
      <c r="A85" s="3"/>
      <c r="B85" s="138" t="s">
        <v>238</v>
      </c>
      <c r="C85" s="139"/>
      <c r="D85" s="139"/>
      <c r="E85" s="139"/>
      <c r="F85" s="139"/>
      <c r="G85" s="139"/>
      <c r="H85" s="139"/>
      <c r="I85" s="140"/>
      <c r="J85" s="81"/>
      <c r="K85" s="69">
        <v>2</v>
      </c>
      <c r="L85" s="102">
        <v>0</v>
      </c>
      <c r="M85" s="122"/>
      <c r="N85" s="202" t="s">
        <v>242</v>
      </c>
      <c r="O85" s="203"/>
      <c r="P85" s="204"/>
    </row>
    <row r="86" spans="1:16" ht="22.15" customHeight="1" thickBot="1" x14ac:dyDescent="0.3">
      <c r="A86" s="3"/>
      <c r="B86" s="205"/>
      <c r="C86" s="206"/>
      <c r="D86" s="206"/>
      <c r="E86" s="206"/>
      <c r="F86" s="206"/>
      <c r="G86" s="206"/>
      <c r="H86" s="206"/>
      <c r="I86" s="206"/>
      <c r="J86" s="70"/>
      <c r="K86" s="75"/>
      <c r="L86" s="2"/>
      <c r="M86" s="70"/>
      <c r="N86" s="207"/>
      <c r="O86" s="208"/>
      <c r="P86" s="209"/>
    </row>
    <row r="87" spans="1:16" ht="26.25" customHeight="1" thickBot="1" x14ac:dyDescent="0.3">
      <c r="B87" s="196" t="s">
        <v>4</v>
      </c>
      <c r="C87" s="197"/>
      <c r="D87" s="197"/>
      <c r="E87" s="197"/>
      <c r="F87" s="197"/>
      <c r="G87" s="197"/>
      <c r="H87" s="197"/>
      <c r="I87" s="198"/>
      <c r="J87" s="71">
        <v>100</v>
      </c>
      <c r="K87" s="8">
        <v>100</v>
      </c>
      <c r="L87" s="8">
        <f>SUM(L14:L85)</f>
        <v>0</v>
      </c>
      <c r="M87" s="8">
        <f>SUM(M14:M85)</f>
        <v>0</v>
      </c>
      <c r="N87" s="211"/>
      <c r="O87" s="212"/>
      <c r="P87" s="213"/>
    </row>
    <row r="88" spans="1:16" x14ac:dyDescent="0.25">
      <c r="B88" s="210"/>
      <c r="C88" s="210"/>
      <c r="D88" s="210"/>
      <c r="E88" s="210"/>
      <c r="F88" s="210"/>
      <c r="G88" s="210"/>
      <c r="H88" s="210"/>
      <c r="I88" s="210"/>
      <c r="N88" s="194"/>
      <c r="O88" s="194"/>
      <c r="P88" s="194"/>
    </row>
    <row r="89" spans="1:16" x14ac:dyDescent="0.25">
      <c r="B89" s="193"/>
      <c r="C89" s="193"/>
      <c r="D89" s="193"/>
      <c r="E89" s="193"/>
      <c r="F89" s="193"/>
      <c r="G89" s="193"/>
      <c r="H89" s="193"/>
      <c r="I89" s="193"/>
      <c r="N89" s="194"/>
      <c r="O89" s="194"/>
      <c r="P89" s="194"/>
    </row>
    <row r="90" spans="1:16" x14ac:dyDescent="0.25">
      <c r="B90" s="195"/>
      <c r="C90" s="195"/>
      <c r="D90" s="195"/>
      <c r="E90" s="195"/>
      <c r="F90" s="195"/>
      <c r="G90" s="195"/>
      <c r="H90" s="195"/>
      <c r="I90" s="195"/>
      <c r="N90" s="194"/>
      <c r="O90" s="194"/>
      <c r="P90" s="194"/>
    </row>
    <row r="91" spans="1:16" x14ac:dyDescent="0.25">
      <c r="B91" s="193"/>
      <c r="C91" s="193"/>
      <c r="D91" s="193"/>
      <c r="E91" s="193"/>
      <c r="F91" s="193"/>
      <c r="G91" s="193"/>
      <c r="H91" s="193"/>
      <c r="I91" s="193"/>
      <c r="N91" s="194"/>
      <c r="O91" s="194"/>
      <c r="P91" s="194"/>
    </row>
    <row r="92" spans="1:16" x14ac:dyDescent="0.25">
      <c r="B92" s="193"/>
      <c r="C92" s="193"/>
      <c r="D92" s="193"/>
      <c r="E92" s="193"/>
      <c r="F92" s="193"/>
      <c r="G92" s="193"/>
      <c r="H92" s="193"/>
      <c r="I92" s="193"/>
      <c r="N92" s="194"/>
      <c r="O92" s="194"/>
      <c r="P92" s="194"/>
    </row>
    <row r="93" spans="1:16" x14ac:dyDescent="0.25">
      <c r="B93" s="193"/>
      <c r="C93" s="193"/>
      <c r="D93" s="193"/>
      <c r="E93" s="193"/>
      <c r="F93" s="193"/>
      <c r="G93" s="193"/>
      <c r="H93" s="193"/>
      <c r="I93" s="193"/>
      <c r="N93" s="194"/>
      <c r="O93" s="194"/>
      <c r="P93" s="194"/>
    </row>
  </sheetData>
  <sheetProtection algorithmName="SHA-512" hashValue="HE1y7YIfzE5dgNunF91jNwmLOYMNDyQTktS4I3e992i4/xFYyovckaWWDWUmngX2NcLRyUl//UsuHRBSSSKSUw==" saltValue="gVKGEavEscOT6Me1a0ywhg==" spinCount="100000" sheet="1" objects="1" scenarios="1"/>
  <mergeCells count="170">
    <mergeCell ref="B10:C10"/>
    <mergeCell ref="D10:I10"/>
    <mergeCell ref="B73:I73"/>
    <mergeCell ref="N70:P70"/>
    <mergeCell ref="N72:P73"/>
    <mergeCell ref="N75:P75"/>
    <mergeCell ref="B70:I70"/>
    <mergeCell ref="B56:I56"/>
    <mergeCell ref="N41:P41"/>
    <mergeCell ref="N64:P64"/>
    <mergeCell ref="N39:P39"/>
    <mergeCell ref="N40:P40"/>
    <mergeCell ref="N14:P14"/>
    <mergeCell ref="N15:P15"/>
    <mergeCell ref="N27:P27"/>
    <mergeCell ref="B40:I40"/>
    <mergeCell ref="B31:I31"/>
    <mergeCell ref="B32:I32"/>
    <mergeCell ref="B33:I33"/>
    <mergeCell ref="B34:I34"/>
    <mergeCell ref="N28:P28"/>
    <mergeCell ref="B36:I36"/>
    <mergeCell ref="B28:I28"/>
    <mergeCell ref="B37:I37"/>
    <mergeCell ref="B38:I38"/>
    <mergeCell ref="B39:I39"/>
    <mergeCell ref="B27:I27"/>
    <mergeCell ref="B19:I19"/>
    <mergeCell ref="B22:I22"/>
    <mergeCell ref="B17:I17"/>
    <mergeCell ref="B18:I18"/>
    <mergeCell ref="B47:I47"/>
    <mergeCell ref="B50:I50"/>
    <mergeCell ref="B49:I49"/>
    <mergeCell ref="B23:I23"/>
    <mergeCell ref="B24:I24"/>
    <mergeCell ref="B26:I26"/>
    <mergeCell ref="B51:I51"/>
    <mergeCell ref="B48:I48"/>
    <mergeCell ref="B55:I55"/>
    <mergeCell ref="B86:I86"/>
    <mergeCell ref="N86:P86"/>
    <mergeCell ref="B88:I88"/>
    <mergeCell ref="N88:P88"/>
    <mergeCell ref="N87:P87"/>
    <mergeCell ref="B66:I66"/>
    <mergeCell ref="N66:P66"/>
    <mergeCell ref="B81:I81"/>
    <mergeCell ref="N81:P81"/>
    <mergeCell ref="B69:I69"/>
    <mergeCell ref="N69:P69"/>
    <mergeCell ref="B71:I71"/>
    <mergeCell ref="N71:P71"/>
    <mergeCell ref="B74:I74"/>
    <mergeCell ref="N74:P74"/>
    <mergeCell ref="B77:I77"/>
    <mergeCell ref="N77:P77"/>
    <mergeCell ref="B78:I78"/>
    <mergeCell ref="N78:P78"/>
    <mergeCell ref="B82:I82"/>
    <mergeCell ref="N82:P82"/>
    <mergeCell ref="B87:I87"/>
    <mergeCell ref="B68:I68"/>
    <mergeCell ref="N68:P68"/>
    <mergeCell ref="B72:I72"/>
    <mergeCell ref="B75:I75"/>
    <mergeCell ref="B76:I76"/>
    <mergeCell ref="N76:P76"/>
    <mergeCell ref="B79:I79"/>
    <mergeCell ref="N79:P79"/>
    <mergeCell ref="B80:I80"/>
    <mergeCell ref="N80:P80"/>
    <mergeCell ref="B83:I83"/>
    <mergeCell ref="N83:P83"/>
    <mergeCell ref="B84:I84"/>
    <mergeCell ref="B85:I85"/>
    <mergeCell ref="N84:P84"/>
    <mergeCell ref="N85:P85"/>
    <mergeCell ref="B93:I93"/>
    <mergeCell ref="N93:P93"/>
    <mergeCell ref="B90:I90"/>
    <mergeCell ref="N90:P90"/>
    <mergeCell ref="B91:I91"/>
    <mergeCell ref="N91:P91"/>
    <mergeCell ref="B92:I92"/>
    <mergeCell ref="N92:P92"/>
    <mergeCell ref="N89:P89"/>
    <mergeCell ref="B89:I89"/>
    <mergeCell ref="B5:J5"/>
    <mergeCell ref="D7:I7"/>
    <mergeCell ref="D9:I9"/>
    <mergeCell ref="N34:P34"/>
    <mergeCell ref="N35:P35"/>
    <mergeCell ref="N36:P36"/>
    <mergeCell ref="N37:P37"/>
    <mergeCell ref="N38:P38"/>
    <mergeCell ref="N29:P29"/>
    <mergeCell ref="N30:P30"/>
    <mergeCell ref="N31:P31"/>
    <mergeCell ref="N32:P32"/>
    <mergeCell ref="N33:P33"/>
    <mergeCell ref="B7:C7"/>
    <mergeCell ref="B9:C9"/>
    <mergeCell ref="B14:I14"/>
    <mergeCell ref="B15:I15"/>
    <mergeCell ref="B29:I29"/>
    <mergeCell ref="B30:I30"/>
    <mergeCell ref="B35:I35"/>
    <mergeCell ref="B12:I12"/>
    <mergeCell ref="B13:I13"/>
    <mergeCell ref="L6:O7"/>
    <mergeCell ref="L8:O11"/>
    <mergeCell ref="N12:P12"/>
    <mergeCell ref="N13:P13"/>
    <mergeCell ref="N67:P67"/>
    <mergeCell ref="B67:I67"/>
    <mergeCell ref="B65:I65"/>
    <mergeCell ref="B64:I64"/>
    <mergeCell ref="B62:I62"/>
    <mergeCell ref="B58:I58"/>
    <mergeCell ref="B59:I59"/>
    <mergeCell ref="N42:P42"/>
    <mergeCell ref="N50:P50"/>
    <mergeCell ref="N49:P49"/>
    <mergeCell ref="N62:P62"/>
    <mergeCell ref="N53:P53"/>
    <mergeCell ref="N43:P43"/>
    <mergeCell ref="N65:P65"/>
    <mergeCell ref="N48:P48"/>
    <mergeCell ref="N44:P44"/>
    <mergeCell ref="N45:P45"/>
    <mergeCell ref="N51:P51"/>
    <mergeCell ref="B16:I16"/>
    <mergeCell ref="N16:P16"/>
    <mergeCell ref="N19:P19"/>
    <mergeCell ref="N22:P22"/>
    <mergeCell ref="N24:P24"/>
    <mergeCell ref="N23:P23"/>
    <mergeCell ref="N21:P21"/>
    <mergeCell ref="N20:P20"/>
    <mergeCell ref="N18:P18"/>
    <mergeCell ref="N17:P17"/>
    <mergeCell ref="B25:I25"/>
    <mergeCell ref="N25:P25"/>
    <mergeCell ref="B20:I20"/>
    <mergeCell ref="B21:I21"/>
    <mergeCell ref="N26:P26"/>
    <mergeCell ref="B60:I60"/>
    <mergeCell ref="N60:P60"/>
    <mergeCell ref="B61:I61"/>
    <mergeCell ref="N61:P61"/>
    <mergeCell ref="B63:I63"/>
    <mergeCell ref="N63:P63"/>
    <mergeCell ref="N57:P57"/>
    <mergeCell ref="N58:P58"/>
    <mergeCell ref="N59:P59"/>
    <mergeCell ref="N54:P54"/>
    <mergeCell ref="N52:P52"/>
    <mergeCell ref="N55:P55"/>
    <mergeCell ref="N56:P56"/>
    <mergeCell ref="B43:I43"/>
    <mergeCell ref="B45:I45"/>
    <mergeCell ref="B41:I41"/>
    <mergeCell ref="B42:I42"/>
    <mergeCell ref="B44:I44"/>
    <mergeCell ref="B57:I57"/>
    <mergeCell ref="B46:H46"/>
    <mergeCell ref="B52:I52"/>
    <mergeCell ref="B53:I53"/>
    <mergeCell ref="B54:I54"/>
  </mergeCells>
  <phoneticPr fontId="4" type="noConversion"/>
  <dataValidations count="1">
    <dataValidation type="list" allowBlank="1" showInputMessage="1" showErrorMessage="1" sqref="D10:I10" xr:uid="{F92AF00F-25F3-494C-B908-DE4B1BA93D66}">
      <formula1>$R$4:$R$6</formula1>
    </dataValidation>
  </dataValidations>
  <pageMargins left="0.75" right="0.25" top="0.5" bottom="0.4" header="0.25" footer="0.25"/>
  <pageSetup scale="20" orientation="portrait" r:id="rId1"/>
  <headerFooter alignWithMargins="0">
    <oddFooter>&amp;L&amp;"-,Regular"2012 QAP&amp;Cp.&amp;P</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0EB263-064F-4D2C-AC92-A6D38BFE5C3A}">
  <dimension ref="A1:N87"/>
  <sheetViews>
    <sheetView workbookViewId="0">
      <selection activeCell="D16" sqref="D16"/>
    </sheetView>
  </sheetViews>
  <sheetFormatPr defaultRowHeight="12.5" x14ac:dyDescent="0.25"/>
  <cols>
    <col min="18" max="18" width="0" hidden="1" customWidth="1"/>
  </cols>
  <sheetData>
    <row r="1" spans="1:14" ht="24.65" customHeight="1" x14ac:dyDescent="0.25">
      <c r="A1" s="225" t="s">
        <v>68</v>
      </c>
      <c r="B1" s="226"/>
      <c r="C1" s="226"/>
      <c r="D1" s="226"/>
      <c r="E1" s="226"/>
      <c r="F1" s="226"/>
      <c r="G1" s="226"/>
      <c r="H1" s="226"/>
      <c r="I1" s="226"/>
      <c r="J1" s="226"/>
      <c r="K1" s="226"/>
      <c r="L1" s="226"/>
    </row>
    <row r="2" spans="1:14" x14ac:dyDescent="0.25">
      <c r="A2" s="228" t="s">
        <v>58</v>
      </c>
      <c r="B2" s="228"/>
      <c r="C2" s="228"/>
      <c r="D2" s="228"/>
      <c r="E2" s="228"/>
      <c r="F2" s="228"/>
      <c r="G2" s="228"/>
      <c r="H2" s="228"/>
      <c r="I2" s="228"/>
      <c r="J2" s="228"/>
      <c r="K2" s="228"/>
      <c r="L2" s="228"/>
      <c r="N2" s="15" t="s">
        <v>263</v>
      </c>
    </row>
    <row r="3" spans="1:14" ht="30" customHeight="1" x14ac:dyDescent="0.25">
      <c r="A3" s="229" t="s">
        <v>142</v>
      </c>
      <c r="B3" s="229"/>
      <c r="C3" s="229"/>
      <c r="D3" s="229"/>
      <c r="E3" s="229"/>
      <c r="F3" s="229"/>
      <c r="G3" s="229"/>
      <c r="H3" s="229"/>
      <c r="I3" s="229"/>
      <c r="J3" s="229"/>
      <c r="K3" s="229"/>
      <c r="L3" s="229"/>
    </row>
    <row r="4" spans="1:14" ht="27" customHeight="1" x14ac:dyDescent="0.3">
      <c r="A4" s="230" t="s">
        <v>170</v>
      </c>
      <c r="B4" s="230"/>
      <c r="C4" s="230"/>
      <c r="D4" s="230"/>
      <c r="E4" s="230"/>
      <c r="F4" s="230"/>
      <c r="G4" s="230"/>
      <c r="H4" s="230"/>
      <c r="I4" s="230"/>
      <c r="J4" s="230"/>
      <c r="K4" s="230"/>
      <c r="L4" s="230"/>
    </row>
    <row r="6" spans="1:14" ht="13.5" thickBot="1" x14ac:dyDescent="0.35">
      <c r="A6" s="231" t="s">
        <v>59</v>
      </c>
      <c r="B6" s="231"/>
      <c r="C6" s="231"/>
      <c r="D6" s="231"/>
      <c r="E6" s="231"/>
      <c r="F6" s="231"/>
    </row>
    <row r="7" spans="1:14" ht="13" x14ac:dyDescent="0.3">
      <c r="A7" s="97" t="s">
        <v>46</v>
      </c>
      <c r="B7" s="98" t="s">
        <v>17</v>
      </c>
      <c r="C7" s="236"/>
      <c r="D7" s="236"/>
      <c r="E7" s="236"/>
      <c r="F7" s="236"/>
      <c r="G7" s="236"/>
      <c r="H7" s="236"/>
      <c r="I7" s="236"/>
      <c r="J7" s="236"/>
      <c r="K7" s="236"/>
      <c r="L7" s="237"/>
    </row>
    <row r="8" spans="1:14" ht="41.5" customHeight="1" x14ac:dyDescent="0.3">
      <c r="A8" s="90"/>
      <c r="B8" s="95">
        <v>7.5</v>
      </c>
      <c r="C8" s="232" t="s">
        <v>60</v>
      </c>
      <c r="D8" s="232"/>
      <c r="E8" s="232"/>
      <c r="F8" s="232"/>
      <c r="G8" s="232"/>
      <c r="H8" s="232"/>
      <c r="I8" s="232"/>
      <c r="J8" s="232"/>
      <c r="K8" s="232"/>
      <c r="L8" s="233"/>
    </row>
    <row r="9" spans="1:14" ht="31.5" customHeight="1" thickBot="1" x14ac:dyDescent="0.35">
      <c r="A9" s="91"/>
      <c r="B9" s="96">
        <v>10</v>
      </c>
      <c r="C9" s="234" t="s">
        <v>57</v>
      </c>
      <c r="D9" s="234"/>
      <c r="E9" s="234"/>
      <c r="F9" s="234"/>
      <c r="G9" s="234"/>
      <c r="H9" s="234"/>
      <c r="I9" s="234"/>
      <c r="J9" s="234"/>
      <c r="K9" s="234"/>
      <c r="L9" s="235"/>
    </row>
    <row r="11" spans="1:14" x14ac:dyDescent="0.25">
      <c r="A11" s="345"/>
      <c r="B11" s="15" t="s">
        <v>270</v>
      </c>
    </row>
    <row r="12" spans="1:14" x14ac:dyDescent="0.25">
      <c r="B12" s="15" t="s">
        <v>61</v>
      </c>
    </row>
    <row r="13" spans="1:14" x14ac:dyDescent="0.25">
      <c r="C13" s="227" t="s">
        <v>63</v>
      </c>
      <c r="D13" s="227"/>
      <c r="E13" s="227"/>
      <c r="F13" s="227"/>
      <c r="G13" s="227"/>
      <c r="H13" s="227"/>
      <c r="I13" s="227"/>
      <c r="J13" s="227"/>
      <c r="K13" s="227"/>
      <c r="L13" s="227"/>
      <c r="M13" s="227"/>
    </row>
    <row r="14" spans="1:14" x14ac:dyDescent="0.25">
      <c r="C14" s="227" t="s">
        <v>62</v>
      </c>
      <c r="D14" s="227"/>
      <c r="E14" s="227"/>
      <c r="F14" s="227"/>
      <c r="G14" s="227"/>
      <c r="H14" s="227"/>
      <c r="I14" s="227"/>
      <c r="J14" s="227"/>
      <c r="K14" s="227"/>
      <c r="L14" s="227"/>
      <c r="M14" s="227"/>
    </row>
    <row r="15" spans="1:14" x14ac:dyDescent="0.25">
      <c r="A15" s="345"/>
      <c r="B15" s="15" t="s">
        <v>271</v>
      </c>
      <c r="C15" s="72"/>
      <c r="D15" s="72"/>
      <c r="E15" s="72"/>
      <c r="F15" s="72"/>
      <c r="G15" s="72"/>
      <c r="H15" s="72"/>
      <c r="I15" s="72"/>
      <c r="J15" s="72"/>
      <c r="K15" s="72"/>
      <c r="L15" s="72"/>
      <c r="M15" s="72"/>
    </row>
    <row r="16" spans="1:14" x14ac:dyDescent="0.25">
      <c r="B16" s="15" t="s">
        <v>66</v>
      </c>
      <c r="N16" s="123"/>
    </row>
    <row r="17" spans="1:14" x14ac:dyDescent="0.25">
      <c r="C17" s="227" t="s">
        <v>64</v>
      </c>
      <c r="D17" s="227"/>
      <c r="E17" s="227"/>
      <c r="F17" s="227"/>
      <c r="G17" s="227"/>
      <c r="H17" s="227"/>
      <c r="I17" s="227"/>
      <c r="J17" s="227"/>
      <c r="K17" s="227"/>
      <c r="L17" s="227"/>
      <c r="M17" s="227"/>
      <c r="N17" s="123"/>
    </row>
    <row r="18" spans="1:14" x14ac:dyDescent="0.25">
      <c r="C18" s="227" t="s">
        <v>65</v>
      </c>
      <c r="D18" s="227"/>
      <c r="E18" s="227"/>
      <c r="F18" s="227"/>
      <c r="G18" s="227"/>
      <c r="H18" s="227"/>
      <c r="I18" s="227"/>
      <c r="J18" s="227"/>
      <c r="K18" s="227"/>
      <c r="L18" s="227"/>
      <c r="M18" s="227"/>
      <c r="N18" s="123"/>
    </row>
    <row r="19" spans="1:14" x14ac:dyDescent="0.25">
      <c r="C19" s="227" t="s">
        <v>67</v>
      </c>
      <c r="D19" s="227"/>
      <c r="E19" s="227"/>
      <c r="F19" s="227"/>
      <c r="G19" s="227"/>
      <c r="H19" s="227"/>
      <c r="I19" s="227"/>
      <c r="J19" s="227"/>
      <c r="K19" s="227"/>
      <c r="L19" s="227"/>
      <c r="M19" s="227"/>
      <c r="N19" s="123"/>
    </row>
    <row r="20" spans="1:14" x14ac:dyDescent="0.25">
      <c r="M20" s="123"/>
    </row>
    <row r="21" spans="1:14" x14ac:dyDescent="0.25">
      <c r="M21" s="123"/>
    </row>
    <row r="22" spans="1:14" x14ac:dyDescent="0.25">
      <c r="M22" s="123"/>
    </row>
    <row r="23" spans="1:14" x14ac:dyDescent="0.25">
      <c r="A23" s="15" t="s">
        <v>171</v>
      </c>
      <c r="M23" s="123"/>
    </row>
    <row r="24" spans="1:14" x14ac:dyDescent="0.25">
      <c r="A24" s="15" t="s">
        <v>173</v>
      </c>
      <c r="M24" s="123"/>
    </row>
    <row r="25" spans="1:14" x14ac:dyDescent="0.25">
      <c r="A25" s="78" t="s">
        <v>172</v>
      </c>
      <c r="M25" s="123"/>
    </row>
    <row r="26" spans="1:14" x14ac:dyDescent="0.25">
      <c r="M26" s="123"/>
    </row>
    <row r="27" spans="1:14" x14ac:dyDescent="0.25">
      <c r="M27" s="123"/>
    </row>
    <row r="28" spans="1:14" x14ac:dyDescent="0.25">
      <c r="M28" s="123"/>
    </row>
    <row r="29" spans="1:14" x14ac:dyDescent="0.25">
      <c r="M29" s="123"/>
    </row>
    <row r="31" spans="1:14" x14ac:dyDescent="0.25">
      <c r="M31" s="123"/>
    </row>
    <row r="32" spans="1:14" x14ac:dyDescent="0.25">
      <c r="M32" s="123"/>
    </row>
    <row r="33" spans="13:13" x14ac:dyDescent="0.25">
      <c r="M33" s="123"/>
    </row>
    <row r="34" spans="13:13" x14ac:dyDescent="0.25">
      <c r="M34" s="123"/>
    </row>
    <row r="35" spans="13:13" x14ac:dyDescent="0.25">
      <c r="M35" s="123"/>
    </row>
    <row r="36" spans="13:13" x14ac:dyDescent="0.25">
      <c r="M36" s="123"/>
    </row>
    <row r="37" spans="13:13" x14ac:dyDescent="0.25">
      <c r="M37" s="123"/>
    </row>
    <row r="38" spans="13:13" x14ac:dyDescent="0.25">
      <c r="M38" s="123"/>
    </row>
    <row r="39" spans="13:13" x14ac:dyDescent="0.25">
      <c r="M39" s="123"/>
    </row>
    <row r="40" spans="13:13" x14ac:dyDescent="0.25">
      <c r="M40" s="123"/>
    </row>
    <row r="41" spans="13:13" x14ac:dyDescent="0.25">
      <c r="M41" s="123"/>
    </row>
    <row r="42" spans="13:13" x14ac:dyDescent="0.25">
      <c r="M42" s="123"/>
    </row>
    <row r="44" spans="13:13" x14ac:dyDescent="0.25">
      <c r="M44" s="123"/>
    </row>
    <row r="46" spans="13:13" x14ac:dyDescent="0.25">
      <c r="M46" s="123"/>
    </row>
    <row r="47" spans="13:13" x14ac:dyDescent="0.25">
      <c r="M47" s="123"/>
    </row>
    <row r="48" spans="13:13" x14ac:dyDescent="0.25">
      <c r="M48" s="123"/>
    </row>
    <row r="49" spans="13:13" x14ac:dyDescent="0.25">
      <c r="M49" s="123"/>
    </row>
    <row r="51" spans="13:13" x14ac:dyDescent="0.25">
      <c r="M51" s="123"/>
    </row>
    <row r="52" spans="13:13" x14ac:dyDescent="0.25">
      <c r="M52" s="123"/>
    </row>
    <row r="54" spans="13:13" x14ac:dyDescent="0.25">
      <c r="M54" s="123"/>
    </row>
    <row r="55" spans="13:13" x14ac:dyDescent="0.25">
      <c r="M55" s="123"/>
    </row>
    <row r="57" spans="13:13" x14ac:dyDescent="0.25">
      <c r="M57" s="123"/>
    </row>
    <row r="58" spans="13:13" x14ac:dyDescent="0.25">
      <c r="M58" s="123"/>
    </row>
    <row r="60" spans="13:13" x14ac:dyDescent="0.25">
      <c r="M60" s="123"/>
    </row>
    <row r="61" spans="13:13" x14ac:dyDescent="0.25">
      <c r="M61" s="123"/>
    </row>
    <row r="63" spans="13:13" x14ac:dyDescent="0.25">
      <c r="M63" s="123"/>
    </row>
    <row r="65" spans="13:13" x14ac:dyDescent="0.25">
      <c r="M65" s="123"/>
    </row>
    <row r="66" spans="13:13" x14ac:dyDescent="0.25">
      <c r="M66" s="123"/>
    </row>
    <row r="68" spans="13:13" x14ac:dyDescent="0.25">
      <c r="M68" s="123"/>
    </row>
    <row r="69" spans="13:13" x14ac:dyDescent="0.25">
      <c r="M69" s="123"/>
    </row>
    <row r="71" spans="13:13" x14ac:dyDescent="0.25">
      <c r="M71" s="123"/>
    </row>
    <row r="72" spans="13:13" x14ac:dyDescent="0.25">
      <c r="M72" s="123"/>
    </row>
    <row r="74" spans="13:13" x14ac:dyDescent="0.25">
      <c r="M74" s="123"/>
    </row>
    <row r="75" spans="13:13" x14ac:dyDescent="0.25">
      <c r="M75" s="123"/>
    </row>
    <row r="77" spans="13:13" x14ac:dyDescent="0.25">
      <c r="M77" s="123"/>
    </row>
    <row r="79" spans="13:13" x14ac:dyDescent="0.25">
      <c r="M79" s="123"/>
    </row>
    <row r="80" spans="13:13" x14ac:dyDescent="0.25">
      <c r="M80" s="123"/>
    </row>
    <row r="81" spans="13:13" x14ac:dyDescent="0.25">
      <c r="M81" s="123"/>
    </row>
    <row r="83" spans="13:13" x14ac:dyDescent="0.25">
      <c r="M83" s="123"/>
    </row>
    <row r="85" spans="13:13" x14ac:dyDescent="0.25">
      <c r="M85" s="123"/>
    </row>
    <row r="86" spans="13:13" x14ac:dyDescent="0.25">
      <c r="M86" s="123"/>
    </row>
    <row r="87" spans="13:13" x14ac:dyDescent="0.25">
      <c r="M87" s="123"/>
    </row>
  </sheetData>
  <sheetProtection algorithmName="SHA-512" hashValue="i2g3DCqHWYiVIxnqDAdLo1ifSizujvM7havT3Fh3fhk/isgCwAzsM2YfsrHYWe3UeKTpZ22x0083hA35UFkmVQ==" saltValue="NFKqbR/kVbdfbzHfHHNcVQ==" spinCount="100000" sheet="1" objects="1" scenarios="1"/>
  <mergeCells count="13">
    <mergeCell ref="A1:L1"/>
    <mergeCell ref="C19:M19"/>
    <mergeCell ref="C17:M17"/>
    <mergeCell ref="C14:M14"/>
    <mergeCell ref="C13:M13"/>
    <mergeCell ref="C18:M18"/>
    <mergeCell ref="A2:L2"/>
    <mergeCell ref="A3:L3"/>
    <mergeCell ref="A4:L4"/>
    <mergeCell ref="A6:F6"/>
    <mergeCell ref="C8:L8"/>
    <mergeCell ref="C9:L9"/>
    <mergeCell ref="C7:L7"/>
  </mergeCells>
  <dataValidations count="1">
    <dataValidation type="list" allowBlank="1" showInputMessage="1" showErrorMessage="1" sqref="A11 A15" xr:uid="{EB0EDED5-BD5A-47A0-BBD3-E91BA7036C90}">
      <formula1>$N$1:$N$2</formula1>
    </dataValidation>
  </dataValidations>
  <hyperlinks>
    <hyperlink ref="A25" r:id="rId1" xr:uid="{35C4EDB4-DFD5-442D-B92A-828D570D785B}"/>
  </hyperlinks>
  <pageMargins left="0.7" right="0.7" top="0.75" bottom="0.75" header="0.3" footer="0.3"/>
  <pageSetup orientation="portrait" horizontalDpi="1200" verticalDpi="1200"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3692E0-71E3-46D2-BB16-90CC3800B65D}">
  <dimension ref="A1:N85"/>
  <sheetViews>
    <sheetView zoomScaleNormal="100" workbookViewId="0">
      <selection activeCell="K22" sqref="K22"/>
    </sheetView>
  </sheetViews>
  <sheetFormatPr defaultRowHeight="12.5" x14ac:dyDescent="0.25"/>
  <cols>
    <col min="18" max="18" width="0" hidden="1" customWidth="1"/>
  </cols>
  <sheetData>
    <row r="1" spans="1:14" ht="19.149999999999999" customHeight="1" x14ac:dyDescent="0.25">
      <c r="A1" s="226" t="s">
        <v>69</v>
      </c>
      <c r="B1" s="226"/>
      <c r="C1" s="226"/>
      <c r="D1" s="226"/>
      <c r="E1" s="226"/>
      <c r="F1" s="226"/>
      <c r="G1" s="226"/>
      <c r="H1" s="226"/>
      <c r="I1" s="226"/>
      <c r="J1" s="226"/>
      <c r="K1" s="226"/>
      <c r="L1" s="226"/>
    </row>
    <row r="2" spans="1:14" ht="58.15" customHeight="1" x14ac:dyDescent="0.25">
      <c r="A2" s="229" t="s">
        <v>70</v>
      </c>
      <c r="B2" s="229"/>
      <c r="C2" s="229"/>
      <c r="D2" s="229"/>
      <c r="E2" s="229"/>
      <c r="F2" s="229"/>
      <c r="G2" s="229"/>
      <c r="H2" s="229"/>
      <c r="I2" s="229"/>
      <c r="J2" s="229"/>
      <c r="K2" s="229"/>
      <c r="L2" s="229"/>
      <c r="N2" s="15" t="s">
        <v>268</v>
      </c>
    </row>
    <row r="4" spans="1:14" ht="13" x14ac:dyDescent="0.3">
      <c r="A4" s="231" t="s">
        <v>59</v>
      </c>
      <c r="B4" s="231"/>
      <c r="C4" s="231"/>
      <c r="D4" s="231"/>
      <c r="E4" s="231"/>
      <c r="F4" s="231"/>
    </row>
    <row r="5" spans="1:14" ht="13" x14ac:dyDescent="0.3">
      <c r="A5" s="94" t="s">
        <v>46</v>
      </c>
      <c r="B5" s="94" t="s">
        <v>17</v>
      </c>
      <c r="C5" s="239"/>
      <c r="D5" s="239"/>
      <c r="E5" s="239"/>
      <c r="F5" s="239"/>
      <c r="G5" s="239"/>
      <c r="H5" s="239"/>
      <c r="I5" s="239"/>
      <c r="J5" s="239"/>
      <c r="K5" s="239"/>
      <c r="L5" s="239"/>
    </row>
    <row r="6" spans="1:14" ht="13" x14ac:dyDescent="0.3">
      <c r="A6" s="101"/>
      <c r="B6" s="95">
        <v>7.5</v>
      </c>
      <c r="C6" s="238" t="s">
        <v>71</v>
      </c>
      <c r="D6" s="238"/>
      <c r="E6" s="238"/>
      <c r="F6" s="238"/>
      <c r="G6" s="238"/>
      <c r="H6" s="238"/>
      <c r="I6" s="238"/>
      <c r="J6" s="238"/>
      <c r="K6" s="238"/>
      <c r="L6" s="238"/>
    </row>
    <row r="7" spans="1:14" ht="13" x14ac:dyDescent="0.3">
      <c r="A7" s="101"/>
      <c r="B7" s="95">
        <v>10</v>
      </c>
      <c r="C7" s="238" t="s">
        <v>76</v>
      </c>
      <c r="D7" s="238"/>
      <c r="E7" s="238"/>
      <c r="F7" s="238"/>
      <c r="G7" s="238"/>
      <c r="H7" s="238"/>
      <c r="I7" s="238"/>
      <c r="J7" s="238"/>
      <c r="K7" s="238"/>
      <c r="L7" s="238"/>
    </row>
    <row r="9" spans="1:14" x14ac:dyDescent="0.25">
      <c r="A9" s="345"/>
      <c r="B9" s="15" t="s">
        <v>264</v>
      </c>
    </row>
    <row r="10" spans="1:14" x14ac:dyDescent="0.25">
      <c r="B10" s="15" t="s">
        <v>72</v>
      </c>
    </row>
    <row r="11" spans="1:14" x14ac:dyDescent="0.25">
      <c r="C11" s="15" t="s">
        <v>74</v>
      </c>
    </row>
    <row r="12" spans="1:14" x14ac:dyDescent="0.25">
      <c r="C12" t="s">
        <v>73</v>
      </c>
    </row>
    <row r="13" spans="1:14" x14ac:dyDescent="0.25">
      <c r="C13" t="s">
        <v>75</v>
      </c>
    </row>
    <row r="14" spans="1:14" x14ac:dyDescent="0.25">
      <c r="C14" s="15" t="s">
        <v>77</v>
      </c>
      <c r="M14" s="123"/>
    </row>
    <row r="15" spans="1:14" x14ac:dyDescent="0.25">
      <c r="M15" s="123"/>
    </row>
    <row r="16" spans="1:14" x14ac:dyDescent="0.25">
      <c r="M16" s="123"/>
    </row>
    <row r="17" spans="1:13" x14ac:dyDescent="0.25">
      <c r="A17" s="15" t="s">
        <v>171</v>
      </c>
      <c r="M17" s="123"/>
    </row>
    <row r="18" spans="1:13" x14ac:dyDescent="0.25">
      <c r="A18" s="15" t="s">
        <v>174</v>
      </c>
      <c r="M18" s="123"/>
    </row>
    <row r="19" spans="1:13" x14ac:dyDescent="0.25">
      <c r="A19" s="78" t="s">
        <v>175</v>
      </c>
      <c r="M19" s="123"/>
    </row>
    <row r="20" spans="1:13" x14ac:dyDescent="0.25">
      <c r="M20" s="123"/>
    </row>
    <row r="21" spans="1:13" x14ac:dyDescent="0.25">
      <c r="M21" s="123"/>
    </row>
    <row r="22" spans="1:13" x14ac:dyDescent="0.25">
      <c r="M22" s="123"/>
    </row>
    <row r="23" spans="1:13" x14ac:dyDescent="0.25">
      <c r="M23" s="123"/>
    </row>
    <row r="24" spans="1:13" x14ac:dyDescent="0.25">
      <c r="M24" s="123"/>
    </row>
    <row r="25" spans="1:13" x14ac:dyDescent="0.25">
      <c r="M25" s="123"/>
    </row>
    <row r="26" spans="1:13" x14ac:dyDescent="0.25">
      <c r="M26" s="123"/>
    </row>
    <row r="27" spans="1:13" x14ac:dyDescent="0.25">
      <c r="M27" s="123"/>
    </row>
    <row r="29" spans="1:13" x14ac:dyDescent="0.25">
      <c r="M29" s="123"/>
    </row>
    <row r="30" spans="1:13" x14ac:dyDescent="0.25">
      <c r="M30" s="123"/>
    </row>
    <row r="31" spans="1:13" x14ac:dyDescent="0.25">
      <c r="M31" s="123"/>
    </row>
    <row r="32" spans="1:13" x14ac:dyDescent="0.25">
      <c r="M32" s="123"/>
    </row>
    <row r="33" spans="13:13" x14ac:dyDescent="0.25">
      <c r="M33" s="123"/>
    </row>
    <row r="34" spans="13:13" x14ac:dyDescent="0.25">
      <c r="M34" s="123"/>
    </row>
    <row r="35" spans="13:13" x14ac:dyDescent="0.25">
      <c r="M35" s="123"/>
    </row>
    <row r="36" spans="13:13" x14ac:dyDescent="0.25">
      <c r="M36" s="123"/>
    </row>
    <row r="37" spans="13:13" x14ac:dyDescent="0.25">
      <c r="M37" s="123"/>
    </row>
    <row r="38" spans="13:13" x14ac:dyDescent="0.25">
      <c r="M38" s="123"/>
    </row>
    <row r="39" spans="13:13" x14ac:dyDescent="0.25">
      <c r="M39" s="123"/>
    </row>
    <row r="40" spans="13:13" x14ac:dyDescent="0.25">
      <c r="M40" s="123"/>
    </row>
    <row r="42" spans="13:13" x14ac:dyDescent="0.25">
      <c r="M42" s="123"/>
    </row>
    <row r="44" spans="13:13" x14ac:dyDescent="0.25">
      <c r="M44" s="123"/>
    </row>
    <row r="45" spans="13:13" x14ac:dyDescent="0.25">
      <c r="M45" s="123"/>
    </row>
    <row r="46" spans="13:13" x14ac:dyDescent="0.25">
      <c r="M46" s="123"/>
    </row>
    <row r="47" spans="13:13" x14ac:dyDescent="0.25">
      <c r="M47" s="123"/>
    </row>
    <row r="49" spans="13:13" x14ac:dyDescent="0.25">
      <c r="M49" s="123"/>
    </row>
    <row r="50" spans="13:13" x14ac:dyDescent="0.25">
      <c r="M50" s="123"/>
    </row>
    <row r="52" spans="13:13" x14ac:dyDescent="0.25">
      <c r="M52" s="123"/>
    </row>
    <row r="53" spans="13:13" x14ac:dyDescent="0.25">
      <c r="M53" s="123"/>
    </row>
    <row r="55" spans="13:13" x14ac:dyDescent="0.25">
      <c r="M55" s="123"/>
    </row>
    <row r="56" spans="13:13" x14ac:dyDescent="0.25">
      <c r="M56" s="123"/>
    </row>
    <row r="58" spans="13:13" x14ac:dyDescent="0.25">
      <c r="M58" s="123"/>
    </row>
    <row r="59" spans="13:13" x14ac:dyDescent="0.25">
      <c r="M59" s="123"/>
    </row>
    <row r="61" spans="13:13" x14ac:dyDescent="0.25">
      <c r="M61" s="123"/>
    </row>
    <row r="63" spans="13:13" x14ac:dyDescent="0.25">
      <c r="M63" s="123"/>
    </row>
    <row r="64" spans="13:13" x14ac:dyDescent="0.25">
      <c r="M64" s="123"/>
    </row>
    <row r="66" spans="13:13" x14ac:dyDescent="0.25">
      <c r="M66" s="123"/>
    </row>
    <row r="67" spans="13:13" x14ac:dyDescent="0.25">
      <c r="M67" s="123"/>
    </row>
    <row r="69" spans="13:13" x14ac:dyDescent="0.25">
      <c r="M69" s="123"/>
    </row>
    <row r="70" spans="13:13" x14ac:dyDescent="0.25">
      <c r="M70" s="123"/>
    </row>
    <row r="72" spans="13:13" x14ac:dyDescent="0.25">
      <c r="M72" s="123"/>
    </row>
    <row r="73" spans="13:13" x14ac:dyDescent="0.25">
      <c r="M73" s="123"/>
    </row>
    <row r="75" spans="13:13" x14ac:dyDescent="0.25">
      <c r="M75" s="123"/>
    </row>
    <row r="77" spans="13:13" x14ac:dyDescent="0.25">
      <c r="M77" s="123"/>
    </row>
    <row r="78" spans="13:13" x14ac:dyDescent="0.25">
      <c r="M78" s="123"/>
    </row>
    <row r="79" spans="13:13" x14ac:dyDescent="0.25">
      <c r="M79" s="123"/>
    </row>
    <row r="81" spans="13:13" x14ac:dyDescent="0.25">
      <c r="M81" s="123"/>
    </row>
    <row r="83" spans="13:13" x14ac:dyDescent="0.25">
      <c r="M83" s="123"/>
    </row>
    <row r="84" spans="13:13" x14ac:dyDescent="0.25">
      <c r="M84" s="123"/>
    </row>
    <row r="85" spans="13:13" x14ac:dyDescent="0.25">
      <c r="M85" s="123"/>
    </row>
  </sheetData>
  <sheetProtection algorithmName="SHA-512" hashValue="lM+7wH2/AIAk01ewNHWw6IzYY4F3ANdEJALQhXz0H3QTRmfQXG91dKfFbvsG9FZkkE6YhCuWnPWs3u384kwK4w==" saltValue="o8bwN+U41kZro0jceoPE5g==" spinCount="100000" sheet="1" objects="1" scenarios="1"/>
  <mergeCells count="6">
    <mergeCell ref="C7:L7"/>
    <mergeCell ref="A1:L1"/>
    <mergeCell ref="A2:L2"/>
    <mergeCell ref="A4:F4"/>
    <mergeCell ref="C5:L5"/>
    <mergeCell ref="C6:L6"/>
  </mergeCells>
  <dataValidations count="1">
    <dataValidation type="list" allowBlank="1" showInputMessage="1" showErrorMessage="1" sqref="A9" xr:uid="{E47AE94D-4F44-4AB0-9168-B782ED833CAA}">
      <formula1>$N$1:$N$2</formula1>
    </dataValidation>
  </dataValidations>
  <hyperlinks>
    <hyperlink ref="A19" r:id="rId1" xr:uid="{50D6941D-2F9C-4B4F-B6CC-F918932FC458}"/>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C197BE-A8F1-418C-8AC2-FD470E27DBE6}">
  <dimension ref="A1:N86"/>
  <sheetViews>
    <sheetView zoomScaleNormal="100" workbookViewId="0">
      <selection activeCell="A9" sqref="A9"/>
    </sheetView>
  </sheetViews>
  <sheetFormatPr defaultRowHeight="12.5" x14ac:dyDescent="0.25"/>
  <cols>
    <col min="18" max="18" width="0" hidden="1" customWidth="1"/>
  </cols>
  <sheetData>
    <row r="1" spans="1:14" ht="19.149999999999999" customHeight="1" x14ac:dyDescent="0.25">
      <c r="A1" s="226" t="s">
        <v>116</v>
      </c>
      <c r="B1" s="226"/>
      <c r="C1" s="226"/>
      <c r="D1" s="226"/>
      <c r="E1" s="226"/>
      <c r="F1" s="226"/>
      <c r="G1" s="226"/>
      <c r="H1" s="226"/>
      <c r="I1" s="226"/>
      <c r="J1" s="226"/>
      <c r="K1" s="226"/>
      <c r="L1" s="226"/>
    </row>
    <row r="2" spans="1:14" ht="58.15" customHeight="1" x14ac:dyDescent="0.25">
      <c r="A2" s="229" t="s">
        <v>117</v>
      </c>
      <c r="B2" s="229"/>
      <c r="C2" s="229"/>
      <c r="D2" s="229"/>
      <c r="E2" s="229"/>
      <c r="F2" s="229"/>
      <c r="G2" s="229"/>
      <c r="H2" s="229"/>
      <c r="I2" s="229"/>
      <c r="J2" s="229"/>
      <c r="K2" s="229"/>
      <c r="L2" s="229"/>
      <c r="N2" s="15" t="s">
        <v>263</v>
      </c>
    </row>
    <row r="4" spans="1:14" ht="13.5" thickBot="1" x14ac:dyDescent="0.35">
      <c r="A4" s="231" t="s">
        <v>59</v>
      </c>
      <c r="B4" s="231"/>
      <c r="C4" s="231"/>
      <c r="D4" s="231"/>
      <c r="E4" s="231"/>
      <c r="F4" s="231"/>
    </row>
    <row r="5" spans="1:14" ht="13" x14ac:dyDescent="0.3">
      <c r="A5" s="97" t="s">
        <v>46</v>
      </c>
      <c r="B5" s="98" t="s">
        <v>17</v>
      </c>
      <c r="C5" s="236"/>
      <c r="D5" s="236"/>
      <c r="E5" s="236"/>
      <c r="F5" s="236"/>
      <c r="G5" s="236"/>
      <c r="H5" s="236"/>
      <c r="I5" s="236"/>
      <c r="J5" s="236"/>
      <c r="K5" s="236"/>
      <c r="L5" s="237"/>
    </row>
    <row r="6" spans="1:14" ht="47.5" customHeight="1" x14ac:dyDescent="0.3">
      <c r="A6" s="90"/>
      <c r="B6" s="95">
        <v>7.5</v>
      </c>
      <c r="C6" s="240" t="s">
        <v>123</v>
      </c>
      <c r="D6" s="240"/>
      <c r="E6" s="240"/>
      <c r="F6" s="240"/>
      <c r="G6" s="240"/>
      <c r="H6" s="240"/>
      <c r="I6" s="240"/>
      <c r="J6" s="240"/>
      <c r="K6" s="240"/>
      <c r="L6" s="241"/>
    </row>
    <row r="7" spans="1:14" ht="43" customHeight="1" thickBot="1" x14ac:dyDescent="0.35">
      <c r="A7" s="91"/>
      <c r="B7" s="96">
        <v>10</v>
      </c>
      <c r="C7" s="242" t="s">
        <v>122</v>
      </c>
      <c r="D7" s="242"/>
      <c r="E7" s="242"/>
      <c r="F7" s="242"/>
      <c r="G7" s="242"/>
      <c r="H7" s="242"/>
      <c r="I7" s="242"/>
      <c r="J7" s="242"/>
      <c r="K7" s="242"/>
      <c r="L7" s="243"/>
    </row>
    <row r="9" spans="1:14" x14ac:dyDescent="0.25">
      <c r="A9" s="345"/>
      <c r="B9" s="15" t="s">
        <v>269</v>
      </c>
    </row>
    <row r="10" spans="1:14" x14ac:dyDescent="0.25">
      <c r="B10" s="15" t="s">
        <v>125</v>
      </c>
    </row>
    <row r="11" spans="1:14" x14ac:dyDescent="0.25">
      <c r="B11" s="15"/>
      <c r="C11" s="227" t="s">
        <v>140</v>
      </c>
      <c r="D11" s="227"/>
      <c r="E11" s="227"/>
      <c r="F11" s="227"/>
      <c r="G11" s="227"/>
      <c r="H11" s="227"/>
      <c r="I11" s="227"/>
      <c r="J11" s="227"/>
      <c r="K11" s="227"/>
      <c r="L11" s="227"/>
      <c r="M11" s="227"/>
    </row>
    <row r="12" spans="1:14" x14ac:dyDescent="0.25">
      <c r="B12" s="15"/>
      <c r="C12" s="72" t="s">
        <v>124</v>
      </c>
      <c r="D12" s="72"/>
      <c r="E12" s="72"/>
      <c r="F12" s="72"/>
      <c r="G12" s="72"/>
      <c r="H12" s="72"/>
      <c r="I12" s="72"/>
      <c r="J12" s="72"/>
      <c r="K12" s="72"/>
      <c r="L12" s="72"/>
      <c r="M12" s="72"/>
    </row>
    <row r="13" spans="1:14" x14ac:dyDescent="0.25">
      <c r="C13" s="227" t="s">
        <v>62</v>
      </c>
      <c r="D13" s="227"/>
      <c r="E13" s="227"/>
      <c r="F13" s="227"/>
      <c r="G13" s="227"/>
      <c r="H13" s="227"/>
      <c r="I13" s="227"/>
      <c r="J13" s="227"/>
      <c r="K13" s="227"/>
      <c r="L13" s="227"/>
      <c r="M13" s="227"/>
    </row>
    <row r="14" spans="1:14" x14ac:dyDescent="0.25">
      <c r="C14" s="15" t="s">
        <v>126</v>
      </c>
    </row>
    <row r="15" spans="1:14" x14ac:dyDescent="0.25">
      <c r="C15" s="15" t="s">
        <v>127</v>
      </c>
      <c r="M15" s="123"/>
    </row>
    <row r="16" spans="1:14" x14ac:dyDescent="0.25">
      <c r="C16" s="15" t="s">
        <v>128</v>
      </c>
      <c r="M16" s="123"/>
    </row>
    <row r="17" spans="1:13" x14ac:dyDescent="0.25">
      <c r="M17" s="123"/>
    </row>
    <row r="18" spans="1:13" x14ac:dyDescent="0.25">
      <c r="A18" s="15"/>
      <c r="K18">
        <v>10</v>
      </c>
      <c r="M18" s="123"/>
    </row>
    <row r="19" spans="1:13" x14ac:dyDescent="0.25">
      <c r="A19" s="15" t="s">
        <v>169</v>
      </c>
      <c r="M19" s="123"/>
    </row>
    <row r="20" spans="1:13" x14ac:dyDescent="0.25">
      <c r="A20" s="78" t="s">
        <v>168</v>
      </c>
      <c r="M20" s="123"/>
    </row>
    <row r="21" spans="1:13" x14ac:dyDescent="0.25">
      <c r="A21" s="15"/>
      <c r="M21" s="123"/>
    </row>
    <row r="22" spans="1:13" x14ac:dyDescent="0.25">
      <c r="M22" s="123"/>
    </row>
    <row r="23" spans="1:13" x14ac:dyDescent="0.25">
      <c r="M23" s="123"/>
    </row>
    <row r="24" spans="1:13" x14ac:dyDescent="0.25">
      <c r="M24" s="123"/>
    </row>
    <row r="25" spans="1:13" x14ac:dyDescent="0.25">
      <c r="M25" s="123"/>
    </row>
    <row r="26" spans="1:13" x14ac:dyDescent="0.25">
      <c r="M26" s="123"/>
    </row>
    <row r="27" spans="1:13" x14ac:dyDescent="0.25">
      <c r="M27" s="123"/>
    </row>
    <row r="28" spans="1:13" x14ac:dyDescent="0.25">
      <c r="M28" s="123"/>
    </row>
    <row r="30" spans="1:13" x14ac:dyDescent="0.25">
      <c r="M30" s="123"/>
    </row>
    <row r="31" spans="1:13" x14ac:dyDescent="0.25">
      <c r="M31" s="123"/>
    </row>
    <row r="32" spans="1:13" x14ac:dyDescent="0.25">
      <c r="M32" s="123"/>
    </row>
    <row r="33" spans="13:13" x14ac:dyDescent="0.25">
      <c r="M33" s="123"/>
    </row>
    <row r="34" spans="13:13" x14ac:dyDescent="0.25">
      <c r="M34" s="123"/>
    </row>
    <row r="35" spans="13:13" x14ac:dyDescent="0.25">
      <c r="M35" s="123"/>
    </row>
    <row r="36" spans="13:13" x14ac:dyDescent="0.25">
      <c r="M36" s="123"/>
    </row>
    <row r="37" spans="13:13" x14ac:dyDescent="0.25">
      <c r="M37" s="123"/>
    </row>
    <row r="38" spans="13:13" x14ac:dyDescent="0.25">
      <c r="M38" s="123"/>
    </row>
    <row r="39" spans="13:13" x14ac:dyDescent="0.25">
      <c r="M39" s="123"/>
    </row>
    <row r="40" spans="13:13" x14ac:dyDescent="0.25">
      <c r="M40" s="123"/>
    </row>
    <row r="41" spans="13:13" x14ac:dyDescent="0.25">
      <c r="M41" s="123"/>
    </row>
    <row r="43" spans="13:13" x14ac:dyDescent="0.25">
      <c r="M43" s="123"/>
    </row>
    <row r="45" spans="13:13" x14ac:dyDescent="0.25">
      <c r="M45" s="123"/>
    </row>
    <row r="46" spans="13:13" x14ac:dyDescent="0.25">
      <c r="M46" s="123"/>
    </row>
    <row r="47" spans="13:13" x14ac:dyDescent="0.25">
      <c r="M47" s="123"/>
    </row>
    <row r="48" spans="13:13" x14ac:dyDescent="0.25">
      <c r="M48" s="123"/>
    </row>
    <row r="50" spans="13:13" x14ac:dyDescent="0.25">
      <c r="M50" s="123"/>
    </row>
    <row r="51" spans="13:13" x14ac:dyDescent="0.25">
      <c r="M51" s="123"/>
    </row>
    <row r="53" spans="13:13" x14ac:dyDescent="0.25">
      <c r="M53" s="123"/>
    </row>
    <row r="54" spans="13:13" x14ac:dyDescent="0.25">
      <c r="M54" s="123"/>
    </row>
    <row r="56" spans="13:13" x14ac:dyDescent="0.25">
      <c r="M56" s="123"/>
    </row>
    <row r="57" spans="13:13" x14ac:dyDescent="0.25">
      <c r="M57" s="123"/>
    </row>
    <row r="59" spans="13:13" x14ac:dyDescent="0.25">
      <c r="M59" s="123"/>
    </row>
    <row r="60" spans="13:13" x14ac:dyDescent="0.25">
      <c r="M60" s="123"/>
    </row>
    <row r="62" spans="13:13" x14ac:dyDescent="0.25">
      <c r="M62" s="123"/>
    </row>
    <row r="64" spans="13:13" x14ac:dyDescent="0.25">
      <c r="M64" s="123"/>
    </row>
    <row r="65" spans="13:13" x14ac:dyDescent="0.25">
      <c r="M65" s="123"/>
    </row>
    <row r="67" spans="13:13" x14ac:dyDescent="0.25">
      <c r="M67" s="123"/>
    </row>
    <row r="68" spans="13:13" x14ac:dyDescent="0.25">
      <c r="M68" s="123"/>
    </row>
    <row r="70" spans="13:13" x14ac:dyDescent="0.25">
      <c r="M70" s="123"/>
    </row>
    <row r="71" spans="13:13" x14ac:dyDescent="0.25">
      <c r="M71" s="123"/>
    </row>
    <row r="73" spans="13:13" x14ac:dyDescent="0.25">
      <c r="M73" s="123"/>
    </row>
    <row r="74" spans="13:13" x14ac:dyDescent="0.25">
      <c r="M74" s="123"/>
    </row>
    <row r="76" spans="13:13" x14ac:dyDescent="0.25">
      <c r="M76" s="123"/>
    </row>
    <row r="78" spans="13:13" x14ac:dyDescent="0.25">
      <c r="M78" s="123"/>
    </row>
    <row r="79" spans="13:13" x14ac:dyDescent="0.25">
      <c r="M79" s="123"/>
    </row>
    <row r="80" spans="13:13" x14ac:dyDescent="0.25">
      <c r="M80" s="123"/>
    </row>
    <row r="82" spans="13:13" x14ac:dyDescent="0.25">
      <c r="M82" s="123"/>
    </row>
    <row r="84" spans="13:13" x14ac:dyDescent="0.25">
      <c r="M84" s="123"/>
    </row>
    <row r="85" spans="13:13" x14ac:dyDescent="0.25">
      <c r="M85" s="123"/>
    </row>
    <row r="86" spans="13:13" x14ac:dyDescent="0.25">
      <c r="M86" s="123"/>
    </row>
  </sheetData>
  <sheetProtection algorithmName="SHA-512" hashValue="8sD5P3Pp7QGXVIcByvJiFuUNTOoUqW1c9R/f7GCSjoHyqNgK2UmVIyzY23VaAZilX+vuZFDLrm99nzLKqxbdVA==" saltValue="UIpVyjbHo3UZROqNqQmr9g==" spinCount="100000" sheet="1" objects="1" scenarios="1"/>
  <mergeCells count="8">
    <mergeCell ref="C11:M11"/>
    <mergeCell ref="C13:M13"/>
    <mergeCell ref="A1:L1"/>
    <mergeCell ref="A2:L2"/>
    <mergeCell ref="A4:F4"/>
    <mergeCell ref="C6:L6"/>
    <mergeCell ref="C7:L7"/>
    <mergeCell ref="C5:L5"/>
  </mergeCells>
  <dataValidations count="1">
    <dataValidation type="list" allowBlank="1" showInputMessage="1" showErrorMessage="1" sqref="A9" xr:uid="{85F4CE37-ABB4-4BA4-AF39-30442A5499F7}">
      <formula1>$N$1:$N$2</formula1>
    </dataValidation>
  </dataValidations>
  <hyperlinks>
    <hyperlink ref="A20" r:id="rId1" xr:uid="{B29C6A5B-C50B-495E-BD8F-628140776C82}"/>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92234E-683E-4352-8E1B-CDCA2327E84A}">
  <dimension ref="A1:N86"/>
  <sheetViews>
    <sheetView zoomScaleNormal="100" workbookViewId="0">
      <selection activeCell="D19" sqref="D19"/>
    </sheetView>
  </sheetViews>
  <sheetFormatPr defaultRowHeight="12.5" x14ac:dyDescent="0.25"/>
  <cols>
    <col min="14" max="14" width="0" hidden="1" customWidth="1"/>
    <col min="18" max="18" width="0" hidden="1" customWidth="1"/>
  </cols>
  <sheetData>
    <row r="1" spans="1:14" ht="19.149999999999999" customHeight="1" x14ac:dyDescent="0.25">
      <c r="A1" s="226" t="s">
        <v>153</v>
      </c>
      <c r="B1" s="226"/>
      <c r="C1" s="226"/>
      <c r="D1" s="226"/>
      <c r="E1" s="226"/>
      <c r="F1" s="226"/>
      <c r="G1" s="226"/>
      <c r="H1" s="226"/>
      <c r="I1" s="226"/>
      <c r="J1" s="226"/>
      <c r="K1" s="226"/>
      <c r="L1" s="226"/>
    </row>
    <row r="2" spans="1:14" ht="58.15" customHeight="1" x14ac:dyDescent="0.25">
      <c r="A2" s="229" t="s">
        <v>152</v>
      </c>
      <c r="B2" s="229"/>
      <c r="C2" s="229"/>
      <c r="D2" s="229"/>
      <c r="E2" s="229"/>
      <c r="F2" s="229"/>
      <c r="G2" s="229"/>
      <c r="H2" s="229"/>
      <c r="I2" s="229"/>
      <c r="J2" s="229"/>
      <c r="K2" s="229"/>
      <c r="L2" s="229"/>
      <c r="N2" t="s">
        <v>268</v>
      </c>
    </row>
    <row r="4" spans="1:14" ht="13.5" thickBot="1" x14ac:dyDescent="0.35">
      <c r="A4" s="231" t="s">
        <v>59</v>
      </c>
      <c r="B4" s="231"/>
      <c r="C4" s="231"/>
      <c r="D4" s="231"/>
      <c r="E4" s="231"/>
      <c r="F4" s="231"/>
    </row>
    <row r="5" spans="1:14" ht="13" x14ac:dyDescent="0.3">
      <c r="A5" s="97" t="s">
        <v>46</v>
      </c>
      <c r="B5" s="98" t="s">
        <v>17</v>
      </c>
      <c r="C5" s="244"/>
      <c r="D5" s="244"/>
      <c r="E5" s="244"/>
      <c r="F5" s="244"/>
      <c r="G5" s="244"/>
      <c r="H5" s="244"/>
      <c r="I5" s="244"/>
      <c r="J5" s="244"/>
      <c r="K5" s="244"/>
      <c r="L5" s="245"/>
    </row>
    <row r="6" spans="1:14" ht="31" customHeight="1" thickBot="1" x14ac:dyDescent="0.35">
      <c r="A6" s="91"/>
      <c r="B6" s="96">
        <v>5</v>
      </c>
      <c r="C6" s="242" t="s">
        <v>261</v>
      </c>
      <c r="D6" s="242"/>
      <c r="E6" s="242"/>
      <c r="F6" s="242"/>
      <c r="G6" s="242"/>
      <c r="H6" s="242"/>
      <c r="I6" s="242"/>
      <c r="J6" s="242"/>
      <c r="K6" s="242"/>
      <c r="L6" s="243"/>
    </row>
    <row r="8" spans="1:14" x14ac:dyDescent="0.25">
      <c r="A8" s="345"/>
      <c r="B8" t="s">
        <v>267</v>
      </c>
    </row>
    <row r="9" spans="1:14" x14ac:dyDescent="0.25">
      <c r="B9" s="15" t="s">
        <v>125</v>
      </c>
    </row>
    <row r="10" spans="1:14" x14ac:dyDescent="0.25">
      <c r="B10" s="15"/>
      <c r="C10" s="227" t="s">
        <v>257</v>
      </c>
      <c r="D10" s="227"/>
      <c r="E10" s="227"/>
      <c r="F10" s="227"/>
      <c r="G10" s="227"/>
      <c r="H10" s="227"/>
      <c r="I10" s="227"/>
      <c r="J10" s="227"/>
      <c r="K10" s="227"/>
      <c r="L10" s="227"/>
      <c r="M10" s="227"/>
    </row>
    <row r="11" spans="1:14" x14ac:dyDescent="0.25">
      <c r="B11" s="15"/>
      <c r="C11" s="72" t="s">
        <v>124</v>
      </c>
      <c r="D11" s="72"/>
      <c r="E11" s="72"/>
      <c r="F11" s="72"/>
      <c r="G11" s="72"/>
      <c r="H11" s="72"/>
      <c r="I11" s="72"/>
      <c r="J11" s="72"/>
      <c r="K11" s="72"/>
      <c r="L11" s="72"/>
      <c r="M11" s="72"/>
    </row>
    <row r="12" spans="1:14" x14ac:dyDescent="0.25">
      <c r="C12" s="227" t="s">
        <v>62</v>
      </c>
      <c r="D12" s="227"/>
      <c r="E12" s="227"/>
      <c r="F12" s="227"/>
      <c r="G12" s="227"/>
      <c r="H12" s="227"/>
      <c r="I12" s="227"/>
      <c r="J12" s="227"/>
      <c r="K12" s="227"/>
      <c r="L12" s="227"/>
      <c r="M12" s="227"/>
    </row>
    <row r="13" spans="1:14" x14ac:dyDescent="0.25">
      <c r="C13" s="15" t="s">
        <v>127</v>
      </c>
    </row>
    <row r="14" spans="1:14" x14ac:dyDescent="0.25">
      <c r="C14" s="15" t="s">
        <v>128</v>
      </c>
    </row>
    <row r="15" spans="1:14" x14ac:dyDescent="0.25">
      <c r="M15" s="123"/>
    </row>
    <row r="16" spans="1:14" x14ac:dyDescent="0.25">
      <c r="A16" s="15"/>
      <c r="M16" s="123"/>
    </row>
    <row r="17" spans="1:13" x14ac:dyDescent="0.25">
      <c r="M17" s="123"/>
    </row>
    <row r="18" spans="1:13" x14ac:dyDescent="0.25">
      <c r="M18" s="123"/>
    </row>
    <row r="19" spans="1:13" x14ac:dyDescent="0.25">
      <c r="A19" s="15"/>
      <c r="M19" s="123"/>
    </row>
    <row r="20" spans="1:13" x14ac:dyDescent="0.25">
      <c r="M20" s="123"/>
    </row>
    <row r="21" spans="1:13" x14ac:dyDescent="0.25">
      <c r="M21" s="123"/>
    </row>
    <row r="22" spans="1:13" x14ac:dyDescent="0.25">
      <c r="M22" s="123"/>
    </row>
    <row r="23" spans="1:13" x14ac:dyDescent="0.25">
      <c r="M23" s="123"/>
    </row>
    <row r="24" spans="1:13" x14ac:dyDescent="0.25">
      <c r="M24" s="123"/>
    </row>
    <row r="25" spans="1:13" x14ac:dyDescent="0.25">
      <c r="M25" s="123"/>
    </row>
    <row r="26" spans="1:13" x14ac:dyDescent="0.25">
      <c r="M26" s="123"/>
    </row>
    <row r="27" spans="1:13" x14ac:dyDescent="0.25">
      <c r="M27" s="123"/>
    </row>
    <row r="28" spans="1:13" x14ac:dyDescent="0.25">
      <c r="M28" s="123"/>
    </row>
    <row r="30" spans="1:13" x14ac:dyDescent="0.25">
      <c r="M30" s="123"/>
    </row>
    <row r="31" spans="1:13" x14ac:dyDescent="0.25">
      <c r="M31" s="123"/>
    </row>
    <row r="32" spans="1:13" x14ac:dyDescent="0.25">
      <c r="M32" s="123"/>
    </row>
    <row r="33" spans="13:13" x14ac:dyDescent="0.25">
      <c r="M33" s="123"/>
    </row>
    <row r="34" spans="13:13" x14ac:dyDescent="0.25">
      <c r="M34" s="123"/>
    </row>
    <row r="35" spans="13:13" x14ac:dyDescent="0.25">
      <c r="M35" s="123"/>
    </row>
    <row r="36" spans="13:13" x14ac:dyDescent="0.25">
      <c r="M36" s="123"/>
    </row>
    <row r="37" spans="13:13" x14ac:dyDescent="0.25">
      <c r="M37" s="123"/>
    </row>
    <row r="38" spans="13:13" x14ac:dyDescent="0.25">
      <c r="M38" s="123"/>
    </row>
    <row r="39" spans="13:13" x14ac:dyDescent="0.25">
      <c r="M39" s="123"/>
    </row>
    <row r="40" spans="13:13" x14ac:dyDescent="0.25">
      <c r="M40" s="123"/>
    </row>
    <row r="41" spans="13:13" x14ac:dyDescent="0.25">
      <c r="M41" s="123"/>
    </row>
    <row r="43" spans="13:13" x14ac:dyDescent="0.25">
      <c r="M43" s="123"/>
    </row>
    <row r="45" spans="13:13" x14ac:dyDescent="0.25">
      <c r="M45" s="123"/>
    </row>
    <row r="46" spans="13:13" x14ac:dyDescent="0.25">
      <c r="M46" s="123"/>
    </row>
    <row r="47" spans="13:13" x14ac:dyDescent="0.25">
      <c r="M47" s="123"/>
    </row>
    <row r="48" spans="13:13" x14ac:dyDescent="0.25">
      <c r="M48" s="123"/>
    </row>
    <row r="50" spans="13:13" x14ac:dyDescent="0.25">
      <c r="M50" s="123"/>
    </row>
    <row r="51" spans="13:13" x14ac:dyDescent="0.25">
      <c r="M51" s="123"/>
    </row>
    <row r="53" spans="13:13" x14ac:dyDescent="0.25">
      <c r="M53" s="123"/>
    </row>
    <row r="54" spans="13:13" x14ac:dyDescent="0.25">
      <c r="M54" s="123"/>
    </row>
    <row r="56" spans="13:13" x14ac:dyDescent="0.25">
      <c r="M56" s="123"/>
    </row>
    <row r="57" spans="13:13" x14ac:dyDescent="0.25">
      <c r="M57" s="123"/>
    </row>
    <row r="59" spans="13:13" x14ac:dyDescent="0.25">
      <c r="M59" s="123"/>
    </row>
    <row r="60" spans="13:13" x14ac:dyDescent="0.25">
      <c r="M60" s="123"/>
    </row>
    <row r="62" spans="13:13" x14ac:dyDescent="0.25">
      <c r="M62" s="123"/>
    </row>
    <row r="64" spans="13:13" x14ac:dyDescent="0.25">
      <c r="M64" s="123"/>
    </row>
    <row r="65" spans="13:13" x14ac:dyDescent="0.25">
      <c r="M65" s="123"/>
    </row>
    <row r="67" spans="13:13" x14ac:dyDescent="0.25">
      <c r="M67" s="123"/>
    </row>
    <row r="68" spans="13:13" x14ac:dyDescent="0.25">
      <c r="M68" s="123"/>
    </row>
    <row r="70" spans="13:13" x14ac:dyDescent="0.25">
      <c r="M70" s="123"/>
    </row>
    <row r="71" spans="13:13" x14ac:dyDescent="0.25">
      <c r="M71" s="123"/>
    </row>
    <row r="73" spans="13:13" x14ac:dyDescent="0.25">
      <c r="M73" s="123"/>
    </row>
    <row r="74" spans="13:13" x14ac:dyDescent="0.25">
      <c r="M74" s="123"/>
    </row>
    <row r="76" spans="13:13" x14ac:dyDescent="0.25">
      <c r="M76" s="123"/>
    </row>
    <row r="78" spans="13:13" x14ac:dyDescent="0.25">
      <c r="M78" s="123"/>
    </row>
    <row r="79" spans="13:13" x14ac:dyDescent="0.25">
      <c r="M79" s="123"/>
    </row>
    <row r="80" spans="13:13" x14ac:dyDescent="0.25">
      <c r="M80" s="123"/>
    </row>
    <row r="82" spans="13:13" x14ac:dyDescent="0.25">
      <c r="M82" s="123"/>
    </row>
    <row r="84" spans="13:13" x14ac:dyDescent="0.25">
      <c r="M84" s="123"/>
    </row>
    <row r="85" spans="13:13" x14ac:dyDescent="0.25">
      <c r="M85" s="123"/>
    </row>
    <row r="86" spans="13:13" x14ac:dyDescent="0.25">
      <c r="M86" s="123"/>
    </row>
  </sheetData>
  <sheetProtection algorithmName="SHA-512" hashValue="CsvBVLwNnHG8XK7sCUVRSLQxQlRSBa+8FbqmVbgXNo2gx0rE/ELGzdlHY3KpnvX4nMy7t8jthYXNg4H2CPpcuA==" saltValue="TzQK9N1L0D13+0uxx73N4g==" spinCount="100000" sheet="1" objects="1" scenarios="1"/>
  <mergeCells count="7">
    <mergeCell ref="A1:L1"/>
    <mergeCell ref="A2:L2"/>
    <mergeCell ref="A4:F4"/>
    <mergeCell ref="C10:M10"/>
    <mergeCell ref="C12:M12"/>
    <mergeCell ref="C6:L6"/>
    <mergeCell ref="C5:L5"/>
  </mergeCells>
  <dataValidations count="1">
    <dataValidation type="list" allowBlank="1" showInputMessage="1" showErrorMessage="1" sqref="A8" xr:uid="{18C76278-0827-4DF4-AC6F-47ABD4B16C46}">
      <formula1>$N$1:$N$2</formula1>
    </dataValidation>
  </dataValidations>
  <pageMargins left="0.7" right="0.7" top="0.75" bottom="0.75" header="0.3" footer="0.3"/>
  <pageSetup orientation="portrait" horizontalDpi="1200" verticalDpi="12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774750-E246-4C52-8D07-41EDA61F1DE0}">
  <dimension ref="A1:O85"/>
  <sheetViews>
    <sheetView zoomScaleNormal="100" workbookViewId="0">
      <selection activeCell="A11" sqref="A11:L11"/>
    </sheetView>
  </sheetViews>
  <sheetFormatPr defaultRowHeight="12.5" x14ac:dyDescent="0.25"/>
  <cols>
    <col min="15" max="15" width="8.7265625" hidden="1" customWidth="1"/>
    <col min="18" max="18" width="0" hidden="1" customWidth="1"/>
  </cols>
  <sheetData>
    <row r="1" spans="1:15" ht="24" customHeight="1" x14ac:dyDescent="0.25">
      <c r="A1" s="225" t="s">
        <v>266</v>
      </c>
      <c r="B1" s="225"/>
      <c r="C1" s="225"/>
      <c r="D1" s="225"/>
      <c r="E1" s="225"/>
      <c r="F1" s="225"/>
      <c r="G1" s="225"/>
      <c r="H1" s="225"/>
      <c r="I1" s="225"/>
      <c r="J1" s="225"/>
      <c r="K1" s="225"/>
      <c r="L1" s="225"/>
      <c r="N1" s="15"/>
      <c r="O1" s="15"/>
    </row>
    <row r="2" spans="1:15" ht="31.15" customHeight="1" x14ac:dyDescent="0.25">
      <c r="A2" s="229" t="s">
        <v>239</v>
      </c>
      <c r="B2" s="229"/>
      <c r="C2" s="229"/>
      <c r="D2" s="229"/>
      <c r="E2" s="229"/>
      <c r="F2" s="229"/>
      <c r="G2" s="229"/>
      <c r="H2" s="229"/>
      <c r="I2" s="229"/>
      <c r="J2" s="229"/>
      <c r="K2" s="229"/>
      <c r="L2" s="229"/>
      <c r="O2" s="15" t="s">
        <v>263</v>
      </c>
    </row>
    <row r="3" spans="1:15" ht="13" thickBot="1" x14ac:dyDescent="0.3">
      <c r="A3" s="16"/>
      <c r="B3" s="16"/>
      <c r="C3" s="16"/>
      <c r="D3" s="16"/>
      <c r="E3" s="16"/>
      <c r="F3" s="16"/>
      <c r="G3" s="16"/>
      <c r="H3" s="16"/>
      <c r="I3" s="16"/>
      <c r="J3" s="16"/>
      <c r="K3" s="16"/>
      <c r="L3" s="16"/>
    </row>
    <row r="4" spans="1:15" ht="13" x14ac:dyDescent="0.3">
      <c r="A4" s="106" t="s">
        <v>46</v>
      </c>
      <c r="B4" s="107" t="s">
        <v>17</v>
      </c>
      <c r="C4" s="260"/>
      <c r="D4" s="260"/>
      <c r="E4" s="260"/>
      <c r="F4" s="260"/>
      <c r="G4" s="260"/>
      <c r="H4" s="260"/>
      <c r="I4" s="260"/>
      <c r="J4" s="260"/>
      <c r="K4" s="260"/>
      <c r="L4" s="261"/>
    </row>
    <row r="5" spans="1:15" ht="17" customHeight="1" thickBot="1" x14ac:dyDescent="0.35">
      <c r="A5" s="109"/>
      <c r="B5" s="108">
        <v>5</v>
      </c>
      <c r="C5" s="262" t="s">
        <v>78</v>
      </c>
      <c r="D5" s="262"/>
      <c r="E5" s="262"/>
      <c r="F5" s="262"/>
      <c r="G5" s="262"/>
      <c r="H5" s="262"/>
      <c r="I5" s="262"/>
      <c r="J5" s="262"/>
      <c r="K5" s="262"/>
      <c r="L5" s="263"/>
    </row>
    <row r="6" spans="1:15" ht="13" thickBot="1" x14ac:dyDescent="0.3">
      <c r="A6" s="16"/>
      <c r="B6" s="16"/>
      <c r="C6" s="16"/>
      <c r="D6" s="16"/>
      <c r="E6" s="16"/>
      <c r="F6" s="16"/>
      <c r="G6" s="16"/>
      <c r="H6" s="16"/>
      <c r="I6" s="16"/>
      <c r="J6" s="16"/>
      <c r="K6" s="16"/>
      <c r="L6" s="16"/>
    </row>
    <row r="7" spans="1:15" x14ac:dyDescent="0.25">
      <c r="A7" s="110"/>
      <c r="B7" s="246" t="s">
        <v>79</v>
      </c>
      <c r="C7" s="246"/>
      <c r="D7" s="246"/>
      <c r="E7" s="246"/>
      <c r="F7" s="246"/>
      <c r="G7" s="246"/>
      <c r="H7" s="246"/>
      <c r="I7" s="246"/>
      <c r="J7" s="246"/>
      <c r="K7" s="246"/>
      <c r="L7" s="247"/>
    </row>
    <row r="8" spans="1:15" ht="13" thickBot="1" x14ac:dyDescent="0.3">
      <c r="A8" s="111"/>
      <c r="B8" s="248" t="s">
        <v>80</v>
      </c>
      <c r="C8" s="248"/>
      <c r="D8" s="248"/>
      <c r="E8" s="248"/>
      <c r="F8" s="248"/>
      <c r="G8" s="248"/>
      <c r="H8" s="248"/>
      <c r="I8" s="248"/>
      <c r="J8" s="248"/>
      <c r="K8" s="248"/>
      <c r="L8" s="249"/>
    </row>
    <row r="9" spans="1:15" x14ac:dyDescent="0.25">
      <c r="A9" s="16"/>
      <c r="B9" s="16"/>
      <c r="C9" s="16"/>
      <c r="D9" s="16"/>
      <c r="E9" s="16"/>
      <c r="F9" s="16"/>
      <c r="G9" s="16"/>
      <c r="H9" s="16"/>
      <c r="I9" s="16"/>
      <c r="J9" s="16"/>
      <c r="K9" s="16"/>
      <c r="L9" s="16"/>
    </row>
    <row r="10" spans="1:15" ht="27.65" customHeight="1" x14ac:dyDescent="0.25">
      <c r="A10" s="229" t="s">
        <v>81</v>
      </c>
      <c r="B10" s="229"/>
      <c r="C10" s="229"/>
      <c r="D10" s="229"/>
      <c r="E10" s="229"/>
      <c r="F10" s="229"/>
      <c r="G10" s="229"/>
      <c r="H10" s="229"/>
      <c r="I10" s="229"/>
      <c r="J10" s="229"/>
      <c r="K10" s="229"/>
      <c r="L10" s="229"/>
    </row>
    <row r="11" spans="1:15" ht="42" customHeight="1" x14ac:dyDescent="0.25">
      <c r="A11" s="229" t="s">
        <v>82</v>
      </c>
      <c r="B11" s="229"/>
      <c r="C11" s="229"/>
      <c r="D11" s="229"/>
      <c r="E11" s="229"/>
      <c r="F11" s="229"/>
      <c r="G11" s="229"/>
      <c r="H11" s="229"/>
      <c r="I11" s="229"/>
      <c r="J11" s="229"/>
      <c r="K11" s="229"/>
      <c r="L11" s="229"/>
    </row>
    <row r="12" spans="1:15" x14ac:dyDescent="0.25">
      <c r="A12" s="16"/>
      <c r="B12" s="16"/>
      <c r="C12" s="16"/>
      <c r="D12" s="16"/>
      <c r="E12" s="16"/>
      <c r="F12" s="16"/>
      <c r="G12" s="16"/>
      <c r="H12" s="16"/>
      <c r="I12" s="16"/>
      <c r="J12" s="16"/>
      <c r="K12" s="16"/>
      <c r="L12" s="16"/>
    </row>
    <row r="13" spans="1:15" x14ac:dyDescent="0.25">
      <c r="A13" s="16"/>
      <c r="B13" s="16"/>
      <c r="C13" s="16"/>
      <c r="D13" s="16"/>
      <c r="E13" s="16"/>
      <c r="F13" s="16"/>
      <c r="G13" s="16"/>
      <c r="H13" s="16"/>
      <c r="I13" s="16"/>
      <c r="J13" s="16"/>
      <c r="K13" s="16"/>
      <c r="L13" s="16"/>
    </row>
    <row r="14" spans="1:15" x14ac:dyDescent="0.25">
      <c r="A14" s="16"/>
      <c r="B14" s="16"/>
      <c r="C14" s="16"/>
      <c r="D14" s="16"/>
      <c r="E14" s="16"/>
      <c r="F14" s="16"/>
      <c r="G14" s="16"/>
      <c r="H14" s="16"/>
      <c r="I14" s="16"/>
      <c r="J14" s="16"/>
      <c r="K14" s="16"/>
      <c r="L14" s="16"/>
      <c r="M14" s="123"/>
    </row>
    <row r="15" spans="1:15" ht="26.5" customHeight="1" x14ac:dyDescent="0.25">
      <c r="A15" s="225" t="s">
        <v>178</v>
      </c>
      <c r="B15" s="225"/>
      <c r="C15" s="225"/>
      <c r="D15" s="225"/>
      <c r="E15" s="225"/>
      <c r="F15" s="225"/>
      <c r="G15" s="225"/>
      <c r="H15" s="225"/>
      <c r="I15" s="225"/>
      <c r="J15" s="225"/>
      <c r="K15" s="225"/>
      <c r="L15" s="225"/>
      <c r="M15" s="123"/>
    </row>
    <row r="16" spans="1:15" ht="89.25" customHeight="1" x14ac:dyDescent="0.25">
      <c r="A16" s="256" t="s">
        <v>258</v>
      </c>
      <c r="B16" s="256"/>
      <c r="C16" s="256"/>
      <c r="D16" s="256"/>
      <c r="E16" s="256"/>
      <c r="F16" s="256"/>
      <c r="G16" s="256"/>
      <c r="H16" s="256"/>
      <c r="I16" s="256"/>
      <c r="J16" s="256"/>
      <c r="K16" s="256"/>
      <c r="L16" s="256"/>
      <c r="M16" s="123"/>
    </row>
    <row r="17" spans="1:13" x14ac:dyDescent="0.25">
      <c r="K17">
        <v>10</v>
      </c>
      <c r="M17" s="123"/>
    </row>
    <row r="18" spans="1:13" ht="13.5" thickBot="1" x14ac:dyDescent="0.35">
      <c r="A18" s="231" t="s">
        <v>59</v>
      </c>
      <c r="B18" s="231"/>
      <c r="C18" s="231"/>
      <c r="D18" s="231"/>
      <c r="E18" s="231"/>
      <c r="F18" s="231"/>
      <c r="M18" s="123"/>
    </row>
    <row r="19" spans="1:13" ht="13" x14ac:dyDescent="0.3">
      <c r="A19" s="97" t="s">
        <v>46</v>
      </c>
      <c r="B19" s="98" t="s">
        <v>17</v>
      </c>
      <c r="C19" s="257"/>
      <c r="D19" s="258"/>
      <c r="E19" s="258"/>
      <c r="F19" s="258"/>
      <c r="G19" s="258"/>
      <c r="H19" s="258"/>
      <c r="I19" s="258"/>
      <c r="J19" s="258"/>
      <c r="K19" s="258"/>
      <c r="L19" s="259"/>
      <c r="M19" s="123"/>
    </row>
    <row r="20" spans="1:13" ht="13" x14ac:dyDescent="0.3">
      <c r="A20" s="90"/>
      <c r="B20" s="95">
        <v>2</v>
      </c>
      <c r="C20" s="250" t="s">
        <v>176</v>
      </c>
      <c r="D20" s="251"/>
      <c r="E20" s="251"/>
      <c r="F20" s="251"/>
      <c r="G20" s="251"/>
      <c r="H20" s="251"/>
      <c r="I20" s="251"/>
      <c r="J20" s="251"/>
      <c r="K20" s="251"/>
      <c r="L20" s="252"/>
      <c r="M20" s="123"/>
    </row>
    <row r="21" spans="1:13" ht="13" x14ac:dyDescent="0.3">
      <c r="A21" s="100"/>
      <c r="B21" s="95" t="s">
        <v>177</v>
      </c>
      <c r="C21" s="250"/>
      <c r="D21" s="251"/>
      <c r="E21" s="251"/>
      <c r="F21" s="251"/>
      <c r="G21" s="251"/>
      <c r="H21" s="251"/>
      <c r="I21" s="251"/>
      <c r="J21" s="251"/>
      <c r="K21" s="251"/>
      <c r="L21" s="252"/>
      <c r="M21" s="123"/>
    </row>
    <row r="22" spans="1:13" ht="66.650000000000006" customHeight="1" x14ac:dyDescent="0.3">
      <c r="A22" s="90"/>
      <c r="B22" s="95">
        <v>3</v>
      </c>
      <c r="C22" s="253" t="s">
        <v>179</v>
      </c>
      <c r="D22" s="254"/>
      <c r="E22" s="254"/>
      <c r="F22" s="254"/>
      <c r="G22" s="254"/>
      <c r="H22" s="254"/>
      <c r="I22" s="254"/>
      <c r="J22" s="254"/>
      <c r="K22" s="254"/>
      <c r="L22" s="255"/>
      <c r="M22" s="129"/>
    </row>
    <row r="23" spans="1:13" ht="27.65" customHeight="1" x14ac:dyDescent="0.3">
      <c r="A23" s="90"/>
      <c r="B23" s="95">
        <v>5</v>
      </c>
      <c r="C23" s="250" t="s">
        <v>180</v>
      </c>
      <c r="D23" s="251"/>
      <c r="E23" s="251"/>
      <c r="F23" s="251"/>
      <c r="G23" s="251"/>
      <c r="H23" s="251"/>
      <c r="I23" s="251"/>
      <c r="J23" s="251"/>
      <c r="K23" s="251"/>
      <c r="L23" s="252"/>
      <c r="M23" s="123"/>
    </row>
    <row r="24" spans="1:13" ht="26.5" customHeight="1" thickBot="1" x14ac:dyDescent="0.35">
      <c r="A24" s="91"/>
      <c r="B24" s="96">
        <v>6</v>
      </c>
      <c r="C24" s="99" t="s">
        <v>181</v>
      </c>
      <c r="D24" s="92"/>
      <c r="E24" s="92"/>
      <c r="F24" s="92"/>
      <c r="G24" s="92"/>
      <c r="H24" s="92"/>
      <c r="I24" s="92"/>
      <c r="J24" s="92"/>
      <c r="K24" s="92"/>
      <c r="L24" s="93"/>
      <c r="M24" s="123"/>
    </row>
    <row r="25" spans="1:13" ht="13" thickBot="1" x14ac:dyDescent="0.3">
      <c r="M25" s="123"/>
    </row>
    <row r="26" spans="1:13" x14ac:dyDescent="0.25">
      <c r="A26" s="110"/>
      <c r="B26" s="246" t="s">
        <v>182</v>
      </c>
      <c r="C26" s="246"/>
      <c r="D26" s="246"/>
      <c r="E26" s="246"/>
      <c r="F26" s="246"/>
      <c r="G26" s="246"/>
      <c r="H26" s="246"/>
      <c r="I26" s="246"/>
      <c r="J26" s="246"/>
      <c r="K26" s="246"/>
      <c r="L26" s="247"/>
      <c r="M26" s="123"/>
    </row>
    <row r="27" spans="1:13" ht="13" thickBot="1" x14ac:dyDescent="0.3">
      <c r="A27" s="111"/>
      <c r="B27" s="248" t="s">
        <v>80</v>
      </c>
      <c r="C27" s="248"/>
      <c r="D27" s="248"/>
      <c r="E27" s="248"/>
      <c r="F27" s="248"/>
      <c r="G27" s="248"/>
      <c r="H27" s="248"/>
      <c r="I27" s="248"/>
      <c r="J27" s="248"/>
      <c r="K27" s="248"/>
      <c r="L27" s="249"/>
      <c r="M27" s="123"/>
    </row>
    <row r="29" spans="1:13" x14ac:dyDescent="0.25">
      <c r="M29" s="123"/>
    </row>
    <row r="30" spans="1:13" x14ac:dyDescent="0.25">
      <c r="M30" s="123"/>
    </row>
    <row r="31" spans="1:13" x14ac:dyDescent="0.25">
      <c r="M31" s="123"/>
    </row>
    <row r="32" spans="1:13" x14ac:dyDescent="0.25">
      <c r="M32" s="123"/>
    </row>
    <row r="33" spans="13:13" x14ac:dyDescent="0.25">
      <c r="M33" s="123"/>
    </row>
    <row r="34" spans="13:13" x14ac:dyDescent="0.25">
      <c r="M34" s="123"/>
    </row>
    <row r="35" spans="13:13" x14ac:dyDescent="0.25">
      <c r="M35" s="123"/>
    </row>
    <row r="36" spans="13:13" x14ac:dyDescent="0.25">
      <c r="M36" s="123"/>
    </row>
    <row r="37" spans="13:13" x14ac:dyDescent="0.25">
      <c r="M37" s="123"/>
    </row>
    <row r="38" spans="13:13" x14ac:dyDescent="0.25">
      <c r="M38" s="123"/>
    </row>
    <row r="39" spans="13:13" x14ac:dyDescent="0.25">
      <c r="M39" s="123"/>
    </row>
    <row r="40" spans="13:13" x14ac:dyDescent="0.25">
      <c r="M40" s="123"/>
    </row>
    <row r="42" spans="13:13" x14ac:dyDescent="0.25">
      <c r="M42" s="123"/>
    </row>
    <row r="44" spans="13:13" x14ac:dyDescent="0.25">
      <c r="M44" s="123"/>
    </row>
    <row r="45" spans="13:13" x14ac:dyDescent="0.25">
      <c r="M45" s="123"/>
    </row>
    <row r="46" spans="13:13" x14ac:dyDescent="0.25">
      <c r="M46" s="123"/>
    </row>
    <row r="47" spans="13:13" x14ac:dyDescent="0.25">
      <c r="M47" s="123"/>
    </row>
    <row r="49" spans="13:13" x14ac:dyDescent="0.25">
      <c r="M49" s="123"/>
    </row>
    <row r="50" spans="13:13" x14ac:dyDescent="0.25">
      <c r="M50" s="123"/>
    </row>
    <row r="52" spans="13:13" x14ac:dyDescent="0.25">
      <c r="M52" s="123"/>
    </row>
    <row r="53" spans="13:13" x14ac:dyDescent="0.25">
      <c r="M53" s="123"/>
    </row>
    <row r="55" spans="13:13" x14ac:dyDescent="0.25">
      <c r="M55" s="123"/>
    </row>
    <row r="56" spans="13:13" x14ac:dyDescent="0.25">
      <c r="M56" s="123"/>
    </row>
    <row r="58" spans="13:13" x14ac:dyDescent="0.25">
      <c r="M58" s="123"/>
    </row>
    <row r="59" spans="13:13" x14ac:dyDescent="0.25">
      <c r="M59" s="123"/>
    </row>
    <row r="61" spans="13:13" x14ac:dyDescent="0.25">
      <c r="M61" s="123"/>
    </row>
    <row r="63" spans="13:13" x14ac:dyDescent="0.25">
      <c r="M63" s="123"/>
    </row>
    <row r="64" spans="13:13" x14ac:dyDescent="0.25">
      <c r="M64" s="123"/>
    </row>
    <row r="66" spans="13:13" x14ac:dyDescent="0.25">
      <c r="M66" s="123"/>
    </row>
    <row r="67" spans="13:13" x14ac:dyDescent="0.25">
      <c r="M67" s="123"/>
    </row>
    <row r="69" spans="13:13" x14ac:dyDescent="0.25">
      <c r="M69" s="123"/>
    </row>
    <row r="70" spans="13:13" x14ac:dyDescent="0.25">
      <c r="M70" s="123"/>
    </row>
    <row r="72" spans="13:13" x14ac:dyDescent="0.25">
      <c r="M72" s="123"/>
    </row>
    <row r="73" spans="13:13" x14ac:dyDescent="0.25">
      <c r="M73" s="123"/>
    </row>
    <row r="75" spans="13:13" x14ac:dyDescent="0.25">
      <c r="M75" s="123"/>
    </row>
    <row r="77" spans="13:13" x14ac:dyDescent="0.25">
      <c r="M77" s="123"/>
    </row>
    <row r="78" spans="13:13" x14ac:dyDescent="0.25">
      <c r="M78" s="123"/>
    </row>
    <row r="79" spans="13:13" x14ac:dyDescent="0.25">
      <c r="M79" s="123"/>
    </row>
    <row r="81" spans="13:13" x14ac:dyDescent="0.25">
      <c r="M81" s="123"/>
    </row>
    <row r="83" spans="13:13" x14ac:dyDescent="0.25">
      <c r="M83" s="123"/>
    </row>
    <row r="84" spans="13:13" x14ac:dyDescent="0.25">
      <c r="M84" s="123"/>
    </row>
    <row r="85" spans="13:13" x14ac:dyDescent="0.25">
      <c r="M85" s="123"/>
    </row>
  </sheetData>
  <sheetProtection algorithmName="SHA-512" hashValue="HZ0foTGcPcbj4Oy41JtyRO6ed7lsPvq7vd0DuvdXywoNOWqMEucnua64Rn0WyzwA5FqMeW4nokrQR40+BuRJnQ==" saltValue="HR4U6KBCezMcFZEEbcKO7g==" spinCount="100000" sheet="1" formatCells="0" formatColumns="0" formatRows="0" insertColumns="0" insertRows="0" insertHyperlinks="0" deleteColumns="0" deleteRows="0"/>
  <mergeCells count="18">
    <mergeCell ref="A1:L1"/>
    <mergeCell ref="A10:L10"/>
    <mergeCell ref="A11:L11"/>
    <mergeCell ref="B8:L8"/>
    <mergeCell ref="B7:L7"/>
    <mergeCell ref="A2:L2"/>
    <mergeCell ref="C4:L4"/>
    <mergeCell ref="C5:L5"/>
    <mergeCell ref="B26:L26"/>
    <mergeCell ref="B27:L27"/>
    <mergeCell ref="A15:L15"/>
    <mergeCell ref="A18:F18"/>
    <mergeCell ref="C20:L20"/>
    <mergeCell ref="C22:L22"/>
    <mergeCell ref="C23:L23"/>
    <mergeCell ref="A16:L16"/>
    <mergeCell ref="C21:L21"/>
    <mergeCell ref="C19:L19"/>
  </mergeCells>
  <dataValidations count="1">
    <dataValidation type="list" allowBlank="1" showInputMessage="1" showErrorMessage="1" sqref="A26:A27 A7:A8" xr:uid="{1A2AFE47-E484-4673-940B-87E7995297EF}">
      <formula1>$O$1:$O$2</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FF9217-1266-4CDD-915D-7338D0001031}">
  <sheetPr>
    <pageSetUpPr fitToPage="1"/>
  </sheetPr>
  <dimension ref="A1:AO482"/>
  <sheetViews>
    <sheetView showGridLines="0" view="pageBreakPreview" topLeftCell="E1" zoomScale="90" zoomScaleNormal="100" zoomScaleSheetLayoutView="90" workbookViewId="0">
      <selection activeCell="I5" sqref="I5"/>
    </sheetView>
  </sheetViews>
  <sheetFormatPr defaultColWidth="9.1796875" defaultRowHeight="14" x14ac:dyDescent="0.3"/>
  <cols>
    <col min="1" max="1" width="4.54296875" style="20" hidden="1" customWidth="1"/>
    <col min="2" max="4" width="9.1796875" style="17" hidden="1" customWidth="1"/>
    <col min="5" max="5" width="11.54296875" style="20" customWidth="1"/>
    <col min="6" max="6" width="16" style="20" customWidth="1"/>
    <col min="7" max="7" width="33.453125" style="20" customWidth="1"/>
    <col min="8" max="14" width="12.453125" style="20" customWidth="1"/>
    <col min="15" max="15" width="12" style="20" customWidth="1"/>
    <col min="16" max="16" width="20.1796875" style="17" hidden="1" customWidth="1"/>
    <col min="17" max="17" width="10.453125" style="17" hidden="1" customWidth="1"/>
    <col min="18" max="21" width="9.1796875" style="17" hidden="1" customWidth="1"/>
    <col min="22" max="22" width="1.54296875" style="20" customWidth="1"/>
    <col min="23" max="25" width="9.1796875" style="17" hidden="1" customWidth="1"/>
    <col min="26" max="26" width="11.54296875" style="20" hidden="1" customWidth="1"/>
    <col min="27" max="27" width="17.453125" style="20" hidden="1" customWidth="1"/>
    <col min="28" max="28" width="33.453125" style="20" hidden="1" customWidth="1"/>
    <col min="29" max="35" width="12.453125" style="20" hidden="1" customWidth="1"/>
    <col min="36" max="36" width="12" style="20" hidden="1" customWidth="1"/>
    <col min="37" max="37" width="9.1796875" style="17" hidden="1" customWidth="1"/>
    <col min="38" max="38" width="10.453125" style="17" hidden="1" customWidth="1"/>
    <col min="39" max="41" width="9.1796875" style="17" hidden="1" customWidth="1"/>
    <col min="42" max="45" width="9.1796875" style="20" customWidth="1"/>
    <col min="46" max="16384" width="9.1796875" style="20"/>
  </cols>
  <sheetData>
    <row r="1" spans="2:41" x14ac:dyDescent="0.3">
      <c r="E1" s="18"/>
      <c r="F1" s="19"/>
      <c r="G1"/>
      <c r="H1"/>
      <c r="I1"/>
      <c r="J1"/>
      <c r="K1"/>
      <c r="L1"/>
      <c r="M1"/>
      <c r="N1"/>
      <c r="V1" s="21"/>
    </row>
    <row r="2" spans="2:41" x14ac:dyDescent="0.3">
      <c r="E2" s="299" t="s">
        <v>41</v>
      </c>
      <c r="F2" s="299"/>
      <c r="G2" s="299"/>
      <c r="H2" s="299"/>
      <c r="I2" s="299"/>
      <c r="J2" s="299"/>
      <c r="K2" s="299"/>
      <c r="L2" s="299"/>
      <c r="M2" s="299"/>
      <c r="N2" s="299"/>
      <c r="O2" s="299"/>
      <c r="P2" s="22" t="s">
        <v>40</v>
      </c>
      <c r="Q2" s="23" t="s">
        <v>39</v>
      </c>
      <c r="S2" s="17" t="s">
        <v>54</v>
      </c>
      <c r="T2" s="17" t="s">
        <v>187</v>
      </c>
      <c r="V2" s="21"/>
      <c r="Z2" s="299" t="s">
        <v>41</v>
      </c>
      <c r="AA2" s="299"/>
      <c r="AB2" s="299"/>
      <c r="AC2" s="299"/>
      <c r="AD2" s="299"/>
      <c r="AE2" s="299"/>
      <c r="AF2" s="299"/>
      <c r="AG2" s="299"/>
      <c r="AH2" s="299"/>
      <c r="AI2" s="299"/>
      <c r="AJ2" s="299"/>
      <c r="AK2" s="22" t="s">
        <v>40</v>
      </c>
      <c r="AL2" s="23" t="s">
        <v>39</v>
      </c>
    </row>
    <row r="3" spans="2:41" ht="14.5" thickBot="1" x14ac:dyDescent="0.35">
      <c r="B3" s="17" t="s">
        <v>53</v>
      </c>
      <c r="E3" s="300" t="s">
        <v>38</v>
      </c>
      <c r="F3" s="300"/>
      <c r="G3" s="300"/>
      <c r="H3" s="300"/>
      <c r="I3" s="300"/>
      <c r="J3" s="300"/>
      <c r="K3" s="300"/>
      <c r="L3" s="300"/>
      <c r="M3" s="300"/>
      <c r="N3" s="300"/>
      <c r="O3" s="24"/>
      <c r="P3" s="25" t="s">
        <v>19</v>
      </c>
      <c r="Q3" s="26"/>
      <c r="V3" s="21"/>
      <c r="Z3" s="300" t="s">
        <v>37</v>
      </c>
      <c r="AA3" s="300"/>
      <c r="AB3" s="300"/>
      <c r="AC3" s="300"/>
      <c r="AD3" s="300"/>
      <c r="AE3" s="300"/>
      <c r="AF3" s="300"/>
      <c r="AG3" s="300"/>
      <c r="AH3" s="300"/>
      <c r="AI3" s="300"/>
      <c r="AJ3" s="24"/>
      <c r="AK3" s="25" t="s">
        <v>19</v>
      </c>
      <c r="AL3" s="26"/>
    </row>
    <row r="4" spans="2:41" x14ac:dyDescent="0.3">
      <c r="B4" s="17" t="s">
        <v>52</v>
      </c>
      <c r="E4" s="27"/>
      <c r="F4" s="27"/>
      <c r="G4" s="27"/>
      <c r="H4" s="27"/>
      <c r="I4" s="27"/>
      <c r="J4" s="27"/>
      <c r="K4" s="27"/>
      <c r="L4" s="27"/>
      <c r="M4" s="27"/>
      <c r="N4" s="27"/>
      <c r="P4" s="26" t="s">
        <v>36</v>
      </c>
      <c r="Q4" s="28">
        <v>0.5</v>
      </c>
      <c r="R4" s="26" t="s">
        <v>36</v>
      </c>
      <c r="T4" s="17" t="s">
        <v>188</v>
      </c>
      <c r="V4" s="21"/>
      <c r="Z4" s="27"/>
      <c r="AA4" s="27"/>
      <c r="AB4" s="27"/>
      <c r="AC4" s="27"/>
      <c r="AD4" s="27"/>
      <c r="AE4" s="27"/>
      <c r="AF4" s="27"/>
      <c r="AG4" s="27"/>
      <c r="AH4" s="27"/>
      <c r="AI4" s="27"/>
      <c r="AJ4" s="27"/>
      <c r="AK4" s="26" t="s">
        <v>36</v>
      </c>
      <c r="AL4" s="28">
        <v>0.5</v>
      </c>
    </row>
    <row r="5" spans="2:41" ht="15.5" x14ac:dyDescent="0.35">
      <c r="E5" s="27"/>
      <c r="F5" s="27"/>
      <c r="H5" s="29" t="s">
        <v>35</v>
      </c>
      <c r="I5" s="59"/>
      <c r="J5" s="31"/>
      <c r="K5" s="31"/>
      <c r="L5" s="31"/>
      <c r="M5" s="31"/>
      <c r="N5" s="27"/>
      <c r="P5" s="26" t="s">
        <v>34</v>
      </c>
      <c r="Q5" s="28">
        <v>0.5</v>
      </c>
      <c r="R5" s="26" t="s">
        <v>34</v>
      </c>
      <c r="T5" s="17" t="s">
        <v>189</v>
      </c>
      <c r="V5" s="21"/>
      <c r="Z5" s="27"/>
      <c r="AA5" s="27"/>
      <c r="AC5" s="29" t="s">
        <v>35</v>
      </c>
      <c r="AD5" s="30" t="str">
        <f>IF([1]Summary!S5="","",[1]Summary!S5)</f>
        <v/>
      </c>
      <c r="AE5" s="31"/>
      <c r="AF5" s="31"/>
      <c r="AG5" s="31"/>
      <c r="AH5" s="31"/>
      <c r="AI5" s="27"/>
      <c r="AK5" s="26" t="s">
        <v>51</v>
      </c>
      <c r="AL5" s="28">
        <v>0.5</v>
      </c>
    </row>
    <row r="6" spans="2:41" ht="15.5" x14ac:dyDescent="0.35">
      <c r="H6" s="29" t="s">
        <v>2</v>
      </c>
      <c r="I6" s="265"/>
      <c r="J6" s="266"/>
      <c r="K6" s="266"/>
      <c r="L6" s="267"/>
      <c r="M6"/>
      <c r="P6" s="26" t="s">
        <v>33</v>
      </c>
      <c r="Q6" s="28">
        <v>0.75</v>
      </c>
      <c r="R6" s="26" t="s">
        <v>33</v>
      </c>
      <c r="T6" s="17" t="s">
        <v>190</v>
      </c>
      <c r="V6" s="21"/>
      <c r="AC6" s="29" t="s">
        <v>2</v>
      </c>
      <c r="AD6" s="301" t="str">
        <f>IF([1]Summary!$S6="","",[1]Summary!$S6)</f>
        <v/>
      </c>
      <c r="AE6" s="302" t="str">
        <f>IF([1]Summary!$S6="","",[1]Summary!$S6)</f>
        <v/>
      </c>
      <c r="AF6" s="302" t="str">
        <f>IF([1]Summary!$S6="","",[1]Summary!$S6)</f>
        <v/>
      </c>
      <c r="AG6" s="302" t="str">
        <f>IF([1]Summary!$S6="","",[1]Summary!$S6)</f>
        <v/>
      </c>
      <c r="AH6" s="303" t="str">
        <f>IF([1]Summary!$S6="","",[1]Summary!$S6)</f>
        <v/>
      </c>
      <c r="AK6" s="26" t="s">
        <v>50</v>
      </c>
      <c r="AL6" s="28">
        <v>0.5</v>
      </c>
    </row>
    <row r="7" spans="2:41" ht="15.5" x14ac:dyDescent="0.35">
      <c r="H7" s="29" t="s">
        <v>186</v>
      </c>
      <c r="I7" s="304"/>
      <c r="J7" s="305"/>
      <c r="K7" s="31"/>
      <c r="L7" s="31"/>
      <c r="M7" s="31"/>
      <c r="P7" s="26" t="s">
        <v>32</v>
      </c>
      <c r="Q7" s="28">
        <v>1</v>
      </c>
      <c r="R7" s="26" t="s">
        <v>32</v>
      </c>
      <c r="V7" s="21"/>
      <c r="AC7" s="29" t="s">
        <v>186</v>
      </c>
      <c r="AD7" s="298" t="str">
        <f>IF([1]Summary!$S7="","",[1]Summary!$S7)</f>
        <v/>
      </c>
      <c r="AE7" s="298"/>
      <c r="AF7" s="31"/>
      <c r="AG7" s="31"/>
      <c r="AH7" s="31"/>
      <c r="AK7" s="26" t="s">
        <v>33</v>
      </c>
      <c r="AL7" s="28">
        <v>0.75</v>
      </c>
    </row>
    <row r="8" spans="2:41" ht="15.5" x14ac:dyDescent="0.35">
      <c r="H8" s="29" t="s">
        <v>31</v>
      </c>
      <c r="I8" s="296"/>
      <c r="J8" s="297"/>
      <c r="K8" s="31"/>
      <c r="L8" s="31"/>
      <c r="M8" s="31"/>
      <c r="P8" s="26"/>
      <c r="Q8" s="28"/>
      <c r="V8" s="21"/>
      <c r="AC8" s="29" t="s">
        <v>31</v>
      </c>
      <c r="AD8" s="298" t="str">
        <f>IF([1]Summary!$S8="","",[1]Summary!$S8)</f>
        <v/>
      </c>
      <c r="AE8" s="298"/>
      <c r="AF8" s="31"/>
      <c r="AG8" s="31"/>
      <c r="AH8" s="31"/>
      <c r="AK8" s="26" t="s">
        <v>32</v>
      </c>
      <c r="AL8" s="28">
        <v>1</v>
      </c>
    </row>
    <row r="9" spans="2:41" x14ac:dyDescent="0.3">
      <c r="H9" s="32"/>
      <c r="I9" s="33"/>
      <c r="J9" s="33"/>
      <c r="K9" s="34"/>
      <c r="L9" s="34"/>
      <c r="M9" s="34"/>
      <c r="P9" s="17" t="s">
        <v>30</v>
      </c>
      <c r="V9" s="21"/>
      <c r="AC9" s="32"/>
      <c r="AD9" s="33"/>
      <c r="AE9" s="33"/>
      <c r="AF9" s="34"/>
      <c r="AG9" s="34"/>
      <c r="AH9" s="34"/>
    </row>
    <row r="10" spans="2:41" x14ac:dyDescent="0.3">
      <c r="H10" s="32" t="s">
        <v>29</v>
      </c>
      <c r="I10" s="35">
        <f>B25</f>
        <v>0</v>
      </c>
      <c r="J10" s="33"/>
      <c r="K10" s="34"/>
      <c r="L10" s="34"/>
      <c r="M10" s="34"/>
      <c r="P10" s="17" t="s">
        <v>28</v>
      </c>
      <c r="V10" s="21"/>
      <c r="AC10" s="32" t="s">
        <v>29</v>
      </c>
      <c r="AD10" s="35">
        <f>W25</f>
        <v>0</v>
      </c>
      <c r="AE10" s="33"/>
      <c r="AF10" s="34"/>
      <c r="AG10" s="34"/>
      <c r="AH10" s="34"/>
    </row>
    <row r="11" spans="2:41" ht="14.5" thickBot="1" x14ac:dyDescent="0.35">
      <c r="E11" s="24"/>
      <c r="F11" s="24"/>
      <c r="G11" s="24"/>
      <c r="H11" s="24"/>
      <c r="I11" s="24"/>
      <c r="J11" s="24"/>
      <c r="K11" s="24"/>
      <c r="L11" s="24"/>
      <c r="M11" s="24"/>
      <c r="N11" s="24"/>
      <c r="O11" s="24"/>
      <c r="V11" s="21"/>
      <c r="Z11" s="24"/>
      <c r="AA11" s="24"/>
      <c r="AB11" s="24"/>
      <c r="AC11" s="24"/>
      <c r="AD11" s="24"/>
      <c r="AE11" s="24"/>
      <c r="AF11" s="24"/>
      <c r="AG11" s="24"/>
      <c r="AH11" s="24"/>
      <c r="AI11" s="24"/>
      <c r="AJ11" s="24"/>
    </row>
    <row r="12" spans="2:41" x14ac:dyDescent="0.3">
      <c r="P12" s="36" t="s">
        <v>49</v>
      </c>
      <c r="Q12" s="37"/>
      <c r="R12" s="38">
        <v>1</v>
      </c>
      <c r="V12" s="21"/>
      <c r="AK12" s="36" t="s">
        <v>49</v>
      </c>
      <c r="AL12" s="37"/>
      <c r="AM12" s="38">
        <v>1</v>
      </c>
    </row>
    <row r="13" spans="2:41" ht="16.5" hidden="1" customHeight="1" x14ac:dyDescent="0.3">
      <c r="E13" s="39"/>
      <c r="F13" s="39"/>
      <c r="G13" s="39"/>
      <c r="H13" s="39"/>
      <c r="I13" s="39"/>
      <c r="J13" s="39"/>
      <c r="K13" s="39"/>
      <c r="L13" s="39"/>
      <c r="M13" s="39"/>
      <c r="N13" s="39"/>
      <c r="V13" s="21"/>
      <c r="Z13" s="39"/>
      <c r="AA13" s="39"/>
      <c r="AB13" s="39"/>
      <c r="AC13" s="39"/>
      <c r="AD13" s="39"/>
      <c r="AE13" s="39"/>
      <c r="AF13" s="39"/>
      <c r="AG13" s="39"/>
      <c r="AH13" s="39"/>
      <c r="AI13" s="39"/>
    </row>
    <row r="14" spans="2:41" ht="40.5" customHeight="1" x14ac:dyDescent="0.3">
      <c r="E14" s="290" t="s">
        <v>48</v>
      </c>
      <c r="F14" s="290"/>
      <c r="G14" s="290"/>
      <c r="H14" s="290"/>
      <c r="I14" s="290"/>
      <c r="J14" s="290"/>
      <c r="K14" s="290"/>
      <c r="L14" s="290"/>
      <c r="M14" s="291"/>
      <c r="N14" s="290"/>
      <c r="O14" s="290"/>
      <c r="P14" s="17" t="s">
        <v>12</v>
      </c>
      <c r="Q14" s="40" t="s">
        <v>24</v>
      </c>
      <c r="R14" s="40" t="s">
        <v>45</v>
      </c>
      <c r="S14" s="40" t="s">
        <v>23</v>
      </c>
      <c r="T14" s="40" t="s">
        <v>44</v>
      </c>
      <c r="U14" s="40"/>
      <c r="V14" s="21"/>
      <c r="Z14" s="290" t="s">
        <v>48</v>
      </c>
      <c r="AA14" s="290"/>
      <c r="AB14" s="290"/>
      <c r="AC14" s="290"/>
      <c r="AD14" s="290"/>
      <c r="AE14" s="290"/>
      <c r="AF14" s="290"/>
      <c r="AG14" s="290"/>
      <c r="AH14" s="290"/>
      <c r="AI14" s="290"/>
      <c r="AJ14" s="290"/>
      <c r="AK14" s="17" t="s">
        <v>12</v>
      </c>
      <c r="AL14" s="40" t="s">
        <v>24</v>
      </c>
      <c r="AM14" s="40" t="s">
        <v>45</v>
      </c>
      <c r="AN14" s="40" t="s">
        <v>23</v>
      </c>
      <c r="AO14" s="17" t="s">
        <v>44</v>
      </c>
    </row>
    <row r="15" spans="2:41" ht="16.5" customHeight="1" x14ac:dyDescent="0.3">
      <c r="E15" s="290" t="s">
        <v>27</v>
      </c>
      <c r="F15" s="290"/>
      <c r="G15" s="290"/>
      <c r="H15" s="290"/>
      <c r="I15" s="290"/>
      <c r="J15" s="290"/>
      <c r="K15" s="290"/>
      <c r="L15" s="290"/>
      <c r="M15" s="291"/>
      <c r="N15" s="290"/>
      <c r="O15" s="290"/>
      <c r="P15" s="41">
        <f>SUM(P36:P482)</f>
        <v>0</v>
      </c>
      <c r="Q15" s="41">
        <f>SUM(Q36:Q482)</f>
        <v>0</v>
      </c>
      <c r="R15" s="41">
        <f>SUM(R36:R482)</f>
        <v>0</v>
      </c>
      <c r="S15" s="41">
        <f>SUM(S36:S482)</f>
        <v>0</v>
      </c>
      <c r="T15" s="41">
        <f>SUM(T36:T482)</f>
        <v>0</v>
      </c>
      <c r="U15" s="41"/>
      <c r="V15" s="21"/>
      <c r="Z15" s="290" t="s">
        <v>27</v>
      </c>
      <c r="AA15" s="290"/>
      <c r="AB15" s="290"/>
      <c r="AC15" s="290"/>
      <c r="AD15" s="290"/>
      <c r="AE15" s="290"/>
      <c r="AF15" s="290"/>
      <c r="AG15" s="290"/>
      <c r="AH15" s="290"/>
      <c r="AI15" s="290"/>
      <c r="AJ15" s="290"/>
      <c r="AK15" s="41">
        <f>SUM(AK36:AK482)</f>
        <v>0</v>
      </c>
      <c r="AL15" s="41">
        <f>SUM(AL36:AL482)</f>
        <v>0</v>
      </c>
      <c r="AM15" s="41">
        <f>SUM(AM36:AM482)</f>
        <v>0</v>
      </c>
      <c r="AN15" s="41">
        <f>SUM(AN36:AN482)</f>
        <v>0</v>
      </c>
      <c r="AO15" s="41">
        <f>SUM(AO36:AO482)</f>
        <v>0</v>
      </c>
    </row>
    <row r="16" spans="2:41" ht="16.5" customHeight="1" x14ac:dyDescent="0.3">
      <c r="E16" s="290" t="s">
        <v>47</v>
      </c>
      <c r="F16" s="290"/>
      <c r="G16" s="290"/>
      <c r="H16" s="290"/>
      <c r="I16" s="290"/>
      <c r="J16" s="290"/>
      <c r="K16" s="290"/>
      <c r="L16" s="290"/>
      <c r="M16" s="291"/>
      <c r="N16" s="290"/>
      <c r="O16" s="290"/>
      <c r="V16" s="21"/>
      <c r="Z16" s="290" t="s">
        <v>47</v>
      </c>
      <c r="AA16" s="290"/>
      <c r="AB16" s="290"/>
      <c r="AC16" s="290"/>
      <c r="AD16" s="290"/>
      <c r="AE16" s="290"/>
      <c r="AF16" s="290"/>
      <c r="AG16" s="290"/>
      <c r="AH16" s="290"/>
      <c r="AI16" s="290"/>
      <c r="AJ16" s="290"/>
    </row>
    <row r="17" spans="2:41" ht="32.15" customHeight="1" x14ac:dyDescent="0.3">
      <c r="E17" s="292" t="s">
        <v>191</v>
      </c>
      <c r="F17" s="292"/>
      <c r="G17" s="292"/>
      <c r="H17" s="292"/>
      <c r="I17" s="292"/>
      <c r="J17" s="292"/>
      <c r="K17" s="292"/>
      <c r="L17" s="292"/>
      <c r="M17" s="293"/>
      <c r="N17" s="292"/>
      <c r="O17" s="292"/>
      <c r="V17" s="21"/>
      <c r="Z17" s="292" t="s">
        <v>191</v>
      </c>
      <c r="AA17" s="292"/>
      <c r="AB17" s="292"/>
      <c r="AC17" s="292"/>
      <c r="AD17" s="292"/>
      <c r="AE17" s="292"/>
      <c r="AF17" s="292"/>
      <c r="AG17" s="292"/>
      <c r="AH17" s="292"/>
      <c r="AI17" s="292"/>
      <c r="AJ17" s="292"/>
    </row>
    <row r="18" spans="2:41" ht="16.5" customHeight="1" x14ac:dyDescent="0.3">
      <c r="M18" s="124"/>
      <c r="V18" s="21"/>
    </row>
    <row r="19" spans="2:41" ht="16.5" hidden="1" customHeight="1" x14ac:dyDescent="0.3">
      <c r="E19" s="294"/>
      <c r="F19" s="294"/>
      <c r="G19" s="294"/>
      <c r="H19" s="294"/>
      <c r="I19" s="294"/>
      <c r="J19" s="294"/>
      <c r="K19" s="294"/>
      <c r="L19" s="294"/>
      <c r="M19" s="295"/>
      <c r="N19" s="294"/>
      <c r="V19" s="21"/>
      <c r="Z19" s="294"/>
      <c r="AA19" s="294"/>
      <c r="AB19" s="294"/>
      <c r="AC19" s="294"/>
      <c r="AD19" s="294"/>
      <c r="AE19" s="294"/>
      <c r="AF19" s="294"/>
      <c r="AG19" s="294"/>
      <c r="AH19" s="294"/>
      <c r="AI19" s="294"/>
    </row>
    <row r="20" spans="2:41" ht="16.5" hidden="1" customHeight="1" x14ac:dyDescent="0.3">
      <c r="M20" s="124"/>
      <c r="V20" s="21"/>
    </row>
    <row r="21" spans="2:41" ht="14.5" thickBot="1" x14ac:dyDescent="0.35">
      <c r="E21" s="286" t="s">
        <v>26</v>
      </c>
      <c r="F21" s="286"/>
      <c r="G21" s="286"/>
      <c r="H21" s="286"/>
      <c r="I21" s="286"/>
      <c r="J21" s="286"/>
      <c r="K21" s="286"/>
      <c r="L21" s="286"/>
      <c r="M21" s="287"/>
      <c r="N21" s="286"/>
      <c r="O21" s="286"/>
      <c r="V21" s="21"/>
      <c r="Z21" s="286" t="s">
        <v>26</v>
      </c>
      <c r="AA21" s="286"/>
      <c r="AB21" s="286"/>
      <c r="AC21" s="286"/>
      <c r="AD21" s="286"/>
      <c r="AE21" s="286"/>
      <c r="AF21" s="286"/>
      <c r="AG21" s="286"/>
      <c r="AH21" s="286"/>
      <c r="AI21" s="286"/>
      <c r="AJ21" s="286"/>
    </row>
    <row r="22" spans="2:41" x14ac:dyDescent="0.3">
      <c r="G22" s="42"/>
      <c r="H22" s="42"/>
      <c r="I22" s="42"/>
      <c r="J22" s="42"/>
      <c r="K22" s="42"/>
      <c r="L22" s="42"/>
      <c r="M22" s="125"/>
      <c r="N22" s="42"/>
      <c r="V22" s="21"/>
      <c r="AB22" s="42"/>
      <c r="AC22" s="42"/>
      <c r="AD22" s="42"/>
      <c r="AE22" s="42"/>
      <c r="AF22" s="42"/>
      <c r="AG22" s="42"/>
      <c r="AH22" s="42"/>
      <c r="AI22" s="42"/>
    </row>
    <row r="23" spans="2:41" x14ac:dyDescent="0.3">
      <c r="C23" s="17" t="s">
        <v>185</v>
      </c>
      <c r="D23" s="17" t="s">
        <v>188</v>
      </c>
      <c r="G23" s="42"/>
      <c r="H23" s="42"/>
      <c r="I23" s="42"/>
      <c r="J23" s="42"/>
      <c r="K23" s="42"/>
      <c r="L23" s="42"/>
      <c r="M23" s="125"/>
      <c r="N23" s="43" t="s">
        <v>25</v>
      </c>
      <c r="O23" s="44">
        <f>P15</f>
        <v>0</v>
      </c>
      <c r="V23" s="21"/>
      <c r="X23" s="17" t="s">
        <v>185</v>
      </c>
      <c r="Y23" s="17" t="s">
        <v>184</v>
      </c>
      <c r="AB23" s="42"/>
      <c r="AC23" s="42"/>
      <c r="AD23" s="42"/>
      <c r="AE23" s="42"/>
      <c r="AF23" s="42"/>
      <c r="AG23" s="42"/>
      <c r="AH23" s="42"/>
      <c r="AI23" s="43" t="s">
        <v>25</v>
      </c>
      <c r="AJ23" s="44">
        <f>AK15</f>
        <v>0</v>
      </c>
    </row>
    <row r="24" spans="2:41" x14ac:dyDescent="0.3">
      <c r="B24" s="45" t="s">
        <v>46</v>
      </c>
      <c r="C24" s="45" t="s">
        <v>17</v>
      </c>
      <c r="D24" s="45" t="s">
        <v>17</v>
      </c>
      <c r="G24" s="42"/>
      <c r="H24" s="42"/>
      <c r="I24" s="42"/>
      <c r="J24" s="42"/>
      <c r="K24" s="42"/>
      <c r="L24" s="42"/>
      <c r="M24" s="125"/>
      <c r="N24" s="42"/>
      <c r="V24" s="21"/>
      <c r="W24" s="45" t="s">
        <v>46</v>
      </c>
      <c r="X24" s="45" t="s">
        <v>17</v>
      </c>
      <c r="Y24" s="45" t="s">
        <v>17</v>
      </c>
      <c r="AB24" s="42"/>
      <c r="AC24" s="42"/>
      <c r="AD24" s="42"/>
      <c r="AE24" s="42"/>
      <c r="AF24" s="42"/>
      <c r="AG24" s="42"/>
      <c r="AH24" s="42"/>
      <c r="AI24" s="42"/>
    </row>
    <row r="25" spans="2:41" s="52" customFormat="1" ht="45.65" customHeight="1" x14ac:dyDescent="0.25">
      <c r="B25" s="288">
        <f>IF(AND(SUM(E25:E28)&gt;=2,I$7="Combination PSH-H3C"), 2,SUM(E25:E28))</f>
        <v>0</v>
      </c>
      <c r="C25" s="76">
        <v>2</v>
      </c>
      <c r="D25" s="46">
        <v>4</v>
      </c>
      <c r="E25" s="47" t="str">
        <f>IF(AND(F25="X",I$7="Combination PSH-H3C"),C25,IF(AND(F25="X",I$7="PSH-Only"),D25,""))</f>
        <v/>
      </c>
      <c r="F25" s="47" t="str">
        <f>IF(O25&gt;=0.01,"X","")</f>
        <v/>
      </c>
      <c r="G25" s="48" t="s">
        <v>24</v>
      </c>
      <c r="H25" s="277" t="s">
        <v>118</v>
      </c>
      <c r="I25" s="278"/>
      <c r="J25" s="278"/>
      <c r="K25" s="278"/>
      <c r="L25" s="278"/>
      <c r="M25" s="279"/>
      <c r="N25" s="280"/>
      <c r="O25" s="49">
        <f>IF($P$15&gt;0,Q15/$P$15,0%)</f>
        <v>0</v>
      </c>
      <c r="P25" s="50"/>
      <c r="Q25" s="50"/>
      <c r="R25" s="50"/>
      <c r="S25" s="50"/>
      <c r="T25" s="50"/>
      <c r="U25" s="50"/>
      <c r="V25" s="51"/>
      <c r="W25" s="288">
        <f>IF(AND(SUM(Z25:Z28)&gt;=2,AD$7="Combination PSH-H3C"), 2,SUM(Z25:Z28))</f>
        <v>0</v>
      </c>
      <c r="X25" s="76">
        <v>2</v>
      </c>
      <c r="Y25" s="46">
        <v>4</v>
      </c>
      <c r="Z25" s="47" t="str">
        <f>IF(AND(AA25="X",AD$7="Combination PSH-H3C"),X25,IF(AND(AA25="X",AD$7="PSH-Only"),Y25,""))</f>
        <v/>
      </c>
      <c r="AA25" s="47" t="str">
        <f>IF(AJ25&gt;=0.01,"X","")</f>
        <v/>
      </c>
      <c r="AB25" s="48" t="s">
        <v>24</v>
      </c>
      <c r="AC25" s="277" t="s">
        <v>118</v>
      </c>
      <c r="AD25" s="278"/>
      <c r="AE25" s="278"/>
      <c r="AF25" s="278"/>
      <c r="AG25" s="278"/>
      <c r="AH25" s="278"/>
      <c r="AI25" s="280"/>
      <c r="AJ25" s="49">
        <f>IF($AK$15&gt;0,AL$15/$AK$15,0%)</f>
        <v>0</v>
      </c>
      <c r="AK25" s="50"/>
      <c r="AL25" s="50"/>
      <c r="AM25" s="50"/>
      <c r="AN25" s="50"/>
      <c r="AO25" s="50"/>
    </row>
    <row r="26" spans="2:41" s="52" customFormat="1" ht="31" customHeight="1" x14ac:dyDescent="0.25">
      <c r="B26" s="289"/>
      <c r="C26" s="77">
        <v>1</v>
      </c>
      <c r="D26" s="46">
        <v>2</v>
      </c>
      <c r="E26" s="47" t="str">
        <f>IF(AND(F26="X",I$7="Combination PSH-H3C"),C26,IF(AND(F26="X",I$7="PSH-Only"),D26,""))</f>
        <v/>
      </c>
      <c r="F26" s="47" t="str">
        <f>IF(O26&gt;=0.01,"X","")</f>
        <v/>
      </c>
      <c r="G26" s="48" t="s">
        <v>45</v>
      </c>
      <c r="H26" s="277" t="s">
        <v>119</v>
      </c>
      <c r="I26" s="278"/>
      <c r="J26" s="278"/>
      <c r="K26" s="278"/>
      <c r="L26" s="278"/>
      <c r="M26" s="279"/>
      <c r="N26" s="280"/>
      <c r="O26" s="49">
        <f>IF($P$15&gt;0,R15/$P$15,0%)</f>
        <v>0</v>
      </c>
      <c r="P26" s="50"/>
      <c r="Q26" s="50"/>
      <c r="R26" s="50"/>
      <c r="S26" s="50"/>
      <c r="T26" s="50"/>
      <c r="U26" s="50"/>
      <c r="V26" s="51"/>
      <c r="W26" s="289"/>
      <c r="X26" s="77">
        <v>1</v>
      </c>
      <c r="Y26" s="46">
        <v>2</v>
      </c>
      <c r="Z26" s="47" t="str">
        <f>IF(AND(AA26="X",AD$7="Combination PSH-H3C"),X26,IF(AND(AA26="X",AD$7="PSH-Only"),Y26,""))</f>
        <v/>
      </c>
      <c r="AA26" s="47" t="str">
        <f>IF(AJ26&gt;=0.01,"X","")</f>
        <v/>
      </c>
      <c r="AB26" s="48" t="s">
        <v>45</v>
      </c>
      <c r="AC26" s="277" t="s">
        <v>119</v>
      </c>
      <c r="AD26" s="278"/>
      <c r="AE26" s="278"/>
      <c r="AF26" s="278"/>
      <c r="AG26" s="278"/>
      <c r="AH26" s="278"/>
      <c r="AI26" s="280"/>
      <c r="AJ26" s="49">
        <f>IF($AK$15&gt;0,AM$15/$AK$15,0%)</f>
        <v>0</v>
      </c>
      <c r="AK26" s="50"/>
      <c r="AL26" s="50"/>
      <c r="AM26" s="50"/>
      <c r="AN26" s="50"/>
      <c r="AO26" s="50"/>
    </row>
    <row r="27" spans="2:41" s="52" customFormat="1" ht="33" customHeight="1" x14ac:dyDescent="0.25">
      <c r="B27" s="289"/>
      <c r="C27" s="77">
        <v>1</v>
      </c>
      <c r="D27" s="46">
        <v>2</v>
      </c>
      <c r="E27" s="47" t="str">
        <f>IF(AND(F27="X",I$7="Combination PSH-H3C"),C27,IF(AND(F27="X",I$7="PSH-Only"),D27,""))</f>
        <v/>
      </c>
      <c r="F27" s="47" t="str">
        <f>IF(O27&gt;=0.01,"X","")</f>
        <v/>
      </c>
      <c r="G27" s="48" t="s">
        <v>55</v>
      </c>
      <c r="H27" s="277" t="s">
        <v>120</v>
      </c>
      <c r="I27" s="278"/>
      <c r="J27" s="278"/>
      <c r="K27" s="278"/>
      <c r="L27" s="278"/>
      <c r="M27" s="279"/>
      <c r="N27" s="280"/>
      <c r="O27" s="49">
        <f>IF($P$15&gt;0,S15/$P$15,0%)</f>
        <v>0</v>
      </c>
      <c r="P27" s="50"/>
      <c r="Q27" s="50"/>
      <c r="R27" s="50"/>
      <c r="S27" s="50"/>
      <c r="T27" s="50"/>
      <c r="U27" s="50"/>
      <c r="V27" s="51"/>
      <c r="W27" s="289"/>
      <c r="X27" s="77">
        <v>1</v>
      </c>
      <c r="Y27" s="46">
        <v>2</v>
      </c>
      <c r="Z27" s="47" t="str">
        <f>IF(AND(AA27="X",AD$7="Combination PSH-H3C"),X27,IF(AND(AA27="X",AD$7="PSH-Only"),Y27,""))</f>
        <v/>
      </c>
      <c r="AA27" s="47" t="str">
        <f>IF(AJ27&gt;=0.01,"X","")</f>
        <v/>
      </c>
      <c r="AB27" s="48" t="s">
        <v>23</v>
      </c>
      <c r="AC27" s="277" t="s">
        <v>120</v>
      </c>
      <c r="AD27" s="278"/>
      <c r="AE27" s="278"/>
      <c r="AF27" s="278"/>
      <c r="AG27" s="278"/>
      <c r="AH27" s="278"/>
      <c r="AI27" s="280"/>
      <c r="AJ27" s="49">
        <f>IF($AK$15&gt;0,AN$15/$AK$15,0%)</f>
        <v>0</v>
      </c>
      <c r="AK27" s="50"/>
      <c r="AL27" s="50"/>
      <c r="AM27" s="50"/>
      <c r="AN27" s="50"/>
      <c r="AO27" s="50"/>
    </row>
    <row r="28" spans="2:41" s="52" customFormat="1" ht="69.75" customHeight="1" x14ac:dyDescent="0.25">
      <c r="B28" s="289"/>
      <c r="C28" s="77">
        <v>1</v>
      </c>
      <c r="D28" s="46">
        <v>2</v>
      </c>
      <c r="E28" s="47" t="str">
        <f>IF(AND(F28="X",I$7="Combination PSH-H3C"),C28,IF(AND(F28="X",I$7="PSH-Only"),D28,""))</f>
        <v/>
      </c>
      <c r="F28" s="47" t="str">
        <f>IF(O28&gt;=0.01,"X","")</f>
        <v/>
      </c>
      <c r="G28" s="48" t="s">
        <v>56</v>
      </c>
      <c r="H28" s="283" t="s">
        <v>121</v>
      </c>
      <c r="I28" s="284"/>
      <c r="J28" s="284"/>
      <c r="K28" s="284"/>
      <c r="L28" s="284"/>
      <c r="M28" s="284"/>
      <c r="N28" s="285"/>
      <c r="O28" s="49">
        <f>IF($P$15&gt;0,T15/$P$15,0%)</f>
        <v>0</v>
      </c>
      <c r="P28" s="50"/>
      <c r="Q28" s="50"/>
      <c r="R28" s="50"/>
      <c r="S28" s="50"/>
      <c r="T28" s="50"/>
      <c r="U28" s="50"/>
      <c r="V28" s="51"/>
      <c r="W28" s="289"/>
      <c r="X28" s="77">
        <v>1</v>
      </c>
      <c r="Y28" s="46">
        <v>2</v>
      </c>
      <c r="Z28" s="47" t="str">
        <f>IF(AND(AA28="X",AD$7="Combination PSH-H3C"),X28,IF(AND(AA28="X",AD$7="PSH-Only"),Y28,""))</f>
        <v/>
      </c>
      <c r="AA28" s="47" t="str">
        <f>IF(AJ28&gt;=0.01,"X","")</f>
        <v/>
      </c>
      <c r="AB28" s="48" t="s">
        <v>56</v>
      </c>
      <c r="AC28" s="283" t="s">
        <v>121</v>
      </c>
      <c r="AD28" s="284"/>
      <c r="AE28" s="284"/>
      <c r="AF28" s="284"/>
      <c r="AG28" s="284"/>
      <c r="AH28" s="284"/>
      <c r="AI28" s="285"/>
      <c r="AJ28" s="49">
        <f>IF($AK$15&gt;0,AO$15/$AK$15,0%)</f>
        <v>0</v>
      </c>
      <c r="AK28" s="50"/>
      <c r="AL28" s="50"/>
      <c r="AM28" s="50"/>
      <c r="AN28" s="50"/>
      <c r="AO28" s="50"/>
    </row>
    <row r="29" spans="2:41" s="52" customFormat="1" ht="35.15" hidden="1" customHeight="1" x14ac:dyDescent="0.25">
      <c r="B29" s="53"/>
      <c r="C29" s="53"/>
      <c r="D29" s="54"/>
      <c r="E29" s="47" t="str">
        <f t="shared" ref="E29:E31" si="0">IF(F29="X",D29,"")</f>
        <v/>
      </c>
      <c r="F29" s="47" t="str">
        <f t="shared" ref="F29:F31" si="1">IF(O29&gt;=R$12,"X","")</f>
        <v/>
      </c>
      <c r="G29" s="48"/>
      <c r="H29" s="277"/>
      <c r="I29" s="278"/>
      <c r="J29" s="278"/>
      <c r="K29" s="278"/>
      <c r="L29" s="278"/>
      <c r="M29" s="279"/>
      <c r="N29" s="280"/>
      <c r="O29" s="49"/>
      <c r="P29" s="50"/>
      <c r="Q29" s="50"/>
      <c r="R29" s="50"/>
      <c r="S29" s="50"/>
      <c r="T29" s="50"/>
      <c r="U29" s="50"/>
      <c r="V29" s="51"/>
      <c r="W29" s="53"/>
      <c r="X29" s="53"/>
      <c r="Y29" s="54"/>
      <c r="Z29" s="47" t="str">
        <f t="shared" ref="Z29:Z31" si="2">IF(AA29="X",Y29,"")</f>
        <v/>
      </c>
      <c r="AA29" s="47" t="str">
        <f t="shared" ref="AA29:AA31" si="3">IF(AJ29&gt;=AM$12,"X","")</f>
        <v/>
      </c>
      <c r="AB29" s="48"/>
      <c r="AC29" s="277"/>
      <c r="AD29" s="278"/>
      <c r="AE29" s="278"/>
      <c r="AF29" s="278"/>
      <c r="AG29" s="278"/>
      <c r="AH29" s="278"/>
      <c r="AI29" s="280"/>
      <c r="AJ29" s="49"/>
      <c r="AK29" s="50"/>
      <c r="AL29" s="50"/>
      <c r="AM29" s="50"/>
      <c r="AN29" s="50"/>
      <c r="AO29" s="50"/>
    </row>
    <row r="30" spans="2:41" s="52" customFormat="1" ht="35.15" hidden="1" customHeight="1" x14ac:dyDescent="0.25">
      <c r="B30" s="55"/>
      <c r="C30" s="55"/>
      <c r="D30" s="54"/>
      <c r="E30" s="47" t="str">
        <f t="shared" si="0"/>
        <v/>
      </c>
      <c r="F30" s="47" t="str">
        <f t="shared" si="1"/>
        <v/>
      </c>
      <c r="G30" s="48"/>
      <c r="H30" s="277"/>
      <c r="I30" s="278"/>
      <c r="J30" s="278"/>
      <c r="K30" s="278"/>
      <c r="L30" s="278"/>
      <c r="M30" s="279"/>
      <c r="N30" s="280"/>
      <c r="O30" s="49"/>
      <c r="P30" s="50"/>
      <c r="Q30" s="50"/>
      <c r="R30" s="50"/>
      <c r="S30" s="50"/>
      <c r="T30" s="50"/>
      <c r="U30" s="50"/>
      <c r="V30" s="51"/>
      <c r="W30" s="55"/>
      <c r="X30" s="55"/>
      <c r="Y30" s="54"/>
      <c r="Z30" s="47" t="str">
        <f t="shared" si="2"/>
        <v/>
      </c>
      <c r="AA30" s="47" t="str">
        <f t="shared" si="3"/>
        <v/>
      </c>
      <c r="AB30" s="48"/>
      <c r="AC30" s="277"/>
      <c r="AD30" s="278"/>
      <c r="AE30" s="278"/>
      <c r="AF30" s="278"/>
      <c r="AG30" s="278"/>
      <c r="AH30" s="278"/>
      <c r="AI30" s="280"/>
      <c r="AJ30" s="49"/>
      <c r="AK30" s="50"/>
      <c r="AL30" s="50"/>
      <c r="AM30" s="50"/>
      <c r="AN30" s="50"/>
      <c r="AO30" s="50"/>
    </row>
    <row r="31" spans="2:41" s="52" customFormat="1" ht="35.15" hidden="1" customHeight="1" x14ac:dyDescent="0.25">
      <c r="B31" s="55"/>
      <c r="C31" s="55"/>
      <c r="D31" s="54"/>
      <c r="E31" s="47" t="str">
        <f t="shared" si="0"/>
        <v/>
      </c>
      <c r="F31" s="47" t="str">
        <f t="shared" si="1"/>
        <v/>
      </c>
      <c r="G31" s="48"/>
      <c r="H31" s="277"/>
      <c r="I31" s="278"/>
      <c r="J31" s="278"/>
      <c r="K31" s="278"/>
      <c r="L31" s="278"/>
      <c r="M31" s="279"/>
      <c r="N31" s="280"/>
      <c r="O31" s="49"/>
      <c r="P31" s="50"/>
      <c r="Q31" s="50"/>
      <c r="R31" s="50"/>
      <c r="S31" s="50"/>
      <c r="T31" s="50"/>
      <c r="U31" s="50"/>
      <c r="V31" s="51"/>
      <c r="W31" s="55"/>
      <c r="X31" s="55"/>
      <c r="Y31" s="54"/>
      <c r="Z31" s="47" t="str">
        <f t="shared" si="2"/>
        <v/>
      </c>
      <c r="AA31" s="47" t="str">
        <f t="shared" si="3"/>
        <v/>
      </c>
      <c r="AB31" s="48"/>
      <c r="AC31" s="277"/>
      <c r="AD31" s="278"/>
      <c r="AE31" s="278"/>
      <c r="AF31" s="278"/>
      <c r="AG31" s="278"/>
      <c r="AH31" s="278"/>
      <c r="AI31" s="280"/>
      <c r="AJ31" s="49"/>
      <c r="AK31" s="50"/>
      <c r="AL31" s="50"/>
      <c r="AM31" s="50"/>
      <c r="AN31" s="50"/>
      <c r="AO31" s="50"/>
    </row>
    <row r="32" spans="2:41" x14ac:dyDescent="0.3">
      <c r="G32" s="56"/>
      <c r="M32" s="124"/>
      <c r="V32" s="21"/>
      <c r="AB32" s="56"/>
    </row>
    <row r="33" spans="5:41" ht="14.5" thickBot="1" x14ac:dyDescent="0.35">
      <c r="E33" s="24"/>
      <c r="F33" s="24"/>
      <c r="G33" s="24"/>
      <c r="H33" s="24"/>
      <c r="I33" s="24"/>
      <c r="J33" s="24"/>
      <c r="K33" s="24"/>
      <c r="L33" s="24"/>
      <c r="M33" s="126"/>
      <c r="N33" s="24"/>
      <c r="O33" s="24"/>
      <c r="V33" s="21"/>
      <c r="Z33" s="24"/>
      <c r="AA33" s="24"/>
      <c r="AB33" s="24"/>
      <c r="AC33" s="24"/>
      <c r="AD33" s="24"/>
      <c r="AE33" s="24"/>
      <c r="AF33" s="24"/>
      <c r="AG33" s="24"/>
      <c r="AH33" s="24"/>
      <c r="AI33" s="24"/>
      <c r="AJ33" s="24"/>
    </row>
    <row r="34" spans="5:41" x14ac:dyDescent="0.3">
      <c r="E34" s="281"/>
      <c r="F34" s="281"/>
      <c r="G34" s="281"/>
      <c r="H34" s="281"/>
      <c r="I34" s="281"/>
      <c r="J34" s="281"/>
      <c r="K34" s="281"/>
      <c r="L34" s="281"/>
      <c r="M34" s="282"/>
      <c r="N34" s="281"/>
      <c r="O34" s="281"/>
      <c r="V34" s="21"/>
      <c r="Z34" s="281"/>
      <c r="AA34" s="281"/>
      <c r="AB34" s="281"/>
      <c r="AC34" s="281"/>
      <c r="AD34" s="281"/>
      <c r="AE34" s="281"/>
      <c r="AF34" s="281"/>
      <c r="AG34" s="281"/>
      <c r="AH34" s="281"/>
      <c r="AI34" s="281"/>
      <c r="AJ34" s="281"/>
    </row>
    <row r="35" spans="5:41" x14ac:dyDescent="0.3">
      <c r="F35" s="57" t="s">
        <v>22</v>
      </c>
      <c r="G35" s="34">
        <v>1</v>
      </c>
      <c r="H35" s="57" t="s">
        <v>43</v>
      </c>
      <c r="I35" s="57"/>
      <c r="J35" s="57"/>
      <c r="K35" s="58" t="s">
        <v>21</v>
      </c>
      <c r="L35" s="59"/>
      <c r="M35" s="124"/>
      <c r="V35" s="21"/>
      <c r="AA35" s="57" t="s">
        <v>22</v>
      </c>
      <c r="AB35" s="34">
        <v>1</v>
      </c>
      <c r="AC35" s="57" t="s">
        <v>43</v>
      </c>
      <c r="AD35" s="57"/>
      <c r="AE35" s="57"/>
      <c r="AF35" s="58" t="s">
        <v>21</v>
      </c>
      <c r="AG35" s="60"/>
    </row>
    <row r="36" spans="5:41" ht="14.5" customHeight="1" x14ac:dyDescent="0.3">
      <c r="E36" s="274" t="s">
        <v>20</v>
      </c>
      <c r="F36" s="274"/>
      <c r="G36" s="61" t="s">
        <v>19</v>
      </c>
      <c r="H36" s="62">
        <f>IF(G36=P$4,Q$4,IF(G36=P$5,Q$5,IF(G36=P$6,Q$6,IF(G36=P$7,Q$7,IF(G36=P$8,Q$8,"")))))</f>
        <v>0</v>
      </c>
      <c r="I36" s="62"/>
      <c r="J36" s="62"/>
      <c r="K36" s="58" t="s">
        <v>18</v>
      </c>
      <c r="L36" s="59"/>
      <c r="M36" s="124"/>
      <c r="P36" s="17">
        <f>IF(G36="",0,1)</f>
        <v>0</v>
      </c>
      <c r="Q36" s="17">
        <f>IF(F39="",0,1)</f>
        <v>0</v>
      </c>
      <c r="R36" s="17">
        <f>IF(F40="",0,1)</f>
        <v>0</v>
      </c>
      <c r="S36" s="17">
        <f>IF(F41="",0,1)</f>
        <v>0</v>
      </c>
      <c r="T36" s="17">
        <f>IF(F42="",0,1)</f>
        <v>0</v>
      </c>
      <c r="V36" s="21"/>
      <c r="Z36" s="274" t="s">
        <v>20</v>
      </c>
      <c r="AA36" s="274"/>
      <c r="AB36" s="61"/>
      <c r="AC36" s="62">
        <f>IF(AB36=P$4,Q$4,IF(AB36=P$5,Q$5,IF(AB36=P$6,Q$6,IF(AB36=P$7,Q$7,IF(AB36=P$8,Q$8,"")))))</f>
        <v>0</v>
      </c>
      <c r="AD36" s="62"/>
      <c r="AE36" s="62"/>
      <c r="AF36" s="58" t="s">
        <v>18</v>
      </c>
      <c r="AG36" s="59"/>
      <c r="AK36" s="17">
        <f>IF(AB36="",0,1)</f>
        <v>0</v>
      </c>
      <c r="AL36" s="17">
        <f>IF(AA39="",0,1)</f>
        <v>0</v>
      </c>
      <c r="AM36" s="17">
        <f>IF(AA40="",0,1)</f>
        <v>0</v>
      </c>
      <c r="AN36" s="17">
        <f>IF(AA41="",0,1)</f>
        <v>0</v>
      </c>
      <c r="AO36" s="17">
        <f>IF(AA42="",0,1)</f>
        <v>0</v>
      </c>
    </row>
    <row r="37" spans="5:41" ht="16.399999999999999" hidden="1" customHeight="1" x14ac:dyDescent="0.3">
      <c r="E37" s="276" t="s">
        <v>42</v>
      </c>
      <c r="F37" s="276"/>
      <c r="G37" s="61" t="s">
        <v>19</v>
      </c>
      <c r="H37" s="62" t="e">
        <f>IF(G37=P$4,#REF!,IF(G37=P$5,#REF!,IF(G37=P$6,#REF!,IF(G37=P$7,#REF!,IF(G37=P$8,#REF!,"")))))</f>
        <v>#REF!</v>
      </c>
      <c r="I37" s="27"/>
      <c r="J37" s="27"/>
      <c r="K37" s="27"/>
      <c r="L37" s="27"/>
      <c r="M37" s="127"/>
      <c r="N37" s="27"/>
      <c r="O37" s="27"/>
      <c r="V37" s="21"/>
      <c r="Z37" s="276" t="s">
        <v>42</v>
      </c>
      <c r="AA37" s="276"/>
      <c r="AB37" s="61" t="s">
        <v>19</v>
      </c>
      <c r="AC37" s="62" t="e">
        <f>IF(AB37=P$4,#REF!,IF(AB37=P$5,#REF!,IF(AB37=P$6,#REF!,IF(AB37=P$7,#REF!,IF(AB37=P$8,#REF!,"")))))</f>
        <v>#REF!</v>
      </c>
      <c r="AD37" s="27"/>
      <c r="AE37" s="27"/>
      <c r="AF37" s="27"/>
      <c r="AG37" s="27"/>
      <c r="AH37" s="27"/>
      <c r="AI37" s="27"/>
      <c r="AJ37" s="27"/>
    </row>
    <row r="38" spans="5:41" x14ac:dyDescent="0.3">
      <c r="G38" s="57" t="s">
        <v>16</v>
      </c>
      <c r="H38" s="57" t="s">
        <v>15</v>
      </c>
      <c r="I38" s="57"/>
      <c r="J38" s="57"/>
      <c r="K38" s="57" t="s">
        <v>14</v>
      </c>
      <c r="L38" s="57"/>
      <c r="M38" s="128"/>
      <c r="N38" s="57"/>
      <c r="O38" s="57" t="s">
        <v>13</v>
      </c>
      <c r="V38" s="21"/>
      <c r="AB38" s="57" t="s">
        <v>16</v>
      </c>
      <c r="AC38" s="57" t="s">
        <v>15</v>
      </c>
      <c r="AD38" s="57"/>
      <c r="AE38" s="57"/>
      <c r="AF38" s="57" t="s">
        <v>14</v>
      </c>
      <c r="AG38" s="57"/>
      <c r="AH38" s="57"/>
      <c r="AI38" s="57"/>
      <c r="AJ38" s="57" t="s">
        <v>13</v>
      </c>
    </row>
    <row r="39" spans="5:41" ht="15" customHeight="1" x14ac:dyDescent="0.3">
      <c r="F39" s="63" t="str">
        <f>IF(H36="","",IF(O39&gt;0,IF(O39&lt;=H36,"X",""),""))</f>
        <v/>
      </c>
      <c r="G39" s="48" t="str">
        <f>IF($G$25="","",$G$25)</f>
        <v>Health Services</v>
      </c>
      <c r="H39" s="271"/>
      <c r="I39" s="272"/>
      <c r="J39" s="273"/>
      <c r="K39" s="271"/>
      <c r="L39" s="272"/>
      <c r="M39" s="272"/>
      <c r="N39" s="273"/>
      <c r="O39" s="64"/>
      <c r="V39" s="21"/>
      <c r="AA39" s="63" t="str">
        <f>IF(AC36="","",IF(AJ39&gt;0,IF(AJ39&lt;=AC36,"X",""),""))</f>
        <v/>
      </c>
      <c r="AB39" s="48" t="str">
        <f>IF($AB$25="","",$AB$25)</f>
        <v>Health Services</v>
      </c>
      <c r="AC39" s="271"/>
      <c r="AD39" s="272"/>
      <c r="AE39" s="273"/>
      <c r="AF39" s="271"/>
      <c r="AG39" s="272"/>
      <c r="AH39" s="272"/>
      <c r="AI39" s="273"/>
      <c r="AJ39" s="64"/>
    </row>
    <row r="40" spans="5:41" ht="15" customHeight="1" x14ac:dyDescent="0.3">
      <c r="F40" s="63" t="str">
        <f>IF(H36="","",IF(O40&gt;0,IF(O40&lt;=H36,"X",""),""))</f>
        <v/>
      </c>
      <c r="G40" s="48" t="str">
        <f>IF($G$26="","",$G$26)</f>
        <v>Food Access</v>
      </c>
      <c r="H40" s="271"/>
      <c r="I40" s="272"/>
      <c r="J40" s="273"/>
      <c r="K40" s="271"/>
      <c r="L40" s="272"/>
      <c r="M40" s="272"/>
      <c r="N40" s="273"/>
      <c r="O40" s="64"/>
      <c r="V40" s="21"/>
      <c r="AA40" s="63" t="str">
        <f>IF(AC36="","",IF(AJ40&gt;0,IF(AJ40&lt;=AC36,"X",""),""))</f>
        <v/>
      </c>
      <c r="AB40" s="48" t="str">
        <f>IF($AB$26="","",$AB$26)</f>
        <v>Food Access</v>
      </c>
      <c r="AC40" s="271"/>
      <c r="AD40" s="272"/>
      <c r="AE40" s="273"/>
      <c r="AF40" s="271"/>
      <c r="AG40" s="272"/>
      <c r="AH40" s="272"/>
      <c r="AI40" s="273"/>
      <c r="AJ40" s="64"/>
    </row>
    <row r="41" spans="5:41" ht="15" customHeight="1" x14ac:dyDescent="0.3">
      <c r="F41" s="63" t="str">
        <f>IF(H36="","",IF(O41&gt;0,IF(O41&lt;=H36,"X",""),""))</f>
        <v/>
      </c>
      <c r="G41" s="48" t="str">
        <f>IF($G$27="","",$G$27)</f>
        <v>Civic/Recreation</v>
      </c>
      <c r="H41" s="271"/>
      <c r="I41" s="272"/>
      <c r="J41" s="273"/>
      <c r="K41" s="271"/>
      <c r="L41" s="272"/>
      <c r="M41" s="272"/>
      <c r="N41" s="273"/>
      <c r="O41" s="64"/>
      <c r="V41" s="21"/>
      <c r="AA41" s="63" t="str">
        <f>IF(AC36="","",IF(AJ41&gt;0,IF(AJ41&lt;=AC36,"X",""),""))</f>
        <v/>
      </c>
      <c r="AB41" s="48" t="str">
        <f>IF($AB$27="","",$AB$27)</f>
        <v>Recreation</v>
      </c>
      <c r="AC41" s="271"/>
      <c r="AD41" s="272"/>
      <c r="AE41" s="273"/>
      <c r="AF41" s="271"/>
      <c r="AG41" s="272"/>
      <c r="AH41" s="272"/>
      <c r="AI41" s="273"/>
      <c r="AJ41" s="64"/>
    </row>
    <row r="42" spans="5:41" ht="15" customHeight="1" x14ac:dyDescent="0.3">
      <c r="F42" s="63" t="str">
        <f>IF(H36="","",IF(O42&gt;0,IF(O42&lt;=H36,"X",""),""))</f>
        <v/>
      </c>
      <c r="G42" s="48" t="str">
        <f>IF($G$28="","",$G$28)</f>
        <v>Job Training/Education</v>
      </c>
      <c r="H42" s="271"/>
      <c r="I42" s="272"/>
      <c r="J42" s="273"/>
      <c r="K42" s="271"/>
      <c r="L42" s="272"/>
      <c r="M42" s="272"/>
      <c r="N42" s="273"/>
      <c r="O42" s="64"/>
      <c r="V42" s="21"/>
      <c r="AA42" s="63" t="str">
        <f>IF(AC36="","",IF(AJ42&gt;0,IF(AJ42&lt;=AC36,"X",""),""))</f>
        <v/>
      </c>
      <c r="AB42" s="48" t="str">
        <f>IF($AB$28="","",$AB$28)</f>
        <v>Job Training/Education</v>
      </c>
      <c r="AC42" s="271"/>
      <c r="AD42" s="272"/>
      <c r="AE42" s="273"/>
      <c r="AF42" s="271"/>
      <c r="AG42" s="272"/>
      <c r="AH42" s="272"/>
      <c r="AI42" s="273"/>
      <c r="AJ42" s="64"/>
    </row>
    <row r="43" spans="5:41" ht="14.5" thickBot="1" x14ac:dyDescent="0.35">
      <c r="E43" s="24"/>
      <c r="F43" s="24"/>
      <c r="G43" s="24"/>
      <c r="H43" s="24"/>
      <c r="I43" s="24"/>
      <c r="J43" s="24"/>
      <c r="K43" s="24"/>
      <c r="L43" s="24"/>
      <c r="M43" s="24"/>
      <c r="N43" s="24"/>
      <c r="O43" s="24"/>
      <c r="V43" s="21"/>
      <c r="Z43" s="24"/>
      <c r="AA43" s="24"/>
      <c r="AB43" s="24"/>
      <c r="AC43" s="24"/>
      <c r="AD43" s="24"/>
      <c r="AE43" s="24"/>
      <c r="AF43" s="24"/>
      <c r="AG43" s="24"/>
      <c r="AH43" s="24"/>
      <c r="AI43" s="24"/>
      <c r="AJ43" s="24"/>
    </row>
    <row r="44" spans="5:41" x14ac:dyDescent="0.3">
      <c r="E44" s="264"/>
      <c r="F44" s="264"/>
      <c r="G44" s="264"/>
      <c r="H44" s="264"/>
      <c r="I44" s="264"/>
      <c r="J44" s="264"/>
      <c r="K44" s="264"/>
      <c r="L44" s="264"/>
      <c r="M44" s="275"/>
      <c r="N44" s="264"/>
      <c r="O44" s="264"/>
      <c r="V44" s="21"/>
      <c r="Z44" s="264"/>
      <c r="AA44" s="264"/>
      <c r="AB44" s="264"/>
      <c r="AC44" s="264"/>
      <c r="AD44" s="264"/>
      <c r="AE44" s="264"/>
      <c r="AF44" s="264"/>
      <c r="AG44" s="264"/>
      <c r="AH44" s="264"/>
      <c r="AI44" s="264"/>
      <c r="AJ44" s="264"/>
    </row>
    <row r="45" spans="5:41" x14ac:dyDescent="0.3">
      <c r="F45" s="57" t="s">
        <v>22</v>
      </c>
      <c r="G45" s="34">
        <v>2</v>
      </c>
      <c r="H45" s="57" t="s">
        <v>43</v>
      </c>
      <c r="I45" s="57"/>
      <c r="J45" s="57"/>
      <c r="K45" s="58" t="s">
        <v>21</v>
      </c>
      <c r="L45" s="59"/>
      <c r="M45" s="124"/>
      <c r="V45" s="21"/>
      <c r="AA45" s="57" t="s">
        <v>22</v>
      </c>
      <c r="AB45" s="34">
        <f>AB35+1</f>
        <v>2</v>
      </c>
      <c r="AC45" s="57" t="s">
        <v>43</v>
      </c>
      <c r="AD45" s="57"/>
      <c r="AE45" s="57"/>
      <c r="AF45" s="58" t="s">
        <v>21</v>
      </c>
      <c r="AG45" s="59"/>
    </row>
    <row r="46" spans="5:41" x14ac:dyDescent="0.3">
      <c r="E46" s="274" t="s">
        <v>20</v>
      </c>
      <c r="F46" s="274"/>
      <c r="G46" s="61" t="s">
        <v>19</v>
      </c>
      <c r="H46" s="62">
        <f>IF(G46=P$4,Q$4,IF(G46=P$5,Q$5,IF(G46=P$6,Q$6,IF(G46=P$7,Q$7,IF(G46=P$8,Q$8,"")))))</f>
        <v>0</v>
      </c>
      <c r="I46" s="62"/>
      <c r="J46" s="62"/>
      <c r="K46" s="58" t="s">
        <v>18</v>
      </c>
      <c r="L46" s="59"/>
      <c r="M46" s="124"/>
      <c r="P46" s="17">
        <f>IF(G46="",0,1)</f>
        <v>0</v>
      </c>
      <c r="Q46" s="17">
        <f>IF(F48="",0,1)</f>
        <v>0</v>
      </c>
      <c r="R46" s="17">
        <f>IF(F49="",0,1)</f>
        <v>0</v>
      </c>
      <c r="S46" s="17">
        <f>IF(F50="",0,1)</f>
        <v>0</v>
      </c>
      <c r="T46" s="17">
        <f>IF(F51="",0,1)</f>
        <v>0</v>
      </c>
      <c r="V46" s="21"/>
      <c r="Z46" s="274" t="s">
        <v>20</v>
      </c>
      <c r="AA46" s="274"/>
      <c r="AB46" s="61"/>
      <c r="AC46" s="62">
        <f>IF(AB46=P$4,Q$4,IF(AB46=P$5,Q$5,IF(AB46=P$6,Q$6,IF(AB46=P$7,Q$7,IF(AB46=P$8,Q$8,"")))))</f>
        <v>0</v>
      </c>
      <c r="AD46" s="62"/>
      <c r="AE46" s="62"/>
      <c r="AF46" s="58" t="s">
        <v>18</v>
      </c>
      <c r="AG46" s="59"/>
      <c r="AK46" s="17">
        <f>IF(AB46="",0,1)</f>
        <v>0</v>
      </c>
      <c r="AL46" s="17">
        <f>IF(AA48="",0,1)</f>
        <v>0</v>
      </c>
      <c r="AM46" s="17">
        <f>IF(AA49="",0,1)</f>
        <v>0</v>
      </c>
      <c r="AN46" s="17">
        <f>IF(AA50="",0,1)</f>
        <v>0</v>
      </c>
      <c r="AO46" s="17">
        <f>IF(AA51="",0,1)</f>
        <v>0</v>
      </c>
    </row>
    <row r="47" spans="5:41" x14ac:dyDescent="0.3">
      <c r="G47" s="57" t="s">
        <v>16</v>
      </c>
      <c r="H47" s="57" t="s">
        <v>15</v>
      </c>
      <c r="I47" s="57"/>
      <c r="J47" s="57"/>
      <c r="K47" s="57" t="s">
        <v>14</v>
      </c>
      <c r="L47" s="57"/>
      <c r="M47" s="128"/>
      <c r="N47" s="57"/>
      <c r="O47" s="57" t="s">
        <v>13</v>
      </c>
      <c r="V47" s="21"/>
      <c r="AB47" s="57" t="s">
        <v>16</v>
      </c>
      <c r="AC47" s="57" t="s">
        <v>15</v>
      </c>
      <c r="AD47" s="57"/>
      <c r="AE47" s="57"/>
      <c r="AF47" s="57" t="s">
        <v>14</v>
      </c>
      <c r="AG47" s="57"/>
      <c r="AH47" s="57"/>
      <c r="AI47" s="57"/>
      <c r="AJ47" s="57" t="s">
        <v>13</v>
      </c>
    </row>
    <row r="48" spans="5:41" ht="15" customHeight="1" x14ac:dyDescent="0.3">
      <c r="F48" s="63" t="str">
        <f>IF(H46="","",IF(O48&gt;0,IF(O48&lt;=H46,"X",""),""))</f>
        <v/>
      </c>
      <c r="G48" s="48" t="str">
        <f>IF($G$25="","",$G$25)</f>
        <v>Health Services</v>
      </c>
      <c r="H48" s="271"/>
      <c r="I48" s="272"/>
      <c r="J48" s="273"/>
      <c r="K48" s="271"/>
      <c r="L48" s="272"/>
      <c r="M48" s="272"/>
      <c r="N48" s="273"/>
      <c r="O48" s="64"/>
      <c r="V48" s="21"/>
      <c r="AA48" s="63" t="str">
        <f>IF(AC46="","",IF(AJ48&gt;0,IF(AJ48&lt;=AC46,"X",""),""))</f>
        <v/>
      </c>
      <c r="AB48" s="48" t="str">
        <f>IF($AB$25="","",$AB$25)</f>
        <v>Health Services</v>
      </c>
      <c r="AC48" s="271"/>
      <c r="AD48" s="272"/>
      <c r="AE48" s="273"/>
      <c r="AF48" s="271"/>
      <c r="AG48" s="272"/>
      <c r="AH48" s="272"/>
      <c r="AI48" s="273"/>
      <c r="AJ48" s="64"/>
    </row>
    <row r="49" spans="5:41" ht="15" customHeight="1" x14ac:dyDescent="0.3">
      <c r="F49" s="63" t="str">
        <f>IF(H46="","",IF(O49&gt;0,IF(O49&lt;=H46,"X",""),""))</f>
        <v/>
      </c>
      <c r="G49" s="48" t="str">
        <f>IF($G$26="","",$G$26)</f>
        <v>Food Access</v>
      </c>
      <c r="H49" s="271"/>
      <c r="I49" s="272"/>
      <c r="J49" s="273"/>
      <c r="K49" s="271"/>
      <c r="L49" s="272"/>
      <c r="M49" s="272"/>
      <c r="N49" s="273"/>
      <c r="O49" s="64"/>
      <c r="V49" s="21"/>
      <c r="AA49" s="63" t="str">
        <f>IF(AC46="","",IF(AJ49&gt;0,IF(AJ49&lt;=AC46,"X",""),""))</f>
        <v/>
      </c>
      <c r="AB49" s="48" t="str">
        <f>IF($AB$26="","",$AB$26)</f>
        <v>Food Access</v>
      </c>
      <c r="AC49" s="271"/>
      <c r="AD49" s="272"/>
      <c r="AE49" s="273"/>
      <c r="AF49" s="271"/>
      <c r="AG49" s="272"/>
      <c r="AH49" s="272"/>
      <c r="AI49" s="273"/>
      <c r="AJ49" s="64"/>
    </row>
    <row r="50" spans="5:41" ht="15" customHeight="1" x14ac:dyDescent="0.3">
      <c r="F50" s="63" t="str">
        <f>IF(H46="","",IF(O50&gt;0,IF(O50&lt;=H46,"X",""),""))</f>
        <v/>
      </c>
      <c r="G50" s="48" t="str">
        <f>IF($G$27="","",$G$27)</f>
        <v>Civic/Recreation</v>
      </c>
      <c r="H50" s="271"/>
      <c r="I50" s="272"/>
      <c r="J50" s="273"/>
      <c r="K50" s="271"/>
      <c r="L50" s="272"/>
      <c r="M50" s="272"/>
      <c r="N50" s="273"/>
      <c r="O50" s="64"/>
      <c r="V50" s="21"/>
      <c r="AA50" s="63" t="str">
        <f>IF(AC46="","",IF(AJ50&gt;0,IF(AJ50&lt;=AC46,"X",""),""))</f>
        <v/>
      </c>
      <c r="AB50" s="48" t="str">
        <f>IF($AB$27="","",$AB$27)</f>
        <v>Recreation</v>
      </c>
      <c r="AC50" s="271"/>
      <c r="AD50" s="272"/>
      <c r="AE50" s="273"/>
      <c r="AF50" s="271"/>
      <c r="AG50" s="272"/>
      <c r="AH50" s="272"/>
      <c r="AI50" s="273"/>
      <c r="AJ50" s="64"/>
    </row>
    <row r="51" spans="5:41" ht="15" customHeight="1" x14ac:dyDescent="0.3">
      <c r="F51" s="63" t="str">
        <f>IF(H46="","",IF(O51&gt;0,IF(O51&lt;=H46,"X",""),""))</f>
        <v/>
      </c>
      <c r="G51" s="48" t="str">
        <f>IF($G$28="","",$G$28)</f>
        <v>Job Training/Education</v>
      </c>
      <c r="H51" s="271"/>
      <c r="I51" s="272"/>
      <c r="J51" s="273"/>
      <c r="K51" s="271"/>
      <c r="L51" s="272"/>
      <c r="M51" s="272"/>
      <c r="N51" s="273"/>
      <c r="O51" s="64"/>
      <c r="V51" s="21"/>
      <c r="AA51" s="63" t="str">
        <f>IF(AC46="","",IF(AJ51&gt;0,IF(AJ51&lt;=AC46,"X",""),""))</f>
        <v/>
      </c>
      <c r="AB51" s="48" t="str">
        <f>IF($AB$28="","",$AB$28)</f>
        <v>Job Training/Education</v>
      </c>
      <c r="AC51" s="271"/>
      <c r="AD51" s="272"/>
      <c r="AE51" s="273"/>
      <c r="AF51" s="271"/>
      <c r="AG51" s="272"/>
      <c r="AH51" s="272"/>
      <c r="AI51" s="273"/>
      <c r="AJ51" s="64"/>
    </row>
    <row r="52" spans="5:41" ht="15" customHeight="1" thickBot="1" x14ac:dyDescent="0.35">
      <c r="F52" s="24"/>
      <c r="G52" s="24"/>
      <c r="H52" s="24"/>
      <c r="I52" s="24"/>
      <c r="J52" s="24"/>
      <c r="K52" s="24"/>
      <c r="L52" s="24"/>
      <c r="M52" s="126"/>
      <c r="N52" s="24"/>
      <c r="O52" s="24"/>
      <c r="V52" s="21"/>
      <c r="AA52" s="24"/>
      <c r="AB52" s="24"/>
      <c r="AC52" s="24"/>
      <c r="AD52" s="24"/>
      <c r="AE52" s="24"/>
      <c r="AF52" s="24"/>
      <c r="AG52" s="24"/>
      <c r="AH52" s="24"/>
      <c r="AI52" s="24"/>
      <c r="AJ52" s="24"/>
    </row>
    <row r="53" spans="5:41" ht="15" hidden="1" customHeight="1" x14ac:dyDescent="0.3">
      <c r="F53" s="63" t="str">
        <f>IF(H46="","",IF(O53&gt;0,IF(O53&lt;=H46,"X",""),""))</f>
        <v/>
      </c>
      <c r="G53" s="48" t="str">
        <f>IF($G$29="","",$G$29)</f>
        <v/>
      </c>
      <c r="H53" s="268"/>
      <c r="I53" s="269"/>
      <c r="J53" s="270"/>
      <c r="K53" s="268"/>
      <c r="L53" s="269"/>
      <c r="M53" s="269"/>
      <c r="N53" s="270"/>
      <c r="O53" s="65"/>
      <c r="V53" s="21"/>
      <c r="AA53" s="63" t="str">
        <f>IF(AC46="","",IF(AJ53&gt;0,IF(AJ53&lt;=AC46,"X",""),""))</f>
        <v/>
      </c>
      <c r="AB53" s="48" t="str">
        <f>IF($G$29="","",$G$29)</f>
        <v/>
      </c>
      <c r="AC53" s="268"/>
      <c r="AD53" s="269"/>
      <c r="AE53" s="270"/>
      <c r="AF53" s="268"/>
      <c r="AG53" s="269"/>
      <c r="AH53" s="269"/>
      <c r="AI53" s="270"/>
      <c r="AJ53" s="65"/>
    </row>
    <row r="54" spans="5:41" ht="15" hidden="1" customHeight="1" x14ac:dyDescent="0.3">
      <c r="F54" s="63" t="str">
        <f>IF(H46="","",IF(O54&gt;0,IF(O54&lt;=H46,"X",""),""))</f>
        <v/>
      </c>
      <c r="G54" s="48" t="str">
        <f>IF($G$30="","",$G$30)</f>
        <v/>
      </c>
      <c r="H54" s="268"/>
      <c r="I54" s="269"/>
      <c r="J54" s="270"/>
      <c r="K54" s="268"/>
      <c r="L54" s="269"/>
      <c r="M54" s="269"/>
      <c r="N54" s="270"/>
      <c r="O54" s="65"/>
      <c r="V54" s="21"/>
      <c r="AA54" s="63" t="str">
        <f>IF(AC46="","",IF(AJ54&gt;0,IF(AJ54&lt;=AC46,"X",""),""))</f>
        <v/>
      </c>
      <c r="AB54" s="48" t="str">
        <f>IF($G$30="","",$G$30)</f>
        <v/>
      </c>
      <c r="AC54" s="268"/>
      <c r="AD54" s="269"/>
      <c r="AE54" s="270"/>
      <c r="AF54" s="268"/>
      <c r="AG54" s="269"/>
      <c r="AH54" s="269"/>
      <c r="AI54" s="270"/>
      <c r="AJ54" s="65"/>
    </row>
    <row r="55" spans="5:41" ht="15" hidden="1" customHeight="1" x14ac:dyDescent="0.3">
      <c r="F55" s="63" t="str">
        <f>IF(H46="","",IF(O55&gt;0,IF(O55&lt;=H46,"X",""),""))</f>
        <v/>
      </c>
      <c r="G55" s="48" t="str">
        <f>IF($G$31="","",$G$31)</f>
        <v/>
      </c>
      <c r="H55" s="268"/>
      <c r="I55" s="269"/>
      <c r="J55" s="270"/>
      <c r="K55" s="268"/>
      <c r="L55" s="269"/>
      <c r="M55" s="269"/>
      <c r="N55" s="270"/>
      <c r="O55" s="65"/>
      <c r="V55" s="21"/>
      <c r="AA55" s="63" t="str">
        <f>IF(AC46="","",IF(AJ55&gt;0,IF(AJ55&lt;=AC46,"X",""),""))</f>
        <v/>
      </c>
      <c r="AB55" s="48" t="str">
        <f>IF($G$31="","",$G$31)</f>
        <v/>
      </c>
      <c r="AC55" s="268"/>
      <c r="AD55" s="269"/>
      <c r="AE55" s="270"/>
      <c r="AF55" s="268"/>
      <c r="AG55" s="269"/>
      <c r="AH55" s="269"/>
      <c r="AI55" s="270"/>
      <c r="AJ55" s="65"/>
    </row>
    <row r="56" spans="5:41" ht="14.5" thickBot="1" x14ac:dyDescent="0.35">
      <c r="E56" s="24"/>
      <c r="F56" s="24"/>
      <c r="G56" s="24"/>
      <c r="H56" s="24"/>
      <c r="I56" s="24"/>
      <c r="J56" s="24"/>
      <c r="K56" s="24"/>
      <c r="L56" s="24"/>
      <c r="M56" s="126"/>
      <c r="N56" s="24"/>
      <c r="O56" s="24"/>
      <c r="V56" s="21"/>
      <c r="Z56" s="24"/>
      <c r="AA56" s="24"/>
      <c r="AB56" s="24"/>
      <c r="AC56" s="24"/>
      <c r="AD56" s="24"/>
      <c r="AE56" s="24"/>
      <c r="AF56" s="24"/>
      <c r="AG56" s="24"/>
      <c r="AH56" s="24"/>
      <c r="AI56" s="24"/>
      <c r="AJ56" s="24"/>
    </row>
    <row r="57" spans="5:41" x14ac:dyDescent="0.3">
      <c r="E57" s="264"/>
      <c r="F57" s="264"/>
      <c r="G57" s="264"/>
      <c r="H57" s="264"/>
      <c r="I57" s="264"/>
      <c r="J57" s="264"/>
      <c r="K57" s="264"/>
      <c r="L57" s="264"/>
      <c r="M57" s="264"/>
      <c r="N57" s="264"/>
      <c r="O57" s="264"/>
      <c r="V57" s="21"/>
      <c r="Z57" s="264"/>
      <c r="AA57" s="264"/>
      <c r="AB57" s="264"/>
      <c r="AC57" s="264"/>
      <c r="AD57" s="264"/>
      <c r="AE57" s="264"/>
      <c r="AF57" s="264"/>
      <c r="AG57" s="264"/>
      <c r="AH57" s="264"/>
      <c r="AI57" s="264"/>
      <c r="AJ57" s="264"/>
    </row>
    <row r="58" spans="5:41" x14ac:dyDescent="0.3">
      <c r="F58" s="57" t="s">
        <v>22</v>
      </c>
      <c r="G58" s="34">
        <f>G45+1</f>
        <v>3</v>
      </c>
      <c r="H58" s="57" t="s">
        <v>43</v>
      </c>
      <c r="I58" s="57"/>
      <c r="J58" s="57"/>
      <c r="K58" s="58" t="s">
        <v>21</v>
      </c>
      <c r="L58" s="59"/>
      <c r="M58" s="124"/>
      <c r="V58" s="21"/>
      <c r="AA58" s="57" t="s">
        <v>22</v>
      </c>
      <c r="AB58" s="34">
        <f>AB45+1</f>
        <v>3</v>
      </c>
      <c r="AC58" s="57" t="s">
        <v>43</v>
      </c>
      <c r="AD58" s="57"/>
      <c r="AE58" s="57"/>
      <c r="AF58" s="58" t="s">
        <v>21</v>
      </c>
      <c r="AG58" s="59"/>
    </row>
    <row r="59" spans="5:41" x14ac:dyDescent="0.3">
      <c r="E59" s="274" t="s">
        <v>20</v>
      </c>
      <c r="F59" s="274"/>
      <c r="G59" s="61" t="s">
        <v>19</v>
      </c>
      <c r="H59" s="62">
        <f>IF(G59=P$4,Q$4,IF(G59=P$5,Q$5,IF(G59=P$6,Q$6,IF(G59=P$7,Q$7,IF(G59=P$8,Q$8,"")))))</f>
        <v>0</v>
      </c>
      <c r="I59" s="62"/>
      <c r="J59" s="62"/>
      <c r="K59" s="58" t="s">
        <v>18</v>
      </c>
      <c r="L59" s="59"/>
      <c r="M59" s="124"/>
      <c r="P59" s="17">
        <f>IF(G59="",0,1)</f>
        <v>0</v>
      </c>
      <c r="Q59" s="17">
        <f>IF(F61="",0,1)</f>
        <v>0</v>
      </c>
      <c r="R59" s="17">
        <f>IF(F62="",0,1)</f>
        <v>0</v>
      </c>
      <c r="S59" s="17">
        <f>IF(F63="",0,1)</f>
        <v>0</v>
      </c>
      <c r="T59" s="17">
        <f>IF(F64="",0,1)</f>
        <v>0</v>
      </c>
      <c r="V59" s="21"/>
      <c r="Z59" s="274" t="s">
        <v>20</v>
      </c>
      <c r="AA59" s="274"/>
      <c r="AB59" s="61"/>
      <c r="AC59" s="62">
        <f>IF(AB59=P$4,Q$4,IF(AB59=P$5,Q$5,IF(AB59=P$6,Q$6,IF(AB59=P$7,Q$7,IF(AB59=P$8,Q$8,"")))))</f>
        <v>0</v>
      </c>
      <c r="AD59" s="62"/>
      <c r="AE59" s="62"/>
      <c r="AF59" s="58" t="s">
        <v>18</v>
      </c>
      <c r="AG59" s="59"/>
      <c r="AK59" s="17">
        <f>IF(AB59="",0,1)</f>
        <v>0</v>
      </c>
      <c r="AL59" s="17">
        <f>IF(AA61="",0,1)</f>
        <v>0</v>
      </c>
      <c r="AM59" s="17">
        <f>IF(AA62="",0,1)</f>
        <v>0</v>
      </c>
      <c r="AN59" s="17">
        <f>IF(AA63="",0,1)</f>
        <v>0</v>
      </c>
      <c r="AO59" s="17">
        <f>IF(AA64="",0,1)</f>
        <v>0</v>
      </c>
    </row>
    <row r="60" spans="5:41" x14ac:dyDescent="0.3">
      <c r="G60" s="57" t="s">
        <v>16</v>
      </c>
      <c r="H60" s="57" t="s">
        <v>15</v>
      </c>
      <c r="I60" s="57"/>
      <c r="J60" s="57"/>
      <c r="K60" s="57" t="s">
        <v>14</v>
      </c>
      <c r="L60" s="57"/>
      <c r="M60" s="57"/>
      <c r="N60" s="57"/>
      <c r="O60" s="57" t="s">
        <v>13</v>
      </c>
      <c r="V60" s="21"/>
      <c r="AB60" s="57" t="s">
        <v>16</v>
      </c>
      <c r="AC60" s="57" t="s">
        <v>15</v>
      </c>
      <c r="AD60" s="57"/>
      <c r="AE60" s="57"/>
      <c r="AF60" s="57" t="s">
        <v>14</v>
      </c>
      <c r="AG60" s="57"/>
      <c r="AH60" s="57"/>
      <c r="AI60" s="57"/>
      <c r="AJ60" s="57" t="s">
        <v>13</v>
      </c>
    </row>
    <row r="61" spans="5:41" ht="15" customHeight="1" x14ac:dyDescent="0.3">
      <c r="F61" s="63" t="str">
        <f>IF(H59="","",IF(O61&gt;0,IF(O61&lt;=H59,"X",""),""))</f>
        <v/>
      </c>
      <c r="G61" s="48" t="str">
        <f>IF($G$25="","",$G$25)</f>
        <v>Health Services</v>
      </c>
      <c r="H61" s="271"/>
      <c r="I61" s="272"/>
      <c r="J61" s="273"/>
      <c r="K61" s="271"/>
      <c r="L61" s="272"/>
      <c r="M61" s="272"/>
      <c r="N61" s="273"/>
      <c r="O61" s="64"/>
      <c r="V61" s="21"/>
      <c r="AA61" s="63" t="str">
        <f>IF(AC59="","",IF(AJ61&gt;0,IF(AJ61&lt;=AC59,"X",""),""))</f>
        <v/>
      </c>
      <c r="AB61" s="48" t="str">
        <f>IF($AB$25="","",$AB$25)</f>
        <v>Health Services</v>
      </c>
      <c r="AC61" s="271"/>
      <c r="AD61" s="272"/>
      <c r="AE61" s="273"/>
      <c r="AF61" s="271"/>
      <c r="AG61" s="272"/>
      <c r="AH61" s="272"/>
      <c r="AI61" s="273"/>
      <c r="AJ61" s="64"/>
    </row>
    <row r="62" spans="5:41" ht="15" customHeight="1" x14ac:dyDescent="0.3">
      <c r="F62" s="63" t="str">
        <f>IF(H59="","",IF(O62&gt;0,IF(O62&lt;=H59,"X",""),""))</f>
        <v/>
      </c>
      <c r="G62" s="48" t="str">
        <f>IF($G$26="","",$G$26)</f>
        <v>Food Access</v>
      </c>
      <c r="H62" s="271"/>
      <c r="I62" s="272"/>
      <c r="J62" s="273"/>
      <c r="K62" s="271"/>
      <c r="L62" s="272"/>
      <c r="M62" s="272"/>
      <c r="N62" s="273"/>
      <c r="O62" s="64"/>
      <c r="V62" s="21"/>
      <c r="AA62" s="63" t="str">
        <f>IF(AC59="","",IF(AJ62&gt;0,IF(AJ62&lt;=AC59,"X",""),""))</f>
        <v/>
      </c>
      <c r="AB62" s="48" t="str">
        <f>IF($AB$26="","",$AB$26)</f>
        <v>Food Access</v>
      </c>
      <c r="AC62" s="271"/>
      <c r="AD62" s="272"/>
      <c r="AE62" s="273"/>
      <c r="AF62" s="271"/>
      <c r="AG62" s="272"/>
      <c r="AH62" s="272"/>
      <c r="AI62" s="273"/>
      <c r="AJ62" s="64"/>
    </row>
    <row r="63" spans="5:41" ht="15" customHeight="1" x14ac:dyDescent="0.3">
      <c r="F63" s="63" t="str">
        <f>IF(H59="","",IF(O63&gt;0,IF(O63&lt;=H59,"X",""),""))</f>
        <v/>
      </c>
      <c r="G63" s="48" t="str">
        <f>IF($G$27="","",$G$27)</f>
        <v>Civic/Recreation</v>
      </c>
      <c r="H63" s="271"/>
      <c r="I63" s="272"/>
      <c r="J63" s="273"/>
      <c r="K63" s="271"/>
      <c r="L63" s="272"/>
      <c r="M63" s="272"/>
      <c r="N63" s="273"/>
      <c r="O63" s="64"/>
      <c r="V63" s="21"/>
      <c r="AA63" s="63" t="str">
        <f>IF(AC59="","",IF(AJ63&gt;0,IF(AJ63&lt;=AC59,"X",""),""))</f>
        <v/>
      </c>
      <c r="AB63" s="48" t="str">
        <f>IF($AB$27="","",$AB$27)</f>
        <v>Recreation</v>
      </c>
      <c r="AC63" s="271"/>
      <c r="AD63" s="272"/>
      <c r="AE63" s="273"/>
      <c r="AF63" s="271"/>
      <c r="AG63" s="272"/>
      <c r="AH63" s="272"/>
      <c r="AI63" s="273"/>
      <c r="AJ63" s="64"/>
    </row>
    <row r="64" spans="5:41" ht="15" customHeight="1" x14ac:dyDescent="0.3">
      <c r="F64" s="63" t="str">
        <f>IF(H59="","",IF(O64&gt;0,IF(O64&lt;=H59,"X",""),""))</f>
        <v/>
      </c>
      <c r="G64" s="48" t="str">
        <f>IF($G$28="","",$G$28)</f>
        <v>Job Training/Education</v>
      </c>
      <c r="H64" s="271"/>
      <c r="I64" s="272"/>
      <c r="J64" s="273"/>
      <c r="K64" s="271"/>
      <c r="L64" s="272"/>
      <c r="M64" s="272"/>
      <c r="N64" s="273"/>
      <c r="O64" s="64"/>
      <c r="V64" s="21"/>
      <c r="AA64" s="63" t="str">
        <f>IF(AC59="","",IF(AJ64&gt;0,IF(AJ64&lt;=AC59,"X",""),""))</f>
        <v/>
      </c>
      <c r="AB64" s="48" t="str">
        <f>IF($AB$28="","",$AB$28)</f>
        <v>Job Training/Education</v>
      </c>
      <c r="AC64" s="271"/>
      <c r="AD64" s="272"/>
      <c r="AE64" s="273"/>
      <c r="AF64" s="271"/>
      <c r="AG64" s="272"/>
      <c r="AH64" s="272"/>
      <c r="AI64" s="273"/>
      <c r="AJ64" s="64"/>
    </row>
    <row r="65" spans="5:41" ht="15" customHeight="1" thickBot="1" x14ac:dyDescent="0.35">
      <c r="F65" s="24"/>
      <c r="G65" s="24"/>
      <c r="H65" s="24"/>
      <c r="I65" s="24"/>
      <c r="J65" s="24"/>
      <c r="K65" s="24"/>
      <c r="L65" s="24"/>
      <c r="M65" s="24"/>
      <c r="N65" s="24"/>
      <c r="O65" s="24"/>
      <c r="V65" s="21"/>
      <c r="AA65" s="24"/>
      <c r="AB65" s="24"/>
      <c r="AC65" s="24"/>
      <c r="AD65" s="24"/>
      <c r="AE65" s="24"/>
      <c r="AF65" s="24"/>
      <c r="AG65" s="24"/>
      <c r="AH65" s="24"/>
      <c r="AI65" s="24"/>
      <c r="AJ65" s="24"/>
    </row>
    <row r="66" spans="5:41" ht="15" hidden="1" customHeight="1" x14ac:dyDescent="0.3">
      <c r="F66" s="63" t="str">
        <f>IF(H59="","",IF(O66&gt;0,IF(O66&lt;=H59,"X",""),""))</f>
        <v/>
      </c>
      <c r="G66" s="48" t="str">
        <f>IF($G$29="","",$G$29)</f>
        <v/>
      </c>
      <c r="H66" s="268"/>
      <c r="I66" s="269"/>
      <c r="J66" s="270"/>
      <c r="K66" s="268"/>
      <c r="L66" s="269"/>
      <c r="M66" s="269"/>
      <c r="N66" s="270"/>
      <c r="O66" s="65"/>
      <c r="V66" s="21"/>
      <c r="AA66" s="63" t="str">
        <f>IF(AC59="","",IF(AJ66&gt;0,IF(AJ66&lt;=AC59,"X",""),""))</f>
        <v/>
      </c>
      <c r="AB66" s="48" t="str">
        <f>IF($G$29="","",$G$29)</f>
        <v/>
      </c>
      <c r="AC66" s="268"/>
      <c r="AD66" s="269"/>
      <c r="AE66" s="270"/>
      <c r="AF66" s="268"/>
      <c r="AG66" s="269"/>
      <c r="AH66" s="269"/>
      <c r="AI66" s="270"/>
      <c r="AJ66" s="65"/>
    </row>
    <row r="67" spans="5:41" ht="15" hidden="1" customHeight="1" x14ac:dyDescent="0.3">
      <c r="F67" s="63" t="str">
        <f>IF(H59="","",IF(O67&gt;0,IF(O67&lt;=H59,"X",""),""))</f>
        <v/>
      </c>
      <c r="G67" s="48" t="str">
        <f>IF($G$30="","",$G$30)</f>
        <v/>
      </c>
      <c r="H67" s="268"/>
      <c r="I67" s="269"/>
      <c r="J67" s="270"/>
      <c r="K67" s="268"/>
      <c r="L67" s="269"/>
      <c r="M67" s="269"/>
      <c r="N67" s="270"/>
      <c r="O67" s="65"/>
      <c r="V67" s="21"/>
      <c r="AA67" s="63" t="str">
        <f>IF(AC59="","",IF(AJ67&gt;0,IF(AJ67&lt;=AC59,"X",""),""))</f>
        <v/>
      </c>
      <c r="AB67" s="48" t="str">
        <f>IF($G$30="","",$G$30)</f>
        <v/>
      </c>
      <c r="AC67" s="268"/>
      <c r="AD67" s="269"/>
      <c r="AE67" s="270"/>
      <c r="AF67" s="268"/>
      <c r="AG67" s="269"/>
      <c r="AH67" s="269"/>
      <c r="AI67" s="270"/>
      <c r="AJ67" s="65"/>
    </row>
    <row r="68" spans="5:41" ht="15" hidden="1" customHeight="1" x14ac:dyDescent="0.3">
      <c r="F68" s="63" t="str">
        <f>IF(H59="","",IF(O68&gt;0,IF(O68&lt;=H59,"X",""),""))</f>
        <v/>
      </c>
      <c r="G68" s="48" t="str">
        <f>IF($G$31="","",$G$31)</f>
        <v/>
      </c>
      <c r="H68" s="268"/>
      <c r="I68" s="269"/>
      <c r="J68" s="270"/>
      <c r="K68" s="268"/>
      <c r="L68" s="269"/>
      <c r="M68" s="269"/>
      <c r="N68" s="270"/>
      <c r="O68" s="65"/>
      <c r="V68" s="21"/>
      <c r="AA68" s="63" t="str">
        <f>IF(AC59="","",IF(AJ68&gt;0,IF(AJ68&lt;=AC59,"X",""),""))</f>
        <v/>
      </c>
      <c r="AB68" s="48" t="str">
        <f>IF($G$31="","",$G$31)</f>
        <v/>
      </c>
      <c r="AC68" s="268"/>
      <c r="AD68" s="269"/>
      <c r="AE68" s="270"/>
      <c r="AF68" s="268"/>
      <c r="AG68" s="269"/>
      <c r="AH68" s="269"/>
      <c r="AI68" s="270"/>
      <c r="AJ68" s="65"/>
    </row>
    <row r="69" spans="5:41" ht="14.5" thickBot="1" x14ac:dyDescent="0.35">
      <c r="E69" s="24"/>
      <c r="F69" s="24"/>
      <c r="G69" s="24"/>
      <c r="H69" s="24"/>
      <c r="I69" s="24"/>
      <c r="J69" s="24"/>
      <c r="K69" s="24"/>
      <c r="L69" s="24"/>
      <c r="M69" s="126"/>
      <c r="N69" s="24"/>
      <c r="O69" s="24"/>
      <c r="V69" s="21"/>
      <c r="Z69" s="24"/>
      <c r="AA69" s="24"/>
      <c r="AB69" s="24"/>
      <c r="AC69" s="24"/>
      <c r="AD69" s="24"/>
      <c r="AE69" s="24"/>
      <c r="AF69" s="24"/>
      <c r="AG69" s="24"/>
      <c r="AH69" s="24"/>
      <c r="AI69" s="24"/>
      <c r="AJ69" s="24"/>
    </row>
    <row r="70" spans="5:41" x14ac:dyDescent="0.3">
      <c r="E70" s="264"/>
      <c r="F70" s="264"/>
      <c r="G70" s="264"/>
      <c r="H70" s="264"/>
      <c r="I70" s="264"/>
      <c r="J70" s="264"/>
      <c r="K70" s="264"/>
      <c r="L70" s="264"/>
      <c r="M70" s="275"/>
      <c r="N70" s="264"/>
      <c r="O70" s="264"/>
      <c r="V70" s="21"/>
      <c r="Z70" s="264"/>
      <c r="AA70" s="264"/>
      <c r="AB70" s="264"/>
      <c r="AC70" s="264"/>
      <c r="AD70" s="264"/>
      <c r="AE70" s="264"/>
      <c r="AF70" s="264"/>
      <c r="AG70" s="264"/>
      <c r="AH70" s="264"/>
      <c r="AI70" s="264"/>
      <c r="AJ70" s="264"/>
    </row>
    <row r="71" spans="5:41" x14ac:dyDescent="0.3">
      <c r="F71" s="57" t="s">
        <v>22</v>
      </c>
      <c r="G71" s="34">
        <f>G58+1</f>
        <v>4</v>
      </c>
      <c r="H71" s="57" t="s">
        <v>43</v>
      </c>
      <c r="I71" s="57"/>
      <c r="J71" s="57"/>
      <c r="K71" s="58" t="s">
        <v>21</v>
      </c>
      <c r="L71" s="59"/>
      <c r="V71" s="21"/>
      <c r="AA71" s="57" t="s">
        <v>22</v>
      </c>
      <c r="AB71" s="34">
        <f>AB58+1</f>
        <v>4</v>
      </c>
      <c r="AC71" s="57" t="s">
        <v>43</v>
      </c>
      <c r="AD71" s="57"/>
      <c r="AE71" s="57"/>
      <c r="AF71" s="58" t="s">
        <v>21</v>
      </c>
      <c r="AG71" s="59"/>
    </row>
    <row r="72" spans="5:41" x14ac:dyDescent="0.3">
      <c r="E72" s="274" t="s">
        <v>20</v>
      </c>
      <c r="F72" s="274"/>
      <c r="G72" s="61" t="s">
        <v>19</v>
      </c>
      <c r="H72" s="62">
        <f>IF(G72=P$4,Q$4,IF(G72=P$5,Q$5,IF(G72=P$6,Q$6,IF(G72=P$7,Q$7,IF(G72=P$8,Q$8,"")))))</f>
        <v>0</v>
      </c>
      <c r="I72" s="62"/>
      <c r="J72" s="62"/>
      <c r="K72" s="58" t="s">
        <v>18</v>
      </c>
      <c r="L72" s="59"/>
      <c r="M72" s="124"/>
      <c r="P72" s="17">
        <f>IF(G72="",0,1)</f>
        <v>0</v>
      </c>
      <c r="Q72" s="17">
        <f>IF(F74="",0,1)</f>
        <v>0</v>
      </c>
      <c r="R72" s="17">
        <f>IF(F75="",0,1)</f>
        <v>0</v>
      </c>
      <c r="S72" s="17">
        <f>IF(F76="",0,1)</f>
        <v>0</v>
      </c>
      <c r="T72" s="17">
        <f>IF(F77="",0,1)</f>
        <v>0</v>
      </c>
      <c r="V72" s="21"/>
      <c r="Z72" s="274" t="s">
        <v>20</v>
      </c>
      <c r="AA72" s="274"/>
      <c r="AB72" s="61" t="s">
        <v>19</v>
      </c>
      <c r="AC72" s="62">
        <f>IF(AB72=P$4,Q$4,IF(AB72=P$5,Q$5,IF(AB72=P$6,Q$6,IF(AB72=P$7,Q$7,IF(AB72=P$8,Q$8,"")))))</f>
        <v>0</v>
      </c>
      <c r="AD72" s="62"/>
      <c r="AE72" s="62"/>
      <c r="AF72" s="58" t="s">
        <v>18</v>
      </c>
      <c r="AG72" s="59"/>
      <c r="AK72" s="17">
        <f>IF(AB72="",0,1)</f>
        <v>0</v>
      </c>
      <c r="AL72" s="17">
        <f>IF(AA74="",0,1)</f>
        <v>0</v>
      </c>
      <c r="AM72" s="17">
        <f>IF(AA75="",0,1)</f>
        <v>0</v>
      </c>
      <c r="AN72" s="17">
        <f>IF(AA76="",0,1)</f>
        <v>0</v>
      </c>
      <c r="AO72" s="17">
        <f>IF(AA77="",0,1)</f>
        <v>0</v>
      </c>
    </row>
    <row r="73" spans="5:41" x14ac:dyDescent="0.3">
      <c r="G73" s="57" t="s">
        <v>16</v>
      </c>
      <c r="H73" s="57" t="s">
        <v>15</v>
      </c>
      <c r="I73" s="57"/>
      <c r="J73" s="57"/>
      <c r="K73" s="57" t="s">
        <v>14</v>
      </c>
      <c r="L73" s="57"/>
      <c r="M73" s="128"/>
      <c r="N73" s="57"/>
      <c r="O73" s="57" t="s">
        <v>13</v>
      </c>
      <c r="V73" s="21"/>
      <c r="AB73" s="57" t="s">
        <v>16</v>
      </c>
      <c r="AC73" s="57" t="s">
        <v>15</v>
      </c>
      <c r="AD73" s="57"/>
      <c r="AE73" s="57"/>
      <c r="AF73" s="57" t="s">
        <v>14</v>
      </c>
      <c r="AG73" s="57"/>
      <c r="AH73" s="57"/>
      <c r="AI73" s="57"/>
      <c r="AJ73" s="57" t="s">
        <v>13</v>
      </c>
    </row>
    <row r="74" spans="5:41" ht="15" customHeight="1" x14ac:dyDescent="0.3">
      <c r="F74" s="63" t="str">
        <f>IF(H72="","",IF(O74&gt;0,IF(O74&lt;=H72,"X",""),""))</f>
        <v/>
      </c>
      <c r="G74" s="48" t="str">
        <f>IF($G$25="","",$G$25)</f>
        <v>Health Services</v>
      </c>
      <c r="H74" s="271"/>
      <c r="I74" s="272"/>
      <c r="J74" s="273"/>
      <c r="K74" s="271"/>
      <c r="L74" s="272"/>
      <c r="M74" s="272"/>
      <c r="N74" s="273"/>
      <c r="O74" s="64"/>
      <c r="V74" s="21"/>
      <c r="AA74" s="63" t="str">
        <f>IF(AC72="","",IF(AJ74&gt;0,IF(AJ74&lt;=AC72,"X",""),""))</f>
        <v/>
      </c>
      <c r="AB74" s="48" t="str">
        <f>IF($AB$25="","",$AB$25)</f>
        <v>Health Services</v>
      </c>
      <c r="AC74" s="271"/>
      <c r="AD74" s="272"/>
      <c r="AE74" s="273"/>
      <c r="AF74" s="271"/>
      <c r="AG74" s="272"/>
      <c r="AH74" s="272"/>
      <c r="AI74" s="273"/>
      <c r="AJ74" s="64"/>
    </row>
    <row r="75" spans="5:41" ht="15" customHeight="1" x14ac:dyDescent="0.3">
      <c r="F75" s="63" t="str">
        <f>IF(H72="","",IF(O75&gt;0,IF(O75&lt;=H72,"X",""),""))</f>
        <v/>
      </c>
      <c r="G75" s="48" t="str">
        <f>IF($G$26="","",$G$26)</f>
        <v>Food Access</v>
      </c>
      <c r="H75" s="271"/>
      <c r="I75" s="272"/>
      <c r="J75" s="273"/>
      <c r="K75" s="271"/>
      <c r="L75" s="272"/>
      <c r="M75" s="272"/>
      <c r="N75" s="273"/>
      <c r="O75" s="64"/>
      <c r="V75" s="21"/>
      <c r="AA75" s="63" t="str">
        <f>IF(AC72="","",IF(AJ75&gt;0,IF(AJ75&lt;=AC72,"X",""),""))</f>
        <v/>
      </c>
      <c r="AB75" s="48" t="str">
        <f>IF($AB$26="","",$AB$26)</f>
        <v>Food Access</v>
      </c>
      <c r="AC75" s="271"/>
      <c r="AD75" s="272"/>
      <c r="AE75" s="273"/>
      <c r="AF75" s="271"/>
      <c r="AG75" s="272"/>
      <c r="AH75" s="272"/>
      <c r="AI75" s="273"/>
      <c r="AJ75" s="64"/>
    </row>
    <row r="76" spans="5:41" ht="15" customHeight="1" x14ac:dyDescent="0.3">
      <c r="F76" s="63" t="str">
        <f>IF(H72="","",IF(O76&gt;0,IF(O76&lt;=H72,"X",""),""))</f>
        <v/>
      </c>
      <c r="G76" s="48" t="str">
        <f>IF($G$27="","",$G$27)</f>
        <v>Civic/Recreation</v>
      </c>
      <c r="H76" s="271"/>
      <c r="I76" s="272"/>
      <c r="J76" s="273"/>
      <c r="K76" s="271"/>
      <c r="L76" s="272"/>
      <c r="M76" s="272"/>
      <c r="N76" s="273"/>
      <c r="O76" s="64"/>
      <c r="V76" s="21"/>
      <c r="AA76" s="63" t="str">
        <f>IF(AC72="","",IF(AJ76&gt;0,IF(AJ76&lt;=AC72,"X",""),""))</f>
        <v/>
      </c>
      <c r="AB76" s="48" t="str">
        <f>IF($AB$27="","",$AB$27)</f>
        <v>Recreation</v>
      </c>
      <c r="AC76" s="271"/>
      <c r="AD76" s="272"/>
      <c r="AE76" s="273"/>
      <c r="AF76" s="271"/>
      <c r="AG76" s="272"/>
      <c r="AH76" s="272"/>
      <c r="AI76" s="273"/>
      <c r="AJ76" s="64"/>
    </row>
    <row r="77" spans="5:41" ht="15" customHeight="1" x14ac:dyDescent="0.3">
      <c r="F77" s="63" t="str">
        <f>IF(H72="","",IF(O77&gt;0,IF(O77&lt;=H72,"X",""),""))</f>
        <v/>
      </c>
      <c r="G77" s="48" t="str">
        <f>IF($G$28="","",$G$28)</f>
        <v>Job Training/Education</v>
      </c>
      <c r="H77" s="271"/>
      <c r="I77" s="272"/>
      <c r="J77" s="273"/>
      <c r="K77" s="271"/>
      <c r="L77" s="272"/>
      <c r="M77" s="272"/>
      <c r="N77" s="273"/>
      <c r="O77" s="64"/>
      <c r="V77" s="21"/>
      <c r="AA77" s="63" t="str">
        <f>IF(AC72="","",IF(AJ77&gt;0,IF(AJ77&lt;=AC72,"X",""),""))</f>
        <v/>
      </c>
      <c r="AB77" s="48" t="str">
        <f>IF($AB$28="","",$AB$28)</f>
        <v>Job Training/Education</v>
      </c>
      <c r="AC77" s="271"/>
      <c r="AD77" s="272"/>
      <c r="AE77" s="273"/>
      <c r="AF77" s="271"/>
      <c r="AG77" s="272"/>
      <c r="AH77" s="272"/>
      <c r="AI77" s="273"/>
      <c r="AJ77" s="64"/>
    </row>
    <row r="78" spans="5:41" ht="15" customHeight="1" thickBot="1" x14ac:dyDescent="0.35">
      <c r="F78" s="24"/>
      <c r="G78" s="24"/>
      <c r="H78" s="24"/>
      <c r="I78" s="24"/>
      <c r="J78" s="24"/>
      <c r="K78" s="24"/>
      <c r="L78" s="24"/>
      <c r="M78" s="126"/>
      <c r="N78" s="24"/>
      <c r="O78" s="24"/>
      <c r="V78" s="21"/>
      <c r="AA78" s="24"/>
      <c r="AB78" s="24"/>
      <c r="AC78" s="24"/>
      <c r="AD78" s="24"/>
      <c r="AE78" s="24"/>
      <c r="AF78" s="24"/>
      <c r="AG78" s="24"/>
      <c r="AH78" s="24"/>
      <c r="AI78" s="24"/>
      <c r="AJ78" s="24"/>
    </row>
    <row r="79" spans="5:41" ht="15" hidden="1" customHeight="1" x14ac:dyDescent="0.3">
      <c r="F79" s="63" t="str">
        <f>IF(H72="","",IF(O79&gt;0,IF(O79&lt;=H72,"X",""),""))</f>
        <v/>
      </c>
      <c r="G79" s="48" t="str">
        <f>IF($G$29="","",$G$29)</f>
        <v/>
      </c>
      <c r="H79" s="268"/>
      <c r="I79" s="269"/>
      <c r="J79" s="270"/>
      <c r="K79" s="268"/>
      <c r="L79" s="269"/>
      <c r="M79" s="269"/>
      <c r="N79" s="270"/>
      <c r="O79" s="65"/>
      <c r="V79" s="21"/>
      <c r="AA79" s="63" t="str">
        <f>IF(AC72="","",IF(AJ79&gt;0,IF(AJ79&lt;=AC72,"X",""),""))</f>
        <v/>
      </c>
      <c r="AB79" s="48" t="str">
        <f>IF($G$29="","",$G$29)</f>
        <v/>
      </c>
      <c r="AC79" s="268"/>
      <c r="AD79" s="269"/>
      <c r="AE79" s="270"/>
      <c r="AF79" s="268"/>
      <c r="AG79" s="269"/>
      <c r="AH79" s="269"/>
      <c r="AI79" s="270"/>
      <c r="AJ79" s="65"/>
    </row>
    <row r="80" spans="5:41" ht="15" hidden="1" customHeight="1" x14ac:dyDescent="0.3">
      <c r="F80" s="63" t="str">
        <f>IF(H72="","",IF(O80&gt;0,IF(O80&lt;=H72,"X",""),""))</f>
        <v/>
      </c>
      <c r="G80" s="48" t="str">
        <f>IF($G$30="","",$G$30)</f>
        <v/>
      </c>
      <c r="H80" s="268"/>
      <c r="I80" s="269"/>
      <c r="J80" s="270"/>
      <c r="K80" s="268"/>
      <c r="L80" s="269"/>
      <c r="M80" s="269"/>
      <c r="N80" s="270"/>
      <c r="O80" s="65"/>
      <c r="V80" s="21"/>
      <c r="AA80" s="63" t="str">
        <f>IF(AC72="","",IF(AJ80&gt;0,IF(AJ80&lt;=AC72,"X",""),""))</f>
        <v/>
      </c>
      <c r="AB80" s="48" t="str">
        <f>IF($G$30="","",$G$30)</f>
        <v/>
      </c>
      <c r="AC80" s="268"/>
      <c r="AD80" s="269"/>
      <c r="AE80" s="270"/>
      <c r="AF80" s="268"/>
      <c r="AG80" s="269"/>
      <c r="AH80" s="269"/>
      <c r="AI80" s="270"/>
      <c r="AJ80" s="65"/>
    </row>
    <row r="81" spans="5:41" ht="15" hidden="1" customHeight="1" x14ac:dyDescent="0.3">
      <c r="F81" s="63" t="str">
        <f>IF(H72="","",IF(O81&gt;0,IF(O81&lt;=H72,"X",""),""))</f>
        <v/>
      </c>
      <c r="G81" s="48" t="str">
        <f>IF($G$31="","",$G$31)</f>
        <v/>
      </c>
      <c r="H81" s="268"/>
      <c r="I81" s="269"/>
      <c r="J81" s="270"/>
      <c r="K81" s="268"/>
      <c r="L81" s="269"/>
      <c r="M81" s="269"/>
      <c r="N81" s="270"/>
      <c r="O81" s="65"/>
      <c r="V81" s="21"/>
      <c r="AA81" s="63" t="str">
        <f>IF(AC72="","",IF(AJ81&gt;0,IF(AJ81&lt;=AC72,"X",""),""))</f>
        <v/>
      </c>
      <c r="AB81" s="48" t="str">
        <f>IF($G$31="","",$G$31)</f>
        <v/>
      </c>
      <c r="AC81" s="268"/>
      <c r="AD81" s="269"/>
      <c r="AE81" s="270"/>
      <c r="AF81" s="268"/>
      <c r="AG81" s="269"/>
      <c r="AH81" s="269"/>
      <c r="AI81" s="270"/>
      <c r="AJ81" s="65"/>
    </row>
    <row r="82" spans="5:41" ht="14.5" thickBot="1" x14ac:dyDescent="0.35">
      <c r="E82" s="24"/>
      <c r="F82" s="24"/>
      <c r="G82" s="24"/>
      <c r="H82" s="24"/>
      <c r="I82" s="24"/>
      <c r="J82" s="24"/>
      <c r="K82" s="24"/>
      <c r="L82" s="24"/>
      <c r="M82" s="24"/>
      <c r="N82" s="24"/>
      <c r="O82" s="24"/>
      <c r="V82" s="21"/>
      <c r="Z82" s="24"/>
      <c r="AA82" s="24"/>
      <c r="AB82" s="24"/>
      <c r="AC82" s="24"/>
      <c r="AD82" s="24"/>
      <c r="AE82" s="24"/>
      <c r="AF82" s="24"/>
      <c r="AG82" s="24"/>
      <c r="AH82" s="24"/>
      <c r="AI82" s="24"/>
      <c r="AJ82" s="24"/>
    </row>
    <row r="83" spans="5:41" x14ac:dyDescent="0.3">
      <c r="E83" s="264"/>
      <c r="F83" s="264"/>
      <c r="G83" s="264"/>
      <c r="H83" s="264"/>
      <c r="I83" s="264"/>
      <c r="J83" s="264"/>
      <c r="K83" s="264"/>
      <c r="L83" s="264"/>
      <c r="M83" s="275"/>
      <c r="N83" s="264"/>
      <c r="O83" s="264"/>
      <c r="V83" s="21"/>
      <c r="Z83" s="264"/>
      <c r="AA83" s="264"/>
      <c r="AB83" s="264"/>
      <c r="AC83" s="264"/>
      <c r="AD83" s="264"/>
      <c r="AE83" s="264"/>
      <c r="AF83" s="264"/>
      <c r="AG83" s="264"/>
      <c r="AH83" s="264"/>
      <c r="AI83" s="264"/>
      <c r="AJ83" s="264"/>
    </row>
    <row r="84" spans="5:41" x14ac:dyDescent="0.3">
      <c r="F84" s="57" t="s">
        <v>22</v>
      </c>
      <c r="G84" s="34">
        <f>G71+1</f>
        <v>5</v>
      </c>
      <c r="H84" s="57" t="s">
        <v>43</v>
      </c>
      <c r="I84" s="57"/>
      <c r="J84" s="57"/>
      <c r="K84" s="58" t="s">
        <v>21</v>
      </c>
      <c r="L84" s="59"/>
      <c r="M84" s="124"/>
      <c r="V84" s="21"/>
      <c r="AA84" s="57" t="s">
        <v>22</v>
      </c>
      <c r="AB84" s="34">
        <f>AB71+1</f>
        <v>5</v>
      </c>
      <c r="AC84" s="57" t="s">
        <v>43</v>
      </c>
      <c r="AD84" s="57"/>
      <c r="AE84" s="57"/>
      <c r="AF84" s="58" t="s">
        <v>21</v>
      </c>
      <c r="AG84" s="59"/>
    </row>
    <row r="85" spans="5:41" x14ac:dyDescent="0.3">
      <c r="E85" s="274" t="s">
        <v>20</v>
      </c>
      <c r="F85" s="274"/>
      <c r="G85" s="61" t="s">
        <v>19</v>
      </c>
      <c r="H85" s="62">
        <f>IF(G85=P$4,Q$4,IF(G85=P$5,Q$5,IF(G85=P$6,Q$6,IF(G85=P$7,Q$7,IF(G85=P$8,Q$8,"")))))</f>
        <v>0</v>
      </c>
      <c r="I85" s="62"/>
      <c r="J85" s="62"/>
      <c r="K85" s="58" t="s">
        <v>18</v>
      </c>
      <c r="L85" s="59"/>
      <c r="M85" s="124"/>
      <c r="P85" s="17">
        <f>IF(G85="",0,1)</f>
        <v>0</v>
      </c>
      <c r="Q85" s="17">
        <f>IF(F87="",0,1)</f>
        <v>0</v>
      </c>
      <c r="R85" s="17">
        <f>IF(F88="",0,1)</f>
        <v>0</v>
      </c>
      <c r="S85" s="17">
        <f>IF(F89="",0,1)</f>
        <v>0</v>
      </c>
      <c r="T85" s="17">
        <f>IF(F90="",0,1)</f>
        <v>0</v>
      </c>
      <c r="V85" s="21"/>
      <c r="Z85" s="274" t="s">
        <v>20</v>
      </c>
      <c r="AA85" s="274"/>
      <c r="AB85" s="61" t="s">
        <v>19</v>
      </c>
      <c r="AC85" s="62">
        <f>IF(AB85=P$4,Q$4,IF(AB85=P$5,Q$5,IF(AB85=P$6,Q$6,IF(AB85=P$7,Q$7,IF(AB85=P$8,Q$8,"")))))</f>
        <v>0</v>
      </c>
      <c r="AD85" s="62"/>
      <c r="AE85" s="62"/>
      <c r="AF85" s="58" t="s">
        <v>18</v>
      </c>
      <c r="AG85" s="59"/>
      <c r="AK85" s="17">
        <f>IF(AB85="",0,1)</f>
        <v>0</v>
      </c>
      <c r="AL85" s="17">
        <f>IF(AA87="",0,1)</f>
        <v>0</v>
      </c>
      <c r="AM85" s="17">
        <f>IF(AA88="",0,1)</f>
        <v>0</v>
      </c>
      <c r="AN85" s="17">
        <f>IF(AA89="",0,1)</f>
        <v>0</v>
      </c>
      <c r="AO85" s="17">
        <f>IF(AA90="",0,1)</f>
        <v>0</v>
      </c>
    </row>
    <row r="86" spans="5:41" x14ac:dyDescent="0.3">
      <c r="G86" s="57" t="s">
        <v>16</v>
      </c>
      <c r="H86" s="57" t="s">
        <v>15</v>
      </c>
      <c r="I86" s="57"/>
      <c r="J86" s="57"/>
      <c r="K86" s="57" t="s">
        <v>14</v>
      </c>
      <c r="L86" s="57"/>
      <c r="M86" s="57"/>
      <c r="N86" s="57"/>
      <c r="O86" s="57" t="s">
        <v>13</v>
      </c>
      <c r="V86" s="21"/>
      <c r="AB86" s="57" t="s">
        <v>16</v>
      </c>
      <c r="AC86" s="57" t="s">
        <v>15</v>
      </c>
      <c r="AD86" s="57"/>
      <c r="AE86" s="57"/>
      <c r="AF86" s="57" t="s">
        <v>14</v>
      </c>
      <c r="AG86" s="57"/>
      <c r="AH86" s="57"/>
      <c r="AI86" s="57"/>
      <c r="AJ86" s="57" t="s">
        <v>13</v>
      </c>
    </row>
    <row r="87" spans="5:41" ht="15" customHeight="1" x14ac:dyDescent="0.3">
      <c r="F87" s="63" t="str">
        <f>IF(H85="","",IF(O87&gt;0,IF(O87&lt;=H85,"X",""),""))</f>
        <v/>
      </c>
      <c r="G87" s="48" t="str">
        <f>IF($G$25="","",$G$25)</f>
        <v>Health Services</v>
      </c>
      <c r="H87" s="271"/>
      <c r="I87" s="272"/>
      <c r="J87" s="273"/>
      <c r="K87" s="271"/>
      <c r="L87" s="272"/>
      <c r="M87" s="272"/>
      <c r="N87" s="273"/>
      <c r="O87" s="64"/>
      <c r="V87" s="21"/>
      <c r="AA87" s="63" t="str">
        <f>IF(AC85="","",IF(AJ87&gt;0,IF(AJ87&lt;=AC85,"X",""),""))</f>
        <v/>
      </c>
      <c r="AB87" s="48" t="str">
        <f>IF($AB$25="","",$AB$25)</f>
        <v>Health Services</v>
      </c>
      <c r="AC87" s="271"/>
      <c r="AD87" s="272"/>
      <c r="AE87" s="273"/>
      <c r="AF87" s="271"/>
      <c r="AG87" s="272"/>
      <c r="AH87" s="272"/>
      <c r="AI87" s="273"/>
      <c r="AJ87" s="64"/>
    </row>
    <row r="88" spans="5:41" ht="15" customHeight="1" x14ac:dyDescent="0.3">
      <c r="F88" s="63" t="str">
        <f>IF(H85="","",IF(O88&gt;0,IF(O88&lt;=H85,"X",""),""))</f>
        <v/>
      </c>
      <c r="G88" s="48" t="str">
        <f>IF($G$26="","",$G$26)</f>
        <v>Food Access</v>
      </c>
      <c r="H88" s="271"/>
      <c r="I88" s="272"/>
      <c r="J88" s="273"/>
      <c r="K88" s="271"/>
      <c r="L88" s="272"/>
      <c r="M88" s="272"/>
      <c r="N88" s="273"/>
      <c r="O88" s="64"/>
      <c r="V88" s="21"/>
      <c r="AA88" s="63" t="str">
        <f>IF(AC85="","",IF(AJ88&gt;0,IF(AJ88&lt;=AC85,"X",""),""))</f>
        <v/>
      </c>
      <c r="AB88" s="48" t="str">
        <f>IF($AB$26="","",$AB$26)</f>
        <v>Food Access</v>
      </c>
      <c r="AC88" s="271"/>
      <c r="AD88" s="272"/>
      <c r="AE88" s="273"/>
      <c r="AF88" s="271"/>
      <c r="AG88" s="272"/>
      <c r="AH88" s="272"/>
      <c r="AI88" s="273"/>
      <c r="AJ88" s="64"/>
    </row>
    <row r="89" spans="5:41" ht="15" customHeight="1" x14ac:dyDescent="0.3">
      <c r="F89" s="63" t="str">
        <f>IF(H85="","",IF(O89&gt;0,IF(O89&lt;=H85,"X",""),""))</f>
        <v/>
      </c>
      <c r="G89" s="48" t="str">
        <f>IF($G$27="","",$G$27)</f>
        <v>Civic/Recreation</v>
      </c>
      <c r="H89" s="271"/>
      <c r="I89" s="272"/>
      <c r="J89" s="273"/>
      <c r="K89" s="271"/>
      <c r="L89" s="272"/>
      <c r="M89" s="272"/>
      <c r="N89" s="273"/>
      <c r="O89" s="64"/>
      <c r="V89" s="21"/>
      <c r="AA89" s="63" t="str">
        <f>IF(AC85="","",IF(AJ89&gt;0,IF(AJ89&lt;=AC85,"X",""),""))</f>
        <v/>
      </c>
      <c r="AB89" s="48" t="str">
        <f>IF($AB$27="","",$AB$27)</f>
        <v>Recreation</v>
      </c>
      <c r="AC89" s="271"/>
      <c r="AD89" s="272"/>
      <c r="AE89" s="273"/>
      <c r="AF89" s="271"/>
      <c r="AG89" s="272"/>
      <c r="AH89" s="272"/>
      <c r="AI89" s="273"/>
      <c r="AJ89" s="64"/>
    </row>
    <row r="90" spans="5:41" ht="15" customHeight="1" x14ac:dyDescent="0.3">
      <c r="F90" s="63" t="str">
        <f>IF(H85="","",IF(O90&gt;0,IF(O90&lt;=H85,"X",""),""))</f>
        <v/>
      </c>
      <c r="G90" s="48" t="str">
        <f>IF($G$28="","",$G$28)</f>
        <v>Job Training/Education</v>
      </c>
      <c r="H90" s="271"/>
      <c r="I90" s="272"/>
      <c r="J90" s="273"/>
      <c r="K90" s="271"/>
      <c r="L90" s="272"/>
      <c r="M90" s="272"/>
      <c r="N90" s="273"/>
      <c r="O90" s="64"/>
      <c r="V90" s="21"/>
      <c r="AA90" s="63" t="str">
        <f>IF(AC85="","",IF(AJ90&gt;0,IF(AJ90&lt;=AC85,"X",""),""))</f>
        <v/>
      </c>
      <c r="AB90" s="48" t="str">
        <f>IF($AB$28="","",$AB$28)</f>
        <v>Job Training/Education</v>
      </c>
      <c r="AC90" s="271"/>
      <c r="AD90" s="272"/>
      <c r="AE90" s="273"/>
      <c r="AF90" s="271"/>
      <c r="AG90" s="272"/>
      <c r="AH90" s="272"/>
      <c r="AI90" s="273"/>
      <c r="AJ90" s="64"/>
    </row>
    <row r="91" spans="5:41" ht="15" customHeight="1" thickBot="1" x14ac:dyDescent="0.35">
      <c r="F91" s="24"/>
      <c r="G91" s="24"/>
      <c r="H91" s="24"/>
      <c r="I91" s="24"/>
      <c r="J91" s="24"/>
      <c r="K91" s="24"/>
      <c r="L91" s="24"/>
      <c r="M91" s="24"/>
      <c r="N91" s="24"/>
      <c r="O91" s="24"/>
      <c r="V91" s="21"/>
      <c r="AA91" s="24"/>
      <c r="AB91" s="24"/>
      <c r="AC91" s="24"/>
      <c r="AD91" s="24"/>
      <c r="AE91" s="24"/>
      <c r="AF91" s="24"/>
      <c r="AG91" s="24"/>
      <c r="AH91" s="24"/>
      <c r="AI91" s="24"/>
      <c r="AJ91" s="24"/>
    </row>
    <row r="92" spans="5:41" ht="15" hidden="1" customHeight="1" x14ac:dyDescent="0.3">
      <c r="F92" s="63" t="str">
        <f>IF(H85="","",IF(O92&gt;0,IF(O92&lt;=H85,"X",""),""))</f>
        <v/>
      </c>
      <c r="G92" s="48" t="str">
        <f>IF($G$29="","",$G$29)</f>
        <v/>
      </c>
      <c r="H92" s="268"/>
      <c r="I92" s="269"/>
      <c r="J92" s="270"/>
      <c r="K92" s="268"/>
      <c r="L92" s="269"/>
      <c r="M92" s="269"/>
      <c r="N92" s="270"/>
      <c r="O92" s="65"/>
      <c r="V92" s="21"/>
      <c r="AA92" s="63" t="str">
        <f>IF(AC85="","",IF(AJ92&gt;0,IF(AJ92&lt;=AC85,"X",""),""))</f>
        <v/>
      </c>
      <c r="AB92" s="48" t="str">
        <f>IF($G$29="","",$G$29)</f>
        <v/>
      </c>
      <c r="AC92" s="268"/>
      <c r="AD92" s="269"/>
      <c r="AE92" s="270"/>
      <c r="AF92" s="268"/>
      <c r="AG92" s="269"/>
      <c r="AH92" s="269"/>
      <c r="AI92" s="270"/>
      <c r="AJ92" s="65"/>
    </row>
    <row r="93" spans="5:41" ht="15" hidden="1" customHeight="1" x14ac:dyDescent="0.3">
      <c r="F93" s="63" t="str">
        <f>IF(H85="","",IF(O93&gt;0,IF(O93&lt;=H85,"X",""),""))</f>
        <v/>
      </c>
      <c r="G93" s="48" t="str">
        <f>IF($G$30="","",$G$30)</f>
        <v/>
      </c>
      <c r="H93" s="268"/>
      <c r="I93" s="269"/>
      <c r="J93" s="270"/>
      <c r="K93" s="268"/>
      <c r="L93" s="269"/>
      <c r="M93" s="269"/>
      <c r="N93" s="270"/>
      <c r="O93" s="65"/>
      <c r="V93" s="21"/>
      <c r="AA93" s="63" t="str">
        <f>IF(AC85="","",IF(AJ93&gt;0,IF(AJ93&lt;=AC85,"X",""),""))</f>
        <v/>
      </c>
      <c r="AB93" s="48" t="str">
        <f>IF($G$30="","",$G$30)</f>
        <v/>
      </c>
      <c r="AC93" s="268"/>
      <c r="AD93" s="269"/>
      <c r="AE93" s="270"/>
      <c r="AF93" s="268"/>
      <c r="AG93" s="269"/>
      <c r="AH93" s="269"/>
      <c r="AI93" s="270"/>
      <c r="AJ93" s="65"/>
    </row>
    <row r="94" spans="5:41" ht="15" hidden="1" customHeight="1" x14ac:dyDescent="0.3">
      <c r="F94" s="63" t="str">
        <f>IF(H85="","",IF(O94&gt;0,IF(O94&lt;=H85,"X",""),""))</f>
        <v/>
      </c>
      <c r="G94" s="48" t="str">
        <f>IF($G$31="","",$G$31)</f>
        <v/>
      </c>
      <c r="H94" s="268"/>
      <c r="I94" s="269"/>
      <c r="J94" s="270"/>
      <c r="K94" s="268"/>
      <c r="L94" s="269"/>
      <c r="M94" s="269"/>
      <c r="N94" s="270"/>
      <c r="O94" s="65"/>
      <c r="V94" s="21"/>
      <c r="AA94" s="63" t="str">
        <f>IF(AC85="","",IF(AJ94&gt;0,IF(AJ94&lt;=AC85,"X",""),""))</f>
        <v/>
      </c>
      <c r="AB94" s="48" t="str">
        <f>IF($G$31="","",$G$31)</f>
        <v/>
      </c>
      <c r="AC94" s="268"/>
      <c r="AD94" s="269"/>
      <c r="AE94" s="270"/>
      <c r="AF94" s="268"/>
      <c r="AG94" s="269"/>
      <c r="AH94" s="269"/>
      <c r="AI94" s="270"/>
      <c r="AJ94" s="65"/>
    </row>
    <row r="95" spans="5:41" ht="14.5" thickBot="1" x14ac:dyDescent="0.35">
      <c r="E95" s="24"/>
      <c r="F95" s="24"/>
      <c r="G95" s="24"/>
      <c r="H95" s="24"/>
      <c r="I95" s="24"/>
      <c r="J95" s="24"/>
      <c r="K95" s="24"/>
      <c r="L95" s="24"/>
      <c r="M95" s="24"/>
      <c r="N95" s="24"/>
      <c r="O95" s="24"/>
      <c r="V95" s="21"/>
      <c r="Z95" s="24"/>
      <c r="AA95" s="24"/>
      <c r="AB95" s="24"/>
      <c r="AC95" s="24"/>
      <c r="AD95" s="24"/>
      <c r="AE95" s="24"/>
      <c r="AF95" s="24"/>
      <c r="AG95" s="24"/>
      <c r="AH95" s="24"/>
      <c r="AI95" s="24"/>
      <c r="AJ95" s="24"/>
    </row>
    <row r="96" spans="5:41" x14ac:dyDescent="0.3">
      <c r="E96" s="264"/>
      <c r="F96" s="264"/>
      <c r="G96" s="264"/>
      <c r="H96" s="264"/>
      <c r="I96" s="264"/>
      <c r="J96" s="264"/>
      <c r="K96" s="264"/>
      <c r="L96" s="264"/>
      <c r="M96" s="264"/>
      <c r="N96" s="264"/>
      <c r="O96" s="264"/>
      <c r="V96" s="21"/>
      <c r="Z96" s="264"/>
      <c r="AA96" s="264"/>
      <c r="AB96" s="264"/>
      <c r="AC96" s="264"/>
      <c r="AD96" s="264"/>
      <c r="AE96" s="264"/>
      <c r="AF96" s="264"/>
      <c r="AG96" s="264"/>
      <c r="AH96" s="264"/>
      <c r="AI96" s="264"/>
      <c r="AJ96" s="264"/>
    </row>
    <row r="97" spans="5:41" x14ac:dyDescent="0.3">
      <c r="F97" s="57" t="s">
        <v>22</v>
      </c>
      <c r="G97" s="34">
        <f>G84+1</f>
        <v>6</v>
      </c>
      <c r="H97" s="57" t="s">
        <v>43</v>
      </c>
      <c r="I97" s="57"/>
      <c r="J97" s="57"/>
      <c r="K97" s="58" t="s">
        <v>21</v>
      </c>
      <c r="L97" s="59"/>
      <c r="V97" s="21"/>
      <c r="AA97" s="57" t="s">
        <v>22</v>
      </c>
      <c r="AB97" s="34">
        <f>AB84+1</f>
        <v>6</v>
      </c>
      <c r="AC97" s="57" t="s">
        <v>43</v>
      </c>
      <c r="AD97" s="57"/>
      <c r="AE97" s="57"/>
      <c r="AF97" s="58" t="s">
        <v>21</v>
      </c>
      <c r="AG97" s="59"/>
    </row>
    <row r="98" spans="5:41" x14ac:dyDescent="0.3">
      <c r="E98" s="274" t="s">
        <v>20</v>
      </c>
      <c r="F98" s="274"/>
      <c r="G98" s="61" t="s">
        <v>19</v>
      </c>
      <c r="H98" s="62">
        <f>IF(G98=P$4,Q$4,IF(G98=P$5,Q$5,IF(G98=P$6,Q$6,IF(G98=P$7,Q$7,IF(G98=P$8,Q$8,"")))))</f>
        <v>0</v>
      </c>
      <c r="I98" s="62"/>
      <c r="J98" s="62"/>
      <c r="K98" s="58" t="s">
        <v>18</v>
      </c>
      <c r="L98" s="59"/>
      <c r="P98" s="17">
        <f>IF(G98="",0,1)</f>
        <v>0</v>
      </c>
      <c r="Q98" s="17">
        <f>IF(F100="",0,1)</f>
        <v>0</v>
      </c>
      <c r="R98" s="17">
        <f>IF(F101="",0,1)</f>
        <v>0</v>
      </c>
      <c r="S98" s="17">
        <f>IF(F102="",0,1)</f>
        <v>0</v>
      </c>
      <c r="T98" s="17">
        <f>IF(F103="",0,1)</f>
        <v>0</v>
      </c>
      <c r="V98" s="21"/>
      <c r="Z98" s="274" t="s">
        <v>20</v>
      </c>
      <c r="AA98" s="274"/>
      <c r="AB98" s="61" t="s">
        <v>19</v>
      </c>
      <c r="AC98" s="62">
        <f>IF(AB98=P$4,Q$4,IF(AB98=P$5,Q$5,IF(AB98=P$6,Q$6,IF(AB98=P$7,Q$7,IF(AB98=P$8,Q$8,"")))))</f>
        <v>0</v>
      </c>
      <c r="AD98" s="62"/>
      <c r="AE98" s="62"/>
      <c r="AF98" s="58" t="s">
        <v>18</v>
      </c>
      <c r="AG98" s="59"/>
      <c r="AK98" s="17">
        <f>IF(AB98="",0,1)</f>
        <v>0</v>
      </c>
      <c r="AL98" s="17">
        <f>IF(AA100="",0,1)</f>
        <v>0</v>
      </c>
      <c r="AM98" s="17">
        <f>IF(AA101="",0,1)</f>
        <v>0</v>
      </c>
      <c r="AN98" s="17">
        <f>IF(AA102="",0,1)</f>
        <v>0</v>
      </c>
      <c r="AO98" s="17">
        <f>IF(AA103="",0,1)</f>
        <v>0</v>
      </c>
    </row>
    <row r="99" spans="5:41" x14ac:dyDescent="0.3">
      <c r="G99" s="57" t="s">
        <v>16</v>
      </c>
      <c r="H99" s="57" t="s">
        <v>15</v>
      </c>
      <c r="I99" s="57"/>
      <c r="J99" s="57"/>
      <c r="K99" s="57" t="s">
        <v>14</v>
      </c>
      <c r="L99" s="57"/>
      <c r="M99" s="57"/>
      <c r="N99" s="57"/>
      <c r="O99" s="57" t="s">
        <v>13</v>
      </c>
      <c r="V99" s="21"/>
      <c r="AB99" s="57" t="s">
        <v>16</v>
      </c>
      <c r="AC99" s="57" t="s">
        <v>15</v>
      </c>
      <c r="AD99" s="57"/>
      <c r="AE99" s="57"/>
      <c r="AF99" s="57" t="s">
        <v>14</v>
      </c>
      <c r="AG99" s="57"/>
      <c r="AH99" s="57"/>
      <c r="AI99" s="57"/>
      <c r="AJ99" s="57" t="s">
        <v>13</v>
      </c>
    </row>
    <row r="100" spans="5:41" ht="15" customHeight="1" x14ac:dyDescent="0.3">
      <c r="F100" s="63" t="str">
        <f>IF(H98="","",IF(O100&gt;0,IF(O100&lt;=H98,"X",""),""))</f>
        <v/>
      </c>
      <c r="G100" s="48" t="str">
        <f>IF($G$25="","",$G$25)</f>
        <v>Health Services</v>
      </c>
      <c r="H100" s="271"/>
      <c r="I100" s="272"/>
      <c r="J100" s="273"/>
      <c r="K100" s="271"/>
      <c r="L100" s="272"/>
      <c r="M100" s="272"/>
      <c r="N100" s="273"/>
      <c r="O100" s="64"/>
      <c r="V100" s="21"/>
      <c r="AA100" s="63" t="str">
        <f>IF(AC98="","",IF(AJ100&gt;0,IF(AJ100&lt;=AC98,"X",""),""))</f>
        <v/>
      </c>
      <c r="AB100" s="48" t="str">
        <f>IF($AB$25="","",$AB$25)</f>
        <v>Health Services</v>
      </c>
      <c r="AC100" s="271"/>
      <c r="AD100" s="272"/>
      <c r="AE100" s="273"/>
      <c r="AF100" s="271"/>
      <c r="AG100" s="272"/>
      <c r="AH100" s="272"/>
      <c r="AI100" s="273"/>
      <c r="AJ100" s="64"/>
    </row>
    <row r="101" spans="5:41" ht="15" customHeight="1" x14ac:dyDescent="0.3">
      <c r="F101" s="63" t="str">
        <f>IF(H98="","",IF(O101&gt;0,IF(O101&lt;=H98,"X",""),""))</f>
        <v/>
      </c>
      <c r="G101" s="48" t="str">
        <f>IF($G$26="","",$G$26)</f>
        <v>Food Access</v>
      </c>
      <c r="H101" s="271"/>
      <c r="I101" s="272"/>
      <c r="J101" s="273"/>
      <c r="K101" s="271"/>
      <c r="L101" s="272"/>
      <c r="M101" s="272"/>
      <c r="N101" s="273"/>
      <c r="O101" s="64"/>
      <c r="V101" s="21"/>
      <c r="AA101" s="63" t="str">
        <f>IF(AC98="","",IF(AJ101&gt;0,IF(AJ101&lt;=AC98,"X",""),""))</f>
        <v/>
      </c>
      <c r="AB101" s="48" t="str">
        <f>IF($AB$26="","",$AB$26)</f>
        <v>Food Access</v>
      </c>
      <c r="AC101" s="271"/>
      <c r="AD101" s="272"/>
      <c r="AE101" s="273"/>
      <c r="AF101" s="271"/>
      <c r="AG101" s="272"/>
      <c r="AH101" s="272"/>
      <c r="AI101" s="273"/>
      <c r="AJ101" s="64"/>
    </row>
    <row r="102" spans="5:41" ht="15" customHeight="1" x14ac:dyDescent="0.3">
      <c r="F102" s="63" t="str">
        <f>IF(H98="","",IF(O102&gt;0,IF(O102&lt;=H98,"X",""),""))</f>
        <v/>
      </c>
      <c r="G102" s="48" t="str">
        <f>IF($G$27="","",$G$27)</f>
        <v>Civic/Recreation</v>
      </c>
      <c r="H102" s="271"/>
      <c r="I102" s="272"/>
      <c r="J102" s="273"/>
      <c r="K102" s="271"/>
      <c r="L102" s="272"/>
      <c r="M102" s="272"/>
      <c r="N102" s="273"/>
      <c r="O102" s="64"/>
      <c r="V102" s="21"/>
      <c r="AA102" s="63" t="str">
        <f>IF(AC98="","",IF(AJ102&gt;0,IF(AJ102&lt;=AC98,"X",""),""))</f>
        <v/>
      </c>
      <c r="AB102" s="48" t="str">
        <f>IF($AB$27="","",$AB$27)</f>
        <v>Recreation</v>
      </c>
      <c r="AC102" s="271"/>
      <c r="AD102" s="272"/>
      <c r="AE102" s="273"/>
      <c r="AF102" s="271"/>
      <c r="AG102" s="272"/>
      <c r="AH102" s="272"/>
      <c r="AI102" s="273"/>
      <c r="AJ102" s="64"/>
    </row>
    <row r="103" spans="5:41" ht="15" customHeight="1" x14ac:dyDescent="0.3">
      <c r="F103" s="63" t="str">
        <f>IF(H98="","",IF(O103&gt;0,IF(O103&lt;=H98,"X",""),""))</f>
        <v/>
      </c>
      <c r="G103" s="48" t="str">
        <f>IF($G$28="","",$G$28)</f>
        <v>Job Training/Education</v>
      </c>
      <c r="H103" s="271"/>
      <c r="I103" s="272"/>
      <c r="J103" s="273"/>
      <c r="K103" s="271"/>
      <c r="L103" s="272"/>
      <c r="M103" s="272"/>
      <c r="N103" s="273"/>
      <c r="O103" s="64"/>
      <c r="V103" s="21"/>
      <c r="AA103" s="63" t="str">
        <f>IF(AC98="","",IF(AJ103&gt;0,IF(AJ103&lt;=AC98,"X",""),""))</f>
        <v/>
      </c>
      <c r="AB103" s="48" t="str">
        <f>IF($AB$28="","",$AB$28)</f>
        <v>Job Training/Education</v>
      </c>
      <c r="AC103" s="271"/>
      <c r="AD103" s="272"/>
      <c r="AE103" s="273"/>
      <c r="AF103" s="271"/>
      <c r="AG103" s="272"/>
      <c r="AH103" s="272"/>
      <c r="AI103" s="273"/>
      <c r="AJ103" s="64"/>
    </row>
    <row r="104" spans="5:41" ht="15" customHeight="1" thickBot="1" x14ac:dyDescent="0.35">
      <c r="F104" s="24"/>
      <c r="G104" s="24"/>
      <c r="H104" s="24"/>
      <c r="I104" s="24"/>
      <c r="J104" s="24"/>
      <c r="K104" s="24"/>
      <c r="L104" s="24"/>
      <c r="M104" s="24"/>
      <c r="N104" s="24"/>
      <c r="O104" s="24"/>
      <c r="V104" s="21"/>
      <c r="AA104" s="24"/>
      <c r="AB104" s="24"/>
      <c r="AC104" s="24"/>
      <c r="AD104" s="24"/>
      <c r="AE104" s="24"/>
      <c r="AF104" s="24"/>
      <c r="AG104" s="24"/>
      <c r="AH104" s="24"/>
      <c r="AI104" s="24"/>
      <c r="AJ104" s="24"/>
    </row>
    <row r="105" spans="5:41" ht="15" hidden="1" customHeight="1" x14ac:dyDescent="0.3">
      <c r="F105" s="63" t="str">
        <f>IF(H98="","",IF(O105&gt;0,IF(O105&lt;=H98,"X",""),""))</f>
        <v/>
      </c>
      <c r="G105" s="48" t="str">
        <f>IF($G$29="","",$G$29)</f>
        <v/>
      </c>
      <c r="H105" s="268"/>
      <c r="I105" s="269"/>
      <c r="J105" s="270"/>
      <c r="K105" s="268"/>
      <c r="L105" s="269"/>
      <c r="M105" s="269"/>
      <c r="N105" s="270"/>
      <c r="O105" s="65"/>
      <c r="V105" s="21"/>
      <c r="AA105" s="63" t="str">
        <f>IF(AC98="","",IF(AJ105&gt;0,IF(AJ105&lt;=AC98,"X",""),""))</f>
        <v/>
      </c>
      <c r="AB105" s="48" t="str">
        <f>IF($G$29="","",$G$29)</f>
        <v/>
      </c>
      <c r="AC105" s="268"/>
      <c r="AD105" s="269"/>
      <c r="AE105" s="270"/>
      <c r="AF105" s="268"/>
      <c r="AG105" s="269"/>
      <c r="AH105" s="269"/>
      <c r="AI105" s="270"/>
      <c r="AJ105" s="65"/>
    </row>
    <row r="106" spans="5:41" ht="15" hidden="1" customHeight="1" x14ac:dyDescent="0.3">
      <c r="F106" s="63" t="str">
        <f>IF(H98="","",IF(O106&gt;0,IF(O106&lt;=H98,"X",""),""))</f>
        <v/>
      </c>
      <c r="G106" s="48" t="str">
        <f>IF($G$30="","",$G$30)</f>
        <v/>
      </c>
      <c r="H106" s="268"/>
      <c r="I106" s="269"/>
      <c r="J106" s="270"/>
      <c r="K106" s="268"/>
      <c r="L106" s="269"/>
      <c r="M106" s="269"/>
      <c r="N106" s="270"/>
      <c r="O106" s="65"/>
      <c r="V106" s="21"/>
      <c r="AA106" s="63" t="str">
        <f>IF(AC98="","",IF(AJ106&gt;0,IF(AJ106&lt;=AC98,"X",""),""))</f>
        <v/>
      </c>
      <c r="AB106" s="48" t="str">
        <f>IF($G$30="","",$G$30)</f>
        <v/>
      </c>
      <c r="AC106" s="268"/>
      <c r="AD106" s="269"/>
      <c r="AE106" s="270"/>
      <c r="AF106" s="268"/>
      <c r="AG106" s="269"/>
      <c r="AH106" s="269"/>
      <c r="AI106" s="270"/>
      <c r="AJ106" s="65"/>
    </row>
    <row r="107" spans="5:41" ht="15" hidden="1" customHeight="1" x14ac:dyDescent="0.3">
      <c r="F107" s="63" t="str">
        <f>IF(H98="","",IF(O107&gt;0,IF(O107&lt;=H98,"X",""),""))</f>
        <v/>
      </c>
      <c r="G107" s="48" t="str">
        <f>IF($G$31="","",$G$31)</f>
        <v/>
      </c>
      <c r="H107" s="268"/>
      <c r="I107" s="269"/>
      <c r="J107" s="270"/>
      <c r="K107" s="268"/>
      <c r="L107" s="269"/>
      <c r="M107" s="269"/>
      <c r="N107" s="270"/>
      <c r="O107" s="65"/>
      <c r="V107" s="21"/>
      <c r="AA107" s="63" t="str">
        <f>IF(AC98="","",IF(AJ107&gt;0,IF(AJ107&lt;=AC98,"X",""),""))</f>
        <v/>
      </c>
      <c r="AB107" s="48" t="str">
        <f>IF($G$31="","",$G$31)</f>
        <v/>
      </c>
      <c r="AC107" s="268"/>
      <c r="AD107" s="269"/>
      <c r="AE107" s="270"/>
      <c r="AF107" s="268"/>
      <c r="AG107" s="269"/>
      <c r="AH107" s="269"/>
      <c r="AI107" s="270"/>
      <c r="AJ107" s="65"/>
    </row>
    <row r="108" spans="5:41" ht="14.5" thickBot="1" x14ac:dyDescent="0.35">
      <c r="E108" s="24"/>
      <c r="F108" s="24"/>
      <c r="G108" s="24"/>
      <c r="H108" s="24"/>
      <c r="I108" s="24"/>
      <c r="J108" s="24"/>
      <c r="K108" s="24"/>
      <c r="L108" s="24"/>
      <c r="M108" s="24"/>
      <c r="N108" s="24"/>
      <c r="O108" s="24"/>
      <c r="V108" s="21"/>
      <c r="Z108" s="24"/>
      <c r="AA108" s="24"/>
      <c r="AB108" s="24"/>
      <c r="AC108" s="24"/>
      <c r="AD108" s="24"/>
      <c r="AE108" s="24"/>
      <c r="AF108" s="24"/>
      <c r="AG108" s="24"/>
      <c r="AH108" s="24"/>
      <c r="AI108" s="24"/>
      <c r="AJ108" s="24"/>
    </row>
    <row r="109" spans="5:41" x14ac:dyDescent="0.3">
      <c r="E109" s="264"/>
      <c r="F109" s="264"/>
      <c r="G109" s="264"/>
      <c r="H109" s="264"/>
      <c r="I109" s="264"/>
      <c r="J109" s="264"/>
      <c r="K109" s="264"/>
      <c r="L109" s="264"/>
      <c r="M109" s="264"/>
      <c r="N109" s="264"/>
      <c r="O109" s="264"/>
      <c r="V109" s="21"/>
      <c r="Z109" s="264"/>
      <c r="AA109" s="264"/>
      <c r="AB109" s="264"/>
      <c r="AC109" s="264"/>
      <c r="AD109" s="264"/>
      <c r="AE109" s="264"/>
      <c r="AF109" s="264"/>
      <c r="AG109" s="264"/>
      <c r="AH109" s="264"/>
      <c r="AI109" s="264"/>
      <c r="AJ109" s="264"/>
    </row>
    <row r="110" spans="5:41" x14ac:dyDescent="0.3">
      <c r="F110" s="57" t="s">
        <v>22</v>
      </c>
      <c r="G110" s="34">
        <f>G97+1</f>
        <v>7</v>
      </c>
      <c r="H110" s="57" t="s">
        <v>43</v>
      </c>
      <c r="I110" s="57"/>
      <c r="J110" s="57"/>
      <c r="K110" s="58" t="s">
        <v>21</v>
      </c>
      <c r="L110" s="59"/>
      <c r="V110" s="21"/>
      <c r="AA110" s="57" t="s">
        <v>22</v>
      </c>
      <c r="AB110" s="34">
        <f>AB97+1</f>
        <v>7</v>
      </c>
      <c r="AC110" s="57" t="s">
        <v>43</v>
      </c>
      <c r="AD110" s="57"/>
      <c r="AE110" s="57"/>
      <c r="AF110" s="58" t="s">
        <v>21</v>
      </c>
      <c r="AG110" s="59"/>
    </row>
    <row r="111" spans="5:41" x14ac:dyDescent="0.3">
      <c r="E111" s="274" t="s">
        <v>20</v>
      </c>
      <c r="F111" s="274"/>
      <c r="G111" s="61" t="s">
        <v>19</v>
      </c>
      <c r="H111" s="62">
        <f>IF(G111=P$4,Q$4,IF(G111=P$5,Q$5,IF(G111=P$6,Q$6,IF(G111=P$7,Q$7,IF(G111=P$8,Q$8,"")))))</f>
        <v>0</v>
      </c>
      <c r="I111" s="62"/>
      <c r="J111" s="62"/>
      <c r="K111" s="58" t="s">
        <v>18</v>
      </c>
      <c r="L111" s="59"/>
      <c r="P111" s="17">
        <f>IF(G111="",0,1)</f>
        <v>0</v>
      </c>
      <c r="Q111" s="17">
        <f>IF(F113="",0,1)</f>
        <v>0</v>
      </c>
      <c r="R111" s="17">
        <f>IF(F114="",0,1)</f>
        <v>0</v>
      </c>
      <c r="S111" s="17">
        <f>IF(F115="",0,1)</f>
        <v>0</v>
      </c>
      <c r="T111" s="17">
        <f>IF(F116="",0,1)</f>
        <v>0</v>
      </c>
      <c r="V111" s="21"/>
      <c r="Z111" s="274" t="s">
        <v>20</v>
      </c>
      <c r="AA111" s="274"/>
      <c r="AB111" s="61" t="s">
        <v>19</v>
      </c>
      <c r="AC111" s="62">
        <f>IF(AB111=P$4,Q$4,IF(AB111=P$5,Q$5,IF(AB111=P$6,Q$6,IF(AB111=P$7,Q$7,IF(AB111=P$8,Q$8,"")))))</f>
        <v>0</v>
      </c>
      <c r="AD111" s="62"/>
      <c r="AE111" s="62"/>
      <c r="AF111" s="58" t="s">
        <v>18</v>
      </c>
      <c r="AG111" s="59"/>
      <c r="AK111" s="17">
        <f>IF(AB111="",0,1)</f>
        <v>0</v>
      </c>
      <c r="AL111" s="17">
        <f>IF(AA113="",0,1)</f>
        <v>0</v>
      </c>
      <c r="AM111" s="17">
        <f>IF(AA114="",0,1)</f>
        <v>0</v>
      </c>
      <c r="AN111" s="17">
        <f>IF(AA115="",0,1)</f>
        <v>0</v>
      </c>
      <c r="AO111" s="17">
        <f>IF(AA116="",0,1)</f>
        <v>0</v>
      </c>
    </row>
    <row r="112" spans="5:41" x14ac:dyDescent="0.3">
      <c r="G112" s="57" t="s">
        <v>16</v>
      </c>
      <c r="H112" s="57" t="s">
        <v>15</v>
      </c>
      <c r="I112" s="57"/>
      <c r="J112" s="57"/>
      <c r="K112" s="57" t="s">
        <v>14</v>
      </c>
      <c r="L112" s="57"/>
      <c r="M112" s="57"/>
      <c r="N112" s="57"/>
      <c r="O112" s="57" t="s">
        <v>13</v>
      </c>
      <c r="V112" s="21"/>
      <c r="AB112" s="57" t="s">
        <v>16</v>
      </c>
      <c r="AC112" s="57" t="s">
        <v>15</v>
      </c>
      <c r="AD112" s="57"/>
      <c r="AE112" s="57"/>
      <c r="AF112" s="57" t="s">
        <v>14</v>
      </c>
      <c r="AG112" s="57"/>
      <c r="AH112" s="57"/>
      <c r="AI112" s="57"/>
      <c r="AJ112" s="57" t="s">
        <v>13</v>
      </c>
    </row>
    <row r="113" spans="5:41" ht="15" customHeight="1" x14ac:dyDescent="0.3">
      <c r="F113" s="63" t="str">
        <f>IF(H111="","",IF(O113&gt;0,IF(O113&lt;=H111,"X",""),""))</f>
        <v/>
      </c>
      <c r="G113" s="48" t="str">
        <f>IF($G$25="","",$G$25)</f>
        <v>Health Services</v>
      </c>
      <c r="H113" s="271"/>
      <c r="I113" s="272"/>
      <c r="J113" s="273"/>
      <c r="K113" s="271"/>
      <c r="L113" s="272"/>
      <c r="M113" s="272"/>
      <c r="N113" s="273"/>
      <c r="O113" s="64"/>
      <c r="V113" s="21"/>
      <c r="AA113" s="63" t="str">
        <f>IF(AC111="","",IF(AJ113&gt;0,IF(AJ113&lt;=AC111,"X",""),""))</f>
        <v/>
      </c>
      <c r="AB113" s="48" t="str">
        <f>IF($AB$25="","",$AB$25)</f>
        <v>Health Services</v>
      </c>
      <c r="AC113" s="271"/>
      <c r="AD113" s="272"/>
      <c r="AE113" s="273"/>
      <c r="AF113" s="271"/>
      <c r="AG113" s="272"/>
      <c r="AH113" s="272"/>
      <c r="AI113" s="273"/>
      <c r="AJ113" s="64"/>
    </row>
    <row r="114" spans="5:41" ht="15" customHeight="1" x14ac:dyDescent="0.3">
      <c r="F114" s="63" t="str">
        <f>IF(H111="","",IF(O114&gt;0,IF(O114&lt;=H111,"X",""),""))</f>
        <v/>
      </c>
      <c r="G114" s="48" t="str">
        <f>IF($G$26="","",$G$26)</f>
        <v>Food Access</v>
      </c>
      <c r="H114" s="271"/>
      <c r="I114" s="272"/>
      <c r="J114" s="273"/>
      <c r="K114" s="271"/>
      <c r="L114" s="272"/>
      <c r="M114" s="272"/>
      <c r="N114" s="273"/>
      <c r="O114" s="64"/>
      <c r="V114" s="21"/>
      <c r="AA114" s="63" t="str">
        <f>IF(AC111="","",IF(AJ114&gt;0,IF(AJ114&lt;=AC111,"X",""),""))</f>
        <v/>
      </c>
      <c r="AB114" s="48" t="str">
        <f>IF($AB$26="","",$AB$26)</f>
        <v>Food Access</v>
      </c>
      <c r="AC114" s="271"/>
      <c r="AD114" s="272"/>
      <c r="AE114" s="273"/>
      <c r="AF114" s="271"/>
      <c r="AG114" s="272"/>
      <c r="AH114" s="272"/>
      <c r="AI114" s="273"/>
      <c r="AJ114" s="64"/>
    </row>
    <row r="115" spans="5:41" ht="15" customHeight="1" x14ac:dyDescent="0.3">
      <c r="F115" s="63" t="str">
        <f>IF(H111="","",IF(O115&gt;0,IF(O115&lt;=H111,"X",""),""))</f>
        <v/>
      </c>
      <c r="G115" s="48" t="str">
        <f>IF($G$27="","",$G$27)</f>
        <v>Civic/Recreation</v>
      </c>
      <c r="H115" s="271"/>
      <c r="I115" s="272"/>
      <c r="J115" s="273"/>
      <c r="K115" s="271"/>
      <c r="L115" s="272"/>
      <c r="M115" s="272"/>
      <c r="N115" s="273"/>
      <c r="O115" s="64"/>
      <c r="V115" s="21"/>
      <c r="AA115" s="63" t="str">
        <f>IF(AC111="","",IF(AJ115&gt;0,IF(AJ115&lt;=AC111,"X",""),""))</f>
        <v/>
      </c>
      <c r="AB115" s="48" t="str">
        <f>IF($AB$27="","",$AB$27)</f>
        <v>Recreation</v>
      </c>
      <c r="AC115" s="271"/>
      <c r="AD115" s="272"/>
      <c r="AE115" s="273"/>
      <c r="AF115" s="271"/>
      <c r="AG115" s="272"/>
      <c r="AH115" s="272"/>
      <c r="AI115" s="273"/>
      <c r="AJ115" s="64"/>
    </row>
    <row r="116" spans="5:41" ht="15" customHeight="1" x14ac:dyDescent="0.3">
      <c r="F116" s="63" t="str">
        <f>IF(H111="","",IF(O116&gt;0,IF(O116&lt;=H111,"X",""),""))</f>
        <v/>
      </c>
      <c r="G116" s="48" t="str">
        <f>IF($G$28="","",$G$28)</f>
        <v>Job Training/Education</v>
      </c>
      <c r="H116" s="271"/>
      <c r="I116" s="272"/>
      <c r="J116" s="273"/>
      <c r="K116" s="271"/>
      <c r="L116" s="272"/>
      <c r="M116" s="272"/>
      <c r="N116" s="273"/>
      <c r="O116" s="64"/>
      <c r="V116" s="21"/>
      <c r="AA116" s="63" t="str">
        <f>IF(AC111="","",IF(AJ116&gt;0,IF(AJ116&lt;=AC111,"X",""),""))</f>
        <v/>
      </c>
      <c r="AB116" s="48" t="str">
        <f>IF($AB$28="","",$AB$28)</f>
        <v>Job Training/Education</v>
      </c>
      <c r="AC116" s="271"/>
      <c r="AD116" s="272"/>
      <c r="AE116" s="273"/>
      <c r="AF116" s="271"/>
      <c r="AG116" s="272"/>
      <c r="AH116" s="272"/>
      <c r="AI116" s="273"/>
      <c r="AJ116" s="64"/>
    </row>
    <row r="117" spans="5:41" ht="15" customHeight="1" thickBot="1" x14ac:dyDescent="0.35">
      <c r="F117" s="24"/>
      <c r="G117" s="24"/>
      <c r="H117" s="24"/>
      <c r="I117" s="24"/>
      <c r="J117" s="24"/>
      <c r="K117" s="24"/>
      <c r="L117" s="24"/>
      <c r="M117" s="24"/>
      <c r="N117" s="24"/>
      <c r="O117" s="24"/>
      <c r="V117" s="21"/>
      <c r="AA117" s="24"/>
      <c r="AB117" s="24"/>
      <c r="AC117" s="24"/>
      <c r="AD117" s="24"/>
      <c r="AE117" s="24"/>
      <c r="AF117" s="24"/>
      <c r="AG117" s="24"/>
      <c r="AH117" s="24"/>
      <c r="AI117" s="24"/>
      <c r="AJ117" s="24"/>
    </row>
    <row r="118" spans="5:41" ht="15" hidden="1" customHeight="1" x14ac:dyDescent="0.3">
      <c r="F118" s="63" t="str">
        <f>IF(H111="","",IF(O118&gt;0,IF(O118&lt;=H111,"X",""),""))</f>
        <v/>
      </c>
      <c r="G118" s="48" t="str">
        <f>IF($G$29="","",$G$29)</f>
        <v/>
      </c>
      <c r="H118" s="268"/>
      <c r="I118" s="269"/>
      <c r="J118" s="270"/>
      <c r="K118" s="268"/>
      <c r="L118" s="269"/>
      <c r="M118" s="269"/>
      <c r="N118" s="270"/>
      <c r="O118" s="65"/>
      <c r="V118" s="21"/>
      <c r="AA118" s="63" t="str">
        <f>IF(AC111="","",IF(AJ118&gt;0,IF(AJ118&lt;=AC111,"X",""),""))</f>
        <v/>
      </c>
      <c r="AB118" s="48" t="str">
        <f>IF($G$29="","",$G$29)</f>
        <v/>
      </c>
      <c r="AC118" s="268"/>
      <c r="AD118" s="269"/>
      <c r="AE118" s="270"/>
      <c r="AF118" s="268"/>
      <c r="AG118" s="269"/>
      <c r="AH118" s="269"/>
      <c r="AI118" s="270"/>
      <c r="AJ118" s="65"/>
    </row>
    <row r="119" spans="5:41" ht="15" hidden="1" customHeight="1" x14ac:dyDescent="0.3">
      <c r="F119" s="63" t="str">
        <f>IF(H111="","",IF(O119&gt;0,IF(O119&lt;=H111,"X",""),""))</f>
        <v/>
      </c>
      <c r="G119" s="48" t="str">
        <f>IF($G$30="","",$G$30)</f>
        <v/>
      </c>
      <c r="H119" s="268"/>
      <c r="I119" s="269"/>
      <c r="J119" s="270"/>
      <c r="K119" s="268"/>
      <c r="L119" s="269"/>
      <c r="M119" s="269"/>
      <c r="N119" s="270"/>
      <c r="O119" s="65"/>
      <c r="V119" s="21"/>
      <c r="AA119" s="63" t="str">
        <f>IF(AC111="","",IF(AJ119&gt;0,IF(AJ119&lt;=AC111,"X",""),""))</f>
        <v/>
      </c>
      <c r="AB119" s="48" t="str">
        <f>IF($G$30="","",$G$30)</f>
        <v/>
      </c>
      <c r="AC119" s="268"/>
      <c r="AD119" s="269"/>
      <c r="AE119" s="270"/>
      <c r="AF119" s="268"/>
      <c r="AG119" s="269"/>
      <c r="AH119" s="269"/>
      <c r="AI119" s="270"/>
      <c r="AJ119" s="65"/>
    </row>
    <row r="120" spans="5:41" ht="15" hidden="1" customHeight="1" x14ac:dyDescent="0.3">
      <c r="F120" s="63" t="str">
        <f>IF(H111="","",IF(O120&gt;0,IF(O120&lt;=H111,"X",""),""))</f>
        <v/>
      </c>
      <c r="G120" s="48" t="str">
        <f>IF($G$31="","",$G$31)</f>
        <v/>
      </c>
      <c r="H120" s="268"/>
      <c r="I120" s="269"/>
      <c r="J120" s="270"/>
      <c r="K120" s="268"/>
      <c r="L120" s="269"/>
      <c r="M120" s="269"/>
      <c r="N120" s="270"/>
      <c r="O120" s="65"/>
      <c r="V120" s="21"/>
      <c r="AA120" s="63" t="str">
        <f>IF(AC111="","",IF(AJ120&gt;0,IF(AJ120&lt;=AC111,"X",""),""))</f>
        <v/>
      </c>
      <c r="AB120" s="48" t="str">
        <f>IF($G$31="","",$G$31)</f>
        <v/>
      </c>
      <c r="AC120" s="268"/>
      <c r="AD120" s="269"/>
      <c r="AE120" s="270"/>
      <c r="AF120" s="268"/>
      <c r="AG120" s="269"/>
      <c r="AH120" s="269"/>
      <c r="AI120" s="270"/>
      <c r="AJ120" s="65"/>
    </row>
    <row r="121" spans="5:41" ht="14.5" thickBot="1" x14ac:dyDescent="0.35">
      <c r="E121" s="24"/>
      <c r="F121" s="24"/>
      <c r="G121" s="24"/>
      <c r="H121" s="24"/>
      <c r="I121" s="24"/>
      <c r="J121" s="24"/>
      <c r="K121" s="24"/>
      <c r="L121" s="24"/>
      <c r="M121" s="24"/>
      <c r="N121" s="24"/>
      <c r="O121" s="24"/>
      <c r="V121" s="21"/>
      <c r="Z121" s="24"/>
      <c r="AA121" s="24"/>
      <c r="AB121" s="24"/>
      <c r="AC121" s="24"/>
      <c r="AD121" s="24"/>
      <c r="AE121" s="24"/>
      <c r="AF121" s="24"/>
      <c r="AG121" s="24"/>
      <c r="AH121" s="24"/>
      <c r="AI121" s="24"/>
      <c r="AJ121" s="24"/>
    </row>
    <row r="122" spans="5:41" x14ac:dyDescent="0.3">
      <c r="E122" s="264"/>
      <c r="F122" s="264"/>
      <c r="G122" s="264"/>
      <c r="H122" s="264"/>
      <c r="I122" s="264"/>
      <c r="J122" s="264"/>
      <c r="K122" s="264"/>
      <c r="L122" s="264"/>
      <c r="M122" s="264"/>
      <c r="N122" s="264"/>
      <c r="O122" s="264"/>
      <c r="V122" s="21"/>
      <c r="Z122" s="264"/>
      <c r="AA122" s="264"/>
      <c r="AB122" s="264"/>
      <c r="AC122" s="264"/>
      <c r="AD122" s="264"/>
      <c r="AE122" s="264"/>
      <c r="AF122" s="264"/>
      <c r="AG122" s="264"/>
      <c r="AH122" s="264"/>
      <c r="AI122" s="264"/>
      <c r="AJ122" s="264"/>
    </row>
    <row r="123" spans="5:41" x14ac:dyDescent="0.3">
      <c r="F123" s="57" t="s">
        <v>22</v>
      </c>
      <c r="G123" s="34">
        <f>G110+1</f>
        <v>8</v>
      </c>
      <c r="H123" s="57" t="s">
        <v>43</v>
      </c>
      <c r="I123" s="57"/>
      <c r="J123" s="57"/>
      <c r="K123" s="58" t="s">
        <v>21</v>
      </c>
      <c r="L123" s="59"/>
      <c r="V123" s="21"/>
      <c r="AA123" s="57" t="s">
        <v>22</v>
      </c>
      <c r="AB123" s="34">
        <f>AB110+1</f>
        <v>8</v>
      </c>
      <c r="AC123" s="57" t="s">
        <v>43</v>
      </c>
      <c r="AD123" s="57"/>
      <c r="AE123" s="57"/>
      <c r="AF123" s="58" t="s">
        <v>21</v>
      </c>
      <c r="AG123" s="59"/>
    </row>
    <row r="124" spans="5:41" x14ac:dyDescent="0.3">
      <c r="E124" s="274" t="s">
        <v>20</v>
      </c>
      <c r="F124" s="274"/>
      <c r="G124" s="61" t="s">
        <v>19</v>
      </c>
      <c r="H124" s="62">
        <f>IF(G124=P$4,Q$4,IF(G124=P$5,Q$5,IF(G124=P$6,Q$6,IF(G124=P$7,Q$7,IF(G124=P$8,Q$8,"")))))</f>
        <v>0</v>
      </c>
      <c r="I124" s="62"/>
      <c r="J124" s="62"/>
      <c r="K124" s="58" t="s">
        <v>18</v>
      </c>
      <c r="L124" s="59"/>
      <c r="P124" s="17">
        <f>IF(G124="",0,1)</f>
        <v>0</v>
      </c>
      <c r="Q124" s="17">
        <f>IF(F126="",0,1)</f>
        <v>0</v>
      </c>
      <c r="R124" s="17">
        <f>IF(F127="",0,1)</f>
        <v>0</v>
      </c>
      <c r="S124" s="17">
        <f>IF(F128="",0,1)</f>
        <v>0</v>
      </c>
      <c r="T124" s="17">
        <f>IF(F129="",0,1)</f>
        <v>0</v>
      </c>
      <c r="V124" s="21"/>
      <c r="Z124" s="274" t="s">
        <v>20</v>
      </c>
      <c r="AA124" s="274"/>
      <c r="AB124" s="61" t="s">
        <v>19</v>
      </c>
      <c r="AC124" s="62">
        <f>IF(AB124=P$4,Q$4,IF(AB124=P$5,Q$5,IF(AB124=P$6,Q$6,IF(AB124=P$7,Q$7,IF(AB124=P$8,Q$8,"")))))</f>
        <v>0</v>
      </c>
      <c r="AD124" s="62"/>
      <c r="AE124" s="62"/>
      <c r="AF124" s="58" t="s">
        <v>18</v>
      </c>
      <c r="AG124" s="59"/>
      <c r="AK124" s="17">
        <f>IF(AB124="",0,1)</f>
        <v>0</v>
      </c>
      <c r="AL124" s="17">
        <f>IF(AA126="",0,1)</f>
        <v>0</v>
      </c>
      <c r="AM124" s="17">
        <f>IF(AA127="",0,1)</f>
        <v>0</v>
      </c>
      <c r="AN124" s="17">
        <f>IF(AA128="",0,1)</f>
        <v>0</v>
      </c>
      <c r="AO124" s="17">
        <f>IF(AA129="",0,1)</f>
        <v>0</v>
      </c>
    </row>
    <row r="125" spans="5:41" x14ac:dyDescent="0.3">
      <c r="G125" s="57" t="s">
        <v>16</v>
      </c>
      <c r="H125" s="57" t="s">
        <v>15</v>
      </c>
      <c r="I125" s="57"/>
      <c r="J125" s="57"/>
      <c r="K125" s="57" t="s">
        <v>14</v>
      </c>
      <c r="L125" s="57"/>
      <c r="M125" s="57"/>
      <c r="N125" s="57"/>
      <c r="O125" s="57" t="s">
        <v>13</v>
      </c>
      <c r="V125" s="21"/>
      <c r="AB125" s="57" t="s">
        <v>16</v>
      </c>
      <c r="AC125" s="57" t="s">
        <v>15</v>
      </c>
      <c r="AD125" s="57"/>
      <c r="AE125" s="57"/>
      <c r="AF125" s="57" t="s">
        <v>14</v>
      </c>
      <c r="AG125" s="57"/>
      <c r="AH125" s="57"/>
      <c r="AI125" s="57"/>
      <c r="AJ125" s="57" t="s">
        <v>13</v>
      </c>
    </row>
    <row r="126" spans="5:41" ht="15" customHeight="1" x14ac:dyDescent="0.3">
      <c r="F126" s="63" t="str">
        <f>IF(H124="","",IF(O126&gt;0,IF(O126&lt;=H124,"X",""),""))</f>
        <v/>
      </c>
      <c r="G126" s="48" t="str">
        <f>IF($G$25="","",$G$25)</f>
        <v>Health Services</v>
      </c>
      <c r="H126" s="271"/>
      <c r="I126" s="272"/>
      <c r="J126" s="273"/>
      <c r="K126" s="271"/>
      <c r="L126" s="272"/>
      <c r="M126" s="272"/>
      <c r="N126" s="273"/>
      <c r="O126" s="64"/>
      <c r="V126" s="21"/>
      <c r="AA126" s="63" t="str">
        <f>IF(AC124="","",IF(AJ126&gt;0,IF(AJ126&lt;=AC124,"X",""),""))</f>
        <v/>
      </c>
      <c r="AB126" s="48" t="str">
        <f>IF($AB$25="","",$AB$25)</f>
        <v>Health Services</v>
      </c>
      <c r="AC126" s="271"/>
      <c r="AD126" s="272"/>
      <c r="AE126" s="273"/>
      <c r="AF126" s="271"/>
      <c r="AG126" s="272"/>
      <c r="AH126" s="272"/>
      <c r="AI126" s="273"/>
      <c r="AJ126" s="64"/>
    </row>
    <row r="127" spans="5:41" ht="15" customHeight="1" x14ac:dyDescent="0.3">
      <c r="F127" s="63" t="str">
        <f>IF(H124="","",IF(O127&gt;0,IF(O127&lt;=H124,"X",""),""))</f>
        <v/>
      </c>
      <c r="G127" s="48" t="str">
        <f>IF($G$26="","",$G$26)</f>
        <v>Food Access</v>
      </c>
      <c r="H127" s="271"/>
      <c r="I127" s="272"/>
      <c r="J127" s="273"/>
      <c r="K127" s="271"/>
      <c r="L127" s="272"/>
      <c r="M127" s="272"/>
      <c r="N127" s="273"/>
      <c r="O127" s="64"/>
      <c r="V127" s="21"/>
      <c r="AA127" s="63" t="str">
        <f>IF(AC124="","",IF(AJ127&gt;0,IF(AJ127&lt;=AC124,"X",""),""))</f>
        <v/>
      </c>
      <c r="AB127" s="48" t="str">
        <f>IF($AB$26="","",$AB$26)</f>
        <v>Food Access</v>
      </c>
      <c r="AC127" s="271"/>
      <c r="AD127" s="272"/>
      <c r="AE127" s="273"/>
      <c r="AF127" s="271"/>
      <c r="AG127" s="272"/>
      <c r="AH127" s="272"/>
      <c r="AI127" s="273"/>
      <c r="AJ127" s="64"/>
    </row>
    <row r="128" spans="5:41" ht="15" customHeight="1" x14ac:dyDescent="0.3">
      <c r="F128" s="63" t="str">
        <f>IF(H124="","",IF(O128&gt;0,IF(O128&lt;=H124,"X",""),""))</f>
        <v/>
      </c>
      <c r="G128" s="48" t="str">
        <f>IF($G$27="","",$G$27)</f>
        <v>Civic/Recreation</v>
      </c>
      <c r="H128" s="271"/>
      <c r="I128" s="272"/>
      <c r="J128" s="273"/>
      <c r="K128" s="271"/>
      <c r="L128" s="272"/>
      <c r="M128" s="272"/>
      <c r="N128" s="273"/>
      <c r="O128" s="64"/>
      <c r="V128" s="21"/>
      <c r="AA128" s="63" t="str">
        <f>IF(AC124="","",IF(AJ128&gt;0,IF(AJ128&lt;=AC124,"X",""),""))</f>
        <v/>
      </c>
      <c r="AB128" s="48" t="str">
        <f>IF($AB$27="","",$AB$27)</f>
        <v>Recreation</v>
      </c>
      <c r="AC128" s="271"/>
      <c r="AD128" s="272"/>
      <c r="AE128" s="273"/>
      <c r="AF128" s="271"/>
      <c r="AG128" s="272"/>
      <c r="AH128" s="272"/>
      <c r="AI128" s="273"/>
      <c r="AJ128" s="64"/>
    </row>
    <row r="129" spans="5:41" ht="15" customHeight="1" x14ac:dyDescent="0.3">
      <c r="F129" s="63" t="str">
        <f>IF(H124="","",IF(O129&gt;0,IF(O129&lt;=H124,"X",""),""))</f>
        <v/>
      </c>
      <c r="G129" s="48" t="str">
        <f>IF($G$28="","",$G$28)</f>
        <v>Job Training/Education</v>
      </c>
      <c r="H129" s="271"/>
      <c r="I129" s="272"/>
      <c r="J129" s="273"/>
      <c r="K129" s="271"/>
      <c r="L129" s="272"/>
      <c r="M129" s="272"/>
      <c r="N129" s="273"/>
      <c r="O129" s="64"/>
      <c r="V129" s="21"/>
      <c r="AA129" s="63" t="str">
        <f>IF(AC124="","",IF(AJ129&gt;0,IF(AJ129&lt;=AC124,"X",""),""))</f>
        <v/>
      </c>
      <c r="AB129" s="48" t="str">
        <f>IF($AB$28="","",$AB$28)</f>
        <v>Job Training/Education</v>
      </c>
      <c r="AC129" s="271"/>
      <c r="AD129" s="272"/>
      <c r="AE129" s="273"/>
      <c r="AF129" s="271"/>
      <c r="AG129" s="272"/>
      <c r="AH129" s="272"/>
      <c r="AI129" s="273"/>
      <c r="AJ129" s="64"/>
    </row>
    <row r="130" spans="5:41" ht="15" customHeight="1" thickBot="1" x14ac:dyDescent="0.35">
      <c r="F130" s="24"/>
      <c r="G130" s="24"/>
      <c r="H130" s="24"/>
      <c r="I130" s="24"/>
      <c r="J130" s="24"/>
      <c r="K130" s="24"/>
      <c r="L130" s="24"/>
      <c r="M130" s="24"/>
      <c r="N130" s="24"/>
      <c r="O130" s="24"/>
      <c r="V130" s="21"/>
      <c r="AA130" s="24"/>
      <c r="AB130" s="24"/>
      <c r="AC130" s="24"/>
      <c r="AD130" s="24"/>
      <c r="AE130" s="24"/>
      <c r="AF130" s="24"/>
      <c r="AG130" s="24"/>
      <c r="AH130" s="24"/>
      <c r="AI130" s="24"/>
      <c r="AJ130" s="24"/>
    </row>
    <row r="131" spans="5:41" ht="15" hidden="1" customHeight="1" x14ac:dyDescent="0.3">
      <c r="F131" s="63" t="str">
        <f>IF(H124="","",IF(O131&gt;0,IF(O131&lt;=H124,"X",""),""))</f>
        <v/>
      </c>
      <c r="G131" s="48" t="str">
        <f>IF($G$29="","",$G$29)</f>
        <v/>
      </c>
      <c r="H131" s="268"/>
      <c r="I131" s="269"/>
      <c r="J131" s="270"/>
      <c r="K131" s="268"/>
      <c r="L131" s="269"/>
      <c r="M131" s="269"/>
      <c r="N131" s="270"/>
      <c r="O131" s="65"/>
      <c r="V131" s="21"/>
      <c r="AA131" s="63" t="str">
        <f>IF(AC124="","",IF(AJ131&gt;0,IF(AJ131&lt;=AC124,"X",""),""))</f>
        <v/>
      </c>
      <c r="AB131" s="48" t="str">
        <f>IF($G$29="","",$G$29)</f>
        <v/>
      </c>
      <c r="AC131" s="268"/>
      <c r="AD131" s="269"/>
      <c r="AE131" s="270"/>
      <c r="AF131" s="268"/>
      <c r="AG131" s="269"/>
      <c r="AH131" s="269"/>
      <c r="AI131" s="270"/>
      <c r="AJ131" s="65"/>
    </row>
    <row r="132" spans="5:41" ht="15" hidden="1" customHeight="1" x14ac:dyDescent="0.3">
      <c r="F132" s="63" t="str">
        <f>IF(H124="","",IF(O132&gt;0,IF(O132&lt;=H124,"X",""),""))</f>
        <v/>
      </c>
      <c r="G132" s="48" t="str">
        <f>IF($G$30="","",$G$30)</f>
        <v/>
      </c>
      <c r="H132" s="268"/>
      <c r="I132" s="269"/>
      <c r="J132" s="270"/>
      <c r="K132" s="268"/>
      <c r="L132" s="269"/>
      <c r="M132" s="269"/>
      <c r="N132" s="270"/>
      <c r="O132" s="65"/>
      <c r="V132" s="21"/>
      <c r="AA132" s="63" t="str">
        <f>IF(AC124="","",IF(AJ132&gt;0,IF(AJ132&lt;=AC124,"X",""),""))</f>
        <v/>
      </c>
      <c r="AB132" s="48" t="str">
        <f>IF($G$30="","",$G$30)</f>
        <v/>
      </c>
      <c r="AC132" s="268"/>
      <c r="AD132" s="269"/>
      <c r="AE132" s="270"/>
      <c r="AF132" s="268"/>
      <c r="AG132" s="269"/>
      <c r="AH132" s="269"/>
      <c r="AI132" s="270"/>
      <c r="AJ132" s="65"/>
    </row>
    <row r="133" spans="5:41" ht="15" hidden="1" customHeight="1" x14ac:dyDescent="0.3">
      <c r="F133" s="63" t="str">
        <f>IF(H124="","",IF(O133&gt;0,IF(O133&lt;=H124,"X",""),""))</f>
        <v/>
      </c>
      <c r="G133" s="48" t="str">
        <f>IF($G$31="","",$G$31)</f>
        <v/>
      </c>
      <c r="H133" s="268"/>
      <c r="I133" s="269"/>
      <c r="J133" s="270"/>
      <c r="K133" s="268"/>
      <c r="L133" s="269"/>
      <c r="M133" s="269"/>
      <c r="N133" s="270"/>
      <c r="O133" s="65"/>
      <c r="V133" s="21"/>
      <c r="AA133" s="63" t="str">
        <f>IF(AC124="","",IF(AJ133&gt;0,IF(AJ133&lt;=AC124,"X",""),""))</f>
        <v/>
      </c>
      <c r="AB133" s="48" t="str">
        <f>IF($G$31="","",$G$31)</f>
        <v/>
      </c>
      <c r="AC133" s="268"/>
      <c r="AD133" s="269"/>
      <c r="AE133" s="270"/>
      <c r="AF133" s="268"/>
      <c r="AG133" s="269"/>
      <c r="AH133" s="269"/>
      <c r="AI133" s="270"/>
      <c r="AJ133" s="65"/>
    </row>
    <row r="134" spans="5:41" ht="14.5" thickBot="1" x14ac:dyDescent="0.35">
      <c r="E134" s="24"/>
      <c r="F134" s="24"/>
      <c r="G134" s="24"/>
      <c r="H134" s="24"/>
      <c r="I134" s="24"/>
      <c r="J134" s="24"/>
      <c r="K134" s="24"/>
      <c r="L134" s="24"/>
      <c r="M134" s="24"/>
      <c r="N134" s="24"/>
      <c r="O134" s="24"/>
      <c r="V134" s="21"/>
      <c r="Z134" s="24"/>
      <c r="AA134" s="24"/>
      <c r="AB134" s="24"/>
      <c r="AC134" s="24"/>
      <c r="AD134" s="24"/>
      <c r="AE134" s="24"/>
      <c r="AF134" s="24"/>
      <c r="AG134" s="24"/>
      <c r="AH134" s="24"/>
      <c r="AI134" s="24"/>
      <c r="AJ134" s="24"/>
    </row>
    <row r="135" spans="5:41" x14ac:dyDescent="0.3">
      <c r="E135" s="264"/>
      <c r="F135" s="264"/>
      <c r="G135" s="264"/>
      <c r="H135" s="264"/>
      <c r="I135" s="264"/>
      <c r="J135" s="264"/>
      <c r="K135" s="264"/>
      <c r="L135" s="264"/>
      <c r="M135" s="264"/>
      <c r="N135" s="264"/>
      <c r="O135" s="264"/>
      <c r="V135" s="21"/>
      <c r="Z135" s="264"/>
      <c r="AA135" s="264"/>
      <c r="AB135" s="264"/>
      <c r="AC135" s="264"/>
      <c r="AD135" s="264"/>
      <c r="AE135" s="264"/>
      <c r="AF135" s="264"/>
      <c r="AG135" s="264"/>
      <c r="AH135" s="264"/>
      <c r="AI135" s="264"/>
      <c r="AJ135" s="264"/>
    </row>
    <row r="136" spans="5:41" x14ac:dyDescent="0.3">
      <c r="F136" s="57" t="s">
        <v>22</v>
      </c>
      <c r="G136" s="34">
        <f>G123+1</f>
        <v>9</v>
      </c>
      <c r="H136" s="57" t="s">
        <v>43</v>
      </c>
      <c r="I136" s="57"/>
      <c r="J136" s="57"/>
      <c r="K136" s="58" t="s">
        <v>21</v>
      </c>
      <c r="L136" s="59"/>
      <c r="V136" s="21"/>
      <c r="AA136" s="57" t="s">
        <v>22</v>
      </c>
      <c r="AB136" s="34">
        <f>AB123+1</f>
        <v>9</v>
      </c>
      <c r="AC136" s="57" t="s">
        <v>43</v>
      </c>
      <c r="AD136" s="57"/>
      <c r="AE136" s="57"/>
      <c r="AF136" s="58" t="s">
        <v>21</v>
      </c>
      <c r="AG136" s="59"/>
    </row>
    <row r="137" spans="5:41" x14ac:dyDescent="0.3">
      <c r="E137" s="274" t="s">
        <v>20</v>
      </c>
      <c r="F137" s="274"/>
      <c r="G137" s="61" t="s">
        <v>19</v>
      </c>
      <c r="H137" s="62">
        <f>IF(G137=P$4,Q$4,IF(G137=P$5,Q$5,IF(G137=P$6,Q$6,IF(G137=P$7,Q$7,IF(G137=P$8,Q$8,"")))))</f>
        <v>0</v>
      </c>
      <c r="I137" s="62"/>
      <c r="J137" s="62"/>
      <c r="K137" s="58" t="s">
        <v>18</v>
      </c>
      <c r="L137" s="59"/>
      <c r="P137" s="17">
        <f>IF(G137="",0,1)</f>
        <v>0</v>
      </c>
      <c r="Q137" s="17">
        <f>IF(F139="",0,1)</f>
        <v>0</v>
      </c>
      <c r="R137" s="17">
        <f>IF(F140="",0,1)</f>
        <v>0</v>
      </c>
      <c r="S137" s="17">
        <f>IF(F141="",0,1)</f>
        <v>0</v>
      </c>
      <c r="T137" s="17">
        <f>IF(F142="",0,1)</f>
        <v>0</v>
      </c>
      <c r="V137" s="21"/>
      <c r="Z137" s="274" t="s">
        <v>20</v>
      </c>
      <c r="AA137" s="274"/>
      <c r="AB137" s="61" t="s">
        <v>19</v>
      </c>
      <c r="AC137" s="62">
        <f>IF(AB137=P$4,Q$4,IF(AB137=P$5,Q$5,IF(AB137=P$6,Q$6,IF(AB137=P$7,Q$7,IF(AB137=P$8,Q$8,"")))))</f>
        <v>0</v>
      </c>
      <c r="AD137" s="62"/>
      <c r="AE137" s="62"/>
      <c r="AF137" s="58" t="s">
        <v>18</v>
      </c>
      <c r="AG137" s="59"/>
      <c r="AK137" s="17">
        <f>IF(AB137="",0,1)</f>
        <v>0</v>
      </c>
      <c r="AL137" s="17">
        <f>IF(AA139="",0,1)</f>
        <v>0</v>
      </c>
      <c r="AM137" s="17">
        <f>IF(AA140="",0,1)</f>
        <v>0</v>
      </c>
      <c r="AN137" s="17">
        <f>IF(AA141="",0,1)</f>
        <v>0</v>
      </c>
      <c r="AO137" s="17">
        <f>IF(AA142="",0,1)</f>
        <v>0</v>
      </c>
    </row>
    <row r="138" spans="5:41" x14ac:dyDescent="0.3">
      <c r="G138" s="57" t="s">
        <v>16</v>
      </c>
      <c r="H138" s="57" t="s">
        <v>15</v>
      </c>
      <c r="I138" s="57"/>
      <c r="J138" s="57"/>
      <c r="K138" s="57" t="s">
        <v>14</v>
      </c>
      <c r="L138" s="57"/>
      <c r="M138" s="57"/>
      <c r="N138" s="57"/>
      <c r="O138" s="57" t="s">
        <v>13</v>
      </c>
      <c r="V138" s="21"/>
      <c r="AB138" s="57" t="s">
        <v>16</v>
      </c>
      <c r="AC138" s="57" t="s">
        <v>15</v>
      </c>
      <c r="AD138" s="57"/>
      <c r="AE138" s="57"/>
      <c r="AF138" s="57" t="s">
        <v>14</v>
      </c>
      <c r="AG138" s="57"/>
      <c r="AH138" s="57"/>
      <c r="AI138" s="57"/>
      <c r="AJ138" s="57" t="s">
        <v>13</v>
      </c>
    </row>
    <row r="139" spans="5:41" ht="15" customHeight="1" x14ac:dyDescent="0.3">
      <c r="F139" s="63" t="str">
        <f>IF(H137="","",IF(O139&gt;0,IF(O139&lt;=H137,"X",""),""))</f>
        <v/>
      </c>
      <c r="G139" s="48" t="str">
        <f>IF($G$25="","",$G$25)</f>
        <v>Health Services</v>
      </c>
      <c r="H139" s="271"/>
      <c r="I139" s="272"/>
      <c r="J139" s="273"/>
      <c r="K139" s="271"/>
      <c r="L139" s="272"/>
      <c r="M139" s="272"/>
      <c r="N139" s="273"/>
      <c r="O139" s="64"/>
      <c r="V139" s="21"/>
      <c r="AA139" s="63" t="str">
        <f>IF(AC137="","",IF(AJ139&gt;0,IF(AJ139&lt;=AC137,"X",""),""))</f>
        <v/>
      </c>
      <c r="AB139" s="48" t="str">
        <f>IF($AB$25="","",$AB$25)</f>
        <v>Health Services</v>
      </c>
      <c r="AC139" s="271"/>
      <c r="AD139" s="272"/>
      <c r="AE139" s="273"/>
      <c r="AF139" s="271"/>
      <c r="AG139" s="272"/>
      <c r="AH139" s="272"/>
      <c r="AI139" s="273"/>
      <c r="AJ139" s="64"/>
    </row>
    <row r="140" spans="5:41" ht="15" customHeight="1" x14ac:dyDescent="0.3">
      <c r="F140" s="63" t="str">
        <f>IF(H137="","",IF(O140&gt;0,IF(O140&lt;=H137,"X",""),""))</f>
        <v/>
      </c>
      <c r="G140" s="48" t="str">
        <f>IF($G$26="","",$G$26)</f>
        <v>Food Access</v>
      </c>
      <c r="H140" s="271"/>
      <c r="I140" s="272"/>
      <c r="J140" s="273"/>
      <c r="K140" s="271"/>
      <c r="L140" s="272"/>
      <c r="M140" s="272"/>
      <c r="N140" s="273"/>
      <c r="O140" s="64"/>
      <c r="V140" s="21"/>
      <c r="AA140" s="63" t="str">
        <f>IF(AC137="","",IF(AJ140&gt;0,IF(AJ140&lt;=AC137,"X",""),""))</f>
        <v/>
      </c>
      <c r="AB140" s="48" t="str">
        <f>IF($AB$26="","",$AB$26)</f>
        <v>Food Access</v>
      </c>
      <c r="AC140" s="271"/>
      <c r="AD140" s="272"/>
      <c r="AE140" s="273"/>
      <c r="AF140" s="271"/>
      <c r="AG140" s="272"/>
      <c r="AH140" s="272"/>
      <c r="AI140" s="273"/>
      <c r="AJ140" s="64"/>
    </row>
    <row r="141" spans="5:41" ht="15" customHeight="1" x14ac:dyDescent="0.3">
      <c r="F141" s="63" t="str">
        <f>IF(H137="","",IF(O141&gt;0,IF(O141&lt;=H137,"X",""),""))</f>
        <v/>
      </c>
      <c r="G141" s="48" t="str">
        <f>IF($G$27="","",$G$27)</f>
        <v>Civic/Recreation</v>
      </c>
      <c r="H141" s="271"/>
      <c r="I141" s="272"/>
      <c r="J141" s="273"/>
      <c r="K141" s="271"/>
      <c r="L141" s="272"/>
      <c r="M141" s="272"/>
      <c r="N141" s="273"/>
      <c r="O141" s="64"/>
      <c r="V141" s="21"/>
      <c r="AA141" s="63" t="str">
        <f>IF(AC137="","",IF(AJ141&gt;0,IF(AJ141&lt;=AC137,"X",""),""))</f>
        <v/>
      </c>
      <c r="AB141" s="48" t="str">
        <f>IF($AB$27="","",$AB$27)</f>
        <v>Recreation</v>
      </c>
      <c r="AC141" s="271"/>
      <c r="AD141" s="272"/>
      <c r="AE141" s="273"/>
      <c r="AF141" s="271"/>
      <c r="AG141" s="272"/>
      <c r="AH141" s="272"/>
      <c r="AI141" s="273"/>
      <c r="AJ141" s="64"/>
    </row>
    <row r="142" spans="5:41" ht="15" customHeight="1" x14ac:dyDescent="0.3">
      <c r="F142" s="63" t="str">
        <f>IF(H137="","",IF(O142&gt;0,IF(O142&lt;=H137,"X",""),""))</f>
        <v/>
      </c>
      <c r="G142" s="48" t="str">
        <f>IF($G$28="","",$G$28)</f>
        <v>Job Training/Education</v>
      </c>
      <c r="H142" s="271"/>
      <c r="I142" s="272"/>
      <c r="J142" s="273"/>
      <c r="K142" s="271"/>
      <c r="L142" s="272"/>
      <c r="M142" s="272"/>
      <c r="N142" s="273"/>
      <c r="O142" s="64"/>
      <c r="V142" s="21"/>
      <c r="AA142" s="63" t="str">
        <f>IF(AC137="","",IF(AJ142&gt;0,IF(AJ142&lt;=AC137,"X",""),""))</f>
        <v/>
      </c>
      <c r="AB142" s="48" t="str">
        <f>IF($AB$28="","",$AB$28)</f>
        <v>Job Training/Education</v>
      </c>
      <c r="AC142" s="271"/>
      <c r="AD142" s="272"/>
      <c r="AE142" s="273"/>
      <c r="AF142" s="271"/>
      <c r="AG142" s="272"/>
      <c r="AH142" s="272"/>
      <c r="AI142" s="273"/>
      <c r="AJ142" s="64"/>
    </row>
    <row r="143" spans="5:41" ht="15" customHeight="1" thickBot="1" x14ac:dyDescent="0.35">
      <c r="F143" s="24"/>
      <c r="G143" s="24"/>
      <c r="H143" s="24"/>
      <c r="I143" s="24"/>
      <c r="J143" s="24"/>
      <c r="K143" s="24"/>
      <c r="L143" s="24"/>
      <c r="M143" s="24"/>
      <c r="N143" s="24"/>
      <c r="O143" s="24"/>
      <c r="V143" s="21"/>
      <c r="AA143" s="24"/>
      <c r="AB143" s="24"/>
      <c r="AC143" s="24"/>
      <c r="AD143" s="24"/>
      <c r="AE143" s="24"/>
      <c r="AF143" s="24"/>
      <c r="AG143" s="24"/>
      <c r="AH143" s="24"/>
      <c r="AI143" s="24"/>
      <c r="AJ143" s="24"/>
    </row>
    <row r="144" spans="5:41" ht="15" hidden="1" customHeight="1" x14ac:dyDescent="0.3">
      <c r="F144" s="63" t="str">
        <f>IF(H137="","",IF(O144&gt;0,IF(O144&lt;=H137,"X",""),""))</f>
        <v/>
      </c>
      <c r="G144" s="48" t="str">
        <f>IF($G$29="","",$G$29)</f>
        <v/>
      </c>
      <c r="H144" s="268"/>
      <c r="I144" s="269"/>
      <c r="J144" s="270"/>
      <c r="K144" s="268"/>
      <c r="L144" s="269"/>
      <c r="M144" s="269"/>
      <c r="N144" s="270"/>
      <c r="O144" s="65"/>
      <c r="V144" s="21"/>
      <c r="AA144" s="63" t="str">
        <f>IF(AC137="","",IF(AJ144&gt;0,IF(AJ144&lt;=AC137,"X",""),""))</f>
        <v/>
      </c>
      <c r="AB144" s="48" t="str">
        <f>IF($G$29="","",$G$29)</f>
        <v/>
      </c>
      <c r="AC144" s="268"/>
      <c r="AD144" s="269"/>
      <c r="AE144" s="270"/>
      <c r="AF144" s="268"/>
      <c r="AG144" s="269"/>
      <c r="AH144" s="269"/>
      <c r="AI144" s="270"/>
      <c r="AJ144" s="65"/>
    </row>
    <row r="145" spans="5:41" ht="15" hidden="1" customHeight="1" x14ac:dyDescent="0.3">
      <c r="F145" s="63" t="str">
        <f>IF(H137="","",IF(O145&gt;0,IF(O145&lt;=H137,"X",""),""))</f>
        <v/>
      </c>
      <c r="G145" s="48" t="str">
        <f>IF($G$30="","",$G$30)</f>
        <v/>
      </c>
      <c r="H145" s="268"/>
      <c r="I145" s="269"/>
      <c r="J145" s="270"/>
      <c r="K145" s="268"/>
      <c r="L145" s="269"/>
      <c r="M145" s="269"/>
      <c r="N145" s="270"/>
      <c r="O145" s="65"/>
      <c r="V145" s="21"/>
      <c r="AA145" s="63" t="str">
        <f>IF(AC137="","",IF(AJ145&gt;0,IF(AJ145&lt;=AC137,"X",""),""))</f>
        <v/>
      </c>
      <c r="AB145" s="48" t="str">
        <f>IF($G$30="","",$G$30)</f>
        <v/>
      </c>
      <c r="AC145" s="268"/>
      <c r="AD145" s="269"/>
      <c r="AE145" s="270"/>
      <c r="AF145" s="268"/>
      <c r="AG145" s="269"/>
      <c r="AH145" s="269"/>
      <c r="AI145" s="270"/>
      <c r="AJ145" s="65"/>
    </row>
    <row r="146" spans="5:41" ht="15" hidden="1" customHeight="1" x14ac:dyDescent="0.3">
      <c r="F146" s="63" t="str">
        <f>IF(H137="","",IF(O146&gt;0,IF(O146&lt;=H137,"X",""),""))</f>
        <v/>
      </c>
      <c r="G146" s="48" t="str">
        <f>IF($G$31="","",$G$31)</f>
        <v/>
      </c>
      <c r="H146" s="268"/>
      <c r="I146" s="269"/>
      <c r="J146" s="270"/>
      <c r="K146" s="268"/>
      <c r="L146" s="269"/>
      <c r="M146" s="269"/>
      <c r="N146" s="270"/>
      <c r="O146" s="65"/>
      <c r="V146" s="21"/>
      <c r="AA146" s="63" t="str">
        <f>IF(AC137="","",IF(AJ146&gt;0,IF(AJ146&lt;=AC137,"X",""),""))</f>
        <v/>
      </c>
      <c r="AB146" s="48" t="str">
        <f>IF($G$31="","",$G$31)</f>
        <v/>
      </c>
      <c r="AC146" s="268"/>
      <c r="AD146" s="269"/>
      <c r="AE146" s="270"/>
      <c r="AF146" s="268"/>
      <c r="AG146" s="269"/>
      <c r="AH146" s="269"/>
      <c r="AI146" s="270"/>
      <c r="AJ146" s="65"/>
    </row>
    <row r="147" spans="5:41" ht="14.5" thickBot="1" x14ac:dyDescent="0.35">
      <c r="E147" s="24"/>
      <c r="F147" s="24"/>
      <c r="G147" s="24"/>
      <c r="H147" s="24"/>
      <c r="I147" s="24"/>
      <c r="J147" s="24"/>
      <c r="K147" s="24"/>
      <c r="L147" s="24"/>
      <c r="M147" s="24"/>
      <c r="N147" s="24"/>
      <c r="O147" s="24"/>
      <c r="V147" s="21"/>
      <c r="Z147" s="24"/>
      <c r="AA147" s="24"/>
      <c r="AB147" s="24"/>
      <c r="AC147" s="24"/>
      <c r="AD147" s="24"/>
      <c r="AE147" s="24"/>
      <c r="AF147" s="24"/>
      <c r="AG147" s="24"/>
      <c r="AH147" s="24"/>
      <c r="AI147" s="24"/>
      <c r="AJ147" s="24"/>
    </row>
    <row r="148" spans="5:41" x14ac:dyDescent="0.3">
      <c r="E148" s="264"/>
      <c r="F148" s="264"/>
      <c r="G148" s="264"/>
      <c r="H148" s="264"/>
      <c r="I148" s="264"/>
      <c r="J148" s="264"/>
      <c r="K148" s="264"/>
      <c r="L148" s="264"/>
      <c r="M148" s="264"/>
      <c r="N148" s="264"/>
      <c r="O148" s="264"/>
      <c r="V148" s="21"/>
      <c r="Z148" s="264"/>
      <c r="AA148" s="264"/>
      <c r="AB148" s="264"/>
      <c r="AC148" s="264"/>
      <c r="AD148" s="264"/>
      <c r="AE148" s="264"/>
      <c r="AF148" s="264"/>
      <c r="AG148" s="264"/>
      <c r="AH148" s="264"/>
      <c r="AI148" s="264"/>
      <c r="AJ148" s="264"/>
    </row>
    <row r="149" spans="5:41" x14ac:dyDescent="0.3">
      <c r="F149" s="57" t="s">
        <v>22</v>
      </c>
      <c r="G149" s="34">
        <f>G136+1</f>
        <v>10</v>
      </c>
      <c r="H149" s="57" t="s">
        <v>43</v>
      </c>
      <c r="I149" s="57"/>
      <c r="J149" s="57"/>
      <c r="K149" s="58" t="s">
        <v>21</v>
      </c>
      <c r="L149" s="59"/>
      <c r="V149" s="21"/>
      <c r="AA149" s="57" t="s">
        <v>22</v>
      </c>
      <c r="AB149" s="34">
        <f>AB136+1</f>
        <v>10</v>
      </c>
      <c r="AC149" s="57" t="s">
        <v>43</v>
      </c>
      <c r="AD149" s="57"/>
      <c r="AE149" s="57"/>
      <c r="AF149" s="58" t="s">
        <v>21</v>
      </c>
      <c r="AG149" s="59"/>
    </row>
    <row r="150" spans="5:41" x14ac:dyDescent="0.3">
      <c r="E150" s="274" t="s">
        <v>20</v>
      </c>
      <c r="F150" s="274"/>
      <c r="G150" s="61" t="s">
        <v>19</v>
      </c>
      <c r="H150" s="62">
        <f>IF(G150=P$4,Q$4,IF(G150=P$5,Q$5,IF(G150=P$6,Q$6,IF(G150=P$7,Q$7,IF(G150=P$8,Q$8,"")))))</f>
        <v>0</v>
      </c>
      <c r="I150" s="62"/>
      <c r="J150" s="62"/>
      <c r="K150" s="58" t="s">
        <v>18</v>
      </c>
      <c r="L150" s="59"/>
      <c r="P150" s="17">
        <f>IF(G150="",0,1)</f>
        <v>0</v>
      </c>
      <c r="Q150" s="17">
        <f>IF(F152="",0,1)</f>
        <v>0</v>
      </c>
      <c r="R150" s="17">
        <f>IF(F153="",0,1)</f>
        <v>0</v>
      </c>
      <c r="S150" s="17">
        <f>IF(F154="",0,1)</f>
        <v>0</v>
      </c>
      <c r="T150" s="17">
        <f>IF(F155="",0,1)</f>
        <v>0</v>
      </c>
      <c r="V150" s="21"/>
      <c r="Z150" s="274" t="s">
        <v>20</v>
      </c>
      <c r="AA150" s="274"/>
      <c r="AB150" s="61" t="s">
        <v>19</v>
      </c>
      <c r="AC150" s="62">
        <f>IF(AB150=P$4,Q$4,IF(AB150=P$5,Q$5,IF(AB150=P$6,Q$6,IF(AB150=P$7,Q$7,IF(AB150=P$8,Q$8,"")))))</f>
        <v>0</v>
      </c>
      <c r="AD150" s="62"/>
      <c r="AE150" s="62"/>
      <c r="AF150" s="58" t="s">
        <v>18</v>
      </c>
      <c r="AG150" s="59"/>
      <c r="AK150" s="17">
        <f>IF(AB150="",0,1)</f>
        <v>0</v>
      </c>
      <c r="AL150" s="17">
        <f>IF(AA152="",0,1)</f>
        <v>0</v>
      </c>
      <c r="AM150" s="17">
        <f>IF(AA153="",0,1)</f>
        <v>0</v>
      </c>
      <c r="AN150" s="17">
        <f>IF(AA154="",0,1)</f>
        <v>0</v>
      </c>
      <c r="AO150" s="17">
        <f>IF(AA155="",0,1)</f>
        <v>0</v>
      </c>
    </row>
    <row r="151" spans="5:41" x14ac:dyDescent="0.3">
      <c r="G151" s="57" t="s">
        <v>16</v>
      </c>
      <c r="H151" s="57" t="s">
        <v>15</v>
      </c>
      <c r="I151" s="57"/>
      <c r="J151" s="57"/>
      <c r="K151" s="57" t="s">
        <v>14</v>
      </c>
      <c r="L151" s="57"/>
      <c r="M151" s="57"/>
      <c r="N151" s="57"/>
      <c r="O151" s="57" t="s">
        <v>13</v>
      </c>
      <c r="V151" s="21"/>
      <c r="AB151" s="57" t="s">
        <v>16</v>
      </c>
      <c r="AC151" s="57" t="s">
        <v>15</v>
      </c>
      <c r="AD151" s="57"/>
      <c r="AE151" s="57"/>
      <c r="AF151" s="57" t="s">
        <v>14</v>
      </c>
      <c r="AG151" s="57"/>
      <c r="AH151" s="57"/>
      <c r="AI151" s="57"/>
      <c r="AJ151" s="57" t="s">
        <v>13</v>
      </c>
    </row>
    <row r="152" spans="5:41" ht="15" customHeight="1" x14ac:dyDescent="0.3">
      <c r="F152" s="63" t="str">
        <f>IF(H150="","",IF(O152&gt;0,IF(O152&lt;=H150,"X",""),""))</f>
        <v/>
      </c>
      <c r="G152" s="48" t="str">
        <f>IF($G$25="","",$G$25)</f>
        <v>Health Services</v>
      </c>
      <c r="H152" s="271"/>
      <c r="I152" s="272"/>
      <c r="J152" s="273"/>
      <c r="K152" s="271"/>
      <c r="L152" s="272"/>
      <c r="M152" s="272"/>
      <c r="N152" s="273"/>
      <c r="O152" s="64"/>
      <c r="V152" s="21"/>
      <c r="AA152" s="63" t="str">
        <f>IF(AC150="","",IF(AJ152&gt;0,IF(AJ152&lt;=AC150,"X",""),""))</f>
        <v/>
      </c>
      <c r="AB152" s="48" t="str">
        <f>IF($AB$25="","",$AB$25)</f>
        <v>Health Services</v>
      </c>
      <c r="AC152" s="271"/>
      <c r="AD152" s="272"/>
      <c r="AE152" s="273"/>
      <c r="AF152" s="271"/>
      <c r="AG152" s="272"/>
      <c r="AH152" s="272"/>
      <c r="AI152" s="273"/>
      <c r="AJ152" s="64"/>
    </row>
    <row r="153" spans="5:41" ht="15" customHeight="1" x14ac:dyDescent="0.3">
      <c r="F153" s="63" t="str">
        <f>IF(H150="","",IF(O153&gt;0,IF(O153&lt;=H150,"X",""),""))</f>
        <v/>
      </c>
      <c r="G153" s="48" t="str">
        <f>IF($G$26="","",$G$26)</f>
        <v>Food Access</v>
      </c>
      <c r="H153" s="271"/>
      <c r="I153" s="272"/>
      <c r="J153" s="273"/>
      <c r="K153" s="271"/>
      <c r="L153" s="272"/>
      <c r="M153" s="272"/>
      <c r="N153" s="273"/>
      <c r="O153" s="64"/>
      <c r="V153" s="21"/>
      <c r="AA153" s="63" t="str">
        <f>IF(AC150="","",IF(AJ153&gt;0,IF(AJ153&lt;=AC150,"X",""),""))</f>
        <v/>
      </c>
      <c r="AB153" s="48" t="str">
        <f>IF($AB$26="","",$AB$26)</f>
        <v>Food Access</v>
      </c>
      <c r="AC153" s="271"/>
      <c r="AD153" s="272"/>
      <c r="AE153" s="273"/>
      <c r="AF153" s="271"/>
      <c r="AG153" s="272"/>
      <c r="AH153" s="272"/>
      <c r="AI153" s="273"/>
      <c r="AJ153" s="64"/>
    </row>
    <row r="154" spans="5:41" ht="15" customHeight="1" x14ac:dyDescent="0.3">
      <c r="F154" s="63" t="str">
        <f>IF(H150="","",IF(O154&gt;0,IF(O154&lt;=H150,"X",""),""))</f>
        <v/>
      </c>
      <c r="G154" s="48" t="str">
        <f>IF($G$27="","",$G$27)</f>
        <v>Civic/Recreation</v>
      </c>
      <c r="H154" s="271"/>
      <c r="I154" s="272"/>
      <c r="J154" s="273"/>
      <c r="K154" s="271"/>
      <c r="L154" s="272"/>
      <c r="M154" s="272"/>
      <c r="N154" s="273"/>
      <c r="O154" s="64"/>
      <c r="V154" s="21"/>
      <c r="AA154" s="63" t="str">
        <f>IF(AC150="","",IF(AJ154&gt;0,IF(AJ154&lt;=AC150,"X",""),""))</f>
        <v/>
      </c>
      <c r="AB154" s="48" t="str">
        <f>IF($AB$27="","",$AB$27)</f>
        <v>Recreation</v>
      </c>
      <c r="AC154" s="271"/>
      <c r="AD154" s="272"/>
      <c r="AE154" s="273"/>
      <c r="AF154" s="271"/>
      <c r="AG154" s="272"/>
      <c r="AH154" s="272"/>
      <c r="AI154" s="273"/>
      <c r="AJ154" s="64"/>
    </row>
    <row r="155" spans="5:41" ht="15" customHeight="1" x14ac:dyDescent="0.3">
      <c r="F155" s="63" t="str">
        <f>IF(H150="","",IF(O155&gt;0,IF(O155&lt;=H150,"X",""),""))</f>
        <v/>
      </c>
      <c r="G155" s="48" t="str">
        <f>IF($G$28="","",$G$28)</f>
        <v>Job Training/Education</v>
      </c>
      <c r="H155" s="271"/>
      <c r="I155" s="272"/>
      <c r="J155" s="273"/>
      <c r="K155" s="271"/>
      <c r="L155" s="272"/>
      <c r="M155" s="272"/>
      <c r="N155" s="273"/>
      <c r="O155" s="64"/>
      <c r="V155" s="21"/>
      <c r="AA155" s="63" t="str">
        <f>IF(AC150="","",IF(AJ155&gt;0,IF(AJ155&lt;=AC150,"X",""),""))</f>
        <v/>
      </c>
      <c r="AB155" s="48" t="str">
        <f>IF($AB$28="","",$AB$28)</f>
        <v>Job Training/Education</v>
      </c>
      <c r="AC155" s="271"/>
      <c r="AD155" s="272"/>
      <c r="AE155" s="273"/>
      <c r="AF155" s="271"/>
      <c r="AG155" s="272"/>
      <c r="AH155" s="272"/>
      <c r="AI155" s="273"/>
      <c r="AJ155" s="64"/>
    </row>
    <row r="156" spans="5:41" ht="15" customHeight="1" thickBot="1" x14ac:dyDescent="0.35">
      <c r="F156" s="24"/>
      <c r="G156" s="24"/>
      <c r="H156" s="24"/>
      <c r="I156" s="24"/>
      <c r="J156" s="24"/>
      <c r="K156" s="24"/>
      <c r="L156" s="24"/>
      <c r="M156" s="24"/>
      <c r="N156" s="24"/>
      <c r="O156" s="24"/>
      <c r="V156" s="21"/>
      <c r="AA156" s="24"/>
      <c r="AB156" s="24"/>
      <c r="AC156" s="24"/>
      <c r="AD156" s="24"/>
      <c r="AE156" s="24"/>
      <c r="AF156" s="24"/>
      <c r="AG156" s="24"/>
      <c r="AH156" s="24"/>
      <c r="AI156" s="24"/>
      <c r="AJ156" s="24"/>
    </row>
    <row r="157" spans="5:41" ht="15" hidden="1" customHeight="1" x14ac:dyDescent="0.3">
      <c r="F157" s="63" t="str">
        <f>IF(H150="","",IF(O157&gt;0,IF(O157&lt;=H150,"X",""),""))</f>
        <v/>
      </c>
      <c r="G157" s="48" t="str">
        <f>IF($G$29="","",$G$29)</f>
        <v/>
      </c>
      <c r="H157" s="268"/>
      <c r="I157" s="269"/>
      <c r="J157" s="270"/>
      <c r="K157" s="268"/>
      <c r="L157" s="269"/>
      <c r="M157" s="269"/>
      <c r="N157" s="270"/>
      <c r="O157" s="65"/>
      <c r="V157" s="21"/>
      <c r="AA157" s="63" t="str">
        <f>IF(AC150="","",IF(AJ157&gt;0,IF(AJ157&lt;=AC150,"X",""),""))</f>
        <v/>
      </c>
      <c r="AB157" s="48" t="str">
        <f>IF($G$29="","",$G$29)</f>
        <v/>
      </c>
      <c r="AC157" s="268"/>
      <c r="AD157" s="269"/>
      <c r="AE157" s="270"/>
      <c r="AF157" s="268"/>
      <c r="AG157" s="269"/>
      <c r="AH157" s="269"/>
      <c r="AI157" s="270"/>
      <c r="AJ157" s="65"/>
    </row>
    <row r="158" spans="5:41" ht="15" hidden="1" customHeight="1" x14ac:dyDescent="0.3">
      <c r="F158" s="63" t="str">
        <f>IF(H150="","",IF(O158&gt;0,IF(O158&lt;=H150,"X",""),""))</f>
        <v/>
      </c>
      <c r="G158" s="48" t="str">
        <f>IF($G$30="","",$G$30)</f>
        <v/>
      </c>
      <c r="H158" s="268"/>
      <c r="I158" s="269"/>
      <c r="J158" s="270"/>
      <c r="K158" s="268"/>
      <c r="L158" s="269"/>
      <c r="M158" s="269"/>
      <c r="N158" s="270"/>
      <c r="O158" s="65"/>
      <c r="V158" s="21"/>
      <c r="AA158" s="63" t="str">
        <f>IF(AC150="","",IF(AJ158&gt;0,IF(AJ158&lt;=AC150,"X",""),""))</f>
        <v/>
      </c>
      <c r="AB158" s="48" t="str">
        <f>IF($G$30="","",$G$30)</f>
        <v/>
      </c>
      <c r="AC158" s="268"/>
      <c r="AD158" s="269"/>
      <c r="AE158" s="270"/>
      <c r="AF158" s="268"/>
      <c r="AG158" s="269"/>
      <c r="AH158" s="269"/>
      <c r="AI158" s="270"/>
      <c r="AJ158" s="65"/>
    </row>
    <row r="159" spans="5:41" ht="15" hidden="1" customHeight="1" x14ac:dyDescent="0.3">
      <c r="F159" s="63" t="str">
        <f>IF(H150="","",IF(O159&gt;0,IF(O159&lt;=H150,"X",""),""))</f>
        <v/>
      </c>
      <c r="G159" s="48" t="str">
        <f>IF($G$31="","",$G$31)</f>
        <v/>
      </c>
      <c r="H159" s="268"/>
      <c r="I159" s="269"/>
      <c r="J159" s="270"/>
      <c r="K159" s="268"/>
      <c r="L159" s="269"/>
      <c r="M159" s="269"/>
      <c r="N159" s="270"/>
      <c r="O159" s="65"/>
      <c r="V159" s="21"/>
      <c r="AA159" s="63" t="str">
        <f>IF(AC150="","",IF(AJ159&gt;0,IF(AJ159&lt;=AC150,"X",""),""))</f>
        <v/>
      </c>
      <c r="AB159" s="48" t="str">
        <f>IF($G$31="","",$G$31)</f>
        <v/>
      </c>
      <c r="AC159" s="268"/>
      <c r="AD159" s="269"/>
      <c r="AE159" s="270"/>
      <c r="AF159" s="268"/>
      <c r="AG159" s="269"/>
      <c r="AH159" s="269"/>
      <c r="AI159" s="270"/>
      <c r="AJ159" s="65"/>
    </row>
    <row r="160" spans="5:41" ht="14.5" thickBot="1" x14ac:dyDescent="0.35">
      <c r="E160" s="24"/>
      <c r="F160" s="24"/>
      <c r="G160" s="24"/>
      <c r="H160" s="24"/>
      <c r="I160" s="24"/>
      <c r="J160" s="24"/>
      <c r="K160" s="24"/>
      <c r="L160" s="24"/>
      <c r="M160" s="24"/>
      <c r="N160" s="24"/>
      <c r="O160" s="24"/>
      <c r="V160" s="21"/>
      <c r="Z160" s="24"/>
      <c r="AA160" s="24"/>
      <c r="AB160" s="24"/>
      <c r="AC160" s="24"/>
      <c r="AD160" s="24"/>
      <c r="AE160" s="24"/>
      <c r="AF160" s="24"/>
      <c r="AG160" s="24"/>
      <c r="AH160" s="24"/>
      <c r="AI160" s="24"/>
      <c r="AJ160" s="24"/>
    </row>
    <row r="161" spans="5:41" x14ac:dyDescent="0.3">
      <c r="E161" s="264"/>
      <c r="F161" s="264"/>
      <c r="G161" s="264"/>
      <c r="H161" s="264"/>
      <c r="I161" s="264"/>
      <c r="J161" s="264"/>
      <c r="K161" s="264"/>
      <c r="L161" s="264"/>
      <c r="M161" s="264"/>
      <c r="N161" s="264"/>
      <c r="O161" s="264"/>
      <c r="V161" s="21"/>
      <c r="Z161" s="264"/>
      <c r="AA161" s="264"/>
      <c r="AB161" s="264"/>
      <c r="AC161" s="264"/>
      <c r="AD161" s="264"/>
      <c r="AE161" s="264"/>
      <c r="AF161" s="264"/>
      <c r="AG161" s="264"/>
      <c r="AH161" s="264"/>
      <c r="AI161" s="264"/>
      <c r="AJ161" s="264"/>
    </row>
    <row r="162" spans="5:41" x14ac:dyDescent="0.3">
      <c r="F162" s="57" t="s">
        <v>22</v>
      </c>
      <c r="G162" s="34">
        <f>G149+1</f>
        <v>11</v>
      </c>
      <c r="H162" s="57" t="s">
        <v>43</v>
      </c>
      <c r="I162" s="57"/>
      <c r="J162" s="57"/>
      <c r="K162" s="58" t="s">
        <v>21</v>
      </c>
      <c r="L162" s="59"/>
      <c r="V162" s="21"/>
      <c r="AA162" s="57" t="s">
        <v>22</v>
      </c>
      <c r="AB162" s="34">
        <f>AB149+1</f>
        <v>11</v>
      </c>
      <c r="AC162" s="57" t="s">
        <v>43</v>
      </c>
      <c r="AD162" s="57"/>
      <c r="AE162" s="57"/>
      <c r="AF162" s="58" t="s">
        <v>21</v>
      </c>
      <c r="AG162" s="59"/>
    </row>
    <row r="163" spans="5:41" x14ac:dyDescent="0.3">
      <c r="E163" s="274" t="s">
        <v>20</v>
      </c>
      <c r="F163" s="274"/>
      <c r="G163" s="61" t="s">
        <v>19</v>
      </c>
      <c r="H163" s="62">
        <f>IF(G163=P$4,Q$4,IF(G163=P$5,Q$5,IF(G163=P$6,Q$6,IF(G163=P$7,Q$7,IF(G163=P$8,Q$8,"")))))</f>
        <v>0</v>
      </c>
      <c r="I163" s="62"/>
      <c r="J163" s="62"/>
      <c r="K163" s="58" t="s">
        <v>18</v>
      </c>
      <c r="L163" s="59"/>
      <c r="P163" s="17">
        <f>IF(G163="",0,1)</f>
        <v>0</v>
      </c>
      <c r="Q163" s="17">
        <f>IF(F165="",0,1)</f>
        <v>0</v>
      </c>
      <c r="R163" s="17">
        <f>IF(F166="",0,1)</f>
        <v>0</v>
      </c>
      <c r="S163" s="17">
        <f>IF(F167="",0,1)</f>
        <v>0</v>
      </c>
      <c r="T163" s="17">
        <f>IF(F168="",0,1)</f>
        <v>0</v>
      </c>
      <c r="V163" s="21"/>
      <c r="Z163" s="274" t="s">
        <v>20</v>
      </c>
      <c r="AA163" s="274"/>
      <c r="AB163" s="61" t="s">
        <v>19</v>
      </c>
      <c r="AC163" s="62" t="str">
        <f>IF(AB163=AK$4,AL$4,IF(AB163=AK$5,AL$5,IF(AB163=AK$6,AL$6,IF(AB163=AK$7,AL$7,IF(AB163=AK$8,AL$8,"")))))</f>
        <v/>
      </c>
      <c r="AD163" s="62"/>
      <c r="AE163" s="62"/>
      <c r="AF163" s="58" t="s">
        <v>18</v>
      </c>
      <c r="AG163" s="59"/>
      <c r="AK163" s="17">
        <f>IF(AB163="",0,1)</f>
        <v>0</v>
      </c>
      <c r="AL163" s="17">
        <f>IF(AA165="",0,1)</f>
        <v>0</v>
      </c>
      <c r="AM163" s="17">
        <f>IF(AA166="",0,1)</f>
        <v>0</v>
      </c>
      <c r="AN163" s="17">
        <f>IF(AA167="",0,1)</f>
        <v>0</v>
      </c>
      <c r="AO163" s="17">
        <f>IF(AA168="",0,1)</f>
        <v>0</v>
      </c>
    </row>
    <row r="164" spans="5:41" x14ac:dyDescent="0.3">
      <c r="G164" s="57" t="s">
        <v>16</v>
      </c>
      <c r="H164" s="57" t="s">
        <v>15</v>
      </c>
      <c r="I164" s="57"/>
      <c r="J164" s="57"/>
      <c r="K164" s="57" t="s">
        <v>14</v>
      </c>
      <c r="L164" s="57"/>
      <c r="M164" s="57"/>
      <c r="N164" s="57"/>
      <c r="O164" s="57" t="s">
        <v>13</v>
      </c>
      <c r="V164" s="21"/>
      <c r="AB164" s="57" t="s">
        <v>16</v>
      </c>
      <c r="AC164" s="57" t="s">
        <v>15</v>
      </c>
      <c r="AD164" s="57"/>
      <c r="AE164" s="57"/>
      <c r="AF164" s="57" t="s">
        <v>14</v>
      </c>
      <c r="AG164" s="57"/>
      <c r="AH164" s="57"/>
      <c r="AI164" s="57"/>
      <c r="AJ164" s="57" t="s">
        <v>13</v>
      </c>
    </row>
    <row r="165" spans="5:41" ht="15" customHeight="1" x14ac:dyDescent="0.3">
      <c r="F165" s="63" t="str">
        <f>IF(H163="","",IF(O165&gt;0,IF(O165&lt;=H163,"X",""),""))</f>
        <v/>
      </c>
      <c r="G165" s="48" t="str">
        <f>IF($G$25="","",$G$25)</f>
        <v>Health Services</v>
      </c>
      <c r="H165" s="271"/>
      <c r="I165" s="272"/>
      <c r="J165" s="273"/>
      <c r="K165" s="271"/>
      <c r="L165" s="272"/>
      <c r="M165" s="272"/>
      <c r="N165" s="273"/>
      <c r="O165" s="64"/>
      <c r="V165" s="21"/>
      <c r="AA165" s="63" t="str">
        <f>IF(AC163="","",IF(AJ165&gt;0,IF(AJ165&lt;=AC163,"X",""),""))</f>
        <v/>
      </c>
      <c r="AB165" s="48" t="str">
        <f>IF($AB$25="","",$AB$25)</f>
        <v>Health Services</v>
      </c>
      <c r="AC165" s="271"/>
      <c r="AD165" s="272"/>
      <c r="AE165" s="273"/>
      <c r="AF165" s="271"/>
      <c r="AG165" s="272"/>
      <c r="AH165" s="272"/>
      <c r="AI165" s="273"/>
      <c r="AJ165" s="64"/>
    </row>
    <row r="166" spans="5:41" ht="15" customHeight="1" x14ac:dyDescent="0.3">
      <c r="F166" s="63" t="str">
        <f>IF(H163="","",IF(O166&gt;0,IF(O166&lt;=H163,"X",""),""))</f>
        <v/>
      </c>
      <c r="G166" s="48" t="str">
        <f>IF($G$26="","",$G$26)</f>
        <v>Food Access</v>
      </c>
      <c r="H166" s="271"/>
      <c r="I166" s="272"/>
      <c r="J166" s="273"/>
      <c r="K166" s="271"/>
      <c r="L166" s="272"/>
      <c r="M166" s="272"/>
      <c r="N166" s="273"/>
      <c r="O166" s="64"/>
      <c r="V166" s="21"/>
      <c r="AA166" s="63" t="str">
        <f>IF(AC163="","",IF(AJ166&gt;0,IF(AJ166&lt;=AC163,"X",""),""))</f>
        <v/>
      </c>
      <c r="AB166" s="48" t="str">
        <f>IF($AB$26="","",$AB$26)</f>
        <v>Food Access</v>
      </c>
      <c r="AC166" s="271"/>
      <c r="AD166" s="272"/>
      <c r="AE166" s="273"/>
      <c r="AF166" s="271"/>
      <c r="AG166" s="272"/>
      <c r="AH166" s="272"/>
      <c r="AI166" s="273"/>
      <c r="AJ166" s="64"/>
    </row>
    <row r="167" spans="5:41" ht="15" customHeight="1" x14ac:dyDescent="0.3">
      <c r="F167" s="63" t="str">
        <f>IF(H163="","",IF(O167&gt;0,IF(O167&lt;=H163,"X",""),""))</f>
        <v/>
      </c>
      <c r="G167" s="48" t="str">
        <f>IF($G$27="","",$G$27)</f>
        <v>Civic/Recreation</v>
      </c>
      <c r="H167" s="271"/>
      <c r="I167" s="272"/>
      <c r="J167" s="273"/>
      <c r="K167" s="271"/>
      <c r="L167" s="272"/>
      <c r="M167" s="272"/>
      <c r="N167" s="273"/>
      <c r="O167" s="64"/>
      <c r="V167" s="21"/>
      <c r="AA167" s="63" t="str">
        <f>IF(AC163="","",IF(AJ167&gt;0,IF(AJ167&lt;=AC163,"X",""),""))</f>
        <v/>
      </c>
      <c r="AB167" s="48" t="str">
        <f>IF($AB$27="","",$AB$27)</f>
        <v>Recreation</v>
      </c>
      <c r="AC167" s="271"/>
      <c r="AD167" s="272"/>
      <c r="AE167" s="273"/>
      <c r="AF167" s="271"/>
      <c r="AG167" s="272"/>
      <c r="AH167" s="272"/>
      <c r="AI167" s="273"/>
      <c r="AJ167" s="64"/>
    </row>
    <row r="168" spans="5:41" ht="15" customHeight="1" x14ac:dyDescent="0.3">
      <c r="F168" s="63" t="str">
        <f>IF(H163="","",IF(O168&gt;0,IF(O168&lt;=H163,"X",""),""))</f>
        <v/>
      </c>
      <c r="G168" s="48" t="str">
        <f>IF($G$28="","",$G$28)</f>
        <v>Job Training/Education</v>
      </c>
      <c r="H168" s="271"/>
      <c r="I168" s="272"/>
      <c r="J168" s="273"/>
      <c r="K168" s="271"/>
      <c r="L168" s="272"/>
      <c r="M168" s="272"/>
      <c r="N168" s="273"/>
      <c r="O168" s="64"/>
      <c r="V168" s="21"/>
      <c r="AA168" s="63" t="str">
        <f>IF(AC163="","",IF(AJ168&gt;0,IF(AJ168&lt;=AC163,"X",""),""))</f>
        <v/>
      </c>
      <c r="AB168" s="48" t="str">
        <f>IF($AB$28="","",$AB$28)</f>
        <v>Job Training/Education</v>
      </c>
      <c r="AC168" s="271"/>
      <c r="AD168" s="272"/>
      <c r="AE168" s="273"/>
      <c r="AF168" s="271"/>
      <c r="AG168" s="272"/>
      <c r="AH168" s="272"/>
      <c r="AI168" s="273"/>
      <c r="AJ168" s="64"/>
    </row>
    <row r="169" spans="5:41" ht="15" customHeight="1" thickBot="1" x14ac:dyDescent="0.35">
      <c r="F169" s="24"/>
      <c r="G169" s="24"/>
      <c r="H169" s="24"/>
      <c r="I169" s="24"/>
      <c r="J169" s="24"/>
      <c r="K169" s="24"/>
      <c r="L169" s="24"/>
      <c r="M169" s="24"/>
      <c r="N169" s="24"/>
      <c r="O169" s="24"/>
      <c r="V169" s="21"/>
      <c r="AA169" s="24"/>
      <c r="AB169" s="24"/>
      <c r="AC169" s="24"/>
      <c r="AD169" s="24"/>
      <c r="AE169" s="24"/>
      <c r="AF169" s="24"/>
      <c r="AG169" s="24"/>
      <c r="AH169" s="24"/>
      <c r="AI169" s="24"/>
      <c r="AJ169" s="24"/>
    </row>
    <row r="170" spans="5:41" ht="14.5" thickBot="1" x14ac:dyDescent="0.35">
      <c r="E170" s="24"/>
      <c r="F170" s="24"/>
      <c r="G170" s="24"/>
      <c r="H170" s="24"/>
      <c r="I170" s="24"/>
      <c r="J170" s="24"/>
      <c r="K170" s="24"/>
      <c r="L170" s="24"/>
      <c r="M170" s="24"/>
      <c r="N170" s="24"/>
      <c r="O170" s="24"/>
      <c r="V170" s="21"/>
      <c r="Z170" s="24"/>
      <c r="AA170" s="24"/>
      <c r="AB170" s="24"/>
      <c r="AC170" s="24"/>
      <c r="AD170" s="24"/>
      <c r="AE170" s="24"/>
      <c r="AF170" s="24"/>
      <c r="AG170" s="24"/>
      <c r="AH170" s="24"/>
      <c r="AI170" s="24"/>
      <c r="AJ170" s="24"/>
    </row>
    <row r="171" spans="5:41" x14ac:dyDescent="0.3">
      <c r="E171" s="264"/>
      <c r="F171" s="264"/>
      <c r="G171" s="264"/>
      <c r="H171" s="264"/>
      <c r="I171" s="264"/>
      <c r="J171" s="264"/>
      <c r="K171" s="264"/>
      <c r="L171" s="264"/>
      <c r="M171" s="264"/>
      <c r="N171" s="264"/>
      <c r="O171" s="264"/>
      <c r="V171" s="21"/>
      <c r="Z171" s="264"/>
      <c r="AA171" s="264"/>
      <c r="AB171" s="264"/>
      <c r="AC171" s="264"/>
      <c r="AD171" s="264"/>
      <c r="AE171" s="264"/>
      <c r="AF171" s="264"/>
      <c r="AG171" s="264"/>
      <c r="AH171" s="264"/>
      <c r="AI171" s="264"/>
      <c r="AJ171" s="264"/>
    </row>
    <row r="172" spans="5:41" x14ac:dyDescent="0.3">
      <c r="F172" s="57" t="s">
        <v>22</v>
      </c>
      <c r="G172" s="34">
        <f>G162+1</f>
        <v>12</v>
      </c>
      <c r="H172" s="57" t="s">
        <v>43</v>
      </c>
      <c r="I172" s="57"/>
      <c r="J172" s="57"/>
      <c r="K172" s="58" t="s">
        <v>21</v>
      </c>
      <c r="L172" s="59"/>
      <c r="V172" s="21"/>
      <c r="AA172" s="57" t="s">
        <v>22</v>
      </c>
      <c r="AB172" s="34">
        <f>AB162+1</f>
        <v>12</v>
      </c>
      <c r="AC172" s="57" t="s">
        <v>43</v>
      </c>
      <c r="AD172" s="57"/>
      <c r="AE172" s="57"/>
      <c r="AF172" s="58" t="s">
        <v>21</v>
      </c>
      <c r="AG172" s="59"/>
    </row>
    <row r="173" spans="5:41" x14ac:dyDescent="0.3">
      <c r="E173" s="274" t="s">
        <v>20</v>
      </c>
      <c r="F173" s="274"/>
      <c r="G173" s="61" t="s">
        <v>19</v>
      </c>
      <c r="H173" s="62">
        <f>IF(G173=P$4,Q$4,IF(G173=P$5,Q$5,IF(G173=P$6,Q$6,IF(G173=P$7,Q$7,IF(G173=P$8,Q$8,"")))))</f>
        <v>0</v>
      </c>
      <c r="I173" s="62"/>
      <c r="J173" s="62"/>
      <c r="K173" s="58" t="s">
        <v>18</v>
      </c>
      <c r="L173" s="59"/>
      <c r="P173" s="17">
        <f>IF(G173="",0,1)</f>
        <v>0</v>
      </c>
      <c r="Q173" s="17">
        <f>IF(F175="",0,1)</f>
        <v>0</v>
      </c>
      <c r="R173" s="17">
        <f>IF(F176="",0,1)</f>
        <v>0</v>
      </c>
      <c r="S173" s="17">
        <f>IF(F177="",0,1)</f>
        <v>0</v>
      </c>
      <c r="T173" s="17">
        <f>IF(F178="",0,1)</f>
        <v>0</v>
      </c>
      <c r="V173" s="21"/>
      <c r="Z173" s="274" t="s">
        <v>20</v>
      </c>
      <c r="AA173" s="274"/>
      <c r="AB173" s="61" t="s">
        <v>19</v>
      </c>
      <c r="AC173" s="62" t="str">
        <f>IF(AB173=AK$4,AL$4,IF(AB173=AK$5,AL$5,IF(AB173=AK$6,AL$6,IF(AB173=AK$7,AL$7,IF(AB173=AK$8,AL$8,"")))))</f>
        <v/>
      </c>
      <c r="AD173" s="62"/>
      <c r="AE173" s="62"/>
      <c r="AF173" s="58" t="s">
        <v>18</v>
      </c>
      <c r="AG173" s="59"/>
      <c r="AK173" s="17">
        <f>IF(AB173="",0,1)</f>
        <v>0</v>
      </c>
      <c r="AL173" s="17">
        <f>IF(AA175="",0,1)</f>
        <v>0</v>
      </c>
      <c r="AM173" s="17">
        <f>IF(AA176="",0,1)</f>
        <v>0</v>
      </c>
      <c r="AN173" s="17">
        <f>IF(AA177="",0,1)</f>
        <v>0</v>
      </c>
      <c r="AO173" s="17">
        <f>IF(AA178="",0,1)</f>
        <v>0</v>
      </c>
    </row>
    <row r="174" spans="5:41" x14ac:dyDescent="0.3">
      <c r="G174" s="57" t="s">
        <v>16</v>
      </c>
      <c r="H174" s="57" t="s">
        <v>15</v>
      </c>
      <c r="I174" s="57"/>
      <c r="J174" s="57"/>
      <c r="K174" s="57" t="s">
        <v>14</v>
      </c>
      <c r="L174" s="57"/>
      <c r="M174" s="57"/>
      <c r="N174" s="57"/>
      <c r="O174" s="57" t="s">
        <v>13</v>
      </c>
      <c r="V174" s="21"/>
      <c r="AB174" s="57" t="s">
        <v>16</v>
      </c>
      <c r="AC174" s="57" t="s">
        <v>15</v>
      </c>
      <c r="AD174" s="57"/>
      <c r="AE174" s="57"/>
      <c r="AF174" s="57" t="s">
        <v>14</v>
      </c>
      <c r="AG174" s="57"/>
      <c r="AH174" s="57"/>
      <c r="AI174" s="57"/>
      <c r="AJ174" s="57" t="s">
        <v>13</v>
      </c>
    </row>
    <row r="175" spans="5:41" ht="15" customHeight="1" x14ac:dyDescent="0.3">
      <c r="F175" s="63" t="str">
        <f>IF(H171="","",IF(O175&gt;0,IF(O175&lt;=H171,"X",""),""))</f>
        <v/>
      </c>
      <c r="G175" s="48" t="str">
        <f>IF($G$25="","",$G$25)</f>
        <v>Health Services</v>
      </c>
      <c r="H175" s="271"/>
      <c r="I175" s="272"/>
      <c r="J175" s="273"/>
      <c r="K175" s="271"/>
      <c r="L175" s="272"/>
      <c r="M175" s="272"/>
      <c r="N175" s="273"/>
      <c r="O175" s="64"/>
      <c r="V175" s="21"/>
      <c r="AA175" s="63" t="str">
        <f>IF(AJ175="Yes", "X","")</f>
        <v/>
      </c>
      <c r="AB175" s="48" t="str">
        <f>IF($AB$25="","",$AB$25)</f>
        <v>Health Services</v>
      </c>
      <c r="AC175" s="271"/>
      <c r="AD175" s="272"/>
      <c r="AE175" s="273"/>
      <c r="AF175" s="271"/>
      <c r="AG175" s="272"/>
      <c r="AH175" s="272"/>
      <c r="AI175" s="273"/>
      <c r="AJ175" s="64"/>
    </row>
    <row r="176" spans="5:41" ht="15" customHeight="1" x14ac:dyDescent="0.3">
      <c r="F176" s="63" t="str">
        <f>IF(H172="","",IF(O176&gt;0,IF(O176&lt;=H172,"X",""),""))</f>
        <v/>
      </c>
      <c r="G176" s="48" t="str">
        <f>IF($G$26="","",$G$26)</f>
        <v>Food Access</v>
      </c>
      <c r="H176" s="271"/>
      <c r="I176" s="272"/>
      <c r="J176" s="273"/>
      <c r="K176" s="271"/>
      <c r="L176" s="272"/>
      <c r="M176" s="272"/>
      <c r="N176" s="273"/>
      <c r="O176" s="64"/>
      <c r="V176" s="21"/>
      <c r="AA176" s="63" t="str">
        <f>IF(AC172="","",IF(AJ176&gt;0,IF(AJ176&lt;=AC172,"X",""),""))</f>
        <v/>
      </c>
      <c r="AB176" s="48" t="str">
        <f>IF($AB$26="","",$AB$26)</f>
        <v>Food Access</v>
      </c>
      <c r="AC176" s="271"/>
      <c r="AD176" s="272"/>
      <c r="AE176" s="273"/>
      <c r="AF176" s="271"/>
      <c r="AG176" s="272"/>
      <c r="AH176" s="272"/>
      <c r="AI176" s="273"/>
      <c r="AJ176" s="64"/>
    </row>
    <row r="177" spans="5:41" ht="15" customHeight="1" x14ac:dyDescent="0.3">
      <c r="F177" s="63" t="str">
        <f>IF(H172="","",IF(O177&gt;0,IF(O177&lt;=H172,"X",""),""))</f>
        <v/>
      </c>
      <c r="G177" s="48" t="str">
        <f>IF($G$27="","",$G$27)</f>
        <v>Civic/Recreation</v>
      </c>
      <c r="H177" s="271"/>
      <c r="I177" s="272"/>
      <c r="J177" s="273"/>
      <c r="K177" s="271"/>
      <c r="L177" s="272"/>
      <c r="M177" s="272"/>
      <c r="N177" s="273"/>
      <c r="O177" s="64"/>
      <c r="V177" s="21"/>
      <c r="AA177" s="63" t="str">
        <f>IF(AC172="","",IF(AJ177&gt;0,IF(AJ177&lt;=AC172,"X",""),""))</f>
        <v/>
      </c>
      <c r="AB177" s="48" t="str">
        <f>IF($AB$27="","",$AB$27)</f>
        <v>Recreation</v>
      </c>
      <c r="AC177" s="271"/>
      <c r="AD177" s="272"/>
      <c r="AE177" s="273"/>
      <c r="AF177" s="271"/>
      <c r="AG177" s="272"/>
      <c r="AH177" s="272"/>
      <c r="AI177" s="273"/>
      <c r="AJ177" s="64"/>
    </row>
    <row r="178" spans="5:41" ht="15" customHeight="1" x14ac:dyDescent="0.3">
      <c r="F178" s="63" t="str">
        <f>IF(H172="","",IF(O178&gt;0,IF(O178&lt;=H172,"X",""),""))</f>
        <v/>
      </c>
      <c r="G178" s="48" t="str">
        <f>IF($G$28="","",$G$28)</f>
        <v>Job Training/Education</v>
      </c>
      <c r="H178" s="271"/>
      <c r="I178" s="272"/>
      <c r="J178" s="273"/>
      <c r="K178" s="271"/>
      <c r="L178" s="272"/>
      <c r="M178" s="272"/>
      <c r="N178" s="273"/>
      <c r="O178" s="64"/>
      <c r="V178" s="21"/>
      <c r="AA178" s="63" t="str">
        <f>IF(AC172="","",IF(AJ178&gt;0,IF(AJ178&lt;=AC172,"X",""),""))</f>
        <v/>
      </c>
      <c r="AB178" s="48" t="str">
        <f>IF($AB$28="","",$AB$28)</f>
        <v>Job Training/Education</v>
      </c>
      <c r="AC178" s="271"/>
      <c r="AD178" s="272"/>
      <c r="AE178" s="273"/>
      <c r="AF178" s="271"/>
      <c r="AG178" s="272"/>
      <c r="AH178" s="272"/>
      <c r="AI178" s="273"/>
      <c r="AJ178" s="64"/>
    </row>
    <row r="179" spans="5:41" ht="15" customHeight="1" thickBot="1" x14ac:dyDescent="0.35">
      <c r="F179" s="24"/>
      <c r="G179" s="24"/>
      <c r="H179" s="24"/>
      <c r="I179" s="24"/>
      <c r="J179" s="24"/>
      <c r="K179" s="24"/>
      <c r="L179" s="24"/>
      <c r="M179" s="24"/>
      <c r="N179" s="24"/>
      <c r="O179" s="24"/>
      <c r="V179" s="21"/>
      <c r="AA179" s="24"/>
      <c r="AB179" s="24"/>
      <c r="AC179" s="24"/>
      <c r="AD179" s="24"/>
      <c r="AE179" s="24"/>
      <c r="AF179" s="24"/>
      <c r="AG179" s="24"/>
      <c r="AH179" s="24"/>
      <c r="AI179" s="24"/>
      <c r="AJ179" s="24"/>
    </row>
    <row r="180" spans="5:41" ht="14.5" thickBot="1" x14ac:dyDescent="0.35">
      <c r="E180" s="24"/>
      <c r="F180" s="24"/>
      <c r="G180" s="24"/>
      <c r="H180" s="24"/>
      <c r="I180" s="24"/>
      <c r="J180" s="24"/>
      <c r="K180" s="24"/>
      <c r="L180" s="24"/>
      <c r="M180" s="24"/>
      <c r="N180" s="24"/>
      <c r="O180" s="24"/>
      <c r="V180" s="21"/>
      <c r="Z180" s="24"/>
      <c r="AA180" s="24"/>
      <c r="AB180" s="24"/>
      <c r="AC180" s="24"/>
      <c r="AD180" s="24"/>
      <c r="AE180" s="24"/>
      <c r="AF180" s="24"/>
      <c r="AG180" s="24"/>
      <c r="AH180" s="24"/>
      <c r="AI180" s="24"/>
      <c r="AJ180" s="24"/>
    </row>
    <row r="181" spans="5:41" x14ac:dyDescent="0.3">
      <c r="E181" s="264"/>
      <c r="F181" s="264"/>
      <c r="G181" s="264"/>
      <c r="H181" s="264"/>
      <c r="I181" s="264"/>
      <c r="J181" s="264"/>
      <c r="K181" s="264"/>
      <c r="L181" s="264"/>
      <c r="M181" s="264"/>
      <c r="N181" s="264"/>
      <c r="O181" s="264"/>
      <c r="V181" s="21"/>
      <c r="Z181" s="264"/>
      <c r="AA181" s="264"/>
      <c r="AB181" s="264"/>
      <c r="AC181" s="264"/>
      <c r="AD181" s="264"/>
      <c r="AE181" s="264"/>
      <c r="AF181" s="264"/>
      <c r="AG181" s="264"/>
      <c r="AH181" s="264"/>
      <c r="AI181" s="264"/>
      <c r="AJ181" s="264"/>
    </row>
    <row r="182" spans="5:41" x14ac:dyDescent="0.3">
      <c r="F182" s="57" t="s">
        <v>22</v>
      </c>
      <c r="G182" s="34">
        <f>G172+1</f>
        <v>13</v>
      </c>
      <c r="H182" s="57" t="s">
        <v>43</v>
      </c>
      <c r="I182" s="57"/>
      <c r="J182" s="57"/>
      <c r="K182" s="58" t="s">
        <v>21</v>
      </c>
      <c r="L182" s="59"/>
      <c r="V182" s="21"/>
      <c r="AA182" s="57" t="s">
        <v>22</v>
      </c>
      <c r="AB182" s="34">
        <f>AB172+1</f>
        <v>13</v>
      </c>
      <c r="AC182" s="57" t="s">
        <v>43</v>
      </c>
      <c r="AD182" s="57"/>
      <c r="AE182" s="57"/>
      <c r="AF182" s="58" t="s">
        <v>21</v>
      </c>
      <c r="AG182" s="59"/>
    </row>
    <row r="183" spans="5:41" x14ac:dyDescent="0.3">
      <c r="E183" s="274" t="s">
        <v>20</v>
      </c>
      <c r="F183" s="274"/>
      <c r="G183" s="61" t="s">
        <v>19</v>
      </c>
      <c r="H183" s="62">
        <f>IF(G183=P$4,Q$4,IF(G183=P$5,Q$5,IF(G183=P$6,Q$6,IF(G183=P$7,Q$7,IF(G183=P$8,Q$8,"")))))</f>
        <v>0</v>
      </c>
      <c r="I183" s="62"/>
      <c r="J183" s="62"/>
      <c r="K183" s="58" t="s">
        <v>18</v>
      </c>
      <c r="L183" s="59"/>
      <c r="P183" s="17">
        <f>IF(G183="",0,1)</f>
        <v>0</v>
      </c>
      <c r="Q183" s="17">
        <f>IF(F185="",0,1)</f>
        <v>0</v>
      </c>
      <c r="R183" s="17">
        <f>IF(F186="",0,1)</f>
        <v>0</v>
      </c>
      <c r="S183" s="17">
        <f>IF(F187="",0,1)</f>
        <v>0</v>
      </c>
      <c r="T183" s="17">
        <f>IF(F188="",0,1)</f>
        <v>0</v>
      </c>
      <c r="V183" s="21"/>
      <c r="Z183" s="274" t="s">
        <v>20</v>
      </c>
      <c r="AA183" s="274"/>
      <c r="AB183" s="61" t="s">
        <v>19</v>
      </c>
      <c r="AC183" s="62" t="str">
        <f>IF(AB183=AK$4,AL$4,IF(AB183=AK$5,AL$5,IF(AB183=AK$6,AL$6,IF(AB183=AK$7,AL$7,IF(AB183=AK$8,AL$8,"")))))</f>
        <v/>
      </c>
      <c r="AD183" s="62"/>
      <c r="AE183" s="62"/>
      <c r="AF183" s="58" t="s">
        <v>18</v>
      </c>
      <c r="AG183" s="59"/>
      <c r="AK183" s="17">
        <f>IF(AB183="",0,1)</f>
        <v>0</v>
      </c>
      <c r="AL183" s="17">
        <f>IF(AA185="",0,1)</f>
        <v>0</v>
      </c>
      <c r="AM183" s="17">
        <f>IF(AA186="",0,1)</f>
        <v>0</v>
      </c>
      <c r="AN183" s="17">
        <f>IF(AA187="",0,1)</f>
        <v>0</v>
      </c>
      <c r="AO183" s="17">
        <f>IF(AA188="",0,1)</f>
        <v>0</v>
      </c>
    </row>
    <row r="184" spans="5:41" x14ac:dyDescent="0.3">
      <c r="G184" s="57" t="s">
        <v>16</v>
      </c>
      <c r="H184" s="57" t="s">
        <v>15</v>
      </c>
      <c r="I184" s="57"/>
      <c r="J184" s="57"/>
      <c r="K184" s="57" t="s">
        <v>14</v>
      </c>
      <c r="L184" s="57"/>
      <c r="M184" s="57"/>
      <c r="N184" s="57"/>
      <c r="O184" s="57" t="s">
        <v>13</v>
      </c>
      <c r="V184" s="21"/>
      <c r="AB184" s="57" t="s">
        <v>16</v>
      </c>
      <c r="AC184" s="57" t="s">
        <v>15</v>
      </c>
      <c r="AD184" s="57"/>
      <c r="AE184" s="57"/>
      <c r="AF184" s="57" t="s">
        <v>14</v>
      </c>
      <c r="AG184" s="57"/>
      <c r="AH184" s="57"/>
      <c r="AI184" s="57"/>
      <c r="AJ184" s="57" t="s">
        <v>13</v>
      </c>
    </row>
    <row r="185" spans="5:41" ht="15" customHeight="1" x14ac:dyDescent="0.3">
      <c r="F185" s="63" t="str">
        <f>IF(H181="","",IF(O185&gt;0,IF(O185&lt;=H181,"X",""),""))</f>
        <v/>
      </c>
      <c r="G185" s="48" t="str">
        <f>IF($G$25="","",$G$25)</f>
        <v>Health Services</v>
      </c>
      <c r="H185" s="271"/>
      <c r="I185" s="272"/>
      <c r="J185" s="273"/>
      <c r="K185" s="271"/>
      <c r="L185" s="272"/>
      <c r="M185" s="272"/>
      <c r="N185" s="273"/>
      <c r="O185" s="64"/>
      <c r="V185" s="21"/>
      <c r="AA185" s="63" t="str">
        <f>IF(AJ185="Yes", "X","")</f>
        <v/>
      </c>
      <c r="AB185" s="48" t="str">
        <f>IF($AB$25="","",$AB$25)</f>
        <v>Health Services</v>
      </c>
      <c r="AC185" s="271"/>
      <c r="AD185" s="272"/>
      <c r="AE185" s="273"/>
      <c r="AF185" s="271"/>
      <c r="AG185" s="272"/>
      <c r="AH185" s="272"/>
      <c r="AI185" s="273"/>
      <c r="AJ185" s="64"/>
    </row>
    <row r="186" spans="5:41" ht="15" customHeight="1" x14ac:dyDescent="0.3">
      <c r="F186" s="63" t="str">
        <f>IF(H182="","",IF(O186&gt;0,IF(O186&lt;=H182,"X",""),""))</f>
        <v/>
      </c>
      <c r="G186" s="48" t="str">
        <f>IF($G$26="","",$G$26)</f>
        <v>Food Access</v>
      </c>
      <c r="H186" s="271"/>
      <c r="I186" s="272"/>
      <c r="J186" s="273"/>
      <c r="K186" s="271"/>
      <c r="L186" s="272"/>
      <c r="M186" s="272"/>
      <c r="N186" s="273"/>
      <c r="O186" s="64"/>
      <c r="V186" s="21"/>
      <c r="AA186" s="63" t="str">
        <f>IF(AC182="","",IF(AJ186&gt;0,IF(AJ186&lt;=AC182,"X",""),""))</f>
        <v/>
      </c>
      <c r="AB186" s="48" t="str">
        <f>IF($AB$26="","",$AB$26)</f>
        <v>Food Access</v>
      </c>
      <c r="AC186" s="271"/>
      <c r="AD186" s="272"/>
      <c r="AE186" s="273"/>
      <c r="AF186" s="271"/>
      <c r="AG186" s="272"/>
      <c r="AH186" s="272"/>
      <c r="AI186" s="273"/>
      <c r="AJ186" s="64"/>
    </row>
    <row r="187" spans="5:41" ht="15" customHeight="1" x14ac:dyDescent="0.3">
      <c r="F187" s="63" t="str">
        <f>IF(H182="","",IF(O187&gt;0,IF(O187&lt;=H182,"X",""),""))</f>
        <v/>
      </c>
      <c r="G187" s="48" t="str">
        <f>IF($G$27="","",$G$27)</f>
        <v>Civic/Recreation</v>
      </c>
      <c r="H187" s="271"/>
      <c r="I187" s="272"/>
      <c r="J187" s="273"/>
      <c r="K187" s="271"/>
      <c r="L187" s="272"/>
      <c r="M187" s="272"/>
      <c r="N187" s="273"/>
      <c r="O187" s="64"/>
      <c r="V187" s="21"/>
      <c r="AA187" s="63" t="str">
        <f>IF(AC182="","",IF(AJ187&gt;0,IF(AJ187&lt;=AC182,"X",""),""))</f>
        <v/>
      </c>
      <c r="AB187" s="48" t="str">
        <f>IF($AB$27="","",$AB$27)</f>
        <v>Recreation</v>
      </c>
      <c r="AC187" s="271"/>
      <c r="AD187" s="272"/>
      <c r="AE187" s="273"/>
      <c r="AF187" s="271"/>
      <c r="AG187" s="272"/>
      <c r="AH187" s="272"/>
      <c r="AI187" s="273"/>
      <c r="AJ187" s="64"/>
    </row>
    <row r="188" spans="5:41" ht="15" customHeight="1" x14ac:dyDescent="0.3">
      <c r="F188" s="63" t="str">
        <f>IF(H182="","",IF(O188&gt;0,IF(O188&lt;=H182,"X",""),""))</f>
        <v/>
      </c>
      <c r="G188" s="48" t="str">
        <f>IF($G$28="","",$G$28)</f>
        <v>Job Training/Education</v>
      </c>
      <c r="H188" s="271"/>
      <c r="I188" s="272"/>
      <c r="J188" s="273"/>
      <c r="K188" s="271"/>
      <c r="L188" s="272"/>
      <c r="M188" s="272"/>
      <c r="N188" s="273"/>
      <c r="O188" s="64"/>
      <c r="V188" s="21"/>
      <c r="AA188" s="63" t="str">
        <f>IF(AC182="","",IF(AJ188&gt;0,IF(AJ188&lt;=AC182,"X",""),""))</f>
        <v/>
      </c>
      <c r="AB188" s="48" t="str">
        <f>IF($AB$28="","",$AB$28)</f>
        <v>Job Training/Education</v>
      </c>
      <c r="AC188" s="271"/>
      <c r="AD188" s="272"/>
      <c r="AE188" s="273"/>
      <c r="AF188" s="271"/>
      <c r="AG188" s="272"/>
      <c r="AH188" s="272"/>
      <c r="AI188" s="273"/>
      <c r="AJ188" s="64"/>
    </row>
    <row r="189" spans="5:41" ht="15" customHeight="1" thickBot="1" x14ac:dyDescent="0.35">
      <c r="F189" s="24"/>
      <c r="G189" s="24"/>
      <c r="H189" s="24"/>
      <c r="I189" s="24"/>
      <c r="J189" s="24"/>
      <c r="K189" s="24"/>
      <c r="L189" s="24"/>
      <c r="M189" s="24"/>
      <c r="N189" s="24"/>
      <c r="O189" s="24"/>
      <c r="V189" s="21"/>
      <c r="AA189" s="24"/>
      <c r="AB189" s="24"/>
      <c r="AC189" s="24"/>
      <c r="AD189" s="24"/>
      <c r="AE189" s="24"/>
      <c r="AF189" s="24"/>
      <c r="AG189" s="24"/>
      <c r="AH189" s="24"/>
      <c r="AI189" s="24"/>
      <c r="AJ189" s="24"/>
    </row>
    <row r="190" spans="5:41" ht="14.5" thickBot="1" x14ac:dyDescent="0.35">
      <c r="E190" s="24"/>
      <c r="F190" s="24"/>
      <c r="G190" s="24"/>
      <c r="H190" s="24"/>
      <c r="I190" s="24"/>
      <c r="J190" s="24"/>
      <c r="K190" s="24"/>
      <c r="L190" s="24"/>
      <c r="M190" s="24"/>
      <c r="N190" s="24"/>
      <c r="O190" s="24"/>
      <c r="V190" s="21"/>
      <c r="Z190" s="24"/>
      <c r="AA190" s="24"/>
      <c r="AB190" s="24"/>
      <c r="AC190" s="24"/>
      <c r="AD190" s="24"/>
      <c r="AE190" s="24"/>
      <c r="AF190" s="24"/>
      <c r="AG190" s="24"/>
      <c r="AH190" s="24"/>
      <c r="AI190" s="24"/>
      <c r="AJ190" s="24"/>
    </row>
    <row r="191" spans="5:41" x14ac:dyDescent="0.3">
      <c r="E191" s="264"/>
      <c r="F191" s="264"/>
      <c r="G191" s="264"/>
      <c r="H191" s="264"/>
      <c r="I191" s="264"/>
      <c r="J191" s="264"/>
      <c r="K191" s="264"/>
      <c r="L191" s="264"/>
      <c r="M191" s="264"/>
      <c r="N191" s="264"/>
      <c r="O191" s="264"/>
      <c r="V191" s="21"/>
      <c r="Z191" s="264"/>
      <c r="AA191" s="264"/>
      <c r="AB191" s="264"/>
      <c r="AC191" s="264"/>
      <c r="AD191" s="264"/>
      <c r="AE191" s="264"/>
      <c r="AF191" s="264"/>
      <c r="AG191" s="264"/>
      <c r="AH191" s="264"/>
      <c r="AI191" s="264"/>
      <c r="AJ191" s="264"/>
    </row>
    <row r="192" spans="5:41" x14ac:dyDescent="0.3">
      <c r="F192" s="57" t="s">
        <v>22</v>
      </c>
      <c r="G192" s="34">
        <f>G182+1</f>
        <v>14</v>
      </c>
      <c r="H192" s="57" t="s">
        <v>43</v>
      </c>
      <c r="I192" s="57"/>
      <c r="J192" s="57"/>
      <c r="K192" s="58" t="s">
        <v>21</v>
      </c>
      <c r="L192" s="59"/>
      <c r="V192" s="21"/>
      <c r="AA192" s="57" t="s">
        <v>22</v>
      </c>
      <c r="AB192" s="34">
        <f>AB182+1</f>
        <v>14</v>
      </c>
      <c r="AC192" s="57" t="s">
        <v>43</v>
      </c>
      <c r="AD192" s="57"/>
      <c r="AE192" s="57"/>
      <c r="AF192" s="58" t="s">
        <v>21</v>
      </c>
      <c r="AG192" s="59"/>
    </row>
    <row r="193" spans="5:41" x14ac:dyDescent="0.3">
      <c r="E193" s="274" t="s">
        <v>20</v>
      </c>
      <c r="F193" s="274"/>
      <c r="G193" s="61" t="s">
        <v>19</v>
      </c>
      <c r="H193" s="62">
        <f>IF(G193=P$4,Q$4,IF(G193=P$5,Q$5,IF(G193=P$6,Q$6,IF(G193=P$7,Q$7,IF(G193=P$8,Q$8,"")))))</f>
        <v>0</v>
      </c>
      <c r="I193" s="62"/>
      <c r="J193" s="62"/>
      <c r="K193" s="58" t="s">
        <v>18</v>
      </c>
      <c r="L193" s="59"/>
      <c r="P193" s="17">
        <f>IF(G193="",0,1)</f>
        <v>0</v>
      </c>
      <c r="Q193" s="17">
        <f>IF(F195="",0,1)</f>
        <v>0</v>
      </c>
      <c r="R193" s="17">
        <f>IF(F196="",0,1)</f>
        <v>0</v>
      </c>
      <c r="S193" s="17">
        <f>IF(F197="",0,1)</f>
        <v>0</v>
      </c>
      <c r="T193" s="17">
        <f>IF(F198="",0,1)</f>
        <v>0</v>
      </c>
      <c r="V193" s="21"/>
      <c r="Z193" s="274" t="s">
        <v>20</v>
      </c>
      <c r="AA193" s="274"/>
      <c r="AB193" s="61" t="s">
        <v>19</v>
      </c>
      <c r="AC193" s="62" t="str">
        <f>IF(AB193=AK$4,AL$4,IF(AB193=AK$5,AL$5,IF(AB193=AK$6,AL$6,IF(AB193=AK$7,AL$7,IF(AB193=AK$8,AL$8,"")))))</f>
        <v/>
      </c>
      <c r="AD193" s="62"/>
      <c r="AE193" s="62"/>
      <c r="AF193" s="58" t="s">
        <v>18</v>
      </c>
      <c r="AG193" s="59"/>
      <c r="AK193" s="17">
        <f>IF(AB193="",0,1)</f>
        <v>0</v>
      </c>
      <c r="AL193" s="17">
        <f>IF(AA195="",0,1)</f>
        <v>0</v>
      </c>
      <c r="AM193" s="17">
        <f>IF(AA196="",0,1)</f>
        <v>0</v>
      </c>
      <c r="AN193" s="17">
        <f>IF(AA197="",0,1)</f>
        <v>0</v>
      </c>
      <c r="AO193" s="17">
        <f>IF(AA198="",0,1)</f>
        <v>0</v>
      </c>
    </row>
    <row r="194" spans="5:41" x14ac:dyDescent="0.3">
      <c r="G194" s="57" t="s">
        <v>16</v>
      </c>
      <c r="H194" s="57" t="s">
        <v>15</v>
      </c>
      <c r="I194" s="57"/>
      <c r="J194" s="57"/>
      <c r="K194" s="57" t="s">
        <v>14</v>
      </c>
      <c r="L194" s="57"/>
      <c r="M194" s="57"/>
      <c r="N194" s="57"/>
      <c r="O194" s="57" t="s">
        <v>13</v>
      </c>
      <c r="V194" s="21"/>
      <c r="AB194" s="57" t="s">
        <v>16</v>
      </c>
      <c r="AC194" s="57" t="s">
        <v>15</v>
      </c>
      <c r="AD194" s="57"/>
      <c r="AE194" s="57"/>
      <c r="AF194" s="57" t="s">
        <v>14</v>
      </c>
      <c r="AG194" s="57"/>
      <c r="AH194" s="57"/>
      <c r="AI194" s="57"/>
      <c r="AJ194" s="57" t="s">
        <v>13</v>
      </c>
    </row>
    <row r="195" spans="5:41" ht="15" customHeight="1" x14ac:dyDescent="0.3">
      <c r="F195" s="63" t="str">
        <f>IF(H191="","",IF(O195&gt;0,IF(O195&lt;=H191,"X",""),""))</f>
        <v/>
      </c>
      <c r="G195" s="48" t="str">
        <f>IF($G$25="","",$G$25)</f>
        <v>Health Services</v>
      </c>
      <c r="H195" s="271"/>
      <c r="I195" s="272"/>
      <c r="J195" s="273"/>
      <c r="K195" s="271"/>
      <c r="L195" s="272"/>
      <c r="M195" s="272"/>
      <c r="N195" s="273"/>
      <c r="O195" s="64"/>
      <c r="V195" s="21"/>
      <c r="AA195" s="63" t="str">
        <f>IF(AJ195="Yes", "X","")</f>
        <v/>
      </c>
      <c r="AB195" s="48" t="str">
        <f>IF($AB$25="","",$AB$25)</f>
        <v>Health Services</v>
      </c>
      <c r="AC195" s="271"/>
      <c r="AD195" s="272"/>
      <c r="AE195" s="273"/>
      <c r="AF195" s="271"/>
      <c r="AG195" s="272"/>
      <c r="AH195" s="272"/>
      <c r="AI195" s="273"/>
      <c r="AJ195" s="64"/>
    </row>
    <row r="196" spans="5:41" ht="15" customHeight="1" x14ac:dyDescent="0.3">
      <c r="F196" s="63" t="str">
        <f>IF(H192="","",IF(O196&gt;0,IF(O196&lt;=H192,"X",""),""))</f>
        <v/>
      </c>
      <c r="G196" s="48" t="str">
        <f>IF($G$26="","",$G$26)</f>
        <v>Food Access</v>
      </c>
      <c r="H196" s="271"/>
      <c r="I196" s="272"/>
      <c r="J196" s="273"/>
      <c r="K196" s="271"/>
      <c r="L196" s="272"/>
      <c r="M196" s="272"/>
      <c r="N196" s="273"/>
      <c r="O196" s="64"/>
      <c r="V196" s="21"/>
      <c r="AA196" s="63" t="str">
        <f>IF(AC192="","",IF(AJ196&gt;0,IF(AJ196&lt;=AC192,"X",""),""))</f>
        <v/>
      </c>
      <c r="AB196" s="48" t="str">
        <f>IF($AB$26="","",$AB$26)</f>
        <v>Food Access</v>
      </c>
      <c r="AC196" s="271"/>
      <c r="AD196" s="272"/>
      <c r="AE196" s="273"/>
      <c r="AF196" s="271"/>
      <c r="AG196" s="272"/>
      <c r="AH196" s="272"/>
      <c r="AI196" s="273"/>
      <c r="AJ196" s="64"/>
    </row>
    <row r="197" spans="5:41" ht="15" customHeight="1" x14ac:dyDescent="0.3">
      <c r="F197" s="63" t="str">
        <f>IF(H192="","",IF(O197&gt;0,IF(O197&lt;=H192,"X",""),""))</f>
        <v/>
      </c>
      <c r="G197" s="48" t="str">
        <f>IF($G$27="","",$G$27)</f>
        <v>Civic/Recreation</v>
      </c>
      <c r="H197" s="271"/>
      <c r="I197" s="272"/>
      <c r="J197" s="273"/>
      <c r="K197" s="271"/>
      <c r="L197" s="272"/>
      <c r="M197" s="272"/>
      <c r="N197" s="273"/>
      <c r="O197" s="64"/>
      <c r="V197" s="21"/>
      <c r="AA197" s="63" t="str">
        <f>IF(AC192="","",IF(AJ197&gt;0,IF(AJ197&lt;=AC192,"X",""),""))</f>
        <v/>
      </c>
      <c r="AB197" s="48" t="str">
        <f>IF($AB$27="","",$AB$27)</f>
        <v>Recreation</v>
      </c>
      <c r="AC197" s="271"/>
      <c r="AD197" s="272"/>
      <c r="AE197" s="273"/>
      <c r="AF197" s="271"/>
      <c r="AG197" s="272"/>
      <c r="AH197" s="272"/>
      <c r="AI197" s="273"/>
      <c r="AJ197" s="64"/>
    </row>
    <row r="198" spans="5:41" ht="15" customHeight="1" x14ac:dyDescent="0.3">
      <c r="F198" s="63" t="str">
        <f>IF(H192="","",IF(O198&gt;0,IF(O198&lt;=H192,"X",""),""))</f>
        <v/>
      </c>
      <c r="G198" s="48" t="str">
        <f>IF($G$28="","",$G$28)</f>
        <v>Job Training/Education</v>
      </c>
      <c r="H198" s="271"/>
      <c r="I198" s="272"/>
      <c r="J198" s="273"/>
      <c r="K198" s="271"/>
      <c r="L198" s="272"/>
      <c r="M198" s="272"/>
      <c r="N198" s="273"/>
      <c r="O198" s="64"/>
      <c r="V198" s="21"/>
      <c r="AA198" s="63" t="str">
        <f>IF(AC192="","",IF(AJ198&gt;0,IF(AJ198&lt;=AC192,"X",""),""))</f>
        <v/>
      </c>
      <c r="AB198" s="48" t="str">
        <f>IF($AB$28="","",$AB$28)</f>
        <v>Job Training/Education</v>
      </c>
      <c r="AC198" s="271"/>
      <c r="AD198" s="272"/>
      <c r="AE198" s="273"/>
      <c r="AF198" s="271"/>
      <c r="AG198" s="272"/>
      <c r="AH198" s="272"/>
      <c r="AI198" s="273"/>
      <c r="AJ198" s="64"/>
    </row>
    <row r="199" spans="5:41" ht="15" customHeight="1" thickBot="1" x14ac:dyDescent="0.35">
      <c r="F199" s="24"/>
      <c r="G199" s="24"/>
      <c r="H199" s="24"/>
      <c r="I199" s="24"/>
      <c r="J199" s="24"/>
      <c r="K199" s="24"/>
      <c r="L199" s="24"/>
      <c r="M199" s="24"/>
      <c r="N199" s="24"/>
      <c r="O199" s="24"/>
      <c r="V199" s="21"/>
      <c r="AA199" s="24"/>
      <c r="AB199" s="24"/>
      <c r="AC199" s="24"/>
      <c r="AD199" s="24"/>
      <c r="AE199" s="24"/>
      <c r="AF199" s="24"/>
      <c r="AG199" s="24"/>
      <c r="AH199" s="24"/>
      <c r="AI199" s="24"/>
      <c r="AJ199" s="24"/>
    </row>
    <row r="200" spans="5:41" ht="14.5" thickBot="1" x14ac:dyDescent="0.35">
      <c r="E200" s="24"/>
      <c r="F200" s="24"/>
      <c r="G200" s="24"/>
      <c r="H200" s="24"/>
      <c r="I200" s="24"/>
      <c r="J200" s="24"/>
      <c r="K200" s="24"/>
      <c r="L200" s="24"/>
      <c r="M200" s="24"/>
      <c r="N200" s="24"/>
      <c r="O200" s="24"/>
      <c r="V200" s="21"/>
      <c r="Z200" s="24"/>
      <c r="AA200" s="24"/>
      <c r="AB200" s="24"/>
      <c r="AC200" s="24"/>
      <c r="AD200" s="24"/>
      <c r="AE200" s="24"/>
      <c r="AF200" s="24"/>
      <c r="AG200" s="24"/>
      <c r="AH200" s="24"/>
      <c r="AI200" s="24"/>
      <c r="AJ200" s="24"/>
    </row>
    <row r="201" spans="5:41" x14ac:dyDescent="0.3">
      <c r="E201" s="264"/>
      <c r="F201" s="264"/>
      <c r="G201" s="264"/>
      <c r="H201" s="264"/>
      <c r="I201" s="264"/>
      <c r="J201" s="264"/>
      <c r="K201" s="264"/>
      <c r="L201" s="264"/>
      <c r="M201" s="264"/>
      <c r="N201" s="264"/>
      <c r="O201" s="264"/>
      <c r="V201" s="21"/>
      <c r="Z201" s="264"/>
      <c r="AA201" s="264"/>
      <c r="AB201" s="264"/>
      <c r="AC201" s="264"/>
      <c r="AD201" s="264"/>
      <c r="AE201" s="264"/>
      <c r="AF201" s="264"/>
      <c r="AG201" s="264"/>
      <c r="AH201" s="264"/>
      <c r="AI201" s="264"/>
      <c r="AJ201" s="264"/>
    </row>
    <row r="202" spans="5:41" x14ac:dyDescent="0.3">
      <c r="F202" s="57" t="s">
        <v>22</v>
      </c>
      <c r="G202" s="34">
        <f>G192+1</f>
        <v>15</v>
      </c>
      <c r="H202" s="57" t="s">
        <v>43</v>
      </c>
      <c r="I202" s="57"/>
      <c r="J202" s="57"/>
      <c r="K202" s="58" t="s">
        <v>21</v>
      </c>
      <c r="L202" s="59"/>
      <c r="V202" s="21"/>
      <c r="AA202" s="57" t="s">
        <v>22</v>
      </c>
      <c r="AB202" s="34">
        <f>AB192+1</f>
        <v>15</v>
      </c>
      <c r="AC202" s="57" t="s">
        <v>43</v>
      </c>
      <c r="AD202" s="57"/>
      <c r="AE202" s="57"/>
      <c r="AF202" s="58" t="s">
        <v>21</v>
      </c>
      <c r="AG202" s="59"/>
    </row>
    <row r="203" spans="5:41" x14ac:dyDescent="0.3">
      <c r="E203" s="274" t="s">
        <v>20</v>
      </c>
      <c r="F203" s="274"/>
      <c r="G203" s="61" t="s">
        <v>19</v>
      </c>
      <c r="H203" s="62">
        <f>IF(G203=P$4,Q$4,IF(G203=P$5,Q$5,IF(G203=P$6,Q$6,IF(G203=P$7,Q$7,IF(G203=P$8,Q$8,"")))))</f>
        <v>0</v>
      </c>
      <c r="I203" s="62"/>
      <c r="J203" s="62"/>
      <c r="K203" s="58" t="s">
        <v>18</v>
      </c>
      <c r="L203" s="59"/>
      <c r="P203" s="17">
        <f>IF(G203="",0,1)</f>
        <v>0</v>
      </c>
      <c r="Q203" s="17">
        <f>IF(F205="",0,1)</f>
        <v>0</v>
      </c>
      <c r="R203" s="17">
        <f>IF(F206="",0,1)</f>
        <v>0</v>
      </c>
      <c r="S203" s="17">
        <f>IF(F207="",0,1)</f>
        <v>0</v>
      </c>
      <c r="T203" s="17">
        <f>IF(F208="",0,1)</f>
        <v>0</v>
      </c>
      <c r="V203" s="21"/>
      <c r="Z203" s="274" t="s">
        <v>20</v>
      </c>
      <c r="AA203" s="274"/>
      <c r="AB203" s="61" t="s">
        <v>19</v>
      </c>
      <c r="AC203" s="62" t="str">
        <f>IF(AB203=AK$4,AL$4,IF(AB203=AK$5,AL$5,IF(AB203=AK$6,AL$6,IF(AB203=AK$7,AL$7,IF(AB203=AK$8,AL$8,"")))))</f>
        <v/>
      </c>
      <c r="AD203" s="62"/>
      <c r="AE203" s="62"/>
      <c r="AF203" s="58" t="s">
        <v>18</v>
      </c>
      <c r="AG203" s="59"/>
      <c r="AK203" s="17">
        <f>IF(AB203="",0,1)</f>
        <v>0</v>
      </c>
      <c r="AL203" s="17">
        <f>IF(AA205="",0,1)</f>
        <v>0</v>
      </c>
      <c r="AM203" s="17">
        <f>IF(AA206="",0,1)</f>
        <v>0</v>
      </c>
      <c r="AN203" s="17">
        <f>IF(AA207="",0,1)</f>
        <v>0</v>
      </c>
      <c r="AO203" s="17">
        <f>IF(AA208="",0,1)</f>
        <v>0</v>
      </c>
    </row>
    <row r="204" spans="5:41" x14ac:dyDescent="0.3">
      <c r="G204" s="57" t="s">
        <v>16</v>
      </c>
      <c r="H204" s="57" t="s">
        <v>15</v>
      </c>
      <c r="I204" s="57"/>
      <c r="J204" s="57"/>
      <c r="K204" s="57" t="s">
        <v>14</v>
      </c>
      <c r="L204" s="57"/>
      <c r="M204" s="57"/>
      <c r="N204" s="57"/>
      <c r="O204" s="57" t="s">
        <v>13</v>
      </c>
      <c r="V204" s="21"/>
      <c r="AB204" s="57" t="s">
        <v>16</v>
      </c>
      <c r="AC204" s="57" t="s">
        <v>15</v>
      </c>
      <c r="AD204" s="57"/>
      <c r="AE204" s="57"/>
      <c r="AF204" s="57" t="s">
        <v>14</v>
      </c>
      <c r="AG204" s="57"/>
      <c r="AH204" s="57"/>
      <c r="AI204" s="57"/>
      <c r="AJ204" s="57" t="s">
        <v>13</v>
      </c>
    </row>
    <row r="205" spans="5:41" ht="15" customHeight="1" x14ac:dyDescent="0.3">
      <c r="F205" s="63" t="str">
        <f>IF(H201="","",IF(O205&gt;0,IF(O205&lt;=H201,"X",""),""))</f>
        <v/>
      </c>
      <c r="G205" s="48" t="str">
        <f>IF($G$25="","",$G$25)</f>
        <v>Health Services</v>
      </c>
      <c r="H205" s="271"/>
      <c r="I205" s="272"/>
      <c r="J205" s="273"/>
      <c r="K205" s="271"/>
      <c r="L205" s="272"/>
      <c r="M205" s="272"/>
      <c r="N205" s="273"/>
      <c r="O205" s="64"/>
      <c r="V205" s="21"/>
      <c r="AA205" s="63" t="str">
        <f>IF(AJ205="Yes", "X","")</f>
        <v/>
      </c>
      <c r="AB205" s="48" t="str">
        <f>IF($AB$25="","",$AB$25)</f>
        <v>Health Services</v>
      </c>
      <c r="AC205" s="271"/>
      <c r="AD205" s="272"/>
      <c r="AE205" s="273"/>
      <c r="AF205" s="271"/>
      <c r="AG205" s="272"/>
      <c r="AH205" s="272"/>
      <c r="AI205" s="273"/>
      <c r="AJ205" s="64"/>
    </row>
    <row r="206" spans="5:41" ht="15" customHeight="1" x14ac:dyDescent="0.3">
      <c r="F206" s="63" t="str">
        <f>IF(H202="","",IF(O206&gt;0,IF(O206&lt;=H202,"X",""),""))</f>
        <v/>
      </c>
      <c r="G206" s="48" t="str">
        <f>IF($G$26="","",$G$26)</f>
        <v>Food Access</v>
      </c>
      <c r="H206" s="271"/>
      <c r="I206" s="272"/>
      <c r="J206" s="273"/>
      <c r="K206" s="271"/>
      <c r="L206" s="272"/>
      <c r="M206" s="272"/>
      <c r="N206" s="273"/>
      <c r="O206" s="64"/>
      <c r="V206" s="21"/>
      <c r="AA206" s="63" t="str">
        <f>IF(AC202="","",IF(AJ206&gt;0,IF(AJ206&lt;=AC202,"X",""),""))</f>
        <v/>
      </c>
      <c r="AB206" s="48" t="str">
        <f>IF($AB$26="","",$AB$26)</f>
        <v>Food Access</v>
      </c>
      <c r="AC206" s="271"/>
      <c r="AD206" s="272"/>
      <c r="AE206" s="273"/>
      <c r="AF206" s="271"/>
      <c r="AG206" s="272"/>
      <c r="AH206" s="272"/>
      <c r="AI206" s="273"/>
      <c r="AJ206" s="64"/>
    </row>
    <row r="207" spans="5:41" ht="15" customHeight="1" x14ac:dyDescent="0.3">
      <c r="F207" s="63" t="str">
        <f>IF(H202="","",IF(O207&gt;0,IF(O207&lt;=H202,"X",""),""))</f>
        <v/>
      </c>
      <c r="G207" s="48" t="str">
        <f>IF($G$27="","",$G$27)</f>
        <v>Civic/Recreation</v>
      </c>
      <c r="H207" s="271"/>
      <c r="I207" s="272"/>
      <c r="J207" s="273"/>
      <c r="K207" s="271"/>
      <c r="L207" s="272"/>
      <c r="M207" s="272"/>
      <c r="N207" s="273"/>
      <c r="O207" s="64"/>
      <c r="V207" s="21"/>
      <c r="AA207" s="63" t="str">
        <f>IF(AC202="","",IF(AJ207&gt;0,IF(AJ207&lt;=AC202,"X",""),""))</f>
        <v/>
      </c>
      <c r="AB207" s="48" t="str">
        <f>IF($AB$27="","",$AB$27)</f>
        <v>Recreation</v>
      </c>
      <c r="AC207" s="271"/>
      <c r="AD207" s="272"/>
      <c r="AE207" s="273"/>
      <c r="AF207" s="271"/>
      <c r="AG207" s="272"/>
      <c r="AH207" s="272"/>
      <c r="AI207" s="273"/>
      <c r="AJ207" s="64"/>
    </row>
    <row r="208" spans="5:41" ht="15" customHeight="1" x14ac:dyDescent="0.3">
      <c r="F208" s="63" t="str">
        <f>IF(H202="","",IF(O208&gt;0,IF(O208&lt;=H202,"X",""),""))</f>
        <v/>
      </c>
      <c r="G208" s="48" t="str">
        <f>IF($G$28="","",$G$28)</f>
        <v>Job Training/Education</v>
      </c>
      <c r="H208" s="271"/>
      <c r="I208" s="272"/>
      <c r="J208" s="273"/>
      <c r="K208" s="271"/>
      <c r="L208" s="272"/>
      <c r="M208" s="272"/>
      <c r="N208" s="273"/>
      <c r="O208" s="64"/>
      <c r="V208" s="21"/>
      <c r="AA208" s="63" t="str">
        <f>IF(AC202="","",IF(AJ208&gt;0,IF(AJ208&lt;=AC202,"X",""),""))</f>
        <v/>
      </c>
      <c r="AB208" s="48" t="str">
        <f>IF($AB$28="","",$AB$28)</f>
        <v>Job Training/Education</v>
      </c>
      <c r="AC208" s="271"/>
      <c r="AD208" s="272"/>
      <c r="AE208" s="273"/>
      <c r="AF208" s="271"/>
      <c r="AG208" s="272"/>
      <c r="AH208" s="272"/>
      <c r="AI208" s="273"/>
      <c r="AJ208" s="64"/>
    </row>
    <row r="209" spans="5:41" ht="15" customHeight="1" thickBot="1" x14ac:dyDescent="0.35">
      <c r="F209" s="24"/>
      <c r="G209" s="24"/>
      <c r="H209" s="24"/>
      <c r="I209" s="24"/>
      <c r="J209" s="24"/>
      <c r="K209" s="24"/>
      <c r="L209" s="24"/>
      <c r="M209" s="24"/>
      <c r="N209" s="24"/>
      <c r="O209" s="24"/>
      <c r="V209" s="21"/>
      <c r="AA209" s="24"/>
      <c r="AB209" s="24"/>
      <c r="AC209" s="24"/>
      <c r="AD209" s="24"/>
      <c r="AE209" s="24"/>
      <c r="AF209" s="24"/>
      <c r="AG209" s="24"/>
      <c r="AH209" s="24"/>
      <c r="AI209" s="24"/>
      <c r="AJ209" s="24"/>
    </row>
    <row r="210" spans="5:41" ht="14.5" thickBot="1" x14ac:dyDescent="0.35">
      <c r="E210" s="24"/>
      <c r="F210" s="24"/>
      <c r="G210" s="24"/>
      <c r="H210" s="24"/>
      <c r="I210" s="24"/>
      <c r="J210" s="24"/>
      <c r="K210" s="24"/>
      <c r="L210" s="24"/>
      <c r="M210" s="24"/>
      <c r="N210" s="24"/>
      <c r="O210" s="24"/>
      <c r="V210" s="21"/>
      <c r="Z210" s="24"/>
      <c r="AA210" s="24"/>
      <c r="AB210" s="24"/>
      <c r="AC210" s="24"/>
      <c r="AD210" s="24"/>
      <c r="AE210" s="24"/>
      <c r="AF210" s="24"/>
      <c r="AG210" s="24"/>
      <c r="AH210" s="24"/>
      <c r="AI210" s="24"/>
      <c r="AJ210" s="24"/>
    </row>
    <row r="211" spans="5:41" x14ac:dyDescent="0.3">
      <c r="E211" s="264"/>
      <c r="F211" s="264"/>
      <c r="G211" s="264"/>
      <c r="H211" s="264"/>
      <c r="I211" s="264"/>
      <c r="J211" s="264"/>
      <c r="K211" s="264"/>
      <c r="L211" s="264"/>
      <c r="M211" s="264"/>
      <c r="N211" s="264"/>
      <c r="O211" s="264"/>
      <c r="V211" s="21"/>
      <c r="Z211" s="264"/>
      <c r="AA211" s="264"/>
      <c r="AB211" s="264"/>
      <c r="AC211" s="264"/>
      <c r="AD211" s="264"/>
      <c r="AE211" s="264"/>
      <c r="AF211" s="264"/>
      <c r="AG211" s="264"/>
      <c r="AH211" s="264"/>
      <c r="AI211" s="264"/>
      <c r="AJ211" s="264"/>
    </row>
    <row r="212" spans="5:41" x14ac:dyDescent="0.3">
      <c r="F212" s="57" t="s">
        <v>22</v>
      </c>
      <c r="G212" s="34">
        <f>G202+1</f>
        <v>16</v>
      </c>
      <c r="H212" s="57" t="s">
        <v>43</v>
      </c>
      <c r="I212" s="57"/>
      <c r="J212" s="57"/>
      <c r="K212" s="58" t="s">
        <v>21</v>
      </c>
      <c r="L212" s="59"/>
      <c r="V212" s="21"/>
      <c r="AA212" s="57" t="s">
        <v>22</v>
      </c>
      <c r="AB212" s="34">
        <f>AB202+1</f>
        <v>16</v>
      </c>
      <c r="AC212" s="57" t="s">
        <v>43</v>
      </c>
      <c r="AD212" s="57"/>
      <c r="AE212" s="57"/>
      <c r="AF212" s="58" t="s">
        <v>21</v>
      </c>
      <c r="AG212" s="59"/>
    </row>
    <row r="213" spans="5:41" x14ac:dyDescent="0.3">
      <c r="E213" s="274" t="s">
        <v>20</v>
      </c>
      <c r="F213" s="274"/>
      <c r="G213" s="61" t="s">
        <v>19</v>
      </c>
      <c r="H213" s="62">
        <f>IF(G213=P$4,Q$4,IF(G213=P$5,Q$5,IF(G213=P$6,Q$6,IF(G213=P$7,Q$7,IF(G213=P$8,Q$8,"")))))</f>
        <v>0</v>
      </c>
      <c r="I213" s="62"/>
      <c r="J213" s="62"/>
      <c r="K213" s="58" t="s">
        <v>18</v>
      </c>
      <c r="L213" s="59"/>
      <c r="P213" s="17">
        <f>IF(G213="",0,1)</f>
        <v>0</v>
      </c>
      <c r="Q213" s="17">
        <f>IF(F215="",0,1)</f>
        <v>0</v>
      </c>
      <c r="R213" s="17">
        <f>IF(F216="",0,1)</f>
        <v>0</v>
      </c>
      <c r="S213" s="17">
        <f>IF(F217="",0,1)</f>
        <v>0</v>
      </c>
      <c r="T213" s="17">
        <f>IF(F218="",0,1)</f>
        <v>0</v>
      </c>
      <c r="V213" s="21"/>
      <c r="Z213" s="274" t="s">
        <v>20</v>
      </c>
      <c r="AA213" s="274"/>
      <c r="AB213" s="61" t="s">
        <v>19</v>
      </c>
      <c r="AC213" s="62" t="str">
        <f>IF(AB213=AK$4,AL$4,IF(AB213=AK$5,AL$5,IF(AB213=AK$6,AL$6,IF(AB213=AK$7,AL$7,IF(AB213=AK$8,AL$8,"")))))</f>
        <v/>
      </c>
      <c r="AD213" s="62"/>
      <c r="AE213" s="62"/>
      <c r="AF213" s="58" t="s">
        <v>18</v>
      </c>
      <c r="AG213" s="59"/>
      <c r="AK213" s="17">
        <f>IF(AB213="",0,1)</f>
        <v>0</v>
      </c>
      <c r="AL213" s="17">
        <f>IF(AA215="",0,1)</f>
        <v>0</v>
      </c>
      <c r="AM213" s="17">
        <f>IF(AA216="",0,1)</f>
        <v>0</v>
      </c>
      <c r="AN213" s="17">
        <f>IF(AA217="",0,1)</f>
        <v>0</v>
      </c>
      <c r="AO213" s="17">
        <f>IF(AA218="",0,1)</f>
        <v>0</v>
      </c>
    </row>
    <row r="214" spans="5:41" x14ac:dyDescent="0.3">
      <c r="G214" s="57" t="s">
        <v>16</v>
      </c>
      <c r="H214" s="57" t="s">
        <v>15</v>
      </c>
      <c r="I214" s="57"/>
      <c r="J214" s="57"/>
      <c r="K214" s="57" t="s">
        <v>14</v>
      </c>
      <c r="L214" s="57"/>
      <c r="M214" s="57"/>
      <c r="N214" s="57"/>
      <c r="O214" s="57" t="s">
        <v>13</v>
      </c>
      <c r="V214" s="21"/>
      <c r="AB214" s="57" t="s">
        <v>16</v>
      </c>
      <c r="AC214" s="57" t="s">
        <v>15</v>
      </c>
      <c r="AD214" s="57"/>
      <c r="AE214" s="57"/>
      <c r="AF214" s="57" t="s">
        <v>14</v>
      </c>
      <c r="AG214" s="57"/>
      <c r="AH214" s="57"/>
      <c r="AI214" s="57"/>
      <c r="AJ214" s="57" t="s">
        <v>13</v>
      </c>
    </row>
    <row r="215" spans="5:41" ht="15" customHeight="1" x14ac:dyDescent="0.3">
      <c r="F215" s="63" t="str">
        <f>IF(H211="","",IF(O215&gt;0,IF(O215&lt;=H211,"X",""),""))</f>
        <v/>
      </c>
      <c r="G215" s="48" t="str">
        <f>IF($G$25="","",$G$25)</f>
        <v>Health Services</v>
      </c>
      <c r="H215" s="271"/>
      <c r="I215" s="272"/>
      <c r="J215" s="273"/>
      <c r="K215" s="271"/>
      <c r="L215" s="272"/>
      <c r="M215" s="272"/>
      <c r="N215" s="273"/>
      <c r="O215" s="64"/>
      <c r="V215" s="21"/>
      <c r="AA215" s="63" t="str">
        <f>IF(AJ215="Yes", "X","")</f>
        <v/>
      </c>
      <c r="AB215" s="48" t="str">
        <f>IF($AB$25="","",$AB$25)</f>
        <v>Health Services</v>
      </c>
      <c r="AC215" s="271"/>
      <c r="AD215" s="272"/>
      <c r="AE215" s="273"/>
      <c r="AF215" s="271"/>
      <c r="AG215" s="272"/>
      <c r="AH215" s="272"/>
      <c r="AI215" s="273"/>
      <c r="AJ215" s="64"/>
    </row>
    <row r="216" spans="5:41" ht="15" customHeight="1" x14ac:dyDescent="0.3">
      <c r="F216" s="63" t="str">
        <f>IF(H212="","",IF(O216&gt;0,IF(O216&lt;=H212,"X",""),""))</f>
        <v/>
      </c>
      <c r="G216" s="48" t="str">
        <f>IF($G$26="","",$G$26)</f>
        <v>Food Access</v>
      </c>
      <c r="H216" s="271"/>
      <c r="I216" s="272"/>
      <c r="J216" s="273"/>
      <c r="K216" s="271"/>
      <c r="L216" s="272"/>
      <c r="M216" s="272"/>
      <c r="N216" s="273"/>
      <c r="O216" s="64"/>
      <c r="V216" s="21"/>
      <c r="AA216" s="63" t="str">
        <f>IF(AC212="","",IF(AJ216&gt;0,IF(AJ216&lt;=AC212,"X",""),""))</f>
        <v/>
      </c>
      <c r="AB216" s="48" t="str">
        <f>IF($AB$26="","",$AB$26)</f>
        <v>Food Access</v>
      </c>
      <c r="AC216" s="271"/>
      <c r="AD216" s="272"/>
      <c r="AE216" s="273"/>
      <c r="AF216" s="271"/>
      <c r="AG216" s="272"/>
      <c r="AH216" s="272"/>
      <c r="AI216" s="273"/>
      <c r="AJ216" s="64"/>
    </row>
    <row r="217" spans="5:41" ht="15" customHeight="1" x14ac:dyDescent="0.3">
      <c r="F217" s="63" t="str">
        <f>IF(H212="","",IF(O217&gt;0,IF(O217&lt;=H212,"X",""),""))</f>
        <v/>
      </c>
      <c r="G217" s="48" t="str">
        <f>IF($G$27="","",$G$27)</f>
        <v>Civic/Recreation</v>
      </c>
      <c r="H217" s="271"/>
      <c r="I217" s="272"/>
      <c r="J217" s="273"/>
      <c r="K217" s="271"/>
      <c r="L217" s="272"/>
      <c r="M217" s="272"/>
      <c r="N217" s="273"/>
      <c r="O217" s="64"/>
      <c r="V217" s="21"/>
      <c r="AA217" s="63" t="str">
        <f>IF(AC212="","",IF(AJ217&gt;0,IF(AJ217&lt;=AC212,"X",""),""))</f>
        <v/>
      </c>
      <c r="AB217" s="48" t="str">
        <f>IF($AB$27="","",$AB$27)</f>
        <v>Recreation</v>
      </c>
      <c r="AC217" s="271"/>
      <c r="AD217" s="272"/>
      <c r="AE217" s="273"/>
      <c r="AF217" s="271"/>
      <c r="AG217" s="272"/>
      <c r="AH217" s="272"/>
      <c r="AI217" s="273"/>
      <c r="AJ217" s="64"/>
    </row>
    <row r="218" spans="5:41" ht="15" customHeight="1" x14ac:dyDescent="0.3">
      <c r="F218" s="63" t="str">
        <f>IF(H212="","",IF(O218&gt;0,IF(O218&lt;=H212,"X",""),""))</f>
        <v/>
      </c>
      <c r="G218" s="48" t="str">
        <f>IF($G$28="","",$G$28)</f>
        <v>Job Training/Education</v>
      </c>
      <c r="H218" s="271"/>
      <c r="I218" s="272"/>
      <c r="J218" s="273"/>
      <c r="K218" s="271"/>
      <c r="L218" s="272"/>
      <c r="M218" s="272"/>
      <c r="N218" s="273"/>
      <c r="O218" s="64"/>
      <c r="V218" s="21"/>
      <c r="AA218" s="63" t="str">
        <f>IF(AC212="","",IF(AJ218&gt;0,IF(AJ218&lt;=AC212,"X",""),""))</f>
        <v/>
      </c>
      <c r="AB218" s="48" t="str">
        <f>IF($AB$28="","",$AB$28)</f>
        <v>Job Training/Education</v>
      </c>
      <c r="AC218" s="271"/>
      <c r="AD218" s="272"/>
      <c r="AE218" s="273"/>
      <c r="AF218" s="271"/>
      <c r="AG218" s="272"/>
      <c r="AH218" s="272"/>
      <c r="AI218" s="273"/>
      <c r="AJ218" s="64"/>
    </row>
    <row r="219" spans="5:41" ht="15" customHeight="1" thickBot="1" x14ac:dyDescent="0.35">
      <c r="F219" s="24"/>
      <c r="G219" s="24"/>
      <c r="H219" s="24"/>
      <c r="I219" s="24"/>
      <c r="J219" s="24"/>
      <c r="K219" s="24"/>
      <c r="L219" s="24"/>
      <c r="M219" s="24"/>
      <c r="N219" s="24"/>
      <c r="O219" s="24"/>
      <c r="V219" s="21"/>
      <c r="AA219" s="24"/>
      <c r="AB219" s="24"/>
      <c r="AC219" s="24"/>
      <c r="AD219" s="24"/>
      <c r="AE219" s="24"/>
      <c r="AF219" s="24"/>
      <c r="AG219" s="24"/>
      <c r="AH219" s="24"/>
      <c r="AI219" s="24"/>
      <c r="AJ219" s="24"/>
    </row>
    <row r="220" spans="5:41" ht="14.5" thickBot="1" x14ac:dyDescent="0.35">
      <c r="E220" s="24"/>
      <c r="F220" s="24"/>
      <c r="G220" s="24"/>
      <c r="H220" s="24"/>
      <c r="I220" s="24"/>
      <c r="J220" s="24"/>
      <c r="K220" s="24"/>
      <c r="L220" s="24"/>
      <c r="M220" s="24"/>
      <c r="N220" s="24"/>
      <c r="O220" s="24"/>
      <c r="V220" s="21"/>
      <c r="Z220" s="24"/>
      <c r="AA220" s="24"/>
      <c r="AB220" s="24"/>
      <c r="AC220" s="24"/>
      <c r="AD220" s="24"/>
      <c r="AE220" s="24"/>
      <c r="AF220" s="24"/>
      <c r="AG220" s="24"/>
      <c r="AH220" s="24"/>
      <c r="AI220" s="24"/>
      <c r="AJ220" s="24"/>
    </row>
    <row r="221" spans="5:41" x14ac:dyDescent="0.3">
      <c r="E221" s="264"/>
      <c r="F221" s="264"/>
      <c r="G221" s="264"/>
      <c r="H221" s="264"/>
      <c r="I221" s="264"/>
      <c r="J221" s="264"/>
      <c r="K221" s="264"/>
      <c r="L221" s="264"/>
      <c r="M221" s="264"/>
      <c r="N221" s="264"/>
      <c r="O221" s="264"/>
      <c r="V221" s="21"/>
      <c r="Z221" s="264"/>
      <c r="AA221" s="264"/>
      <c r="AB221" s="264"/>
      <c r="AC221" s="264"/>
      <c r="AD221" s="264"/>
      <c r="AE221" s="264"/>
      <c r="AF221" s="264"/>
      <c r="AG221" s="264"/>
      <c r="AH221" s="264"/>
      <c r="AI221" s="264"/>
      <c r="AJ221" s="264"/>
    </row>
    <row r="222" spans="5:41" x14ac:dyDescent="0.3">
      <c r="F222" s="57" t="s">
        <v>22</v>
      </c>
      <c r="G222" s="34">
        <f>G212+1</f>
        <v>17</v>
      </c>
      <c r="H222" s="57" t="s">
        <v>43</v>
      </c>
      <c r="I222" s="57"/>
      <c r="J222" s="57"/>
      <c r="K222" s="58" t="s">
        <v>21</v>
      </c>
      <c r="L222" s="59"/>
      <c r="V222" s="21"/>
      <c r="AA222" s="57" t="s">
        <v>22</v>
      </c>
      <c r="AB222" s="34">
        <f>AB212+1</f>
        <v>17</v>
      </c>
      <c r="AC222" s="57" t="s">
        <v>43</v>
      </c>
      <c r="AD222" s="57"/>
      <c r="AE222" s="57"/>
      <c r="AF222" s="58" t="s">
        <v>21</v>
      </c>
      <c r="AG222" s="59"/>
    </row>
    <row r="223" spans="5:41" x14ac:dyDescent="0.3">
      <c r="E223" s="274" t="s">
        <v>20</v>
      </c>
      <c r="F223" s="274"/>
      <c r="G223" s="61" t="s">
        <v>19</v>
      </c>
      <c r="H223" s="62">
        <f>IF(G223=P$4,Q$4,IF(G223=P$5,Q$5,IF(G223=P$6,Q$6,IF(G223=P$7,Q$7,IF(G223=P$8,Q$8,"")))))</f>
        <v>0</v>
      </c>
      <c r="I223" s="62"/>
      <c r="J223" s="62"/>
      <c r="K223" s="58" t="s">
        <v>18</v>
      </c>
      <c r="L223" s="59"/>
      <c r="P223" s="17">
        <f>IF(G223="",0,1)</f>
        <v>0</v>
      </c>
      <c r="Q223" s="17">
        <f>IF(F225="",0,1)</f>
        <v>0</v>
      </c>
      <c r="R223" s="17">
        <f>IF(F226="",0,1)</f>
        <v>0</v>
      </c>
      <c r="S223" s="17">
        <f>IF(F227="",0,1)</f>
        <v>0</v>
      </c>
      <c r="T223" s="17">
        <f>IF(F228="",0,1)</f>
        <v>0</v>
      </c>
      <c r="V223" s="21"/>
      <c r="Z223" s="274" t="s">
        <v>20</v>
      </c>
      <c r="AA223" s="274"/>
      <c r="AB223" s="61" t="s">
        <v>19</v>
      </c>
      <c r="AC223" s="62" t="str">
        <f>IF(AB223=AK$4,AL$4,IF(AB223=AK$5,AL$5,IF(AB223=AK$6,AL$6,IF(AB223=AK$7,AL$7,IF(AB223=AK$8,AL$8,"")))))</f>
        <v/>
      </c>
      <c r="AD223" s="62"/>
      <c r="AE223" s="62"/>
      <c r="AF223" s="58" t="s">
        <v>18</v>
      </c>
      <c r="AG223" s="59"/>
      <c r="AK223" s="17">
        <f>IF(AB223="",0,1)</f>
        <v>0</v>
      </c>
      <c r="AL223" s="17">
        <f>IF(AA225="",0,1)</f>
        <v>0</v>
      </c>
      <c r="AM223" s="17">
        <f>IF(AA226="",0,1)</f>
        <v>0</v>
      </c>
      <c r="AN223" s="17">
        <f>IF(AA227="",0,1)</f>
        <v>0</v>
      </c>
      <c r="AO223" s="17">
        <f>IF(AA228="",0,1)</f>
        <v>0</v>
      </c>
    </row>
    <row r="224" spans="5:41" x14ac:dyDescent="0.3">
      <c r="G224" s="57" t="s">
        <v>16</v>
      </c>
      <c r="H224" s="57" t="s">
        <v>15</v>
      </c>
      <c r="I224" s="57"/>
      <c r="J224" s="57"/>
      <c r="K224" s="57" t="s">
        <v>14</v>
      </c>
      <c r="L224" s="57"/>
      <c r="M224" s="57"/>
      <c r="N224" s="57"/>
      <c r="O224" s="57" t="s">
        <v>13</v>
      </c>
      <c r="V224" s="21"/>
      <c r="AB224" s="57" t="s">
        <v>16</v>
      </c>
      <c r="AC224" s="57" t="s">
        <v>15</v>
      </c>
      <c r="AD224" s="57"/>
      <c r="AE224" s="57"/>
      <c r="AF224" s="57" t="s">
        <v>14</v>
      </c>
      <c r="AG224" s="57"/>
      <c r="AH224" s="57"/>
      <c r="AI224" s="57"/>
      <c r="AJ224" s="57" t="s">
        <v>13</v>
      </c>
    </row>
    <row r="225" spans="5:41" ht="15" customHeight="1" x14ac:dyDescent="0.3">
      <c r="F225" s="63" t="str">
        <f>IF(H221="","",IF(O225&gt;0,IF(O225&lt;=H221,"X",""),""))</f>
        <v/>
      </c>
      <c r="G225" s="48" t="str">
        <f>IF($G$25="","",$G$25)</f>
        <v>Health Services</v>
      </c>
      <c r="H225" s="271"/>
      <c r="I225" s="272"/>
      <c r="J225" s="273"/>
      <c r="K225" s="271"/>
      <c r="L225" s="272"/>
      <c r="M225" s="272"/>
      <c r="N225" s="273"/>
      <c r="O225" s="64"/>
      <c r="V225" s="21"/>
      <c r="AA225" s="63" t="str">
        <f>IF(AJ225="Yes", "X","")</f>
        <v/>
      </c>
      <c r="AB225" s="48" t="str">
        <f>IF($AB$25="","",$AB$25)</f>
        <v>Health Services</v>
      </c>
      <c r="AC225" s="271"/>
      <c r="AD225" s="272"/>
      <c r="AE225" s="273"/>
      <c r="AF225" s="271"/>
      <c r="AG225" s="272"/>
      <c r="AH225" s="272"/>
      <c r="AI225" s="273"/>
      <c r="AJ225" s="64"/>
    </row>
    <row r="226" spans="5:41" ht="15" customHeight="1" x14ac:dyDescent="0.3">
      <c r="F226" s="63" t="str">
        <f>IF(H222="","",IF(O226&gt;0,IF(O226&lt;=H222,"X",""),""))</f>
        <v/>
      </c>
      <c r="G226" s="48" t="str">
        <f>IF($G$26="","",$G$26)</f>
        <v>Food Access</v>
      </c>
      <c r="H226" s="271"/>
      <c r="I226" s="272"/>
      <c r="J226" s="273"/>
      <c r="K226" s="271"/>
      <c r="L226" s="272"/>
      <c r="M226" s="272"/>
      <c r="N226" s="273"/>
      <c r="O226" s="64"/>
      <c r="V226" s="21"/>
      <c r="AA226" s="63" t="str">
        <f>IF(AC222="","",IF(AJ226&gt;0,IF(AJ226&lt;=AC222,"X",""),""))</f>
        <v/>
      </c>
      <c r="AB226" s="48" t="str">
        <f>IF($AB$26="","",$AB$26)</f>
        <v>Food Access</v>
      </c>
      <c r="AC226" s="271"/>
      <c r="AD226" s="272"/>
      <c r="AE226" s="273"/>
      <c r="AF226" s="271"/>
      <c r="AG226" s="272"/>
      <c r="AH226" s="272"/>
      <c r="AI226" s="273"/>
      <c r="AJ226" s="64"/>
    </row>
    <row r="227" spans="5:41" ht="15" customHeight="1" x14ac:dyDescent="0.3">
      <c r="F227" s="63" t="str">
        <f>IF(H222="","",IF(O227&gt;0,IF(O227&lt;=H222,"X",""),""))</f>
        <v/>
      </c>
      <c r="G227" s="48" t="str">
        <f>IF($G$27="","",$G$27)</f>
        <v>Civic/Recreation</v>
      </c>
      <c r="H227" s="271"/>
      <c r="I227" s="272"/>
      <c r="J227" s="273"/>
      <c r="K227" s="271"/>
      <c r="L227" s="272"/>
      <c r="M227" s="272"/>
      <c r="N227" s="273"/>
      <c r="O227" s="64"/>
      <c r="V227" s="21"/>
      <c r="AA227" s="63" t="str">
        <f>IF(AC222="","",IF(AJ227&gt;0,IF(AJ227&lt;=AC222,"X",""),""))</f>
        <v/>
      </c>
      <c r="AB227" s="48" t="str">
        <f>IF($AB$27="","",$AB$27)</f>
        <v>Recreation</v>
      </c>
      <c r="AC227" s="271"/>
      <c r="AD227" s="272"/>
      <c r="AE227" s="273"/>
      <c r="AF227" s="271"/>
      <c r="AG227" s="272"/>
      <c r="AH227" s="272"/>
      <c r="AI227" s="273"/>
      <c r="AJ227" s="64"/>
    </row>
    <row r="228" spans="5:41" ht="15" customHeight="1" x14ac:dyDescent="0.3">
      <c r="F228" s="63" t="str">
        <f>IF(H222="","",IF(O228&gt;0,IF(O228&lt;=H222,"X",""),""))</f>
        <v/>
      </c>
      <c r="G228" s="48" t="str">
        <f>IF($G$28="","",$G$28)</f>
        <v>Job Training/Education</v>
      </c>
      <c r="H228" s="271"/>
      <c r="I228" s="272"/>
      <c r="J228" s="273"/>
      <c r="K228" s="271"/>
      <c r="L228" s="272"/>
      <c r="M228" s="272"/>
      <c r="N228" s="273"/>
      <c r="O228" s="64"/>
      <c r="V228" s="21"/>
      <c r="AA228" s="63" t="str">
        <f>IF(AC222="","",IF(AJ228&gt;0,IF(AJ228&lt;=AC222,"X",""),""))</f>
        <v/>
      </c>
      <c r="AB228" s="48" t="str">
        <f>IF($AB$28="","",$AB$28)</f>
        <v>Job Training/Education</v>
      </c>
      <c r="AC228" s="271"/>
      <c r="AD228" s="272"/>
      <c r="AE228" s="273"/>
      <c r="AF228" s="271"/>
      <c r="AG228" s="272"/>
      <c r="AH228" s="272"/>
      <c r="AI228" s="273"/>
      <c r="AJ228" s="64"/>
    </row>
    <row r="229" spans="5:41" ht="15" customHeight="1" thickBot="1" x14ac:dyDescent="0.35">
      <c r="F229" s="24"/>
      <c r="G229" s="24"/>
      <c r="H229" s="24"/>
      <c r="I229" s="24"/>
      <c r="J229" s="24"/>
      <c r="K229" s="24"/>
      <c r="L229" s="24"/>
      <c r="M229" s="24"/>
      <c r="N229" s="24"/>
      <c r="O229" s="24"/>
      <c r="V229" s="21"/>
      <c r="AA229" s="24"/>
      <c r="AB229" s="24"/>
      <c r="AC229" s="24"/>
      <c r="AD229" s="24"/>
      <c r="AE229" s="24"/>
      <c r="AF229" s="24"/>
      <c r="AG229" s="24"/>
      <c r="AH229" s="24"/>
      <c r="AI229" s="24"/>
      <c r="AJ229" s="24"/>
    </row>
    <row r="230" spans="5:41" ht="14.5" thickBot="1" x14ac:dyDescent="0.35">
      <c r="E230" s="24"/>
      <c r="F230" s="24"/>
      <c r="G230" s="24"/>
      <c r="H230" s="24"/>
      <c r="I230" s="24"/>
      <c r="J230" s="24"/>
      <c r="K230" s="24"/>
      <c r="L230" s="24"/>
      <c r="M230" s="24"/>
      <c r="N230" s="24"/>
      <c r="O230" s="24"/>
      <c r="V230" s="21"/>
      <c r="Z230" s="24"/>
      <c r="AA230" s="24"/>
      <c r="AB230" s="24"/>
      <c r="AC230" s="24"/>
      <c r="AD230" s="24"/>
      <c r="AE230" s="24"/>
      <c r="AF230" s="24"/>
      <c r="AG230" s="24"/>
      <c r="AH230" s="24"/>
      <c r="AI230" s="24"/>
      <c r="AJ230" s="24"/>
    </row>
    <row r="231" spans="5:41" x14ac:dyDescent="0.3">
      <c r="E231" s="264"/>
      <c r="F231" s="264"/>
      <c r="G231" s="264"/>
      <c r="H231" s="264"/>
      <c r="I231" s="264"/>
      <c r="J231" s="264"/>
      <c r="K231" s="264"/>
      <c r="L231" s="264"/>
      <c r="M231" s="264"/>
      <c r="N231" s="264"/>
      <c r="O231" s="264"/>
      <c r="V231" s="21"/>
      <c r="Z231" s="264"/>
      <c r="AA231" s="264"/>
      <c r="AB231" s="264"/>
      <c r="AC231" s="264"/>
      <c r="AD231" s="264"/>
      <c r="AE231" s="264"/>
      <c r="AF231" s="264"/>
      <c r="AG231" s="264"/>
      <c r="AH231" s="264"/>
      <c r="AI231" s="264"/>
      <c r="AJ231" s="264"/>
    </row>
    <row r="232" spans="5:41" x14ac:dyDescent="0.3">
      <c r="F232" s="57" t="s">
        <v>22</v>
      </c>
      <c r="G232" s="34">
        <f>G222+1</f>
        <v>18</v>
      </c>
      <c r="H232" s="57" t="s">
        <v>43</v>
      </c>
      <c r="I232" s="57"/>
      <c r="J232" s="57"/>
      <c r="K232" s="58" t="s">
        <v>21</v>
      </c>
      <c r="L232" s="59"/>
      <c r="V232" s="21"/>
      <c r="AA232" s="57" t="s">
        <v>22</v>
      </c>
      <c r="AB232" s="34">
        <f>AB222+1</f>
        <v>18</v>
      </c>
      <c r="AC232" s="57" t="s">
        <v>43</v>
      </c>
      <c r="AD232" s="57"/>
      <c r="AE232" s="57"/>
      <c r="AF232" s="58" t="s">
        <v>21</v>
      </c>
      <c r="AG232" s="59"/>
    </row>
    <row r="233" spans="5:41" x14ac:dyDescent="0.3">
      <c r="E233" s="274" t="s">
        <v>20</v>
      </c>
      <c r="F233" s="274"/>
      <c r="G233" s="61" t="s">
        <v>19</v>
      </c>
      <c r="H233" s="62">
        <f>IF(G233=P$4,Q$4,IF(G233=P$5,Q$5,IF(G233=P$6,Q$6,IF(G233=P$7,Q$7,IF(G233=P$8,Q$8,"")))))</f>
        <v>0</v>
      </c>
      <c r="I233" s="62"/>
      <c r="J233" s="62"/>
      <c r="K233" s="58" t="s">
        <v>18</v>
      </c>
      <c r="L233" s="59"/>
      <c r="P233" s="17">
        <f>IF(G233="",0,1)</f>
        <v>0</v>
      </c>
      <c r="Q233" s="17">
        <f>IF(F235="",0,1)</f>
        <v>0</v>
      </c>
      <c r="R233" s="17">
        <f>IF(F236="",0,1)</f>
        <v>0</v>
      </c>
      <c r="S233" s="17">
        <f>IF(F237="",0,1)</f>
        <v>0</v>
      </c>
      <c r="T233" s="17">
        <f>IF(F238="",0,1)</f>
        <v>0</v>
      </c>
      <c r="V233" s="21"/>
      <c r="Z233" s="274" t="s">
        <v>20</v>
      </c>
      <c r="AA233" s="274"/>
      <c r="AB233" s="61" t="s">
        <v>19</v>
      </c>
      <c r="AC233" s="62" t="str">
        <f>IF(AB233=AK$4,AL$4,IF(AB233=AK$5,AL$5,IF(AB233=AK$6,AL$6,IF(AB233=AK$7,AL$7,IF(AB233=AK$8,AL$8,"")))))</f>
        <v/>
      </c>
      <c r="AD233" s="62"/>
      <c r="AE233" s="62"/>
      <c r="AF233" s="58" t="s">
        <v>18</v>
      </c>
      <c r="AG233" s="59"/>
      <c r="AK233" s="17">
        <f>IF(AB233="",0,1)</f>
        <v>0</v>
      </c>
      <c r="AL233" s="17">
        <f>IF(AA235="",0,1)</f>
        <v>0</v>
      </c>
      <c r="AM233" s="17">
        <f>IF(AA236="",0,1)</f>
        <v>0</v>
      </c>
      <c r="AN233" s="17">
        <f>IF(AA237="",0,1)</f>
        <v>0</v>
      </c>
      <c r="AO233" s="17">
        <f>IF(AA238="",0,1)</f>
        <v>0</v>
      </c>
    </row>
    <row r="234" spans="5:41" x14ac:dyDescent="0.3">
      <c r="G234" s="57" t="s">
        <v>16</v>
      </c>
      <c r="H234" s="57" t="s">
        <v>15</v>
      </c>
      <c r="I234" s="57"/>
      <c r="J234" s="57"/>
      <c r="K234" s="57" t="s">
        <v>14</v>
      </c>
      <c r="L234" s="57"/>
      <c r="M234" s="57"/>
      <c r="N234" s="57"/>
      <c r="O234" s="57" t="s">
        <v>13</v>
      </c>
      <c r="V234" s="21"/>
      <c r="AB234" s="57" t="s">
        <v>16</v>
      </c>
      <c r="AC234" s="57" t="s">
        <v>15</v>
      </c>
      <c r="AD234" s="57"/>
      <c r="AE234" s="57"/>
      <c r="AF234" s="57" t="s">
        <v>14</v>
      </c>
      <c r="AG234" s="57"/>
      <c r="AH234" s="57"/>
      <c r="AI234" s="57"/>
      <c r="AJ234" s="57" t="s">
        <v>13</v>
      </c>
    </row>
    <row r="235" spans="5:41" ht="15" customHeight="1" x14ac:dyDescent="0.3">
      <c r="F235" s="63" t="str">
        <f>IF(H231="","",IF(O235&gt;0,IF(O235&lt;=H231,"X",""),""))</f>
        <v/>
      </c>
      <c r="G235" s="48" t="str">
        <f>IF($G$25="","",$G$25)</f>
        <v>Health Services</v>
      </c>
      <c r="H235" s="271"/>
      <c r="I235" s="272"/>
      <c r="J235" s="273"/>
      <c r="K235" s="271"/>
      <c r="L235" s="272"/>
      <c r="M235" s="272"/>
      <c r="N235" s="273"/>
      <c r="O235" s="64"/>
      <c r="V235" s="21"/>
      <c r="AA235" s="63" t="str">
        <f>IF(AJ235="Yes", "X","")</f>
        <v/>
      </c>
      <c r="AB235" s="48" t="str">
        <f>IF($AB$25="","",$AB$25)</f>
        <v>Health Services</v>
      </c>
      <c r="AC235" s="271"/>
      <c r="AD235" s="272"/>
      <c r="AE235" s="273"/>
      <c r="AF235" s="271"/>
      <c r="AG235" s="272"/>
      <c r="AH235" s="272"/>
      <c r="AI235" s="273"/>
      <c r="AJ235" s="64"/>
    </row>
    <row r="236" spans="5:41" ht="15" customHeight="1" x14ac:dyDescent="0.3">
      <c r="F236" s="63" t="str">
        <f>IF(H232="","",IF(O236&gt;0,IF(O236&lt;=H232,"X",""),""))</f>
        <v/>
      </c>
      <c r="G236" s="48" t="str">
        <f>IF($G$26="","",$G$26)</f>
        <v>Food Access</v>
      </c>
      <c r="H236" s="271"/>
      <c r="I236" s="272"/>
      <c r="J236" s="273"/>
      <c r="K236" s="271"/>
      <c r="L236" s="272"/>
      <c r="M236" s="272"/>
      <c r="N236" s="273"/>
      <c r="O236" s="64"/>
      <c r="V236" s="21"/>
      <c r="AA236" s="63" t="str">
        <f>IF(AC232="","",IF(AJ236&gt;0,IF(AJ236&lt;=AC232,"X",""),""))</f>
        <v/>
      </c>
      <c r="AB236" s="48" t="str">
        <f>IF($AB$26="","",$AB$26)</f>
        <v>Food Access</v>
      </c>
      <c r="AC236" s="271"/>
      <c r="AD236" s="272"/>
      <c r="AE236" s="273"/>
      <c r="AF236" s="271"/>
      <c r="AG236" s="272"/>
      <c r="AH236" s="272"/>
      <c r="AI236" s="273"/>
      <c r="AJ236" s="64"/>
    </row>
    <row r="237" spans="5:41" ht="15" customHeight="1" x14ac:dyDescent="0.3">
      <c r="F237" s="63" t="str">
        <f>IF(H232="","",IF(O237&gt;0,IF(O237&lt;=H232,"X",""),""))</f>
        <v/>
      </c>
      <c r="G237" s="48" t="str">
        <f>IF($G$27="","",$G$27)</f>
        <v>Civic/Recreation</v>
      </c>
      <c r="H237" s="271"/>
      <c r="I237" s="272"/>
      <c r="J237" s="273"/>
      <c r="K237" s="271"/>
      <c r="L237" s="272"/>
      <c r="M237" s="272"/>
      <c r="N237" s="273"/>
      <c r="O237" s="64"/>
      <c r="V237" s="21"/>
      <c r="AA237" s="63" t="str">
        <f>IF(AC232="","",IF(AJ237&gt;0,IF(AJ237&lt;=AC232,"X",""),""))</f>
        <v/>
      </c>
      <c r="AB237" s="48" t="str">
        <f>IF($AB$27="","",$AB$27)</f>
        <v>Recreation</v>
      </c>
      <c r="AC237" s="271"/>
      <c r="AD237" s="272"/>
      <c r="AE237" s="273"/>
      <c r="AF237" s="271"/>
      <c r="AG237" s="272"/>
      <c r="AH237" s="272"/>
      <c r="AI237" s="273"/>
      <c r="AJ237" s="64"/>
    </row>
    <row r="238" spans="5:41" ht="15" customHeight="1" x14ac:dyDescent="0.3">
      <c r="F238" s="63" t="str">
        <f>IF(H232="","",IF(O238&gt;0,IF(O238&lt;=H232,"X",""),""))</f>
        <v/>
      </c>
      <c r="G238" s="48" t="str">
        <f>IF($G$28="","",$G$28)</f>
        <v>Job Training/Education</v>
      </c>
      <c r="H238" s="271"/>
      <c r="I238" s="272"/>
      <c r="J238" s="273"/>
      <c r="K238" s="271"/>
      <c r="L238" s="272"/>
      <c r="M238" s="272"/>
      <c r="N238" s="273"/>
      <c r="O238" s="64"/>
      <c r="V238" s="21"/>
      <c r="AA238" s="63" t="str">
        <f>IF(AC232="","",IF(AJ238&gt;0,IF(AJ238&lt;=AC232,"X",""),""))</f>
        <v/>
      </c>
      <c r="AB238" s="48" t="str">
        <f>IF($AB$28="","",$AB$28)</f>
        <v>Job Training/Education</v>
      </c>
      <c r="AC238" s="271"/>
      <c r="AD238" s="272"/>
      <c r="AE238" s="273"/>
      <c r="AF238" s="271"/>
      <c r="AG238" s="272"/>
      <c r="AH238" s="272"/>
      <c r="AI238" s="273"/>
      <c r="AJ238" s="64"/>
    </row>
    <row r="239" spans="5:41" ht="15" customHeight="1" thickBot="1" x14ac:dyDescent="0.35">
      <c r="F239" s="24"/>
      <c r="G239" s="24"/>
      <c r="H239" s="24"/>
      <c r="I239" s="24"/>
      <c r="J239" s="24"/>
      <c r="K239" s="24"/>
      <c r="L239" s="24"/>
      <c r="M239" s="24"/>
      <c r="N239" s="24"/>
      <c r="O239" s="24"/>
      <c r="V239" s="21"/>
      <c r="AA239" s="24"/>
      <c r="AB239" s="24"/>
      <c r="AC239" s="24"/>
      <c r="AD239" s="24"/>
      <c r="AE239" s="24"/>
      <c r="AF239" s="24"/>
      <c r="AG239" s="24"/>
      <c r="AH239" s="24"/>
      <c r="AI239" s="24"/>
      <c r="AJ239" s="24"/>
    </row>
    <row r="240" spans="5:41" ht="14.5" thickBot="1" x14ac:dyDescent="0.35">
      <c r="E240" s="24"/>
      <c r="F240" s="24"/>
      <c r="G240" s="24"/>
      <c r="H240" s="24"/>
      <c r="I240" s="24"/>
      <c r="J240" s="24"/>
      <c r="K240" s="24"/>
      <c r="L240" s="24"/>
      <c r="M240" s="24"/>
      <c r="N240" s="24"/>
      <c r="O240" s="24"/>
      <c r="V240" s="21"/>
      <c r="Z240" s="24"/>
      <c r="AA240" s="24"/>
      <c r="AB240" s="24"/>
      <c r="AC240" s="24"/>
      <c r="AD240" s="24"/>
      <c r="AE240" s="24"/>
      <c r="AF240" s="24"/>
      <c r="AG240" s="24"/>
      <c r="AH240" s="24"/>
      <c r="AI240" s="24"/>
      <c r="AJ240" s="24"/>
    </row>
    <row r="241" spans="5:41" x14ac:dyDescent="0.3">
      <c r="E241" s="264"/>
      <c r="F241" s="264"/>
      <c r="G241" s="264"/>
      <c r="H241" s="264"/>
      <c r="I241" s="264"/>
      <c r="J241" s="264"/>
      <c r="K241" s="264"/>
      <c r="L241" s="264"/>
      <c r="M241" s="264"/>
      <c r="N241" s="264"/>
      <c r="O241" s="264"/>
      <c r="V241" s="21"/>
      <c r="Z241" s="264"/>
      <c r="AA241" s="264"/>
      <c r="AB241" s="264"/>
      <c r="AC241" s="264"/>
      <c r="AD241" s="264"/>
      <c r="AE241" s="264"/>
      <c r="AF241" s="264"/>
      <c r="AG241" s="264"/>
      <c r="AH241" s="264"/>
      <c r="AI241" s="264"/>
      <c r="AJ241" s="264"/>
    </row>
    <row r="242" spans="5:41" x14ac:dyDescent="0.3">
      <c r="F242" s="57" t="s">
        <v>22</v>
      </c>
      <c r="G242" s="34">
        <f>G232+1</f>
        <v>19</v>
      </c>
      <c r="H242" s="57" t="s">
        <v>43</v>
      </c>
      <c r="I242" s="57"/>
      <c r="J242" s="57"/>
      <c r="K242" s="58" t="s">
        <v>21</v>
      </c>
      <c r="L242" s="59"/>
      <c r="V242" s="21"/>
      <c r="AA242" s="57" t="s">
        <v>22</v>
      </c>
      <c r="AB242" s="34">
        <f>AB232+1</f>
        <v>19</v>
      </c>
      <c r="AC242" s="57" t="s">
        <v>43</v>
      </c>
      <c r="AD242" s="57"/>
      <c r="AE242" s="57"/>
      <c r="AF242" s="58" t="s">
        <v>21</v>
      </c>
      <c r="AG242" s="59"/>
    </row>
    <row r="243" spans="5:41" x14ac:dyDescent="0.3">
      <c r="E243" s="274" t="s">
        <v>20</v>
      </c>
      <c r="F243" s="274"/>
      <c r="G243" s="61" t="s">
        <v>19</v>
      </c>
      <c r="H243" s="62">
        <f>IF(G243=P$4,Q$4,IF(G243=P$5,Q$5,IF(G243=P$6,Q$6,IF(G243=P$7,Q$7,IF(G243=P$8,Q$8,"")))))</f>
        <v>0</v>
      </c>
      <c r="I243" s="62"/>
      <c r="J243" s="62"/>
      <c r="K243" s="58" t="s">
        <v>18</v>
      </c>
      <c r="L243" s="59"/>
      <c r="P243" s="17">
        <f>IF(G243="",0,1)</f>
        <v>0</v>
      </c>
      <c r="Q243" s="17">
        <f>IF(F245="",0,1)</f>
        <v>0</v>
      </c>
      <c r="R243" s="17">
        <f>IF(F246="",0,1)</f>
        <v>0</v>
      </c>
      <c r="S243" s="17">
        <f>IF(F247="",0,1)</f>
        <v>0</v>
      </c>
      <c r="T243" s="17">
        <f>IF(F248="",0,1)</f>
        <v>0</v>
      </c>
      <c r="V243" s="21"/>
      <c r="Z243" s="274" t="s">
        <v>20</v>
      </c>
      <c r="AA243" s="274"/>
      <c r="AB243" s="61" t="s">
        <v>19</v>
      </c>
      <c r="AC243" s="62" t="str">
        <f>IF(AB243=AK$4,AL$4,IF(AB243=AK$5,AL$5,IF(AB243=AK$6,AL$6,IF(AB243=AK$7,AL$7,IF(AB243=AK$8,AL$8,"")))))</f>
        <v/>
      </c>
      <c r="AD243" s="62"/>
      <c r="AE243" s="62"/>
      <c r="AF243" s="58" t="s">
        <v>18</v>
      </c>
      <c r="AG243" s="59"/>
      <c r="AK243" s="17">
        <f>IF(AB243="",0,1)</f>
        <v>0</v>
      </c>
      <c r="AL243" s="17">
        <f>IF(AA245="",0,1)</f>
        <v>0</v>
      </c>
      <c r="AM243" s="17">
        <f>IF(AA246="",0,1)</f>
        <v>0</v>
      </c>
      <c r="AN243" s="17">
        <f>IF(AA247="",0,1)</f>
        <v>0</v>
      </c>
      <c r="AO243" s="17">
        <f>IF(AA248="",0,1)</f>
        <v>0</v>
      </c>
    </row>
    <row r="244" spans="5:41" x14ac:dyDescent="0.3">
      <c r="G244" s="57" t="s">
        <v>16</v>
      </c>
      <c r="H244" s="57" t="s">
        <v>15</v>
      </c>
      <c r="I244" s="57"/>
      <c r="J244" s="57"/>
      <c r="K244" s="57" t="s">
        <v>14</v>
      </c>
      <c r="L244" s="57"/>
      <c r="M244" s="57"/>
      <c r="N244" s="57"/>
      <c r="O244" s="57" t="s">
        <v>13</v>
      </c>
      <c r="V244" s="21"/>
      <c r="AB244" s="57" t="s">
        <v>16</v>
      </c>
      <c r="AC244" s="57" t="s">
        <v>15</v>
      </c>
      <c r="AD244" s="57"/>
      <c r="AE244" s="57"/>
      <c r="AF244" s="57" t="s">
        <v>14</v>
      </c>
      <c r="AG244" s="57"/>
      <c r="AH244" s="57"/>
      <c r="AI244" s="57"/>
      <c r="AJ244" s="57" t="s">
        <v>13</v>
      </c>
    </row>
    <row r="245" spans="5:41" ht="15" customHeight="1" x14ac:dyDescent="0.3">
      <c r="F245" s="63" t="str">
        <f>IF(H241="","",IF(O245&gt;0,IF(O245&lt;=H241,"X",""),""))</f>
        <v/>
      </c>
      <c r="G245" s="48" t="str">
        <f>IF($G$25="","",$G$25)</f>
        <v>Health Services</v>
      </c>
      <c r="H245" s="271"/>
      <c r="I245" s="272"/>
      <c r="J245" s="273"/>
      <c r="K245" s="271"/>
      <c r="L245" s="272"/>
      <c r="M245" s="272"/>
      <c r="N245" s="273"/>
      <c r="O245" s="64"/>
      <c r="V245" s="21"/>
      <c r="AA245" s="63" t="str">
        <f>IF(AJ245="Yes", "X","")</f>
        <v/>
      </c>
      <c r="AB245" s="48" t="str">
        <f>IF($AB$25="","",$AB$25)</f>
        <v>Health Services</v>
      </c>
      <c r="AC245" s="271"/>
      <c r="AD245" s="272"/>
      <c r="AE245" s="273"/>
      <c r="AF245" s="271"/>
      <c r="AG245" s="272"/>
      <c r="AH245" s="272"/>
      <c r="AI245" s="273"/>
      <c r="AJ245" s="64"/>
    </row>
    <row r="246" spans="5:41" ht="15" customHeight="1" x14ac:dyDescent="0.3">
      <c r="F246" s="63" t="str">
        <f>IF(H242="","",IF(O246&gt;0,IF(O246&lt;=H242,"X",""),""))</f>
        <v/>
      </c>
      <c r="G246" s="48" t="str">
        <f>IF($G$26="","",$G$26)</f>
        <v>Food Access</v>
      </c>
      <c r="H246" s="271"/>
      <c r="I246" s="272"/>
      <c r="J246" s="273"/>
      <c r="K246" s="271"/>
      <c r="L246" s="272"/>
      <c r="M246" s="272"/>
      <c r="N246" s="273"/>
      <c r="O246" s="64"/>
      <c r="V246" s="21"/>
      <c r="AA246" s="63" t="str">
        <f>IF(AC242="","",IF(AJ246&gt;0,IF(AJ246&lt;=AC242,"X",""),""))</f>
        <v/>
      </c>
      <c r="AB246" s="48" t="str">
        <f>IF($AB$26="","",$AB$26)</f>
        <v>Food Access</v>
      </c>
      <c r="AC246" s="271"/>
      <c r="AD246" s="272"/>
      <c r="AE246" s="273"/>
      <c r="AF246" s="271"/>
      <c r="AG246" s="272"/>
      <c r="AH246" s="272"/>
      <c r="AI246" s="273"/>
      <c r="AJ246" s="64"/>
    </row>
    <row r="247" spans="5:41" ht="15" customHeight="1" x14ac:dyDescent="0.3">
      <c r="F247" s="63" t="str">
        <f>IF(H242="","",IF(O247&gt;0,IF(O247&lt;=H242,"X",""),""))</f>
        <v/>
      </c>
      <c r="G247" s="48" t="str">
        <f>IF($G$27="","",$G$27)</f>
        <v>Civic/Recreation</v>
      </c>
      <c r="H247" s="271"/>
      <c r="I247" s="272"/>
      <c r="J247" s="273"/>
      <c r="K247" s="271"/>
      <c r="L247" s="272"/>
      <c r="M247" s="272"/>
      <c r="N247" s="273"/>
      <c r="O247" s="64"/>
      <c r="V247" s="21"/>
      <c r="AA247" s="63" t="str">
        <f>IF(AC242="","",IF(AJ247&gt;0,IF(AJ247&lt;=AC242,"X",""),""))</f>
        <v/>
      </c>
      <c r="AB247" s="48" t="str">
        <f>IF($AB$27="","",$AB$27)</f>
        <v>Recreation</v>
      </c>
      <c r="AC247" s="271"/>
      <c r="AD247" s="272"/>
      <c r="AE247" s="273"/>
      <c r="AF247" s="271"/>
      <c r="AG247" s="272"/>
      <c r="AH247" s="272"/>
      <c r="AI247" s="273"/>
      <c r="AJ247" s="64"/>
    </row>
    <row r="248" spans="5:41" ht="15" customHeight="1" x14ac:dyDescent="0.3">
      <c r="F248" s="63" t="str">
        <f>IF(H242="","",IF(O248&gt;0,IF(O248&lt;=H242,"X",""),""))</f>
        <v/>
      </c>
      <c r="G248" s="48" t="str">
        <f>IF($G$28="","",$G$28)</f>
        <v>Job Training/Education</v>
      </c>
      <c r="H248" s="271"/>
      <c r="I248" s="272"/>
      <c r="J248" s="273"/>
      <c r="K248" s="271"/>
      <c r="L248" s="272"/>
      <c r="M248" s="272"/>
      <c r="N248" s="273"/>
      <c r="O248" s="64"/>
      <c r="V248" s="21"/>
      <c r="AA248" s="63" t="str">
        <f>IF(AC242="","",IF(AJ248&gt;0,IF(AJ248&lt;=AC242,"X",""),""))</f>
        <v/>
      </c>
      <c r="AB248" s="48" t="str">
        <f>IF($AB$28="","",$AB$28)</f>
        <v>Job Training/Education</v>
      </c>
      <c r="AC248" s="271"/>
      <c r="AD248" s="272"/>
      <c r="AE248" s="273"/>
      <c r="AF248" s="271"/>
      <c r="AG248" s="272"/>
      <c r="AH248" s="272"/>
      <c r="AI248" s="273"/>
      <c r="AJ248" s="64"/>
    </row>
    <row r="249" spans="5:41" ht="15" customHeight="1" thickBot="1" x14ac:dyDescent="0.35">
      <c r="F249" s="24"/>
      <c r="G249" s="24"/>
      <c r="H249" s="24"/>
      <c r="I249" s="24"/>
      <c r="J249" s="24"/>
      <c r="K249" s="24"/>
      <c r="L249" s="24"/>
      <c r="M249" s="24"/>
      <c r="N249" s="24"/>
      <c r="O249" s="24"/>
      <c r="V249" s="21"/>
      <c r="AA249" s="24"/>
      <c r="AB249" s="24"/>
      <c r="AC249" s="24"/>
      <c r="AD249" s="24"/>
      <c r="AE249" s="24"/>
      <c r="AF249" s="24"/>
      <c r="AG249" s="24"/>
      <c r="AH249" s="24"/>
      <c r="AI249" s="24"/>
      <c r="AJ249" s="24"/>
    </row>
    <row r="250" spans="5:41" ht="14.5" thickBot="1" x14ac:dyDescent="0.35">
      <c r="E250" s="24"/>
      <c r="F250" s="24"/>
      <c r="G250" s="24"/>
      <c r="H250" s="24"/>
      <c r="I250" s="24"/>
      <c r="J250" s="24"/>
      <c r="K250" s="24"/>
      <c r="L250" s="24"/>
      <c r="M250" s="24"/>
      <c r="N250" s="24"/>
      <c r="O250" s="24"/>
      <c r="V250" s="21"/>
      <c r="Z250" s="24"/>
      <c r="AA250" s="24"/>
      <c r="AB250" s="24"/>
      <c r="AC250" s="24"/>
      <c r="AD250" s="24"/>
      <c r="AE250" s="24"/>
      <c r="AF250" s="24"/>
      <c r="AG250" s="24"/>
      <c r="AH250" s="24"/>
      <c r="AI250" s="24"/>
      <c r="AJ250" s="24"/>
    </row>
    <row r="251" spans="5:41" x14ac:dyDescent="0.3">
      <c r="E251" s="264"/>
      <c r="F251" s="264"/>
      <c r="G251" s="264"/>
      <c r="H251" s="264"/>
      <c r="I251" s="264"/>
      <c r="J251" s="264"/>
      <c r="K251" s="264"/>
      <c r="L251" s="264"/>
      <c r="M251" s="264"/>
      <c r="N251" s="264"/>
      <c r="O251" s="264"/>
      <c r="V251" s="21"/>
      <c r="Z251" s="264"/>
      <c r="AA251" s="264"/>
      <c r="AB251" s="264"/>
      <c r="AC251" s="264"/>
      <c r="AD251" s="264"/>
      <c r="AE251" s="264"/>
      <c r="AF251" s="264"/>
      <c r="AG251" s="264"/>
      <c r="AH251" s="264"/>
      <c r="AI251" s="264"/>
      <c r="AJ251" s="264"/>
    </row>
    <row r="252" spans="5:41" x14ac:dyDescent="0.3">
      <c r="F252" s="57" t="s">
        <v>22</v>
      </c>
      <c r="G252" s="34">
        <f>G242+1</f>
        <v>20</v>
      </c>
      <c r="H252" s="57" t="s">
        <v>43</v>
      </c>
      <c r="I252" s="57"/>
      <c r="J252" s="57"/>
      <c r="K252" s="58" t="s">
        <v>21</v>
      </c>
      <c r="L252" s="59"/>
      <c r="V252" s="21"/>
      <c r="AA252" s="57" t="s">
        <v>22</v>
      </c>
      <c r="AB252" s="34">
        <f>AB242+1</f>
        <v>20</v>
      </c>
      <c r="AC252" s="57" t="s">
        <v>43</v>
      </c>
      <c r="AD252" s="57"/>
      <c r="AE252" s="57"/>
      <c r="AF252" s="58" t="s">
        <v>21</v>
      </c>
      <c r="AG252" s="59"/>
    </row>
    <row r="253" spans="5:41" x14ac:dyDescent="0.3">
      <c r="E253" s="274" t="s">
        <v>20</v>
      </c>
      <c r="F253" s="274"/>
      <c r="G253" s="61" t="s">
        <v>19</v>
      </c>
      <c r="H253" s="62">
        <f>IF(G253=P$4,Q$4,IF(G253=P$5,Q$5,IF(G253=P$6,Q$6,IF(G253=P$7,Q$7,IF(G253=P$8,Q$8,"")))))</f>
        <v>0</v>
      </c>
      <c r="I253" s="62"/>
      <c r="J253" s="62"/>
      <c r="K253" s="58" t="s">
        <v>18</v>
      </c>
      <c r="L253" s="59"/>
      <c r="P253" s="17">
        <f>IF(G253="",0,1)</f>
        <v>0</v>
      </c>
      <c r="Q253" s="17">
        <f>IF(F255="",0,1)</f>
        <v>0</v>
      </c>
      <c r="R253" s="17">
        <f>IF(F256="",0,1)</f>
        <v>0</v>
      </c>
      <c r="S253" s="17">
        <f>IF(F257="",0,1)</f>
        <v>0</v>
      </c>
      <c r="T253" s="17">
        <f>IF(F258="",0,1)</f>
        <v>0</v>
      </c>
      <c r="V253" s="21"/>
      <c r="Z253" s="274" t="s">
        <v>20</v>
      </c>
      <c r="AA253" s="274"/>
      <c r="AB253" s="61" t="s">
        <v>19</v>
      </c>
      <c r="AC253" s="62" t="str">
        <f>IF(AB253=AK$4,AL$4,IF(AB253=AK$5,AL$5,IF(AB253=AK$6,AL$6,IF(AB253=AK$7,AL$7,IF(AB253=AK$8,AL$8,"")))))</f>
        <v/>
      </c>
      <c r="AD253" s="62"/>
      <c r="AE253" s="62"/>
      <c r="AF253" s="58" t="s">
        <v>18</v>
      </c>
      <c r="AG253" s="59"/>
      <c r="AK253" s="17">
        <f>IF(AB253="",0,1)</f>
        <v>0</v>
      </c>
      <c r="AL253" s="17">
        <f>IF(AA255="",0,1)</f>
        <v>0</v>
      </c>
      <c r="AM253" s="17">
        <f>IF(AA256="",0,1)</f>
        <v>0</v>
      </c>
      <c r="AN253" s="17">
        <f>IF(AA257="",0,1)</f>
        <v>0</v>
      </c>
      <c r="AO253" s="17">
        <f>IF(AA258="",0,1)</f>
        <v>0</v>
      </c>
    </row>
    <row r="254" spans="5:41" x14ac:dyDescent="0.3">
      <c r="G254" s="57" t="s">
        <v>16</v>
      </c>
      <c r="H254" s="57" t="s">
        <v>15</v>
      </c>
      <c r="I254" s="57"/>
      <c r="J254" s="57"/>
      <c r="K254" s="57" t="s">
        <v>14</v>
      </c>
      <c r="L254" s="57"/>
      <c r="M254" s="57"/>
      <c r="N254" s="57"/>
      <c r="O254" s="57" t="s">
        <v>13</v>
      </c>
      <c r="V254" s="21"/>
      <c r="AB254" s="57" t="s">
        <v>16</v>
      </c>
      <c r="AC254" s="57" t="s">
        <v>15</v>
      </c>
      <c r="AD254" s="57"/>
      <c r="AE254" s="57"/>
      <c r="AF254" s="57" t="s">
        <v>14</v>
      </c>
      <c r="AG254" s="57"/>
      <c r="AH254" s="57"/>
      <c r="AI254" s="57"/>
      <c r="AJ254" s="57" t="s">
        <v>13</v>
      </c>
    </row>
    <row r="255" spans="5:41" ht="15" customHeight="1" x14ac:dyDescent="0.3">
      <c r="F255" s="63" t="str">
        <f>IF(H251="","",IF(O255&gt;0,IF(O255&lt;=H251,"X",""),""))</f>
        <v/>
      </c>
      <c r="G255" s="48" t="str">
        <f>IF($G$25="","",$G$25)</f>
        <v>Health Services</v>
      </c>
      <c r="H255" s="271"/>
      <c r="I255" s="272"/>
      <c r="J255" s="273"/>
      <c r="K255" s="271"/>
      <c r="L255" s="272"/>
      <c r="M255" s="272"/>
      <c r="N255" s="273"/>
      <c r="O255" s="64"/>
      <c r="V255" s="21"/>
      <c r="AA255" s="63" t="str">
        <f>IF(AJ255="Yes", "X","")</f>
        <v/>
      </c>
      <c r="AB255" s="48" t="str">
        <f>IF($AB$25="","",$AB$25)</f>
        <v>Health Services</v>
      </c>
      <c r="AC255" s="271"/>
      <c r="AD255" s="272"/>
      <c r="AE255" s="273"/>
      <c r="AF255" s="271"/>
      <c r="AG255" s="272"/>
      <c r="AH255" s="272"/>
      <c r="AI255" s="273"/>
      <c r="AJ255" s="64"/>
    </row>
    <row r="256" spans="5:41" ht="15" customHeight="1" x14ac:dyDescent="0.3">
      <c r="F256" s="63" t="str">
        <f>IF(H252="","",IF(O256&gt;0,IF(O256&lt;=H252,"X",""),""))</f>
        <v/>
      </c>
      <c r="G256" s="48" t="str">
        <f>IF($G$26="","",$G$26)</f>
        <v>Food Access</v>
      </c>
      <c r="H256" s="271"/>
      <c r="I256" s="272"/>
      <c r="J256" s="273"/>
      <c r="K256" s="271"/>
      <c r="L256" s="272"/>
      <c r="M256" s="272"/>
      <c r="N256" s="273"/>
      <c r="O256" s="64"/>
      <c r="V256" s="21"/>
      <c r="AA256" s="63" t="str">
        <f>IF(AC252="","",IF(AJ256&gt;0,IF(AJ256&lt;=AC252,"X",""),""))</f>
        <v/>
      </c>
      <c r="AB256" s="48" t="str">
        <f>IF($AB$26="","",$AB$26)</f>
        <v>Food Access</v>
      </c>
      <c r="AC256" s="271"/>
      <c r="AD256" s="272"/>
      <c r="AE256" s="273"/>
      <c r="AF256" s="271"/>
      <c r="AG256" s="272"/>
      <c r="AH256" s="272"/>
      <c r="AI256" s="273"/>
      <c r="AJ256" s="64"/>
    </row>
    <row r="257" spans="5:41" ht="15" customHeight="1" x14ac:dyDescent="0.3">
      <c r="F257" s="63" t="str">
        <f>IF(H252="","",IF(O257&gt;0,IF(O257&lt;=H252,"X",""),""))</f>
        <v/>
      </c>
      <c r="G257" s="48" t="str">
        <f>IF($G$27="","",$G$27)</f>
        <v>Civic/Recreation</v>
      </c>
      <c r="H257" s="271"/>
      <c r="I257" s="272"/>
      <c r="J257" s="273"/>
      <c r="K257" s="271"/>
      <c r="L257" s="272"/>
      <c r="M257" s="272"/>
      <c r="N257" s="273"/>
      <c r="O257" s="64"/>
      <c r="V257" s="21"/>
      <c r="AA257" s="63" t="str">
        <f>IF(AC252="","",IF(AJ257&gt;0,IF(AJ257&lt;=AC252,"X",""),""))</f>
        <v/>
      </c>
      <c r="AB257" s="48" t="str">
        <f>IF($AB$27="","",$AB$27)</f>
        <v>Recreation</v>
      </c>
      <c r="AC257" s="271"/>
      <c r="AD257" s="272"/>
      <c r="AE257" s="273"/>
      <c r="AF257" s="271"/>
      <c r="AG257" s="272"/>
      <c r="AH257" s="272"/>
      <c r="AI257" s="273"/>
      <c r="AJ257" s="64"/>
    </row>
    <row r="258" spans="5:41" ht="15" customHeight="1" x14ac:dyDescent="0.3">
      <c r="F258" s="63" t="str">
        <f>IF(H252="","",IF(O258&gt;0,IF(O258&lt;=H252,"X",""),""))</f>
        <v/>
      </c>
      <c r="G258" s="48" t="str">
        <f>IF($G$28="","",$G$28)</f>
        <v>Job Training/Education</v>
      </c>
      <c r="H258" s="271"/>
      <c r="I258" s="272"/>
      <c r="J258" s="273"/>
      <c r="K258" s="271"/>
      <c r="L258" s="272"/>
      <c r="M258" s="272"/>
      <c r="N258" s="273"/>
      <c r="O258" s="64"/>
      <c r="V258" s="21"/>
      <c r="AA258" s="63" t="str">
        <f>IF(AC252="","",IF(AJ258&gt;0,IF(AJ258&lt;=AC252,"X",""),""))</f>
        <v/>
      </c>
      <c r="AB258" s="48" t="str">
        <f>IF($AB$28="","",$AB$28)</f>
        <v>Job Training/Education</v>
      </c>
      <c r="AC258" s="271"/>
      <c r="AD258" s="272"/>
      <c r="AE258" s="273"/>
      <c r="AF258" s="271"/>
      <c r="AG258" s="272"/>
      <c r="AH258" s="272"/>
      <c r="AI258" s="273"/>
      <c r="AJ258" s="64"/>
    </row>
    <row r="259" spans="5:41" ht="15" customHeight="1" thickBot="1" x14ac:dyDescent="0.35">
      <c r="F259" s="24"/>
      <c r="G259" s="24"/>
      <c r="H259" s="24"/>
      <c r="I259" s="24"/>
      <c r="J259" s="24"/>
      <c r="K259" s="24"/>
      <c r="L259" s="24"/>
      <c r="M259" s="24"/>
      <c r="N259" s="24"/>
      <c r="O259" s="24"/>
      <c r="V259" s="21"/>
      <c r="AA259" s="24"/>
      <c r="AB259" s="24"/>
      <c r="AC259" s="24"/>
      <c r="AD259" s="24"/>
      <c r="AE259" s="24"/>
      <c r="AF259" s="24"/>
      <c r="AG259" s="24"/>
      <c r="AH259" s="24"/>
      <c r="AI259" s="24"/>
      <c r="AJ259" s="24"/>
    </row>
    <row r="260" spans="5:41" ht="14.5" thickBot="1" x14ac:dyDescent="0.35">
      <c r="E260" s="24"/>
      <c r="F260" s="24"/>
      <c r="G260" s="24"/>
      <c r="H260" s="24"/>
      <c r="I260" s="24"/>
      <c r="J260" s="24"/>
      <c r="K260" s="24"/>
      <c r="L260" s="24"/>
      <c r="M260" s="24"/>
      <c r="N260" s="24"/>
      <c r="O260" s="24"/>
      <c r="V260" s="21"/>
      <c r="Z260" s="24"/>
      <c r="AA260" s="24"/>
      <c r="AB260" s="24"/>
      <c r="AC260" s="24"/>
      <c r="AD260" s="24"/>
      <c r="AE260" s="24"/>
      <c r="AF260" s="24"/>
      <c r="AG260" s="24"/>
      <c r="AH260" s="24"/>
      <c r="AI260" s="24"/>
      <c r="AJ260" s="24"/>
    </row>
    <row r="261" spans="5:41" x14ac:dyDescent="0.3">
      <c r="E261" s="264"/>
      <c r="F261" s="264"/>
      <c r="G261" s="264"/>
      <c r="H261" s="264"/>
      <c r="I261" s="264"/>
      <c r="J261" s="264"/>
      <c r="K261" s="264"/>
      <c r="L261" s="264"/>
      <c r="M261" s="264"/>
      <c r="N261" s="264"/>
      <c r="O261" s="264"/>
      <c r="V261" s="21"/>
      <c r="Z261" s="264"/>
      <c r="AA261" s="264"/>
      <c r="AB261" s="264"/>
      <c r="AC261" s="264"/>
      <c r="AD261" s="264"/>
      <c r="AE261" s="264"/>
      <c r="AF261" s="264"/>
      <c r="AG261" s="264"/>
      <c r="AH261" s="264"/>
      <c r="AI261" s="264"/>
      <c r="AJ261" s="264"/>
    </row>
    <row r="262" spans="5:41" x14ac:dyDescent="0.3">
      <c r="F262" s="57" t="s">
        <v>22</v>
      </c>
      <c r="G262" s="34">
        <f>G252+1</f>
        <v>21</v>
      </c>
      <c r="H262" s="57" t="s">
        <v>43</v>
      </c>
      <c r="I262" s="57"/>
      <c r="J262" s="57"/>
      <c r="K262" s="58" t="s">
        <v>21</v>
      </c>
      <c r="L262" s="59"/>
      <c r="V262" s="21"/>
      <c r="AA262" s="57" t="s">
        <v>22</v>
      </c>
      <c r="AB262" s="34">
        <f>AB252+1</f>
        <v>21</v>
      </c>
      <c r="AC262" s="57" t="s">
        <v>43</v>
      </c>
      <c r="AD262" s="57"/>
      <c r="AE262" s="57"/>
      <c r="AF262" s="58" t="s">
        <v>21</v>
      </c>
      <c r="AG262" s="59"/>
    </row>
    <row r="263" spans="5:41" x14ac:dyDescent="0.3">
      <c r="E263" s="274" t="s">
        <v>20</v>
      </c>
      <c r="F263" s="274"/>
      <c r="G263" s="61" t="s">
        <v>19</v>
      </c>
      <c r="H263" s="62">
        <f>IF(G263=P$4,Q$4,IF(G263=P$5,Q$5,IF(G263=P$6,Q$6,IF(G263=P$7,Q$7,IF(G263=P$8,Q$8,"")))))</f>
        <v>0</v>
      </c>
      <c r="I263" s="62"/>
      <c r="J263" s="62"/>
      <c r="K263" s="58" t="s">
        <v>18</v>
      </c>
      <c r="L263" s="59"/>
      <c r="P263" s="17">
        <f>IF(G263="",0,1)</f>
        <v>0</v>
      </c>
      <c r="Q263" s="17">
        <f>IF(F265="",0,1)</f>
        <v>0</v>
      </c>
      <c r="R263" s="17">
        <f>IF(F266="",0,1)</f>
        <v>0</v>
      </c>
      <c r="S263" s="17">
        <f>IF(F267="",0,1)</f>
        <v>0</v>
      </c>
      <c r="T263" s="17">
        <f>IF(F268="",0,1)</f>
        <v>0</v>
      </c>
      <c r="V263" s="21"/>
      <c r="Z263" s="274" t="s">
        <v>20</v>
      </c>
      <c r="AA263" s="274"/>
      <c r="AB263" s="61" t="s">
        <v>19</v>
      </c>
      <c r="AC263" s="62" t="str">
        <f>IF(AB263=AK$4,AL$4,IF(AB263=AK$5,AL$5,IF(AB263=AK$6,AL$6,IF(AB263=AK$7,AL$7,IF(AB263=AK$8,AL$8,"")))))</f>
        <v/>
      </c>
      <c r="AD263" s="62"/>
      <c r="AE263" s="62"/>
      <c r="AF263" s="58" t="s">
        <v>18</v>
      </c>
      <c r="AG263" s="59"/>
      <c r="AK263" s="17">
        <f>IF(AB263="",0,1)</f>
        <v>0</v>
      </c>
      <c r="AL263" s="17">
        <f>IF(AA265="",0,1)</f>
        <v>0</v>
      </c>
      <c r="AM263" s="17">
        <f>IF(AA266="",0,1)</f>
        <v>0</v>
      </c>
      <c r="AN263" s="17">
        <f>IF(AA267="",0,1)</f>
        <v>0</v>
      </c>
      <c r="AO263" s="17">
        <f>IF(AA268="",0,1)</f>
        <v>0</v>
      </c>
    </row>
    <row r="264" spans="5:41" x14ac:dyDescent="0.3">
      <c r="G264" s="57" t="s">
        <v>16</v>
      </c>
      <c r="H264" s="57" t="s">
        <v>15</v>
      </c>
      <c r="I264" s="57"/>
      <c r="J264" s="57"/>
      <c r="K264" s="57" t="s">
        <v>14</v>
      </c>
      <c r="L264" s="57"/>
      <c r="M264" s="57"/>
      <c r="N264" s="57"/>
      <c r="O264" s="57" t="s">
        <v>13</v>
      </c>
      <c r="V264" s="21"/>
      <c r="AB264" s="57" t="s">
        <v>16</v>
      </c>
      <c r="AC264" s="57" t="s">
        <v>15</v>
      </c>
      <c r="AD264" s="57"/>
      <c r="AE264" s="57"/>
      <c r="AF264" s="57" t="s">
        <v>14</v>
      </c>
      <c r="AG264" s="57"/>
      <c r="AH264" s="57"/>
      <c r="AI264" s="57"/>
      <c r="AJ264" s="57" t="s">
        <v>13</v>
      </c>
    </row>
    <row r="265" spans="5:41" ht="15" customHeight="1" x14ac:dyDescent="0.3">
      <c r="F265" s="63" t="str">
        <f>IF(H261="","",IF(O265&gt;0,IF(O265&lt;=H261,"X",""),""))</f>
        <v/>
      </c>
      <c r="G265" s="48" t="str">
        <f>IF($G$25="","",$G$25)</f>
        <v>Health Services</v>
      </c>
      <c r="H265" s="271"/>
      <c r="I265" s="272"/>
      <c r="J265" s="273"/>
      <c r="K265" s="271"/>
      <c r="L265" s="272"/>
      <c r="M265" s="272"/>
      <c r="N265" s="273"/>
      <c r="O265" s="64"/>
      <c r="V265" s="21"/>
      <c r="AA265" s="63" t="str">
        <f>IF(AJ265="Yes", "X","")</f>
        <v/>
      </c>
      <c r="AB265" s="48" t="str">
        <f>IF($AB$25="","",$AB$25)</f>
        <v>Health Services</v>
      </c>
      <c r="AC265" s="271"/>
      <c r="AD265" s="272"/>
      <c r="AE265" s="273"/>
      <c r="AF265" s="271"/>
      <c r="AG265" s="272"/>
      <c r="AH265" s="272"/>
      <c r="AI265" s="273"/>
      <c r="AJ265" s="64"/>
    </row>
    <row r="266" spans="5:41" ht="15" customHeight="1" x14ac:dyDescent="0.3">
      <c r="F266" s="63" t="str">
        <f>IF(H262="","",IF(O266&gt;0,IF(O266&lt;=H262,"X",""),""))</f>
        <v/>
      </c>
      <c r="G266" s="48" t="str">
        <f>IF($G$26="","",$G$26)</f>
        <v>Food Access</v>
      </c>
      <c r="H266" s="271"/>
      <c r="I266" s="272"/>
      <c r="J266" s="273"/>
      <c r="K266" s="271"/>
      <c r="L266" s="272"/>
      <c r="M266" s="272"/>
      <c r="N266" s="273"/>
      <c r="O266" s="64"/>
      <c r="V266" s="21"/>
      <c r="AA266" s="63" t="str">
        <f>IF(AC262="","",IF(AJ266&gt;0,IF(AJ266&lt;=AC262,"X",""),""))</f>
        <v/>
      </c>
      <c r="AB266" s="48" t="str">
        <f>IF($AB$26="","",$AB$26)</f>
        <v>Food Access</v>
      </c>
      <c r="AC266" s="271"/>
      <c r="AD266" s="272"/>
      <c r="AE266" s="273"/>
      <c r="AF266" s="271"/>
      <c r="AG266" s="272"/>
      <c r="AH266" s="272"/>
      <c r="AI266" s="273"/>
      <c r="AJ266" s="64"/>
    </row>
    <row r="267" spans="5:41" ht="15" customHeight="1" x14ac:dyDescent="0.3">
      <c r="F267" s="63" t="str">
        <f>IF(H262="","",IF(O267&gt;0,IF(O267&lt;=H262,"X",""),""))</f>
        <v/>
      </c>
      <c r="G267" s="48" t="str">
        <f>IF($G$27="","",$G$27)</f>
        <v>Civic/Recreation</v>
      </c>
      <c r="H267" s="271"/>
      <c r="I267" s="272"/>
      <c r="J267" s="273"/>
      <c r="K267" s="271"/>
      <c r="L267" s="272"/>
      <c r="M267" s="272"/>
      <c r="N267" s="273"/>
      <c r="O267" s="64"/>
      <c r="V267" s="21"/>
      <c r="AA267" s="63" t="str">
        <f>IF(AC262="","",IF(AJ267&gt;0,IF(AJ267&lt;=AC262,"X",""),""))</f>
        <v/>
      </c>
      <c r="AB267" s="48" t="str">
        <f>IF($AB$27="","",$AB$27)</f>
        <v>Recreation</v>
      </c>
      <c r="AC267" s="271"/>
      <c r="AD267" s="272"/>
      <c r="AE267" s="273"/>
      <c r="AF267" s="271"/>
      <c r="AG267" s="272"/>
      <c r="AH267" s="272"/>
      <c r="AI267" s="273"/>
      <c r="AJ267" s="64"/>
    </row>
    <row r="268" spans="5:41" ht="15" customHeight="1" x14ac:dyDescent="0.3">
      <c r="F268" s="63" t="str">
        <f>IF(H262="","",IF(O268&gt;0,IF(O268&lt;=H262,"X",""),""))</f>
        <v/>
      </c>
      <c r="G268" s="48" t="str">
        <f>IF($G$28="","",$G$28)</f>
        <v>Job Training/Education</v>
      </c>
      <c r="H268" s="271"/>
      <c r="I268" s="272"/>
      <c r="J268" s="273"/>
      <c r="K268" s="271"/>
      <c r="L268" s="272"/>
      <c r="M268" s="272"/>
      <c r="N268" s="273"/>
      <c r="O268" s="64"/>
      <c r="V268" s="21"/>
      <c r="AA268" s="63" t="str">
        <f>IF(AC262="","",IF(AJ268&gt;0,IF(AJ268&lt;=AC262,"X",""),""))</f>
        <v/>
      </c>
      <c r="AB268" s="48" t="str">
        <f>IF($AB$28="","",$AB$28)</f>
        <v>Job Training/Education</v>
      </c>
      <c r="AC268" s="271"/>
      <c r="AD268" s="272"/>
      <c r="AE268" s="273"/>
      <c r="AF268" s="271"/>
      <c r="AG268" s="272"/>
      <c r="AH268" s="272"/>
      <c r="AI268" s="273"/>
      <c r="AJ268" s="64"/>
    </row>
    <row r="269" spans="5:41" ht="15" customHeight="1" thickBot="1" x14ac:dyDescent="0.35">
      <c r="F269" s="24"/>
      <c r="G269" s="24"/>
      <c r="H269" s="24"/>
      <c r="I269" s="24"/>
      <c r="J269" s="24"/>
      <c r="K269" s="24"/>
      <c r="L269" s="24"/>
      <c r="M269" s="24"/>
      <c r="N269" s="24"/>
      <c r="O269" s="24"/>
      <c r="V269" s="21"/>
      <c r="AA269" s="24"/>
      <c r="AB269" s="24"/>
      <c r="AC269" s="24"/>
      <c r="AD269" s="24"/>
      <c r="AE269" s="24"/>
      <c r="AF269" s="24"/>
      <c r="AG269" s="24"/>
      <c r="AH269" s="24"/>
      <c r="AI269" s="24"/>
      <c r="AJ269" s="24"/>
    </row>
    <row r="270" spans="5:41" ht="14.5" thickBot="1" x14ac:dyDescent="0.35">
      <c r="E270" s="24"/>
      <c r="F270" s="24"/>
      <c r="G270" s="24"/>
      <c r="H270" s="24"/>
      <c r="I270" s="24"/>
      <c r="J270" s="24"/>
      <c r="K270" s="24"/>
      <c r="L270" s="24"/>
      <c r="M270" s="24"/>
      <c r="N270" s="24"/>
      <c r="O270" s="24"/>
      <c r="V270" s="21"/>
      <c r="Z270" s="24"/>
      <c r="AA270" s="24"/>
      <c r="AB270" s="24"/>
      <c r="AC270" s="24"/>
      <c r="AD270" s="24"/>
      <c r="AE270" s="24"/>
      <c r="AF270" s="24"/>
      <c r="AG270" s="24"/>
      <c r="AH270" s="24"/>
      <c r="AI270" s="24"/>
      <c r="AJ270" s="24"/>
    </row>
    <row r="271" spans="5:41" x14ac:dyDescent="0.3">
      <c r="E271" s="264"/>
      <c r="F271" s="264"/>
      <c r="G271" s="264"/>
      <c r="H271" s="264"/>
      <c r="I271" s="264"/>
      <c r="J271" s="264"/>
      <c r="K271" s="264"/>
      <c r="L271" s="264"/>
      <c r="M271" s="264"/>
      <c r="N271" s="264"/>
      <c r="O271" s="264"/>
      <c r="V271" s="21"/>
      <c r="Z271" s="264"/>
      <c r="AA271" s="264"/>
      <c r="AB271" s="264"/>
      <c r="AC271" s="264"/>
      <c r="AD271" s="264"/>
      <c r="AE271" s="264"/>
      <c r="AF271" s="264"/>
      <c r="AG271" s="264"/>
      <c r="AH271" s="264"/>
      <c r="AI271" s="264"/>
      <c r="AJ271" s="264"/>
    </row>
    <row r="272" spans="5:41" x14ac:dyDescent="0.3">
      <c r="F272" s="57" t="s">
        <v>22</v>
      </c>
      <c r="G272" s="34">
        <f>G262+1</f>
        <v>22</v>
      </c>
      <c r="H272" s="57" t="s">
        <v>43</v>
      </c>
      <c r="I272" s="57"/>
      <c r="J272" s="57"/>
      <c r="K272" s="58" t="s">
        <v>21</v>
      </c>
      <c r="L272" s="59"/>
      <c r="V272" s="21"/>
      <c r="AA272" s="57" t="s">
        <v>22</v>
      </c>
      <c r="AB272" s="34">
        <f>AB262+1</f>
        <v>22</v>
      </c>
      <c r="AC272" s="57" t="s">
        <v>43</v>
      </c>
      <c r="AD272" s="57"/>
      <c r="AE272" s="57"/>
      <c r="AF272" s="58" t="s">
        <v>21</v>
      </c>
      <c r="AG272" s="59"/>
    </row>
    <row r="273" spans="5:41" x14ac:dyDescent="0.3">
      <c r="E273" s="274" t="s">
        <v>20</v>
      </c>
      <c r="F273" s="274"/>
      <c r="G273" s="61" t="s">
        <v>19</v>
      </c>
      <c r="H273" s="62">
        <f>IF(G273=P$4,Q$4,IF(G273=P$5,Q$5,IF(G273=P$6,Q$6,IF(G273=P$7,Q$7,IF(G273=P$8,Q$8,"")))))</f>
        <v>0</v>
      </c>
      <c r="I273" s="62"/>
      <c r="J273" s="62"/>
      <c r="K273" s="58" t="s">
        <v>18</v>
      </c>
      <c r="L273" s="59"/>
      <c r="P273" s="17">
        <f>IF(G273="",0,1)</f>
        <v>0</v>
      </c>
      <c r="Q273" s="17">
        <f>IF(F275="",0,1)</f>
        <v>0</v>
      </c>
      <c r="R273" s="17">
        <f>IF(F276="",0,1)</f>
        <v>0</v>
      </c>
      <c r="S273" s="17">
        <f>IF(F277="",0,1)</f>
        <v>0</v>
      </c>
      <c r="T273" s="17">
        <f>IF(F278="",0,1)</f>
        <v>0</v>
      </c>
      <c r="V273" s="21"/>
      <c r="Z273" s="274" t="s">
        <v>20</v>
      </c>
      <c r="AA273" s="274"/>
      <c r="AB273" s="61" t="s">
        <v>19</v>
      </c>
      <c r="AC273" s="62" t="str">
        <f>IF(AB273=AK$4,AL$4,IF(AB273=AK$5,AL$5,IF(AB273=AK$6,AL$6,IF(AB273=AK$7,AL$7,IF(AB273=AK$8,AL$8,"")))))</f>
        <v/>
      </c>
      <c r="AD273" s="62"/>
      <c r="AE273" s="62"/>
      <c r="AF273" s="58" t="s">
        <v>18</v>
      </c>
      <c r="AG273" s="59"/>
      <c r="AK273" s="17">
        <f>IF(AB273="",0,1)</f>
        <v>0</v>
      </c>
      <c r="AL273" s="17">
        <f>IF(AA275="",0,1)</f>
        <v>0</v>
      </c>
      <c r="AM273" s="17">
        <f>IF(AA276="",0,1)</f>
        <v>0</v>
      </c>
      <c r="AN273" s="17">
        <f>IF(AA277="",0,1)</f>
        <v>0</v>
      </c>
      <c r="AO273" s="17">
        <f>IF(AA278="",0,1)</f>
        <v>0</v>
      </c>
    </row>
    <row r="274" spans="5:41" x14ac:dyDescent="0.3">
      <c r="G274" s="57" t="s">
        <v>16</v>
      </c>
      <c r="H274" s="57" t="s">
        <v>15</v>
      </c>
      <c r="I274" s="57"/>
      <c r="J274" s="57"/>
      <c r="K274" s="57" t="s">
        <v>14</v>
      </c>
      <c r="L274" s="57"/>
      <c r="M274" s="57"/>
      <c r="N274" s="57"/>
      <c r="O274" s="57" t="s">
        <v>13</v>
      </c>
      <c r="V274" s="21"/>
      <c r="AB274" s="57" t="s">
        <v>16</v>
      </c>
      <c r="AC274" s="57" t="s">
        <v>15</v>
      </c>
      <c r="AD274" s="57"/>
      <c r="AE274" s="57"/>
      <c r="AF274" s="57" t="s">
        <v>14</v>
      </c>
      <c r="AG274" s="57"/>
      <c r="AH274" s="57"/>
      <c r="AI274" s="57"/>
      <c r="AJ274" s="57" t="s">
        <v>13</v>
      </c>
    </row>
    <row r="275" spans="5:41" ht="15" customHeight="1" x14ac:dyDescent="0.3">
      <c r="F275" s="63" t="str">
        <f>IF(H271="","",IF(O275&gt;0,IF(O275&lt;=H271,"X",""),""))</f>
        <v/>
      </c>
      <c r="G275" s="48" t="str">
        <f>IF($G$25="","",$G$25)</f>
        <v>Health Services</v>
      </c>
      <c r="H275" s="271"/>
      <c r="I275" s="272"/>
      <c r="J275" s="273"/>
      <c r="K275" s="271"/>
      <c r="L275" s="272"/>
      <c r="M275" s="272"/>
      <c r="N275" s="273"/>
      <c r="O275" s="64"/>
      <c r="V275" s="21"/>
      <c r="AA275" s="63" t="str">
        <f>IF(AJ275="Yes", "X","")</f>
        <v/>
      </c>
      <c r="AB275" s="48" t="str">
        <f>IF($AB$25="","",$AB$25)</f>
        <v>Health Services</v>
      </c>
      <c r="AC275" s="271"/>
      <c r="AD275" s="272"/>
      <c r="AE275" s="273"/>
      <c r="AF275" s="271"/>
      <c r="AG275" s="272"/>
      <c r="AH275" s="272"/>
      <c r="AI275" s="273"/>
      <c r="AJ275" s="64"/>
    </row>
    <row r="276" spans="5:41" ht="15" customHeight="1" x14ac:dyDescent="0.3">
      <c r="F276" s="63" t="str">
        <f>IF(H272="","",IF(O276&gt;0,IF(O276&lt;=H272,"X",""),""))</f>
        <v/>
      </c>
      <c r="G276" s="48" t="str">
        <f>IF($G$26="","",$G$26)</f>
        <v>Food Access</v>
      </c>
      <c r="H276" s="271"/>
      <c r="I276" s="272"/>
      <c r="J276" s="273"/>
      <c r="K276" s="271"/>
      <c r="L276" s="272"/>
      <c r="M276" s="272"/>
      <c r="N276" s="273"/>
      <c r="O276" s="64"/>
      <c r="V276" s="21"/>
      <c r="AA276" s="63" t="str">
        <f>IF(AC272="","",IF(AJ276&gt;0,IF(AJ276&lt;=AC272,"X",""),""))</f>
        <v/>
      </c>
      <c r="AB276" s="48" t="str">
        <f>IF($AB$26="","",$AB$26)</f>
        <v>Food Access</v>
      </c>
      <c r="AC276" s="271"/>
      <c r="AD276" s="272"/>
      <c r="AE276" s="273"/>
      <c r="AF276" s="271"/>
      <c r="AG276" s="272"/>
      <c r="AH276" s="272"/>
      <c r="AI276" s="273"/>
      <c r="AJ276" s="64"/>
    </row>
    <row r="277" spans="5:41" ht="15" customHeight="1" x14ac:dyDescent="0.3">
      <c r="F277" s="63" t="str">
        <f>IF(H272="","",IF(O277&gt;0,IF(O277&lt;=H272,"X",""),""))</f>
        <v/>
      </c>
      <c r="G277" s="48" t="str">
        <f>IF($G$27="","",$G$27)</f>
        <v>Civic/Recreation</v>
      </c>
      <c r="H277" s="271"/>
      <c r="I277" s="272"/>
      <c r="J277" s="273"/>
      <c r="K277" s="271"/>
      <c r="L277" s="272"/>
      <c r="M277" s="272"/>
      <c r="N277" s="273"/>
      <c r="O277" s="64"/>
      <c r="V277" s="21"/>
      <c r="AA277" s="63" t="str">
        <f>IF(AC272="","",IF(AJ277&gt;0,IF(AJ277&lt;=AC272,"X",""),""))</f>
        <v/>
      </c>
      <c r="AB277" s="48" t="str">
        <f>IF($AB$27="","",$AB$27)</f>
        <v>Recreation</v>
      </c>
      <c r="AC277" s="271"/>
      <c r="AD277" s="272"/>
      <c r="AE277" s="273"/>
      <c r="AF277" s="271"/>
      <c r="AG277" s="272"/>
      <c r="AH277" s="272"/>
      <c r="AI277" s="273"/>
      <c r="AJ277" s="64"/>
    </row>
    <row r="278" spans="5:41" ht="15" customHeight="1" x14ac:dyDescent="0.3">
      <c r="F278" s="63" t="str">
        <f>IF(H272="","",IF(O278&gt;0,IF(O278&lt;=H272,"X",""),""))</f>
        <v/>
      </c>
      <c r="G278" s="48" t="str">
        <f>IF($G$28="","",$G$28)</f>
        <v>Job Training/Education</v>
      </c>
      <c r="H278" s="271"/>
      <c r="I278" s="272"/>
      <c r="J278" s="273"/>
      <c r="K278" s="271"/>
      <c r="L278" s="272"/>
      <c r="M278" s="272"/>
      <c r="N278" s="273"/>
      <c r="O278" s="64"/>
      <c r="V278" s="21"/>
      <c r="AA278" s="63" t="str">
        <f>IF(AC272="","",IF(AJ278&gt;0,IF(AJ278&lt;=AC272,"X",""),""))</f>
        <v/>
      </c>
      <c r="AB278" s="48" t="str">
        <f>IF($AB$28="","",$AB$28)</f>
        <v>Job Training/Education</v>
      </c>
      <c r="AC278" s="271"/>
      <c r="AD278" s="272"/>
      <c r="AE278" s="273"/>
      <c r="AF278" s="271"/>
      <c r="AG278" s="272"/>
      <c r="AH278" s="272"/>
      <c r="AI278" s="273"/>
      <c r="AJ278" s="64"/>
    </row>
    <row r="279" spans="5:41" ht="15" customHeight="1" thickBot="1" x14ac:dyDescent="0.35">
      <c r="F279" s="24"/>
      <c r="G279" s="24"/>
      <c r="H279" s="24"/>
      <c r="I279" s="24"/>
      <c r="J279" s="24"/>
      <c r="K279" s="24"/>
      <c r="L279" s="24"/>
      <c r="M279" s="24"/>
      <c r="N279" s="24"/>
      <c r="O279" s="24"/>
      <c r="V279" s="21"/>
      <c r="AA279" s="24"/>
      <c r="AB279" s="24"/>
      <c r="AC279" s="24"/>
      <c r="AD279" s="24"/>
      <c r="AE279" s="24"/>
      <c r="AF279" s="24"/>
      <c r="AG279" s="24"/>
      <c r="AH279" s="24"/>
      <c r="AI279" s="24"/>
      <c r="AJ279" s="24"/>
    </row>
    <row r="280" spans="5:41" ht="14.5" thickBot="1" x14ac:dyDescent="0.35">
      <c r="E280" s="24"/>
      <c r="F280" s="24"/>
      <c r="G280" s="24"/>
      <c r="H280" s="24"/>
      <c r="I280" s="24"/>
      <c r="J280" s="24"/>
      <c r="K280" s="24"/>
      <c r="L280" s="24"/>
      <c r="M280" s="24"/>
      <c r="N280" s="24"/>
      <c r="O280" s="24"/>
      <c r="V280" s="21"/>
      <c r="Z280" s="24"/>
      <c r="AA280" s="24"/>
      <c r="AB280" s="24"/>
      <c r="AC280" s="24"/>
      <c r="AD280" s="24"/>
      <c r="AE280" s="24"/>
      <c r="AF280" s="24"/>
      <c r="AG280" s="24"/>
      <c r="AH280" s="24"/>
      <c r="AI280" s="24"/>
      <c r="AJ280" s="24"/>
    </row>
    <row r="281" spans="5:41" x14ac:dyDescent="0.3">
      <c r="E281" s="264"/>
      <c r="F281" s="264"/>
      <c r="G281" s="264"/>
      <c r="H281" s="264"/>
      <c r="I281" s="264"/>
      <c r="J281" s="264"/>
      <c r="K281" s="264"/>
      <c r="L281" s="264"/>
      <c r="M281" s="264"/>
      <c r="N281" s="264"/>
      <c r="O281" s="264"/>
      <c r="V281" s="21"/>
      <c r="Z281" s="264"/>
      <c r="AA281" s="264"/>
      <c r="AB281" s="264"/>
      <c r="AC281" s="264"/>
      <c r="AD281" s="264"/>
      <c r="AE281" s="264"/>
      <c r="AF281" s="264"/>
      <c r="AG281" s="264"/>
      <c r="AH281" s="264"/>
      <c r="AI281" s="264"/>
      <c r="AJ281" s="264"/>
    </row>
    <row r="282" spans="5:41" x14ac:dyDescent="0.3">
      <c r="F282" s="57" t="s">
        <v>22</v>
      </c>
      <c r="G282" s="34">
        <f>G272+1</f>
        <v>23</v>
      </c>
      <c r="H282" s="57" t="s">
        <v>43</v>
      </c>
      <c r="I282" s="57"/>
      <c r="J282" s="57"/>
      <c r="K282" s="58" t="s">
        <v>21</v>
      </c>
      <c r="L282" s="59"/>
      <c r="V282" s="21"/>
      <c r="AA282" s="57" t="s">
        <v>22</v>
      </c>
      <c r="AB282" s="34">
        <f>AB272+1</f>
        <v>23</v>
      </c>
      <c r="AC282" s="57" t="s">
        <v>43</v>
      </c>
      <c r="AD282" s="57"/>
      <c r="AE282" s="57"/>
      <c r="AF282" s="58" t="s">
        <v>21</v>
      </c>
      <c r="AG282" s="59"/>
    </row>
    <row r="283" spans="5:41" x14ac:dyDescent="0.3">
      <c r="E283" s="274" t="s">
        <v>20</v>
      </c>
      <c r="F283" s="274"/>
      <c r="G283" s="61" t="s">
        <v>19</v>
      </c>
      <c r="H283" s="62">
        <f>IF(G283=P$4,Q$4,IF(G283=P$5,Q$5,IF(G283=P$6,Q$6,IF(G283=P$7,Q$7,IF(G283=P$8,Q$8,"")))))</f>
        <v>0</v>
      </c>
      <c r="I283" s="62"/>
      <c r="J283" s="62"/>
      <c r="K283" s="58" t="s">
        <v>18</v>
      </c>
      <c r="L283" s="59"/>
      <c r="P283" s="17">
        <f>IF(G283="",0,1)</f>
        <v>0</v>
      </c>
      <c r="Q283" s="17">
        <f>IF(F285="",0,1)</f>
        <v>0</v>
      </c>
      <c r="R283" s="17">
        <f>IF(F286="",0,1)</f>
        <v>0</v>
      </c>
      <c r="S283" s="17">
        <f>IF(F287="",0,1)</f>
        <v>0</v>
      </c>
      <c r="T283" s="17">
        <f>IF(F288="",0,1)</f>
        <v>0</v>
      </c>
      <c r="V283" s="21"/>
      <c r="Z283" s="274" t="s">
        <v>20</v>
      </c>
      <c r="AA283" s="274"/>
      <c r="AB283" s="61" t="s">
        <v>19</v>
      </c>
      <c r="AC283" s="62" t="str">
        <f>IF(AB283=AK$4,AL$4,IF(AB283=AK$5,AL$5,IF(AB283=AK$6,AL$6,IF(AB283=AK$7,AL$7,IF(AB283=AK$8,AL$8,"")))))</f>
        <v/>
      </c>
      <c r="AD283" s="62"/>
      <c r="AE283" s="62"/>
      <c r="AF283" s="58" t="s">
        <v>18</v>
      </c>
      <c r="AG283" s="59"/>
      <c r="AK283" s="17">
        <f>IF(AB283="",0,1)</f>
        <v>0</v>
      </c>
      <c r="AL283" s="17">
        <f>IF(AA285="",0,1)</f>
        <v>0</v>
      </c>
      <c r="AM283" s="17">
        <f>IF(AA286="",0,1)</f>
        <v>0</v>
      </c>
      <c r="AN283" s="17">
        <f>IF(AA287="",0,1)</f>
        <v>0</v>
      </c>
      <c r="AO283" s="17">
        <f>IF(AA288="",0,1)</f>
        <v>0</v>
      </c>
    </row>
    <row r="284" spans="5:41" x14ac:dyDescent="0.3">
      <c r="G284" s="57" t="s">
        <v>16</v>
      </c>
      <c r="H284" s="57" t="s">
        <v>15</v>
      </c>
      <c r="I284" s="57"/>
      <c r="J284" s="57"/>
      <c r="K284" s="57" t="s">
        <v>14</v>
      </c>
      <c r="L284" s="57"/>
      <c r="M284" s="57"/>
      <c r="N284" s="57"/>
      <c r="O284" s="57" t="s">
        <v>13</v>
      </c>
      <c r="V284" s="21"/>
      <c r="AB284" s="57" t="s">
        <v>16</v>
      </c>
      <c r="AC284" s="57" t="s">
        <v>15</v>
      </c>
      <c r="AD284" s="57"/>
      <c r="AE284" s="57"/>
      <c r="AF284" s="57" t="s">
        <v>14</v>
      </c>
      <c r="AG284" s="57"/>
      <c r="AH284" s="57"/>
      <c r="AI284" s="57"/>
      <c r="AJ284" s="57" t="s">
        <v>13</v>
      </c>
    </row>
    <row r="285" spans="5:41" ht="15" customHeight="1" x14ac:dyDescent="0.3">
      <c r="F285" s="63" t="str">
        <f>IF(H281="","",IF(O285&gt;0,IF(O285&lt;=H281,"X",""),""))</f>
        <v/>
      </c>
      <c r="G285" s="48" t="str">
        <f>IF($G$25="","",$G$25)</f>
        <v>Health Services</v>
      </c>
      <c r="H285" s="271"/>
      <c r="I285" s="272"/>
      <c r="J285" s="273"/>
      <c r="K285" s="271"/>
      <c r="L285" s="272"/>
      <c r="M285" s="272"/>
      <c r="N285" s="273"/>
      <c r="O285" s="64"/>
      <c r="V285" s="21"/>
      <c r="AA285" s="63" t="str">
        <f>IF(AJ285="Yes", "X","")</f>
        <v/>
      </c>
      <c r="AB285" s="48" t="str">
        <f>IF($AB$25="","",$AB$25)</f>
        <v>Health Services</v>
      </c>
      <c r="AC285" s="271"/>
      <c r="AD285" s="272"/>
      <c r="AE285" s="273"/>
      <c r="AF285" s="271"/>
      <c r="AG285" s="272"/>
      <c r="AH285" s="272"/>
      <c r="AI285" s="273"/>
      <c r="AJ285" s="64"/>
    </row>
    <row r="286" spans="5:41" ht="15" customHeight="1" x14ac:dyDescent="0.3">
      <c r="F286" s="63" t="str">
        <f>IF(H282="","",IF(O286&gt;0,IF(O286&lt;=H282,"X",""),""))</f>
        <v/>
      </c>
      <c r="G286" s="48" t="str">
        <f>IF($G$26="","",$G$26)</f>
        <v>Food Access</v>
      </c>
      <c r="H286" s="271"/>
      <c r="I286" s="272"/>
      <c r="J286" s="273"/>
      <c r="K286" s="271"/>
      <c r="L286" s="272"/>
      <c r="M286" s="272"/>
      <c r="N286" s="273"/>
      <c r="O286" s="64"/>
      <c r="V286" s="21"/>
      <c r="AA286" s="63" t="str">
        <f>IF(AC282="","",IF(AJ286&gt;0,IF(AJ286&lt;=AC282,"X",""),""))</f>
        <v/>
      </c>
      <c r="AB286" s="48" t="str">
        <f>IF($AB$26="","",$AB$26)</f>
        <v>Food Access</v>
      </c>
      <c r="AC286" s="271"/>
      <c r="AD286" s="272"/>
      <c r="AE286" s="273"/>
      <c r="AF286" s="271"/>
      <c r="AG286" s="272"/>
      <c r="AH286" s="272"/>
      <c r="AI286" s="273"/>
      <c r="AJ286" s="64"/>
    </row>
    <row r="287" spans="5:41" ht="15" customHeight="1" x14ac:dyDescent="0.3">
      <c r="F287" s="63" t="str">
        <f>IF(H282="","",IF(O287&gt;0,IF(O287&lt;=H282,"X",""),""))</f>
        <v/>
      </c>
      <c r="G287" s="48" t="str">
        <f>IF($G$27="","",$G$27)</f>
        <v>Civic/Recreation</v>
      </c>
      <c r="H287" s="271"/>
      <c r="I287" s="272"/>
      <c r="J287" s="273"/>
      <c r="K287" s="271"/>
      <c r="L287" s="272"/>
      <c r="M287" s="272"/>
      <c r="N287" s="273"/>
      <c r="O287" s="64"/>
      <c r="V287" s="21"/>
      <c r="AA287" s="63" t="str">
        <f>IF(AC282="","",IF(AJ287&gt;0,IF(AJ287&lt;=AC282,"X",""),""))</f>
        <v/>
      </c>
      <c r="AB287" s="48" t="str">
        <f>IF($AB$27="","",$AB$27)</f>
        <v>Recreation</v>
      </c>
      <c r="AC287" s="271"/>
      <c r="AD287" s="272"/>
      <c r="AE287" s="273"/>
      <c r="AF287" s="271"/>
      <c r="AG287" s="272"/>
      <c r="AH287" s="272"/>
      <c r="AI287" s="273"/>
      <c r="AJ287" s="64"/>
    </row>
    <row r="288" spans="5:41" ht="15" customHeight="1" x14ac:dyDescent="0.3">
      <c r="F288" s="63" t="str">
        <f>IF(H282="","",IF(O288&gt;0,IF(O288&lt;=H282,"X",""),""))</f>
        <v/>
      </c>
      <c r="G288" s="48" t="str">
        <f>IF($G$28="","",$G$28)</f>
        <v>Job Training/Education</v>
      </c>
      <c r="H288" s="271"/>
      <c r="I288" s="272"/>
      <c r="J288" s="273"/>
      <c r="K288" s="271"/>
      <c r="L288" s="272"/>
      <c r="M288" s="272"/>
      <c r="N288" s="273"/>
      <c r="O288" s="64"/>
      <c r="V288" s="21"/>
      <c r="AA288" s="63" t="str">
        <f>IF(AC282="","",IF(AJ288&gt;0,IF(AJ288&lt;=AC282,"X",""),""))</f>
        <v/>
      </c>
      <c r="AB288" s="48" t="str">
        <f>IF($AB$28="","",$AB$28)</f>
        <v>Job Training/Education</v>
      </c>
      <c r="AC288" s="271"/>
      <c r="AD288" s="272"/>
      <c r="AE288" s="273"/>
      <c r="AF288" s="271"/>
      <c r="AG288" s="272"/>
      <c r="AH288" s="272"/>
      <c r="AI288" s="273"/>
      <c r="AJ288" s="64"/>
    </row>
    <row r="289" spans="5:41" ht="15" customHeight="1" thickBot="1" x14ac:dyDescent="0.35">
      <c r="F289" s="24"/>
      <c r="G289" s="24"/>
      <c r="H289" s="24"/>
      <c r="I289" s="24"/>
      <c r="J289" s="24"/>
      <c r="K289" s="24"/>
      <c r="L289" s="24"/>
      <c r="M289" s="24"/>
      <c r="N289" s="24"/>
      <c r="O289" s="24"/>
      <c r="V289" s="21"/>
      <c r="AA289" s="24"/>
      <c r="AB289" s="24"/>
      <c r="AC289" s="24"/>
      <c r="AD289" s="24"/>
      <c r="AE289" s="24"/>
      <c r="AF289" s="24"/>
      <c r="AG289" s="24"/>
      <c r="AH289" s="24"/>
      <c r="AI289" s="24"/>
      <c r="AJ289" s="24"/>
    </row>
    <row r="290" spans="5:41" ht="14.5" thickBot="1" x14ac:dyDescent="0.35">
      <c r="E290" s="24"/>
      <c r="F290" s="24"/>
      <c r="G290" s="24"/>
      <c r="H290" s="24"/>
      <c r="I290" s="24"/>
      <c r="J290" s="24"/>
      <c r="K290" s="24"/>
      <c r="L290" s="24"/>
      <c r="M290" s="24"/>
      <c r="N290" s="24"/>
      <c r="O290" s="24"/>
      <c r="V290" s="21"/>
      <c r="Z290" s="24"/>
      <c r="AA290" s="24"/>
      <c r="AB290" s="24"/>
      <c r="AC290" s="24"/>
      <c r="AD290" s="24"/>
      <c r="AE290" s="24"/>
      <c r="AF290" s="24"/>
      <c r="AG290" s="24"/>
      <c r="AH290" s="24"/>
      <c r="AI290" s="24"/>
      <c r="AJ290" s="24"/>
    </row>
    <row r="291" spans="5:41" x14ac:dyDescent="0.3">
      <c r="E291" s="264"/>
      <c r="F291" s="264"/>
      <c r="G291" s="264"/>
      <c r="H291" s="264"/>
      <c r="I291" s="264"/>
      <c r="J291" s="264"/>
      <c r="K291" s="264"/>
      <c r="L291" s="264"/>
      <c r="M291" s="264"/>
      <c r="N291" s="264"/>
      <c r="O291" s="264"/>
      <c r="V291" s="21"/>
      <c r="Z291" s="264"/>
      <c r="AA291" s="264"/>
      <c r="AB291" s="264"/>
      <c r="AC291" s="264"/>
      <c r="AD291" s="264"/>
      <c r="AE291" s="264"/>
      <c r="AF291" s="264"/>
      <c r="AG291" s="264"/>
      <c r="AH291" s="264"/>
      <c r="AI291" s="264"/>
      <c r="AJ291" s="264"/>
    </row>
    <row r="292" spans="5:41" x14ac:dyDescent="0.3">
      <c r="F292" s="57" t="s">
        <v>22</v>
      </c>
      <c r="G292" s="34">
        <f>G282+1</f>
        <v>24</v>
      </c>
      <c r="H292" s="57" t="s">
        <v>43</v>
      </c>
      <c r="I292" s="57"/>
      <c r="J292" s="57"/>
      <c r="K292" s="58" t="s">
        <v>21</v>
      </c>
      <c r="L292" s="59"/>
      <c r="V292" s="21"/>
      <c r="AA292" s="57" t="s">
        <v>22</v>
      </c>
      <c r="AB292" s="34">
        <f>AB282+1</f>
        <v>24</v>
      </c>
      <c r="AC292" s="57" t="s">
        <v>43</v>
      </c>
      <c r="AD292" s="57"/>
      <c r="AE292" s="57"/>
      <c r="AF292" s="58" t="s">
        <v>21</v>
      </c>
      <c r="AG292" s="59"/>
    </row>
    <row r="293" spans="5:41" x14ac:dyDescent="0.3">
      <c r="E293" s="274" t="s">
        <v>20</v>
      </c>
      <c r="F293" s="274"/>
      <c r="G293" s="61" t="s">
        <v>19</v>
      </c>
      <c r="H293" s="62">
        <f>IF(G293=P$4,Q$4,IF(G293=P$5,Q$5,IF(G293=P$6,Q$6,IF(G293=P$7,Q$7,IF(G293=P$8,Q$8,"")))))</f>
        <v>0</v>
      </c>
      <c r="I293" s="62"/>
      <c r="J293" s="62"/>
      <c r="K293" s="58" t="s">
        <v>18</v>
      </c>
      <c r="L293" s="59"/>
      <c r="P293" s="17">
        <f>IF(G293="",0,1)</f>
        <v>0</v>
      </c>
      <c r="Q293" s="17">
        <f>IF(F295="",0,1)</f>
        <v>0</v>
      </c>
      <c r="R293" s="17">
        <f>IF(F296="",0,1)</f>
        <v>0</v>
      </c>
      <c r="S293" s="17">
        <f>IF(F297="",0,1)</f>
        <v>0</v>
      </c>
      <c r="T293" s="17">
        <f>IF(F298="",0,1)</f>
        <v>0</v>
      </c>
      <c r="V293" s="21"/>
      <c r="Z293" s="274" t="s">
        <v>20</v>
      </c>
      <c r="AA293" s="274"/>
      <c r="AB293" s="61" t="s">
        <v>19</v>
      </c>
      <c r="AC293" s="62" t="str">
        <f>IF(AB293=AK$4,AL$4,IF(AB293=AK$5,AL$5,IF(AB293=AK$6,AL$6,IF(AB293=AK$7,AL$7,IF(AB293=AK$8,AL$8,"")))))</f>
        <v/>
      </c>
      <c r="AD293" s="62"/>
      <c r="AE293" s="62"/>
      <c r="AF293" s="58" t="s">
        <v>18</v>
      </c>
      <c r="AG293" s="59"/>
      <c r="AK293" s="17">
        <f>IF(AB293="",0,1)</f>
        <v>0</v>
      </c>
      <c r="AL293" s="17">
        <f>IF(AA295="",0,1)</f>
        <v>0</v>
      </c>
      <c r="AM293" s="17">
        <f>IF(AA296="",0,1)</f>
        <v>0</v>
      </c>
      <c r="AN293" s="17">
        <f>IF(AA297="",0,1)</f>
        <v>0</v>
      </c>
      <c r="AO293" s="17">
        <f>IF(AA298="",0,1)</f>
        <v>0</v>
      </c>
    </row>
    <row r="294" spans="5:41" x14ac:dyDescent="0.3">
      <c r="G294" s="57" t="s">
        <v>16</v>
      </c>
      <c r="H294" s="57" t="s">
        <v>15</v>
      </c>
      <c r="I294" s="57"/>
      <c r="J294" s="57"/>
      <c r="K294" s="57" t="s">
        <v>14</v>
      </c>
      <c r="L294" s="57"/>
      <c r="M294" s="57"/>
      <c r="N294" s="57"/>
      <c r="O294" s="57" t="s">
        <v>13</v>
      </c>
      <c r="V294" s="21"/>
      <c r="AB294" s="57" t="s">
        <v>16</v>
      </c>
      <c r="AC294" s="57" t="s">
        <v>15</v>
      </c>
      <c r="AD294" s="57"/>
      <c r="AE294" s="57"/>
      <c r="AF294" s="57" t="s">
        <v>14</v>
      </c>
      <c r="AG294" s="57"/>
      <c r="AH294" s="57"/>
      <c r="AI294" s="57"/>
      <c r="AJ294" s="57" t="s">
        <v>13</v>
      </c>
    </row>
    <row r="295" spans="5:41" ht="15" customHeight="1" x14ac:dyDescent="0.3">
      <c r="F295" s="63" t="str">
        <f>IF(H291="","",IF(O295&gt;0,IF(O295&lt;=H291,"X",""),""))</f>
        <v/>
      </c>
      <c r="G295" s="48" t="str">
        <f>IF($G$25="","",$G$25)</f>
        <v>Health Services</v>
      </c>
      <c r="H295" s="271"/>
      <c r="I295" s="272"/>
      <c r="J295" s="273"/>
      <c r="K295" s="271"/>
      <c r="L295" s="272"/>
      <c r="M295" s="272"/>
      <c r="N295" s="273"/>
      <c r="O295" s="64"/>
      <c r="V295" s="21"/>
      <c r="AA295" s="63" t="str">
        <f>IF(AJ295="Yes", "X","")</f>
        <v/>
      </c>
      <c r="AB295" s="48" t="str">
        <f>IF($AB$25="","",$AB$25)</f>
        <v>Health Services</v>
      </c>
      <c r="AC295" s="271"/>
      <c r="AD295" s="272"/>
      <c r="AE295" s="273"/>
      <c r="AF295" s="271"/>
      <c r="AG295" s="272"/>
      <c r="AH295" s="272"/>
      <c r="AI295" s="273"/>
      <c r="AJ295" s="64"/>
    </row>
    <row r="296" spans="5:41" ht="15" customHeight="1" x14ac:dyDescent="0.3">
      <c r="F296" s="63" t="str">
        <f>IF(H292="","",IF(O296&gt;0,IF(O296&lt;=H292,"X",""),""))</f>
        <v/>
      </c>
      <c r="G296" s="48" t="str">
        <f>IF($G$26="","",$G$26)</f>
        <v>Food Access</v>
      </c>
      <c r="H296" s="271"/>
      <c r="I296" s="272"/>
      <c r="J296" s="273"/>
      <c r="K296" s="271"/>
      <c r="L296" s="272"/>
      <c r="M296" s="272"/>
      <c r="N296" s="273"/>
      <c r="O296" s="64"/>
      <c r="V296" s="21"/>
      <c r="AA296" s="63" t="str">
        <f>IF(AC292="","",IF(AJ296&gt;0,IF(AJ296&lt;=AC292,"X",""),""))</f>
        <v/>
      </c>
      <c r="AB296" s="48" t="str">
        <f>IF($AB$26="","",$AB$26)</f>
        <v>Food Access</v>
      </c>
      <c r="AC296" s="271"/>
      <c r="AD296" s="272"/>
      <c r="AE296" s="273"/>
      <c r="AF296" s="271"/>
      <c r="AG296" s="272"/>
      <c r="AH296" s="272"/>
      <c r="AI296" s="273"/>
      <c r="AJ296" s="64"/>
    </row>
    <row r="297" spans="5:41" ht="15" customHeight="1" x14ac:dyDescent="0.3">
      <c r="F297" s="63" t="str">
        <f>IF(H292="","",IF(O297&gt;0,IF(O297&lt;=H292,"X",""),""))</f>
        <v/>
      </c>
      <c r="G297" s="48" t="str">
        <f>IF($G$27="","",$G$27)</f>
        <v>Civic/Recreation</v>
      </c>
      <c r="H297" s="271"/>
      <c r="I297" s="272"/>
      <c r="J297" s="273"/>
      <c r="K297" s="271"/>
      <c r="L297" s="272"/>
      <c r="M297" s="272"/>
      <c r="N297" s="273"/>
      <c r="O297" s="64"/>
      <c r="V297" s="21"/>
      <c r="AA297" s="63" t="str">
        <f>IF(AC292="","",IF(AJ297&gt;0,IF(AJ297&lt;=AC292,"X",""),""))</f>
        <v/>
      </c>
      <c r="AB297" s="48" t="str">
        <f>IF($AB$27="","",$AB$27)</f>
        <v>Recreation</v>
      </c>
      <c r="AC297" s="271"/>
      <c r="AD297" s="272"/>
      <c r="AE297" s="273"/>
      <c r="AF297" s="271"/>
      <c r="AG297" s="272"/>
      <c r="AH297" s="272"/>
      <c r="AI297" s="273"/>
      <c r="AJ297" s="64"/>
    </row>
    <row r="298" spans="5:41" ht="15" customHeight="1" x14ac:dyDescent="0.3">
      <c r="F298" s="63" t="str">
        <f>IF(H292="","",IF(O298&gt;0,IF(O298&lt;=H292,"X",""),""))</f>
        <v/>
      </c>
      <c r="G298" s="48" t="str">
        <f>IF($G$28="","",$G$28)</f>
        <v>Job Training/Education</v>
      </c>
      <c r="H298" s="271"/>
      <c r="I298" s="272"/>
      <c r="J298" s="273"/>
      <c r="K298" s="271"/>
      <c r="L298" s="272"/>
      <c r="M298" s="272"/>
      <c r="N298" s="273"/>
      <c r="O298" s="64"/>
      <c r="V298" s="21"/>
      <c r="AA298" s="63" t="str">
        <f>IF(AC292="","",IF(AJ298&gt;0,IF(AJ298&lt;=AC292,"X",""),""))</f>
        <v/>
      </c>
      <c r="AB298" s="48" t="str">
        <f>IF($AB$28="","",$AB$28)</f>
        <v>Job Training/Education</v>
      </c>
      <c r="AC298" s="271"/>
      <c r="AD298" s="272"/>
      <c r="AE298" s="273"/>
      <c r="AF298" s="271"/>
      <c r="AG298" s="272"/>
      <c r="AH298" s="272"/>
      <c r="AI298" s="273"/>
      <c r="AJ298" s="64"/>
    </row>
    <row r="299" spans="5:41" ht="15" customHeight="1" thickBot="1" x14ac:dyDescent="0.35">
      <c r="F299" s="24"/>
      <c r="G299" s="24"/>
      <c r="H299" s="24"/>
      <c r="I299" s="24"/>
      <c r="J299" s="24"/>
      <c r="K299" s="24"/>
      <c r="L299" s="24"/>
      <c r="M299" s="24"/>
      <c r="N299" s="24"/>
      <c r="O299" s="24"/>
      <c r="V299" s="21"/>
      <c r="AA299" s="24"/>
      <c r="AB299" s="24"/>
      <c r="AC299" s="24"/>
      <c r="AD299" s="24"/>
      <c r="AE299" s="24"/>
      <c r="AF299" s="24"/>
      <c r="AG299" s="24"/>
      <c r="AH299" s="24"/>
      <c r="AI299" s="24"/>
      <c r="AJ299" s="24"/>
    </row>
    <row r="300" spans="5:41" ht="14.5" thickBot="1" x14ac:dyDescent="0.35">
      <c r="E300" s="24"/>
      <c r="F300" s="24"/>
      <c r="G300" s="24"/>
      <c r="H300" s="24"/>
      <c r="I300" s="24"/>
      <c r="J300" s="24"/>
      <c r="K300" s="24"/>
      <c r="L300" s="24"/>
      <c r="M300" s="24"/>
      <c r="N300" s="24"/>
      <c r="O300" s="24"/>
      <c r="V300" s="21"/>
      <c r="Z300" s="24"/>
      <c r="AA300" s="24"/>
      <c r="AB300" s="24"/>
      <c r="AC300" s="24"/>
      <c r="AD300" s="24"/>
      <c r="AE300" s="24"/>
      <c r="AF300" s="24"/>
      <c r="AG300" s="24"/>
      <c r="AH300" s="24"/>
      <c r="AI300" s="24"/>
      <c r="AJ300" s="24"/>
    </row>
    <row r="301" spans="5:41" x14ac:dyDescent="0.3">
      <c r="E301" s="264"/>
      <c r="F301" s="264"/>
      <c r="G301" s="264"/>
      <c r="H301" s="264"/>
      <c r="I301" s="264"/>
      <c r="J301" s="264"/>
      <c r="K301" s="264"/>
      <c r="L301" s="264"/>
      <c r="M301" s="264"/>
      <c r="N301" s="264"/>
      <c r="O301" s="264"/>
      <c r="V301" s="21"/>
      <c r="Z301" s="264"/>
      <c r="AA301" s="264"/>
      <c r="AB301" s="264"/>
      <c r="AC301" s="264"/>
      <c r="AD301" s="264"/>
      <c r="AE301" s="264"/>
      <c r="AF301" s="264"/>
      <c r="AG301" s="264"/>
      <c r="AH301" s="264"/>
      <c r="AI301" s="264"/>
      <c r="AJ301" s="264"/>
    </row>
    <row r="302" spans="5:41" x14ac:dyDescent="0.3">
      <c r="F302" s="57" t="s">
        <v>22</v>
      </c>
      <c r="G302" s="34">
        <f>G292+1</f>
        <v>25</v>
      </c>
      <c r="H302" s="57" t="s">
        <v>43</v>
      </c>
      <c r="I302" s="57"/>
      <c r="J302" s="57"/>
      <c r="K302" s="58" t="s">
        <v>21</v>
      </c>
      <c r="L302" s="59"/>
      <c r="V302" s="21"/>
      <c r="AA302" s="57" t="s">
        <v>22</v>
      </c>
      <c r="AB302" s="34">
        <f>AB292+1</f>
        <v>25</v>
      </c>
      <c r="AC302" s="57" t="s">
        <v>43</v>
      </c>
      <c r="AD302" s="57"/>
      <c r="AE302" s="57"/>
      <c r="AF302" s="58" t="s">
        <v>21</v>
      </c>
      <c r="AG302" s="59"/>
    </row>
    <row r="303" spans="5:41" x14ac:dyDescent="0.3">
      <c r="E303" s="274" t="s">
        <v>20</v>
      </c>
      <c r="F303" s="274"/>
      <c r="G303" s="61" t="s">
        <v>19</v>
      </c>
      <c r="H303" s="62">
        <f>IF(G303=P$4,Q$4,IF(G303=P$5,Q$5,IF(G303=P$6,Q$6,IF(G303=P$7,Q$7,IF(G303=P$8,Q$8,"")))))</f>
        <v>0</v>
      </c>
      <c r="I303" s="62"/>
      <c r="J303" s="62"/>
      <c r="K303" s="58" t="s">
        <v>18</v>
      </c>
      <c r="L303" s="59"/>
      <c r="P303" s="17">
        <f>IF(G303="",0,1)</f>
        <v>0</v>
      </c>
      <c r="Q303" s="17">
        <f>IF(F305="",0,1)</f>
        <v>0</v>
      </c>
      <c r="R303" s="17">
        <f>IF(F306="",0,1)</f>
        <v>0</v>
      </c>
      <c r="S303" s="17">
        <f>IF(F307="",0,1)</f>
        <v>0</v>
      </c>
      <c r="T303" s="17">
        <f>IF(F308="",0,1)</f>
        <v>0</v>
      </c>
      <c r="V303" s="21"/>
      <c r="Z303" s="274" t="s">
        <v>20</v>
      </c>
      <c r="AA303" s="274"/>
      <c r="AB303" s="61" t="s">
        <v>19</v>
      </c>
      <c r="AC303" s="62" t="str">
        <f>IF(AB303=AK$4,AL$4,IF(AB303=AK$5,AL$5,IF(AB303=AK$6,AL$6,IF(AB303=AK$7,AL$7,IF(AB303=AK$8,AL$8,"")))))</f>
        <v/>
      </c>
      <c r="AD303" s="62"/>
      <c r="AE303" s="62"/>
      <c r="AF303" s="58" t="s">
        <v>18</v>
      </c>
      <c r="AG303" s="59"/>
      <c r="AK303" s="17">
        <f>IF(AB303="",0,1)</f>
        <v>0</v>
      </c>
      <c r="AL303" s="17">
        <f>IF(AA305="",0,1)</f>
        <v>0</v>
      </c>
      <c r="AM303" s="17">
        <f>IF(AA306="",0,1)</f>
        <v>0</v>
      </c>
      <c r="AN303" s="17">
        <f>IF(AA307="",0,1)</f>
        <v>0</v>
      </c>
      <c r="AO303" s="17">
        <f>IF(AA308="",0,1)</f>
        <v>0</v>
      </c>
    </row>
    <row r="304" spans="5:41" x14ac:dyDescent="0.3">
      <c r="G304" s="57" t="s">
        <v>16</v>
      </c>
      <c r="H304" s="57" t="s">
        <v>15</v>
      </c>
      <c r="I304" s="57"/>
      <c r="J304" s="57"/>
      <c r="K304" s="57" t="s">
        <v>14</v>
      </c>
      <c r="L304" s="57"/>
      <c r="M304" s="57"/>
      <c r="N304" s="57"/>
      <c r="O304" s="57" t="s">
        <v>13</v>
      </c>
      <c r="V304" s="21"/>
      <c r="AB304" s="57" t="s">
        <v>16</v>
      </c>
      <c r="AC304" s="57" t="s">
        <v>15</v>
      </c>
      <c r="AD304" s="57"/>
      <c r="AE304" s="57"/>
      <c r="AF304" s="57" t="s">
        <v>14</v>
      </c>
      <c r="AG304" s="57"/>
      <c r="AH304" s="57"/>
      <c r="AI304" s="57"/>
      <c r="AJ304" s="57" t="s">
        <v>13</v>
      </c>
    </row>
    <row r="305" spans="5:41" ht="15" customHeight="1" x14ac:dyDescent="0.3">
      <c r="F305" s="63" t="str">
        <f>IF(H301="","",IF(O305&gt;0,IF(O305&lt;=H301,"X",""),""))</f>
        <v/>
      </c>
      <c r="G305" s="48" t="str">
        <f>IF($G$25="","",$G$25)</f>
        <v>Health Services</v>
      </c>
      <c r="H305" s="271"/>
      <c r="I305" s="272"/>
      <c r="J305" s="273"/>
      <c r="K305" s="271"/>
      <c r="L305" s="272"/>
      <c r="M305" s="272"/>
      <c r="N305" s="273"/>
      <c r="O305" s="64"/>
      <c r="V305" s="21"/>
      <c r="AA305" s="63" t="str">
        <f>IF(AJ305="Yes", "X","")</f>
        <v/>
      </c>
      <c r="AB305" s="48" t="str">
        <f>IF($AB$25="","",$AB$25)</f>
        <v>Health Services</v>
      </c>
      <c r="AC305" s="271"/>
      <c r="AD305" s="272"/>
      <c r="AE305" s="273"/>
      <c r="AF305" s="271"/>
      <c r="AG305" s="272"/>
      <c r="AH305" s="272"/>
      <c r="AI305" s="273"/>
      <c r="AJ305" s="64"/>
    </row>
    <row r="306" spans="5:41" ht="15" customHeight="1" x14ac:dyDescent="0.3">
      <c r="F306" s="63" t="str">
        <f>IF(H302="","",IF(O306&gt;0,IF(O306&lt;=H302,"X",""),""))</f>
        <v/>
      </c>
      <c r="G306" s="48" t="str">
        <f>IF($G$26="","",$G$26)</f>
        <v>Food Access</v>
      </c>
      <c r="H306" s="271"/>
      <c r="I306" s="272"/>
      <c r="J306" s="273"/>
      <c r="K306" s="271"/>
      <c r="L306" s="272"/>
      <c r="M306" s="272"/>
      <c r="N306" s="273"/>
      <c r="O306" s="64"/>
      <c r="V306" s="21"/>
      <c r="AA306" s="63" t="str">
        <f>IF(AC302="","",IF(AJ306&gt;0,IF(AJ306&lt;=AC302,"X",""),""))</f>
        <v/>
      </c>
      <c r="AB306" s="48" t="str">
        <f>IF($AB$26="","",$AB$26)</f>
        <v>Food Access</v>
      </c>
      <c r="AC306" s="271"/>
      <c r="AD306" s="272"/>
      <c r="AE306" s="273"/>
      <c r="AF306" s="271"/>
      <c r="AG306" s="272"/>
      <c r="AH306" s="272"/>
      <c r="AI306" s="273"/>
      <c r="AJ306" s="64"/>
    </row>
    <row r="307" spans="5:41" ht="15" customHeight="1" x14ac:dyDescent="0.3">
      <c r="F307" s="63" t="str">
        <f>IF(H302="","",IF(O307&gt;0,IF(O307&lt;=H302,"X",""),""))</f>
        <v/>
      </c>
      <c r="G307" s="48" t="str">
        <f>IF($G$27="","",$G$27)</f>
        <v>Civic/Recreation</v>
      </c>
      <c r="H307" s="271"/>
      <c r="I307" s="272"/>
      <c r="J307" s="273"/>
      <c r="K307" s="271"/>
      <c r="L307" s="272"/>
      <c r="M307" s="272"/>
      <c r="N307" s="273"/>
      <c r="O307" s="64"/>
      <c r="V307" s="21"/>
      <c r="AA307" s="63" t="str">
        <f>IF(AC302="","",IF(AJ307&gt;0,IF(AJ307&lt;=AC302,"X",""),""))</f>
        <v/>
      </c>
      <c r="AB307" s="48" t="str">
        <f>IF($AB$27="","",$AB$27)</f>
        <v>Recreation</v>
      </c>
      <c r="AC307" s="271"/>
      <c r="AD307" s="272"/>
      <c r="AE307" s="273"/>
      <c r="AF307" s="271"/>
      <c r="AG307" s="272"/>
      <c r="AH307" s="272"/>
      <c r="AI307" s="273"/>
      <c r="AJ307" s="64"/>
    </row>
    <row r="308" spans="5:41" ht="15" customHeight="1" x14ac:dyDescent="0.3">
      <c r="F308" s="63" t="str">
        <f>IF(H302="","",IF(O308&gt;0,IF(O308&lt;=H302,"X",""),""))</f>
        <v/>
      </c>
      <c r="G308" s="48" t="str">
        <f>IF($G$28="","",$G$28)</f>
        <v>Job Training/Education</v>
      </c>
      <c r="H308" s="271"/>
      <c r="I308" s="272"/>
      <c r="J308" s="273"/>
      <c r="K308" s="271"/>
      <c r="L308" s="272"/>
      <c r="M308" s="272"/>
      <c r="N308" s="273"/>
      <c r="O308" s="64"/>
      <c r="V308" s="21"/>
      <c r="AA308" s="63" t="str">
        <f>IF(AC302="","",IF(AJ308&gt;0,IF(AJ308&lt;=AC302,"X",""),""))</f>
        <v/>
      </c>
      <c r="AB308" s="48" t="str">
        <f>IF($AB$28="","",$AB$28)</f>
        <v>Job Training/Education</v>
      </c>
      <c r="AC308" s="271"/>
      <c r="AD308" s="272"/>
      <c r="AE308" s="273"/>
      <c r="AF308" s="271"/>
      <c r="AG308" s="272"/>
      <c r="AH308" s="272"/>
      <c r="AI308" s="273"/>
      <c r="AJ308" s="64"/>
    </row>
    <row r="309" spans="5:41" ht="15" customHeight="1" thickBot="1" x14ac:dyDescent="0.35">
      <c r="F309" s="24"/>
      <c r="G309" s="24"/>
      <c r="H309" s="24"/>
      <c r="I309" s="24"/>
      <c r="J309" s="24"/>
      <c r="K309" s="24"/>
      <c r="L309" s="24"/>
      <c r="M309" s="24"/>
      <c r="N309" s="24"/>
      <c r="O309" s="24"/>
      <c r="V309" s="21"/>
      <c r="AA309" s="24"/>
      <c r="AB309" s="24"/>
      <c r="AC309" s="24"/>
      <c r="AD309" s="24"/>
      <c r="AE309" s="24"/>
      <c r="AF309" s="24"/>
      <c r="AG309" s="24"/>
      <c r="AH309" s="24"/>
      <c r="AI309" s="24"/>
      <c r="AJ309" s="24"/>
    </row>
    <row r="310" spans="5:41" ht="14.5" thickBot="1" x14ac:dyDescent="0.35">
      <c r="E310" s="24"/>
      <c r="F310" s="24"/>
      <c r="G310" s="24"/>
      <c r="H310" s="24"/>
      <c r="I310" s="24"/>
      <c r="J310" s="24"/>
      <c r="K310" s="24"/>
      <c r="L310" s="24"/>
      <c r="M310" s="24"/>
      <c r="N310" s="24"/>
      <c r="O310" s="24"/>
      <c r="V310" s="21"/>
      <c r="Z310" s="24"/>
      <c r="AA310" s="24"/>
      <c r="AB310" s="24"/>
      <c r="AC310" s="24"/>
      <c r="AD310" s="24"/>
      <c r="AE310" s="24"/>
      <c r="AF310" s="24"/>
      <c r="AG310" s="24"/>
      <c r="AH310" s="24"/>
      <c r="AI310" s="24"/>
      <c r="AJ310" s="24"/>
    </row>
    <row r="311" spans="5:41" x14ac:dyDescent="0.3">
      <c r="E311" s="264"/>
      <c r="F311" s="264"/>
      <c r="G311" s="264"/>
      <c r="H311" s="264"/>
      <c r="I311" s="264"/>
      <c r="J311" s="264"/>
      <c r="K311" s="264"/>
      <c r="L311" s="264"/>
      <c r="M311" s="264"/>
      <c r="N311" s="264"/>
      <c r="O311" s="264"/>
      <c r="V311" s="21"/>
      <c r="Z311" s="264"/>
      <c r="AA311" s="264"/>
      <c r="AB311" s="264"/>
      <c r="AC311" s="264"/>
      <c r="AD311" s="264"/>
      <c r="AE311" s="264"/>
      <c r="AF311" s="264"/>
      <c r="AG311" s="264"/>
      <c r="AH311" s="264"/>
      <c r="AI311" s="264"/>
      <c r="AJ311" s="264"/>
    </row>
    <row r="312" spans="5:41" x14ac:dyDescent="0.3">
      <c r="F312" s="57" t="s">
        <v>22</v>
      </c>
      <c r="G312" s="34">
        <f>G302+1</f>
        <v>26</v>
      </c>
      <c r="H312" s="57" t="s">
        <v>43</v>
      </c>
      <c r="I312" s="57"/>
      <c r="J312" s="57"/>
      <c r="K312" s="58" t="s">
        <v>21</v>
      </c>
      <c r="L312" s="59"/>
      <c r="V312" s="21"/>
      <c r="AA312" s="57" t="s">
        <v>22</v>
      </c>
      <c r="AB312" s="34">
        <f>AB302+1</f>
        <v>26</v>
      </c>
      <c r="AC312" s="57" t="s">
        <v>43</v>
      </c>
      <c r="AD312" s="57"/>
      <c r="AE312" s="57"/>
      <c r="AF312" s="58" t="s">
        <v>21</v>
      </c>
      <c r="AG312" s="59"/>
    </row>
    <row r="313" spans="5:41" x14ac:dyDescent="0.3">
      <c r="E313" s="274" t="s">
        <v>20</v>
      </c>
      <c r="F313" s="274"/>
      <c r="G313" s="61" t="s">
        <v>19</v>
      </c>
      <c r="H313" s="62">
        <f>IF(G313=P$4,Q$4,IF(G313=P$5,Q$5,IF(G313=P$6,Q$6,IF(G313=P$7,Q$7,IF(G313=P$8,Q$8,"")))))</f>
        <v>0</v>
      </c>
      <c r="I313" s="62"/>
      <c r="J313" s="62"/>
      <c r="K313" s="58" t="s">
        <v>18</v>
      </c>
      <c r="L313" s="59"/>
      <c r="P313" s="17">
        <f>IF(G313="",0,1)</f>
        <v>0</v>
      </c>
      <c r="Q313" s="17">
        <f>IF(F315="",0,1)</f>
        <v>0</v>
      </c>
      <c r="R313" s="17">
        <f>IF(F316="",0,1)</f>
        <v>0</v>
      </c>
      <c r="S313" s="17">
        <f>IF(F317="",0,1)</f>
        <v>0</v>
      </c>
      <c r="T313" s="17">
        <f>IF(F318="",0,1)</f>
        <v>0</v>
      </c>
      <c r="V313" s="21"/>
      <c r="Z313" s="274" t="s">
        <v>20</v>
      </c>
      <c r="AA313" s="274"/>
      <c r="AB313" s="61" t="s">
        <v>19</v>
      </c>
      <c r="AC313" s="62" t="str">
        <f>IF(AB313=AK$4,AL$4,IF(AB313=AK$5,AL$5,IF(AB313=AK$6,AL$6,IF(AB313=AK$7,AL$7,IF(AB313=AK$8,AL$8,"")))))</f>
        <v/>
      </c>
      <c r="AD313" s="62"/>
      <c r="AE313" s="62"/>
      <c r="AF313" s="58" t="s">
        <v>18</v>
      </c>
      <c r="AG313" s="59"/>
      <c r="AK313" s="17">
        <f>IF(AB313="",0,1)</f>
        <v>0</v>
      </c>
      <c r="AL313" s="17">
        <f>IF(AA315="",0,1)</f>
        <v>0</v>
      </c>
      <c r="AM313" s="17">
        <f>IF(AA316="",0,1)</f>
        <v>0</v>
      </c>
      <c r="AN313" s="17">
        <f>IF(AA317="",0,1)</f>
        <v>0</v>
      </c>
      <c r="AO313" s="17">
        <f>IF(AA318="",0,1)</f>
        <v>0</v>
      </c>
    </row>
    <row r="314" spans="5:41" x14ac:dyDescent="0.3">
      <c r="G314" s="57" t="s">
        <v>16</v>
      </c>
      <c r="H314" s="57" t="s">
        <v>15</v>
      </c>
      <c r="I314" s="57"/>
      <c r="J314" s="57"/>
      <c r="K314" s="57" t="s">
        <v>14</v>
      </c>
      <c r="L314" s="57"/>
      <c r="M314" s="57"/>
      <c r="N314" s="57"/>
      <c r="O314" s="57" t="s">
        <v>13</v>
      </c>
      <c r="V314" s="21"/>
      <c r="AB314" s="57" t="s">
        <v>16</v>
      </c>
      <c r="AC314" s="57" t="s">
        <v>15</v>
      </c>
      <c r="AD314" s="57"/>
      <c r="AE314" s="57"/>
      <c r="AF314" s="57" t="s">
        <v>14</v>
      </c>
      <c r="AG314" s="57"/>
      <c r="AH314" s="57"/>
      <c r="AI314" s="57"/>
      <c r="AJ314" s="57" t="s">
        <v>13</v>
      </c>
    </row>
    <row r="315" spans="5:41" ht="15" customHeight="1" x14ac:dyDescent="0.3">
      <c r="F315" s="63" t="str">
        <f>IF(H311="","",IF(O315&gt;0,IF(O315&lt;=H311,"X",""),""))</f>
        <v/>
      </c>
      <c r="G315" s="48" t="str">
        <f>IF($G$25="","",$G$25)</f>
        <v>Health Services</v>
      </c>
      <c r="H315" s="271"/>
      <c r="I315" s="272"/>
      <c r="J315" s="273"/>
      <c r="K315" s="271"/>
      <c r="L315" s="272"/>
      <c r="M315" s="272"/>
      <c r="N315" s="273"/>
      <c r="O315" s="64"/>
      <c r="V315" s="21"/>
      <c r="AA315" s="63" t="str">
        <f>IF(AJ315="Yes", "X","")</f>
        <v/>
      </c>
      <c r="AB315" s="48" t="str">
        <f>IF($AB$25="","",$AB$25)</f>
        <v>Health Services</v>
      </c>
      <c r="AC315" s="271"/>
      <c r="AD315" s="272"/>
      <c r="AE315" s="273"/>
      <c r="AF315" s="271"/>
      <c r="AG315" s="272"/>
      <c r="AH315" s="272"/>
      <c r="AI315" s="273"/>
      <c r="AJ315" s="64"/>
    </row>
    <row r="316" spans="5:41" ht="15" customHeight="1" x14ac:dyDescent="0.3">
      <c r="F316" s="63" t="str">
        <f>IF(H312="","",IF(O316&gt;0,IF(O316&lt;=H312,"X",""),""))</f>
        <v/>
      </c>
      <c r="G316" s="48" t="str">
        <f>IF($G$26="","",$G$26)</f>
        <v>Food Access</v>
      </c>
      <c r="H316" s="271"/>
      <c r="I316" s="272"/>
      <c r="J316" s="273"/>
      <c r="K316" s="271"/>
      <c r="L316" s="272"/>
      <c r="M316" s="272"/>
      <c r="N316" s="273"/>
      <c r="O316" s="64"/>
      <c r="V316" s="21"/>
      <c r="AA316" s="63" t="str">
        <f>IF(AC312="","",IF(AJ316&gt;0,IF(AJ316&lt;=AC312,"X",""),""))</f>
        <v/>
      </c>
      <c r="AB316" s="48" t="str">
        <f>IF($AB$26="","",$AB$26)</f>
        <v>Food Access</v>
      </c>
      <c r="AC316" s="271"/>
      <c r="AD316" s="272"/>
      <c r="AE316" s="273"/>
      <c r="AF316" s="271"/>
      <c r="AG316" s="272"/>
      <c r="AH316" s="272"/>
      <c r="AI316" s="273"/>
      <c r="AJ316" s="64"/>
    </row>
    <row r="317" spans="5:41" ht="15" customHeight="1" x14ac:dyDescent="0.3">
      <c r="F317" s="63" t="str">
        <f>IF(H312="","",IF(O317&gt;0,IF(O317&lt;=H312,"X",""),""))</f>
        <v/>
      </c>
      <c r="G317" s="48" t="str">
        <f>IF($G$27="","",$G$27)</f>
        <v>Civic/Recreation</v>
      </c>
      <c r="H317" s="271"/>
      <c r="I317" s="272"/>
      <c r="J317" s="273"/>
      <c r="K317" s="271"/>
      <c r="L317" s="272"/>
      <c r="M317" s="272"/>
      <c r="N317" s="273"/>
      <c r="O317" s="64"/>
      <c r="V317" s="21"/>
      <c r="AA317" s="63" t="str">
        <f>IF(AC312="","",IF(AJ317&gt;0,IF(AJ317&lt;=AC312,"X",""),""))</f>
        <v/>
      </c>
      <c r="AB317" s="48" t="str">
        <f>IF($AB$27="","",$AB$27)</f>
        <v>Recreation</v>
      </c>
      <c r="AC317" s="271"/>
      <c r="AD317" s="272"/>
      <c r="AE317" s="273"/>
      <c r="AF317" s="271"/>
      <c r="AG317" s="272"/>
      <c r="AH317" s="272"/>
      <c r="AI317" s="273"/>
      <c r="AJ317" s="64"/>
    </row>
    <row r="318" spans="5:41" ht="15" customHeight="1" x14ac:dyDescent="0.3">
      <c r="F318" s="63" t="str">
        <f>IF(H312="","",IF(O318&gt;0,IF(O318&lt;=H312,"X",""),""))</f>
        <v/>
      </c>
      <c r="G318" s="48" t="str">
        <f>IF($G$28="","",$G$28)</f>
        <v>Job Training/Education</v>
      </c>
      <c r="H318" s="271"/>
      <c r="I318" s="272"/>
      <c r="J318" s="273"/>
      <c r="K318" s="271"/>
      <c r="L318" s="272"/>
      <c r="M318" s="272"/>
      <c r="N318" s="273"/>
      <c r="O318" s="64"/>
      <c r="V318" s="21"/>
      <c r="AA318" s="63" t="str">
        <f>IF(AC312="","",IF(AJ318&gt;0,IF(AJ318&lt;=AC312,"X",""),""))</f>
        <v/>
      </c>
      <c r="AB318" s="48" t="str">
        <f>IF($AB$28="","",$AB$28)</f>
        <v>Job Training/Education</v>
      </c>
      <c r="AC318" s="271"/>
      <c r="AD318" s="272"/>
      <c r="AE318" s="273"/>
      <c r="AF318" s="271"/>
      <c r="AG318" s="272"/>
      <c r="AH318" s="272"/>
      <c r="AI318" s="273"/>
      <c r="AJ318" s="64"/>
    </row>
    <row r="319" spans="5:41" ht="15" customHeight="1" thickBot="1" x14ac:dyDescent="0.35">
      <c r="F319" s="24"/>
      <c r="G319" s="24"/>
      <c r="H319" s="24"/>
      <c r="I319" s="24"/>
      <c r="J319" s="24"/>
      <c r="K319" s="24"/>
      <c r="L319" s="24"/>
      <c r="M319" s="24"/>
      <c r="N319" s="24"/>
      <c r="O319" s="24"/>
      <c r="V319" s="21"/>
      <c r="AA319" s="24"/>
      <c r="AB319" s="24"/>
      <c r="AC319" s="24"/>
      <c r="AD319" s="24"/>
      <c r="AE319" s="24"/>
      <c r="AF319" s="24"/>
      <c r="AG319" s="24"/>
      <c r="AH319" s="24"/>
      <c r="AI319" s="24"/>
      <c r="AJ319" s="24"/>
    </row>
    <row r="320" spans="5:41" ht="14.5" thickBot="1" x14ac:dyDescent="0.35">
      <c r="E320" s="24"/>
      <c r="F320" s="24"/>
      <c r="G320" s="24"/>
      <c r="H320" s="24"/>
      <c r="I320" s="24"/>
      <c r="J320" s="24"/>
      <c r="K320" s="24"/>
      <c r="L320" s="24"/>
      <c r="M320" s="24"/>
      <c r="N320" s="24"/>
      <c r="O320" s="24"/>
      <c r="V320" s="21"/>
      <c r="Z320" s="24"/>
      <c r="AA320" s="24"/>
      <c r="AB320" s="24"/>
      <c r="AC320" s="24"/>
      <c r="AD320" s="24"/>
      <c r="AE320" s="24"/>
      <c r="AF320" s="24"/>
      <c r="AG320" s="24"/>
      <c r="AH320" s="24"/>
      <c r="AI320" s="24"/>
      <c r="AJ320" s="24"/>
    </row>
    <row r="321" spans="5:41" x14ac:dyDescent="0.3">
      <c r="E321" s="264"/>
      <c r="F321" s="264"/>
      <c r="G321" s="264"/>
      <c r="H321" s="264"/>
      <c r="I321" s="264"/>
      <c r="J321" s="264"/>
      <c r="K321" s="264"/>
      <c r="L321" s="264"/>
      <c r="M321" s="264"/>
      <c r="N321" s="264"/>
      <c r="O321" s="264"/>
      <c r="V321" s="21"/>
      <c r="Z321" s="264"/>
      <c r="AA321" s="264"/>
      <c r="AB321" s="264"/>
      <c r="AC321" s="264"/>
      <c r="AD321" s="264"/>
      <c r="AE321" s="264"/>
      <c r="AF321" s="264"/>
      <c r="AG321" s="264"/>
      <c r="AH321" s="264"/>
      <c r="AI321" s="264"/>
      <c r="AJ321" s="264"/>
    </row>
    <row r="322" spans="5:41" x14ac:dyDescent="0.3">
      <c r="F322" s="57" t="s">
        <v>22</v>
      </c>
      <c r="G322" s="34">
        <f>G312+1</f>
        <v>27</v>
      </c>
      <c r="H322" s="57" t="s">
        <v>43</v>
      </c>
      <c r="I322" s="57"/>
      <c r="J322" s="57"/>
      <c r="K322" s="58" t="s">
        <v>21</v>
      </c>
      <c r="L322" s="59"/>
      <c r="V322" s="21"/>
      <c r="AA322" s="57" t="s">
        <v>22</v>
      </c>
      <c r="AB322" s="34">
        <f>AB312+1</f>
        <v>27</v>
      </c>
      <c r="AC322" s="57" t="s">
        <v>43</v>
      </c>
      <c r="AD322" s="57"/>
      <c r="AE322" s="57"/>
      <c r="AF322" s="58" t="s">
        <v>21</v>
      </c>
      <c r="AG322" s="59"/>
    </row>
    <row r="323" spans="5:41" x14ac:dyDescent="0.3">
      <c r="E323" s="274" t="s">
        <v>20</v>
      </c>
      <c r="F323" s="274"/>
      <c r="G323" s="61" t="s">
        <v>19</v>
      </c>
      <c r="H323" s="62">
        <f>IF(G323=P$4,Q$4,IF(G323=P$5,Q$5,IF(G323=P$6,Q$6,IF(G323=P$7,Q$7,IF(G323=P$8,Q$8,"")))))</f>
        <v>0</v>
      </c>
      <c r="I323" s="62"/>
      <c r="J323" s="62"/>
      <c r="K323" s="58" t="s">
        <v>18</v>
      </c>
      <c r="L323" s="59"/>
      <c r="P323" s="17">
        <f>IF(G323="",0,1)</f>
        <v>0</v>
      </c>
      <c r="Q323" s="17">
        <f>IF(F325="",0,1)</f>
        <v>0</v>
      </c>
      <c r="R323" s="17">
        <f>IF(F326="",0,1)</f>
        <v>0</v>
      </c>
      <c r="S323" s="17">
        <f>IF(F327="",0,1)</f>
        <v>0</v>
      </c>
      <c r="T323" s="17">
        <f>IF(F328="",0,1)</f>
        <v>0</v>
      </c>
      <c r="V323" s="21"/>
      <c r="Z323" s="274" t="s">
        <v>20</v>
      </c>
      <c r="AA323" s="274"/>
      <c r="AB323" s="61" t="s">
        <v>19</v>
      </c>
      <c r="AC323" s="62" t="str">
        <f>IF(AB323=AK$4,AL$4,IF(AB323=AK$5,AL$5,IF(AB323=AK$6,AL$6,IF(AB323=AK$7,AL$7,IF(AB323=AK$8,AL$8,"")))))</f>
        <v/>
      </c>
      <c r="AD323" s="62"/>
      <c r="AE323" s="62"/>
      <c r="AF323" s="58" t="s">
        <v>18</v>
      </c>
      <c r="AG323" s="59"/>
      <c r="AK323" s="17">
        <f>IF(AB323="",0,1)</f>
        <v>0</v>
      </c>
      <c r="AL323" s="17">
        <f>IF(AA325="",0,1)</f>
        <v>0</v>
      </c>
      <c r="AM323" s="17">
        <f>IF(AA326="",0,1)</f>
        <v>0</v>
      </c>
      <c r="AN323" s="17">
        <f>IF(AA327="",0,1)</f>
        <v>0</v>
      </c>
      <c r="AO323" s="17">
        <f>IF(AA328="",0,1)</f>
        <v>0</v>
      </c>
    </row>
    <row r="324" spans="5:41" x14ac:dyDescent="0.3">
      <c r="G324" s="57" t="s">
        <v>16</v>
      </c>
      <c r="H324" s="57" t="s">
        <v>15</v>
      </c>
      <c r="I324" s="57"/>
      <c r="J324" s="57"/>
      <c r="K324" s="57" t="s">
        <v>14</v>
      </c>
      <c r="L324" s="57"/>
      <c r="M324" s="57"/>
      <c r="N324" s="57"/>
      <c r="O324" s="57" t="s">
        <v>13</v>
      </c>
      <c r="V324" s="21"/>
      <c r="AB324" s="57" t="s">
        <v>16</v>
      </c>
      <c r="AC324" s="57" t="s">
        <v>15</v>
      </c>
      <c r="AD324" s="57"/>
      <c r="AE324" s="57"/>
      <c r="AF324" s="57" t="s">
        <v>14</v>
      </c>
      <c r="AG324" s="57"/>
      <c r="AH324" s="57"/>
      <c r="AI324" s="57"/>
      <c r="AJ324" s="57" t="s">
        <v>13</v>
      </c>
    </row>
    <row r="325" spans="5:41" ht="15" customHeight="1" x14ac:dyDescent="0.3">
      <c r="F325" s="63" t="str">
        <f>IF(H321="","",IF(O325&gt;0,IF(O325&lt;=H321,"X",""),""))</f>
        <v/>
      </c>
      <c r="G325" s="48" t="str">
        <f>IF($G$25="","",$G$25)</f>
        <v>Health Services</v>
      </c>
      <c r="H325" s="271"/>
      <c r="I325" s="272"/>
      <c r="J325" s="273"/>
      <c r="K325" s="271"/>
      <c r="L325" s="272"/>
      <c r="M325" s="272"/>
      <c r="N325" s="273"/>
      <c r="O325" s="64"/>
      <c r="V325" s="21"/>
      <c r="AA325" s="63" t="str">
        <f>IF(AJ325="Yes", "X","")</f>
        <v/>
      </c>
      <c r="AB325" s="48" t="str">
        <f>IF($AB$25="","",$AB$25)</f>
        <v>Health Services</v>
      </c>
      <c r="AC325" s="271"/>
      <c r="AD325" s="272"/>
      <c r="AE325" s="273"/>
      <c r="AF325" s="271"/>
      <c r="AG325" s="272"/>
      <c r="AH325" s="272"/>
      <c r="AI325" s="273"/>
      <c r="AJ325" s="64"/>
    </row>
    <row r="326" spans="5:41" ht="15" customHeight="1" x14ac:dyDescent="0.3">
      <c r="F326" s="63" t="str">
        <f>IF(H322="","",IF(O326&gt;0,IF(O326&lt;=H322,"X",""),""))</f>
        <v/>
      </c>
      <c r="G326" s="48" t="str">
        <f>IF($G$26="","",$G$26)</f>
        <v>Food Access</v>
      </c>
      <c r="H326" s="271"/>
      <c r="I326" s="272"/>
      <c r="J326" s="273"/>
      <c r="K326" s="271"/>
      <c r="L326" s="272"/>
      <c r="M326" s="272"/>
      <c r="N326" s="273"/>
      <c r="O326" s="64"/>
      <c r="V326" s="21"/>
      <c r="AA326" s="63" t="str">
        <f>IF(AC322="","",IF(AJ326&gt;0,IF(AJ326&lt;=AC322,"X",""),""))</f>
        <v/>
      </c>
      <c r="AB326" s="48" t="str">
        <f>IF($AB$26="","",$AB$26)</f>
        <v>Food Access</v>
      </c>
      <c r="AC326" s="271"/>
      <c r="AD326" s="272"/>
      <c r="AE326" s="273"/>
      <c r="AF326" s="271"/>
      <c r="AG326" s="272"/>
      <c r="AH326" s="272"/>
      <c r="AI326" s="273"/>
      <c r="AJ326" s="64"/>
    </row>
    <row r="327" spans="5:41" ht="15" customHeight="1" x14ac:dyDescent="0.3">
      <c r="F327" s="63" t="str">
        <f>IF(H322="","",IF(O327&gt;0,IF(O327&lt;=H322,"X",""),""))</f>
        <v/>
      </c>
      <c r="G327" s="48" t="str">
        <f>IF($G$27="","",$G$27)</f>
        <v>Civic/Recreation</v>
      </c>
      <c r="H327" s="271"/>
      <c r="I327" s="272"/>
      <c r="J327" s="273"/>
      <c r="K327" s="271"/>
      <c r="L327" s="272"/>
      <c r="M327" s="272"/>
      <c r="N327" s="273"/>
      <c r="O327" s="64"/>
      <c r="V327" s="21"/>
      <c r="AA327" s="63" t="str">
        <f>IF(AC322="","",IF(AJ327&gt;0,IF(AJ327&lt;=AC322,"X",""),""))</f>
        <v/>
      </c>
      <c r="AB327" s="48" t="str">
        <f>IF($AB$27="","",$AB$27)</f>
        <v>Recreation</v>
      </c>
      <c r="AC327" s="271"/>
      <c r="AD327" s="272"/>
      <c r="AE327" s="273"/>
      <c r="AF327" s="271"/>
      <c r="AG327" s="272"/>
      <c r="AH327" s="272"/>
      <c r="AI327" s="273"/>
      <c r="AJ327" s="64"/>
    </row>
    <row r="328" spans="5:41" ht="15" customHeight="1" x14ac:dyDescent="0.3">
      <c r="F328" s="63" t="str">
        <f>IF(H322="","",IF(O328&gt;0,IF(O328&lt;=H322,"X",""),""))</f>
        <v/>
      </c>
      <c r="G328" s="48" t="str">
        <f>IF($G$28="","",$G$28)</f>
        <v>Job Training/Education</v>
      </c>
      <c r="H328" s="271"/>
      <c r="I328" s="272"/>
      <c r="J328" s="273"/>
      <c r="K328" s="271"/>
      <c r="L328" s="272"/>
      <c r="M328" s="272"/>
      <c r="N328" s="273"/>
      <c r="O328" s="64"/>
      <c r="V328" s="21"/>
      <c r="AA328" s="63" t="str">
        <f>IF(AC322="","",IF(AJ328&gt;0,IF(AJ328&lt;=AC322,"X",""),""))</f>
        <v/>
      </c>
      <c r="AB328" s="48" t="str">
        <f>IF($AB$28="","",$AB$28)</f>
        <v>Job Training/Education</v>
      </c>
      <c r="AC328" s="271"/>
      <c r="AD328" s="272"/>
      <c r="AE328" s="273"/>
      <c r="AF328" s="271"/>
      <c r="AG328" s="272"/>
      <c r="AH328" s="272"/>
      <c r="AI328" s="273"/>
      <c r="AJ328" s="64"/>
    </row>
    <row r="329" spans="5:41" ht="15" customHeight="1" thickBot="1" x14ac:dyDescent="0.35">
      <c r="F329" s="24"/>
      <c r="G329" s="24"/>
      <c r="H329" s="24"/>
      <c r="I329" s="24"/>
      <c r="J329" s="24"/>
      <c r="K329" s="24"/>
      <c r="L329" s="24"/>
      <c r="M329" s="24"/>
      <c r="N329" s="24"/>
      <c r="O329" s="24"/>
      <c r="V329" s="21"/>
      <c r="AA329" s="24"/>
      <c r="AB329" s="24"/>
      <c r="AC329" s="24"/>
      <c r="AD329" s="24"/>
      <c r="AE329" s="24"/>
      <c r="AF329" s="24"/>
      <c r="AG329" s="24"/>
      <c r="AH329" s="24"/>
      <c r="AI329" s="24"/>
      <c r="AJ329" s="24"/>
    </row>
    <row r="330" spans="5:41" ht="15" hidden="1" customHeight="1" x14ac:dyDescent="0.3">
      <c r="F330" s="63" t="str">
        <f>IF(H323="","",IF(O330&gt;0,IF(O330&lt;=H323,"X",""),""))</f>
        <v/>
      </c>
      <c r="G330" s="48" t="str">
        <f>IF($G$29="","",$G$29)</f>
        <v/>
      </c>
      <c r="H330" s="268"/>
      <c r="I330" s="269"/>
      <c r="J330" s="270"/>
      <c r="K330" s="268"/>
      <c r="L330" s="269"/>
      <c r="M330" s="269"/>
      <c r="N330" s="270"/>
      <c r="O330" s="65"/>
      <c r="V330" s="21"/>
      <c r="AA330" s="63" t="str">
        <f>IF(AC323="","",IF(AJ330&gt;0,IF(AJ330&lt;=AC323,"X",""),""))</f>
        <v/>
      </c>
      <c r="AB330" s="48" t="str">
        <f>IF($G$29="","",$G$29)</f>
        <v/>
      </c>
      <c r="AC330" s="268"/>
      <c r="AD330" s="269"/>
      <c r="AE330" s="270"/>
      <c r="AF330" s="268"/>
      <c r="AG330" s="269"/>
      <c r="AH330" s="269"/>
      <c r="AI330" s="270"/>
      <c r="AJ330" s="65"/>
    </row>
    <row r="331" spans="5:41" ht="15" hidden="1" customHeight="1" x14ac:dyDescent="0.3">
      <c r="F331" s="63" t="str">
        <f>IF(H323="","",IF(O331&gt;0,IF(O331&lt;=H323,"X",""),""))</f>
        <v/>
      </c>
      <c r="G331" s="48" t="str">
        <f>IF($G$30="","",$G$30)</f>
        <v/>
      </c>
      <c r="H331" s="268"/>
      <c r="I331" s="269"/>
      <c r="J331" s="270"/>
      <c r="K331" s="268"/>
      <c r="L331" s="269"/>
      <c r="M331" s="269"/>
      <c r="N331" s="270"/>
      <c r="O331" s="65"/>
      <c r="V331" s="21"/>
      <c r="AA331" s="63" t="str">
        <f>IF(AC323="","",IF(AJ331&gt;0,IF(AJ331&lt;=AC323,"X",""),""))</f>
        <v/>
      </c>
      <c r="AB331" s="48" t="str">
        <f>IF($G$30="","",$G$30)</f>
        <v/>
      </c>
      <c r="AC331" s="268"/>
      <c r="AD331" s="269"/>
      <c r="AE331" s="270"/>
      <c r="AF331" s="268"/>
      <c r="AG331" s="269"/>
      <c r="AH331" s="269"/>
      <c r="AI331" s="270"/>
      <c r="AJ331" s="65"/>
    </row>
    <row r="332" spans="5:41" ht="15" hidden="1" customHeight="1" x14ac:dyDescent="0.3">
      <c r="F332" s="63" t="str">
        <f>IF(H323="","",IF(O332&gt;0,IF(O332&lt;=H323,"X",""),""))</f>
        <v/>
      </c>
      <c r="G332" s="48" t="str">
        <f>IF($G$31="","",$G$31)</f>
        <v/>
      </c>
      <c r="H332" s="268"/>
      <c r="I332" s="269"/>
      <c r="J332" s="270"/>
      <c r="K332" s="268"/>
      <c r="L332" s="269"/>
      <c r="M332" s="269"/>
      <c r="N332" s="270"/>
      <c r="O332" s="65"/>
      <c r="V332" s="21"/>
      <c r="AA332" s="63" t="str">
        <f>IF(AC323="","",IF(AJ332&gt;0,IF(AJ332&lt;=AC323,"X",""),""))</f>
        <v/>
      </c>
      <c r="AB332" s="48" t="str">
        <f>IF($G$31="","",$G$31)</f>
        <v/>
      </c>
      <c r="AC332" s="268"/>
      <c r="AD332" s="269"/>
      <c r="AE332" s="270"/>
      <c r="AF332" s="268"/>
      <c r="AG332" s="269"/>
      <c r="AH332" s="269"/>
      <c r="AI332" s="270"/>
      <c r="AJ332" s="65"/>
    </row>
    <row r="333" spans="5:41" ht="14.5" thickBot="1" x14ac:dyDescent="0.35">
      <c r="E333" s="24"/>
      <c r="F333" s="24"/>
      <c r="G333" s="24"/>
      <c r="H333" s="24"/>
      <c r="I333" s="24"/>
      <c r="J333" s="24"/>
      <c r="K333" s="24"/>
      <c r="L333" s="24"/>
      <c r="M333" s="24"/>
      <c r="N333" s="24"/>
      <c r="O333" s="24"/>
      <c r="V333" s="21"/>
      <c r="Z333" s="24"/>
      <c r="AA333" s="24"/>
      <c r="AB333" s="24"/>
      <c r="AC333" s="24"/>
      <c r="AD333" s="24"/>
      <c r="AE333" s="24"/>
      <c r="AF333" s="24"/>
      <c r="AG333" s="24"/>
      <c r="AH333" s="24"/>
      <c r="AI333" s="24"/>
      <c r="AJ333" s="24"/>
    </row>
    <row r="334" spans="5:41" x14ac:dyDescent="0.3">
      <c r="E334" s="264"/>
      <c r="F334" s="264"/>
      <c r="G334" s="264"/>
      <c r="H334" s="264"/>
      <c r="I334" s="264"/>
      <c r="J334" s="264"/>
      <c r="K334" s="264"/>
      <c r="L334" s="264"/>
      <c r="M334" s="264"/>
      <c r="N334" s="264"/>
      <c r="O334" s="264"/>
      <c r="V334" s="21"/>
      <c r="Z334" s="264"/>
      <c r="AA334" s="264"/>
      <c r="AB334" s="264"/>
      <c r="AC334" s="264"/>
      <c r="AD334" s="264"/>
      <c r="AE334" s="264"/>
      <c r="AF334" s="264"/>
      <c r="AG334" s="264"/>
      <c r="AH334" s="264"/>
      <c r="AI334" s="264"/>
      <c r="AJ334" s="264"/>
    </row>
    <row r="335" spans="5:41" x14ac:dyDescent="0.3">
      <c r="F335" s="57" t="s">
        <v>22</v>
      </c>
      <c r="G335" s="34">
        <f>G322+1</f>
        <v>28</v>
      </c>
      <c r="H335" s="57" t="s">
        <v>43</v>
      </c>
      <c r="I335" s="57"/>
      <c r="J335" s="57"/>
      <c r="K335" s="58" t="s">
        <v>21</v>
      </c>
      <c r="L335" s="59"/>
      <c r="V335" s="21"/>
      <c r="AA335" s="57" t="s">
        <v>22</v>
      </c>
      <c r="AB335" s="34">
        <f>AB322+1</f>
        <v>28</v>
      </c>
      <c r="AC335" s="57" t="s">
        <v>43</v>
      </c>
      <c r="AD335" s="57"/>
      <c r="AE335" s="57"/>
      <c r="AF335" s="58" t="s">
        <v>21</v>
      </c>
      <c r="AG335" s="59"/>
    </row>
    <row r="336" spans="5:41" x14ac:dyDescent="0.3">
      <c r="E336" s="274" t="s">
        <v>20</v>
      </c>
      <c r="F336" s="274"/>
      <c r="G336" s="61" t="s">
        <v>19</v>
      </c>
      <c r="H336" s="62">
        <f>IF(G336=P$4,Q$4,IF(G336=P$5,Q$5,IF(G336=P$6,Q$6,IF(G336=P$7,Q$7,IF(G336=P$8,Q$8,"")))))</f>
        <v>0</v>
      </c>
      <c r="I336" s="62"/>
      <c r="J336" s="62"/>
      <c r="K336" s="58" t="s">
        <v>18</v>
      </c>
      <c r="L336" s="59"/>
      <c r="P336" s="17">
        <f>IF(G336="",0,1)</f>
        <v>0</v>
      </c>
      <c r="Q336" s="17">
        <f>IF(F338="",0,1)</f>
        <v>0</v>
      </c>
      <c r="R336" s="17">
        <f>IF(F339="",0,1)</f>
        <v>0</v>
      </c>
      <c r="S336" s="17">
        <f>IF(F340="",0,1)</f>
        <v>0</v>
      </c>
      <c r="T336" s="17">
        <f>IF(F341="",0,1)</f>
        <v>0</v>
      </c>
      <c r="V336" s="21"/>
      <c r="Z336" s="274" t="s">
        <v>20</v>
      </c>
      <c r="AA336" s="274"/>
      <c r="AB336" s="61" t="s">
        <v>19</v>
      </c>
      <c r="AC336" s="62" t="str">
        <f>IF(AB336=AK$4,AL$4,IF(AB336=AK$5,AL$5,IF(AB336=AK$6,AL$6,IF(AB336=AK$7,AL$7,IF(AB336=AK$8,AL$8,"")))))</f>
        <v/>
      </c>
      <c r="AD336" s="62"/>
      <c r="AE336" s="62"/>
      <c r="AF336" s="58" t="s">
        <v>18</v>
      </c>
      <c r="AG336" s="59"/>
      <c r="AK336" s="17">
        <f>IF(AB336="",0,1)</f>
        <v>0</v>
      </c>
      <c r="AL336" s="17">
        <f>IF(AA338="",0,1)</f>
        <v>0</v>
      </c>
      <c r="AM336" s="17">
        <f>IF(AA339="",0,1)</f>
        <v>0</v>
      </c>
      <c r="AN336" s="17">
        <f>IF(AA340="",0,1)</f>
        <v>0</v>
      </c>
      <c r="AO336" s="17">
        <f>IF(AA341="",0,1)</f>
        <v>0</v>
      </c>
    </row>
    <row r="337" spans="5:41" x14ac:dyDescent="0.3">
      <c r="G337" s="57" t="s">
        <v>16</v>
      </c>
      <c r="H337" s="57" t="s">
        <v>15</v>
      </c>
      <c r="I337" s="57"/>
      <c r="J337" s="57"/>
      <c r="K337" s="57" t="s">
        <v>14</v>
      </c>
      <c r="L337" s="57"/>
      <c r="M337" s="57"/>
      <c r="N337" s="57"/>
      <c r="O337" s="57" t="s">
        <v>13</v>
      </c>
      <c r="V337" s="21"/>
      <c r="AB337" s="57" t="s">
        <v>16</v>
      </c>
      <c r="AC337" s="57" t="s">
        <v>15</v>
      </c>
      <c r="AD337" s="57"/>
      <c r="AE337" s="57"/>
      <c r="AF337" s="57" t="s">
        <v>14</v>
      </c>
      <c r="AG337" s="57"/>
      <c r="AH337" s="57"/>
      <c r="AI337" s="57"/>
      <c r="AJ337" s="57" t="s">
        <v>13</v>
      </c>
    </row>
    <row r="338" spans="5:41" ht="15" customHeight="1" x14ac:dyDescent="0.3">
      <c r="F338" s="63" t="str">
        <f>IF(H334="","",IF(O338&gt;0,IF(O338&lt;=H334,"X",""),""))</f>
        <v/>
      </c>
      <c r="G338" s="48" t="str">
        <f>IF($G$25="","",$G$25)</f>
        <v>Health Services</v>
      </c>
      <c r="H338" s="271"/>
      <c r="I338" s="272"/>
      <c r="J338" s="273"/>
      <c r="K338" s="271"/>
      <c r="L338" s="272"/>
      <c r="M338" s="272"/>
      <c r="N338" s="273"/>
      <c r="O338" s="64"/>
      <c r="V338" s="21"/>
      <c r="AA338" s="63" t="str">
        <f>IF(AJ338="Yes", "X","")</f>
        <v/>
      </c>
      <c r="AB338" s="48" t="str">
        <f>IF($AB$25="","",$AB$25)</f>
        <v>Health Services</v>
      </c>
      <c r="AC338" s="271"/>
      <c r="AD338" s="272"/>
      <c r="AE338" s="273"/>
      <c r="AF338" s="271"/>
      <c r="AG338" s="272"/>
      <c r="AH338" s="272"/>
      <c r="AI338" s="273"/>
      <c r="AJ338" s="64"/>
    </row>
    <row r="339" spans="5:41" ht="15" customHeight="1" x14ac:dyDescent="0.3">
      <c r="F339" s="63" t="str">
        <f>IF(H335="","",IF(O339&gt;0,IF(O339&lt;=H335,"X",""),""))</f>
        <v/>
      </c>
      <c r="G339" s="48" t="str">
        <f>IF($G$26="","",$G$26)</f>
        <v>Food Access</v>
      </c>
      <c r="H339" s="271"/>
      <c r="I339" s="272"/>
      <c r="J339" s="273"/>
      <c r="K339" s="271"/>
      <c r="L339" s="272"/>
      <c r="M339" s="272"/>
      <c r="N339" s="273"/>
      <c r="O339" s="64"/>
      <c r="V339" s="21"/>
      <c r="AA339" s="63" t="str">
        <f>IF(AC335="","",IF(AJ339&gt;0,IF(AJ339&lt;=AC335,"X",""),""))</f>
        <v/>
      </c>
      <c r="AB339" s="48" t="str">
        <f>IF($AB$26="","",$AB$26)</f>
        <v>Food Access</v>
      </c>
      <c r="AC339" s="271"/>
      <c r="AD339" s="272"/>
      <c r="AE339" s="273"/>
      <c r="AF339" s="271"/>
      <c r="AG339" s="272"/>
      <c r="AH339" s="272"/>
      <c r="AI339" s="273"/>
      <c r="AJ339" s="64"/>
    </row>
    <row r="340" spans="5:41" ht="15" customHeight="1" x14ac:dyDescent="0.3">
      <c r="F340" s="63" t="str">
        <f>IF(H335="","",IF(O340&gt;0,IF(O340&lt;=H335,"X",""),""))</f>
        <v/>
      </c>
      <c r="G340" s="48" t="str">
        <f>IF($G$27="","",$G$27)</f>
        <v>Civic/Recreation</v>
      </c>
      <c r="H340" s="271"/>
      <c r="I340" s="272"/>
      <c r="J340" s="273"/>
      <c r="K340" s="271"/>
      <c r="L340" s="272"/>
      <c r="M340" s="272"/>
      <c r="N340" s="273"/>
      <c r="O340" s="64"/>
      <c r="V340" s="21"/>
      <c r="AA340" s="63" t="str">
        <f>IF(AC335="","",IF(AJ340&gt;0,IF(AJ340&lt;=AC335,"X",""),""))</f>
        <v/>
      </c>
      <c r="AB340" s="48" t="str">
        <f>IF($AB$27="","",$AB$27)</f>
        <v>Recreation</v>
      </c>
      <c r="AC340" s="271"/>
      <c r="AD340" s="272"/>
      <c r="AE340" s="273"/>
      <c r="AF340" s="271"/>
      <c r="AG340" s="272"/>
      <c r="AH340" s="272"/>
      <c r="AI340" s="273"/>
      <c r="AJ340" s="64"/>
    </row>
    <row r="341" spans="5:41" ht="15" customHeight="1" x14ac:dyDescent="0.3">
      <c r="F341" s="63" t="str">
        <f>IF(H335="","",IF(O341&gt;0,IF(O341&lt;=H335,"X",""),""))</f>
        <v/>
      </c>
      <c r="G341" s="48" t="str">
        <f>IF($G$28="","",$G$28)</f>
        <v>Job Training/Education</v>
      </c>
      <c r="H341" s="271"/>
      <c r="I341" s="272"/>
      <c r="J341" s="273"/>
      <c r="K341" s="271"/>
      <c r="L341" s="272"/>
      <c r="M341" s="272"/>
      <c r="N341" s="273"/>
      <c r="O341" s="64"/>
      <c r="V341" s="21"/>
      <c r="AA341" s="63" t="str">
        <f>IF(AC335="","",IF(AJ341&gt;0,IF(AJ341&lt;=AC335,"X",""),""))</f>
        <v/>
      </c>
      <c r="AB341" s="48" t="str">
        <f>IF($AB$28="","",$AB$28)</f>
        <v>Job Training/Education</v>
      </c>
      <c r="AC341" s="271"/>
      <c r="AD341" s="272"/>
      <c r="AE341" s="273"/>
      <c r="AF341" s="271"/>
      <c r="AG341" s="272"/>
      <c r="AH341" s="272"/>
      <c r="AI341" s="273"/>
      <c r="AJ341" s="64"/>
    </row>
    <row r="342" spans="5:41" ht="15" customHeight="1" thickBot="1" x14ac:dyDescent="0.35">
      <c r="F342" s="24"/>
      <c r="G342" s="24"/>
      <c r="H342" s="24"/>
      <c r="I342" s="24"/>
      <c r="J342" s="24"/>
      <c r="K342" s="24"/>
      <c r="L342" s="24"/>
      <c r="M342" s="24"/>
      <c r="N342" s="24"/>
      <c r="O342" s="24"/>
      <c r="V342" s="21"/>
      <c r="AA342" s="24"/>
      <c r="AB342" s="24"/>
      <c r="AC342" s="24"/>
      <c r="AD342" s="24"/>
      <c r="AE342" s="24"/>
      <c r="AF342" s="24"/>
      <c r="AG342" s="24"/>
      <c r="AH342" s="24"/>
      <c r="AI342" s="24"/>
      <c r="AJ342" s="24"/>
    </row>
    <row r="343" spans="5:41" ht="15" hidden="1" customHeight="1" x14ac:dyDescent="0.3">
      <c r="F343" s="63" t="str">
        <f>IF(H336="","",IF(O343&gt;0,IF(O343&lt;=H336,"X",""),""))</f>
        <v/>
      </c>
      <c r="G343" s="48" t="str">
        <f>IF($G$29="","",$G$29)</f>
        <v/>
      </c>
      <c r="H343" s="268"/>
      <c r="I343" s="269"/>
      <c r="J343" s="270"/>
      <c r="K343" s="268"/>
      <c r="L343" s="269"/>
      <c r="M343" s="269"/>
      <c r="N343" s="270"/>
      <c r="O343" s="65"/>
      <c r="V343" s="21"/>
      <c r="AA343" s="63" t="str">
        <f>IF(AC336="","",IF(AJ343&gt;0,IF(AJ343&lt;=AC336,"X",""),""))</f>
        <v/>
      </c>
      <c r="AB343" s="48" t="str">
        <f>IF($G$29="","",$G$29)</f>
        <v/>
      </c>
      <c r="AC343" s="268"/>
      <c r="AD343" s="269"/>
      <c r="AE343" s="270"/>
      <c r="AF343" s="268"/>
      <c r="AG343" s="269"/>
      <c r="AH343" s="269"/>
      <c r="AI343" s="270"/>
      <c r="AJ343" s="65"/>
    </row>
    <row r="344" spans="5:41" ht="15" hidden="1" customHeight="1" x14ac:dyDescent="0.3">
      <c r="F344" s="63" t="str">
        <f>IF(H336="","",IF(O344&gt;0,IF(O344&lt;=H336,"X",""),""))</f>
        <v/>
      </c>
      <c r="G344" s="48" t="str">
        <f>IF($G$30="","",$G$30)</f>
        <v/>
      </c>
      <c r="H344" s="268"/>
      <c r="I344" s="269"/>
      <c r="J344" s="270"/>
      <c r="K344" s="268"/>
      <c r="L344" s="269"/>
      <c r="M344" s="269"/>
      <c r="N344" s="270"/>
      <c r="O344" s="65"/>
      <c r="V344" s="21"/>
      <c r="AA344" s="63" t="str">
        <f>IF(AC336="","",IF(AJ344&gt;0,IF(AJ344&lt;=AC336,"X",""),""))</f>
        <v/>
      </c>
      <c r="AB344" s="48" t="str">
        <f>IF($G$30="","",$G$30)</f>
        <v/>
      </c>
      <c r="AC344" s="268"/>
      <c r="AD344" s="269"/>
      <c r="AE344" s="270"/>
      <c r="AF344" s="268"/>
      <c r="AG344" s="269"/>
      <c r="AH344" s="269"/>
      <c r="AI344" s="270"/>
      <c r="AJ344" s="65"/>
    </row>
    <row r="345" spans="5:41" ht="15" hidden="1" customHeight="1" x14ac:dyDescent="0.3">
      <c r="F345" s="63" t="str">
        <f>IF(H336="","",IF(O345&gt;0,IF(O345&lt;=H336,"X",""),""))</f>
        <v/>
      </c>
      <c r="G345" s="48" t="str">
        <f>IF($G$31="","",$G$31)</f>
        <v/>
      </c>
      <c r="H345" s="268"/>
      <c r="I345" s="269"/>
      <c r="J345" s="270"/>
      <c r="K345" s="268"/>
      <c r="L345" s="269"/>
      <c r="M345" s="269"/>
      <c r="N345" s="270"/>
      <c r="O345" s="65"/>
      <c r="V345" s="21"/>
      <c r="AA345" s="63" t="str">
        <f>IF(AC336="","",IF(AJ345&gt;0,IF(AJ345&lt;=AC336,"X",""),""))</f>
        <v/>
      </c>
      <c r="AB345" s="48" t="str">
        <f>IF($G$31="","",$G$31)</f>
        <v/>
      </c>
      <c r="AC345" s="268"/>
      <c r="AD345" s="269"/>
      <c r="AE345" s="270"/>
      <c r="AF345" s="268"/>
      <c r="AG345" s="269"/>
      <c r="AH345" s="269"/>
      <c r="AI345" s="270"/>
      <c r="AJ345" s="65"/>
    </row>
    <row r="346" spans="5:41" ht="14.5" thickBot="1" x14ac:dyDescent="0.35">
      <c r="E346" s="24"/>
      <c r="F346" s="24"/>
      <c r="G346" s="24"/>
      <c r="H346" s="24"/>
      <c r="I346" s="24"/>
      <c r="J346" s="24"/>
      <c r="K346" s="24"/>
      <c r="L346" s="24"/>
      <c r="M346" s="24"/>
      <c r="N346" s="24"/>
      <c r="O346" s="24"/>
      <c r="V346" s="21"/>
      <c r="Z346" s="24"/>
      <c r="AA346" s="24"/>
      <c r="AB346" s="24"/>
      <c r="AC346" s="24"/>
      <c r="AD346" s="24"/>
      <c r="AE346" s="24"/>
      <c r="AF346" s="24"/>
      <c r="AG346" s="24"/>
      <c r="AH346" s="24"/>
      <c r="AI346" s="24"/>
      <c r="AJ346" s="24"/>
    </row>
    <row r="347" spans="5:41" x14ac:dyDescent="0.3">
      <c r="E347" s="264"/>
      <c r="F347" s="264"/>
      <c r="G347" s="264"/>
      <c r="H347" s="264"/>
      <c r="I347" s="264"/>
      <c r="J347" s="264"/>
      <c r="K347" s="264"/>
      <c r="L347" s="264"/>
      <c r="M347" s="264"/>
      <c r="N347" s="264"/>
      <c r="O347" s="264"/>
      <c r="V347" s="21"/>
      <c r="Z347" s="264"/>
      <c r="AA347" s="264"/>
      <c r="AB347" s="264"/>
      <c r="AC347" s="264"/>
      <c r="AD347" s="264"/>
      <c r="AE347" s="264"/>
      <c r="AF347" s="264"/>
      <c r="AG347" s="264"/>
      <c r="AH347" s="264"/>
      <c r="AI347" s="264"/>
      <c r="AJ347" s="264"/>
    </row>
    <row r="348" spans="5:41" x14ac:dyDescent="0.3">
      <c r="F348" s="57" t="s">
        <v>22</v>
      </c>
      <c r="G348" s="34">
        <f>G335+1</f>
        <v>29</v>
      </c>
      <c r="H348" s="57" t="s">
        <v>43</v>
      </c>
      <c r="I348" s="57"/>
      <c r="J348" s="57"/>
      <c r="K348" s="58" t="s">
        <v>21</v>
      </c>
      <c r="L348" s="59"/>
      <c r="V348" s="21"/>
      <c r="AA348" s="57" t="s">
        <v>22</v>
      </c>
      <c r="AB348" s="34">
        <f>AB335+1</f>
        <v>29</v>
      </c>
      <c r="AC348" s="57" t="s">
        <v>43</v>
      </c>
      <c r="AD348" s="57"/>
      <c r="AE348" s="57"/>
      <c r="AF348" s="58" t="s">
        <v>21</v>
      </c>
      <c r="AG348" s="59"/>
    </row>
    <row r="349" spans="5:41" x14ac:dyDescent="0.3">
      <c r="E349" s="274" t="s">
        <v>20</v>
      </c>
      <c r="F349" s="274"/>
      <c r="G349" s="61" t="s">
        <v>19</v>
      </c>
      <c r="H349" s="62">
        <f>IF(G349=P$4,Q$4,IF(G349=P$5,Q$5,IF(G349=P$6,Q$6,IF(G349=P$7,Q$7,IF(G349=P$8,Q$8,"")))))</f>
        <v>0</v>
      </c>
      <c r="I349" s="62"/>
      <c r="J349" s="62"/>
      <c r="K349" s="58" t="s">
        <v>18</v>
      </c>
      <c r="L349" s="59"/>
      <c r="P349" s="17">
        <f>IF(G349="",0,1)</f>
        <v>0</v>
      </c>
      <c r="Q349" s="17">
        <f>IF(F351="",0,1)</f>
        <v>0</v>
      </c>
      <c r="R349" s="17">
        <f>IF(F352="",0,1)</f>
        <v>0</v>
      </c>
      <c r="S349" s="17">
        <f>IF(F353="",0,1)</f>
        <v>0</v>
      </c>
      <c r="T349" s="17">
        <f>IF(F354="",0,1)</f>
        <v>0</v>
      </c>
      <c r="V349" s="21"/>
      <c r="Z349" s="274" t="s">
        <v>20</v>
      </c>
      <c r="AA349" s="274"/>
      <c r="AB349" s="61" t="s">
        <v>19</v>
      </c>
      <c r="AC349" s="62" t="str">
        <f>IF(AB349=AK$4,AL$4,IF(AB349=AK$5,AL$5,IF(AB349=AK$6,AL$6,IF(AB349=AK$7,AL$7,IF(AB349=AK$8,AL$8,"")))))</f>
        <v/>
      </c>
      <c r="AD349" s="62"/>
      <c r="AE349" s="62"/>
      <c r="AF349" s="58" t="s">
        <v>18</v>
      </c>
      <c r="AG349" s="59"/>
      <c r="AK349" s="17">
        <f>IF(AB349="",0,1)</f>
        <v>0</v>
      </c>
      <c r="AL349" s="17">
        <f>IF(AA351="",0,1)</f>
        <v>0</v>
      </c>
      <c r="AM349" s="17">
        <f>IF(AA352="",0,1)</f>
        <v>0</v>
      </c>
      <c r="AN349" s="17">
        <f>IF(AA353="",0,1)</f>
        <v>0</v>
      </c>
      <c r="AO349" s="17">
        <f>IF(AA354="",0,1)</f>
        <v>0</v>
      </c>
    </row>
    <row r="350" spans="5:41" x14ac:dyDescent="0.3">
      <c r="G350" s="57" t="s">
        <v>16</v>
      </c>
      <c r="H350" s="57" t="s">
        <v>15</v>
      </c>
      <c r="I350" s="57"/>
      <c r="J350" s="57"/>
      <c r="K350" s="57" t="s">
        <v>14</v>
      </c>
      <c r="L350" s="57"/>
      <c r="M350" s="57"/>
      <c r="N350" s="57"/>
      <c r="O350" s="57" t="s">
        <v>13</v>
      </c>
      <c r="V350" s="21"/>
      <c r="AB350" s="57" t="s">
        <v>16</v>
      </c>
      <c r="AC350" s="57" t="s">
        <v>15</v>
      </c>
      <c r="AD350" s="57"/>
      <c r="AE350" s="57"/>
      <c r="AF350" s="57" t="s">
        <v>14</v>
      </c>
      <c r="AG350" s="57"/>
      <c r="AH350" s="57"/>
      <c r="AI350" s="57"/>
      <c r="AJ350" s="57" t="s">
        <v>13</v>
      </c>
    </row>
    <row r="351" spans="5:41" ht="15" customHeight="1" x14ac:dyDescent="0.3">
      <c r="F351" s="63" t="str">
        <f>IF(H347="","",IF(O351&gt;0,IF(O351&lt;=H347,"X",""),""))</f>
        <v/>
      </c>
      <c r="G351" s="48" t="str">
        <f>IF($G$25="","",$G$25)</f>
        <v>Health Services</v>
      </c>
      <c r="H351" s="271"/>
      <c r="I351" s="272"/>
      <c r="J351" s="273"/>
      <c r="K351" s="271"/>
      <c r="L351" s="272"/>
      <c r="M351" s="272"/>
      <c r="N351" s="273"/>
      <c r="O351" s="64"/>
      <c r="V351" s="21"/>
      <c r="AA351" s="63" t="str">
        <f>IF(AJ351="Yes", "X","")</f>
        <v/>
      </c>
      <c r="AB351" s="48" t="str">
        <f>IF($AB$25="","",$AB$25)</f>
        <v>Health Services</v>
      </c>
      <c r="AC351" s="271"/>
      <c r="AD351" s="272"/>
      <c r="AE351" s="273"/>
      <c r="AF351" s="271"/>
      <c r="AG351" s="272"/>
      <c r="AH351" s="272"/>
      <c r="AI351" s="273"/>
      <c r="AJ351" s="64"/>
    </row>
    <row r="352" spans="5:41" ht="15" customHeight="1" x14ac:dyDescent="0.3">
      <c r="F352" s="63" t="str">
        <f>IF(H348="","",IF(O352&gt;0,IF(O352&lt;=H348,"X",""),""))</f>
        <v/>
      </c>
      <c r="G352" s="48" t="str">
        <f>IF($G$26="","",$G$26)</f>
        <v>Food Access</v>
      </c>
      <c r="H352" s="271"/>
      <c r="I352" s="272"/>
      <c r="J352" s="273"/>
      <c r="K352" s="271"/>
      <c r="L352" s="272"/>
      <c r="M352" s="272"/>
      <c r="N352" s="273"/>
      <c r="O352" s="64"/>
      <c r="V352" s="21"/>
      <c r="AA352" s="63" t="str">
        <f>IF(AC348="","",IF(AJ352&gt;0,IF(AJ352&lt;=AC348,"X",""),""))</f>
        <v/>
      </c>
      <c r="AB352" s="48" t="str">
        <f>IF($AB$26="","",$AB$26)</f>
        <v>Food Access</v>
      </c>
      <c r="AC352" s="271"/>
      <c r="AD352" s="272"/>
      <c r="AE352" s="273"/>
      <c r="AF352" s="271"/>
      <c r="AG352" s="272"/>
      <c r="AH352" s="272"/>
      <c r="AI352" s="273"/>
      <c r="AJ352" s="64"/>
    </row>
    <row r="353" spans="5:41" ht="15" customHeight="1" x14ac:dyDescent="0.3">
      <c r="F353" s="63" t="str">
        <f>IF(H348="","",IF(O353&gt;0,IF(O353&lt;=H348,"X",""),""))</f>
        <v/>
      </c>
      <c r="G353" s="48" t="str">
        <f>IF($G$27="","",$G$27)</f>
        <v>Civic/Recreation</v>
      </c>
      <c r="H353" s="271"/>
      <c r="I353" s="272"/>
      <c r="J353" s="273"/>
      <c r="K353" s="271"/>
      <c r="L353" s="272"/>
      <c r="M353" s="272"/>
      <c r="N353" s="273"/>
      <c r="O353" s="64"/>
      <c r="V353" s="21"/>
      <c r="AA353" s="63" t="str">
        <f>IF(AC348="","",IF(AJ353&gt;0,IF(AJ353&lt;=AC348,"X",""),""))</f>
        <v/>
      </c>
      <c r="AB353" s="48" t="str">
        <f>IF($AB$27="","",$AB$27)</f>
        <v>Recreation</v>
      </c>
      <c r="AC353" s="271"/>
      <c r="AD353" s="272"/>
      <c r="AE353" s="273"/>
      <c r="AF353" s="271"/>
      <c r="AG353" s="272"/>
      <c r="AH353" s="272"/>
      <c r="AI353" s="273"/>
      <c r="AJ353" s="64"/>
    </row>
    <row r="354" spans="5:41" ht="15" customHeight="1" x14ac:dyDescent="0.3">
      <c r="F354" s="63" t="str">
        <f>IF(H348="","",IF(O354&gt;0,IF(O354&lt;=H348,"X",""),""))</f>
        <v/>
      </c>
      <c r="G354" s="48" t="str">
        <f>IF($G$28="","",$G$28)</f>
        <v>Job Training/Education</v>
      </c>
      <c r="H354" s="271"/>
      <c r="I354" s="272"/>
      <c r="J354" s="273"/>
      <c r="K354" s="271"/>
      <c r="L354" s="272"/>
      <c r="M354" s="272"/>
      <c r="N354" s="273"/>
      <c r="O354" s="64"/>
      <c r="V354" s="21"/>
      <c r="AA354" s="63" t="str">
        <f>IF(AC348="","",IF(AJ354&gt;0,IF(AJ354&lt;=AC348,"X",""),""))</f>
        <v/>
      </c>
      <c r="AB354" s="48" t="str">
        <f>IF($AB$28="","",$AB$28)</f>
        <v>Job Training/Education</v>
      </c>
      <c r="AC354" s="271"/>
      <c r="AD354" s="272"/>
      <c r="AE354" s="273"/>
      <c r="AF354" s="271"/>
      <c r="AG354" s="272"/>
      <c r="AH354" s="272"/>
      <c r="AI354" s="273"/>
      <c r="AJ354" s="64"/>
    </row>
    <row r="355" spans="5:41" ht="15" customHeight="1" thickBot="1" x14ac:dyDescent="0.35">
      <c r="F355" s="24"/>
      <c r="G355" s="24"/>
      <c r="H355" s="24"/>
      <c r="I355" s="24"/>
      <c r="J355" s="24"/>
      <c r="K355" s="24"/>
      <c r="L355" s="24"/>
      <c r="M355" s="24"/>
      <c r="N355" s="24"/>
      <c r="O355" s="24"/>
      <c r="V355" s="21"/>
      <c r="AA355" s="24"/>
      <c r="AB355" s="24"/>
      <c r="AC355" s="24"/>
      <c r="AD355" s="24"/>
      <c r="AE355" s="24"/>
      <c r="AF355" s="24"/>
      <c r="AG355" s="24"/>
      <c r="AH355" s="24"/>
      <c r="AI355" s="24"/>
      <c r="AJ355" s="24"/>
    </row>
    <row r="356" spans="5:41" ht="15" hidden="1" customHeight="1" x14ac:dyDescent="0.3">
      <c r="F356" s="63" t="str">
        <f>IF(H349="","",IF(O356&gt;0,IF(O356&lt;=H349,"X",""),""))</f>
        <v/>
      </c>
      <c r="G356" s="48" t="str">
        <f>IF($G$29="","",$G$29)</f>
        <v/>
      </c>
      <c r="H356" s="268"/>
      <c r="I356" s="269"/>
      <c r="J356" s="270"/>
      <c r="K356" s="268"/>
      <c r="L356" s="269"/>
      <c r="M356" s="269"/>
      <c r="N356" s="270"/>
      <c r="O356" s="65"/>
      <c r="V356" s="21"/>
      <c r="AA356" s="63" t="str">
        <f>IF(AC349="","",IF(AJ356&gt;0,IF(AJ356&lt;=AC349,"X",""),""))</f>
        <v/>
      </c>
      <c r="AB356" s="48" t="str">
        <f>IF($G$29="","",$G$29)</f>
        <v/>
      </c>
      <c r="AC356" s="268"/>
      <c r="AD356" s="269"/>
      <c r="AE356" s="270"/>
      <c r="AF356" s="268"/>
      <c r="AG356" s="269"/>
      <c r="AH356" s="269"/>
      <c r="AI356" s="270"/>
      <c r="AJ356" s="65"/>
    </row>
    <row r="357" spans="5:41" ht="15" hidden="1" customHeight="1" x14ac:dyDescent="0.3">
      <c r="F357" s="63" t="str">
        <f>IF(H349="","",IF(O357&gt;0,IF(O357&lt;=H349,"X",""),""))</f>
        <v/>
      </c>
      <c r="G357" s="48" t="str">
        <f>IF($G$30="","",$G$30)</f>
        <v/>
      </c>
      <c r="H357" s="268"/>
      <c r="I357" s="269"/>
      <c r="J357" s="270"/>
      <c r="K357" s="268"/>
      <c r="L357" s="269"/>
      <c r="M357" s="269"/>
      <c r="N357" s="270"/>
      <c r="O357" s="65"/>
      <c r="V357" s="21"/>
      <c r="AA357" s="63" t="str">
        <f>IF(AC349="","",IF(AJ357&gt;0,IF(AJ357&lt;=AC349,"X",""),""))</f>
        <v/>
      </c>
      <c r="AB357" s="48" t="str">
        <f>IF($G$30="","",$G$30)</f>
        <v/>
      </c>
      <c r="AC357" s="268"/>
      <c r="AD357" s="269"/>
      <c r="AE357" s="270"/>
      <c r="AF357" s="268"/>
      <c r="AG357" s="269"/>
      <c r="AH357" s="269"/>
      <c r="AI357" s="270"/>
      <c r="AJ357" s="65"/>
    </row>
    <row r="358" spans="5:41" ht="15" hidden="1" customHeight="1" x14ac:dyDescent="0.3">
      <c r="F358" s="63" t="str">
        <f>IF(H349="","",IF(O358&gt;0,IF(O358&lt;=H349,"X",""),""))</f>
        <v/>
      </c>
      <c r="G358" s="48" t="str">
        <f>IF($G$31="","",$G$31)</f>
        <v/>
      </c>
      <c r="H358" s="268"/>
      <c r="I358" s="269"/>
      <c r="J358" s="270"/>
      <c r="K358" s="268"/>
      <c r="L358" s="269"/>
      <c r="M358" s="269"/>
      <c r="N358" s="270"/>
      <c r="O358" s="65"/>
      <c r="V358" s="21"/>
      <c r="AA358" s="63" t="str">
        <f>IF(AC349="","",IF(AJ358&gt;0,IF(AJ358&lt;=AC349,"X",""),""))</f>
        <v/>
      </c>
      <c r="AB358" s="48" t="str">
        <f>IF($G$31="","",$G$31)</f>
        <v/>
      </c>
      <c r="AC358" s="268"/>
      <c r="AD358" s="269"/>
      <c r="AE358" s="270"/>
      <c r="AF358" s="268"/>
      <c r="AG358" s="269"/>
      <c r="AH358" s="269"/>
      <c r="AI358" s="270"/>
      <c r="AJ358" s="65"/>
    </row>
    <row r="359" spans="5:41" ht="14.5" thickBot="1" x14ac:dyDescent="0.35">
      <c r="E359" s="24"/>
      <c r="F359" s="24"/>
      <c r="G359" s="24"/>
      <c r="H359" s="24"/>
      <c r="I359" s="24"/>
      <c r="J359" s="24"/>
      <c r="K359" s="24"/>
      <c r="L359" s="24"/>
      <c r="M359" s="24"/>
      <c r="N359" s="24"/>
      <c r="O359" s="24"/>
      <c r="V359" s="21"/>
      <c r="Z359" s="24"/>
      <c r="AA359" s="24"/>
      <c r="AB359" s="24"/>
      <c r="AC359" s="24"/>
      <c r="AD359" s="24"/>
      <c r="AE359" s="24"/>
      <c r="AF359" s="24"/>
      <c r="AG359" s="24"/>
      <c r="AH359" s="24"/>
      <c r="AI359" s="24"/>
      <c r="AJ359" s="24"/>
    </row>
    <row r="360" spans="5:41" x14ac:dyDescent="0.3">
      <c r="E360" s="264"/>
      <c r="F360" s="264"/>
      <c r="G360" s="264"/>
      <c r="H360" s="264"/>
      <c r="I360" s="264"/>
      <c r="J360" s="264"/>
      <c r="K360" s="264"/>
      <c r="L360" s="264"/>
      <c r="M360" s="264"/>
      <c r="N360" s="264"/>
      <c r="O360" s="264"/>
      <c r="V360" s="21"/>
      <c r="Z360" s="264"/>
      <c r="AA360" s="264"/>
      <c r="AB360" s="264"/>
      <c r="AC360" s="264"/>
      <c r="AD360" s="264"/>
      <c r="AE360" s="264"/>
      <c r="AF360" s="264"/>
      <c r="AG360" s="264"/>
      <c r="AH360" s="264"/>
      <c r="AI360" s="264"/>
      <c r="AJ360" s="264"/>
    </row>
    <row r="361" spans="5:41" x14ac:dyDescent="0.3">
      <c r="F361" s="57" t="s">
        <v>22</v>
      </c>
      <c r="G361" s="34">
        <f>G348+1</f>
        <v>30</v>
      </c>
      <c r="H361" s="57" t="s">
        <v>43</v>
      </c>
      <c r="I361" s="57"/>
      <c r="J361" s="57"/>
      <c r="K361" s="58" t="s">
        <v>21</v>
      </c>
      <c r="L361" s="59"/>
      <c r="V361" s="21"/>
      <c r="AA361" s="57" t="s">
        <v>22</v>
      </c>
      <c r="AB361" s="34">
        <f>AB348+1</f>
        <v>30</v>
      </c>
      <c r="AC361" s="57" t="s">
        <v>43</v>
      </c>
      <c r="AD361" s="57"/>
      <c r="AE361" s="57"/>
      <c r="AF361" s="58" t="s">
        <v>21</v>
      </c>
      <c r="AG361" s="59"/>
    </row>
    <row r="362" spans="5:41" x14ac:dyDescent="0.3">
      <c r="E362" s="274" t="s">
        <v>20</v>
      </c>
      <c r="F362" s="274"/>
      <c r="G362" s="61" t="s">
        <v>19</v>
      </c>
      <c r="H362" s="62">
        <f>IF(G362=P$4,Q$4,IF(G362=P$5,Q$5,IF(G362=P$6,Q$6,IF(G362=P$7,Q$7,IF(G362=P$8,Q$8,"")))))</f>
        <v>0</v>
      </c>
      <c r="I362" s="62"/>
      <c r="J362" s="62"/>
      <c r="K362" s="58" t="s">
        <v>18</v>
      </c>
      <c r="L362" s="59"/>
      <c r="P362" s="17">
        <f>IF(G362="",0,1)</f>
        <v>0</v>
      </c>
      <c r="Q362" s="17">
        <f>IF(F364="",0,1)</f>
        <v>0</v>
      </c>
      <c r="R362" s="17">
        <f>IF(F365="",0,1)</f>
        <v>0</v>
      </c>
      <c r="S362" s="17">
        <f>IF(F366="",0,1)</f>
        <v>0</v>
      </c>
      <c r="T362" s="17">
        <f>IF(F367="",0,1)</f>
        <v>0</v>
      </c>
      <c r="V362" s="21"/>
      <c r="Z362" s="274" t="s">
        <v>20</v>
      </c>
      <c r="AA362" s="274"/>
      <c r="AB362" s="61" t="s">
        <v>19</v>
      </c>
      <c r="AC362" s="62" t="str">
        <f>IF(AB362=AK$4,AL$4,IF(AB362=AK$5,AL$5,IF(AB362=AK$6,AL$6,IF(AB362=AK$7,AL$7,IF(AB362=AK$8,AL$8,"")))))</f>
        <v/>
      </c>
      <c r="AD362" s="62"/>
      <c r="AE362" s="62"/>
      <c r="AF362" s="58" t="s">
        <v>18</v>
      </c>
      <c r="AG362" s="59"/>
      <c r="AK362" s="17">
        <f>IF(AB362="",0,1)</f>
        <v>0</v>
      </c>
      <c r="AL362" s="17">
        <f>IF(AA364="",0,1)</f>
        <v>0</v>
      </c>
      <c r="AM362" s="17">
        <f>IF(AA365="",0,1)</f>
        <v>0</v>
      </c>
      <c r="AN362" s="17">
        <f>IF(AA366="",0,1)</f>
        <v>0</v>
      </c>
      <c r="AO362" s="17">
        <f>IF(AA367="",0,1)</f>
        <v>0</v>
      </c>
    </row>
    <row r="363" spans="5:41" x14ac:dyDescent="0.3">
      <c r="G363" s="57" t="s">
        <v>16</v>
      </c>
      <c r="H363" s="57" t="s">
        <v>15</v>
      </c>
      <c r="I363" s="57"/>
      <c r="J363" s="57"/>
      <c r="K363" s="57" t="s">
        <v>14</v>
      </c>
      <c r="L363" s="57"/>
      <c r="M363" s="57"/>
      <c r="N363" s="57"/>
      <c r="O363" s="57" t="s">
        <v>13</v>
      </c>
      <c r="V363" s="21"/>
      <c r="AB363" s="57" t="s">
        <v>16</v>
      </c>
      <c r="AC363" s="57" t="s">
        <v>15</v>
      </c>
      <c r="AD363" s="57"/>
      <c r="AE363" s="57"/>
      <c r="AF363" s="57" t="s">
        <v>14</v>
      </c>
      <c r="AG363" s="57"/>
      <c r="AH363" s="57"/>
      <c r="AI363" s="57"/>
      <c r="AJ363" s="57" t="s">
        <v>13</v>
      </c>
    </row>
    <row r="364" spans="5:41" ht="15" customHeight="1" x14ac:dyDescent="0.3">
      <c r="F364" s="63" t="str">
        <f>IF(H360="","",IF(O364&gt;0,IF(O364&lt;=H360,"X",""),""))</f>
        <v/>
      </c>
      <c r="G364" s="48" t="str">
        <f>IF($G$25="","",$G$25)</f>
        <v>Health Services</v>
      </c>
      <c r="H364" s="271"/>
      <c r="I364" s="272"/>
      <c r="J364" s="273"/>
      <c r="K364" s="271"/>
      <c r="L364" s="272"/>
      <c r="M364" s="272"/>
      <c r="N364" s="273"/>
      <c r="O364" s="64"/>
      <c r="V364" s="21"/>
      <c r="AA364" s="63" t="str">
        <f>IF(AJ364="Yes", "X","")</f>
        <v/>
      </c>
      <c r="AB364" s="48" t="str">
        <f>IF($AB$25="","",$AB$25)</f>
        <v>Health Services</v>
      </c>
      <c r="AC364" s="271"/>
      <c r="AD364" s="272"/>
      <c r="AE364" s="273"/>
      <c r="AF364" s="271"/>
      <c r="AG364" s="272"/>
      <c r="AH364" s="272"/>
      <c r="AI364" s="273"/>
      <c r="AJ364" s="64"/>
    </row>
    <row r="365" spans="5:41" ht="15" customHeight="1" x14ac:dyDescent="0.3">
      <c r="F365" s="63" t="str">
        <f>IF(H361="","",IF(O365&gt;0,IF(O365&lt;=H361,"X",""),""))</f>
        <v/>
      </c>
      <c r="G365" s="48" t="str">
        <f>IF($G$26="","",$G$26)</f>
        <v>Food Access</v>
      </c>
      <c r="H365" s="271"/>
      <c r="I365" s="272"/>
      <c r="J365" s="273"/>
      <c r="K365" s="271"/>
      <c r="L365" s="272"/>
      <c r="M365" s="272"/>
      <c r="N365" s="273"/>
      <c r="O365" s="64"/>
      <c r="V365" s="21"/>
      <c r="AA365" s="63" t="str">
        <f>IF(AC361="","",IF(AJ365&gt;0,IF(AJ365&lt;=AC361,"X",""),""))</f>
        <v/>
      </c>
      <c r="AB365" s="48" t="str">
        <f>IF($AB$26="","",$AB$26)</f>
        <v>Food Access</v>
      </c>
      <c r="AC365" s="271"/>
      <c r="AD365" s="272"/>
      <c r="AE365" s="273"/>
      <c r="AF365" s="271"/>
      <c r="AG365" s="272"/>
      <c r="AH365" s="272"/>
      <c r="AI365" s="273"/>
      <c r="AJ365" s="64"/>
    </row>
    <row r="366" spans="5:41" ht="15" customHeight="1" x14ac:dyDescent="0.3">
      <c r="F366" s="63" t="str">
        <f>IF(H361="","",IF(O366&gt;0,IF(O366&lt;=H361,"X",""),""))</f>
        <v/>
      </c>
      <c r="G366" s="48" t="str">
        <f>IF($G$27="","",$G$27)</f>
        <v>Civic/Recreation</v>
      </c>
      <c r="H366" s="271"/>
      <c r="I366" s="272"/>
      <c r="J366" s="273"/>
      <c r="K366" s="271"/>
      <c r="L366" s="272"/>
      <c r="M366" s="272"/>
      <c r="N366" s="273"/>
      <c r="O366" s="64"/>
      <c r="V366" s="21"/>
      <c r="AA366" s="63" t="str">
        <f>IF(AC361="","",IF(AJ366&gt;0,IF(AJ366&lt;=AC361,"X",""),""))</f>
        <v/>
      </c>
      <c r="AB366" s="48" t="str">
        <f>IF($AB$27="","",$AB$27)</f>
        <v>Recreation</v>
      </c>
      <c r="AC366" s="271"/>
      <c r="AD366" s="272"/>
      <c r="AE366" s="273"/>
      <c r="AF366" s="271"/>
      <c r="AG366" s="272"/>
      <c r="AH366" s="272"/>
      <c r="AI366" s="273"/>
      <c r="AJ366" s="64"/>
    </row>
    <row r="367" spans="5:41" ht="15" customHeight="1" x14ac:dyDescent="0.3">
      <c r="F367" s="63" t="str">
        <f>IF(H361="","",IF(O367&gt;0,IF(O367&lt;=H361,"X",""),""))</f>
        <v/>
      </c>
      <c r="G367" s="48" t="str">
        <f>IF($G$28="","",$G$28)</f>
        <v>Job Training/Education</v>
      </c>
      <c r="H367" s="271"/>
      <c r="I367" s="272"/>
      <c r="J367" s="273"/>
      <c r="K367" s="271"/>
      <c r="L367" s="272"/>
      <c r="M367" s="272"/>
      <c r="N367" s="273"/>
      <c r="O367" s="64"/>
      <c r="V367" s="21"/>
      <c r="AA367" s="63" t="str">
        <f>IF(AC361="","",IF(AJ367&gt;0,IF(AJ367&lt;=AC361,"X",""),""))</f>
        <v/>
      </c>
      <c r="AB367" s="48" t="str">
        <f>IF($AB$28="","",$AB$28)</f>
        <v>Job Training/Education</v>
      </c>
      <c r="AC367" s="271"/>
      <c r="AD367" s="272"/>
      <c r="AE367" s="273"/>
      <c r="AF367" s="271"/>
      <c r="AG367" s="272"/>
      <c r="AH367" s="272"/>
      <c r="AI367" s="273"/>
      <c r="AJ367" s="64"/>
    </row>
    <row r="368" spans="5:41" ht="15" customHeight="1" thickBot="1" x14ac:dyDescent="0.35">
      <c r="F368" s="24"/>
      <c r="G368" s="24"/>
      <c r="H368" s="24"/>
      <c r="I368" s="24"/>
      <c r="J368" s="24"/>
      <c r="K368" s="24"/>
      <c r="L368" s="24"/>
      <c r="M368" s="24"/>
      <c r="N368" s="24"/>
      <c r="O368" s="24"/>
      <c r="V368" s="21"/>
      <c r="AA368" s="24"/>
      <c r="AB368" s="24"/>
      <c r="AC368" s="24"/>
      <c r="AD368" s="24"/>
      <c r="AE368" s="24"/>
      <c r="AF368" s="24"/>
      <c r="AG368" s="24"/>
      <c r="AH368" s="24"/>
      <c r="AI368" s="24"/>
      <c r="AJ368" s="24"/>
    </row>
    <row r="369" spans="5:41" ht="15" hidden="1" customHeight="1" x14ac:dyDescent="0.3">
      <c r="F369" s="63" t="str">
        <f>IF(H362="","",IF(O369&gt;0,IF(O369&lt;=H362,"X",""),""))</f>
        <v/>
      </c>
      <c r="G369" s="48" t="str">
        <f>IF($G$29="","",$G$29)</f>
        <v/>
      </c>
      <c r="H369" s="268"/>
      <c r="I369" s="269"/>
      <c r="J369" s="270"/>
      <c r="K369" s="268"/>
      <c r="L369" s="269"/>
      <c r="M369" s="269"/>
      <c r="N369" s="270"/>
      <c r="O369" s="65"/>
      <c r="V369" s="21"/>
      <c r="AA369" s="63" t="str">
        <f>IF(AC362="","",IF(AJ369&gt;0,IF(AJ369&lt;=AC362,"X",""),""))</f>
        <v/>
      </c>
      <c r="AB369" s="48" t="str">
        <f>IF($G$29="","",$G$29)</f>
        <v/>
      </c>
      <c r="AC369" s="268"/>
      <c r="AD369" s="269"/>
      <c r="AE369" s="270"/>
      <c r="AF369" s="268"/>
      <c r="AG369" s="269"/>
      <c r="AH369" s="269"/>
      <c r="AI369" s="270"/>
      <c r="AJ369" s="65"/>
    </row>
    <row r="370" spans="5:41" ht="15" hidden="1" customHeight="1" x14ac:dyDescent="0.3">
      <c r="F370" s="63" t="str">
        <f>IF(H362="","",IF(O370&gt;0,IF(O370&lt;=H362,"X",""),""))</f>
        <v/>
      </c>
      <c r="G370" s="48" t="str">
        <f>IF($G$30="","",$G$30)</f>
        <v/>
      </c>
      <c r="H370" s="268"/>
      <c r="I370" s="269"/>
      <c r="J370" s="270"/>
      <c r="K370" s="268"/>
      <c r="L370" s="269"/>
      <c r="M370" s="269"/>
      <c r="N370" s="270"/>
      <c r="O370" s="65"/>
      <c r="V370" s="21"/>
      <c r="AA370" s="63" t="str">
        <f>IF(AC362="","",IF(AJ370&gt;0,IF(AJ370&lt;=AC362,"X",""),""))</f>
        <v/>
      </c>
      <c r="AB370" s="48" t="str">
        <f>IF($G$30="","",$G$30)</f>
        <v/>
      </c>
      <c r="AC370" s="268"/>
      <c r="AD370" s="269"/>
      <c r="AE370" s="270"/>
      <c r="AF370" s="268"/>
      <c r="AG370" s="269"/>
      <c r="AH370" s="269"/>
      <c r="AI370" s="270"/>
      <c r="AJ370" s="65"/>
    </row>
    <row r="371" spans="5:41" ht="15" hidden="1" customHeight="1" x14ac:dyDescent="0.3">
      <c r="F371" s="63" t="str">
        <f>IF(H362="","",IF(O371&gt;0,IF(O371&lt;=H362,"X",""),""))</f>
        <v/>
      </c>
      <c r="G371" s="48" t="str">
        <f>IF($G$31="","",$G$31)</f>
        <v/>
      </c>
      <c r="H371" s="268"/>
      <c r="I371" s="269"/>
      <c r="J371" s="270"/>
      <c r="K371" s="268"/>
      <c r="L371" s="269"/>
      <c r="M371" s="269"/>
      <c r="N371" s="270"/>
      <c r="O371" s="65"/>
      <c r="V371" s="21"/>
      <c r="AA371" s="63" t="str">
        <f>IF(AC362="","",IF(AJ371&gt;0,IF(AJ371&lt;=AC362,"X",""),""))</f>
        <v/>
      </c>
      <c r="AB371" s="48" t="str">
        <f>IF($G$31="","",$G$31)</f>
        <v/>
      </c>
      <c r="AC371" s="268"/>
      <c r="AD371" s="269"/>
      <c r="AE371" s="270"/>
      <c r="AF371" s="268"/>
      <c r="AG371" s="269"/>
      <c r="AH371" s="269"/>
      <c r="AI371" s="270"/>
      <c r="AJ371" s="65"/>
    </row>
    <row r="372" spans="5:41" ht="14.5" thickBot="1" x14ac:dyDescent="0.35">
      <c r="E372" s="24"/>
      <c r="F372" s="24"/>
      <c r="G372" s="24"/>
      <c r="H372" s="24"/>
      <c r="I372" s="24"/>
      <c r="J372" s="24"/>
      <c r="K372" s="24"/>
      <c r="L372" s="24"/>
      <c r="M372" s="24"/>
      <c r="N372" s="24"/>
      <c r="O372" s="24"/>
      <c r="V372" s="21"/>
      <c r="Z372" s="24"/>
      <c r="AA372" s="24"/>
      <c r="AB372" s="24"/>
      <c r="AC372" s="24"/>
      <c r="AD372" s="24"/>
      <c r="AE372" s="24"/>
      <c r="AF372" s="24"/>
      <c r="AG372" s="24"/>
      <c r="AH372" s="24"/>
      <c r="AI372" s="24"/>
      <c r="AJ372" s="24"/>
    </row>
    <row r="373" spans="5:41" x14ac:dyDescent="0.3">
      <c r="E373" s="264"/>
      <c r="F373" s="264"/>
      <c r="G373" s="264"/>
      <c r="H373" s="264"/>
      <c r="I373" s="264"/>
      <c r="J373" s="264"/>
      <c r="K373" s="264"/>
      <c r="L373" s="264"/>
      <c r="M373" s="264"/>
      <c r="N373" s="264"/>
      <c r="O373" s="264"/>
      <c r="V373" s="21"/>
      <c r="Z373" s="264"/>
      <c r="AA373" s="264"/>
      <c r="AB373" s="264"/>
      <c r="AC373" s="264"/>
      <c r="AD373" s="264"/>
      <c r="AE373" s="264"/>
      <c r="AF373" s="264"/>
      <c r="AG373" s="264"/>
      <c r="AH373" s="264"/>
      <c r="AI373" s="264"/>
      <c r="AJ373" s="264"/>
    </row>
    <row r="374" spans="5:41" x14ac:dyDescent="0.3">
      <c r="F374" s="57" t="s">
        <v>22</v>
      </c>
      <c r="G374" s="34">
        <f>G361+1</f>
        <v>31</v>
      </c>
      <c r="H374" s="57" t="s">
        <v>43</v>
      </c>
      <c r="I374" s="57"/>
      <c r="J374" s="57"/>
      <c r="K374" s="58" t="s">
        <v>21</v>
      </c>
      <c r="L374" s="59"/>
      <c r="V374" s="21"/>
      <c r="AA374" s="57" t="s">
        <v>22</v>
      </c>
      <c r="AB374" s="34">
        <f>AB361+1</f>
        <v>31</v>
      </c>
      <c r="AC374" s="57" t="s">
        <v>43</v>
      </c>
      <c r="AD374" s="57"/>
      <c r="AE374" s="57"/>
      <c r="AF374" s="58" t="s">
        <v>21</v>
      </c>
      <c r="AG374" s="59"/>
    </row>
    <row r="375" spans="5:41" x14ac:dyDescent="0.3">
      <c r="E375" s="274" t="s">
        <v>20</v>
      </c>
      <c r="F375" s="274"/>
      <c r="G375" s="61" t="s">
        <v>19</v>
      </c>
      <c r="H375" s="62">
        <f>IF(G375=P$4,Q$4,IF(G375=P$5,Q$5,IF(G375=P$6,Q$6,IF(G375=P$7,Q$7,IF(G375=P$8,Q$8,"")))))</f>
        <v>0</v>
      </c>
      <c r="I375" s="62"/>
      <c r="J375" s="62"/>
      <c r="K375" s="58" t="s">
        <v>18</v>
      </c>
      <c r="L375" s="59"/>
      <c r="P375" s="17">
        <f>IF(G375="",0,1)</f>
        <v>0</v>
      </c>
      <c r="Q375" s="17">
        <f>IF(F377="",0,1)</f>
        <v>0</v>
      </c>
      <c r="R375" s="17">
        <f>IF(F378="",0,1)</f>
        <v>0</v>
      </c>
      <c r="S375" s="17">
        <f>IF(F379="",0,1)</f>
        <v>0</v>
      </c>
      <c r="T375" s="17">
        <f>IF(F380="",0,1)</f>
        <v>0</v>
      </c>
      <c r="V375" s="21"/>
      <c r="Z375" s="274" t="s">
        <v>20</v>
      </c>
      <c r="AA375" s="274"/>
      <c r="AB375" s="61" t="s">
        <v>19</v>
      </c>
      <c r="AC375" s="62" t="str">
        <f>IF(AB375=AK$4,AL$4,IF(AB375=AK$5,AL$5,IF(AB375=AK$6,AL$6,IF(AB375=AK$7,AL$7,IF(AB375=AK$8,AL$8,"")))))</f>
        <v/>
      </c>
      <c r="AD375" s="62"/>
      <c r="AE375" s="62"/>
      <c r="AF375" s="58" t="s">
        <v>18</v>
      </c>
      <c r="AG375" s="59"/>
      <c r="AK375" s="17">
        <f>IF(AB375="",0,1)</f>
        <v>0</v>
      </c>
      <c r="AL375" s="17">
        <f>IF(AA377="",0,1)</f>
        <v>0</v>
      </c>
      <c r="AM375" s="17">
        <f>IF(AA378="",0,1)</f>
        <v>0</v>
      </c>
      <c r="AN375" s="17">
        <f>IF(AA379="",0,1)</f>
        <v>0</v>
      </c>
      <c r="AO375" s="17">
        <f>IF(AA380="",0,1)</f>
        <v>0</v>
      </c>
    </row>
    <row r="376" spans="5:41" x14ac:dyDescent="0.3">
      <c r="G376" s="57" t="s">
        <v>16</v>
      </c>
      <c r="H376" s="57" t="s">
        <v>15</v>
      </c>
      <c r="I376" s="57"/>
      <c r="J376" s="57"/>
      <c r="K376" s="57" t="s">
        <v>14</v>
      </c>
      <c r="L376" s="57"/>
      <c r="M376" s="57"/>
      <c r="N376" s="57"/>
      <c r="O376" s="57" t="s">
        <v>13</v>
      </c>
      <c r="V376" s="21"/>
      <c r="AB376" s="57" t="s">
        <v>16</v>
      </c>
      <c r="AC376" s="57" t="s">
        <v>15</v>
      </c>
      <c r="AD376" s="57"/>
      <c r="AE376" s="57"/>
      <c r="AF376" s="57" t="s">
        <v>14</v>
      </c>
      <c r="AG376" s="57"/>
      <c r="AH376" s="57"/>
      <c r="AI376" s="57"/>
      <c r="AJ376" s="57" t="s">
        <v>13</v>
      </c>
    </row>
    <row r="377" spans="5:41" ht="15" customHeight="1" x14ac:dyDescent="0.3">
      <c r="F377" s="63" t="str">
        <f>IF(H373="","",IF(O377&gt;0,IF(O377&lt;=H373,"X",""),""))</f>
        <v/>
      </c>
      <c r="G377" s="48" t="str">
        <f>IF($G$25="","",$G$25)</f>
        <v>Health Services</v>
      </c>
      <c r="H377" s="271"/>
      <c r="I377" s="272"/>
      <c r="J377" s="273"/>
      <c r="K377" s="271"/>
      <c r="L377" s="272"/>
      <c r="M377" s="272"/>
      <c r="N377" s="273"/>
      <c r="O377" s="64"/>
      <c r="V377" s="21"/>
      <c r="AA377" s="63" t="str">
        <f>IF(AJ377="Yes", "X","")</f>
        <v/>
      </c>
      <c r="AB377" s="48" t="str">
        <f>IF($AB$25="","",$AB$25)</f>
        <v>Health Services</v>
      </c>
      <c r="AC377" s="271"/>
      <c r="AD377" s="272"/>
      <c r="AE377" s="273"/>
      <c r="AF377" s="271"/>
      <c r="AG377" s="272"/>
      <c r="AH377" s="272"/>
      <c r="AI377" s="273"/>
      <c r="AJ377" s="64"/>
    </row>
    <row r="378" spans="5:41" ht="15" customHeight="1" x14ac:dyDescent="0.3">
      <c r="F378" s="63" t="str">
        <f>IF(H374="","",IF(O378&gt;0,IF(O378&lt;=H374,"X",""),""))</f>
        <v/>
      </c>
      <c r="G378" s="48" t="str">
        <f>IF($G$26="","",$G$26)</f>
        <v>Food Access</v>
      </c>
      <c r="H378" s="271"/>
      <c r="I378" s="272"/>
      <c r="J378" s="273"/>
      <c r="K378" s="271"/>
      <c r="L378" s="272"/>
      <c r="M378" s="272"/>
      <c r="N378" s="273"/>
      <c r="O378" s="64"/>
      <c r="V378" s="21"/>
      <c r="AA378" s="63" t="str">
        <f>IF(AC374="","",IF(AJ378&gt;0,IF(AJ378&lt;=AC374,"X",""),""))</f>
        <v/>
      </c>
      <c r="AB378" s="48" t="str">
        <f>IF($AB$26="","",$AB$26)</f>
        <v>Food Access</v>
      </c>
      <c r="AC378" s="271"/>
      <c r="AD378" s="272"/>
      <c r="AE378" s="273"/>
      <c r="AF378" s="271"/>
      <c r="AG378" s="272"/>
      <c r="AH378" s="272"/>
      <c r="AI378" s="273"/>
      <c r="AJ378" s="64"/>
    </row>
    <row r="379" spans="5:41" ht="15" customHeight="1" x14ac:dyDescent="0.3">
      <c r="F379" s="63" t="str">
        <f>IF(H374="","",IF(O379&gt;0,IF(O379&lt;=H374,"X",""),""))</f>
        <v/>
      </c>
      <c r="G379" s="48" t="str">
        <f>IF($G$27="","",$G$27)</f>
        <v>Civic/Recreation</v>
      </c>
      <c r="H379" s="271"/>
      <c r="I379" s="272"/>
      <c r="J379" s="273"/>
      <c r="K379" s="271"/>
      <c r="L379" s="272"/>
      <c r="M379" s="272"/>
      <c r="N379" s="273"/>
      <c r="O379" s="64"/>
      <c r="V379" s="21"/>
      <c r="AA379" s="63" t="str">
        <f>IF(AC374="","",IF(AJ379&gt;0,IF(AJ379&lt;=AC374,"X",""),""))</f>
        <v/>
      </c>
      <c r="AB379" s="48" t="str">
        <f>IF($AB$27="","",$AB$27)</f>
        <v>Recreation</v>
      </c>
      <c r="AC379" s="271"/>
      <c r="AD379" s="272"/>
      <c r="AE379" s="273"/>
      <c r="AF379" s="271"/>
      <c r="AG379" s="272"/>
      <c r="AH379" s="272"/>
      <c r="AI379" s="273"/>
      <c r="AJ379" s="64"/>
    </row>
    <row r="380" spans="5:41" ht="15" customHeight="1" x14ac:dyDescent="0.3">
      <c r="F380" s="63" t="str">
        <f>IF(H374="","",IF(O380&gt;0,IF(O380&lt;=H374,"X",""),""))</f>
        <v/>
      </c>
      <c r="G380" s="48" t="str">
        <f>IF($G$28="","",$G$28)</f>
        <v>Job Training/Education</v>
      </c>
      <c r="H380" s="271"/>
      <c r="I380" s="272"/>
      <c r="J380" s="273"/>
      <c r="K380" s="271"/>
      <c r="L380" s="272"/>
      <c r="M380" s="272"/>
      <c r="N380" s="273"/>
      <c r="O380" s="64"/>
      <c r="V380" s="21"/>
      <c r="AA380" s="63" t="str">
        <f>IF(AC374="","",IF(AJ380&gt;0,IF(AJ380&lt;=AC374,"X",""),""))</f>
        <v/>
      </c>
      <c r="AB380" s="48" t="str">
        <f>IF($AB$28="","",$AB$28)</f>
        <v>Job Training/Education</v>
      </c>
      <c r="AC380" s="271"/>
      <c r="AD380" s="272"/>
      <c r="AE380" s="273"/>
      <c r="AF380" s="271"/>
      <c r="AG380" s="272"/>
      <c r="AH380" s="272"/>
      <c r="AI380" s="273"/>
      <c r="AJ380" s="64"/>
    </row>
    <row r="381" spans="5:41" ht="15" customHeight="1" thickBot="1" x14ac:dyDescent="0.35">
      <c r="F381" s="24"/>
      <c r="G381" s="24"/>
      <c r="H381" s="24"/>
      <c r="I381" s="24"/>
      <c r="J381" s="24"/>
      <c r="K381" s="24"/>
      <c r="L381" s="24"/>
      <c r="M381" s="24"/>
      <c r="N381" s="24"/>
      <c r="O381" s="24"/>
      <c r="V381" s="21"/>
      <c r="AA381" s="24"/>
      <c r="AB381" s="24"/>
      <c r="AC381" s="24"/>
      <c r="AD381" s="24"/>
      <c r="AE381" s="24"/>
      <c r="AF381" s="24"/>
      <c r="AG381" s="24"/>
      <c r="AH381" s="24"/>
      <c r="AI381" s="24"/>
      <c r="AJ381" s="24"/>
    </row>
    <row r="382" spans="5:41" ht="15" hidden="1" customHeight="1" x14ac:dyDescent="0.3">
      <c r="F382" s="63" t="str">
        <f>IF(H375="","",IF(O382&gt;0,IF(O382&lt;=H375,"X",""),""))</f>
        <v/>
      </c>
      <c r="G382" s="48" t="str">
        <f>IF($G$29="","",$G$29)</f>
        <v/>
      </c>
      <c r="H382" s="268"/>
      <c r="I382" s="269"/>
      <c r="J382" s="270"/>
      <c r="K382" s="268"/>
      <c r="L382" s="269"/>
      <c r="M382" s="269"/>
      <c r="N382" s="270"/>
      <c r="O382" s="65"/>
      <c r="V382" s="21"/>
      <c r="AA382" s="63" t="str">
        <f>IF(AC375="","",IF(AJ382&gt;0,IF(AJ382&lt;=AC375,"X",""),""))</f>
        <v/>
      </c>
      <c r="AB382" s="48" t="str">
        <f>IF($G$29="","",$G$29)</f>
        <v/>
      </c>
      <c r="AC382" s="268"/>
      <c r="AD382" s="269"/>
      <c r="AE382" s="270"/>
      <c r="AF382" s="268"/>
      <c r="AG382" s="269"/>
      <c r="AH382" s="269"/>
      <c r="AI382" s="270"/>
      <c r="AJ382" s="65"/>
    </row>
    <row r="383" spans="5:41" ht="15" hidden="1" customHeight="1" x14ac:dyDescent="0.3">
      <c r="F383" s="63" t="str">
        <f>IF(H375="","",IF(O383&gt;0,IF(O383&lt;=H375,"X",""),""))</f>
        <v/>
      </c>
      <c r="G383" s="48" t="str">
        <f>IF($G$30="","",$G$30)</f>
        <v/>
      </c>
      <c r="H383" s="268"/>
      <c r="I383" s="269"/>
      <c r="J383" s="270"/>
      <c r="K383" s="268"/>
      <c r="L383" s="269"/>
      <c r="M383" s="269"/>
      <c r="N383" s="270"/>
      <c r="O383" s="65"/>
      <c r="V383" s="21"/>
      <c r="AA383" s="63" t="str">
        <f>IF(AC375="","",IF(AJ383&gt;0,IF(AJ383&lt;=AC375,"X",""),""))</f>
        <v/>
      </c>
      <c r="AB383" s="48" t="str">
        <f>IF($G$30="","",$G$30)</f>
        <v/>
      </c>
      <c r="AC383" s="268"/>
      <c r="AD383" s="269"/>
      <c r="AE383" s="270"/>
      <c r="AF383" s="268"/>
      <c r="AG383" s="269"/>
      <c r="AH383" s="269"/>
      <c r="AI383" s="270"/>
      <c r="AJ383" s="65"/>
    </row>
    <row r="384" spans="5:41" ht="15" hidden="1" customHeight="1" x14ac:dyDescent="0.3">
      <c r="F384" s="63" t="str">
        <f>IF(H375="","",IF(O384&gt;0,IF(O384&lt;=H375,"X",""),""))</f>
        <v/>
      </c>
      <c r="G384" s="48" t="str">
        <f>IF($G$31="","",$G$31)</f>
        <v/>
      </c>
      <c r="H384" s="268"/>
      <c r="I384" s="269"/>
      <c r="J384" s="270"/>
      <c r="K384" s="268"/>
      <c r="L384" s="269"/>
      <c r="M384" s="269"/>
      <c r="N384" s="270"/>
      <c r="O384" s="65"/>
      <c r="V384" s="21"/>
      <c r="AA384" s="63" t="str">
        <f>IF(AC375="","",IF(AJ384&gt;0,IF(AJ384&lt;=AC375,"X",""),""))</f>
        <v/>
      </c>
      <c r="AB384" s="48" t="str">
        <f>IF($G$31="","",$G$31)</f>
        <v/>
      </c>
      <c r="AC384" s="268"/>
      <c r="AD384" s="269"/>
      <c r="AE384" s="270"/>
      <c r="AF384" s="268"/>
      <c r="AG384" s="269"/>
      <c r="AH384" s="269"/>
      <c r="AI384" s="270"/>
      <c r="AJ384" s="65"/>
    </row>
    <row r="385" spans="5:41" ht="14.5" thickBot="1" x14ac:dyDescent="0.35">
      <c r="E385" s="24"/>
      <c r="F385" s="24"/>
      <c r="G385" s="24"/>
      <c r="H385" s="24"/>
      <c r="I385" s="24"/>
      <c r="J385" s="24"/>
      <c r="K385" s="24"/>
      <c r="L385" s="24"/>
      <c r="M385" s="24"/>
      <c r="N385" s="24"/>
      <c r="O385" s="24"/>
      <c r="V385" s="21"/>
      <c r="Z385" s="24"/>
      <c r="AA385" s="24"/>
      <c r="AB385" s="24"/>
      <c r="AC385" s="24"/>
      <c r="AD385" s="24"/>
      <c r="AE385" s="24"/>
      <c r="AF385" s="24"/>
      <c r="AG385" s="24"/>
      <c r="AH385" s="24"/>
      <c r="AI385" s="24"/>
      <c r="AJ385" s="24"/>
    </row>
    <row r="386" spans="5:41" x14ac:dyDescent="0.3">
      <c r="E386" s="264"/>
      <c r="F386" s="264"/>
      <c r="G386" s="264"/>
      <c r="H386" s="264"/>
      <c r="I386" s="264"/>
      <c r="J386" s="264"/>
      <c r="K386" s="264"/>
      <c r="L386" s="264"/>
      <c r="M386" s="264"/>
      <c r="N386" s="264"/>
      <c r="O386" s="264"/>
      <c r="V386" s="21"/>
      <c r="Z386" s="264"/>
      <c r="AA386" s="264"/>
      <c r="AB386" s="264"/>
      <c r="AC386" s="264"/>
      <c r="AD386" s="264"/>
      <c r="AE386" s="264"/>
      <c r="AF386" s="264"/>
      <c r="AG386" s="264"/>
      <c r="AH386" s="264"/>
      <c r="AI386" s="264"/>
      <c r="AJ386" s="264"/>
    </row>
    <row r="387" spans="5:41" x14ac:dyDescent="0.3">
      <c r="F387" s="57" t="s">
        <v>22</v>
      </c>
      <c r="G387" s="34">
        <f>G374+1</f>
        <v>32</v>
      </c>
      <c r="H387" s="57" t="s">
        <v>43</v>
      </c>
      <c r="I387" s="57"/>
      <c r="J387" s="57"/>
      <c r="K387" s="58" t="s">
        <v>21</v>
      </c>
      <c r="L387" s="59"/>
      <c r="V387" s="21"/>
      <c r="AA387" s="57" t="s">
        <v>22</v>
      </c>
      <c r="AB387" s="34">
        <f>AB374+1</f>
        <v>32</v>
      </c>
      <c r="AC387" s="57" t="s">
        <v>43</v>
      </c>
      <c r="AD387" s="57"/>
      <c r="AE387" s="57"/>
      <c r="AF387" s="58" t="s">
        <v>21</v>
      </c>
      <c r="AG387" s="59"/>
    </row>
    <row r="388" spans="5:41" x14ac:dyDescent="0.3">
      <c r="E388" s="274" t="s">
        <v>20</v>
      </c>
      <c r="F388" s="274"/>
      <c r="G388" s="61" t="s">
        <v>19</v>
      </c>
      <c r="H388" s="62">
        <f>IF(G388=P$4,Q$4,IF(G388=P$5,Q$5,IF(G388=P$6,Q$6,IF(G388=P$7,Q$7,IF(G388=P$8,Q$8,"")))))</f>
        <v>0</v>
      </c>
      <c r="I388" s="62"/>
      <c r="J388" s="62"/>
      <c r="K388" s="58" t="s">
        <v>18</v>
      </c>
      <c r="L388" s="59"/>
      <c r="P388" s="17">
        <f>IF(G388="",0,1)</f>
        <v>0</v>
      </c>
      <c r="Q388" s="17">
        <f>IF(F390="",0,1)</f>
        <v>0</v>
      </c>
      <c r="R388" s="17">
        <f>IF(F391="",0,1)</f>
        <v>0</v>
      </c>
      <c r="S388" s="17">
        <f>IF(F392="",0,1)</f>
        <v>0</v>
      </c>
      <c r="T388" s="17">
        <f>IF(F393="",0,1)</f>
        <v>0</v>
      </c>
      <c r="V388" s="21"/>
      <c r="Z388" s="274" t="s">
        <v>20</v>
      </c>
      <c r="AA388" s="274"/>
      <c r="AB388" s="61" t="s">
        <v>19</v>
      </c>
      <c r="AC388" s="62" t="str">
        <f>IF(AB388=AK$4,AL$4,IF(AB388=AK$5,AL$5,IF(AB388=AK$6,AL$6,IF(AB388=AK$7,AL$7,IF(AB388=AK$8,AL$8,"")))))</f>
        <v/>
      </c>
      <c r="AD388" s="62"/>
      <c r="AE388" s="62"/>
      <c r="AF388" s="58" t="s">
        <v>18</v>
      </c>
      <c r="AG388" s="59"/>
      <c r="AK388" s="17">
        <f>IF(AB388="",0,1)</f>
        <v>0</v>
      </c>
      <c r="AL388" s="17">
        <f>IF(AA390="",0,1)</f>
        <v>0</v>
      </c>
      <c r="AM388" s="17">
        <f>IF(AA391="",0,1)</f>
        <v>0</v>
      </c>
      <c r="AN388" s="17">
        <f>IF(AA392="",0,1)</f>
        <v>0</v>
      </c>
      <c r="AO388" s="17">
        <f>IF(AA393="",0,1)</f>
        <v>0</v>
      </c>
    </row>
    <row r="389" spans="5:41" x14ac:dyDescent="0.3">
      <c r="G389" s="57" t="s">
        <v>16</v>
      </c>
      <c r="H389" s="57" t="s">
        <v>15</v>
      </c>
      <c r="I389" s="57"/>
      <c r="J389" s="57"/>
      <c r="K389" s="57" t="s">
        <v>14</v>
      </c>
      <c r="L389" s="57"/>
      <c r="M389" s="57"/>
      <c r="N389" s="57"/>
      <c r="O389" s="57" t="s">
        <v>13</v>
      </c>
      <c r="V389" s="21"/>
      <c r="AB389" s="57" t="s">
        <v>16</v>
      </c>
      <c r="AC389" s="57" t="s">
        <v>15</v>
      </c>
      <c r="AD389" s="57"/>
      <c r="AE389" s="57"/>
      <c r="AF389" s="57" t="s">
        <v>14</v>
      </c>
      <c r="AG389" s="57"/>
      <c r="AH389" s="57"/>
      <c r="AI389" s="57"/>
      <c r="AJ389" s="57" t="s">
        <v>13</v>
      </c>
    </row>
    <row r="390" spans="5:41" ht="15" customHeight="1" x14ac:dyDescent="0.3">
      <c r="F390" s="63" t="str">
        <f>IF(H386="","",IF(O390&gt;0,IF(O390&lt;=H386,"X",""),""))</f>
        <v/>
      </c>
      <c r="G390" s="48" t="str">
        <f>IF($G$25="","",$G$25)</f>
        <v>Health Services</v>
      </c>
      <c r="H390" s="271"/>
      <c r="I390" s="272"/>
      <c r="J390" s="273"/>
      <c r="K390" s="271"/>
      <c r="L390" s="272"/>
      <c r="M390" s="272"/>
      <c r="N390" s="273"/>
      <c r="O390" s="64"/>
      <c r="V390" s="21"/>
      <c r="AA390" s="63" t="str">
        <f>IF(AJ390="Yes", "X","")</f>
        <v/>
      </c>
      <c r="AB390" s="48" t="str">
        <f>IF($AB$25="","",$AB$25)</f>
        <v>Health Services</v>
      </c>
      <c r="AC390" s="271"/>
      <c r="AD390" s="272"/>
      <c r="AE390" s="273"/>
      <c r="AF390" s="271"/>
      <c r="AG390" s="272"/>
      <c r="AH390" s="272"/>
      <c r="AI390" s="273"/>
      <c r="AJ390" s="64"/>
    </row>
    <row r="391" spans="5:41" ht="15" customHeight="1" x14ac:dyDescent="0.3">
      <c r="F391" s="63" t="str">
        <f>IF(H387="","",IF(O391&gt;0,IF(O391&lt;=H387,"X",""),""))</f>
        <v/>
      </c>
      <c r="G391" s="48" t="str">
        <f>IF($G$26="","",$G$26)</f>
        <v>Food Access</v>
      </c>
      <c r="H391" s="271"/>
      <c r="I391" s="272"/>
      <c r="J391" s="273"/>
      <c r="K391" s="271"/>
      <c r="L391" s="272"/>
      <c r="M391" s="272"/>
      <c r="N391" s="273"/>
      <c r="O391" s="64"/>
      <c r="V391" s="21"/>
      <c r="AA391" s="63" t="str">
        <f>IF(AC387="","",IF(AJ391&gt;0,IF(AJ391&lt;=AC387,"X",""),""))</f>
        <v/>
      </c>
      <c r="AB391" s="48" t="str">
        <f>IF($AB$26="","",$AB$26)</f>
        <v>Food Access</v>
      </c>
      <c r="AC391" s="271"/>
      <c r="AD391" s="272"/>
      <c r="AE391" s="273"/>
      <c r="AF391" s="271"/>
      <c r="AG391" s="272"/>
      <c r="AH391" s="272"/>
      <c r="AI391" s="273"/>
      <c r="AJ391" s="64"/>
    </row>
    <row r="392" spans="5:41" ht="15" customHeight="1" x14ac:dyDescent="0.3">
      <c r="F392" s="63" t="str">
        <f>IF(H387="","",IF(O392&gt;0,IF(O392&lt;=H387,"X",""),""))</f>
        <v/>
      </c>
      <c r="G392" s="48" t="str">
        <f>IF($G$27="","",$G$27)</f>
        <v>Civic/Recreation</v>
      </c>
      <c r="H392" s="271"/>
      <c r="I392" s="272"/>
      <c r="J392" s="273"/>
      <c r="K392" s="271"/>
      <c r="L392" s="272"/>
      <c r="M392" s="272"/>
      <c r="N392" s="273"/>
      <c r="O392" s="64"/>
      <c r="V392" s="21"/>
      <c r="AA392" s="63" t="str">
        <f>IF(AC387="","",IF(AJ392&gt;0,IF(AJ392&lt;=AC387,"X",""),""))</f>
        <v/>
      </c>
      <c r="AB392" s="48" t="str">
        <f>IF($AB$27="","",$AB$27)</f>
        <v>Recreation</v>
      </c>
      <c r="AC392" s="271"/>
      <c r="AD392" s="272"/>
      <c r="AE392" s="273"/>
      <c r="AF392" s="271"/>
      <c r="AG392" s="272"/>
      <c r="AH392" s="272"/>
      <c r="AI392" s="273"/>
      <c r="AJ392" s="64"/>
    </row>
    <row r="393" spans="5:41" ht="15" customHeight="1" x14ac:dyDescent="0.3">
      <c r="F393" s="63" t="str">
        <f>IF(H387="","",IF(O393&gt;0,IF(O393&lt;=H387,"X",""),""))</f>
        <v/>
      </c>
      <c r="G393" s="48" t="str">
        <f>IF($G$28="","",$G$28)</f>
        <v>Job Training/Education</v>
      </c>
      <c r="H393" s="271"/>
      <c r="I393" s="272"/>
      <c r="J393" s="273"/>
      <c r="K393" s="271"/>
      <c r="L393" s="272"/>
      <c r="M393" s="272"/>
      <c r="N393" s="273"/>
      <c r="O393" s="64"/>
      <c r="V393" s="21"/>
      <c r="AA393" s="63" t="str">
        <f>IF(AC387="","",IF(AJ393&gt;0,IF(AJ393&lt;=AC387,"X",""),""))</f>
        <v/>
      </c>
      <c r="AB393" s="48" t="str">
        <f>IF($AB$28="","",$AB$28)</f>
        <v>Job Training/Education</v>
      </c>
      <c r="AC393" s="271"/>
      <c r="AD393" s="272"/>
      <c r="AE393" s="273"/>
      <c r="AF393" s="271"/>
      <c r="AG393" s="272"/>
      <c r="AH393" s="272"/>
      <c r="AI393" s="273"/>
      <c r="AJ393" s="64"/>
    </row>
    <row r="394" spans="5:41" ht="15" customHeight="1" thickBot="1" x14ac:dyDescent="0.35">
      <c r="F394" s="24"/>
      <c r="G394" s="24"/>
      <c r="H394" s="24"/>
      <c r="I394" s="24"/>
      <c r="J394" s="24"/>
      <c r="K394" s="24"/>
      <c r="L394" s="24"/>
      <c r="M394" s="24"/>
      <c r="N394" s="24"/>
      <c r="O394" s="24"/>
      <c r="V394" s="21"/>
      <c r="AA394" s="24"/>
      <c r="AB394" s="24"/>
      <c r="AC394" s="24"/>
      <c r="AD394" s="24"/>
      <c r="AE394" s="24"/>
      <c r="AF394" s="24"/>
      <c r="AG394" s="24"/>
      <c r="AH394" s="24"/>
      <c r="AI394" s="24"/>
      <c r="AJ394" s="24"/>
    </row>
    <row r="395" spans="5:41" ht="15" hidden="1" customHeight="1" x14ac:dyDescent="0.3">
      <c r="F395" s="63" t="str">
        <f>IF(H388="","",IF(O395&gt;0,IF(O395&lt;=H388,"X",""),""))</f>
        <v/>
      </c>
      <c r="G395" s="48" t="str">
        <f>IF($G$29="","",$G$29)</f>
        <v/>
      </c>
      <c r="H395" s="268"/>
      <c r="I395" s="269"/>
      <c r="J395" s="270"/>
      <c r="K395" s="268"/>
      <c r="L395" s="269"/>
      <c r="M395" s="269"/>
      <c r="N395" s="270"/>
      <c r="O395" s="65"/>
      <c r="V395" s="21"/>
      <c r="AA395" s="63" t="str">
        <f>IF(AC388="","",IF(AJ395&gt;0,IF(AJ395&lt;=AC388,"X",""),""))</f>
        <v/>
      </c>
      <c r="AB395" s="48" t="str">
        <f>IF($G$29="","",$G$29)</f>
        <v/>
      </c>
      <c r="AC395" s="268"/>
      <c r="AD395" s="269"/>
      <c r="AE395" s="270"/>
      <c r="AF395" s="268"/>
      <c r="AG395" s="269"/>
      <c r="AH395" s="269"/>
      <c r="AI395" s="270"/>
      <c r="AJ395" s="65"/>
    </row>
    <row r="396" spans="5:41" ht="15" hidden="1" customHeight="1" x14ac:dyDescent="0.3">
      <c r="F396" s="63" t="str">
        <f>IF(H388="","",IF(O396&gt;0,IF(O396&lt;=H388,"X",""),""))</f>
        <v/>
      </c>
      <c r="G396" s="48" t="str">
        <f>IF($G$30="","",$G$30)</f>
        <v/>
      </c>
      <c r="H396" s="268"/>
      <c r="I396" s="269"/>
      <c r="J396" s="270"/>
      <c r="K396" s="268"/>
      <c r="L396" s="269"/>
      <c r="M396" s="269"/>
      <c r="N396" s="270"/>
      <c r="O396" s="65"/>
      <c r="V396" s="21"/>
      <c r="AA396" s="63" t="str">
        <f>IF(AC388="","",IF(AJ396&gt;0,IF(AJ396&lt;=AC388,"X",""),""))</f>
        <v/>
      </c>
      <c r="AB396" s="48" t="str">
        <f>IF($G$30="","",$G$30)</f>
        <v/>
      </c>
      <c r="AC396" s="268"/>
      <c r="AD396" s="269"/>
      <c r="AE396" s="270"/>
      <c r="AF396" s="268"/>
      <c r="AG396" s="269"/>
      <c r="AH396" s="269"/>
      <c r="AI396" s="270"/>
      <c r="AJ396" s="65"/>
    </row>
    <row r="397" spans="5:41" ht="15" hidden="1" customHeight="1" x14ac:dyDescent="0.3">
      <c r="F397" s="63" t="str">
        <f>IF(H388="","",IF(O397&gt;0,IF(O397&lt;=H388,"X",""),""))</f>
        <v/>
      </c>
      <c r="G397" s="48" t="str">
        <f>IF($G$31="","",$G$31)</f>
        <v/>
      </c>
      <c r="H397" s="268"/>
      <c r="I397" s="269"/>
      <c r="J397" s="270"/>
      <c r="K397" s="268"/>
      <c r="L397" s="269"/>
      <c r="M397" s="269"/>
      <c r="N397" s="270"/>
      <c r="O397" s="65"/>
      <c r="V397" s="21"/>
      <c r="AA397" s="63" t="str">
        <f>IF(AC388="","",IF(AJ397&gt;0,IF(AJ397&lt;=AC388,"X",""),""))</f>
        <v/>
      </c>
      <c r="AB397" s="48" t="str">
        <f>IF($G$31="","",$G$31)</f>
        <v/>
      </c>
      <c r="AC397" s="268"/>
      <c r="AD397" s="269"/>
      <c r="AE397" s="270"/>
      <c r="AF397" s="268"/>
      <c r="AG397" s="269"/>
      <c r="AH397" s="269"/>
      <c r="AI397" s="270"/>
      <c r="AJ397" s="65"/>
    </row>
    <row r="398" spans="5:41" ht="14.5" thickBot="1" x14ac:dyDescent="0.35">
      <c r="E398" s="24"/>
      <c r="F398" s="24"/>
      <c r="G398" s="24"/>
      <c r="H398" s="24"/>
      <c r="I398" s="24"/>
      <c r="J398" s="24"/>
      <c r="K398" s="24"/>
      <c r="L398" s="24"/>
      <c r="M398" s="24"/>
      <c r="N398" s="24"/>
      <c r="O398" s="24"/>
      <c r="V398" s="21"/>
      <c r="Z398" s="24"/>
      <c r="AA398" s="24"/>
      <c r="AB398" s="24"/>
      <c r="AC398" s="24"/>
      <c r="AD398" s="24"/>
      <c r="AE398" s="24"/>
      <c r="AF398" s="24"/>
      <c r="AG398" s="24"/>
      <c r="AH398" s="24"/>
      <c r="AI398" s="24"/>
      <c r="AJ398" s="24"/>
    </row>
    <row r="399" spans="5:41" x14ac:dyDescent="0.3">
      <c r="E399" s="264"/>
      <c r="F399" s="264"/>
      <c r="G399" s="264"/>
      <c r="H399" s="264"/>
      <c r="I399" s="264"/>
      <c r="J399" s="264"/>
      <c r="K399" s="264"/>
      <c r="L399" s="264"/>
      <c r="M399" s="264"/>
      <c r="N399" s="264"/>
      <c r="O399" s="264"/>
      <c r="V399" s="21"/>
      <c r="Z399" s="264"/>
      <c r="AA399" s="264"/>
      <c r="AB399" s="264"/>
      <c r="AC399" s="264"/>
      <c r="AD399" s="264"/>
      <c r="AE399" s="264"/>
      <c r="AF399" s="264"/>
      <c r="AG399" s="264"/>
      <c r="AH399" s="264"/>
      <c r="AI399" s="264"/>
      <c r="AJ399" s="264"/>
    </row>
    <row r="400" spans="5:41" x14ac:dyDescent="0.3">
      <c r="F400" s="57" t="s">
        <v>22</v>
      </c>
      <c r="G400" s="34">
        <f>G387+1</f>
        <v>33</v>
      </c>
      <c r="H400" s="57" t="s">
        <v>43</v>
      </c>
      <c r="I400" s="57"/>
      <c r="J400" s="57"/>
      <c r="K400" s="58" t="s">
        <v>21</v>
      </c>
      <c r="L400" s="59"/>
      <c r="V400" s="21"/>
      <c r="AA400" s="57" t="s">
        <v>22</v>
      </c>
      <c r="AB400" s="34">
        <f>AB387+1</f>
        <v>33</v>
      </c>
      <c r="AC400" s="57" t="s">
        <v>43</v>
      </c>
      <c r="AD400" s="57"/>
      <c r="AE400" s="57"/>
      <c r="AF400" s="58" t="s">
        <v>21</v>
      </c>
      <c r="AG400" s="59"/>
    </row>
    <row r="401" spans="5:41" x14ac:dyDescent="0.3">
      <c r="E401" s="274" t="s">
        <v>20</v>
      </c>
      <c r="F401" s="274"/>
      <c r="G401" s="61" t="s">
        <v>19</v>
      </c>
      <c r="H401" s="62">
        <f>IF(G401=P$4,Q$4,IF(G401=P$5,Q$5,IF(G401=P$6,Q$6,IF(G401=P$7,Q$7,IF(G401=P$8,Q$8,"")))))</f>
        <v>0</v>
      </c>
      <c r="I401" s="62"/>
      <c r="J401" s="62"/>
      <c r="K401" s="58" t="s">
        <v>18</v>
      </c>
      <c r="L401" s="59"/>
      <c r="P401" s="17">
        <f>IF(G401="",0,1)</f>
        <v>0</v>
      </c>
      <c r="Q401" s="17">
        <f>IF(F403="",0,1)</f>
        <v>0</v>
      </c>
      <c r="R401" s="17">
        <f>IF(F404="",0,1)</f>
        <v>0</v>
      </c>
      <c r="S401" s="17">
        <f>IF(F405="",0,1)</f>
        <v>0</v>
      </c>
      <c r="T401" s="17">
        <f>IF(F406="",0,1)</f>
        <v>0</v>
      </c>
      <c r="V401" s="21"/>
      <c r="Z401" s="274" t="s">
        <v>20</v>
      </c>
      <c r="AA401" s="274"/>
      <c r="AB401" s="61" t="s">
        <v>19</v>
      </c>
      <c r="AC401" s="62" t="str">
        <f>IF(AB401=AK$4,AL$4,IF(AB401=AK$5,AL$5,IF(AB401=AK$6,AL$6,IF(AB401=AK$7,AL$7,IF(AB401=AK$8,AL$8,"")))))</f>
        <v/>
      </c>
      <c r="AD401" s="62"/>
      <c r="AE401" s="62"/>
      <c r="AF401" s="58" t="s">
        <v>18</v>
      </c>
      <c r="AG401" s="59"/>
      <c r="AK401" s="17">
        <f>IF(AB401="",0,1)</f>
        <v>0</v>
      </c>
      <c r="AL401" s="17">
        <f>IF(AA403="",0,1)</f>
        <v>0</v>
      </c>
      <c r="AM401" s="17">
        <f>IF(AA404="",0,1)</f>
        <v>0</v>
      </c>
      <c r="AN401" s="17">
        <f>IF(AA405="",0,1)</f>
        <v>0</v>
      </c>
      <c r="AO401" s="17">
        <f>IF(AA406="",0,1)</f>
        <v>0</v>
      </c>
    </row>
    <row r="402" spans="5:41" x14ac:dyDescent="0.3">
      <c r="G402" s="57" t="s">
        <v>16</v>
      </c>
      <c r="H402" s="57" t="s">
        <v>15</v>
      </c>
      <c r="I402" s="57"/>
      <c r="J402" s="57"/>
      <c r="K402" s="57" t="s">
        <v>14</v>
      </c>
      <c r="L402" s="57"/>
      <c r="M402" s="57"/>
      <c r="N402" s="57"/>
      <c r="O402" s="57" t="s">
        <v>13</v>
      </c>
      <c r="V402" s="21"/>
      <c r="AB402" s="57" t="s">
        <v>16</v>
      </c>
      <c r="AC402" s="57" t="s">
        <v>15</v>
      </c>
      <c r="AD402" s="57"/>
      <c r="AE402" s="57"/>
      <c r="AF402" s="57" t="s">
        <v>14</v>
      </c>
      <c r="AG402" s="57"/>
      <c r="AH402" s="57"/>
      <c r="AI402" s="57"/>
      <c r="AJ402" s="57" t="s">
        <v>13</v>
      </c>
    </row>
    <row r="403" spans="5:41" ht="15" customHeight="1" x14ac:dyDescent="0.3">
      <c r="F403" s="63" t="str">
        <f>IF(H399="","",IF(O403&gt;0,IF(O403&lt;=H399,"X",""),""))</f>
        <v/>
      </c>
      <c r="G403" s="48" t="str">
        <f>IF($G$25="","",$G$25)</f>
        <v>Health Services</v>
      </c>
      <c r="H403" s="271"/>
      <c r="I403" s="272"/>
      <c r="J403" s="273"/>
      <c r="K403" s="271"/>
      <c r="L403" s="272"/>
      <c r="M403" s="272"/>
      <c r="N403" s="273"/>
      <c r="O403" s="64"/>
      <c r="V403" s="21"/>
      <c r="AA403" s="63" t="str">
        <f>IF(AJ403="Yes", "X","")</f>
        <v/>
      </c>
      <c r="AB403" s="48" t="str">
        <f>IF($AB$25="","",$AB$25)</f>
        <v>Health Services</v>
      </c>
      <c r="AC403" s="271"/>
      <c r="AD403" s="272"/>
      <c r="AE403" s="273"/>
      <c r="AF403" s="271"/>
      <c r="AG403" s="272"/>
      <c r="AH403" s="272"/>
      <c r="AI403" s="273"/>
      <c r="AJ403" s="64"/>
    </row>
    <row r="404" spans="5:41" ht="15" customHeight="1" x14ac:dyDescent="0.3">
      <c r="F404" s="63" t="str">
        <f>IF(H400="","",IF(O404&gt;0,IF(O404&lt;=H400,"X",""),""))</f>
        <v/>
      </c>
      <c r="G404" s="48" t="str">
        <f>IF($G$26="","",$G$26)</f>
        <v>Food Access</v>
      </c>
      <c r="H404" s="271"/>
      <c r="I404" s="272"/>
      <c r="J404" s="273"/>
      <c r="K404" s="271"/>
      <c r="L404" s="272"/>
      <c r="M404" s="272"/>
      <c r="N404" s="273"/>
      <c r="O404" s="64"/>
      <c r="V404" s="21"/>
      <c r="AA404" s="63" t="str">
        <f>IF(AC400="","",IF(AJ404&gt;0,IF(AJ404&lt;=AC400,"X",""),""))</f>
        <v/>
      </c>
      <c r="AB404" s="48" t="str">
        <f>IF($AB$26="","",$AB$26)</f>
        <v>Food Access</v>
      </c>
      <c r="AC404" s="271"/>
      <c r="AD404" s="272"/>
      <c r="AE404" s="273"/>
      <c r="AF404" s="271"/>
      <c r="AG404" s="272"/>
      <c r="AH404" s="272"/>
      <c r="AI404" s="273"/>
      <c r="AJ404" s="64"/>
    </row>
    <row r="405" spans="5:41" ht="15" customHeight="1" x14ac:dyDescent="0.3">
      <c r="F405" s="63" t="str">
        <f>IF(H400="","",IF(O405&gt;0,IF(O405&lt;=H400,"X",""),""))</f>
        <v/>
      </c>
      <c r="G405" s="48" t="str">
        <f>IF($G$27="","",$G$27)</f>
        <v>Civic/Recreation</v>
      </c>
      <c r="H405" s="271"/>
      <c r="I405" s="272"/>
      <c r="J405" s="273"/>
      <c r="K405" s="271"/>
      <c r="L405" s="272"/>
      <c r="M405" s="272"/>
      <c r="N405" s="273"/>
      <c r="O405" s="64"/>
      <c r="V405" s="21"/>
      <c r="AA405" s="63" t="str">
        <f>IF(AC400="","",IF(AJ405&gt;0,IF(AJ405&lt;=AC400,"X",""),""))</f>
        <v/>
      </c>
      <c r="AB405" s="48" t="str">
        <f>IF($AB$27="","",$AB$27)</f>
        <v>Recreation</v>
      </c>
      <c r="AC405" s="271"/>
      <c r="AD405" s="272"/>
      <c r="AE405" s="273"/>
      <c r="AF405" s="271"/>
      <c r="AG405" s="272"/>
      <c r="AH405" s="272"/>
      <c r="AI405" s="273"/>
      <c r="AJ405" s="64"/>
    </row>
    <row r="406" spans="5:41" ht="15" customHeight="1" x14ac:dyDescent="0.3">
      <c r="F406" s="63" t="str">
        <f>IF(H400="","",IF(O406&gt;0,IF(O406&lt;=H400,"X",""),""))</f>
        <v/>
      </c>
      <c r="G406" s="48" t="str">
        <f>IF($G$28="","",$G$28)</f>
        <v>Job Training/Education</v>
      </c>
      <c r="H406" s="271"/>
      <c r="I406" s="272"/>
      <c r="J406" s="273"/>
      <c r="K406" s="271"/>
      <c r="L406" s="272"/>
      <c r="M406" s="272"/>
      <c r="N406" s="273"/>
      <c r="O406" s="64"/>
      <c r="V406" s="21"/>
      <c r="AA406" s="63" t="str">
        <f>IF(AC400="","",IF(AJ406&gt;0,IF(AJ406&lt;=AC400,"X",""),""))</f>
        <v/>
      </c>
      <c r="AB406" s="48" t="str">
        <f>IF($AB$28="","",$AB$28)</f>
        <v>Job Training/Education</v>
      </c>
      <c r="AC406" s="271"/>
      <c r="AD406" s="272"/>
      <c r="AE406" s="273"/>
      <c r="AF406" s="271"/>
      <c r="AG406" s="272"/>
      <c r="AH406" s="272"/>
      <c r="AI406" s="273"/>
      <c r="AJ406" s="64"/>
    </row>
    <row r="407" spans="5:41" ht="15" customHeight="1" thickBot="1" x14ac:dyDescent="0.35">
      <c r="F407" s="24"/>
      <c r="G407" s="24"/>
      <c r="H407" s="24"/>
      <c r="I407" s="24"/>
      <c r="J407" s="24"/>
      <c r="K407" s="24"/>
      <c r="L407" s="24"/>
      <c r="M407" s="24"/>
      <c r="N407" s="24"/>
      <c r="O407" s="24"/>
      <c r="V407" s="21"/>
      <c r="AA407" s="24"/>
      <c r="AB407" s="24"/>
      <c r="AC407" s="24"/>
      <c r="AD407" s="24"/>
      <c r="AE407" s="24"/>
      <c r="AF407" s="24"/>
      <c r="AG407" s="24"/>
      <c r="AH407" s="24"/>
      <c r="AI407" s="24"/>
      <c r="AJ407" s="24"/>
    </row>
    <row r="408" spans="5:41" ht="14.5" thickBot="1" x14ac:dyDescent="0.35">
      <c r="E408" s="24"/>
      <c r="F408" s="24"/>
      <c r="G408" s="24"/>
      <c r="H408" s="24"/>
      <c r="I408" s="24"/>
      <c r="J408" s="24"/>
      <c r="K408" s="24"/>
      <c r="L408" s="24"/>
      <c r="M408" s="24"/>
      <c r="N408" s="24"/>
      <c r="O408" s="24"/>
      <c r="V408" s="21"/>
      <c r="Z408" s="24"/>
      <c r="AA408" s="24"/>
      <c r="AB408" s="24"/>
      <c r="AC408" s="24"/>
      <c r="AD408" s="24"/>
      <c r="AE408" s="24"/>
      <c r="AF408" s="24"/>
      <c r="AG408" s="24"/>
      <c r="AH408" s="24"/>
      <c r="AI408" s="24"/>
      <c r="AJ408" s="24"/>
    </row>
    <row r="409" spans="5:41" x14ac:dyDescent="0.3">
      <c r="E409" s="264"/>
      <c r="F409" s="264"/>
      <c r="G409" s="264"/>
      <c r="H409" s="264"/>
      <c r="I409" s="264"/>
      <c r="J409" s="264"/>
      <c r="K409" s="264"/>
      <c r="L409" s="264"/>
      <c r="M409" s="264"/>
      <c r="N409" s="264"/>
      <c r="O409" s="264"/>
      <c r="V409" s="21"/>
      <c r="Z409" s="264"/>
      <c r="AA409" s="264"/>
      <c r="AB409" s="264"/>
      <c r="AC409" s="264"/>
      <c r="AD409" s="264"/>
      <c r="AE409" s="264"/>
      <c r="AF409" s="264"/>
      <c r="AG409" s="264"/>
      <c r="AH409" s="264"/>
      <c r="AI409" s="264"/>
      <c r="AJ409" s="264"/>
    </row>
    <row r="410" spans="5:41" x14ac:dyDescent="0.3">
      <c r="F410" s="57" t="s">
        <v>22</v>
      </c>
      <c r="G410" s="34">
        <f>G400+1</f>
        <v>34</v>
      </c>
      <c r="H410" s="57" t="s">
        <v>43</v>
      </c>
      <c r="I410" s="57"/>
      <c r="J410" s="57"/>
      <c r="K410" s="58" t="s">
        <v>21</v>
      </c>
      <c r="L410" s="59"/>
      <c r="V410" s="21"/>
      <c r="AA410" s="57" t="s">
        <v>22</v>
      </c>
      <c r="AB410" s="34">
        <f>AB400+1</f>
        <v>34</v>
      </c>
      <c r="AC410" s="57" t="s">
        <v>43</v>
      </c>
      <c r="AD410" s="57"/>
      <c r="AE410" s="57"/>
      <c r="AF410" s="58" t="s">
        <v>21</v>
      </c>
      <c r="AG410" s="59"/>
    </row>
    <row r="411" spans="5:41" x14ac:dyDescent="0.3">
      <c r="E411" s="274" t="s">
        <v>20</v>
      </c>
      <c r="F411" s="274"/>
      <c r="G411" s="61" t="s">
        <v>19</v>
      </c>
      <c r="H411" s="62">
        <f>IF(G411=P$4,Q$4,IF(G411=P$5,Q$5,IF(G411=P$6,Q$6,IF(G411=P$7,Q$7,IF(G411=P$8,Q$8,"")))))</f>
        <v>0</v>
      </c>
      <c r="I411" s="62"/>
      <c r="J411" s="62"/>
      <c r="K411" s="58" t="s">
        <v>18</v>
      </c>
      <c r="L411" s="59"/>
      <c r="P411" s="17">
        <f>IF(G411="",0,1)</f>
        <v>0</v>
      </c>
      <c r="Q411" s="17">
        <f>IF(F413="",0,1)</f>
        <v>0</v>
      </c>
      <c r="R411" s="17">
        <f>IF(F414="",0,1)</f>
        <v>0</v>
      </c>
      <c r="S411" s="17">
        <f>IF(F415="",0,1)</f>
        <v>0</v>
      </c>
      <c r="T411" s="17">
        <f>IF(F416="",0,1)</f>
        <v>0</v>
      </c>
      <c r="V411" s="21"/>
      <c r="Z411" s="274" t="s">
        <v>20</v>
      </c>
      <c r="AA411" s="274"/>
      <c r="AB411" s="61" t="s">
        <v>19</v>
      </c>
      <c r="AC411" s="62" t="str">
        <f>IF(AB411=AK$4,AL$4,IF(AB411=AK$5,AL$5,IF(AB411=AK$6,AL$6,IF(AB411=AK$7,AL$7,IF(AB411=AK$8,AL$8,"")))))</f>
        <v/>
      </c>
      <c r="AD411" s="62"/>
      <c r="AE411" s="62"/>
      <c r="AF411" s="58" t="s">
        <v>18</v>
      </c>
      <c r="AG411" s="59"/>
      <c r="AK411" s="17">
        <f>IF(AB411="",0,1)</f>
        <v>0</v>
      </c>
      <c r="AL411" s="17">
        <f>IF(AA413="",0,1)</f>
        <v>0</v>
      </c>
      <c r="AM411" s="17">
        <f>IF(AA414="",0,1)</f>
        <v>0</v>
      </c>
      <c r="AN411" s="17">
        <f>IF(AA415="",0,1)</f>
        <v>0</v>
      </c>
      <c r="AO411" s="17">
        <f>IF(AA416="",0,1)</f>
        <v>0</v>
      </c>
    </row>
    <row r="412" spans="5:41" x14ac:dyDescent="0.3">
      <c r="G412" s="57" t="s">
        <v>16</v>
      </c>
      <c r="H412" s="57" t="s">
        <v>15</v>
      </c>
      <c r="I412" s="57"/>
      <c r="J412" s="57"/>
      <c r="K412" s="57" t="s">
        <v>14</v>
      </c>
      <c r="L412" s="57"/>
      <c r="M412" s="57"/>
      <c r="N412" s="57"/>
      <c r="O412" s="57" t="s">
        <v>13</v>
      </c>
      <c r="V412" s="21"/>
      <c r="AB412" s="57" t="s">
        <v>16</v>
      </c>
      <c r="AC412" s="57" t="s">
        <v>15</v>
      </c>
      <c r="AD412" s="57"/>
      <c r="AE412" s="57"/>
      <c r="AF412" s="57" t="s">
        <v>14</v>
      </c>
      <c r="AG412" s="57"/>
      <c r="AH412" s="57"/>
      <c r="AI412" s="57"/>
      <c r="AJ412" s="57" t="s">
        <v>13</v>
      </c>
    </row>
    <row r="413" spans="5:41" ht="15" customHeight="1" x14ac:dyDescent="0.3">
      <c r="F413" s="63" t="str">
        <f>IF(H409="","",IF(O413&gt;0,IF(O413&lt;=H409,"X",""),""))</f>
        <v/>
      </c>
      <c r="G413" s="48" t="str">
        <f>IF($G$25="","",$G$25)</f>
        <v>Health Services</v>
      </c>
      <c r="H413" s="271"/>
      <c r="I413" s="272"/>
      <c r="J413" s="273"/>
      <c r="K413" s="271"/>
      <c r="L413" s="272"/>
      <c r="M413" s="272"/>
      <c r="N413" s="273"/>
      <c r="O413" s="64"/>
      <c r="V413" s="21"/>
      <c r="AA413" s="63" t="str">
        <f>IF(AJ413="Yes", "X","")</f>
        <v/>
      </c>
      <c r="AB413" s="48" t="str">
        <f>IF($AB$25="","",$AB$25)</f>
        <v>Health Services</v>
      </c>
      <c r="AC413" s="271"/>
      <c r="AD413" s="272"/>
      <c r="AE413" s="273"/>
      <c r="AF413" s="271"/>
      <c r="AG413" s="272"/>
      <c r="AH413" s="272"/>
      <c r="AI413" s="273"/>
      <c r="AJ413" s="64"/>
    </row>
    <row r="414" spans="5:41" ht="15" customHeight="1" x14ac:dyDescent="0.3">
      <c r="F414" s="63" t="str">
        <f>IF(H410="","",IF(O414&gt;0,IF(O414&lt;=H410,"X",""),""))</f>
        <v/>
      </c>
      <c r="G414" s="48" t="str">
        <f>IF($G$26="","",$G$26)</f>
        <v>Food Access</v>
      </c>
      <c r="H414" s="271"/>
      <c r="I414" s="272"/>
      <c r="J414" s="273"/>
      <c r="K414" s="271"/>
      <c r="L414" s="272"/>
      <c r="M414" s="272"/>
      <c r="N414" s="273"/>
      <c r="O414" s="64"/>
      <c r="V414" s="21"/>
      <c r="AA414" s="63" t="str">
        <f>IF(AC410="","",IF(AJ414&gt;0,IF(AJ414&lt;=AC410,"X",""),""))</f>
        <v/>
      </c>
      <c r="AB414" s="48" t="str">
        <f>IF($AB$26="","",$AB$26)</f>
        <v>Food Access</v>
      </c>
      <c r="AC414" s="271"/>
      <c r="AD414" s="272"/>
      <c r="AE414" s="273"/>
      <c r="AF414" s="271"/>
      <c r="AG414" s="272"/>
      <c r="AH414" s="272"/>
      <c r="AI414" s="273"/>
      <c r="AJ414" s="64"/>
    </row>
    <row r="415" spans="5:41" ht="15" customHeight="1" x14ac:dyDescent="0.3">
      <c r="F415" s="63" t="str">
        <f>IF(H410="","",IF(O415&gt;0,IF(O415&lt;=H410,"X",""),""))</f>
        <v/>
      </c>
      <c r="G415" s="48" t="str">
        <f>IF($G$27="","",$G$27)</f>
        <v>Civic/Recreation</v>
      </c>
      <c r="H415" s="271"/>
      <c r="I415" s="272"/>
      <c r="J415" s="273"/>
      <c r="K415" s="271"/>
      <c r="L415" s="272"/>
      <c r="M415" s="272"/>
      <c r="N415" s="273"/>
      <c r="O415" s="64"/>
      <c r="V415" s="21"/>
      <c r="AA415" s="63" t="str">
        <f>IF(AC410="","",IF(AJ415&gt;0,IF(AJ415&lt;=AC410,"X",""),""))</f>
        <v/>
      </c>
      <c r="AB415" s="48" t="str">
        <f>IF($AB$27="","",$AB$27)</f>
        <v>Recreation</v>
      </c>
      <c r="AC415" s="271"/>
      <c r="AD415" s="272"/>
      <c r="AE415" s="273"/>
      <c r="AF415" s="271"/>
      <c r="AG415" s="272"/>
      <c r="AH415" s="272"/>
      <c r="AI415" s="273"/>
      <c r="AJ415" s="64"/>
    </row>
    <row r="416" spans="5:41" ht="15" customHeight="1" x14ac:dyDescent="0.3">
      <c r="F416" s="63" t="str">
        <f>IF(H410="","",IF(O416&gt;0,IF(O416&lt;=H410,"X",""),""))</f>
        <v/>
      </c>
      <c r="G416" s="48" t="str">
        <f>IF($G$28="","",$G$28)</f>
        <v>Job Training/Education</v>
      </c>
      <c r="H416" s="271"/>
      <c r="I416" s="272"/>
      <c r="J416" s="273"/>
      <c r="K416" s="271"/>
      <c r="L416" s="272"/>
      <c r="M416" s="272"/>
      <c r="N416" s="273"/>
      <c r="O416" s="64"/>
      <c r="V416" s="21"/>
      <c r="AA416" s="63" t="str">
        <f>IF(AC410="","",IF(AJ416&gt;0,IF(AJ416&lt;=AC410,"X",""),""))</f>
        <v/>
      </c>
      <c r="AB416" s="48" t="str">
        <f>IF($AB$28="","",$AB$28)</f>
        <v>Job Training/Education</v>
      </c>
      <c r="AC416" s="271"/>
      <c r="AD416" s="272"/>
      <c r="AE416" s="273"/>
      <c r="AF416" s="271"/>
      <c r="AG416" s="272"/>
      <c r="AH416" s="272"/>
      <c r="AI416" s="273"/>
      <c r="AJ416" s="64"/>
    </row>
    <row r="417" spans="5:41" ht="15" customHeight="1" thickBot="1" x14ac:dyDescent="0.35">
      <c r="F417" s="24"/>
      <c r="G417" s="24"/>
      <c r="H417" s="24"/>
      <c r="I417" s="24"/>
      <c r="J417" s="24"/>
      <c r="K417" s="24"/>
      <c r="L417" s="24"/>
      <c r="M417" s="24"/>
      <c r="N417" s="24"/>
      <c r="O417" s="24"/>
      <c r="V417" s="21"/>
      <c r="AA417" s="24"/>
      <c r="AB417" s="24"/>
      <c r="AC417" s="24"/>
      <c r="AD417" s="24"/>
      <c r="AE417" s="24"/>
      <c r="AF417" s="24"/>
      <c r="AG417" s="24"/>
      <c r="AH417" s="24"/>
      <c r="AI417" s="24"/>
      <c r="AJ417" s="24"/>
    </row>
    <row r="418" spans="5:41" ht="14.5" thickBot="1" x14ac:dyDescent="0.35">
      <c r="E418" s="24"/>
      <c r="F418" s="24"/>
      <c r="G418" s="24"/>
      <c r="H418" s="24"/>
      <c r="I418" s="24"/>
      <c r="J418" s="24"/>
      <c r="K418" s="24"/>
      <c r="L418" s="24"/>
      <c r="M418" s="24"/>
      <c r="N418" s="24"/>
      <c r="O418" s="24"/>
      <c r="V418" s="21"/>
      <c r="Z418" s="24"/>
      <c r="AA418" s="24"/>
      <c r="AB418" s="24"/>
      <c r="AC418" s="24"/>
      <c r="AD418" s="24"/>
      <c r="AE418" s="24"/>
      <c r="AF418" s="24"/>
      <c r="AG418" s="24"/>
      <c r="AH418" s="24"/>
      <c r="AI418" s="24"/>
      <c r="AJ418" s="24"/>
    </row>
    <row r="419" spans="5:41" x14ac:dyDescent="0.3">
      <c r="E419" s="264"/>
      <c r="F419" s="264"/>
      <c r="G419" s="264"/>
      <c r="H419" s="264"/>
      <c r="I419" s="264"/>
      <c r="J419" s="264"/>
      <c r="K419" s="264"/>
      <c r="L419" s="264"/>
      <c r="M419" s="264"/>
      <c r="N419" s="264"/>
      <c r="O419" s="264"/>
      <c r="V419" s="21"/>
      <c r="Z419" s="264"/>
      <c r="AA419" s="264"/>
      <c r="AB419" s="264"/>
      <c r="AC419" s="264"/>
      <c r="AD419" s="264"/>
      <c r="AE419" s="264"/>
      <c r="AF419" s="264"/>
      <c r="AG419" s="264"/>
      <c r="AH419" s="264"/>
      <c r="AI419" s="264"/>
      <c r="AJ419" s="264"/>
    </row>
    <row r="420" spans="5:41" x14ac:dyDescent="0.3">
      <c r="F420" s="57" t="s">
        <v>22</v>
      </c>
      <c r="G420" s="34">
        <f>G410+1</f>
        <v>35</v>
      </c>
      <c r="H420" s="57" t="s">
        <v>43</v>
      </c>
      <c r="I420" s="57"/>
      <c r="J420" s="57"/>
      <c r="K420" s="58" t="s">
        <v>21</v>
      </c>
      <c r="L420" s="59"/>
      <c r="V420" s="21"/>
      <c r="AA420" s="57" t="s">
        <v>22</v>
      </c>
      <c r="AB420" s="34">
        <f>AB410+1</f>
        <v>35</v>
      </c>
      <c r="AC420" s="57" t="s">
        <v>43</v>
      </c>
      <c r="AD420" s="57"/>
      <c r="AE420" s="57"/>
      <c r="AF420" s="58" t="s">
        <v>21</v>
      </c>
      <c r="AG420" s="59"/>
    </row>
    <row r="421" spans="5:41" x14ac:dyDescent="0.3">
      <c r="E421" s="274" t="s">
        <v>20</v>
      </c>
      <c r="F421" s="274"/>
      <c r="G421" s="61" t="s">
        <v>19</v>
      </c>
      <c r="H421" s="62">
        <f>IF(G421=P$4,Q$4,IF(G421=P$5,Q$5,IF(G421=P$6,Q$6,IF(G421=P$7,Q$7,IF(G421=P$8,Q$8,"")))))</f>
        <v>0</v>
      </c>
      <c r="I421" s="62"/>
      <c r="J421" s="62"/>
      <c r="K421" s="58" t="s">
        <v>18</v>
      </c>
      <c r="L421" s="59"/>
      <c r="P421" s="17">
        <f>IF(G421="",0,1)</f>
        <v>0</v>
      </c>
      <c r="Q421" s="17">
        <f>IF(F423="",0,1)</f>
        <v>0</v>
      </c>
      <c r="R421" s="17">
        <f>IF(F424="",0,1)</f>
        <v>0</v>
      </c>
      <c r="S421" s="17">
        <f>IF(F425="",0,1)</f>
        <v>0</v>
      </c>
      <c r="T421" s="17">
        <f>IF(F426="",0,1)</f>
        <v>0</v>
      </c>
      <c r="V421" s="21"/>
      <c r="Z421" s="274" t="s">
        <v>20</v>
      </c>
      <c r="AA421" s="274"/>
      <c r="AB421" s="61" t="s">
        <v>19</v>
      </c>
      <c r="AC421" s="62" t="str">
        <f>IF(AB421=AK$4,AL$4,IF(AB421=AK$5,AL$5,IF(AB421=AK$6,AL$6,IF(AB421=AK$7,AL$7,IF(AB421=AK$8,AL$8,"")))))</f>
        <v/>
      </c>
      <c r="AD421" s="62"/>
      <c r="AE421" s="62"/>
      <c r="AF421" s="58" t="s">
        <v>18</v>
      </c>
      <c r="AG421" s="59"/>
      <c r="AK421" s="17">
        <f>IF(AB421="",0,1)</f>
        <v>0</v>
      </c>
      <c r="AL421" s="17">
        <f>IF(AA423="",0,1)</f>
        <v>0</v>
      </c>
      <c r="AM421" s="17">
        <f>IF(AA424="",0,1)</f>
        <v>0</v>
      </c>
      <c r="AN421" s="17">
        <f>IF(AA425="",0,1)</f>
        <v>0</v>
      </c>
      <c r="AO421" s="17">
        <f>IF(AA426="",0,1)</f>
        <v>0</v>
      </c>
    </row>
    <row r="422" spans="5:41" x14ac:dyDescent="0.3">
      <c r="G422" s="57" t="s">
        <v>16</v>
      </c>
      <c r="H422" s="57" t="s">
        <v>15</v>
      </c>
      <c r="I422" s="57"/>
      <c r="J422" s="57"/>
      <c r="K422" s="57" t="s">
        <v>14</v>
      </c>
      <c r="L422" s="57"/>
      <c r="M422" s="57"/>
      <c r="N422" s="57"/>
      <c r="O422" s="57" t="s">
        <v>13</v>
      </c>
      <c r="V422" s="21"/>
      <c r="AB422" s="57" t="s">
        <v>16</v>
      </c>
      <c r="AC422" s="57" t="s">
        <v>15</v>
      </c>
      <c r="AD422" s="57"/>
      <c r="AE422" s="57"/>
      <c r="AF422" s="57" t="s">
        <v>14</v>
      </c>
      <c r="AG422" s="57"/>
      <c r="AH422" s="57"/>
      <c r="AI422" s="57"/>
      <c r="AJ422" s="57" t="s">
        <v>13</v>
      </c>
    </row>
    <row r="423" spans="5:41" ht="15" customHeight="1" x14ac:dyDescent="0.3">
      <c r="F423" s="63" t="str">
        <f>IF(H419="","",IF(O423&gt;0,IF(O423&lt;=H419,"X",""),""))</f>
        <v/>
      </c>
      <c r="G423" s="48" t="str">
        <f>IF($G$25="","",$G$25)</f>
        <v>Health Services</v>
      </c>
      <c r="H423" s="271"/>
      <c r="I423" s="272"/>
      <c r="J423" s="273"/>
      <c r="K423" s="271"/>
      <c r="L423" s="272"/>
      <c r="M423" s="272"/>
      <c r="N423" s="273"/>
      <c r="O423" s="64"/>
      <c r="V423" s="21"/>
      <c r="AA423" s="63" t="str">
        <f>IF(AJ423="Yes", "X","")</f>
        <v/>
      </c>
      <c r="AB423" s="48" t="str">
        <f>IF($AB$25="","",$AB$25)</f>
        <v>Health Services</v>
      </c>
      <c r="AC423" s="271"/>
      <c r="AD423" s="272"/>
      <c r="AE423" s="273"/>
      <c r="AF423" s="271"/>
      <c r="AG423" s="272"/>
      <c r="AH423" s="272"/>
      <c r="AI423" s="273"/>
      <c r="AJ423" s="64"/>
    </row>
    <row r="424" spans="5:41" ht="15" customHeight="1" x14ac:dyDescent="0.3">
      <c r="F424" s="63" t="str">
        <f>IF(H420="","",IF(O424&gt;0,IF(O424&lt;=H420,"X",""),""))</f>
        <v/>
      </c>
      <c r="G424" s="48" t="str">
        <f>IF($G$26="","",$G$26)</f>
        <v>Food Access</v>
      </c>
      <c r="H424" s="271"/>
      <c r="I424" s="272"/>
      <c r="J424" s="273"/>
      <c r="K424" s="271"/>
      <c r="L424" s="272"/>
      <c r="M424" s="272"/>
      <c r="N424" s="273"/>
      <c r="O424" s="64"/>
      <c r="V424" s="21"/>
      <c r="AA424" s="63" t="str">
        <f>IF(AC420="","",IF(AJ424&gt;0,IF(AJ424&lt;=AC420,"X",""),""))</f>
        <v/>
      </c>
      <c r="AB424" s="48" t="str">
        <f>IF($AB$26="","",$AB$26)</f>
        <v>Food Access</v>
      </c>
      <c r="AC424" s="271"/>
      <c r="AD424" s="272"/>
      <c r="AE424" s="273"/>
      <c r="AF424" s="271"/>
      <c r="AG424" s="272"/>
      <c r="AH424" s="272"/>
      <c r="AI424" s="273"/>
      <c r="AJ424" s="64"/>
    </row>
    <row r="425" spans="5:41" ht="15" customHeight="1" x14ac:dyDescent="0.3">
      <c r="F425" s="63" t="str">
        <f>IF(H420="","",IF(O425&gt;0,IF(O425&lt;=H420,"X",""),""))</f>
        <v/>
      </c>
      <c r="G425" s="48" t="str">
        <f>IF($G$27="","",$G$27)</f>
        <v>Civic/Recreation</v>
      </c>
      <c r="H425" s="271"/>
      <c r="I425" s="272"/>
      <c r="J425" s="273"/>
      <c r="K425" s="271"/>
      <c r="L425" s="272"/>
      <c r="M425" s="272"/>
      <c r="N425" s="273"/>
      <c r="O425" s="64"/>
      <c r="V425" s="21"/>
      <c r="AA425" s="63" t="str">
        <f>IF(AC420="","",IF(AJ425&gt;0,IF(AJ425&lt;=AC420,"X",""),""))</f>
        <v/>
      </c>
      <c r="AB425" s="48" t="str">
        <f>IF($AB$27="","",$AB$27)</f>
        <v>Recreation</v>
      </c>
      <c r="AC425" s="271"/>
      <c r="AD425" s="272"/>
      <c r="AE425" s="273"/>
      <c r="AF425" s="271"/>
      <c r="AG425" s="272"/>
      <c r="AH425" s="272"/>
      <c r="AI425" s="273"/>
      <c r="AJ425" s="64"/>
    </row>
    <row r="426" spans="5:41" ht="15" customHeight="1" x14ac:dyDescent="0.3">
      <c r="F426" s="63" t="str">
        <f>IF(H420="","",IF(O426&gt;0,IF(O426&lt;=H420,"X",""),""))</f>
        <v/>
      </c>
      <c r="G426" s="48" t="str">
        <f>IF($G$28="","",$G$28)</f>
        <v>Job Training/Education</v>
      </c>
      <c r="H426" s="271"/>
      <c r="I426" s="272"/>
      <c r="J426" s="273"/>
      <c r="K426" s="271"/>
      <c r="L426" s="272"/>
      <c r="M426" s="272"/>
      <c r="N426" s="273"/>
      <c r="O426" s="64"/>
      <c r="V426" s="21"/>
      <c r="AA426" s="63" t="str">
        <f>IF(AC420="","",IF(AJ426&gt;0,IF(AJ426&lt;=AC420,"X",""),""))</f>
        <v/>
      </c>
      <c r="AB426" s="48" t="str">
        <f>IF($AB$28="","",$AB$28)</f>
        <v>Job Training/Education</v>
      </c>
      <c r="AC426" s="271"/>
      <c r="AD426" s="272"/>
      <c r="AE426" s="273"/>
      <c r="AF426" s="271"/>
      <c r="AG426" s="272"/>
      <c r="AH426" s="272"/>
      <c r="AI426" s="273"/>
      <c r="AJ426" s="64"/>
    </row>
    <row r="427" spans="5:41" ht="15" customHeight="1" thickBot="1" x14ac:dyDescent="0.35">
      <c r="F427" s="24"/>
      <c r="G427" s="24"/>
      <c r="H427" s="24"/>
      <c r="I427" s="24"/>
      <c r="J427" s="24"/>
      <c r="K427" s="24"/>
      <c r="L427" s="24"/>
      <c r="M427" s="24"/>
      <c r="N427" s="24"/>
      <c r="O427" s="24"/>
      <c r="V427" s="21"/>
      <c r="AA427" s="24"/>
      <c r="AB427" s="24"/>
      <c r="AC427" s="24"/>
      <c r="AD427" s="24"/>
      <c r="AE427" s="24"/>
      <c r="AF427" s="24"/>
      <c r="AG427" s="24"/>
      <c r="AH427" s="24"/>
      <c r="AI427" s="24"/>
      <c r="AJ427" s="24"/>
    </row>
    <row r="428" spans="5:41" ht="14.5" thickBot="1" x14ac:dyDescent="0.35">
      <c r="E428" s="24"/>
      <c r="F428" s="24"/>
      <c r="G428" s="24"/>
      <c r="H428" s="24"/>
      <c r="I428" s="24"/>
      <c r="J428" s="24"/>
      <c r="K428" s="24"/>
      <c r="L428" s="24"/>
      <c r="M428" s="24"/>
      <c r="N428" s="24"/>
      <c r="O428" s="24"/>
      <c r="V428" s="21"/>
      <c r="Z428" s="24"/>
      <c r="AA428" s="24"/>
      <c r="AB428" s="24"/>
      <c r="AC428" s="24"/>
      <c r="AD428" s="24"/>
      <c r="AE428" s="24"/>
      <c r="AF428" s="24"/>
      <c r="AG428" s="24"/>
      <c r="AH428" s="24"/>
      <c r="AI428" s="24"/>
      <c r="AJ428" s="24"/>
    </row>
    <row r="429" spans="5:41" x14ac:dyDescent="0.3">
      <c r="E429" s="264"/>
      <c r="F429" s="264"/>
      <c r="G429" s="264"/>
      <c r="H429" s="264"/>
      <c r="I429" s="264"/>
      <c r="J429" s="264"/>
      <c r="K429" s="264"/>
      <c r="L429" s="264"/>
      <c r="M429" s="264"/>
      <c r="N429" s="264"/>
      <c r="O429" s="264"/>
      <c r="V429" s="21"/>
      <c r="Z429" s="264"/>
      <c r="AA429" s="264"/>
      <c r="AB429" s="264"/>
      <c r="AC429" s="264"/>
      <c r="AD429" s="264"/>
      <c r="AE429" s="264"/>
      <c r="AF429" s="264"/>
      <c r="AG429" s="264"/>
      <c r="AH429" s="264"/>
      <c r="AI429" s="264"/>
      <c r="AJ429" s="264"/>
    </row>
    <row r="430" spans="5:41" x14ac:dyDescent="0.3">
      <c r="F430" s="57" t="s">
        <v>22</v>
      </c>
      <c r="G430" s="34">
        <f>G420+1</f>
        <v>36</v>
      </c>
      <c r="H430" s="57" t="s">
        <v>43</v>
      </c>
      <c r="I430" s="57"/>
      <c r="J430" s="57"/>
      <c r="K430" s="58" t="s">
        <v>21</v>
      </c>
      <c r="L430" s="59"/>
      <c r="V430" s="21"/>
      <c r="AA430" s="57" t="s">
        <v>22</v>
      </c>
      <c r="AB430" s="34">
        <f>AB420+1</f>
        <v>36</v>
      </c>
      <c r="AC430" s="57" t="s">
        <v>43</v>
      </c>
      <c r="AD430" s="57"/>
      <c r="AE430" s="57"/>
      <c r="AF430" s="58" t="s">
        <v>21</v>
      </c>
      <c r="AG430" s="59"/>
    </row>
    <row r="431" spans="5:41" x14ac:dyDescent="0.3">
      <c r="E431" s="274" t="s">
        <v>20</v>
      </c>
      <c r="F431" s="274"/>
      <c r="G431" s="61" t="s">
        <v>19</v>
      </c>
      <c r="H431" s="62">
        <f>IF(G431=P$4,Q$4,IF(G431=P$5,Q$5,IF(G431=P$6,Q$6,IF(G431=P$7,Q$7,IF(G431=P$8,Q$8,"")))))</f>
        <v>0</v>
      </c>
      <c r="I431" s="62"/>
      <c r="J431" s="62"/>
      <c r="K431" s="58" t="s">
        <v>18</v>
      </c>
      <c r="L431" s="59"/>
      <c r="P431" s="17">
        <f>IF(G431="",0,1)</f>
        <v>0</v>
      </c>
      <c r="Q431" s="17">
        <f>IF(F433="",0,1)</f>
        <v>0</v>
      </c>
      <c r="R431" s="17">
        <f>IF(F434="",0,1)</f>
        <v>0</v>
      </c>
      <c r="S431" s="17">
        <f>IF(F435="",0,1)</f>
        <v>0</v>
      </c>
      <c r="T431" s="17">
        <f>IF(F436="",0,1)</f>
        <v>0</v>
      </c>
      <c r="V431" s="21"/>
      <c r="Z431" s="274" t="s">
        <v>20</v>
      </c>
      <c r="AA431" s="274"/>
      <c r="AB431" s="61" t="s">
        <v>19</v>
      </c>
      <c r="AC431" s="62" t="str">
        <f>IF(AB431=AK$4,AL$4,IF(AB431=AK$5,AL$5,IF(AB431=AK$6,AL$6,IF(AB431=AK$7,AL$7,IF(AB431=AK$8,AL$8,"")))))</f>
        <v/>
      </c>
      <c r="AD431" s="62"/>
      <c r="AE431" s="62"/>
      <c r="AF431" s="58" t="s">
        <v>18</v>
      </c>
      <c r="AG431" s="59"/>
      <c r="AK431" s="17">
        <f>IF(AB431="",0,1)</f>
        <v>0</v>
      </c>
      <c r="AL431" s="17">
        <f>IF(AA433="",0,1)</f>
        <v>0</v>
      </c>
      <c r="AM431" s="17">
        <f>IF(AA434="",0,1)</f>
        <v>0</v>
      </c>
      <c r="AN431" s="17">
        <f>IF(AA435="",0,1)</f>
        <v>0</v>
      </c>
      <c r="AO431" s="17">
        <f>IF(AA436="",0,1)</f>
        <v>0</v>
      </c>
    </row>
    <row r="432" spans="5:41" x14ac:dyDescent="0.3">
      <c r="G432" s="57" t="s">
        <v>16</v>
      </c>
      <c r="H432" s="57" t="s">
        <v>15</v>
      </c>
      <c r="I432" s="57"/>
      <c r="J432" s="57"/>
      <c r="K432" s="57" t="s">
        <v>14</v>
      </c>
      <c r="L432" s="57"/>
      <c r="M432" s="57"/>
      <c r="N432" s="57"/>
      <c r="O432" s="57" t="s">
        <v>13</v>
      </c>
      <c r="V432" s="21"/>
      <c r="AB432" s="57" t="s">
        <v>16</v>
      </c>
      <c r="AC432" s="57" t="s">
        <v>15</v>
      </c>
      <c r="AD432" s="57"/>
      <c r="AE432" s="57"/>
      <c r="AF432" s="57" t="s">
        <v>14</v>
      </c>
      <c r="AG432" s="57"/>
      <c r="AH432" s="57"/>
      <c r="AI432" s="57"/>
      <c r="AJ432" s="57" t="s">
        <v>13</v>
      </c>
    </row>
    <row r="433" spans="5:41" ht="15" customHeight="1" x14ac:dyDescent="0.3">
      <c r="F433" s="63" t="str">
        <f>IF(H429="","",IF(O433&gt;0,IF(O433&lt;=H429,"X",""),""))</f>
        <v/>
      </c>
      <c r="G433" s="48" t="str">
        <f>IF($G$25="","",$G$25)</f>
        <v>Health Services</v>
      </c>
      <c r="H433" s="271"/>
      <c r="I433" s="272"/>
      <c r="J433" s="273"/>
      <c r="K433" s="271"/>
      <c r="L433" s="272"/>
      <c r="M433" s="272"/>
      <c r="N433" s="273"/>
      <c r="O433" s="64"/>
      <c r="V433" s="21"/>
      <c r="AA433" s="63" t="str">
        <f>IF(AJ433="Yes", "X","")</f>
        <v/>
      </c>
      <c r="AB433" s="48" t="str">
        <f>IF($AB$25="","",$AB$25)</f>
        <v>Health Services</v>
      </c>
      <c r="AC433" s="271"/>
      <c r="AD433" s="272"/>
      <c r="AE433" s="273"/>
      <c r="AF433" s="271"/>
      <c r="AG433" s="272"/>
      <c r="AH433" s="272"/>
      <c r="AI433" s="273"/>
      <c r="AJ433" s="64"/>
    </row>
    <row r="434" spans="5:41" ht="15" customHeight="1" x14ac:dyDescent="0.3">
      <c r="F434" s="63" t="str">
        <f>IF(H430="","",IF(O434&gt;0,IF(O434&lt;=H430,"X",""),""))</f>
        <v/>
      </c>
      <c r="G434" s="48" t="str">
        <f>IF($G$26="","",$G$26)</f>
        <v>Food Access</v>
      </c>
      <c r="H434" s="271"/>
      <c r="I434" s="272"/>
      <c r="J434" s="273"/>
      <c r="K434" s="271"/>
      <c r="L434" s="272"/>
      <c r="M434" s="272"/>
      <c r="N434" s="273"/>
      <c r="O434" s="64"/>
      <c r="V434" s="21"/>
      <c r="AA434" s="63" t="str">
        <f>IF(AC430="","",IF(AJ434&gt;0,IF(AJ434&lt;=AC430,"X",""),""))</f>
        <v/>
      </c>
      <c r="AB434" s="48" t="str">
        <f>IF($AB$26="","",$AB$26)</f>
        <v>Food Access</v>
      </c>
      <c r="AC434" s="271"/>
      <c r="AD434" s="272"/>
      <c r="AE434" s="273"/>
      <c r="AF434" s="271"/>
      <c r="AG434" s="272"/>
      <c r="AH434" s="272"/>
      <c r="AI434" s="273"/>
      <c r="AJ434" s="64"/>
    </row>
    <row r="435" spans="5:41" ht="15" customHeight="1" x14ac:dyDescent="0.3">
      <c r="F435" s="63" t="str">
        <f>IF(H430="","",IF(O435&gt;0,IF(O435&lt;=H430,"X",""),""))</f>
        <v/>
      </c>
      <c r="G435" s="48" t="str">
        <f>IF($G$27="","",$G$27)</f>
        <v>Civic/Recreation</v>
      </c>
      <c r="H435" s="271"/>
      <c r="I435" s="272"/>
      <c r="J435" s="273"/>
      <c r="K435" s="271"/>
      <c r="L435" s="272"/>
      <c r="M435" s="272"/>
      <c r="N435" s="273"/>
      <c r="O435" s="64"/>
      <c r="V435" s="21"/>
      <c r="AA435" s="63" t="str">
        <f>IF(AC430="","",IF(AJ435&gt;0,IF(AJ435&lt;=AC430,"X",""),""))</f>
        <v/>
      </c>
      <c r="AB435" s="48" t="str">
        <f>IF($AB$27="","",$AB$27)</f>
        <v>Recreation</v>
      </c>
      <c r="AC435" s="271"/>
      <c r="AD435" s="272"/>
      <c r="AE435" s="273"/>
      <c r="AF435" s="271"/>
      <c r="AG435" s="272"/>
      <c r="AH435" s="272"/>
      <c r="AI435" s="273"/>
      <c r="AJ435" s="64"/>
    </row>
    <row r="436" spans="5:41" ht="15" customHeight="1" x14ac:dyDescent="0.3">
      <c r="F436" s="63" t="str">
        <f>IF(H430="","",IF(O436&gt;0,IF(O436&lt;=H430,"X",""),""))</f>
        <v/>
      </c>
      <c r="G436" s="48" t="str">
        <f>IF($G$28="","",$G$28)</f>
        <v>Job Training/Education</v>
      </c>
      <c r="H436" s="271"/>
      <c r="I436" s="272"/>
      <c r="J436" s="273"/>
      <c r="K436" s="271"/>
      <c r="L436" s="272"/>
      <c r="M436" s="272"/>
      <c r="N436" s="273"/>
      <c r="O436" s="64"/>
      <c r="V436" s="21"/>
      <c r="AA436" s="63" t="str">
        <f>IF(AC430="","",IF(AJ436&gt;0,IF(AJ436&lt;=AC430,"X",""),""))</f>
        <v/>
      </c>
      <c r="AB436" s="48" t="str">
        <f>IF($AB$28="","",$AB$28)</f>
        <v>Job Training/Education</v>
      </c>
      <c r="AC436" s="271"/>
      <c r="AD436" s="272"/>
      <c r="AE436" s="273"/>
      <c r="AF436" s="271"/>
      <c r="AG436" s="272"/>
      <c r="AH436" s="272"/>
      <c r="AI436" s="273"/>
      <c r="AJ436" s="64"/>
    </row>
    <row r="437" spans="5:41" ht="15" customHeight="1" thickBot="1" x14ac:dyDescent="0.35">
      <c r="F437" s="24"/>
      <c r="G437" s="24"/>
      <c r="H437" s="24"/>
      <c r="I437" s="24"/>
      <c r="J437" s="24"/>
      <c r="K437" s="24"/>
      <c r="L437" s="24"/>
      <c r="M437" s="24"/>
      <c r="N437" s="24"/>
      <c r="O437" s="24"/>
      <c r="V437" s="21"/>
      <c r="AA437" s="24"/>
      <c r="AB437" s="24"/>
      <c r="AC437" s="24"/>
      <c r="AD437" s="24"/>
      <c r="AE437" s="24"/>
      <c r="AF437" s="24"/>
      <c r="AG437" s="24"/>
      <c r="AH437" s="24"/>
      <c r="AI437" s="24"/>
      <c r="AJ437" s="24"/>
    </row>
    <row r="438" spans="5:41" ht="14.5" thickBot="1" x14ac:dyDescent="0.35">
      <c r="E438" s="24"/>
      <c r="F438" s="24"/>
      <c r="G438" s="24"/>
      <c r="H438" s="24"/>
      <c r="I438" s="24"/>
      <c r="J438" s="24"/>
      <c r="K438" s="24"/>
      <c r="L438" s="24"/>
      <c r="M438" s="24"/>
      <c r="N438" s="24"/>
      <c r="O438" s="24"/>
      <c r="V438" s="21"/>
      <c r="Z438" s="24"/>
      <c r="AA438" s="24"/>
      <c r="AB438" s="24"/>
      <c r="AC438" s="24"/>
      <c r="AD438" s="24"/>
      <c r="AE438" s="24"/>
      <c r="AF438" s="24"/>
      <c r="AG438" s="24"/>
      <c r="AH438" s="24"/>
      <c r="AI438" s="24"/>
      <c r="AJ438" s="24"/>
    </row>
    <row r="439" spans="5:41" x14ac:dyDescent="0.3">
      <c r="E439" s="264"/>
      <c r="F439" s="264"/>
      <c r="G439" s="264"/>
      <c r="H439" s="264"/>
      <c r="I439" s="264"/>
      <c r="J439" s="264"/>
      <c r="K439" s="264"/>
      <c r="L439" s="264"/>
      <c r="M439" s="264"/>
      <c r="N439" s="264"/>
      <c r="O439" s="264"/>
      <c r="V439" s="21"/>
      <c r="Z439" s="264"/>
      <c r="AA439" s="264"/>
      <c r="AB439" s="264"/>
      <c r="AC439" s="264"/>
      <c r="AD439" s="264"/>
      <c r="AE439" s="264"/>
      <c r="AF439" s="264"/>
      <c r="AG439" s="264"/>
      <c r="AH439" s="264"/>
      <c r="AI439" s="264"/>
      <c r="AJ439" s="264"/>
    </row>
    <row r="440" spans="5:41" x14ac:dyDescent="0.3">
      <c r="F440" s="57" t="s">
        <v>22</v>
      </c>
      <c r="G440" s="34">
        <f>G430+1</f>
        <v>37</v>
      </c>
      <c r="H440" s="57" t="s">
        <v>43</v>
      </c>
      <c r="I440" s="57"/>
      <c r="J440" s="57"/>
      <c r="K440" s="58" t="s">
        <v>21</v>
      </c>
      <c r="L440" s="59"/>
      <c r="V440" s="21"/>
      <c r="AA440" s="57" t="s">
        <v>22</v>
      </c>
      <c r="AB440" s="34">
        <f>AB430+1</f>
        <v>37</v>
      </c>
      <c r="AC440" s="57" t="s">
        <v>43</v>
      </c>
      <c r="AD440" s="57"/>
      <c r="AE440" s="57"/>
      <c r="AF440" s="58" t="s">
        <v>21</v>
      </c>
      <c r="AG440" s="59"/>
    </row>
    <row r="441" spans="5:41" x14ac:dyDescent="0.3">
      <c r="E441" s="274" t="s">
        <v>20</v>
      </c>
      <c r="F441" s="274"/>
      <c r="G441" s="61" t="s">
        <v>19</v>
      </c>
      <c r="H441" s="62">
        <f>IF(G441=P$4,Q$4,IF(G441=P$5,Q$5,IF(G441=P$6,Q$6,IF(G441=P$7,Q$7,IF(G441=P$8,Q$8,"")))))</f>
        <v>0</v>
      </c>
      <c r="I441" s="62"/>
      <c r="J441" s="62"/>
      <c r="K441" s="58" t="s">
        <v>18</v>
      </c>
      <c r="L441" s="59"/>
      <c r="P441" s="17">
        <f>IF(G441="",0,1)</f>
        <v>0</v>
      </c>
      <c r="Q441" s="17">
        <f>IF(F443="",0,1)</f>
        <v>0</v>
      </c>
      <c r="R441" s="17">
        <f>IF(F444="",0,1)</f>
        <v>0</v>
      </c>
      <c r="S441" s="17">
        <f>IF(F445="",0,1)</f>
        <v>0</v>
      </c>
      <c r="T441" s="17">
        <f>IF(F446="",0,1)</f>
        <v>0</v>
      </c>
      <c r="V441" s="21"/>
      <c r="Z441" s="274" t="s">
        <v>20</v>
      </c>
      <c r="AA441" s="274"/>
      <c r="AB441" s="61" t="s">
        <v>19</v>
      </c>
      <c r="AC441" s="62" t="str">
        <f>IF(AB441=AK$4,AL$4,IF(AB441=AK$5,AL$5,IF(AB441=AK$6,AL$6,IF(AB441=AK$7,AL$7,IF(AB441=AK$8,AL$8,"")))))</f>
        <v/>
      </c>
      <c r="AD441" s="62"/>
      <c r="AE441" s="62"/>
      <c r="AF441" s="58" t="s">
        <v>18</v>
      </c>
      <c r="AG441" s="59"/>
      <c r="AK441" s="17">
        <f>IF(AB441="",0,1)</f>
        <v>0</v>
      </c>
      <c r="AL441" s="17">
        <f>IF(AA443="",0,1)</f>
        <v>0</v>
      </c>
      <c r="AM441" s="17">
        <f>IF(AA444="",0,1)</f>
        <v>0</v>
      </c>
      <c r="AN441" s="17">
        <f>IF(AA445="",0,1)</f>
        <v>0</v>
      </c>
      <c r="AO441" s="17">
        <f>IF(AA446="",0,1)</f>
        <v>0</v>
      </c>
    </row>
    <row r="442" spans="5:41" x14ac:dyDescent="0.3">
      <c r="G442" s="57" t="s">
        <v>16</v>
      </c>
      <c r="H442" s="57" t="s">
        <v>15</v>
      </c>
      <c r="I442" s="57"/>
      <c r="J442" s="57"/>
      <c r="K442" s="57" t="s">
        <v>14</v>
      </c>
      <c r="L442" s="57"/>
      <c r="M442" s="57"/>
      <c r="N442" s="57"/>
      <c r="O442" s="57" t="s">
        <v>13</v>
      </c>
      <c r="V442" s="21"/>
      <c r="AB442" s="57" t="s">
        <v>16</v>
      </c>
      <c r="AC442" s="57" t="s">
        <v>15</v>
      </c>
      <c r="AD442" s="57"/>
      <c r="AE442" s="57"/>
      <c r="AF442" s="57" t="s">
        <v>14</v>
      </c>
      <c r="AG442" s="57"/>
      <c r="AH442" s="57"/>
      <c r="AI442" s="57"/>
      <c r="AJ442" s="57" t="s">
        <v>13</v>
      </c>
    </row>
    <row r="443" spans="5:41" ht="15" customHeight="1" x14ac:dyDescent="0.3">
      <c r="F443" s="63" t="str">
        <f>IF(H439="","",IF(O443&gt;0,IF(O443&lt;=H439,"X",""),""))</f>
        <v/>
      </c>
      <c r="G443" s="48" t="str">
        <f>IF($G$25="","",$G$25)</f>
        <v>Health Services</v>
      </c>
      <c r="H443" s="271"/>
      <c r="I443" s="272"/>
      <c r="J443" s="273"/>
      <c r="K443" s="271"/>
      <c r="L443" s="272"/>
      <c r="M443" s="272"/>
      <c r="N443" s="273"/>
      <c r="O443" s="64"/>
      <c r="V443" s="21"/>
      <c r="AA443" s="63" t="str">
        <f>IF(AJ443="Yes", "X","")</f>
        <v/>
      </c>
      <c r="AB443" s="48" t="str">
        <f>IF($AB$25="","",$AB$25)</f>
        <v>Health Services</v>
      </c>
      <c r="AC443" s="271"/>
      <c r="AD443" s="272"/>
      <c r="AE443" s="273"/>
      <c r="AF443" s="271"/>
      <c r="AG443" s="272"/>
      <c r="AH443" s="272"/>
      <c r="AI443" s="273"/>
      <c r="AJ443" s="64"/>
    </row>
    <row r="444" spans="5:41" ht="15" customHeight="1" x14ac:dyDescent="0.3">
      <c r="F444" s="63" t="str">
        <f>IF(H440="","",IF(O444&gt;0,IF(O444&lt;=H440,"X",""),""))</f>
        <v/>
      </c>
      <c r="G444" s="48" t="str">
        <f>IF($G$26="","",$G$26)</f>
        <v>Food Access</v>
      </c>
      <c r="H444" s="271"/>
      <c r="I444" s="272"/>
      <c r="J444" s="273"/>
      <c r="K444" s="271"/>
      <c r="L444" s="272"/>
      <c r="M444" s="272"/>
      <c r="N444" s="273"/>
      <c r="O444" s="64"/>
      <c r="V444" s="21"/>
      <c r="AA444" s="63" t="str">
        <f>IF(AC440="","",IF(AJ444&gt;0,IF(AJ444&lt;=AC440,"X",""),""))</f>
        <v/>
      </c>
      <c r="AB444" s="48" t="str">
        <f>IF($AB$26="","",$AB$26)</f>
        <v>Food Access</v>
      </c>
      <c r="AC444" s="271"/>
      <c r="AD444" s="272"/>
      <c r="AE444" s="273"/>
      <c r="AF444" s="271"/>
      <c r="AG444" s="272"/>
      <c r="AH444" s="272"/>
      <c r="AI444" s="273"/>
      <c r="AJ444" s="64"/>
    </row>
    <row r="445" spans="5:41" ht="15" customHeight="1" x14ac:dyDescent="0.3">
      <c r="F445" s="63" t="str">
        <f>IF(H440="","",IF(O445&gt;0,IF(O445&lt;=H440,"X",""),""))</f>
        <v/>
      </c>
      <c r="G445" s="48" t="str">
        <f>IF($G$27="","",$G$27)</f>
        <v>Civic/Recreation</v>
      </c>
      <c r="H445" s="271"/>
      <c r="I445" s="272"/>
      <c r="J445" s="273"/>
      <c r="K445" s="271"/>
      <c r="L445" s="272"/>
      <c r="M445" s="272"/>
      <c r="N445" s="273"/>
      <c r="O445" s="64"/>
      <c r="V445" s="21"/>
      <c r="AA445" s="63" t="str">
        <f>IF(AC440="","",IF(AJ445&gt;0,IF(AJ445&lt;=AC440,"X",""),""))</f>
        <v/>
      </c>
      <c r="AB445" s="48" t="str">
        <f>IF($AB$27="","",$AB$27)</f>
        <v>Recreation</v>
      </c>
      <c r="AC445" s="271"/>
      <c r="AD445" s="272"/>
      <c r="AE445" s="273"/>
      <c r="AF445" s="271"/>
      <c r="AG445" s="272"/>
      <c r="AH445" s="272"/>
      <c r="AI445" s="273"/>
      <c r="AJ445" s="64"/>
    </row>
    <row r="446" spans="5:41" ht="15" customHeight="1" x14ac:dyDescent="0.3">
      <c r="F446" s="63" t="str">
        <f>IF(H440="","",IF(O446&gt;0,IF(O446&lt;=H440,"X",""),""))</f>
        <v/>
      </c>
      <c r="G446" s="48" t="str">
        <f>IF($G$28="","",$G$28)</f>
        <v>Job Training/Education</v>
      </c>
      <c r="H446" s="271"/>
      <c r="I446" s="272"/>
      <c r="J446" s="273"/>
      <c r="K446" s="271"/>
      <c r="L446" s="272"/>
      <c r="M446" s="272"/>
      <c r="N446" s="273"/>
      <c r="O446" s="64"/>
      <c r="V446" s="21"/>
      <c r="AA446" s="63" t="str">
        <f>IF(AC440="","",IF(AJ446&gt;0,IF(AJ446&lt;=AC440,"X",""),""))</f>
        <v/>
      </c>
      <c r="AB446" s="48" t="str">
        <f>IF($AB$28="","",$AB$28)</f>
        <v>Job Training/Education</v>
      </c>
      <c r="AC446" s="271"/>
      <c r="AD446" s="272"/>
      <c r="AE446" s="273"/>
      <c r="AF446" s="271"/>
      <c r="AG446" s="272"/>
      <c r="AH446" s="272"/>
      <c r="AI446" s="273"/>
      <c r="AJ446" s="64"/>
    </row>
    <row r="447" spans="5:41" ht="15" customHeight="1" thickBot="1" x14ac:dyDescent="0.35">
      <c r="F447" s="24"/>
      <c r="G447" s="24"/>
      <c r="H447" s="24"/>
      <c r="I447" s="24"/>
      <c r="J447" s="24"/>
      <c r="K447" s="24"/>
      <c r="L447" s="24"/>
      <c r="M447" s="24"/>
      <c r="N447" s="24"/>
      <c r="O447" s="24"/>
      <c r="V447" s="21"/>
      <c r="AA447" s="24"/>
      <c r="AB447" s="24"/>
      <c r="AC447" s="24"/>
      <c r="AD447" s="24"/>
      <c r="AE447" s="24"/>
      <c r="AF447" s="24"/>
      <c r="AG447" s="24"/>
      <c r="AH447" s="24"/>
      <c r="AI447" s="24"/>
      <c r="AJ447" s="24"/>
    </row>
    <row r="448" spans="5:41" ht="14.5" thickBot="1" x14ac:dyDescent="0.35">
      <c r="E448" s="24"/>
      <c r="F448" s="24"/>
      <c r="G448" s="24"/>
      <c r="H448" s="24"/>
      <c r="I448" s="24"/>
      <c r="J448" s="24"/>
      <c r="K448" s="24"/>
      <c r="L448" s="24"/>
      <c r="M448" s="24"/>
      <c r="N448" s="24"/>
      <c r="O448" s="24"/>
      <c r="V448" s="21"/>
      <c r="Z448" s="24"/>
      <c r="AA448" s="24"/>
      <c r="AB448" s="24"/>
      <c r="AC448" s="24"/>
      <c r="AD448" s="24"/>
      <c r="AE448" s="24"/>
      <c r="AF448" s="24"/>
      <c r="AG448" s="24"/>
      <c r="AH448" s="24"/>
      <c r="AI448" s="24"/>
      <c r="AJ448" s="24"/>
    </row>
    <row r="449" spans="5:41" x14ac:dyDescent="0.3">
      <c r="E449" s="264"/>
      <c r="F449" s="264"/>
      <c r="G449" s="264"/>
      <c r="H449" s="264"/>
      <c r="I449" s="264"/>
      <c r="J449" s="264"/>
      <c r="K449" s="264"/>
      <c r="L449" s="264"/>
      <c r="M449" s="264"/>
      <c r="N449" s="264"/>
      <c r="O449" s="264"/>
      <c r="V449" s="21"/>
      <c r="Z449" s="264"/>
      <c r="AA449" s="264"/>
      <c r="AB449" s="264"/>
      <c r="AC449" s="264"/>
      <c r="AD449" s="264"/>
      <c r="AE449" s="264"/>
      <c r="AF449" s="264"/>
      <c r="AG449" s="264"/>
      <c r="AH449" s="264"/>
      <c r="AI449" s="264"/>
      <c r="AJ449" s="264"/>
    </row>
    <row r="450" spans="5:41" x14ac:dyDescent="0.3">
      <c r="F450" s="57" t="s">
        <v>22</v>
      </c>
      <c r="G450" s="34">
        <f>G440+1</f>
        <v>38</v>
      </c>
      <c r="H450" s="57" t="s">
        <v>43</v>
      </c>
      <c r="I450" s="57"/>
      <c r="J450" s="57"/>
      <c r="K450" s="58" t="s">
        <v>21</v>
      </c>
      <c r="L450" s="59"/>
      <c r="V450" s="21"/>
      <c r="AA450" s="57" t="s">
        <v>22</v>
      </c>
      <c r="AB450" s="34">
        <f>AB440+1</f>
        <v>38</v>
      </c>
      <c r="AC450" s="57" t="s">
        <v>43</v>
      </c>
      <c r="AD450" s="57"/>
      <c r="AE450" s="57"/>
      <c r="AF450" s="58" t="s">
        <v>21</v>
      </c>
      <c r="AG450" s="59"/>
    </row>
    <row r="451" spans="5:41" x14ac:dyDescent="0.3">
      <c r="E451" s="274" t="s">
        <v>20</v>
      </c>
      <c r="F451" s="274"/>
      <c r="G451" s="61" t="s">
        <v>19</v>
      </c>
      <c r="H451" s="62">
        <f>IF(G451=P$4,Q$4,IF(G451=P$5,Q$5,IF(G451=P$6,Q$6,IF(G451=P$7,Q$7,IF(G451=P$8,Q$8,"")))))</f>
        <v>0</v>
      </c>
      <c r="I451" s="62"/>
      <c r="J451" s="62"/>
      <c r="K451" s="58" t="s">
        <v>18</v>
      </c>
      <c r="L451" s="59"/>
      <c r="P451" s="17">
        <f>IF(G451="",0,1)</f>
        <v>0</v>
      </c>
      <c r="Q451" s="17">
        <f>IF(F453="",0,1)</f>
        <v>0</v>
      </c>
      <c r="R451" s="17">
        <f>IF(F454="",0,1)</f>
        <v>0</v>
      </c>
      <c r="S451" s="17">
        <f>IF(F455="",0,1)</f>
        <v>0</v>
      </c>
      <c r="T451" s="17">
        <f>IF(F456="",0,1)</f>
        <v>0</v>
      </c>
      <c r="V451" s="21"/>
      <c r="Z451" s="274" t="s">
        <v>20</v>
      </c>
      <c r="AA451" s="274"/>
      <c r="AB451" s="61" t="s">
        <v>19</v>
      </c>
      <c r="AC451" s="62" t="str">
        <f>IF(AB451=AK$4,AL$4,IF(AB451=AK$5,AL$5,IF(AB451=AK$6,AL$6,IF(AB451=AK$7,AL$7,IF(AB451=AK$8,AL$8,"")))))</f>
        <v/>
      </c>
      <c r="AD451" s="62"/>
      <c r="AE451" s="62"/>
      <c r="AF451" s="58" t="s">
        <v>18</v>
      </c>
      <c r="AG451" s="59"/>
      <c r="AK451" s="17">
        <f>IF(AB451="",0,1)</f>
        <v>0</v>
      </c>
      <c r="AL451" s="17">
        <f>IF(AA453="",0,1)</f>
        <v>0</v>
      </c>
      <c r="AM451" s="17">
        <f>IF(AA454="",0,1)</f>
        <v>0</v>
      </c>
      <c r="AN451" s="17">
        <f>IF(AA455="",0,1)</f>
        <v>0</v>
      </c>
      <c r="AO451" s="17">
        <f>IF(AA456="",0,1)</f>
        <v>0</v>
      </c>
    </row>
    <row r="452" spans="5:41" x14ac:dyDescent="0.3">
      <c r="G452" s="57" t="s">
        <v>16</v>
      </c>
      <c r="H452" s="57" t="s">
        <v>15</v>
      </c>
      <c r="I452" s="57"/>
      <c r="J452" s="57"/>
      <c r="K452" s="57" t="s">
        <v>14</v>
      </c>
      <c r="L452" s="57"/>
      <c r="M452" s="57"/>
      <c r="N452" s="57"/>
      <c r="O452" s="57" t="s">
        <v>13</v>
      </c>
      <c r="V452" s="21"/>
      <c r="AB452" s="57" t="s">
        <v>16</v>
      </c>
      <c r="AC452" s="57" t="s">
        <v>15</v>
      </c>
      <c r="AD452" s="57"/>
      <c r="AE452" s="57"/>
      <c r="AF452" s="57" t="s">
        <v>14</v>
      </c>
      <c r="AG452" s="57"/>
      <c r="AH452" s="57"/>
      <c r="AI452" s="57"/>
      <c r="AJ452" s="57" t="s">
        <v>13</v>
      </c>
    </row>
    <row r="453" spans="5:41" ht="15" customHeight="1" x14ac:dyDescent="0.3">
      <c r="F453" s="63" t="str">
        <f>IF(H449="","",IF(O453&gt;0,IF(O453&lt;=H449,"X",""),""))</f>
        <v/>
      </c>
      <c r="G453" s="48" t="str">
        <f>IF($G$25="","",$G$25)</f>
        <v>Health Services</v>
      </c>
      <c r="H453" s="271"/>
      <c r="I453" s="272"/>
      <c r="J453" s="273"/>
      <c r="K453" s="271"/>
      <c r="L453" s="272"/>
      <c r="M453" s="272"/>
      <c r="N453" s="273"/>
      <c r="O453" s="64"/>
      <c r="V453" s="21"/>
      <c r="AA453" s="63" t="str">
        <f>IF(AJ453="Yes", "X","")</f>
        <v/>
      </c>
      <c r="AB453" s="48" t="str">
        <f>IF($AB$25="","",$AB$25)</f>
        <v>Health Services</v>
      </c>
      <c r="AC453" s="271"/>
      <c r="AD453" s="272"/>
      <c r="AE453" s="273"/>
      <c r="AF453" s="271"/>
      <c r="AG453" s="272"/>
      <c r="AH453" s="272"/>
      <c r="AI453" s="273"/>
      <c r="AJ453" s="64"/>
    </row>
    <row r="454" spans="5:41" ht="15" customHeight="1" x14ac:dyDescent="0.3">
      <c r="F454" s="63" t="str">
        <f>IF(H450="","",IF(O454&gt;0,IF(O454&lt;=H450,"X",""),""))</f>
        <v/>
      </c>
      <c r="G454" s="48" t="str">
        <f>IF($G$26="","",$G$26)</f>
        <v>Food Access</v>
      </c>
      <c r="H454" s="271"/>
      <c r="I454" s="272"/>
      <c r="J454" s="273"/>
      <c r="K454" s="271"/>
      <c r="L454" s="272"/>
      <c r="M454" s="272"/>
      <c r="N454" s="273"/>
      <c r="O454" s="64"/>
      <c r="V454" s="21"/>
      <c r="AA454" s="63" t="str">
        <f>IF(AC450="","",IF(AJ454&gt;0,IF(AJ454&lt;=AC450,"X",""),""))</f>
        <v/>
      </c>
      <c r="AB454" s="48" t="str">
        <f>IF($AB$26="","",$AB$26)</f>
        <v>Food Access</v>
      </c>
      <c r="AC454" s="271"/>
      <c r="AD454" s="272"/>
      <c r="AE454" s="273"/>
      <c r="AF454" s="271"/>
      <c r="AG454" s="272"/>
      <c r="AH454" s="272"/>
      <c r="AI454" s="273"/>
      <c r="AJ454" s="64"/>
    </row>
    <row r="455" spans="5:41" ht="15" customHeight="1" x14ac:dyDescent="0.3">
      <c r="F455" s="63" t="str">
        <f>IF(H450="","",IF(O455&gt;0,IF(O455&lt;=H450,"X",""),""))</f>
        <v/>
      </c>
      <c r="G455" s="48" t="str">
        <f>IF($G$27="","",$G$27)</f>
        <v>Civic/Recreation</v>
      </c>
      <c r="H455" s="271"/>
      <c r="I455" s="272"/>
      <c r="J455" s="273"/>
      <c r="K455" s="271"/>
      <c r="L455" s="272"/>
      <c r="M455" s="272"/>
      <c r="N455" s="273"/>
      <c r="O455" s="64"/>
      <c r="V455" s="21"/>
      <c r="AA455" s="63" t="str">
        <f>IF(AC450="","",IF(AJ455&gt;0,IF(AJ455&lt;=AC450,"X",""),""))</f>
        <v/>
      </c>
      <c r="AB455" s="48" t="str">
        <f>IF($AB$27="","",$AB$27)</f>
        <v>Recreation</v>
      </c>
      <c r="AC455" s="271"/>
      <c r="AD455" s="272"/>
      <c r="AE455" s="273"/>
      <c r="AF455" s="271"/>
      <c r="AG455" s="272"/>
      <c r="AH455" s="272"/>
      <c r="AI455" s="273"/>
      <c r="AJ455" s="64"/>
    </row>
    <row r="456" spans="5:41" ht="15" customHeight="1" x14ac:dyDescent="0.3">
      <c r="F456" s="63" t="str">
        <f>IF(H450="","",IF(O456&gt;0,IF(O456&lt;=H450,"X",""),""))</f>
        <v/>
      </c>
      <c r="G456" s="48" t="str">
        <f>IF($G$28="","",$G$28)</f>
        <v>Job Training/Education</v>
      </c>
      <c r="H456" s="271"/>
      <c r="I456" s="272"/>
      <c r="J456" s="273"/>
      <c r="K456" s="271"/>
      <c r="L456" s="272"/>
      <c r="M456" s="272"/>
      <c r="N456" s="273"/>
      <c r="O456" s="64"/>
      <c r="V456" s="21"/>
      <c r="AA456" s="63" t="str">
        <f>IF(AC450="","",IF(AJ456&gt;0,IF(AJ456&lt;=AC450,"X",""),""))</f>
        <v/>
      </c>
      <c r="AB456" s="48" t="str">
        <f>IF($AB$28="","",$AB$28)</f>
        <v>Job Training/Education</v>
      </c>
      <c r="AC456" s="271"/>
      <c r="AD456" s="272"/>
      <c r="AE456" s="273"/>
      <c r="AF456" s="271"/>
      <c r="AG456" s="272"/>
      <c r="AH456" s="272"/>
      <c r="AI456" s="273"/>
      <c r="AJ456" s="64"/>
    </row>
    <row r="457" spans="5:41" ht="15" customHeight="1" thickBot="1" x14ac:dyDescent="0.35">
      <c r="F457" s="24"/>
      <c r="G457" s="24"/>
      <c r="H457" s="24"/>
      <c r="I457" s="24"/>
      <c r="J457" s="24"/>
      <c r="K457" s="24"/>
      <c r="L457" s="24"/>
      <c r="M457" s="24"/>
      <c r="N457" s="24"/>
      <c r="O457" s="24"/>
      <c r="V457" s="21"/>
      <c r="AA457" s="24"/>
      <c r="AB457" s="24"/>
      <c r="AC457" s="24"/>
      <c r="AD457" s="24"/>
      <c r="AE457" s="24"/>
      <c r="AF457" s="24"/>
      <c r="AG457" s="24"/>
      <c r="AH457" s="24"/>
      <c r="AI457" s="24"/>
      <c r="AJ457" s="24"/>
    </row>
    <row r="458" spans="5:41" ht="14.5" thickBot="1" x14ac:dyDescent="0.35">
      <c r="E458" s="24"/>
      <c r="F458" s="24"/>
      <c r="G458" s="24"/>
      <c r="H458" s="24"/>
      <c r="I458" s="24"/>
      <c r="J458" s="24"/>
      <c r="K458" s="24"/>
      <c r="L458" s="24"/>
      <c r="M458" s="24"/>
      <c r="N458" s="24"/>
      <c r="O458" s="24"/>
      <c r="V458" s="21"/>
      <c r="Z458" s="24"/>
      <c r="AA458" s="24"/>
      <c r="AB458" s="24"/>
      <c r="AC458" s="24"/>
      <c r="AD458" s="24"/>
      <c r="AE458" s="24"/>
      <c r="AF458" s="24"/>
      <c r="AG458" s="24"/>
      <c r="AH458" s="24"/>
      <c r="AI458" s="24"/>
      <c r="AJ458" s="24"/>
    </row>
    <row r="459" spans="5:41" x14ac:dyDescent="0.3">
      <c r="E459" s="264"/>
      <c r="F459" s="264"/>
      <c r="G459" s="264"/>
      <c r="H459" s="264"/>
      <c r="I459" s="264"/>
      <c r="J459" s="264"/>
      <c r="K459" s="264"/>
      <c r="L459" s="264"/>
      <c r="M459" s="264"/>
      <c r="N459" s="264"/>
      <c r="O459" s="264"/>
      <c r="V459" s="21"/>
      <c r="Z459" s="264"/>
      <c r="AA459" s="264"/>
      <c r="AB459" s="264"/>
      <c r="AC459" s="264"/>
      <c r="AD459" s="264"/>
      <c r="AE459" s="264"/>
      <c r="AF459" s="264"/>
      <c r="AG459" s="264"/>
      <c r="AH459" s="264"/>
      <c r="AI459" s="264"/>
      <c r="AJ459" s="264"/>
    </row>
    <row r="460" spans="5:41" x14ac:dyDescent="0.3">
      <c r="F460" s="57" t="s">
        <v>22</v>
      </c>
      <c r="G460" s="34">
        <f>G450+1</f>
        <v>39</v>
      </c>
      <c r="H460" s="57" t="s">
        <v>43</v>
      </c>
      <c r="I460" s="57"/>
      <c r="J460" s="57"/>
      <c r="K460" s="58" t="s">
        <v>21</v>
      </c>
      <c r="L460" s="59"/>
      <c r="V460" s="21"/>
      <c r="AA460" s="57" t="s">
        <v>22</v>
      </c>
      <c r="AB460" s="34">
        <f>AB450+1</f>
        <v>39</v>
      </c>
      <c r="AC460" s="57" t="s">
        <v>43</v>
      </c>
      <c r="AD460" s="57"/>
      <c r="AE460" s="57"/>
      <c r="AF460" s="58" t="s">
        <v>21</v>
      </c>
      <c r="AG460" s="59"/>
    </row>
    <row r="461" spans="5:41" x14ac:dyDescent="0.3">
      <c r="E461" s="274" t="s">
        <v>20</v>
      </c>
      <c r="F461" s="274"/>
      <c r="G461" s="61" t="s">
        <v>19</v>
      </c>
      <c r="H461" s="62">
        <f>IF(G461=P$4,Q$4,IF(G461=P$5,Q$5,IF(G461=P$6,Q$6,IF(G461=P$7,Q$7,IF(G461=P$8,Q$8,"")))))</f>
        <v>0</v>
      </c>
      <c r="I461" s="62"/>
      <c r="J461" s="62"/>
      <c r="K461" s="58" t="s">
        <v>18</v>
      </c>
      <c r="L461" s="59"/>
      <c r="P461" s="17">
        <f>IF(G461="",0,1)</f>
        <v>0</v>
      </c>
      <c r="Q461" s="17">
        <f>IF(F463="",0,1)</f>
        <v>0</v>
      </c>
      <c r="R461" s="17">
        <f>IF(F464="",0,1)</f>
        <v>0</v>
      </c>
      <c r="S461" s="17">
        <f>IF(F465="",0,1)</f>
        <v>0</v>
      </c>
      <c r="T461" s="17">
        <f>IF(F466="",0,1)</f>
        <v>0</v>
      </c>
      <c r="V461" s="21"/>
      <c r="Z461" s="274" t="s">
        <v>20</v>
      </c>
      <c r="AA461" s="274"/>
      <c r="AB461" s="61" t="s">
        <v>19</v>
      </c>
      <c r="AC461" s="62" t="str">
        <f>IF(AB461=AK$4,AL$4,IF(AB461=AK$5,AL$5,IF(AB461=AK$6,AL$6,IF(AB461=AK$7,AL$7,IF(AB461=AK$8,AL$8,"")))))</f>
        <v/>
      </c>
      <c r="AD461" s="62"/>
      <c r="AE461" s="62"/>
      <c r="AF461" s="58" t="s">
        <v>18</v>
      </c>
      <c r="AG461" s="59"/>
      <c r="AK461" s="17">
        <f>IF(AB461="",0,1)</f>
        <v>0</v>
      </c>
      <c r="AL461" s="17">
        <f>IF(AA463="",0,1)</f>
        <v>0</v>
      </c>
      <c r="AM461" s="17">
        <f>IF(AA464="",0,1)</f>
        <v>0</v>
      </c>
      <c r="AN461" s="17">
        <f>IF(AA465="",0,1)</f>
        <v>0</v>
      </c>
      <c r="AO461" s="17">
        <f>IF(AA466="",0,1)</f>
        <v>0</v>
      </c>
    </row>
    <row r="462" spans="5:41" x14ac:dyDescent="0.3">
      <c r="G462" s="57" t="s">
        <v>16</v>
      </c>
      <c r="H462" s="57" t="s">
        <v>15</v>
      </c>
      <c r="I462" s="57"/>
      <c r="J462" s="57"/>
      <c r="K462" s="57" t="s">
        <v>14</v>
      </c>
      <c r="L462" s="57"/>
      <c r="M462" s="57"/>
      <c r="N462" s="57"/>
      <c r="O462" s="57" t="s">
        <v>13</v>
      </c>
      <c r="V462" s="21"/>
      <c r="AB462" s="57" t="s">
        <v>16</v>
      </c>
      <c r="AC462" s="57" t="s">
        <v>15</v>
      </c>
      <c r="AD462" s="57"/>
      <c r="AE462" s="57"/>
      <c r="AF462" s="57" t="s">
        <v>14</v>
      </c>
      <c r="AG462" s="57"/>
      <c r="AH462" s="57"/>
      <c r="AI462" s="57"/>
      <c r="AJ462" s="57" t="s">
        <v>13</v>
      </c>
    </row>
    <row r="463" spans="5:41" ht="15" customHeight="1" x14ac:dyDescent="0.3">
      <c r="F463" s="63" t="str">
        <f>IF(H459="","",IF(O463&gt;0,IF(O463&lt;=H459,"X",""),""))</f>
        <v/>
      </c>
      <c r="G463" s="48" t="str">
        <f>IF($G$25="","",$G$25)</f>
        <v>Health Services</v>
      </c>
      <c r="H463" s="271"/>
      <c r="I463" s="272"/>
      <c r="J463" s="273"/>
      <c r="K463" s="271"/>
      <c r="L463" s="272"/>
      <c r="M463" s="272"/>
      <c r="N463" s="273"/>
      <c r="O463" s="64"/>
      <c r="V463" s="21"/>
      <c r="AA463" s="63" t="str">
        <f>IF(AJ463="Yes", "X","")</f>
        <v/>
      </c>
      <c r="AB463" s="48" t="str">
        <f>IF($AB$25="","",$AB$25)</f>
        <v>Health Services</v>
      </c>
      <c r="AC463" s="271"/>
      <c r="AD463" s="272"/>
      <c r="AE463" s="273"/>
      <c r="AF463" s="271"/>
      <c r="AG463" s="272"/>
      <c r="AH463" s="272"/>
      <c r="AI463" s="273"/>
      <c r="AJ463" s="64"/>
    </row>
    <row r="464" spans="5:41" ht="15" customHeight="1" x14ac:dyDescent="0.3">
      <c r="F464" s="63" t="str">
        <f>IF(H460="","",IF(O464&gt;0,IF(O464&lt;=H460,"X",""),""))</f>
        <v/>
      </c>
      <c r="G464" s="48" t="str">
        <f>IF($G$26="","",$G$26)</f>
        <v>Food Access</v>
      </c>
      <c r="H464" s="271"/>
      <c r="I464" s="272"/>
      <c r="J464" s="273"/>
      <c r="K464" s="271"/>
      <c r="L464" s="272"/>
      <c r="M464" s="272"/>
      <c r="N464" s="273"/>
      <c r="O464" s="64"/>
      <c r="V464" s="21"/>
      <c r="AA464" s="63" t="str">
        <f>IF(AC460="","",IF(AJ464&gt;0,IF(AJ464&lt;=AC460,"X",""),""))</f>
        <v/>
      </c>
      <c r="AB464" s="48" t="str">
        <f>IF($AB$26="","",$AB$26)</f>
        <v>Food Access</v>
      </c>
      <c r="AC464" s="271"/>
      <c r="AD464" s="272"/>
      <c r="AE464" s="273"/>
      <c r="AF464" s="271"/>
      <c r="AG464" s="272"/>
      <c r="AH464" s="272"/>
      <c r="AI464" s="273"/>
      <c r="AJ464" s="64"/>
    </row>
    <row r="465" spans="5:41" ht="15" customHeight="1" x14ac:dyDescent="0.3">
      <c r="F465" s="63" t="str">
        <f>IF(H460="","",IF(O465&gt;0,IF(O465&lt;=H460,"X",""),""))</f>
        <v/>
      </c>
      <c r="G465" s="48" t="str">
        <f>IF($G$27="","",$G$27)</f>
        <v>Civic/Recreation</v>
      </c>
      <c r="H465" s="271"/>
      <c r="I465" s="272"/>
      <c r="J465" s="273"/>
      <c r="K465" s="271"/>
      <c r="L465" s="272"/>
      <c r="M465" s="272"/>
      <c r="N465" s="273"/>
      <c r="O465" s="64"/>
      <c r="V465" s="21"/>
      <c r="AA465" s="63" t="str">
        <f>IF(AC460="","",IF(AJ465&gt;0,IF(AJ465&lt;=AC460,"X",""),""))</f>
        <v/>
      </c>
      <c r="AB465" s="48" t="str">
        <f>IF($AB$27="","",$AB$27)</f>
        <v>Recreation</v>
      </c>
      <c r="AC465" s="271"/>
      <c r="AD465" s="272"/>
      <c r="AE465" s="273"/>
      <c r="AF465" s="271"/>
      <c r="AG465" s="272"/>
      <c r="AH465" s="272"/>
      <c r="AI465" s="273"/>
      <c r="AJ465" s="64"/>
    </row>
    <row r="466" spans="5:41" ht="15" customHeight="1" x14ac:dyDescent="0.3">
      <c r="F466" s="63" t="str">
        <f>IF(H460="","",IF(O466&gt;0,IF(O466&lt;=H460,"X",""),""))</f>
        <v/>
      </c>
      <c r="G466" s="48" t="str">
        <f>IF($G$28="","",$G$28)</f>
        <v>Job Training/Education</v>
      </c>
      <c r="H466" s="271"/>
      <c r="I466" s="272"/>
      <c r="J466" s="273"/>
      <c r="K466" s="271"/>
      <c r="L466" s="272"/>
      <c r="M466" s="272"/>
      <c r="N466" s="273"/>
      <c r="O466" s="64"/>
      <c r="V466" s="21"/>
      <c r="AA466" s="63" t="str">
        <f>IF(AC460="","",IF(AJ466&gt;0,IF(AJ466&lt;=AC460,"X",""),""))</f>
        <v/>
      </c>
      <c r="AB466" s="48" t="str">
        <f>IF($AB$28="","",$AB$28)</f>
        <v>Job Training/Education</v>
      </c>
      <c r="AC466" s="271"/>
      <c r="AD466" s="272"/>
      <c r="AE466" s="273"/>
      <c r="AF466" s="271"/>
      <c r="AG466" s="272"/>
      <c r="AH466" s="272"/>
      <c r="AI466" s="273"/>
      <c r="AJ466" s="64"/>
    </row>
    <row r="467" spans="5:41" ht="15" customHeight="1" thickBot="1" x14ac:dyDescent="0.35">
      <c r="F467" s="24"/>
      <c r="G467" s="24"/>
      <c r="H467" s="24"/>
      <c r="I467" s="24"/>
      <c r="J467" s="24"/>
      <c r="K467" s="24"/>
      <c r="L467" s="24"/>
      <c r="M467" s="24"/>
      <c r="N467" s="24"/>
      <c r="O467" s="24"/>
      <c r="V467" s="21"/>
      <c r="AA467" s="24"/>
      <c r="AB467" s="24"/>
      <c r="AC467" s="24"/>
      <c r="AD467" s="24"/>
      <c r="AE467" s="24"/>
      <c r="AF467" s="24"/>
      <c r="AG467" s="24"/>
      <c r="AH467" s="24"/>
      <c r="AI467" s="24"/>
      <c r="AJ467" s="24"/>
    </row>
    <row r="468" spans="5:41" ht="14.5" thickBot="1" x14ac:dyDescent="0.35">
      <c r="E468" s="24"/>
      <c r="F468" s="24"/>
      <c r="G468" s="24"/>
      <c r="H468" s="24"/>
      <c r="I468" s="24"/>
      <c r="J468" s="24"/>
      <c r="K468" s="24"/>
      <c r="L468" s="24"/>
      <c r="M468" s="24"/>
      <c r="N468" s="24"/>
      <c r="O468" s="24"/>
      <c r="V468" s="21"/>
      <c r="Z468" s="24"/>
      <c r="AA468" s="24"/>
      <c r="AB468" s="24"/>
      <c r="AC468" s="24"/>
      <c r="AD468" s="24"/>
      <c r="AE468" s="24"/>
      <c r="AF468" s="24"/>
      <c r="AG468" s="24"/>
      <c r="AH468" s="24"/>
      <c r="AI468" s="24"/>
      <c r="AJ468" s="24"/>
    </row>
    <row r="469" spans="5:41" x14ac:dyDescent="0.3">
      <c r="E469" s="264"/>
      <c r="F469" s="264"/>
      <c r="G469" s="264"/>
      <c r="H469" s="264"/>
      <c r="I469" s="264"/>
      <c r="J469" s="264"/>
      <c r="K469" s="264"/>
      <c r="L469" s="264"/>
      <c r="M469" s="264"/>
      <c r="N469" s="264"/>
      <c r="O469" s="264"/>
      <c r="V469" s="21"/>
      <c r="Z469" s="264"/>
      <c r="AA469" s="264"/>
      <c r="AB469" s="264"/>
      <c r="AC469" s="264"/>
      <c r="AD469" s="264"/>
      <c r="AE469" s="264"/>
      <c r="AF469" s="264"/>
      <c r="AG469" s="264"/>
      <c r="AH469" s="264"/>
      <c r="AI469" s="264"/>
      <c r="AJ469" s="264"/>
    </row>
    <row r="470" spans="5:41" x14ac:dyDescent="0.3">
      <c r="F470" s="57" t="s">
        <v>22</v>
      </c>
      <c r="G470" s="34">
        <f>G460+1</f>
        <v>40</v>
      </c>
      <c r="H470" s="57" t="s">
        <v>43</v>
      </c>
      <c r="I470" s="57"/>
      <c r="J470" s="57"/>
      <c r="K470" s="58" t="s">
        <v>21</v>
      </c>
      <c r="L470" s="59"/>
      <c r="V470" s="21"/>
      <c r="AA470" s="57" t="s">
        <v>22</v>
      </c>
      <c r="AB470" s="34">
        <f>AB460+1</f>
        <v>40</v>
      </c>
      <c r="AC470" s="57" t="s">
        <v>43</v>
      </c>
      <c r="AD470" s="57"/>
      <c r="AE470" s="57"/>
      <c r="AF470" s="58" t="s">
        <v>21</v>
      </c>
      <c r="AG470" s="59"/>
    </row>
    <row r="471" spans="5:41" x14ac:dyDescent="0.3">
      <c r="E471" s="274" t="s">
        <v>20</v>
      </c>
      <c r="F471" s="274"/>
      <c r="G471" s="61" t="s">
        <v>19</v>
      </c>
      <c r="H471" s="62">
        <f>IF(G471=P$4,Q$4,IF(G471=P$5,Q$5,IF(G471=P$6,Q$6,IF(G471=P$7,Q$7,IF(G471=P$8,Q$8,"")))))</f>
        <v>0</v>
      </c>
      <c r="I471" s="62"/>
      <c r="J471" s="62"/>
      <c r="K471" s="58" t="s">
        <v>18</v>
      </c>
      <c r="L471" s="59"/>
      <c r="P471" s="17">
        <f>IF(G471="",0,1)</f>
        <v>0</v>
      </c>
      <c r="Q471" s="17">
        <f>IF(F473="",0,1)</f>
        <v>0</v>
      </c>
      <c r="R471" s="17">
        <f>IF(F474="",0,1)</f>
        <v>0</v>
      </c>
      <c r="S471" s="17">
        <f>IF(F475="",0,1)</f>
        <v>0</v>
      </c>
      <c r="T471" s="17">
        <f>IF(F476="",0,1)</f>
        <v>0</v>
      </c>
      <c r="V471" s="21"/>
      <c r="Z471" s="274" t="s">
        <v>20</v>
      </c>
      <c r="AA471" s="274"/>
      <c r="AB471" s="61" t="s">
        <v>19</v>
      </c>
      <c r="AC471" s="62" t="str">
        <f>IF(AB471=AK$4,AL$4,IF(AB471=AK$5,AL$5,IF(AB471=AK$6,AL$6,IF(AB471=AK$7,AL$7,IF(AB471=AK$8,AL$8,"")))))</f>
        <v/>
      </c>
      <c r="AD471" s="62"/>
      <c r="AE471" s="62"/>
      <c r="AF471" s="58" t="s">
        <v>18</v>
      </c>
      <c r="AG471" s="59"/>
      <c r="AK471" s="17">
        <f>IF(AB471="",0,1)</f>
        <v>0</v>
      </c>
      <c r="AL471" s="17">
        <f>IF(AA473="",0,1)</f>
        <v>0</v>
      </c>
      <c r="AM471" s="17">
        <f>IF(AA474="",0,1)</f>
        <v>0</v>
      </c>
      <c r="AN471" s="17">
        <f>IF(AA475="",0,1)</f>
        <v>0</v>
      </c>
      <c r="AO471" s="17">
        <f>IF(AA476="",0,1)</f>
        <v>0</v>
      </c>
    </row>
    <row r="472" spans="5:41" x14ac:dyDescent="0.3">
      <c r="G472" s="57" t="s">
        <v>16</v>
      </c>
      <c r="H472" s="57" t="s">
        <v>15</v>
      </c>
      <c r="I472" s="57"/>
      <c r="J472" s="57"/>
      <c r="K472" s="57" t="s">
        <v>14</v>
      </c>
      <c r="L472" s="57"/>
      <c r="M472" s="57"/>
      <c r="N472" s="57"/>
      <c r="O472" s="57" t="s">
        <v>13</v>
      </c>
      <c r="V472" s="21"/>
      <c r="AB472" s="57" t="s">
        <v>16</v>
      </c>
      <c r="AC472" s="57" t="s">
        <v>15</v>
      </c>
      <c r="AD472" s="57"/>
      <c r="AE472" s="57"/>
      <c r="AF472" s="57" t="s">
        <v>14</v>
      </c>
      <c r="AG472" s="57"/>
      <c r="AH472" s="57"/>
      <c r="AI472" s="57"/>
      <c r="AJ472" s="57" t="s">
        <v>13</v>
      </c>
    </row>
    <row r="473" spans="5:41" ht="15" customHeight="1" x14ac:dyDescent="0.3">
      <c r="F473" s="63" t="str">
        <f>IF(H469="","",IF(O473&gt;0,IF(O473&lt;=H469,"X",""),""))</f>
        <v/>
      </c>
      <c r="G473" s="48" t="str">
        <f>IF($G$25="","",$G$25)</f>
        <v>Health Services</v>
      </c>
      <c r="H473" s="271"/>
      <c r="I473" s="272"/>
      <c r="J473" s="273"/>
      <c r="K473" s="271"/>
      <c r="L473" s="272"/>
      <c r="M473" s="272"/>
      <c r="N473" s="273"/>
      <c r="O473" s="64"/>
      <c r="V473" s="21"/>
      <c r="AA473" s="63" t="str">
        <f>IF(AJ473="Yes", "X","")</f>
        <v/>
      </c>
      <c r="AB473" s="48" t="str">
        <f>IF($AB$25="","",$AB$25)</f>
        <v>Health Services</v>
      </c>
      <c r="AC473" s="271"/>
      <c r="AD473" s="272"/>
      <c r="AE473" s="273"/>
      <c r="AF473" s="271"/>
      <c r="AG473" s="272"/>
      <c r="AH473" s="272"/>
      <c r="AI473" s="273"/>
      <c r="AJ473" s="64"/>
    </row>
    <row r="474" spans="5:41" ht="15" customHeight="1" x14ac:dyDescent="0.3">
      <c r="F474" s="63" t="str">
        <f>IF(H470="","",IF(O474&gt;0,IF(O474&lt;=H470,"X",""),""))</f>
        <v/>
      </c>
      <c r="G474" s="48" t="str">
        <f>IF($G$26="","",$G$26)</f>
        <v>Food Access</v>
      </c>
      <c r="H474" s="271"/>
      <c r="I474" s="272"/>
      <c r="J474" s="273"/>
      <c r="K474" s="271"/>
      <c r="L474" s="272"/>
      <c r="M474" s="272"/>
      <c r="N474" s="273"/>
      <c r="O474" s="64"/>
      <c r="V474" s="21"/>
      <c r="AA474" s="63" t="str">
        <f>IF(AC470="","",IF(AJ474&gt;0,IF(AJ474&lt;=AC470,"X",""),""))</f>
        <v/>
      </c>
      <c r="AB474" s="48" t="str">
        <f>IF($AB$26="","",$AB$26)</f>
        <v>Food Access</v>
      </c>
      <c r="AC474" s="271"/>
      <c r="AD474" s="272"/>
      <c r="AE474" s="273"/>
      <c r="AF474" s="271"/>
      <c r="AG474" s="272"/>
      <c r="AH474" s="272"/>
      <c r="AI474" s="273"/>
      <c r="AJ474" s="64"/>
    </row>
    <row r="475" spans="5:41" ht="15" customHeight="1" x14ac:dyDescent="0.3">
      <c r="F475" s="63" t="str">
        <f>IF(H470="","",IF(O475&gt;0,IF(O475&lt;=H470,"X",""),""))</f>
        <v/>
      </c>
      <c r="G475" s="48" t="str">
        <f>IF($G$27="","",$G$27)</f>
        <v>Civic/Recreation</v>
      </c>
      <c r="H475" s="271"/>
      <c r="I475" s="272"/>
      <c r="J475" s="273"/>
      <c r="K475" s="271"/>
      <c r="L475" s="272"/>
      <c r="M475" s="272"/>
      <c r="N475" s="273"/>
      <c r="O475" s="64"/>
      <c r="V475" s="21"/>
      <c r="AA475" s="63" t="str">
        <f>IF(AC470="","",IF(AJ475&gt;0,IF(AJ475&lt;=AC470,"X",""),""))</f>
        <v/>
      </c>
      <c r="AB475" s="48" t="str">
        <f>IF($AB$27="","",$AB$27)</f>
        <v>Recreation</v>
      </c>
      <c r="AC475" s="271"/>
      <c r="AD475" s="272"/>
      <c r="AE475" s="273"/>
      <c r="AF475" s="271"/>
      <c r="AG475" s="272"/>
      <c r="AH475" s="272"/>
      <c r="AI475" s="273"/>
      <c r="AJ475" s="64"/>
    </row>
    <row r="476" spans="5:41" ht="15" customHeight="1" x14ac:dyDescent="0.3">
      <c r="F476" s="63" t="str">
        <f>IF(H470="","",IF(O476&gt;0,IF(O476&lt;=H470,"X",""),""))</f>
        <v/>
      </c>
      <c r="G476" s="48" t="str">
        <f>IF($G$28="","",$G$28)</f>
        <v>Job Training/Education</v>
      </c>
      <c r="H476" s="271"/>
      <c r="I476" s="272"/>
      <c r="J476" s="273"/>
      <c r="K476" s="271"/>
      <c r="L476" s="272"/>
      <c r="M476" s="272"/>
      <c r="N476" s="273"/>
      <c r="O476" s="64"/>
      <c r="V476" s="21"/>
      <c r="AA476" s="63" t="str">
        <f>IF(AC470="","",IF(AJ476&gt;0,IF(AJ476&lt;=AC470,"X",""),""))</f>
        <v/>
      </c>
      <c r="AB476" s="48" t="str">
        <f>IF($AB$28="","",$AB$28)</f>
        <v>Job Training/Education</v>
      </c>
      <c r="AC476" s="271"/>
      <c r="AD476" s="272"/>
      <c r="AE476" s="273"/>
      <c r="AF476" s="271"/>
      <c r="AG476" s="272"/>
      <c r="AH476" s="272"/>
      <c r="AI476" s="273"/>
      <c r="AJ476" s="64"/>
    </row>
    <row r="477" spans="5:41" ht="15" customHeight="1" thickBot="1" x14ac:dyDescent="0.35">
      <c r="F477" s="24"/>
      <c r="G477" s="24"/>
      <c r="H477" s="24"/>
      <c r="I477" s="24"/>
      <c r="J477" s="24"/>
      <c r="K477" s="24"/>
      <c r="L477" s="24"/>
      <c r="M477" s="24"/>
      <c r="N477" s="24"/>
      <c r="O477" s="24"/>
      <c r="V477" s="21"/>
      <c r="AA477" s="24"/>
      <c r="AB477" s="24"/>
      <c r="AC477" s="24"/>
      <c r="AD477" s="24"/>
      <c r="AE477" s="24"/>
      <c r="AF477" s="24"/>
      <c r="AG477" s="24"/>
      <c r="AH477" s="24"/>
      <c r="AI477" s="24"/>
      <c r="AJ477" s="24"/>
    </row>
    <row r="478" spans="5:41" ht="14.5" thickBot="1" x14ac:dyDescent="0.35">
      <c r="E478" s="24"/>
      <c r="F478" s="24"/>
      <c r="G478" s="24"/>
      <c r="H478" s="24"/>
      <c r="I478" s="24"/>
      <c r="J478" s="24"/>
      <c r="K478" s="24"/>
      <c r="L478" s="24"/>
      <c r="M478" s="24"/>
      <c r="N478" s="24"/>
      <c r="O478" s="24"/>
      <c r="V478" s="21"/>
      <c r="Z478" s="24"/>
      <c r="AA478" s="24"/>
      <c r="AB478" s="24"/>
      <c r="AC478" s="24"/>
      <c r="AD478" s="24"/>
      <c r="AE478" s="24"/>
      <c r="AF478" s="24"/>
      <c r="AG478" s="24"/>
      <c r="AH478" s="24"/>
      <c r="AI478" s="24"/>
      <c r="AJ478" s="24"/>
    </row>
    <row r="479" spans="5:41" ht="15" hidden="1" customHeight="1" x14ac:dyDescent="0.3">
      <c r="F479" s="63" t="e">
        <f>IF(#REF!="","",IF(O479&gt;0,IF(O479&lt;=#REF!,"X",""),""))</f>
        <v>#REF!</v>
      </c>
      <c r="G479" s="48" t="str">
        <f>IF($G$29="","",$G$29)</f>
        <v/>
      </c>
      <c r="H479" s="268"/>
      <c r="I479" s="269"/>
      <c r="J479" s="270"/>
      <c r="K479" s="268"/>
      <c r="L479" s="269"/>
      <c r="M479" s="269"/>
      <c r="N479" s="270"/>
      <c r="O479" s="65"/>
      <c r="V479" s="21"/>
      <c r="AA479" s="63" t="e">
        <f>IF(#REF!="","",IF(AJ479&gt;0,IF(AJ479&lt;=#REF!,"X",""),""))</f>
        <v>#REF!</v>
      </c>
      <c r="AB479" s="48" t="str">
        <f>IF($G$29="","",$G$29)</f>
        <v/>
      </c>
      <c r="AC479" s="268"/>
      <c r="AD479" s="269"/>
      <c r="AE479" s="270"/>
      <c r="AF479" s="268"/>
      <c r="AG479" s="269"/>
      <c r="AH479" s="269"/>
      <c r="AI479" s="270"/>
      <c r="AJ479" s="65"/>
    </row>
    <row r="480" spans="5:41" ht="15" hidden="1" customHeight="1" x14ac:dyDescent="0.3">
      <c r="F480" s="63" t="e">
        <f>IF(#REF!="","",IF(O480&gt;0,IF(O480&lt;=#REF!,"X",""),""))</f>
        <v>#REF!</v>
      </c>
      <c r="G480" s="48" t="str">
        <f>IF($G$30="","",$G$30)</f>
        <v/>
      </c>
      <c r="H480" s="268"/>
      <c r="I480" s="269"/>
      <c r="J480" s="270"/>
      <c r="K480" s="268"/>
      <c r="L480" s="269"/>
      <c r="M480" s="269"/>
      <c r="N480" s="270"/>
      <c r="O480" s="65"/>
      <c r="V480" s="21"/>
      <c r="AA480" s="63" t="e">
        <f>IF(#REF!="","",IF(AJ480&gt;0,IF(AJ480&lt;=#REF!,"X",""),""))</f>
        <v>#REF!</v>
      </c>
      <c r="AB480" s="48" t="str">
        <f>IF($G$30="","",$G$30)</f>
        <v/>
      </c>
      <c r="AC480" s="268"/>
      <c r="AD480" s="269"/>
      <c r="AE480" s="270"/>
      <c r="AF480" s="268"/>
      <c r="AG480" s="269"/>
      <c r="AH480" s="269"/>
      <c r="AI480" s="270"/>
      <c r="AJ480" s="65"/>
    </row>
    <row r="481" spans="5:36" ht="15" hidden="1" customHeight="1" x14ac:dyDescent="0.3">
      <c r="F481" s="63" t="e">
        <f>IF(#REF!="","",IF(O481&gt;0,IF(O481&lt;=#REF!,"X",""),""))</f>
        <v>#REF!</v>
      </c>
      <c r="G481" s="48" t="str">
        <f>IF($G$31="","",$G$31)</f>
        <v/>
      </c>
      <c r="H481" s="268"/>
      <c r="I481" s="269"/>
      <c r="J481" s="270"/>
      <c r="K481" s="268"/>
      <c r="L481" s="269"/>
      <c r="M481" s="269"/>
      <c r="N481" s="270"/>
      <c r="O481" s="65"/>
      <c r="V481" s="21"/>
      <c r="AA481" s="63" t="e">
        <f>IF(#REF!="","",IF(AJ481&gt;0,IF(AJ481&lt;=#REF!,"X",""),""))</f>
        <v>#REF!</v>
      </c>
      <c r="AB481" s="48" t="str">
        <f>IF($G$31="","",$G$31)</f>
        <v/>
      </c>
      <c r="AC481" s="268"/>
      <c r="AD481" s="269"/>
      <c r="AE481" s="270"/>
      <c r="AF481" s="268"/>
      <c r="AG481" s="269"/>
      <c r="AH481" s="269"/>
      <c r="AI481" s="270"/>
      <c r="AJ481" s="65"/>
    </row>
    <row r="482" spans="5:36" x14ac:dyDescent="0.3">
      <c r="E482" s="264"/>
      <c r="F482" s="264"/>
      <c r="G482" s="264"/>
      <c r="H482" s="264"/>
      <c r="I482" s="264"/>
      <c r="J482" s="264"/>
      <c r="K482" s="264"/>
      <c r="L482" s="264"/>
      <c r="M482" s="264"/>
      <c r="N482" s="264"/>
      <c r="O482" s="264"/>
      <c r="V482" s="21"/>
      <c r="Z482" s="264"/>
      <c r="AA482" s="264"/>
      <c r="AB482" s="264"/>
      <c r="AC482" s="264"/>
      <c r="AD482" s="264"/>
      <c r="AE482" s="264"/>
      <c r="AF482" s="264"/>
      <c r="AG482" s="264"/>
      <c r="AH482" s="264"/>
      <c r="AI482" s="264"/>
      <c r="AJ482" s="264"/>
    </row>
  </sheetData>
  <sheetProtection algorithmName="SHA-512" hashValue="N/chNzMjbrULpzJdXEU2SMejVdpBIKNfjGFgPQLylvW3x1BdEU66TdqjPJr7cBvay7gculSMZ54J3yqxCoiPmg==" saltValue="eAefrUCs7XZxkPqiCpGyxA==" spinCount="100000" sheet="1" selectLockedCells="1"/>
  <mergeCells count="1034">
    <mergeCell ref="E16:O16"/>
    <mergeCell ref="Z16:AJ16"/>
    <mergeCell ref="E17:O17"/>
    <mergeCell ref="Z17:AJ17"/>
    <mergeCell ref="E19:N19"/>
    <mergeCell ref="Z19:AI19"/>
    <mergeCell ref="I8:J8"/>
    <mergeCell ref="AD8:AE8"/>
    <mergeCell ref="E14:O14"/>
    <mergeCell ref="Z14:AJ14"/>
    <mergeCell ref="E15:O15"/>
    <mergeCell ref="Z15:AJ15"/>
    <mergeCell ref="E2:O2"/>
    <mergeCell ref="Z2:AJ2"/>
    <mergeCell ref="E3:N3"/>
    <mergeCell ref="Z3:AI3"/>
    <mergeCell ref="AD6:AH6"/>
    <mergeCell ref="I7:J7"/>
    <mergeCell ref="AD7:AE7"/>
    <mergeCell ref="H31:N31"/>
    <mergeCell ref="AC31:AI31"/>
    <mergeCell ref="E34:O34"/>
    <mergeCell ref="Z34:AJ34"/>
    <mergeCell ref="E36:F36"/>
    <mergeCell ref="Z36:AA36"/>
    <mergeCell ref="H28:N28"/>
    <mergeCell ref="AC28:AI28"/>
    <mergeCell ref="H29:N29"/>
    <mergeCell ref="AC29:AI29"/>
    <mergeCell ref="H30:N30"/>
    <mergeCell ref="AC30:AI30"/>
    <mergeCell ref="E21:O21"/>
    <mergeCell ref="Z21:AJ21"/>
    <mergeCell ref="B25:B28"/>
    <mergeCell ref="H25:N25"/>
    <mergeCell ref="W25:W28"/>
    <mergeCell ref="AC25:AI25"/>
    <mergeCell ref="H26:N26"/>
    <mergeCell ref="AC26:AI26"/>
    <mergeCell ref="H27:N27"/>
    <mergeCell ref="AC27:AI27"/>
    <mergeCell ref="H42:J42"/>
    <mergeCell ref="K42:N42"/>
    <mergeCell ref="AC42:AE42"/>
    <mergeCell ref="AF42:AI42"/>
    <mergeCell ref="E44:O44"/>
    <mergeCell ref="Z44:AJ44"/>
    <mergeCell ref="H40:J40"/>
    <mergeCell ref="K40:N40"/>
    <mergeCell ref="AC40:AE40"/>
    <mergeCell ref="AF40:AI40"/>
    <mergeCell ref="H41:J41"/>
    <mergeCell ref="K41:N41"/>
    <mergeCell ref="AC41:AE41"/>
    <mergeCell ref="AF41:AI41"/>
    <mergeCell ref="E37:F37"/>
    <mergeCell ref="Z37:AA37"/>
    <mergeCell ref="H39:J39"/>
    <mergeCell ref="K39:N39"/>
    <mergeCell ref="AC39:AE39"/>
    <mergeCell ref="AF39:AI39"/>
    <mergeCell ref="H51:J51"/>
    <mergeCell ref="K51:N51"/>
    <mergeCell ref="AC51:AE51"/>
    <mergeCell ref="AF51:AI51"/>
    <mergeCell ref="H53:J53"/>
    <mergeCell ref="K53:N53"/>
    <mergeCell ref="AC53:AE53"/>
    <mergeCell ref="AF53:AI53"/>
    <mergeCell ref="H49:J49"/>
    <mergeCell ref="K49:N49"/>
    <mergeCell ref="AC49:AE49"/>
    <mergeCell ref="AF49:AI49"/>
    <mergeCell ref="H50:J50"/>
    <mergeCell ref="K50:N50"/>
    <mergeCell ref="AC50:AE50"/>
    <mergeCell ref="AF50:AI50"/>
    <mergeCell ref="E46:F46"/>
    <mergeCell ref="Z46:AA46"/>
    <mergeCell ref="H48:J48"/>
    <mergeCell ref="K48:N48"/>
    <mergeCell ref="AC48:AE48"/>
    <mergeCell ref="AF48:AI48"/>
    <mergeCell ref="H62:J62"/>
    <mergeCell ref="K62:N62"/>
    <mergeCell ref="AC62:AE62"/>
    <mergeCell ref="AF62:AI62"/>
    <mergeCell ref="H63:J63"/>
    <mergeCell ref="K63:N63"/>
    <mergeCell ref="AC63:AE63"/>
    <mergeCell ref="AF63:AI63"/>
    <mergeCell ref="E57:O57"/>
    <mergeCell ref="Z57:AJ57"/>
    <mergeCell ref="E59:F59"/>
    <mergeCell ref="Z59:AA59"/>
    <mergeCell ref="H61:J61"/>
    <mergeCell ref="K61:N61"/>
    <mergeCell ref="AC61:AE61"/>
    <mergeCell ref="AF61:AI61"/>
    <mergeCell ref="H54:J54"/>
    <mergeCell ref="K54:N54"/>
    <mergeCell ref="AC54:AE54"/>
    <mergeCell ref="AF54:AI54"/>
    <mergeCell ref="H55:J55"/>
    <mergeCell ref="K55:N55"/>
    <mergeCell ref="AC55:AE55"/>
    <mergeCell ref="AF55:AI55"/>
    <mergeCell ref="E70:O70"/>
    <mergeCell ref="Z70:AJ70"/>
    <mergeCell ref="E72:F72"/>
    <mergeCell ref="Z72:AA72"/>
    <mergeCell ref="H74:J74"/>
    <mergeCell ref="K74:N74"/>
    <mergeCell ref="AC74:AE74"/>
    <mergeCell ref="AF74:AI74"/>
    <mergeCell ref="H67:J67"/>
    <mergeCell ref="K67:N67"/>
    <mergeCell ref="AC67:AE67"/>
    <mergeCell ref="AF67:AI67"/>
    <mergeCell ref="H68:J68"/>
    <mergeCell ref="K68:N68"/>
    <mergeCell ref="AC68:AE68"/>
    <mergeCell ref="AF68:AI68"/>
    <mergeCell ref="H64:J64"/>
    <mergeCell ref="K64:N64"/>
    <mergeCell ref="AC64:AE64"/>
    <mergeCell ref="AF64:AI64"/>
    <mergeCell ref="H66:J66"/>
    <mergeCell ref="K66:N66"/>
    <mergeCell ref="AC66:AE66"/>
    <mergeCell ref="AF66:AI66"/>
    <mergeCell ref="H80:J80"/>
    <mergeCell ref="K80:N80"/>
    <mergeCell ref="AC80:AE80"/>
    <mergeCell ref="AF80:AI80"/>
    <mergeCell ref="H81:J81"/>
    <mergeCell ref="K81:N81"/>
    <mergeCell ref="AC81:AE81"/>
    <mergeCell ref="AF81:AI81"/>
    <mergeCell ref="H77:J77"/>
    <mergeCell ref="K77:N77"/>
    <mergeCell ref="AC77:AE77"/>
    <mergeCell ref="AF77:AI77"/>
    <mergeCell ref="H79:J79"/>
    <mergeCell ref="K79:N79"/>
    <mergeCell ref="AC79:AE79"/>
    <mergeCell ref="AF79:AI79"/>
    <mergeCell ref="H75:J75"/>
    <mergeCell ref="K75:N75"/>
    <mergeCell ref="AC75:AE75"/>
    <mergeCell ref="AF75:AI75"/>
    <mergeCell ref="H76:J76"/>
    <mergeCell ref="K76:N76"/>
    <mergeCell ref="AC76:AE76"/>
    <mergeCell ref="AF76:AI76"/>
    <mergeCell ref="H90:J90"/>
    <mergeCell ref="K90:N90"/>
    <mergeCell ref="AC90:AE90"/>
    <mergeCell ref="AF90:AI90"/>
    <mergeCell ref="H92:J92"/>
    <mergeCell ref="K92:N92"/>
    <mergeCell ref="AC92:AE92"/>
    <mergeCell ref="AF92:AI92"/>
    <mergeCell ref="H88:J88"/>
    <mergeCell ref="K88:N88"/>
    <mergeCell ref="AC88:AE88"/>
    <mergeCell ref="AF88:AI88"/>
    <mergeCell ref="H89:J89"/>
    <mergeCell ref="K89:N89"/>
    <mergeCell ref="AC89:AE89"/>
    <mergeCell ref="AF89:AI89"/>
    <mergeCell ref="E83:O83"/>
    <mergeCell ref="Z83:AJ83"/>
    <mergeCell ref="E85:F85"/>
    <mergeCell ref="Z85:AA85"/>
    <mergeCell ref="H87:J87"/>
    <mergeCell ref="K87:N87"/>
    <mergeCell ref="AC87:AE87"/>
    <mergeCell ref="AF87:AI87"/>
    <mergeCell ref="H101:J101"/>
    <mergeCell ref="K101:N101"/>
    <mergeCell ref="AC101:AE101"/>
    <mergeCell ref="AF101:AI101"/>
    <mergeCell ref="H102:J102"/>
    <mergeCell ref="K102:N102"/>
    <mergeCell ref="AC102:AE102"/>
    <mergeCell ref="AF102:AI102"/>
    <mergeCell ref="E96:O96"/>
    <mergeCell ref="Z96:AJ96"/>
    <mergeCell ref="E98:F98"/>
    <mergeCell ref="Z98:AA98"/>
    <mergeCell ref="H100:J100"/>
    <mergeCell ref="K100:N100"/>
    <mergeCell ref="AC100:AE100"/>
    <mergeCell ref="AF100:AI100"/>
    <mergeCell ref="H93:J93"/>
    <mergeCell ref="K93:N93"/>
    <mergeCell ref="AC93:AE93"/>
    <mergeCell ref="AF93:AI93"/>
    <mergeCell ref="H94:J94"/>
    <mergeCell ref="K94:N94"/>
    <mergeCell ref="AC94:AE94"/>
    <mergeCell ref="AF94:AI94"/>
    <mergeCell ref="E109:O109"/>
    <mergeCell ref="Z109:AJ109"/>
    <mergeCell ref="E111:F111"/>
    <mergeCell ref="Z111:AA111"/>
    <mergeCell ref="H113:J113"/>
    <mergeCell ref="K113:N113"/>
    <mergeCell ref="AC113:AE113"/>
    <mergeCell ref="AF113:AI113"/>
    <mergeCell ref="H106:J106"/>
    <mergeCell ref="K106:N106"/>
    <mergeCell ref="AC106:AE106"/>
    <mergeCell ref="AF106:AI106"/>
    <mergeCell ref="H107:J107"/>
    <mergeCell ref="K107:N107"/>
    <mergeCell ref="AC107:AE107"/>
    <mergeCell ref="AF107:AI107"/>
    <mergeCell ref="H103:J103"/>
    <mergeCell ref="K103:N103"/>
    <mergeCell ref="AC103:AE103"/>
    <mergeCell ref="AF103:AI103"/>
    <mergeCell ref="H105:J105"/>
    <mergeCell ref="K105:N105"/>
    <mergeCell ref="AC105:AE105"/>
    <mergeCell ref="AF105:AI105"/>
    <mergeCell ref="H119:J119"/>
    <mergeCell ref="K119:N119"/>
    <mergeCell ref="AC119:AE119"/>
    <mergeCell ref="AF119:AI119"/>
    <mergeCell ref="H120:J120"/>
    <mergeCell ref="K120:N120"/>
    <mergeCell ref="AC120:AE120"/>
    <mergeCell ref="AF120:AI120"/>
    <mergeCell ref="H116:J116"/>
    <mergeCell ref="K116:N116"/>
    <mergeCell ref="AC116:AE116"/>
    <mergeCell ref="AF116:AI116"/>
    <mergeCell ref="H118:J118"/>
    <mergeCell ref="K118:N118"/>
    <mergeCell ref="AC118:AE118"/>
    <mergeCell ref="AF118:AI118"/>
    <mergeCell ref="H114:J114"/>
    <mergeCell ref="K114:N114"/>
    <mergeCell ref="AC114:AE114"/>
    <mergeCell ref="AF114:AI114"/>
    <mergeCell ref="H115:J115"/>
    <mergeCell ref="K115:N115"/>
    <mergeCell ref="AC115:AE115"/>
    <mergeCell ref="AF115:AI115"/>
    <mergeCell ref="H129:J129"/>
    <mergeCell ref="K129:N129"/>
    <mergeCell ref="AC129:AE129"/>
    <mergeCell ref="AF129:AI129"/>
    <mergeCell ref="H131:J131"/>
    <mergeCell ref="K131:N131"/>
    <mergeCell ref="AC131:AE131"/>
    <mergeCell ref="AF131:AI131"/>
    <mergeCell ref="H127:J127"/>
    <mergeCell ref="K127:N127"/>
    <mergeCell ref="AC127:AE127"/>
    <mergeCell ref="AF127:AI127"/>
    <mergeCell ref="H128:J128"/>
    <mergeCell ref="K128:N128"/>
    <mergeCell ref="AC128:AE128"/>
    <mergeCell ref="AF128:AI128"/>
    <mergeCell ref="E122:O122"/>
    <mergeCell ref="Z122:AJ122"/>
    <mergeCell ref="E124:F124"/>
    <mergeCell ref="Z124:AA124"/>
    <mergeCell ref="H126:J126"/>
    <mergeCell ref="K126:N126"/>
    <mergeCell ref="AC126:AE126"/>
    <mergeCell ref="AF126:AI126"/>
    <mergeCell ref="H140:J140"/>
    <mergeCell ref="K140:N140"/>
    <mergeCell ref="AC140:AE140"/>
    <mergeCell ref="AF140:AI140"/>
    <mergeCell ref="H141:J141"/>
    <mergeCell ref="K141:N141"/>
    <mergeCell ref="AC141:AE141"/>
    <mergeCell ref="AF141:AI141"/>
    <mergeCell ref="E135:O135"/>
    <mergeCell ref="Z135:AJ135"/>
    <mergeCell ref="E137:F137"/>
    <mergeCell ref="Z137:AA137"/>
    <mergeCell ref="H139:J139"/>
    <mergeCell ref="K139:N139"/>
    <mergeCell ref="AC139:AE139"/>
    <mergeCell ref="AF139:AI139"/>
    <mergeCell ref="H132:J132"/>
    <mergeCell ref="K132:N132"/>
    <mergeCell ref="AC132:AE132"/>
    <mergeCell ref="AF132:AI132"/>
    <mergeCell ref="H133:J133"/>
    <mergeCell ref="K133:N133"/>
    <mergeCell ref="AC133:AE133"/>
    <mergeCell ref="AF133:AI133"/>
    <mergeCell ref="E148:O148"/>
    <mergeCell ref="Z148:AJ148"/>
    <mergeCell ref="E150:F150"/>
    <mergeCell ref="Z150:AA150"/>
    <mergeCell ref="H152:J152"/>
    <mergeCell ref="K152:N152"/>
    <mergeCell ref="AC152:AE152"/>
    <mergeCell ref="AF152:AI152"/>
    <mergeCell ref="H145:J145"/>
    <mergeCell ref="K145:N145"/>
    <mergeCell ref="AC145:AE145"/>
    <mergeCell ref="AF145:AI145"/>
    <mergeCell ref="H146:J146"/>
    <mergeCell ref="K146:N146"/>
    <mergeCell ref="AC146:AE146"/>
    <mergeCell ref="AF146:AI146"/>
    <mergeCell ref="H142:J142"/>
    <mergeCell ref="K142:N142"/>
    <mergeCell ref="AC142:AE142"/>
    <mergeCell ref="AF142:AI142"/>
    <mergeCell ref="H144:J144"/>
    <mergeCell ref="K144:N144"/>
    <mergeCell ref="AC144:AE144"/>
    <mergeCell ref="AF144:AI144"/>
    <mergeCell ref="H158:J158"/>
    <mergeCell ref="K158:N158"/>
    <mergeCell ref="AC158:AE158"/>
    <mergeCell ref="AF158:AI158"/>
    <mergeCell ref="H159:J159"/>
    <mergeCell ref="K159:N159"/>
    <mergeCell ref="AC159:AE159"/>
    <mergeCell ref="AF159:AI159"/>
    <mergeCell ref="H155:J155"/>
    <mergeCell ref="K155:N155"/>
    <mergeCell ref="AC155:AE155"/>
    <mergeCell ref="AF155:AI155"/>
    <mergeCell ref="H157:J157"/>
    <mergeCell ref="K157:N157"/>
    <mergeCell ref="AC157:AE157"/>
    <mergeCell ref="AF157:AI157"/>
    <mergeCell ref="H153:J153"/>
    <mergeCell ref="K153:N153"/>
    <mergeCell ref="AC153:AE153"/>
    <mergeCell ref="AF153:AI153"/>
    <mergeCell ref="H154:J154"/>
    <mergeCell ref="K154:N154"/>
    <mergeCell ref="AC154:AE154"/>
    <mergeCell ref="AF154:AI154"/>
    <mergeCell ref="H168:J168"/>
    <mergeCell ref="K168:N168"/>
    <mergeCell ref="AC168:AE168"/>
    <mergeCell ref="AF168:AI168"/>
    <mergeCell ref="E171:O171"/>
    <mergeCell ref="Z171:AJ171"/>
    <mergeCell ref="H166:J166"/>
    <mergeCell ref="K166:N166"/>
    <mergeCell ref="AC166:AE166"/>
    <mergeCell ref="AF166:AI166"/>
    <mergeCell ref="H167:J167"/>
    <mergeCell ref="K167:N167"/>
    <mergeCell ref="AC167:AE167"/>
    <mergeCell ref="AF167:AI167"/>
    <mergeCell ref="E161:O161"/>
    <mergeCell ref="Z161:AJ161"/>
    <mergeCell ref="E163:F163"/>
    <mergeCell ref="Z163:AA163"/>
    <mergeCell ref="H165:J165"/>
    <mergeCell ref="K165:N165"/>
    <mergeCell ref="AC165:AE165"/>
    <mergeCell ref="AF165:AI165"/>
    <mergeCell ref="H178:J178"/>
    <mergeCell ref="K178:N178"/>
    <mergeCell ref="AC178:AE178"/>
    <mergeCell ref="AF178:AI178"/>
    <mergeCell ref="E181:O181"/>
    <mergeCell ref="Z181:AJ181"/>
    <mergeCell ref="H176:J176"/>
    <mergeCell ref="K176:N176"/>
    <mergeCell ref="AC176:AE176"/>
    <mergeCell ref="AF176:AI176"/>
    <mergeCell ref="H177:J177"/>
    <mergeCell ref="K177:N177"/>
    <mergeCell ref="AC177:AE177"/>
    <mergeCell ref="AF177:AI177"/>
    <mergeCell ref="E173:F173"/>
    <mergeCell ref="Z173:AA173"/>
    <mergeCell ref="H175:J175"/>
    <mergeCell ref="K175:N175"/>
    <mergeCell ref="AC175:AE175"/>
    <mergeCell ref="AF175:AI175"/>
    <mergeCell ref="H188:J188"/>
    <mergeCell ref="K188:N188"/>
    <mergeCell ref="AC188:AE188"/>
    <mergeCell ref="AF188:AI188"/>
    <mergeCell ref="E191:O191"/>
    <mergeCell ref="Z191:AJ191"/>
    <mergeCell ref="H186:J186"/>
    <mergeCell ref="K186:N186"/>
    <mergeCell ref="AC186:AE186"/>
    <mergeCell ref="AF186:AI186"/>
    <mergeCell ref="H187:J187"/>
    <mergeCell ref="K187:N187"/>
    <mergeCell ref="AC187:AE187"/>
    <mergeCell ref="AF187:AI187"/>
    <mergeCell ref="E183:F183"/>
    <mergeCell ref="Z183:AA183"/>
    <mergeCell ref="H185:J185"/>
    <mergeCell ref="K185:N185"/>
    <mergeCell ref="AC185:AE185"/>
    <mergeCell ref="AF185:AI185"/>
    <mergeCell ref="H198:J198"/>
    <mergeCell ref="K198:N198"/>
    <mergeCell ref="AC198:AE198"/>
    <mergeCell ref="AF198:AI198"/>
    <mergeCell ref="E201:O201"/>
    <mergeCell ref="Z201:AJ201"/>
    <mergeCell ref="H196:J196"/>
    <mergeCell ref="K196:N196"/>
    <mergeCell ref="AC196:AE196"/>
    <mergeCell ref="AF196:AI196"/>
    <mergeCell ref="H197:J197"/>
    <mergeCell ref="K197:N197"/>
    <mergeCell ref="AC197:AE197"/>
    <mergeCell ref="AF197:AI197"/>
    <mergeCell ref="E193:F193"/>
    <mergeCell ref="Z193:AA193"/>
    <mergeCell ref="H195:J195"/>
    <mergeCell ref="K195:N195"/>
    <mergeCell ref="AC195:AE195"/>
    <mergeCell ref="AF195:AI195"/>
    <mergeCell ref="H208:J208"/>
    <mergeCell ref="K208:N208"/>
    <mergeCell ref="AC208:AE208"/>
    <mergeCell ref="AF208:AI208"/>
    <mergeCell ref="E211:O211"/>
    <mergeCell ref="Z211:AJ211"/>
    <mergeCell ref="H206:J206"/>
    <mergeCell ref="K206:N206"/>
    <mergeCell ref="AC206:AE206"/>
    <mergeCell ref="AF206:AI206"/>
    <mergeCell ref="H207:J207"/>
    <mergeCell ref="K207:N207"/>
    <mergeCell ref="AC207:AE207"/>
    <mergeCell ref="AF207:AI207"/>
    <mergeCell ref="E203:F203"/>
    <mergeCell ref="Z203:AA203"/>
    <mergeCell ref="H205:J205"/>
    <mergeCell ref="K205:N205"/>
    <mergeCell ref="AC205:AE205"/>
    <mergeCell ref="AF205:AI205"/>
    <mergeCell ref="H218:J218"/>
    <mergeCell ref="K218:N218"/>
    <mergeCell ref="AC218:AE218"/>
    <mergeCell ref="AF218:AI218"/>
    <mergeCell ref="E221:O221"/>
    <mergeCell ref="Z221:AJ221"/>
    <mergeCell ref="H216:J216"/>
    <mergeCell ref="K216:N216"/>
    <mergeCell ref="AC216:AE216"/>
    <mergeCell ref="AF216:AI216"/>
    <mergeCell ref="H217:J217"/>
    <mergeCell ref="K217:N217"/>
    <mergeCell ref="AC217:AE217"/>
    <mergeCell ref="AF217:AI217"/>
    <mergeCell ref="E213:F213"/>
    <mergeCell ref="Z213:AA213"/>
    <mergeCell ref="H215:J215"/>
    <mergeCell ref="K215:N215"/>
    <mergeCell ref="AC215:AE215"/>
    <mergeCell ref="AF215:AI215"/>
    <mergeCell ref="H228:J228"/>
    <mergeCell ref="K228:N228"/>
    <mergeCell ref="AC228:AE228"/>
    <mergeCell ref="AF228:AI228"/>
    <mergeCell ref="E231:O231"/>
    <mergeCell ref="Z231:AJ231"/>
    <mergeCell ref="H226:J226"/>
    <mergeCell ref="K226:N226"/>
    <mergeCell ref="AC226:AE226"/>
    <mergeCell ref="AF226:AI226"/>
    <mergeCell ref="H227:J227"/>
    <mergeCell ref="K227:N227"/>
    <mergeCell ref="AC227:AE227"/>
    <mergeCell ref="AF227:AI227"/>
    <mergeCell ref="E223:F223"/>
    <mergeCell ref="Z223:AA223"/>
    <mergeCell ref="H225:J225"/>
    <mergeCell ref="K225:N225"/>
    <mergeCell ref="AC225:AE225"/>
    <mergeCell ref="AF225:AI225"/>
    <mergeCell ref="H238:J238"/>
    <mergeCell ref="K238:N238"/>
    <mergeCell ref="AC238:AE238"/>
    <mergeCell ref="AF238:AI238"/>
    <mergeCell ref="E241:O241"/>
    <mergeCell ref="Z241:AJ241"/>
    <mergeCell ref="H236:J236"/>
    <mergeCell ref="K236:N236"/>
    <mergeCell ref="AC236:AE236"/>
    <mergeCell ref="AF236:AI236"/>
    <mergeCell ref="H237:J237"/>
    <mergeCell ref="K237:N237"/>
    <mergeCell ref="AC237:AE237"/>
    <mergeCell ref="AF237:AI237"/>
    <mergeCell ref="E233:F233"/>
    <mergeCell ref="Z233:AA233"/>
    <mergeCell ref="H235:J235"/>
    <mergeCell ref="K235:N235"/>
    <mergeCell ref="AC235:AE235"/>
    <mergeCell ref="AF235:AI235"/>
    <mergeCell ref="H248:J248"/>
    <mergeCell ref="K248:N248"/>
    <mergeCell ref="AC248:AE248"/>
    <mergeCell ref="AF248:AI248"/>
    <mergeCell ref="E251:O251"/>
    <mergeCell ref="Z251:AJ251"/>
    <mergeCell ref="H246:J246"/>
    <mergeCell ref="K246:N246"/>
    <mergeCell ref="AC246:AE246"/>
    <mergeCell ref="AF246:AI246"/>
    <mergeCell ref="H247:J247"/>
    <mergeCell ref="K247:N247"/>
    <mergeCell ref="AC247:AE247"/>
    <mergeCell ref="AF247:AI247"/>
    <mergeCell ref="E243:F243"/>
    <mergeCell ref="Z243:AA243"/>
    <mergeCell ref="H245:J245"/>
    <mergeCell ref="K245:N245"/>
    <mergeCell ref="AC245:AE245"/>
    <mergeCell ref="AF245:AI245"/>
    <mergeCell ref="H258:J258"/>
    <mergeCell ref="K258:N258"/>
    <mergeCell ref="AC258:AE258"/>
    <mergeCell ref="AF258:AI258"/>
    <mergeCell ref="E261:O261"/>
    <mergeCell ref="Z261:AJ261"/>
    <mergeCell ref="H256:J256"/>
    <mergeCell ref="K256:N256"/>
    <mergeCell ref="AC256:AE256"/>
    <mergeCell ref="AF256:AI256"/>
    <mergeCell ref="H257:J257"/>
    <mergeCell ref="K257:N257"/>
    <mergeCell ref="AC257:AE257"/>
    <mergeCell ref="AF257:AI257"/>
    <mergeCell ref="E253:F253"/>
    <mergeCell ref="Z253:AA253"/>
    <mergeCell ref="H255:J255"/>
    <mergeCell ref="K255:N255"/>
    <mergeCell ref="AC255:AE255"/>
    <mergeCell ref="AF255:AI255"/>
    <mergeCell ref="H268:J268"/>
    <mergeCell ref="K268:N268"/>
    <mergeCell ref="AC268:AE268"/>
    <mergeCell ref="AF268:AI268"/>
    <mergeCell ref="E271:O271"/>
    <mergeCell ref="Z271:AJ271"/>
    <mergeCell ref="H266:J266"/>
    <mergeCell ref="K266:N266"/>
    <mergeCell ref="AC266:AE266"/>
    <mergeCell ref="AF266:AI266"/>
    <mergeCell ref="H267:J267"/>
    <mergeCell ref="K267:N267"/>
    <mergeCell ref="AC267:AE267"/>
    <mergeCell ref="AF267:AI267"/>
    <mergeCell ref="E263:F263"/>
    <mergeCell ref="Z263:AA263"/>
    <mergeCell ref="H265:J265"/>
    <mergeCell ref="K265:N265"/>
    <mergeCell ref="AC265:AE265"/>
    <mergeCell ref="AF265:AI265"/>
    <mergeCell ref="H278:J278"/>
    <mergeCell ref="K278:N278"/>
    <mergeCell ref="AC278:AE278"/>
    <mergeCell ref="AF278:AI278"/>
    <mergeCell ref="E281:O281"/>
    <mergeCell ref="Z281:AJ281"/>
    <mergeCell ref="H276:J276"/>
    <mergeCell ref="K276:N276"/>
    <mergeCell ref="AC276:AE276"/>
    <mergeCell ref="AF276:AI276"/>
    <mergeCell ref="H277:J277"/>
    <mergeCell ref="K277:N277"/>
    <mergeCell ref="AC277:AE277"/>
    <mergeCell ref="AF277:AI277"/>
    <mergeCell ref="E273:F273"/>
    <mergeCell ref="Z273:AA273"/>
    <mergeCell ref="H275:J275"/>
    <mergeCell ref="K275:N275"/>
    <mergeCell ref="AC275:AE275"/>
    <mergeCell ref="AF275:AI275"/>
    <mergeCell ref="H288:J288"/>
    <mergeCell ref="K288:N288"/>
    <mergeCell ref="AC288:AE288"/>
    <mergeCell ref="AF288:AI288"/>
    <mergeCell ref="E291:O291"/>
    <mergeCell ref="Z291:AJ291"/>
    <mergeCell ref="H286:J286"/>
    <mergeCell ref="K286:N286"/>
    <mergeCell ref="AC286:AE286"/>
    <mergeCell ref="AF286:AI286"/>
    <mergeCell ref="H287:J287"/>
    <mergeCell ref="K287:N287"/>
    <mergeCell ref="AC287:AE287"/>
    <mergeCell ref="AF287:AI287"/>
    <mergeCell ref="E283:F283"/>
    <mergeCell ref="Z283:AA283"/>
    <mergeCell ref="H285:J285"/>
    <mergeCell ref="K285:N285"/>
    <mergeCell ref="AC285:AE285"/>
    <mergeCell ref="AF285:AI285"/>
    <mergeCell ref="H298:J298"/>
    <mergeCell ref="K298:N298"/>
    <mergeCell ref="AC298:AE298"/>
    <mergeCell ref="AF298:AI298"/>
    <mergeCell ref="E301:O301"/>
    <mergeCell ref="Z301:AJ301"/>
    <mergeCell ref="H296:J296"/>
    <mergeCell ref="K296:N296"/>
    <mergeCell ref="AC296:AE296"/>
    <mergeCell ref="AF296:AI296"/>
    <mergeCell ref="H297:J297"/>
    <mergeCell ref="K297:N297"/>
    <mergeCell ref="AC297:AE297"/>
    <mergeCell ref="AF297:AI297"/>
    <mergeCell ref="E293:F293"/>
    <mergeCell ref="Z293:AA293"/>
    <mergeCell ref="H295:J295"/>
    <mergeCell ref="K295:N295"/>
    <mergeCell ref="AC295:AE295"/>
    <mergeCell ref="AF295:AI295"/>
    <mergeCell ref="H308:J308"/>
    <mergeCell ref="K308:N308"/>
    <mergeCell ref="AC308:AE308"/>
    <mergeCell ref="AF308:AI308"/>
    <mergeCell ref="E311:O311"/>
    <mergeCell ref="Z311:AJ311"/>
    <mergeCell ref="H306:J306"/>
    <mergeCell ref="K306:N306"/>
    <mergeCell ref="AC306:AE306"/>
    <mergeCell ref="AF306:AI306"/>
    <mergeCell ref="H307:J307"/>
    <mergeCell ref="K307:N307"/>
    <mergeCell ref="AC307:AE307"/>
    <mergeCell ref="AF307:AI307"/>
    <mergeCell ref="E303:F303"/>
    <mergeCell ref="Z303:AA303"/>
    <mergeCell ref="H305:J305"/>
    <mergeCell ref="K305:N305"/>
    <mergeCell ref="AC305:AE305"/>
    <mergeCell ref="AF305:AI305"/>
    <mergeCell ref="H318:J318"/>
    <mergeCell ref="K318:N318"/>
    <mergeCell ref="AC318:AE318"/>
    <mergeCell ref="AF318:AI318"/>
    <mergeCell ref="E321:O321"/>
    <mergeCell ref="Z321:AJ321"/>
    <mergeCell ref="H316:J316"/>
    <mergeCell ref="K316:N316"/>
    <mergeCell ref="AC316:AE316"/>
    <mergeCell ref="AF316:AI316"/>
    <mergeCell ref="H317:J317"/>
    <mergeCell ref="K317:N317"/>
    <mergeCell ref="AC317:AE317"/>
    <mergeCell ref="AF317:AI317"/>
    <mergeCell ref="E313:F313"/>
    <mergeCell ref="Z313:AA313"/>
    <mergeCell ref="H315:J315"/>
    <mergeCell ref="K315:N315"/>
    <mergeCell ref="AC315:AE315"/>
    <mergeCell ref="AF315:AI315"/>
    <mergeCell ref="H328:J328"/>
    <mergeCell ref="K328:N328"/>
    <mergeCell ref="AC328:AE328"/>
    <mergeCell ref="AF328:AI328"/>
    <mergeCell ref="H330:J330"/>
    <mergeCell ref="K330:N330"/>
    <mergeCell ref="AC330:AE330"/>
    <mergeCell ref="AF330:AI330"/>
    <mergeCell ref="H326:J326"/>
    <mergeCell ref="K326:N326"/>
    <mergeCell ref="AC326:AE326"/>
    <mergeCell ref="AF326:AI326"/>
    <mergeCell ref="H327:J327"/>
    <mergeCell ref="K327:N327"/>
    <mergeCell ref="AC327:AE327"/>
    <mergeCell ref="AF327:AI327"/>
    <mergeCell ref="E323:F323"/>
    <mergeCell ref="Z323:AA323"/>
    <mergeCell ref="H325:J325"/>
    <mergeCell ref="K325:N325"/>
    <mergeCell ref="AC325:AE325"/>
    <mergeCell ref="AF325:AI325"/>
    <mergeCell ref="H339:J339"/>
    <mergeCell ref="K339:N339"/>
    <mergeCell ref="AC339:AE339"/>
    <mergeCell ref="AF339:AI339"/>
    <mergeCell ref="H340:J340"/>
    <mergeCell ref="K340:N340"/>
    <mergeCell ref="AC340:AE340"/>
    <mergeCell ref="AF340:AI340"/>
    <mergeCell ref="E334:O334"/>
    <mergeCell ref="Z334:AJ334"/>
    <mergeCell ref="E336:F336"/>
    <mergeCell ref="Z336:AA336"/>
    <mergeCell ref="H338:J338"/>
    <mergeCell ref="K338:N338"/>
    <mergeCell ref="AC338:AE338"/>
    <mergeCell ref="AF338:AI338"/>
    <mergeCell ref="H331:J331"/>
    <mergeCell ref="K331:N331"/>
    <mergeCell ref="AC331:AE331"/>
    <mergeCell ref="AF331:AI331"/>
    <mergeCell ref="H332:J332"/>
    <mergeCell ref="K332:N332"/>
    <mergeCell ref="AC332:AE332"/>
    <mergeCell ref="AF332:AI332"/>
    <mergeCell ref="E347:O347"/>
    <mergeCell ref="Z347:AJ347"/>
    <mergeCell ref="E349:F349"/>
    <mergeCell ref="Z349:AA349"/>
    <mergeCell ref="H351:J351"/>
    <mergeCell ref="K351:N351"/>
    <mergeCell ref="AC351:AE351"/>
    <mergeCell ref="AF351:AI351"/>
    <mergeCell ref="H344:J344"/>
    <mergeCell ref="K344:N344"/>
    <mergeCell ref="AC344:AE344"/>
    <mergeCell ref="AF344:AI344"/>
    <mergeCell ref="H345:J345"/>
    <mergeCell ref="K345:N345"/>
    <mergeCell ref="AC345:AE345"/>
    <mergeCell ref="AF345:AI345"/>
    <mergeCell ref="H341:J341"/>
    <mergeCell ref="K341:N341"/>
    <mergeCell ref="AC341:AE341"/>
    <mergeCell ref="AF341:AI341"/>
    <mergeCell ref="H343:J343"/>
    <mergeCell ref="K343:N343"/>
    <mergeCell ref="AC343:AE343"/>
    <mergeCell ref="AF343:AI343"/>
    <mergeCell ref="H357:J357"/>
    <mergeCell ref="K357:N357"/>
    <mergeCell ref="AC357:AE357"/>
    <mergeCell ref="AF357:AI357"/>
    <mergeCell ref="H358:J358"/>
    <mergeCell ref="K358:N358"/>
    <mergeCell ref="AC358:AE358"/>
    <mergeCell ref="AF358:AI358"/>
    <mergeCell ref="H354:J354"/>
    <mergeCell ref="K354:N354"/>
    <mergeCell ref="AC354:AE354"/>
    <mergeCell ref="AF354:AI354"/>
    <mergeCell ref="H356:J356"/>
    <mergeCell ref="K356:N356"/>
    <mergeCell ref="AC356:AE356"/>
    <mergeCell ref="AF356:AI356"/>
    <mergeCell ref="H352:J352"/>
    <mergeCell ref="K352:N352"/>
    <mergeCell ref="AC352:AE352"/>
    <mergeCell ref="AF352:AI352"/>
    <mergeCell ref="H353:J353"/>
    <mergeCell ref="K353:N353"/>
    <mergeCell ref="AC353:AE353"/>
    <mergeCell ref="AF353:AI353"/>
    <mergeCell ref="H367:J367"/>
    <mergeCell ref="K367:N367"/>
    <mergeCell ref="AC367:AE367"/>
    <mergeCell ref="AF367:AI367"/>
    <mergeCell ref="H369:J369"/>
    <mergeCell ref="K369:N369"/>
    <mergeCell ref="AC369:AE369"/>
    <mergeCell ref="AF369:AI369"/>
    <mergeCell ref="H365:J365"/>
    <mergeCell ref="K365:N365"/>
    <mergeCell ref="AC365:AE365"/>
    <mergeCell ref="AF365:AI365"/>
    <mergeCell ref="H366:J366"/>
    <mergeCell ref="K366:N366"/>
    <mergeCell ref="AC366:AE366"/>
    <mergeCell ref="AF366:AI366"/>
    <mergeCell ref="E360:O360"/>
    <mergeCell ref="Z360:AJ360"/>
    <mergeCell ref="E362:F362"/>
    <mergeCell ref="Z362:AA362"/>
    <mergeCell ref="H364:J364"/>
    <mergeCell ref="K364:N364"/>
    <mergeCell ref="AC364:AE364"/>
    <mergeCell ref="AF364:AI364"/>
    <mergeCell ref="H378:J378"/>
    <mergeCell ref="K378:N378"/>
    <mergeCell ref="AC378:AE378"/>
    <mergeCell ref="AF378:AI378"/>
    <mergeCell ref="H379:J379"/>
    <mergeCell ref="K379:N379"/>
    <mergeCell ref="AC379:AE379"/>
    <mergeCell ref="AF379:AI379"/>
    <mergeCell ref="E373:O373"/>
    <mergeCell ref="Z373:AJ373"/>
    <mergeCell ref="E375:F375"/>
    <mergeCell ref="Z375:AA375"/>
    <mergeCell ref="H377:J377"/>
    <mergeCell ref="K377:N377"/>
    <mergeCell ref="AC377:AE377"/>
    <mergeCell ref="AF377:AI377"/>
    <mergeCell ref="H370:J370"/>
    <mergeCell ref="K370:N370"/>
    <mergeCell ref="AC370:AE370"/>
    <mergeCell ref="AF370:AI370"/>
    <mergeCell ref="H371:J371"/>
    <mergeCell ref="K371:N371"/>
    <mergeCell ref="AC371:AE371"/>
    <mergeCell ref="AF371:AI371"/>
    <mergeCell ref="E386:O386"/>
    <mergeCell ref="Z386:AJ386"/>
    <mergeCell ref="E388:F388"/>
    <mergeCell ref="Z388:AA388"/>
    <mergeCell ref="H390:J390"/>
    <mergeCell ref="K390:N390"/>
    <mergeCell ref="AC390:AE390"/>
    <mergeCell ref="AF390:AI390"/>
    <mergeCell ref="H383:J383"/>
    <mergeCell ref="K383:N383"/>
    <mergeCell ref="AC383:AE383"/>
    <mergeCell ref="AF383:AI383"/>
    <mergeCell ref="H384:J384"/>
    <mergeCell ref="K384:N384"/>
    <mergeCell ref="AC384:AE384"/>
    <mergeCell ref="AF384:AI384"/>
    <mergeCell ref="H380:J380"/>
    <mergeCell ref="K380:N380"/>
    <mergeCell ref="AC380:AE380"/>
    <mergeCell ref="AF380:AI380"/>
    <mergeCell ref="H382:J382"/>
    <mergeCell ref="K382:N382"/>
    <mergeCell ref="AC382:AE382"/>
    <mergeCell ref="AF382:AI382"/>
    <mergeCell ref="H396:J396"/>
    <mergeCell ref="K396:N396"/>
    <mergeCell ref="AC396:AE396"/>
    <mergeCell ref="AF396:AI396"/>
    <mergeCell ref="H397:J397"/>
    <mergeCell ref="K397:N397"/>
    <mergeCell ref="AC397:AE397"/>
    <mergeCell ref="AF397:AI397"/>
    <mergeCell ref="H393:J393"/>
    <mergeCell ref="K393:N393"/>
    <mergeCell ref="AC393:AE393"/>
    <mergeCell ref="AF393:AI393"/>
    <mergeCell ref="H395:J395"/>
    <mergeCell ref="K395:N395"/>
    <mergeCell ref="AC395:AE395"/>
    <mergeCell ref="AF395:AI395"/>
    <mergeCell ref="H391:J391"/>
    <mergeCell ref="K391:N391"/>
    <mergeCell ref="AC391:AE391"/>
    <mergeCell ref="AF391:AI391"/>
    <mergeCell ref="H392:J392"/>
    <mergeCell ref="K392:N392"/>
    <mergeCell ref="AC392:AE392"/>
    <mergeCell ref="AF392:AI392"/>
    <mergeCell ref="H406:J406"/>
    <mergeCell ref="K406:N406"/>
    <mergeCell ref="AC406:AE406"/>
    <mergeCell ref="AF406:AI406"/>
    <mergeCell ref="E409:O409"/>
    <mergeCell ref="Z409:AJ409"/>
    <mergeCell ref="H404:J404"/>
    <mergeCell ref="K404:N404"/>
    <mergeCell ref="AC404:AE404"/>
    <mergeCell ref="AF404:AI404"/>
    <mergeCell ref="H405:J405"/>
    <mergeCell ref="K405:N405"/>
    <mergeCell ref="AC405:AE405"/>
    <mergeCell ref="AF405:AI405"/>
    <mergeCell ref="E399:O399"/>
    <mergeCell ref="Z399:AJ399"/>
    <mergeCell ref="E401:F401"/>
    <mergeCell ref="Z401:AA401"/>
    <mergeCell ref="H403:J403"/>
    <mergeCell ref="K403:N403"/>
    <mergeCell ref="AC403:AE403"/>
    <mergeCell ref="AF403:AI403"/>
    <mergeCell ref="H416:J416"/>
    <mergeCell ref="K416:N416"/>
    <mergeCell ref="AC416:AE416"/>
    <mergeCell ref="AF416:AI416"/>
    <mergeCell ref="E419:O419"/>
    <mergeCell ref="Z419:AJ419"/>
    <mergeCell ref="H414:J414"/>
    <mergeCell ref="K414:N414"/>
    <mergeCell ref="AC414:AE414"/>
    <mergeCell ref="AF414:AI414"/>
    <mergeCell ref="H415:J415"/>
    <mergeCell ref="K415:N415"/>
    <mergeCell ref="AC415:AE415"/>
    <mergeCell ref="AF415:AI415"/>
    <mergeCell ref="E411:F411"/>
    <mergeCell ref="Z411:AA411"/>
    <mergeCell ref="H413:J413"/>
    <mergeCell ref="K413:N413"/>
    <mergeCell ref="AC413:AE413"/>
    <mergeCell ref="AF413:AI413"/>
    <mergeCell ref="H426:J426"/>
    <mergeCell ref="K426:N426"/>
    <mergeCell ref="AC426:AE426"/>
    <mergeCell ref="AF426:AI426"/>
    <mergeCell ref="E429:O429"/>
    <mergeCell ref="Z429:AJ429"/>
    <mergeCell ref="H424:J424"/>
    <mergeCell ref="K424:N424"/>
    <mergeCell ref="AC424:AE424"/>
    <mergeCell ref="AF424:AI424"/>
    <mergeCell ref="H425:J425"/>
    <mergeCell ref="K425:N425"/>
    <mergeCell ref="AC425:AE425"/>
    <mergeCell ref="AF425:AI425"/>
    <mergeCell ref="E421:F421"/>
    <mergeCell ref="Z421:AA421"/>
    <mergeCell ref="H423:J423"/>
    <mergeCell ref="K423:N423"/>
    <mergeCell ref="AC423:AE423"/>
    <mergeCell ref="AF423:AI423"/>
    <mergeCell ref="H436:J436"/>
    <mergeCell ref="K436:N436"/>
    <mergeCell ref="AC436:AE436"/>
    <mergeCell ref="AF436:AI436"/>
    <mergeCell ref="E439:O439"/>
    <mergeCell ref="Z439:AJ439"/>
    <mergeCell ref="H434:J434"/>
    <mergeCell ref="K434:N434"/>
    <mergeCell ref="AC434:AE434"/>
    <mergeCell ref="AF434:AI434"/>
    <mergeCell ref="H435:J435"/>
    <mergeCell ref="K435:N435"/>
    <mergeCell ref="AC435:AE435"/>
    <mergeCell ref="AF435:AI435"/>
    <mergeCell ref="E431:F431"/>
    <mergeCell ref="Z431:AA431"/>
    <mergeCell ref="H433:J433"/>
    <mergeCell ref="K433:N433"/>
    <mergeCell ref="AC433:AE433"/>
    <mergeCell ref="AF433:AI433"/>
    <mergeCell ref="H446:J446"/>
    <mergeCell ref="K446:N446"/>
    <mergeCell ref="AC446:AE446"/>
    <mergeCell ref="AF446:AI446"/>
    <mergeCell ref="E449:O449"/>
    <mergeCell ref="Z449:AJ449"/>
    <mergeCell ref="H444:J444"/>
    <mergeCell ref="K444:N444"/>
    <mergeCell ref="AC444:AE444"/>
    <mergeCell ref="AF444:AI444"/>
    <mergeCell ref="H445:J445"/>
    <mergeCell ref="K445:N445"/>
    <mergeCell ref="AC445:AE445"/>
    <mergeCell ref="AF445:AI445"/>
    <mergeCell ref="E441:F441"/>
    <mergeCell ref="Z441:AA441"/>
    <mergeCell ref="H443:J443"/>
    <mergeCell ref="K443:N443"/>
    <mergeCell ref="AC443:AE443"/>
    <mergeCell ref="AF443:AI443"/>
    <mergeCell ref="H456:J456"/>
    <mergeCell ref="K456:N456"/>
    <mergeCell ref="AC456:AE456"/>
    <mergeCell ref="AF456:AI456"/>
    <mergeCell ref="E459:O459"/>
    <mergeCell ref="Z459:AJ459"/>
    <mergeCell ref="H454:J454"/>
    <mergeCell ref="K454:N454"/>
    <mergeCell ref="AC454:AE454"/>
    <mergeCell ref="AF454:AI454"/>
    <mergeCell ref="H455:J455"/>
    <mergeCell ref="K455:N455"/>
    <mergeCell ref="AC455:AE455"/>
    <mergeCell ref="AF455:AI455"/>
    <mergeCell ref="E451:F451"/>
    <mergeCell ref="Z451:AA451"/>
    <mergeCell ref="H453:J453"/>
    <mergeCell ref="K453:N453"/>
    <mergeCell ref="AC453:AE453"/>
    <mergeCell ref="AF453:AI453"/>
    <mergeCell ref="AF473:AI473"/>
    <mergeCell ref="H466:J466"/>
    <mergeCell ref="K466:N466"/>
    <mergeCell ref="AC466:AE466"/>
    <mergeCell ref="AF466:AI466"/>
    <mergeCell ref="E469:O469"/>
    <mergeCell ref="Z469:AJ469"/>
    <mergeCell ref="H464:J464"/>
    <mergeCell ref="K464:N464"/>
    <mergeCell ref="AC464:AE464"/>
    <mergeCell ref="AF464:AI464"/>
    <mergeCell ref="H465:J465"/>
    <mergeCell ref="K465:N465"/>
    <mergeCell ref="AC465:AE465"/>
    <mergeCell ref="AF465:AI465"/>
    <mergeCell ref="E461:F461"/>
    <mergeCell ref="Z461:AA461"/>
    <mergeCell ref="H463:J463"/>
    <mergeCell ref="K463:N463"/>
    <mergeCell ref="AC463:AE463"/>
    <mergeCell ref="AF463:AI463"/>
    <mergeCell ref="E482:O482"/>
    <mergeCell ref="Z482:AJ482"/>
    <mergeCell ref="I6:L6"/>
    <mergeCell ref="H480:J480"/>
    <mergeCell ref="K480:N480"/>
    <mergeCell ref="AC480:AE480"/>
    <mergeCell ref="AF480:AI480"/>
    <mergeCell ref="H481:J481"/>
    <mergeCell ref="K481:N481"/>
    <mergeCell ref="AC481:AE481"/>
    <mergeCell ref="AF481:AI481"/>
    <mergeCell ref="H476:J476"/>
    <mergeCell ref="K476:N476"/>
    <mergeCell ref="AC476:AE476"/>
    <mergeCell ref="AF476:AI476"/>
    <mergeCell ref="H479:J479"/>
    <mergeCell ref="K479:N479"/>
    <mergeCell ref="AC479:AE479"/>
    <mergeCell ref="AF479:AI479"/>
    <mergeCell ref="H474:J474"/>
    <mergeCell ref="K474:N474"/>
    <mergeCell ref="AC474:AE474"/>
    <mergeCell ref="AF474:AI474"/>
    <mergeCell ref="H475:J475"/>
    <mergeCell ref="K475:N475"/>
    <mergeCell ref="AC475:AE475"/>
    <mergeCell ref="AF475:AI475"/>
    <mergeCell ref="E471:F471"/>
    <mergeCell ref="Z471:AA471"/>
    <mergeCell ref="H473:J473"/>
    <mergeCell ref="K473:N473"/>
    <mergeCell ref="AC473:AE473"/>
  </mergeCells>
  <dataValidations count="3">
    <dataValidation showInputMessage="1" showErrorMessage="1" sqref="L35:L36 AG35:AG36 L45:L46 L58:L59 AG136:AG137 L71:L72 L84:L85 L97:L98 L110:L111 L123:L124 L136:L137 L162:L163 L172:L173 L182:L183 L192:L193 L202:L203 L212:L213 L222:L223 L232:L233 L242:L243 L252:L253 L262:L263 L272:L273 L282:L283 L292:L293 L302:L303 L312:L313 L322:L323 L335:L336 L348:L349 L361:L362 L374:L375 L387:L388 L400:L401 L410:L411 L420:L421 L430:L431 L440:L441 L450:L451 L460:L461 L470:L471 AG470:AG471 AG460:AG461 AG450:AG451 AG440:AG441 AG430:AG431 AG420:AG421 AG410:AG411 AG400:AG401 AG387:AG388 AG374:AG375 AG361:AG362 AG348:AG349 AG335:AG336 AG322:AG323 AG312:AG313 AG302:AG303 AG292:AG293 AG282:AG283 AG272:AG273 AG262:AG263 AG252:AG253 AG242:AG243 AG232:AG233 AG222:AG223 AG212:AG213 AG202:AG203 AG192:AG193 AG182:AG183 AG172:AG173 AG162:AG163 AG110:AG111 AG97:AG98 AG84:AG85 AG71:AG72 L149:L150 AG123:AG124 AG45:AG46 AG58:AG59 AG149:AG150 I5" xr:uid="{B480A553-8A2E-447B-AB31-5EB549982976}"/>
    <dataValidation type="list" showInputMessage="1" showErrorMessage="1" sqref="G36:G37 AB150 AB471 AB461 AB451 AB441 AB431 AB421 AB411 AB401 AB388 AB375 AB362 AB349 AB336 AB323 AB313 AB303 AB293 AB283 AB273 AB263 AB253 AB243 AB233 AB223 AB213 AB203 AB193 AB183 AB173 AB163 AB111 AB98 AB85 AB72 G150 AB124 AB46 AB59 AB36:AB37 G471 G461 G451 G441 G431 G421 G411 G401 G388 G375 G362 G349 G336 G323 G313 G303 G293 G283 G273 G263 G253 G243 G233 G223 G213 G203 G193 G183 G173 G163 G137 G124 G111 G98 G85 G72 AB137 G59 G46" xr:uid="{19367675-488E-461A-B6BD-3603308263BE}">
      <formula1>$P$3:$P$7</formula1>
    </dataValidation>
    <dataValidation type="list" allowBlank="1" showInputMessage="1" showErrorMessage="1" sqref="I7:J7" xr:uid="{3B64E7B1-6BA9-48D4-9E30-4C369D22BAA2}">
      <formula1>$T$4:$T$6</formula1>
    </dataValidation>
  </dataValidations>
  <pageMargins left="0.7" right="0.7" top="0.75" bottom="0.75" header="0.3" footer="0.3"/>
  <pageSetup scale="56" orientation="portrait" r:id="rId1"/>
  <headerFooter>
    <oddFooter>&amp;CTab: &amp;A&amp;RPrint Date: &amp;D</oddFooter>
  </headerFooter>
  <rowBreaks count="16" manualBreakCount="16">
    <brk id="56" min="4" max="14" man="1"/>
    <brk id="56" min="22" max="35" man="1"/>
    <brk id="121" min="4" max="14" man="1"/>
    <brk id="121" min="25" max="35" man="1"/>
    <brk id="180" min="4" max="14" man="1"/>
    <brk id="180" min="25" max="35" man="1"/>
    <brk id="230" min="4" max="14" man="1"/>
    <brk id="230" min="25" max="35" man="1"/>
    <brk id="280" min="4" max="14" man="1"/>
    <brk id="280" min="25" max="35" man="1"/>
    <brk id="333" min="4" max="14" man="1"/>
    <brk id="333" min="25" max="35" man="1"/>
    <brk id="398" min="4" max="14" man="1"/>
    <brk id="398" min="25" max="35" man="1"/>
    <brk id="448" min="4" max="14" man="1"/>
    <brk id="448" min="25" max="35" man="1"/>
  </rowBreaks>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119427-10CE-47D8-B2B0-F021FA3D89E1}">
  <dimension ref="A1:O85"/>
  <sheetViews>
    <sheetView workbookViewId="0">
      <selection activeCell="D17" sqref="D17"/>
    </sheetView>
  </sheetViews>
  <sheetFormatPr defaultRowHeight="12.5" x14ac:dyDescent="0.25"/>
  <cols>
    <col min="15" max="15" width="0" hidden="1" customWidth="1"/>
    <col min="18" max="18" width="0" hidden="1" customWidth="1"/>
  </cols>
  <sheetData>
    <row r="1" spans="1:15" ht="13" x14ac:dyDescent="0.25">
      <c r="A1" s="225" t="s">
        <v>192</v>
      </c>
      <c r="B1" s="225"/>
      <c r="C1" s="225"/>
      <c r="D1" s="225"/>
      <c r="E1" s="225"/>
      <c r="F1" s="225"/>
      <c r="G1" s="225"/>
      <c r="H1" s="225"/>
      <c r="I1" s="225"/>
      <c r="J1" s="225"/>
      <c r="K1" s="225"/>
      <c r="L1" s="225"/>
      <c r="M1" s="225"/>
    </row>
    <row r="2" spans="1:15" ht="32.5" customHeight="1" x14ac:dyDescent="0.25">
      <c r="A2" s="256" t="s">
        <v>193</v>
      </c>
      <c r="B2" s="256"/>
      <c r="C2" s="256"/>
      <c r="D2" s="256"/>
      <c r="E2" s="256"/>
      <c r="F2" s="256"/>
      <c r="G2" s="256"/>
      <c r="H2" s="256"/>
      <c r="I2" s="256"/>
      <c r="J2" s="256"/>
      <c r="K2" s="256"/>
      <c r="L2" s="256"/>
      <c r="M2" s="256"/>
      <c r="O2" s="15" t="s">
        <v>263</v>
      </c>
    </row>
    <row r="4" spans="1:15" ht="13.5" thickBot="1" x14ac:dyDescent="0.35">
      <c r="A4" s="231" t="s">
        <v>59</v>
      </c>
      <c r="B4" s="231"/>
      <c r="C4" s="231"/>
      <c r="D4" s="231"/>
      <c r="E4" s="231"/>
      <c r="F4" s="231"/>
    </row>
    <row r="5" spans="1:15" ht="13" x14ac:dyDescent="0.3">
      <c r="A5" s="97" t="s">
        <v>46</v>
      </c>
      <c r="B5" s="98" t="s">
        <v>17</v>
      </c>
      <c r="C5" s="236"/>
      <c r="D5" s="236"/>
      <c r="E5" s="236"/>
      <c r="F5" s="236"/>
      <c r="G5" s="236"/>
      <c r="H5" s="236"/>
      <c r="I5" s="236"/>
      <c r="J5" s="236"/>
      <c r="K5" s="236"/>
      <c r="L5" s="236"/>
      <c r="M5" s="237"/>
    </row>
    <row r="6" spans="1:15" ht="13.5" thickBot="1" x14ac:dyDescent="0.35">
      <c r="A6" s="91"/>
      <c r="B6" s="96">
        <v>8</v>
      </c>
      <c r="C6" s="99" t="s">
        <v>195</v>
      </c>
      <c r="D6" s="112"/>
      <c r="E6" s="112"/>
      <c r="F6" s="112"/>
      <c r="G6" s="112"/>
      <c r="H6" s="112"/>
      <c r="I6" s="112"/>
      <c r="J6" s="112"/>
      <c r="K6" s="112"/>
      <c r="L6" s="112"/>
      <c r="M6" s="113"/>
    </row>
    <row r="8" spans="1:15" ht="13" thickBot="1" x14ac:dyDescent="0.3">
      <c r="B8" s="15" t="s">
        <v>194</v>
      </c>
    </row>
    <row r="9" spans="1:15" ht="36" customHeight="1" x14ac:dyDescent="0.3">
      <c r="B9" s="114"/>
      <c r="C9" s="306" t="s">
        <v>265</v>
      </c>
      <c r="D9" s="306"/>
      <c r="E9" s="306"/>
      <c r="F9" s="306"/>
      <c r="G9" s="306"/>
      <c r="H9" s="306"/>
      <c r="I9" s="306"/>
      <c r="J9" s="306"/>
      <c r="K9" s="306"/>
      <c r="L9" s="306"/>
      <c r="M9" s="307"/>
    </row>
    <row r="10" spans="1:15" ht="33.5" customHeight="1" thickBot="1" x14ac:dyDescent="0.3">
      <c r="B10" s="115"/>
      <c r="C10" s="308" t="s">
        <v>259</v>
      </c>
      <c r="D10" s="308"/>
      <c r="E10" s="308"/>
      <c r="F10" s="308"/>
      <c r="G10" s="308"/>
      <c r="H10" s="308"/>
      <c r="I10" s="308"/>
      <c r="J10" s="308"/>
      <c r="K10" s="308"/>
      <c r="L10" s="308"/>
      <c r="M10" s="309"/>
    </row>
    <row r="11" spans="1:15" x14ac:dyDescent="0.25">
      <c r="C11" s="15"/>
    </row>
    <row r="12" spans="1:15" x14ac:dyDescent="0.25">
      <c r="C12" s="15"/>
    </row>
    <row r="13" spans="1:15" x14ac:dyDescent="0.25">
      <c r="C13" s="15"/>
    </row>
    <row r="14" spans="1:15" x14ac:dyDescent="0.25">
      <c r="M14" s="123"/>
    </row>
    <row r="15" spans="1:15" x14ac:dyDescent="0.25">
      <c r="B15" s="67"/>
      <c r="C15" s="67"/>
      <c r="D15" s="67"/>
      <c r="E15" s="67"/>
      <c r="F15" s="67"/>
      <c r="G15" s="67"/>
      <c r="H15" s="67"/>
      <c r="I15" s="67"/>
      <c r="J15" s="67"/>
      <c r="K15" s="67"/>
      <c r="L15" s="67"/>
      <c r="M15" s="123"/>
    </row>
    <row r="16" spans="1:15" x14ac:dyDescent="0.25">
      <c r="M16" s="123"/>
    </row>
    <row r="17" spans="13:13" x14ac:dyDescent="0.25">
      <c r="M17" s="123"/>
    </row>
    <row r="18" spans="13:13" x14ac:dyDescent="0.25">
      <c r="M18" s="123"/>
    </row>
    <row r="19" spans="13:13" x14ac:dyDescent="0.25">
      <c r="M19" s="123"/>
    </row>
    <row r="20" spans="13:13" x14ac:dyDescent="0.25">
      <c r="M20" s="123"/>
    </row>
    <row r="21" spans="13:13" x14ac:dyDescent="0.25">
      <c r="M21" s="123"/>
    </row>
    <row r="22" spans="13:13" x14ac:dyDescent="0.25">
      <c r="M22" s="123"/>
    </row>
    <row r="23" spans="13:13" x14ac:dyDescent="0.25">
      <c r="M23" s="123"/>
    </row>
    <row r="24" spans="13:13" x14ac:dyDescent="0.25">
      <c r="M24" s="123"/>
    </row>
    <row r="25" spans="13:13" x14ac:dyDescent="0.25">
      <c r="M25" s="123"/>
    </row>
    <row r="26" spans="13:13" x14ac:dyDescent="0.25">
      <c r="M26" s="123"/>
    </row>
    <row r="27" spans="13:13" x14ac:dyDescent="0.25">
      <c r="M27" s="123"/>
    </row>
    <row r="29" spans="13:13" x14ac:dyDescent="0.25">
      <c r="M29" s="123"/>
    </row>
    <row r="30" spans="13:13" x14ac:dyDescent="0.25">
      <c r="M30" s="123"/>
    </row>
    <row r="31" spans="13:13" x14ac:dyDescent="0.25">
      <c r="M31" s="123"/>
    </row>
    <row r="32" spans="13:13" x14ac:dyDescent="0.25">
      <c r="M32" s="123"/>
    </row>
    <row r="33" spans="13:13" x14ac:dyDescent="0.25">
      <c r="M33" s="123"/>
    </row>
    <row r="34" spans="13:13" x14ac:dyDescent="0.25">
      <c r="M34" s="123"/>
    </row>
    <row r="35" spans="13:13" x14ac:dyDescent="0.25">
      <c r="M35" s="123"/>
    </row>
    <row r="36" spans="13:13" x14ac:dyDescent="0.25">
      <c r="M36" s="123"/>
    </row>
    <row r="37" spans="13:13" x14ac:dyDescent="0.25">
      <c r="M37" s="123"/>
    </row>
    <row r="38" spans="13:13" x14ac:dyDescent="0.25">
      <c r="M38" s="123"/>
    </row>
    <row r="39" spans="13:13" x14ac:dyDescent="0.25">
      <c r="M39" s="123"/>
    </row>
    <row r="40" spans="13:13" x14ac:dyDescent="0.25">
      <c r="M40" s="123"/>
    </row>
    <row r="42" spans="13:13" x14ac:dyDescent="0.25">
      <c r="M42" s="123"/>
    </row>
    <row r="44" spans="13:13" x14ac:dyDescent="0.25">
      <c r="M44" s="123"/>
    </row>
    <row r="45" spans="13:13" x14ac:dyDescent="0.25">
      <c r="M45" s="123"/>
    </row>
    <row r="46" spans="13:13" x14ac:dyDescent="0.25">
      <c r="M46" s="123"/>
    </row>
    <row r="47" spans="13:13" x14ac:dyDescent="0.25">
      <c r="M47" s="123"/>
    </row>
    <row r="49" spans="13:13" x14ac:dyDescent="0.25">
      <c r="M49" s="123"/>
    </row>
    <row r="50" spans="13:13" x14ac:dyDescent="0.25">
      <c r="M50" s="123"/>
    </row>
    <row r="52" spans="13:13" x14ac:dyDescent="0.25">
      <c r="M52" s="123"/>
    </row>
    <row r="53" spans="13:13" x14ac:dyDescent="0.25">
      <c r="M53" s="123"/>
    </row>
    <row r="55" spans="13:13" x14ac:dyDescent="0.25">
      <c r="M55" s="123"/>
    </row>
    <row r="56" spans="13:13" x14ac:dyDescent="0.25">
      <c r="M56" s="123"/>
    </row>
    <row r="58" spans="13:13" x14ac:dyDescent="0.25">
      <c r="M58" s="123"/>
    </row>
    <row r="59" spans="13:13" x14ac:dyDescent="0.25">
      <c r="M59" s="123"/>
    </row>
    <row r="61" spans="13:13" x14ac:dyDescent="0.25">
      <c r="M61" s="123"/>
    </row>
    <row r="63" spans="13:13" x14ac:dyDescent="0.25">
      <c r="M63" s="123"/>
    </row>
    <row r="64" spans="13:13" x14ac:dyDescent="0.25">
      <c r="M64" s="123"/>
    </row>
    <row r="66" spans="13:13" x14ac:dyDescent="0.25">
      <c r="M66" s="123"/>
    </row>
    <row r="67" spans="13:13" x14ac:dyDescent="0.25">
      <c r="M67" s="123"/>
    </row>
    <row r="69" spans="13:13" x14ac:dyDescent="0.25">
      <c r="M69" s="123"/>
    </row>
    <row r="70" spans="13:13" x14ac:dyDescent="0.25">
      <c r="M70" s="123"/>
    </row>
    <row r="72" spans="13:13" x14ac:dyDescent="0.25">
      <c r="M72" s="123"/>
    </row>
    <row r="73" spans="13:13" x14ac:dyDescent="0.25">
      <c r="M73" s="123"/>
    </row>
    <row r="75" spans="13:13" x14ac:dyDescent="0.25">
      <c r="M75" s="123"/>
    </row>
    <row r="77" spans="13:13" x14ac:dyDescent="0.25">
      <c r="M77" s="123"/>
    </row>
    <row r="78" spans="13:13" x14ac:dyDescent="0.25">
      <c r="M78" s="123"/>
    </row>
    <row r="79" spans="13:13" x14ac:dyDescent="0.25">
      <c r="M79" s="123"/>
    </row>
    <row r="81" spans="13:13" x14ac:dyDescent="0.25">
      <c r="M81" s="123"/>
    </row>
    <row r="83" spans="13:13" x14ac:dyDescent="0.25">
      <c r="M83" s="123"/>
    </row>
    <row r="84" spans="13:13" x14ac:dyDescent="0.25">
      <c r="M84" s="123"/>
    </row>
    <row r="85" spans="13:13" x14ac:dyDescent="0.25">
      <c r="M85" s="123"/>
    </row>
  </sheetData>
  <sheetProtection algorithmName="SHA-512" hashValue="i8PuwabU3F+r49Tew9JzT36w6z6vZwXkJ8VOuxnWn2i8Heudmq1HLTJP6W079z7pLmc/juFHODuoLb4LwgQ/eQ==" saltValue="qMQkC7aOxZwbgVih++QMoA==" spinCount="100000" sheet="1" objects="1" scenarios="1"/>
  <mergeCells count="6">
    <mergeCell ref="A1:M1"/>
    <mergeCell ref="A2:M2"/>
    <mergeCell ref="A4:F4"/>
    <mergeCell ref="C9:M9"/>
    <mergeCell ref="C10:M10"/>
    <mergeCell ref="C5:M5"/>
  </mergeCells>
  <dataValidations count="1">
    <dataValidation type="list" allowBlank="1" showInputMessage="1" showErrorMessage="1" sqref="B9:B10" xr:uid="{F0097CFC-9C53-4E7B-845C-939DB8787EB4}">
      <formula1>$O$1:$O$2</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86BEAF-2425-4860-B70D-145EF3C4AB5C}">
  <dimension ref="A1:N85"/>
  <sheetViews>
    <sheetView tabSelected="1" topLeftCell="A6" zoomScaleNormal="100" workbookViewId="0">
      <selection activeCell="D23" sqref="D23"/>
    </sheetView>
  </sheetViews>
  <sheetFormatPr defaultRowHeight="12.5" x14ac:dyDescent="0.25"/>
  <cols>
    <col min="1" max="1" width="9.453125" customWidth="1"/>
    <col min="7" max="7" width="2.26953125" customWidth="1"/>
    <col min="18" max="18" width="0" hidden="1" customWidth="1"/>
  </cols>
  <sheetData>
    <row r="1" spans="1:14" ht="24" customHeight="1" x14ac:dyDescent="0.25">
      <c r="A1" s="225" t="s">
        <v>199</v>
      </c>
      <c r="B1" s="225"/>
      <c r="C1" s="225"/>
      <c r="D1" s="225"/>
      <c r="E1" s="225"/>
      <c r="F1" s="225"/>
      <c r="G1" s="225"/>
      <c r="H1" s="225"/>
      <c r="I1" s="225"/>
      <c r="J1" s="225"/>
      <c r="K1" s="225"/>
      <c r="L1" s="225"/>
      <c r="M1" s="225"/>
    </row>
    <row r="2" spans="1:14" ht="65.5" customHeight="1" x14ac:dyDescent="0.25">
      <c r="A2" s="312" t="s">
        <v>200</v>
      </c>
      <c r="B2" s="312"/>
      <c r="C2" s="312"/>
      <c r="D2" s="312"/>
      <c r="E2" s="312"/>
      <c r="F2" s="312"/>
      <c r="G2" s="312"/>
      <c r="H2" s="312"/>
      <c r="I2" s="312"/>
      <c r="J2" s="312"/>
      <c r="K2" s="312"/>
      <c r="L2" s="312"/>
      <c r="M2" s="312"/>
    </row>
    <row r="3" spans="1:14" x14ac:dyDescent="0.25">
      <c r="A3" s="16"/>
      <c r="B3" s="16"/>
      <c r="C3" s="16"/>
      <c r="D3" s="16"/>
      <c r="E3" s="16"/>
      <c r="F3" s="16"/>
      <c r="G3" s="16"/>
      <c r="H3" s="16"/>
      <c r="I3" s="16"/>
      <c r="J3" s="16"/>
      <c r="K3" s="16"/>
      <c r="L3" s="16"/>
      <c r="M3" s="16"/>
    </row>
    <row r="4" spans="1:14" ht="39" customHeight="1" x14ac:dyDescent="0.25">
      <c r="A4" s="225" t="s">
        <v>214</v>
      </c>
      <c r="B4" s="225"/>
      <c r="C4" s="225"/>
      <c r="D4" s="225"/>
      <c r="E4" s="225"/>
      <c r="F4" s="225"/>
      <c r="G4" s="73"/>
      <c r="H4" s="225" t="s">
        <v>202</v>
      </c>
      <c r="I4" s="225"/>
      <c r="J4" s="225"/>
      <c r="K4" s="225"/>
      <c r="L4" s="225"/>
      <c r="M4" s="225"/>
    </row>
    <row r="5" spans="1:14" ht="56.15" customHeight="1" x14ac:dyDescent="0.25">
      <c r="A5" s="314" t="s">
        <v>135</v>
      </c>
      <c r="B5" s="314"/>
      <c r="C5" s="314"/>
      <c r="D5" s="314"/>
      <c r="E5" s="314"/>
      <c r="F5" s="314"/>
      <c r="G5" s="67"/>
      <c r="H5" s="322" t="s">
        <v>138</v>
      </c>
      <c r="I5" s="322"/>
      <c r="J5" s="322"/>
      <c r="K5" s="322"/>
      <c r="L5" s="322"/>
      <c r="M5" s="322"/>
    </row>
    <row r="6" spans="1:14" ht="80.5" customHeight="1" x14ac:dyDescent="0.25">
      <c r="A6" s="256" t="s">
        <v>136</v>
      </c>
      <c r="B6" s="256"/>
      <c r="C6" s="256"/>
      <c r="D6" s="256"/>
      <c r="E6" s="256"/>
      <c r="F6" s="256"/>
      <c r="G6" s="67"/>
      <c r="H6" s="256" t="s">
        <v>139</v>
      </c>
      <c r="I6" s="256"/>
      <c r="J6" s="256"/>
      <c r="K6" s="256"/>
      <c r="L6" s="256"/>
      <c r="M6" s="256"/>
    </row>
    <row r="7" spans="1:14" ht="92.5" customHeight="1" x14ac:dyDescent="0.25">
      <c r="A7" s="256" t="s">
        <v>137</v>
      </c>
      <c r="B7" s="256"/>
      <c r="C7" s="256"/>
      <c r="D7" s="256"/>
      <c r="E7" s="256"/>
      <c r="F7" s="256"/>
      <c r="G7" s="67"/>
      <c r="H7" s="256" t="s">
        <v>203</v>
      </c>
      <c r="I7" s="256"/>
      <c r="J7" s="256"/>
      <c r="K7" s="256"/>
      <c r="L7" s="256"/>
      <c r="M7" s="256"/>
    </row>
    <row r="8" spans="1:14" x14ac:dyDescent="0.25">
      <c r="A8" s="16"/>
      <c r="B8" s="16"/>
      <c r="C8" s="16"/>
      <c r="D8" s="16"/>
      <c r="E8" s="16"/>
      <c r="F8" s="16"/>
      <c r="G8" s="16"/>
      <c r="H8" s="16"/>
      <c r="I8" s="16"/>
      <c r="J8" s="16"/>
      <c r="K8" s="16"/>
      <c r="L8" s="16"/>
      <c r="M8" s="16"/>
    </row>
    <row r="9" spans="1:14" ht="84" customHeight="1" x14ac:dyDescent="0.25">
      <c r="A9" s="256" t="s">
        <v>201</v>
      </c>
      <c r="B9" s="256"/>
      <c r="C9" s="256"/>
      <c r="D9" s="256"/>
      <c r="E9" s="256"/>
      <c r="F9" s="256"/>
      <c r="G9" s="256"/>
      <c r="H9" s="256"/>
      <c r="I9" s="256"/>
      <c r="J9" s="256"/>
      <c r="K9" s="256"/>
      <c r="L9" s="256"/>
      <c r="M9" s="256"/>
    </row>
    <row r="10" spans="1:14" x14ac:dyDescent="0.25">
      <c r="A10" s="16"/>
      <c r="B10" s="229"/>
      <c r="C10" s="229"/>
      <c r="D10" s="229"/>
      <c r="E10" s="229"/>
      <c r="F10" s="229"/>
      <c r="G10" s="229"/>
      <c r="H10" s="229"/>
      <c r="I10" s="229"/>
      <c r="J10" s="229"/>
      <c r="K10" s="229"/>
      <c r="L10" s="229"/>
      <c r="M10" s="229"/>
    </row>
    <row r="11" spans="1:14" x14ac:dyDescent="0.25">
      <c r="A11" s="16"/>
      <c r="B11" s="16"/>
      <c r="C11" s="16"/>
      <c r="D11" s="16"/>
      <c r="E11" s="16"/>
      <c r="F11" s="16"/>
      <c r="G11" s="16"/>
      <c r="H11" s="16"/>
      <c r="I11" s="16"/>
      <c r="J11" s="16"/>
      <c r="K11" s="16"/>
      <c r="L11" s="16"/>
      <c r="M11" s="16"/>
    </row>
    <row r="12" spans="1:14" ht="13" thickBot="1" x14ac:dyDescent="0.3">
      <c r="A12" s="16"/>
      <c r="B12" s="16"/>
      <c r="C12" s="16"/>
      <c r="D12" s="16"/>
      <c r="E12" s="16"/>
      <c r="F12" s="16"/>
      <c r="G12" s="16"/>
      <c r="H12" s="16"/>
      <c r="I12" s="16"/>
      <c r="J12" s="16"/>
      <c r="K12" s="16"/>
      <c r="L12" s="16"/>
      <c r="M12" s="16"/>
    </row>
    <row r="13" spans="1:14" ht="43" customHeight="1" x14ac:dyDescent="0.3">
      <c r="A13" s="85" t="s">
        <v>46</v>
      </c>
      <c r="B13" s="315" t="s">
        <v>205</v>
      </c>
      <c r="C13" s="315"/>
      <c r="D13" s="315"/>
      <c r="E13" s="315"/>
      <c r="F13" s="316"/>
      <c r="G13" s="86"/>
      <c r="H13" s="323" t="s">
        <v>207</v>
      </c>
      <c r="I13" s="244"/>
      <c r="J13" s="244"/>
      <c r="K13" s="315" t="s">
        <v>206</v>
      </c>
      <c r="L13" s="315"/>
      <c r="M13" s="321"/>
      <c r="N13" s="66"/>
    </row>
    <row r="14" spans="1:14" ht="60" customHeight="1" x14ac:dyDescent="0.25">
      <c r="A14" s="88"/>
      <c r="B14" s="232" t="s">
        <v>208</v>
      </c>
      <c r="C14" s="232"/>
      <c r="D14" s="232"/>
      <c r="E14" s="232"/>
      <c r="F14" s="317"/>
      <c r="G14" s="83"/>
      <c r="H14" s="343">
        <v>7</v>
      </c>
      <c r="I14" s="328"/>
      <c r="J14" s="328"/>
      <c r="K14" s="328">
        <v>3</v>
      </c>
      <c r="L14" s="328"/>
      <c r="M14" s="329"/>
    </row>
    <row r="15" spans="1:14" ht="54.65" customHeight="1" x14ac:dyDescent="0.25">
      <c r="A15" s="89"/>
      <c r="B15" s="318" t="s">
        <v>204</v>
      </c>
      <c r="C15" s="319"/>
      <c r="D15" s="319"/>
      <c r="E15" s="319"/>
      <c r="F15" s="320"/>
      <c r="G15" s="84"/>
      <c r="H15" s="313">
        <v>5</v>
      </c>
      <c r="I15" s="240"/>
      <c r="J15" s="240"/>
      <c r="K15" s="328">
        <v>1</v>
      </c>
      <c r="L15" s="328"/>
      <c r="M15" s="329"/>
    </row>
    <row r="16" spans="1:14" ht="56.15" customHeight="1" x14ac:dyDescent="0.25">
      <c r="A16" s="89"/>
      <c r="B16" s="318" t="s">
        <v>209</v>
      </c>
      <c r="C16" s="319"/>
      <c r="D16" s="319"/>
      <c r="E16" s="319"/>
      <c r="F16" s="320"/>
      <c r="G16" s="84"/>
      <c r="H16" s="313">
        <v>3</v>
      </c>
      <c r="I16" s="240"/>
      <c r="J16" s="240"/>
      <c r="K16" s="328"/>
      <c r="L16" s="328"/>
      <c r="M16" s="329"/>
    </row>
    <row r="17" spans="1:13" ht="36.65" customHeight="1" x14ac:dyDescent="0.3">
      <c r="A17" s="116"/>
      <c r="B17" s="330" t="s">
        <v>210</v>
      </c>
      <c r="C17" s="330"/>
      <c r="D17" s="330"/>
      <c r="E17" s="330"/>
      <c r="F17" s="331"/>
      <c r="G17" s="84"/>
      <c r="H17" s="340" t="s">
        <v>207</v>
      </c>
      <c r="I17" s="341"/>
      <c r="J17" s="341"/>
      <c r="K17" s="330" t="s">
        <v>206</v>
      </c>
      <c r="L17" s="330"/>
      <c r="M17" s="344"/>
    </row>
    <row r="18" spans="1:13" ht="43" customHeight="1" x14ac:dyDescent="0.25">
      <c r="A18" s="90"/>
      <c r="B18" s="332" t="s">
        <v>211</v>
      </c>
      <c r="C18" s="332"/>
      <c r="D18" s="332"/>
      <c r="E18" s="332"/>
      <c r="F18" s="333"/>
      <c r="G18" s="83"/>
      <c r="H18" s="336" t="s">
        <v>212</v>
      </c>
      <c r="I18" s="334"/>
      <c r="J18" s="334"/>
      <c r="K18" s="334" t="s">
        <v>212</v>
      </c>
      <c r="L18" s="334"/>
      <c r="M18" s="335"/>
    </row>
    <row r="19" spans="1:13" ht="43" customHeight="1" x14ac:dyDescent="0.3">
      <c r="A19" s="310"/>
      <c r="B19" s="324" t="s">
        <v>213</v>
      </c>
      <c r="C19" s="324"/>
      <c r="D19" s="324"/>
      <c r="E19" s="324"/>
      <c r="F19" s="325"/>
      <c r="G19" s="83"/>
      <c r="H19" s="340" t="s">
        <v>207</v>
      </c>
      <c r="I19" s="341"/>
      <c r="J19" s="341"/>
      <c r="K19" s="330" t="s">
        <v>206</v>
      </c>
      <c r="L19" s="330"/>
      <c r="M19" s="342"/>
    </row>
    <row r="20" spans="1:13" ht="29.15" customHeight="1" thickBot="1" x14ac:dyDescent="0.3">
      <c r="A20" s="311"/>
      <c r="B20" s="326"/>
      <c r="C20" s="326"/>
      <c r="D20" s="326"/>
      <c r="E20" s="326"/>
      <c r="F20" s="327"/>
      <c r="G20" s="87"/>
      <c r="H20" s="337">
        <v>7</v>
      </c>
      <c r="I20" s="338"/>
      <c r="J20" s="338"/>
      <c r="K20" s="338">
        <v>5</v>
      </c>
      <c r="L20" s="338"/>
      <c r="M20" s="339"/>
    </row>
    <row r="21" spans="1:13" x14ac:dyDescent="0.25">
      <c r="M21" s="123"/>
    </row>
    <row r="22" spans="1:13" x14ac:dyDescent="0.25">
      <c r="M22" s="123"/>
    </row>
    <row r="23" spans="1:13" x14ac:dyDescent="0.25">
      <c r="M23" s="123"/>
    </row>
    <row r="24" spans="1:13" x14ac:dyDescent="0.25">
      <c r="M24" s="123"/>
    </row>
    <row r="25" spans="1:13" x14ac:dyDescent="0.25">
      <c r="M25" s="123"/>
    </row>
    <row r="26" spans="1:13" x14ac:dyDescent="0.25">
      <c r="M26" s="123"/>
    </row>
    <row r="27" spans="1:13" x14ac:dyDescent="0.25">
      <c r="M27" s="123"/>
    </row>
    <row r="29" spans="1:13" x14ac:dyDescent="0.25">
      <c r="M29" s="123"/>
    </row>
    <row r="30" spans="1:13" x14ac:dyDescent="0.25">
      <c r="M30" s="123"/>
    </row>
    <row r="31" spans="1:13" x14ac:dyDescent="0.25">
      <c r="M31" s="123"/>
    </row>
    <row r="32" spans="1:13" x14ac:dyDescent="0.25">
      <c r="M32" s="123"/>
    </row>
    <row r="33" spans="13:13" x14ac:dyDescent="0.25">
      <c r="M33" s="123"/>
    </row>
    <row r="34" spans="13:13" x14ac:dyDescent="0.25">
      <c r="M34" s="123"/>
    </row>
    <row r="35" spans="13:13" x14ac:dyDescent="0.25">
      <c r="M35" s="123"/>
    </row>
    <row r="36" spans="13:13" x14ac:dyDescent="0.25">
      <c r="M36" s="123"/>
    </row>
    <row r="37" spans="13:13" x14ac:dyDescent="0.25">
      <c r="M37" s="123"/>
    </row>
    <row r="38" spans="13:13" x14ac:dyDescent="0.25">
      <c r="M38" s="123"/>
    </row>
    <row r="39" spans="13:13" x14ac:dyDescent="0.25">
      <c r="M39" s="123"/>
    </row>
    <row r="40" spans="13:13" x14ac:dyDescent="0.25">
      <c r="M40" s="123"/>
    </row>
    <row r="42" spans="13:13" x14ac:dyDescent="0.25">
      <c r="M42" s="123"/>
    </row>
    <row r="44" spans="13:13" x14ac:dyDescent="0.25">
      <c r="M44" s="123"/>
    </row>
    <row r="45" spans="13:13" x14ac:dyDescent="0.25">
      <c r="M45" s="123"/>
    </row>
    <row r="46" spans="13:13" x14ac:dyDescent="0.25">
      <c r="M46" s="123"/>
    </row>
    <row r="47" spans="13:13" x14ac:dyDescent="0.25">
      <c r="M47" s="123"/>
    </row>
    <row r="49" spans="13:13" x14ac:dyDescent="0.25">
      <c r="M49" s="123"/>
    </row>
    <row r="50" spans="13:13" x14ac:dyDescent="0.25">
      <c r="M50" s="123"/>
    </row>
    <row r="52" spans="13:13" x14ac:dyDescent="0.25">
      <c r="M52" s="123"/>
    </row>
    <row r="53" spans="13:13" x14ac:dyDescent="0.25">
      <c r="M53" s="123"/>
    </row>
    <row r="55" spans="13:13" x14ac:dyDescent="0.25">
      <c r="M55" s="123"/>
    </row>
    <row r="56" spans="13:13" x14ac:dyDescent="0.25">
      <c r="M56" s="123"/>
    </row>
    <row r="58" spans="13:13" x14ac:dyDescent="0.25">
      <c r="M58" s="123"/>
    </row>
    <row r="59" spans="13:13" x14ac:dyDescent="0.25">
      <c r="M59" s="123"/>
    </row>
    <row r="61" spans="13:13" x14ac:dyDescent="0.25">
      <c r="M61" s="123"/>
    </row>
    <row r="63" spans="13:13" x14ac:dyDescent="0.25">
      <c r="M63" s="123"/>
    </row>
    <row r="64" spans="13:13" x14ac:dyDescent="0.25">
      <c r="M64" s="123"/>
    </row>
    <row r="66" spans="13:13" x14ac:dyDescent="0.25">
      <c r="M66" s="123"/>
    </row>
    <row r="67" spans="13:13" x14ac:dyDescent="0.25">
      <c r="M67" s="123"/>
    </row>
    <row r="69" spans="13:13" x14ac:dyDescent="0.25">
      <c r="M69" s="123"/>
    </row>
    <row r="70" spans="13:13" x14ac:dyDescent="0.25">
      <c r="M70" s="123"/>
    </row>
    <row r="72" spans="13:13" x14ac:dyDescent="0.25">
      <c r="M72" s="123"/>
    </row>
    <row r="73" spans="13:13" x14ac:dyDescent="0.25">
      <c r="M73" s="123"/>
    </row>
    <row r="75" spans="13:13" x14ac:dyDescent="0.25">
      <c r="M75" s="123"/>
    </row>
    <row r="77" spans="13:13" x14ac:dyDescent="0.25">
      <c r="M77" s="123"/>
    </row>
    <row r="78" spans="13:13" x14ac:dyDescent="0.25">
      <c r="M78" s="123"/>
    </row>
    <row r="79" spans="13:13" x14ac:dyDescent="0.25">
      <c r="M79" s="123"/>
    </row>
    <row r="81" spans="13:13" x14ac:dyDescent="0.25">
      <c r="M81" s="123"/>
    </row>
    <row r="83" spans="13:13" x14ac:dyDescent="0.25">
      <c r="M83" s="123"/>
    </row>
    <row r="84" spans="13:13" x14ac:dyDescent="0.25">
      <c r="M84" s="123"/>
    </row>
    <row r="85" spans="13:13" x14ac:dyDescent="0.25">
      <c r="M85" s="123"/>
    </row>
  </sheetData>
  <sheetProtection algorithmName="SHA-512" hashValue="c/foSwS5eMmvIiB4ugUA+GSipYggwMnYz7KmAy/AE1QhPyHJewNKLtJV3zMSwsseSsSpeGuAIz10vdCBjpznHw==" saltValue="QXSEQNsQLGtQ/fwJwJ2RVQ==" spinCount="100000" sheet="1" formatCells="0" formatColumns="0" formatRows="0" insertColumns="0" insertRows="0" insertHyperlinks="0" deleteColumns="0" deleteRows="0"/>
  <mergeCells count="35">
    <mergeCell ref="K19:M19"/>
    <mergeCell ref="B16:F16"/>
    <mergeCell ref="H14:J14"/>
    <mergeCell ref="H6:M6"/>
    <mergeCell ref="H7:M7"/>
    <mergeCell ref="H13:J13"/>
    <mergeCell ref="B19:F20"/>
    <mergeCell ref="H16:J16"/>
    <mergeCell ref="K14:M14"/>
    <mergeCell ref="K15:M16"/>
    <mergeCell ref="B17:F17"/>
    <mergeCell ref="B18:F18"/>
    <mergeCell ref="K18:M18"/>
    <mergeCell ref="H18:J18"/>
    <mergeCell ref="H20:J20"/>
    <mergeCell ref="K20:M20"/>
    <mergeCell ref="H17:J17"/>
    <mergeCell ref="K17:M17"/>
    <mergeCell ref="H19:J19"/>
    <mergeCell ref="A19:A20"/>
    <mergeCell ref="A1:M1"/>
    <mergeCell ref="A2:M2"/>
    <mergeCell ref="A4:F4"/>
    <mergeCell ref="A6:F6"/>
    <mergeCell ref="A7:F7"/>
    <mergeCell ref="H4:M4"/>
    <mergeCell ref="H15:J15"/>
    <mergeCell ref="B10:M10"/>
    <mergeCell ref="A5:F5"/>
    <mergeCell ref="B13:F13"/>
    <mergeCell ref="B14:F14"/>
    <mergeCell ref="B15:F15"/>
    <mergeCell ref="A9:M9"/>
    <mergeCell ref="K13:M13"/>
    <mergeCell ref="H5:M5"/>
  </mergeCells>
  <pageMargins left="0.7" right="0.7" top="0.75" bottom="0.75" header="0.3" footer="0.3"/>
  <pageSetup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4</vt:i4>
      </vt:variant>
    </vt:vector>
  </HeadingPairs>
  <TitlesOfParts>
    <vt:vector size="13" baseType="lpstr">
      <vt:lpstr>Scoring Summary</vt:lpstr>
      <vt:lpstr>F.1. DCFS Support</vt:lpstr>
      <vt:lpstr>F.2. IDOC Support</vt:lpstr>
      <vt:lpstr>F.3. IDHS-DDD Support</vt:lpstr>
      <vt:lpstr>F.4. Healthcare Partner Support</vt:lpstr>
      <vt:lpstr>G. Coord. Services</vt:lpstr>
      <vt:lpstr>H.1. Neighborhood Assets</vt:lpstr>
      <vt:lpstr>H.2. Site Facility Donation</vt:lpstr>
      <vt:lpstr>I.2. Dev Team Characteristics</vt:lpstr>
      <vt:lpstr>'H.1. Neighborhood Assets'!Applicant</vt:lpstr>
      <vt:lpstr>'H.1. Neighborhood Assets'!Print_Area</vt:lpstr>
      <vt:lpstr>'Scoring Summary'!Print_Area</vt:lpstr>
      <vt:lpstr>'H.1. Neighborhood Assets'!Underwriting</vt:lpstr>
    </vt:vector>
  </TitlesOfParts>
  <Company>Illinois Housing Development Authority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dfreeman</dc:creator>
  <cp:lastModifiedBy>Evan Ponder</cp:lastModifiedBy>
  <cp:lastPrinted>2019-08-23T15:03:08Z</cp:lastPrinted>
  <dcterms:created xsi:type="dcterms:W3CDTF">2009-06-02T20:14:22Z</dcterms:created>
  <dcterms:modified xsi:type="dcterms:W3CDTF">2023-08-24T13:32:43Z</dcterms:modified>
</cp:coreProperties>
</file>