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Homeownership\Business Analyst\Program Items\I-Refi Program (August 2016)\"/>
    </mc:Choice>
  </mc:AlternateContent>
  <workbookProtection workbookAlgorithmName="SHA-512" workbookHashValue="2k3pBFenEASlCTJhEdaQr9MnAX7ELGDK/paxzepn5DjWDO718jNRCnsFKAOhZAQXXLNoNOPMtIm+ID6eoBu+0Q==" workbookSaltValue="Y9Yr0vjYkTSp6IwXp//VQw==" workbookSpinCount="100000" lockStructure="1"/>
  <bookViews>
    <workbookView xWindow="0" yWindow="0" windowWidth="24000" windowHeight="9735"/>
  </bookViews>
  <sheets>
    <sheet name="IHDA - Refinance Program"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0" i="1" l="1"/>
  <c r="D27" i="1" l="1"/>
  <c r="K29" i="1" l="1"/>
  <c r="K30" i="1"/>
  <c r="K31" i="1"/>
  <c r="D29" i="1" l="1"/>
  <c r="D31" i="1" s="1"/>
  <c r="D33" i="1" l="1"/>
  <c r="C23" i="1"/>
  <c r="C27" i="1" l="1"/>
  <c r="C33" i="1"/>
  <c r="B38" i="1" s="1"/>
  <c r="D35" i="1"/>
  <c r="C34" i="1" l="1"/>
  <c r="D36" i="1"/>
  <c r="C36" i="1" s="1"/>
  <c r="B39" i="1" s="1"/>
</calcChain>
</file>

<file path=xl/sharedStrings.xml><?xml version="1.0" encoding="utf-8"?>
<sst xmlns="http://schemas.openxmlformats.org/spreadsheetml/2006/main" count="74" uniqueCount="62">
  <si>
    <t>Fillable Fields</t>
  </si>
  <si>
    <t>Signature Page</t>
  </si>
  <si>
    <t>*Note:  Attach Source Documents used for the Review.  Maintain a copy in the Borrower's file.</t>
  </si>
  <si>
    <t>Name of Borrower______________________________________</t>
  </si>
  <si>
    <t>Name of Co-Borrower____________________________________</t>
  </si>
  <si>
    <t>Appraised Value</t>
  </si>
  <si>
    <r>
      <t xml:space="preserve">Borrower Related Fields                -           </t>
    </r>
    <r>
      <rPr>
        <u/>
        <sz val="12"/>
        <color theme="1"/>
        <rFont val="Calibri"/>
        <family val="2"/>
        <scheme val="minor"/>
      </rPr>
      <t xml:space="preserve">  Loan Numbers#</t>
    </r>
  </si>
  <si>
    <t>(County)</t>
  </si>
  <si>
    <t>(Street Address / Town)</t>
  </si>
  <si>
    <t>(ZIP)</t>
  </si>
  <si>
    <t>Property Address Information</t>
  </si>
  <si>
    <t>(City / State)</t>
  </si>
  <si>
    <t>Date of Appraisal</t>
  </si>
  <si>
    <t>Name of Appraiser</t>
  </si>
  <si>
    <t>Appraiser License Number</t>
  </si>
  <si>
    <t>New Appraisal Related Fields</t>
  </si>
  <si>
    <t>Loan Type</t>
  </si>
  <si>
    <t>LTV Ratios</t>
  </si>
  <si>
    <t>Funding Fee, MIP, etc.</t>
  </si>
  <si>
    <t>Fee Financed</t>
  </si>
  <si>
    <t>Total Loan Amount</t>
  </si>
  <si>
    <t>Underwriting Information (New Refinance)</t>
  </si>
  <si>
    <t>Additional Per Diem Interest</t>
  </si>
  <si>
    <t>Loan Type (Current Mortgage)</t>
  </si>
  <si>
    <t>New Loan Amount (Before IHDA Assistance)</t>
  </si>
  <si>
    <t>Amount used for Mortgage Pay Down</t>
  </si>
  <si>
    <t>As is (Check one --&gt;)</t>
  </si>
  <si>
    <t>As Repaired (Check one --&gt;)</t>
  </si>
  <si>
    <t>Estimated Repair Costs</t>
  </si>
  <si>
    <t>Based on the Review of Source Documentation, the mortgage lender has completed a Refinance Eligibility Analysis and has determined that the household is Eligible for the Authority's Refinance Program.</t>
  </si>
  <si>
    <t xml:space="preserve">Signature of Reviewer:  ___________________________________________   </t>
  </si>
  <si>
    <t>Print Name:  ____________________________________________________</t>
  </si>
  <si>
    <t>Amount used for Closing / Repair Costs</t>
  </si>
  <si>
    <t>Conventional</t>
  </si>
  <si>
    <t>FHA</t>
  </si>
  <si>
    <t>USDA</t>
  </si>
  <si>
    <t>VA</t>
  </si>
  <si>
    <t>----</t>
  </si>
  <si>
    <t>Number of Units</t>
  </si>
  <si>
    <t>Number of Units (Drop Down --&gt;)</t>
  </si>
  <si>
    <t>1-Unit</t>
  </si>
  <si>
    <t>2-Unit</t>
  </si>
  <si>
    <t>Yes/No</t>
  </si>
  <si>
    <t>Yes</t>
  </si>
  <si>
    <t>No</t>
  </si>
  <si>
    <t>Did the Borrower receive previous HHF assistance? (Drop Down --&gt;)</t>
  </si>
  <si>
    <t>Mortgage Amount (Base Loan Amount)</t>
  </si>
  <si>
    <t>Final LTV Qualifier</t>
  </si>
  <si>
    <t>Loan Type / Unit / DPA Qualifier</t>
  </si>
  <si>
    <t>00/00/0000</t>
  </si>
  <si>
    <t>Payoff of 1st Mortgage + (Purchase Money/Seasoned) 2nd</t>
  </si>
  <si>
    <t>Estimated Closing Costs plus prepaids</t>
  </si>
  <si>
    <t>Base LTV / Underwater Qualifier</t>
  </si>
  <si>
    <t>Mortgage Pay Down - Guide</t>
  </si>
  <si>
    <t>LTV</t>
  </si>
  <si>
    <t>Assistance Needed</t>
  </si>
  <si>
    <t>Proposed Assistance Amount (From IHDA)</t>
  </si>
  <si>
    <t>Date:</t>
  </si>
  <si>
    <t>I further Certify that the Information contained in this certification is true and accurate to the best of my knowledge and the Borrower Paid Closing Costs will not change at time of Close.</t>
  </si>
  <si>
    <t>Borrower Cash to Close</t>
  </si>
  <si>
    <t>Payoff - Good Through Date</t>
  </si>
  <si>
    <t>IHDA - Funding Request - Single Family Homeownership (Rev. 6/20/2017)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</si>
</sst>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_);[Red]\(&quot;$&quot;#,##0\)"/>
    <numFmt numFmtId="44" formatCode="_(&quot;$&quot;* #,##0.00_);_(&quot;$&quot;* \(#,##0.00\);_(&quot;$&quot;* &quot;-&quot;??_);_(@_)"/>
    <numFmt numFmtId="164" formatCode="m/d/yyyy;@"/>
    <numFmt numFmtId="165" formatCode="0.0000"/>
    <numFmt numFmtId="166" formatCode="0.00000"/>
    <numFmt numFmtId="167" formatCode="0.000%"/>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u/>
      <sz val="12"/>
      <color theme="1"/>
      <name val="Calibri"/>
      <family val="2"/>
      <scheme val="minor"/>
    </font>
    <font>
      <u/>
      <sz val="12"/>
      <color theme="1"/>
      <name val="Calibri"/>
      <family val="2"/>
      <scheme val="minor"/>
    </font>
    <font>
      <sz val="12"/>
      <color theme="1"/>
      <name val="Calibri"/>
      <family val="2"/>
      <scheme val="minor"/>
    </font>
    <font>
      <b/>
      <sz val="12"/>
      <color theme="1"/>
      <name val="Calibri"/>
      <family val="2"/>
      <scheme val="minor"/>
    </font>
    <font>
      <sz val="10"/>
      <color theme="1"/>
      <name val="Calibri"/>
      <family val="2"/>
      <scheme val="minor"/>
    </font>
    <font>
      <sz val="8"/>
      <color rgb="FF000000"/>
      <name val="Segoe UI"/>
      <family val="2"/>
    </font>
    <font>
      <b/>
      <u/>
      <sz val="11"/>
      <color theme="1"/>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4" tint="0.59999389629810485"/>
        <bgColor indexed="64"/>
      </patternFill>
    </fill>
  </fills>
  <borders count="24">
    <border>
      <left/>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95">
    <xf numFmtId="0" fontId="0" fillId="0" borderId="0" xfId="0"/>
    <xf numFmtId="0" fontId="0" fillId="0" borderId="0" xfId="0" applyProtection="1">
      <protection hidden="1"/>
    </xf>
    <xf numFmtId="0" fontId="0" fillId="0" borderId="0" xfId="0" applyBorder="1" applyProtection="1">
      <protection hidden="1"/>
    </xf>
    <xf numFmtId="0" fontId="6" fillId="0" borderId="4" xfId="0" applyFont="1" applyFill="1" applyBorder="1" applyAlignment="1" applyProtection="1">
      <alignment horizontal="left"/>
      <protection hidden="1"/>
    </xf>
    <xf numFmtId="0" fontId="6" fillId="0" borderId="4" xfId="0" applyFont="1" applyFill="1" applyBorder="1" applyAlignment="1" applyProtection="1">
      <alignment horizontal="left" indent="1"/>
      <protection hidden="1"/>
    </xf>
    <xf numFmtId="0" fontId="4" fillId="3" borderId="6" xfId="0" applyFont="1" applyFill="1" applyBorder="1" applyProtection="1"/>
    <xf numFmtId="0" fontId="0" fillId="0" borderId="0" xfId="0" applyBorder="1" applyProtection="1"/>
    <xf numFmtId="0" fontId="6" fillId="0" borderId="5" xfId="1" applyNumberFormat="1" applyFont="1" applyBorder="1" applyProtection="1"/>
    <xf numFmtId="0" fontId="0" fillId="0" borderId="0" xfId="1" applyNumberFormat="1" applyFont="1" applyProtection="1">
      <protection hidden="1"/>
    </xf>
    <xf numFmtId="0" fontId="4" fillId="3" borderId="4" xfId="0" applyFont="1" applyFill="1" applyBorder="1" applyAlignment="1" applyProtection="1">
      <protection hidden="1"/>
    </xf>
    <xf numFmtId="0" fontId="6" fillId="4" borderId="14" xfId="0" applyFont="1" applyFill="1" applyBorder="1" applyAlignment="1" applyProtection="1">
      <alignment horizontal="center"/>
      <protection locked="0" hidden="1"/>
    </xf>
    <xf numFmtId="0" fontId="0" fillId="0" borderId="0" xfId="0" applyFill="1" applyBorder="1" applyAlignment="1" applyProtection="1">
      <alignment horizontal="center"/>
      <protection hidden="1"/>
    </xf>
    <xf numFmtId="44" fontId="0" fillId="0" borderId="0" xfId="0" applyNumberFormat="1" applyProtection="1">
      <protection hidden="1"/>
    </xf>
    <xf numFmtId="10" fontId="0" fillId="0" borderId="0" xfId="2" applyNumberFormat="1" applyFont="1" applyProtection="1">
      <protection hidden="1"/>
    </xf>
    <xf numFmtId="0" fontId="6" fillId="4" borderId="17" xfId="0" applyFont="1" applyFill="1" applyBorder="1" applyAlignment="1" applyProtection="1">
      <alignment horizontal="center"/>
      <protection locked="0" hidden="1"/>
    </xf>
    <xf numFmtId="0" fontId="8" fillId="0" borderId="4" xfId="0" applyFont="1" applyFill="1" applyBorder="1" applyAlignment="1" applyProtection="1">
      <alignment horizontal="center"/>
      <protection hidden="1"/>
    </xf>
    <xf numFmtId="44" fontId="6" fillId="4" borderId="3" xfId="1" applyFont="1" applyFill="1" applyBorder="1" applyAlignment="1" applyProtection="1">
      <alignment horizontal="center"/>
      <protection locked="0" hidden="1"/>
    </xf>
    <xf numFmtId="44" fontId="6" fillId="4" borderId="5" xfId="1" applyFont="1" applyFill="1" applyBorder="1" applyAlignment="1" applyProtection="1">
      <alignment horizontal="center"/>
      <protection locked="0" hidden="1"/>
    </xf>
    <xf numFmtId="44" fontId="6" fillId="4" borderId="3" xfId="1" applyFont="1" applyFill="1" applyBorder="1" applyAlignment="1" applyProtection="1">
      <protection locked="0" hidden="1"/>
    </xf>
    <xf numFmtId="44" fontId="6" fillId="4" borderId="12" xfId="1" applyFont="1" applyFill="1" applyBorder="1" applyAlignment="1" applyProtection="1">
      <alignment horizontal="center"/>
      <protection locked="0" hidden="1"/>
    </xf>
    <xf numFmtId="0" fontId="8" fillId="0" borderId="2" xfId="0" applyFont="1" applyFill="1" applyBorder="1" applyAlignment="1" applyProtection="1">
      <alignment horizontal="center"/>
      <protection hidden="1"/>
    </xf>
    <xf numFmtId="0" fontId="6" fillId="0" borderId="0" xfId="0" applyFont="1" applyFill="1" applyBorder="1" applyAlignment="1" applyProtection="1">
      <alignment horizontal="center"/>
      <protection hidden="1"/>
    </xf>
    <xf numFmtId="0" fontId="6" fillId="0" borderId="5" xfId="0" applyFont="1" applyFill="1" applyBorder="1" applyAlignment="1" applyProtection="1">
      <alignment horizontal="center"/>
      <protection hidden="1"/>
    </xf>
    <xf numFmtId="0" fontId="8" fillId="0" borderId="0" xfId="0" applyFont="1" applyFill="1" applyBorder="1" applyAlignment="1" applyProtection="1">
      <alignment horizontal="center"/>
      <protection hidden="1"/>
    </xf>
    <xf numFmtId="0" fontId="8" fillId="0" borderId="5" xfId="0" applyFont="1" applyFill="1" applyBorder="1" applyAlignment="1" applyProtection="1">
      <alignment horizontal="center"/>
      <protection hidden="1"/>
    </xf>
    <xf numFmtId="0" fontId="6" fillId="0" borderId="18" xfId="0" applyFont="1" applyFill="1" applyBorder="1" applyAlignment="1" applyProtection="1">
      <alignment horizontal="center"/>
      <protection hidden="1"/>
    </xf>
    <xf numFmtId="0" fontId="4" fillId="3" borderId="0" xfId="0" applyFont="1" applyFill="1" applyBorder="1" applyAlignment="1" applyProtection="1">
      <alignment horizontal="center"/>
      <protection hidden="1"/>
    </xf>
    <xf numFmtId="10" fontId="6" fillId="0" borderId="7" xfId="0" applyNumberFormat="1" applyFont="1" applyFill="1" applyBorder="1" applyAlignment="1" applyProtection="1">
      <protection hidden="1"/>
    </xf>
    <xf numFmtId="10" fontId="6" fillId="0" borderId="0" xfId="0" applyNumberFormat="1" applyFont="1" applyFill="1" applyBorder="1" applyAlignment="1" applyProtection="1">
      <protection hidden="1"/>
    </xf>
    <xf numFmtId="44" fontId="6" fillId="0" borderId="3" xfId="0" applyNumberFormat="1" applyFont="1" applyFill="1" applyBorder="1" applyAlignment="1" applyProtection="1">
      <alignment horizontal="center"/>
      <protection hidden="1"/>
    </xf>
    <xf numFmtId="44" fontId="6" fillId="0" borderId="3" xfId="1" applyFont="1" applyFill="1" applyBorder="1" applyAlignment="1" applyProtection="1">
      <alignment horizontal="center"/>
      <protection hidden="1"/>
    </xf>
    <xf numFmtId="44" fontId="6" fillId="0" borderId="12" xfId="1" applyFont="1" applyFill="1" applyBorder="1" applyAlignment="1" applyProtection="1">
      <alignment horizontal="center"/>
      <protection hidden="1"/>
    </xf>
    <xf numFmtId="10" fontId="6" fillId="0" borderId="2" xfId="2" applyNumberFormat="1" applyFont="1" applyFill="1" applyBorder="1" applyAlignment="1" applyProtection="1">
      <alignment horizontal="center"/>
      <protection hidden="1"/>
    </xf>
    <xf numFmtId="0" fontId="4" fillId="0" borderId="0" xfId="0" applyFont="1" applyFill="1" applyBorder="1" applyAlignment="1" applyProtection="1">
      <alignment horizontal="center"/>
      <protection hidden="1"/>
    </xf>
    <xf numFmtId="0" fontId="8" fillId="0" borderId="19" xfId="0" applyFont="1" applyFill="1" applyBorder="1" applyAlignment="1" applyProtection="1">
      <alignment horizontal="center"/>
      <protection hidden="1"/>
    </xf>
    <xf numFmtId="0" fontId="8" fillId="0" borderId="3" xfId="0" applyFont="1" applyFill="1" applyBorder="1" applyAlignment="1" applyProtection="1">
      <alignment horizontal="center"/>
      <protection hidden="1"/>
    </xf>
    <xf numFmtId="0" fontId="10" fillId="0" borderId="0" xfId="0" applyFont="1" applyProtection="1">
      <protection hidden="1"/>
    </xf>
    <xf numFmtId="0" fontId="0" fillId="0" borderId="0" xfId="0" quotePrefix="1" applyProtection="1">
      <protection hidden="1"/>
    </xf>
    <xf numFmtId="0" fontId="6" fillId="4" borderId="3" xfId="0" quotePrefix="1" applyNumberFormat="1" applyFont="1" applyFill="1" applyBorder="1" applyAlignment="1" applyProtection="1">
      <alignment horizontal="center"/>
      <protection locked="0" hidden="1"/>
    </xf>
    <xf numFmtId="164" fontId="6" fillId="4" borderId="17" xfId="0" applyNumberFormat="1" applyFont="1" applyFill="1" applyBorder="1" applyAlignment="1" applyProtection="1">
      <alignment horizontal="center"/>
      <protection locked="0" hidden="1"/>
    </xf>
    <xf numFmtId="0" fontId="6" fillId="4" borderId="19" xfId="0" applyFont="1" applyFill="1" applyBorder="1" applyAlignment="1" applyProtection="1">
      <alignment horizontal="center"/>
      <protection locked="0" hidden="1"/>
    </xf>
    <xf numFmtId="165" fontId="0" fillId="0" borderId="0" xfId="0" applyNumberFormat="1" applyProtection="1">
      <protection hidden="1"/>
    </xf>
    <xf numFmtId="6" fontId="0" fillId="0" borderId="0" xfId="0" applyNumberFormat="1" applyProtection="1">
      <protection hidden="1"/>
    </xf>
    <xf numFmtId="0" fontId="0" fillId="0" borderId="0" xfId="0" applyAlignment="1" applyProtection="1">
      <alignment horizontal="center"/>
      <protection hidden="1"/>
    </xf>
    <xf numFmtId="0" fontId="0" fillId="3" borderId="0" xfId="0" applyFill="1" applyBorder="1" applyProtection="1"/>
    <xf numFmtId="0" fontId="6" fillId="3" borderId="5" xfId="1" applyNumberFormat="1" applyFont="1" applyFill="1" applyBorder="1" applyProtection="1"/>
    <xf numFmtId="10" fontId="7" fillId="0" borderId="0" xfId="2" applyNumberFormat="1" applyFont="1" applyFill="1" applyBorder="1" applyAlignment="1" applyProtection="1">
      <alignment horizontal="center"/>
      <protection hidden="1"/>
    </xf>
    <xf numFmtId="44" fontId="6" fillId="0" borderId="5" xfId="1" applyFont="1" applyFill="1" applyBorder="1" applyAlignment="1" applyProtection="1">
      <alignment horizontal="center"/>
      <protection hidden="1"/>
    </xf>
    <xf numFmtId="9" fontId="0" fillId="0" borderId="0" xfId="0" applyNumberFormat="1" applyProtection="1">
      <protection hidden="1"/>
    </xf>
    <xf numFmtId="166" fontId="2" fillId="0" borderId="19" xfId="0" applyNumberFormat="1" applyFont="1" applyBorder="1" applyAlignment="1" applyProtection="1">
      <alignment horizontal="center"/>
      <protection hidden="1"/>
    </xf>
    <xf numFmtId="10" fontId="2" fillId="0" borderId="3" xfId="2" applyNumberFormat="1" applyFont="1" applyBorder="1" applyAlignment="1" applyProtection="1">
      <alignment horizontal="center"/>
      <protection hidden="1"/>
    </xf>
    <xf numFmtId="9" fontId="0" fillId="0" borderId="19" xfId="0" applyNumberFormat="1" applyBorder="1" applyAlignment="1" applyProtection="1">
      <alignment horizontal="center"/>
      <protection hidden="1"/>
    </xf>
    <xf numFmtId="44" fontId="0" fillId="0" borderId="3" xfId="0" applyNumberFormat="1" applyBorder="1" applyAlignment="1" applyProtection="1">
      <alignment horizontal="center"/>
      <protection hidden="1"/>
    </xf>
    <xf numFmtId="9" fontId="0" fillId="0" borderId="22" xfId="0" applyNumberFormat="1" applyBorder="1" applyAlignment="1" applyProtection="1">
      <alignment horizontal="center"/>
      <protection hidden="1"/>
    </xf>
    <xf numFmtId="44" fontId="0" fillId="0" borderId="23" xfId="0" applyNumberFormat="1" applyBorder="1" applyAlignment="1" applyProtection="1">
      <alignment horizontal="center"/>
      <protection hidden="1"/>
    </xf>
    <xf numFmtId="164" fontId="6" fillId="4" borderId="3" xfId="0" applyNumberFormat="1" applyFont="1" applyFill="1" applyBorder="1" applyAlignment="1" applyProtection="1">
      <alignment horizontal="center"/>
      <protection locked="0" hidden="1"/>
    </xf>
    <xf numFmtId="0" fontId="6" fillId="0" borderId="4" xfId="0" applyFont="1" applyBorder="1" applyAlignment="1" applyProtection="1">
      <alignment horizontal="left" wrapText="1"/>
    </xf>
    <xf numFmtId="0" fontId="6" fillId="0" borderId="0" xfId="0" applyFont="1" applyBorder="1" applyAlignment="1" applyProtection="1">
      <alignment horizontal="left" wrapText="1"/>
    </xf>
    <xf numFmtId="0" fontId="6" fillId="0" borderId="5" xfId="0" applyFont="1" applyBorder="1" applyAlignment="1" applyProtection="1">
      <alignment horizontal="left" wrapText="1"/>
    </xf>
    <xf numFmtId="0" fontId="6" fillId="4" borderId="2" xfId="0" applyFont="1" applyFill="1" applyBorder="1" applyAlignment="1" applyProtection="1">
      <alignment horizontal="center"/>
      <protection locked="0" hidden="1"/>
    </xf>
    <xf numFmtId="0" fontId="6" fillId="4" borderId="3" xfId="0" applyFont="1" applyFill="1" applyBorder="1" applyAlignment="1" applyProtection="1">
      <alignment horizontal="center"/>
      <protection locked="0" hidden="1"/>
    </xf>
    <xf numFmtId="167" fontId="7" fillId="0" borderId="2" xfId="2" applyNumberFormat="1" applyFont="1" applyFill="1" applyBorder="1" applyAlignment="1" applyProtection="1">
      <alignment horizontal="center"/>
      <protection hidden="1"/>
    </xf>
    <xf numFmtId="167" fontId="6" fillId="0" borderId="11" xfId="0" applyNumberFormat="1" applyFont="1" applyFill="1" applyBorder="1" applyAlignment="1" applyProtection="1">
      <alignment horizontal="center"/>
      <protection hidden="1"/>
    </xf>
    <xf numFmtId="167" fontId="7" fillId="0" borderId="2" xfId="0" applyNumberFormat="1" applyFont="1" applyFill="1" applyBorder="1" applyAlignment="1" applyProtection="1">
      <alignment horizontal="center"/>
      <protection hidden="1"/>
    </xf>
    <xf numFmtId="0" fontId="6" fillId="0" borderId="4" xfId="0" applyFont="1" applyFill="1" applyBorder="1" applyAlignment="1" applyProtection="1">
      <protection hidden="1"/>
    </xf>
    <xf numFmtId="0" fontId="6" fillId="0" borderId="4" xfId="0" applyFont="1" applyBorder="1" applyAlignment="1" applyProtection="1">
      <alignment horizontal="left" wrapText="1"/>
    </xf>
    <xf numFmtId="0" fontId="6" fillId="0" borderId="0" xfId="0" applyFont="1" applyBorder="1" applyAlignment="1" applyProtection="1">
      <alignment horizontal="left" wrapText="1"/>
    </xf>
    <xf numFmtId="0" fontId="6" fillId="0" borderId="5" xfId="0" applyFont="1" applyBorder="1" applyAlignment="1" applyProtection="1">
      <alignment horizontal="left" wrapText="1"/>
    </xf>
    <xf numFmtId="0" fontId="6" fillId="0" borderId="4"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5" xfId="0" applyFont="1" applyBorder="1" applyAlignment="1" applyProtection="1">
      <alignment horizontal="left" vertical="top" wrapText="1"/>
    </xf>
    <xf numFmtId="0" fontId="2" fillId="0" borderId="10" xfId="0" applyFont="1" applyBorder="1" applyAlignment="1" applyProtection="1">
      <alignment horizontal="center"/>
    </xf>
    <xf numFmtId="0" fontId="2" fillId="0" borderId="8" xfId="0" applyFont="1" applyBorder="1" applyAlignment="1" applyProtection="1">
      <alignment horizontal="center"/>
    </xf>
    <xf numFmtId="0" fontId="2" fillId="0" borderId="9" xfId="0" applyFont="1" applyBorder="1" applyAlignment="1" applyProtection="1">
      <alignment horizontal="center"/>
    </xf>
    <xf numFmtId="0" fontId="6" fillId="0" borderId="4" xfId="0" applyFont="1" applyBorder="1" applyAlignment="1" applyProtection="1">
      <alignment horizontal="left"/>
      <protection locked="0"/>
    </xf>
    <xf numFmtId="0" fontId="6" fillId="0" borderId="0" xfId="0" applyFont="1" applyBorder="1" applyAlignment="1" applyProtection="1">
      <alignment horizontal="left"/>
      <protection locked="0"/>
    </xf>
    <xf numFmtId="0" fontId="6" fillId="0" borderId="4" xfId="0" applyFont="1" applyBorder="1" applyAlignment="1" applyProtection="1">
      <alignment horizontal="left"/>
    </xf>
    <xf numFmtId="0" fontId="6" fillId="0" borderId="0" xfId="0" applyFont="1" applyBorder="1" applyAlignment="1" applyProtection="1">
      <alignment horizontal="left"/>
    </xf>
    <xf numFmtId="0" fontId="10" fillId="5" borderId="20" xfId="0" applyFont="1" applyFill="1" applyBorder="1" applyAlignment="1" applyProtection="1">
      <alignment horizontal="center"/>
      <protection hidden="1"/>
    </xf>
    <xf numFmtId="0" fontId="10" fillId="5" borderId="21" xfId="0" applyFont="1" applyFill="1" applyBorder="1" applyAlignment="1" applyProtection="1">
      <alignment horizontal="center"/>
      <protection hidden="1"/>
    </xf>
    <xf numFmtId="0" fontId="6" fillId="0" borderId="1" xfId="0" applyFont="1" applyFill="1" applyBorder="1" applyAlignment="1" applyProtection="1">
      <alignment horizontal="center"/>
      <protection hidden="1"/>
    </xf>
    <xf numFmtId="0" fontId="6" fillId="0" borderId="15" xfId="0" applyFont="1" applyFill="1" applyBorder="1" applyAlignment="1" applyProtection="1">
      <alignment horizontal="center"/>
      <protection hidden="1"/>
    </xf>
    <xf numFmtId="0" fontId="6" fillId="0" borderId="16" xfId="0" applyFont="1" applyFill="1" applyBorder="1" applyAlignment="1" applyProtection="1">
      <alignment horizontal="center"/>
      <protection hidden="1"/>
    </xf>
    <xf numFmtId="0" fontId="6" fillId="4" borderId="2" xfId="0" applyNumberFormat="1" applyFont="1" applyFill="1" applyBorder="1" applyAlignment="1" applyProtection="1">
      <alignment horizontal="center"/>
      <protection locked="0" hidden="1"/>
    </xf>
    <xf numFmtId="0" fontId="6" fillId="4" borderId="3" xfId="0" applyNumberFormat="1" applyFont="1" applyFill="1" applyBorder="1" applyAlignment="1" applyProtection="1">
      <alignment horizontal="center"/>
      <protection locked="0" hidden="1"/>
    </xf>
    <xf numFmtId="0" fontId="3" fillId="2" borderId="1" xfId="0" applyFont="1" applyFill="1" applyBorder="1" applyAlignment="1" applyProtection="1">
      <alignment horizontal="center" vertical="center"/>
      <protection hidden="1"/>
    </xf>
    <xf numFmtId="0" fontId="3" fillId="2" borderId="15" xfId="0" applyFont="1" applyFill="1" applyBorder="1" applyAlignment="1" applyProtection="1">
      <alignment horizontal="center" vertical="center"/>
      <protection hidden="1"/>
    </xf>
    <xf numFmtId="0" fontId="3" fillId="2" borderId="16" xfId="0" applyFont="1" applyFill="1" applyBorder="1" applyAlignment="1" applyProtection="1">
      <alignment horizontal="center" vertical="center"/>
      <protection hidden="1"/>
    </xf>
    <xf numFmtId="14" fontId="6" fillId="4" borderId="2" xfId="0" applyNumberFormat="1" applyFont="1" applyFill="1" applyBorder="1" applyAlignment="1" applyProtection="1">
      <alignment horizontal="center"/>
      <protection locked="0" hidden="1"/>
    </xf>
    <xf numFmtId="14" fontId="6" fillId="4" borderId="3" xfId="0" applyNumberFormat="1" applyFont="1" applyFill="1" applyBorder="1" applyAlignment="1" applyProtection="1">
      <alignment horizontal="center"/>
      <protection locked="0" hidden="1"/>
    </xf>
    <xf numFmtId="0" fontId="0" fillId="4" borderId="2" xfId="0" applyFill="1" applyBorder="1" applyAlignment="1" applyProtection="1">
      <alignment horizontal="center" vertical="center"/>
      <protection hidden="1"/>
    </xf>
    <xf numFmtId="0" fontId="6" fillId="4" borderId="2" xfId="0" applyFont="1" applyFill="1" applyBorder="1" applyAlignment="1" applyProtection="1">
      <alignment horizontal="center"/>
      <protection locked="0" hidden="1"/>
    </xf>
    <xf numFmtId="0" fontId="6" fillId="4" borderId="3" xfId="0" applyFont="1" applyFill="1" applyBorder="1" applyAlignment="1" applyProtection="1">
      <alignment horizontal="center"/>
      <protection locked="0" hidden="1"/>
    </xf>
    <xf numFmtId="0" fontId="4" fillId="3" borderId="4" xfId="0" applyFont="1" applyFill="1" applyBorder="1" applyAlignment="1" applyProtection="1">
      <alignment horizontal="left"/>
      <protection hidden="1"/>
    </xf>
    <xf numFmtId="0" fontId="4" fillId="3" borderId="13" xfId="0" applyFont="1" applyFill="1" applyBorder="1" applyAlignment="1" applyProtection="1">
      <alignment horizontal="left"/>
      <protection hidden="1"/>
    </xf>
  </cellXfs>
  <cellStyles count="3">
    <cellStyle name="Currency" xfId="1" builtinId="4"/>
    <cellStyle name="Normal" xfId="0" builtinId="0"/>
    <cellStyle name="Percent" xfId="2" builtinId="5"/>
  </cellStyles>
  <dxfs count="14">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17</xdr:row>
          <xdr:rowOff>9525</xdr:rowOff>
        </xdr:from>
        <xdr:to>
          <xdr:col>3</xdr:col>
          <xdr:colOff>1057275</xdr:colOff>
          <xdr:row>17</xdr:row>
          <xdr:rowOff>200025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w="9525">
              <a:solidFill>
                <a:srgbClr val="000000" mc:Ignorable="a14" a14:legacySpreadsheetColorIndex="64"/>
              </a:solidFill>
              <a:miter lim="800000"/>
              <a:headEnd/>
              <a:tailEnd/>
            </a:ln>
            <a:extLst>
              <a:ext uri="{909E8E84-426E-40DD-AFC4-6F175D3DCCD1}">
                <a14:hiddenFill>
                  <a:solidFill>
                    <a:srgbClr val="FFFFFF" mc:Ignorable="a14" a14:legacySpreadsheetColorIndex="65"/>
                  </a:solidFill>
                </a14:hiddenFill>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As is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18</xdr:row>
          <xdr:rowOff>9525</xdr:rowOff>
        </xdr:from>
        <xdr:to>
          <xdr:col>3</xdr:col>
          <xdr:colOff>1057275</xdr:colOff>
          <xdr:row>18</xdr:row>
          <xdr:rowOff>200025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w="9525">
              <a:solidFill>
                <a:srgbClr val="000000" mc:Ignorable="a14" a14:legacySpreadsheetColorIndex="64"/>
              </a:solidFill>
              <a:miter lim="800000"/>
              <a:headEnd/>
              <a:tailEnd/>
            </a:ln>
            <a:extLst>
              <a:ext uri="{909E8E84-426E-40DD-AFC4-6F175D3DCCD1}">
                <a14:hiddenFill>
                  <a:solidFill>
                    <a:srgbClr val="FFFFFF" mc:Ignorable="a14" a14:legacySpreadsheetColorIndex="65"/>
                  </a:solidFill>
                </a14:hiddenFill>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As Repaired</a:t>
              </a:r>
            </a:p>
          </xdr:txBody>
        </xdr:sp>
        <xdr:clientData/>
      </xdr:twoCellAnchor>
    </mc:Choice>
    <mc:Fallback/>
  </mc:AlternateContent>
  <xdr:twoCellAnchor>
    <xdr:from>
      <xdr:col>0</xdr:col>
      <xdr:colOff>828675</xdr:colOff>
      <xdr:row>47</xdr:row>
      <xdr:rowOff>0</xdr:rowOff>
    </xdr:from>
    <xdr:to>
      <xdr:col>1</xdr:col>
      <xdr:colOff>1047750</xdr:colOff>
      <xdr:row>47</xdr:row>
      <xdr:rowOff>190500</xdr:rowOff>
    </xdr:to>
    <xdr:sp macro="" textlink="" fLocksText="0">
      <xdr:nvSpPr>
        <xdr:cNvPr id="5" name="TextBox 4"/>
        <xdr:cNvSpPr txBox="1"/>
      </xdr:nvSpPr>
      <xdr:spPr>
        <a:xfrm>
          <a:off x="828675" y="9906000"/>
          <a:ext cx="3057525" cy="1905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9"/>
  <sheetViews>
    <sheetView tabSelected="1" zoomScaleNormal="100" workbookViewId="0">
      <selection activeCell="K10" sqref="K10"/>
    </sheetView>
  </sheetViews>
  <sheetFormatPr defaultRowHeight="15" x14ac:dyDescent="0.25"/>
  <cols>
    <col min="1" max="1" width="42.5703125" style="1" customWidth="1"/>
    <col min="2" max="2" width="15.85546875" style="1" customWidth="1"/>
    <col min="3" max="3" width="11.28515625" style="1" customWidth="1"/>
    <col min="4" max="4" width="16" style="8" customWidth="1"/>
    <col min="5" max="5" width="9.140625" style="1" customWidth="1"/>
    <col min="6" max="6" width="12.85546875" style="1" hidden="1" customWidth="1"/>
    <col min="7" max="8" width="15.85546875" style="1" hidden="1" customWidth="1"/>
    <col min="9" max="9" width="9.140625" style="1" customWidth="1"/>
    <col min="10" max="10" width="11.28515625" style="1" bestFit="1" customWidth="1"/>
    <col min="11" max="11" width="18.140625" style="1" bestFit="1" customWidth="1"/>
    <col min="12" max="16384" width="9.140625" style="1"/>
  </cols>
  <sheetData>
    <row r="1" spans="1:11" ht="16.5" customHeight="1" thickBot="1" x14ac:dyDescent="0.3">
      <c r="A1" s="85" t="s">
        <v>61</v>
      </c>
      <c r="B1" s="86"/>
      <c r="C1" s="86"/>
      <c r="D1" s="87"/>
    </row>
    <row r="2" spans="1:11" ht="16.5" customHeight="1" x14ac:dyDescent="0.25">
      <c r="A2" s="93" t="s">
        <v>6</v>
      </c>
      <c r="B2" s="94"/>
      <c r="C2" s="10"/>
      <c r="D2" s="14"/>
    </row>
    <row r="3" spans="1:11" ht="16.5" customHeight="1" x14ac:dyDescent="0.25">
      <c r="A3" s="3" t="s">
        <v>3</v>
      </c>
      <c r="B3" s="21"/>
      <c r="C3" s="91"/>
      <c r="D3" s="92"/>
      <c r="F3" s="36" t="s">
        <v>16</v>
      </c>
      <c r="G3" s="36" t="s">
        <v>38</v>
      </c>
      <c r="H3" s="36" t="s">
        <v>42</v>
      </c>
    </row>
    <row r="4" spans="1:11" ht="16.5" customHeight="1" x14ac:dyDescent="0.25">
      <c r="A4" s="3" t="s">
        <v>4</v>
      </c>
      <c r="B4" s="21"/>
      <c r="C4" s="91"/>
      <c r="D4" s="92"/>
      <c r="F4" s="1" t="s">
        <v>33</v>
      </c>
      <c r="G4" s="1" t="s">
        <v>40</v>
      </c>
      <c r="H4" s="1" t="s">
        <v>43</v>
      </c>
    </row>
    <row r="5" spans="1:11" ht="16.5" customHeight="1" x14ac:dyDescent="0.25">
      <c r="A5" s="3" t="s">
        <v>4</v>
      </c>
      <c r="B5" s="21"/>
      <c r="C5" s="91"/>
      <c r="D5" s="92"/>
      <c r="F5" s="1" t="s">
        <v>34</v>
      </c>
      <c r="G5" s="1" t="s">
        <v>41</v>
      </c>
      <c r="H5" s="1" t="s">
        <v>44</v>
      </c>
      <c r="J5" s="90" t="s">
        <v>0</v>
      </c>
      <c r="K5" s="90"/>
    </row>
    <row r="6" spans="1:11" ht="16.5" customHeight="1" x14ac:dyDescent="0.25">
      <c r="A6" s="9" t="s">
        <v>10</v>
      </c>
      <c r="B6" s="21"/>
      <c r="C6" s="21"/>
      <c r="D6" s="22"/>
      <c r="F6" s="1" t="s">
        <v>35</v>
      </c>
      <c r="G6" s="37" t="s">
        <v>37</v>
      </c>
      <c r="H6" s="37" t="s">
        <v>37</v>
      </c>
      <c r="J6" s="11"/>
      <c r="K6" s="11"/>
    </row>
    <row r="7" spans="1:11" ht="16.5" customHeight="1" x14ac:dyDescent="0.25">
      <c r="A7" s="40"/>
      <c r="B7" s="59"/>
      <c r="C7" s="59"/>
      <c r="D7" s="60"/>
      <c r="F7" s="1" t="s">
        <v>36</v>
      </c>
      <c r="J7" s="11"/>
      <c r="K7" s="11"/>
    </row>
    <row r="8" spans="1:11" ht="16.5" customHeight="1" x14ac:dyDescent="0.25">
      <c r="A8" s="34" t="s">
        <v>8</v>
      </c>
      <c r="B8" s="20" t="s">
        <v>11</v>
      </c>
      <c r="C8" s="20" t="s">
        <v>9</v>
      </c>
      <c r="D8" s="35" t="s">
        <v>7</v>
      </c>
      <c r="F8" s="37" t="s">
        <v>37</v>
      </c>
      <c r="G8" s="37"/>
      <c r="H8" s="37"/>
      <c r="J8" s="11"/>
      <c r="K8" s="11"/>
    </row>
    <row r="9" spans="1:11" ht="15.75" x14ac:dyDescent="0.25">
      <c r="A9" s="4" t="s">
        <v>39</v>
      </c>
      <c r="B9" s="23"/>
      <c r="C9" s="23"/>
      <c r="D9" s="38" t="s">
        <v>37</v>
      </c>
      <c r="J9" s="11"/>
      <c r="K9" s="11"/>
    </row>
    <row r="10" spans="1:11" x14ac:dyDescent="0.25">
      <c r="A10" s="15"/>
      <c r="B10" s="23"/>
      <c r="C10" s="23"/>
      <c r="D10" s="24"/>
      <c r="J10" s="11"/>
      <c r="K10" s="11"/>
    </row>
    <row r="11" spans="1:11" ht="15.75" x14ac:dyDescent="0.25">
      <c r="A11" s="3" t="s">
        <v>45</v>
      </c>
      <c r="B11" s="23"/>
      <c r="C11" s="23"/>
      <c r="D11" s="38" t="s">
        <v>37</v>
      </c>
      <c r="J11" s="13"/>
    </row>
    <row r="12" spans="1:11" ht="16.5" customHeight="1" x14ac:dyDescent="0.25">
      <c r="A12" s="3" t="s">
        <v>23</v>
      </c>
      <c r="B12" s="23"/>
      <c r="C12" s="23"/>
      <c r="D12" s="38" t="s">
        <v>37</v>
      </c>
      <c r="J12" s="13"/>
    </row>
    <row r="13" spans="1:11" ht="16.5" customHeight="1" x14ac:dyDescent="0.25">
      <c r="A13" s="9" t="s">
        <v>15</v>
      </c>
      <c r="B13" s="21"/>
      <c r="C13" s="21"/>
      <c r="D13" s="25"/>
      <c r="J13" s="13"/>
    </row>
    <row r="14" spans="1:11" ht="16.5" customHeight="1" x14ac:dyDescent="0.25">
      <c r="A14" s="3" t="s">
        <v>12</v>
      </c>
      <c r="B14" s="21"/>
      <c r="C14" s="21"/>
      <c r="D14" s="39" t="s">
        <v>49</v>
      </c>
      <c r="J14" s="13"/>
    </row>
    <row r="15" spans="1:11" ht="16.5" customHeight="1" x14ac:dyDescent="0.25">
      <c r="A15" s="3" t="s">
        <v>13</v>
      </c>
      <c r="B15" s="21"/>
      <c r="C15" s="88"/>
      <c r="D15" s="89"/>
      <c r="J15" s="12"/>
      <c r="K15" s="12"/>
    </row>
    <row r="16" spans="1:11" ht="16.5" customHeight="1" x14ac:dyDescent="0.25">
      <c r="A16" s="4" t="s">
        <v>14</v>
      </c>
      <c r="B16" s="21"/>
      <c r="C16" s="83"/>
      <c r="D16" s="84"/>
      <c r="K16" s="12"/>
    </row>
    <row r="17" spans="1:11" ht="16.5" customHeight="1" x14ac:dyDescent="0.25">
      <c r="A17" s="3" t="s">
        <v>5</v>
      </c>
      <c r="B17" s="21"/>
      <c r="C17" s="21"/>
      <c r="D17" s="16">
        <v>0</v>
      </c>
      <c r="J17" s="12"/>
    </row>
    <row r="18" spans="1:11" ht="16.5" customHeight="1" x14ac:dyDescent="0.25">
      <c r="A18" s="4" t="s">
        <v>26</v>
      </c>
      <c r="B18" s="21"/>
      <c r="C18" s="21"/>
      <c r="D18" s="17"/>
    </row>
    <row r="19" spans="1:11" ht="16.5" customHeight="1" x14ac:dyDescent="0.25">
      <c r="A19" s="4" t="s">
        <v>27</v>
      </c>
      <c r="B19" s="21"/>
      <c r="C19" s="21"/>
      <c r="D19" s="17"/>
    </row>
    <row r="20" spans="1:11" ht="13.5" customHeight="1" x14ac:dyDescent="0.25">
      <c r="A20" s="9" t="s">
        <v>21</v>
      </c>
      <c r="B20" s="33"/>
      <c r="C20" s="26" t="s">
        <v>17</v>
      </c>
      <c r="D20" s="22"/>
      <c r="E20" s="2"/>
      <c r="F20" s="2"/>
      <c r="G20" s="2"/>
      <c r="H20" s="2"/>
      <c r="I20" s="2"/>
    </row>
    <row r="21" spans="1:11" ht="15" customHeight="1" x14ac:dyDescent="0.25">
      <c r="A21" s="64" t="s">
        <v>60</v>
      </c>
      <c r="B21" s="33"/>
      <c r="C21" s="33"/>
      <c r="D21" s="55" t="s">
        <v>49</v>
      </c>
    </row>
    <row r="22" spans="1:11" ht="15" customHeight="1" x14ac:dyDescent="0.25">
      <c r="A22" s="3" t="s">
        <v>16</v>
      </c>
      <c r="B22" s="2"/>
      <c r="C22" s="21"/>
      <c r="D22" s="38" t="s">
        <v>37</v>
      </c>
    </row>
    <row r="23" spans="1:11" ht="15" customHeight="1" x14ac:dyDescent="0.25">
      <c r="A23" s="3" t="s">
        <v>50</v>
      </c>
      <c r="B23" s="21"/>
      <c r="C23" s="62">
        <f>IFERROR((D23/$D$17),0)</f>
        <v>0</v>
      </c>
      <c r="D23" s="18">
        <v>0</v>
      </c>
    </row>
    <row r="24" spans="1:11" ht="15" customHeight="1" x14ac:dyDescent="0.25">
      <c r="A24" s="4" t="s">
        <v>51</v>
      </c>
      <c r="B24" s="21"/>
      <c r="C24" s="27"/>
      <c r="D24" s="18">
        <v>0</v>
      </c>
    </row>
    <row r="25" spans="1:11" ht="15" customHeight="1" x14ac:dyDescent="0.25">
      <c r="A25" s="4" t="s">
        <v>28</v>
      </c>
      <c r="B25" s="21"/>
      <c r="C25" s="28"/>
      <c r="D25" s="18">
        <v>0</v>
      </c>
    </row>
    <row r="26" spans="1:11" ht="15" customHeight="1" thickBot="1" x14ac:dyDescent="0.3">
      <c r="A26" s="4" t="s">
        <v>22</v>
      </c>
      <c r="B26" s="21"/>
      <c r="C26" s="28"/>
      <c r="D26" s="18">
        <v>0</v>
      </c>
      <c r="J26" s="48"/>
    </row>
    <row r="27" spans="1:11" ht="15.75" x14ac:dyDescent="0.25">
      <c r="A27" s="3" t="s">
        <v>24</v>
      </c>
      <c r="B27" s="21"/>
      <c r="C27" s="63">
        <f>IFERROR((D27/$D$17), 0)</f>
        <v>0</v>
      </c>
      <c r="D27" s="30">
        <f>SUM(D23:D26)</f>
        <v>0</v>
      </c>
      <c r="J27" s="78" t="s">
        <v>53</v>
      </c>
      <c r="K27" s="79"/>
    </row>
    <row r="28" spans="1:11" ht="15" customHeight="1" x14ac:dyDescent="0.25">
      <c r="A28" s="4"/>
      <c r="B28" s="21"/>
      <c r="C28" s="21"/>
      <c r="D28" s="22"/>
      <c r="F28" s="43"/>
      <c r="G28" s="43"/>
      <c r="H28" s="43"/>
      <c r="J28" s="49" t="s">
        <v>54</v>
      </c>
      <c r="K28" s="50" t="s">
        <v>55</v>
      </c>
    </row>
    <row r="29" spans="1:11" ht="15" customHeight="1" x14ac:dyDescent="0.25">
      <c r="A29" s="4" t="s">
        <v>32</v>
      </c>
      <c r="B29" s="21"/>
      <c r="C29" s="21"/>
      <c r="D29" s="29">
        <f>SUM(D24:D26)</f>
        <v>0</v>
      </c>
      <c r="G29" s="42"/>
      <c r="H29" s="42"/>
      <c r="J29" s="51">
        <v>0.9</v>
      </c>
      <c r="K29" s="52">
        <f>IF(OR($D$17=0, $D$27=0), 0, ROUNDDOWN($D$27-$D$29-(J29*$D$17), 0))</f>
        <v>0</v>
      </c>
    </row>
    <row r="30" spans="1:11" ht="15" customHeight="1" x14ac:dyDescent="0.25">
      <c r="A30" s="4" t="s">
        <v>25</v>
      </c>
      <c r="B30" s="21"/>
      <c r="C30" s="21"/>
      <c r="D30" s="16">
        <v>0</v>
      </c>
      <c r="J30" s="51">
        <v>0.95</v>
      </c>
      <c r="K30" s="52">
        <f>IF(OR($D$17=0, $D$27=0), 0, ROUNDDOWN($D$27-$D$29-(J30*$D$17), 0))</f>
        <v>0</v>
      </c>
    </row>
    <row r="31" spans="1:11" ht="15" customHeight="1" thickBot="1" x14ac:dyDescent="0.3">
      <c r="A31" s="3" t="s">
        <v>56</v>
      </c>
      <c r="B31" s="21"/>
      <c r="C31" s="21"/>
      <c r="D31" s="30">
        <f>D29+D30</f>
        <v>0</v>
      </c>
      <c r="J31" s="53">
        <v>0.97</v>
      </c>
      <c r="K31" s="54">
        <f>IF(OR($D$17=0, $D$27=0), 0, ROUNDDOWN($D$27-$D$29-(J31*$D$17), 0))</f>
        <v>0</v>
      </c>
    </row>
    <row r="32" spans="1:11" ht="15" customHeight="1" x14ac:dyDescent="0.25">
      <c r="A32" s="4" t="s">
        <v>59</v>
      </c>
      <c r="B32" s="21"/>
      <c r="C32" s="21"/>
      <c r="D32" s="19">
        <v>0</v>
      </c>
    </row>
    <row r="33" spans="1:8" ht="15" customHeight="1" x14ac:dyDescent="0.25">
      <c r="A33" s="3" t="s">
        <v>46</v>
      </c>
      <c r="B33" s="21"/>
      <c r="C33" s="61">
        <f>IFERROR((D33/D17), 0)</f>
        <v>0</v>
      </c>
      <c r="D33" s="31">
        <f>D27-D31-D32</f>
        <v>0</v>
      </c>
      <c r="F33" s="41"/>
      <c r="G33" s="41"/>
      <c r="H33" s="41"/>
    </row>
    <row r="34" spans="1:8" ht="15" customHeight="1" x14ac:dyDescent="0.25">
      <c r="A34" s="4" t="s">
        <v>18</v>
      </c>
      <c r="B34" s="21"/>
      <c r="C34" s="32">
        <f>IFERROR((D34/D33), 0)</f>
        <v>0</v>
      </c>
      <c r="D34" s="19">
        <v>0</v>
      </c>
    </row>
    <row r="35" spans="1:8" ht="15" customHeight="1" x14ac:dyDescent="0.25">
      <c r="A35" s="4" t="s">
        <v>19</v>
      </c>
      <c r="B35" s="21"/>
      <c r="C35" s="21"/>
      <c r="D35" s="31">
        <f>TRUNC(D34)</f>
        <v>0</v>
      </c>
    </row>
    <row r="36" spans="1:8" ht="15" customHeight="1" x14ac:dyDescent="0.25">
      <c r="A36" s="3" t="s">
        <v>20</v>
      </c>
      <c r="B36" s="21"/>
      <c r="C36" s="61">
        <f>IFERROR((D36/D17), 0)</f>
        <v>0</v>
      </c>
      <c r="D36" s="30">
        <f>D33+D35</f>
        <v>0</v>
      </c>
    </row>
    <row r="37" spans="1:8" ht="15" customHeight="1" thickBot="1" x14ac:dyDescent="0.3">
      <c r="A37" s="3"/>
      <c r="B37" s="21"/>
      <c r="C37" s="46"/>
      <c r="D37" s="47"/>
    </row>
    <row r="38" spans="1:8" ht="15" customHeight="1" thickBot="1" x14ac:dyDescent="0.3">
      <c r="A38" s="3" t="s">
        <v>52</v>
      </c>
      <c r="B38" s="80" t="str">
        <f>IF(C33=0, "Not Enough Information Provided", IF(C27&lt;1.09995, "Does Not Qualify", IF(C33&lt;0.9,"Does Not Qualify", IF(AND(C33&gt;0.95, D22="Conventional", D9 = "2-Unit"), "Does Not Qualify", IF(C33&gt;0.97,"Does Not Qualify","Qualifies")))))</f>
        <v>Not Enough Information Provided</v>
      </c>
      <c r="C38" s="81"/>
      <c r="D38" s="82"/>
    </row>
    <row r="39" spans="1:8" ht="16.5" thickBot="1" x14ac:dyDescent="0.3">
      <c r="A39" s="3" t="s">
        <v>47</v>
      </c>
      <c r="B39" s="80" t="str">
        <f>IF(C36=0, "Not Enough Information Provided", IF(C36&gt;1.00004, "Does Not Qualify", "Qualifies"))</f>
        <v>Not Enough Information Provided</v>
      </c>
      <c r="C39" s="81"/>
      <c r="D39" s="82"/>
    </row>
    <row r="40" spans="1:8" ht="16.5" thickBot="1" x14ac:dyDescent="0.3">
      <c r="A40" s="3" t="s">
        <v>48</v>
      </c>
      <c r="B40" s="80" t="str">
        <f>IF(OR(D9="----", D11="----", D12="----", D22="----"), "Not Enough Information Provided",IF(AND(D22="USDA",D9="2-Unit"),"Does Not Qualify",IF(AND(D11="Yes",D31&gt;85000),"Does Not Qualify",IF(AND(D11="No",D31&gt;50000),"Does Not Qualify","Qualifies"))))</f>
        <v>Not Enough Information Provided</v>
      </c>
      <c r="C40" s="81"/>
      <c r="D40" s="82"/>
    </row>
    <row r="41" spans="1:8" ht="15.75" x14ac:dyDescent="0.25">
      <c r="A41" s="5" t="s">
        <v>1</v>
      </c>
      <c r="B41" s="44"/>
      <c r="C41" s="44"/>
      <c r="D41" s="45"/>
    </row>
    <row r="42" spans="1:8" ht="50.1" customHeight="1" x14ac:dyDescent="0.25">
      <c r="A42" s="65" t="s">
        <v>29</v>
      </c>
      <c r="B42" s="66"/>
      <c r="C42" s="66"/>
      <c r="D42" s="67"/>
    </row>
    <row r="43" spans="1:8" ht="7.5" customHeight="1" x14ac:dyDescent="0.25">
      <c r="A43" s="56"/>
      <c r="B43" s="57"/>
      <c r="C43" s="57"/>
      <c r="D43" s="58"/>
    </row>
    <row r="44" spans="1:8" ht="68.25" customHeight="1" x14ac:dyDescent="0.25">
      <c r="A44" s="68" t="s">
        <v>58</v>
      </c>
      <c r="B44" s="69"/>
      <c r="C44" s="69"/>
      <c r="D44" s="70"/>
    </row>
    <row r="45" spans="1:8" ht="15.75" x14ac:dyDescent="0.25">
      <c r="A45" s="76" t="s">
        <v>30</v>
      </c>
      <c r="B45" s="77"/>
      <c r="C45" s="57"/>
      <c r="D45" s="58"/>
    </row>
    <row r="46" spans="1:8" ht="15.75" x14ac:dyDescent="0.25">
      <c r="A46" s="76"/>
      <c r="B46" s="77"/>
      <c r="C46" s="6" t="s">
        <v>57</v>
      </c>
      <c r="D46" s="55" t="s">
        <v>49</v>
      </c>
    </row>
    <row r="47" spans="1:8" ht="15.75" x14ac:dyDescent="0.25">
      <c r="A47" s="76"/>
      <c r="B47" s="77"/>
      <c r="C47" s="6" t="s">
        <v>57</v>
      </c>
      <c r="D47" s="55" t="s">
        <v>49</v>
      </c>
    </row>
    <row r="48" spans="1:8" ht="15.75" x14ac:dyDescent="0.25">
      <c r="A48" s="74" t="s">
        <v>31</v>
      </c>
      <c r="B48" s="75"/>
      <c r="C48" s="6"/>
      <c r="D48" s="7"/>
    </row>
    <row r="49" spans="1:4" ht="15.75" thickBot="1" x14ac:dyDescent="0.3">
      <c r="A49" s="71" t="s">
        <v>2</v>
      </c>
      <c r="B49" s="72"/>
      <c r="C49" s="72"/>
      <c r="D49" s="73"/>
    </row>
  </sheetData>
  <sheetProtection algorithmName="SHA-512" hashValue="XjCu5XmoWguRxH8qbgmYrNjv56F06eI3AkhgQdWbrB/tJ4GqQ0umYcCZAYUSquNsC1nJRmbg7JFriKcNZoMiJw==" saltValue="k0tMXS0peqqfDsAPSuu56w==" spinCount="100000" sheet="1" objects="1" scenarios="1"/>
  <mergeCells count="17">
    <mergeCell ref="A1:D1"/>
    <mergeCell ref="C15:D15"/>
    <mergeCell ref="J5:K5"/>
    <mergeCell ref="C3:D3"/>
    <mergeCell ref="C4:D4"/>
    <mergeCell ref="C5:D5"/>
    <mergeCell ref="A2:B2"/>
    <mergeCell ref="J27:K27"/>
    <mergeCell ref="B38:D38"/>
    <mergeCell ref="B39:D39"/>
    <mergeCell ref="B40:D40"/>
    <mergeCell ref="C16:D16"/>
    <mergeCell ref="A42:D42"/>
    <mergeCell ref="A44:D44"/>
    <mergeCell ref="A49:D49"/>
    <mergeCell ref="A48:B48"/>
    <mergeCell ref="A45:B47"/>
  </mergeCells>
  <conditionalFormatting sqref="B38:B40">
    <cfRule type="cellIs" dxfId="13" priority="14" operator="equal">
      <formula>"Qualifies"</formula>
    </cfRule>
    <cfRule type="cellIs" dxfId="12" priority="15" operator="equal">
      <formula>"Does Not Qualify"</formula>
    </cfRule>
  </conditionalFormatting>
  <conditionalFormatting sqref="C33">
    <cfRule type="expression" dxfId="11" priority="10">
      <formula>$C$33&gt;0.97</formula>
    </cfRule>
    <cfRule type="expression" dxfId="10" priority="11">
      <formula>AND($C$33&lt;0.9, $C$33&gt;0)</formula>
    </cfRule>
    <cfRule type="expression" dxfId="9" priority="12">
      <formula>AND($D$9="2-Unit", $D$22="Conventional", $C$33&gt;0.95)</formula>
    </cfRule>
  </conditionalFormatting>
  <conditionalFormatting sqref="C36">
    <cfRule type="expression" dxfId="8" priority="9">
      <formula>$C$36&gt;1.00004</formula>
    </cfRule>
  </conditionalFormatting>
  <conditionalFormatting sqref="D30">
    <cfRule type="expression" dxfId="7" priority="7">
      <formula>AND($D$11="Yes", $D$30&gt;85000)</formula>
    </cfRule>
    <cfRule type="expression" dxfId="6" priority="8">
      <formula>AND($D$11="No", $D$30&gt;50000)</formula>
    </cfRule>
  </conditionalFormatting>
  <conditionalFormatting sqref="C27">
    <cfRule type="expression" dxfId="5" priority="6">
      <formula>AND($C$27&lt;1.09995, $C$27&gt;0)</formula>
    </cfRule>
  </conditionalFormatting>
  <conditionalFormatting sqref="K29">
    <cfRule type="cellIs" dxfId="4" priority="5" operator="greaterThan">
      <formula>50000</formula>
    </cfRule>
  </conditionalFormatting>
  <conditionalFormatting sqref="K30">
    <cfRule type="cellIs" dxfId="3" priority="4" operator="greaterThan">
      <formula>50000</formula>
    </cfRule>
  </conditionalFormatting>
  <conditionalFormatting sqref="K31">
    <cfRule type="cellIs" dxfId="2" priority="3" operator="greaterThan">
      <formula>50000</formula>
    </cfRule>
  </conditionalFormatting>
  <conditionalFormatting sqref="D31">
    <cfRule type="expression" dxfId="1" priority="1">
      <formula>AND($D$11="No", $D$31&gt;50000)</formula>
    </cfRule>
    <cfRule type="expression" dxfId="0" priority="2">
      <formula>AND($D$11="Yes", $D$31&gt;85000)</formula>
    </cfRule>
  </conditionalFormatting>
  <dataValidations count="3">
    <dataValidation type="list" allowBlank="1" showInputMessage="1" showErrorMessage="1" sqref="D22 D12">
      <formula1>$F$4:$F$8</formula1>
    </dataValidation>
    <dataValidation type="list" allowBlank="1" showInputMessage="1" showErrorMessage="1" sqref="D9">
      <formula1>$G$4:$G$6</formula1>
    </dataValidation>
    <dataValidation type="list" allowBlank="1" showInputMessage="1" showErrorMessage="1" sqref="D11">
      <formula1>$H$4:$H$6</formula1>
    </dataValidation>
  </dataValidations>
  <pageMargins left="0.7" right="0.7" top="0.75" bottom="0.75" header="0.3" footer="0.3"/>
  <pageSetup orientation="portrait" r:id="rId1"/>
  <headerFooter>
    <oddFooter>&amp;L&amp;D &amp;T &amp;R&amp;P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9525</xdr:colOff>
                    <xdr:row>17</xdr:row>
                    <xdr:rowOff>9525</xdr:rowOff>
                  </from>
                  <to>
                    <xdr:col>3</xdr:col>
                    <xdr:colOff>1057275</xdr:colOff>
                    <xdr:row>17</xdr:row>
                    <xdr:rowOff>200025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9525</xdr:colOff>
                    <xdr:row>18</xdr:row>
                    <xdr:rowOff>9525</xdr:rowOff>
                  </from>
                  <to>
                    <xdr:col>3</xdr:col>
                    <xdr:colOff>1057275</xdr:colOff>
                    <xdr:row>18</xdr:row>
                    <xdr:rowOff>200025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IHDA - Refinance Program</vt:lpstr>
    </vt:vector>
  </TitlesOfParts>
  <Company>Illinois Housing Development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Kyle Nestlehut</dc:creator>
  <cp:lastModifiedBy>Kyle Nestlehut</cp:lastModifiedBy>
  <cp:lastPrinted>2017-06-20T20:20:01Z</cp:lastPrinted>
  <dcterms:created xsi:type="dcterms:W3CDTF">2016-02-23T18:33:08Z</dcterms:created>
  <dcterms:modified xsi:type="dcterms:W3CDTF">2017-06-20T20:21:28Z</dcterms:modified>
</cp:coreProperties>
</file>