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Community Affairs\Trust Fund\website postings\"/>
    </mc:Choice>
  </mc:AlternateContent>
  <bookViews>
    <workbookView xWindow="480" yWindow="195" windowWidth="22995" windowHeight="10425"/>
  </bookViews>
  <sheets>
    <sheet name="Income Calculator - Trust Fund" sheetId="8" r:id="rId1"/>
    <sheet name="Longer Income Calculator" sheetId="10" r:id="rId2"/>
    <sheet name="SF Income Limits" sheetId="7" state="hidden" r:id="rId3"/>
  </sheets>
  <calcPr calcId="152511"/>
</workbook>
</file>

<file path=xl/calcChain.xml><?xml version="1.0" encoding="utf-8"?>
<calcChain xmlns="http://schemas.openxmlformats.org/spreadsheetml/2006/main">
  <c r="D131" i="10" l="1"/>
  <c r="D95" i="8"/>
  <c r="D68" i="8" l="1"/>
  <c r="D95" i="10" l="1"/>
  <c r="D83" i="10"/>
  <c r="D58" i="10"/>
  <c r="D45" i="10"/>
  <c r="D19" i="10"/>
  <c r="D7" i="10"/>
  <c r="D59" i="8"/>
  <c r="D33" i="8"/>
  <c r="D7" i="8"/>
  <c r="D89" i="10" l="1"/>
  <c r="D64" i="10"/>
  <c r="D52" i="10"/>
  <c r="D25" i="10"/>
  <c r="D13" i="8"/>
  <c r="D39" i="8"/>
  <c r="D13" i="10"/>
  <c r="C99" i="10"/>
  <c r="D101" i="10" s="1"/>
  <c r="C87" i="10"/>
  <c r="C62" i="10"/>
  <c r="C50" i="10"/>
  <c r="C23" i="10"/>
  <c r="C11" i="10"/>
  <c r="C63" i="8"/>
  <c r="D65" i="8" s="1"/>
  <c r="C37" i="8"/>
  <c r="C11" i="8"/>
  <c r="D28" i="10" l="1"/>
  <c r="D29" i="10"/>
  <c r="D30" i="10"/>
  <c r="D31" i="10"/>
  <c r="D32" i="10"/>
  <c r="D33" i="10"/>
  <c r="D34" i="10"/>
  <c r="D122" i="10"/>
  <c r="D123" i="10" s="1"/>
  <c r="D111" i="10"/>
  <c r="D110" i="10"/>
  <c r="D109" i="10"/>
  <c r="D108" i="10"/>
  <c r="D107" i="10"/>
  <c r="D106" i="10"/>
  <c r="D105" i="10"/>
  <c r="D104" i="10"/>
  <c r="D73" i="10"/>
  <c r="D72" i="10"/>
  <c r="D71" i="10"/>
  <c r="D70" i="10"/>
  <c r="D69" i="10"/>
  <c r="D68" i="10"/>
  <c r="D67" i="10"/>
  <c r="D35" i="10"/>
  <c r="D86" i="8"/>
  <c r="D87" i="8" s="1"/>
  <c r="D75" i="10" l="1"/>
  <c r="D76" i="10" s="1"/>
  <c r="D77" i="10" s="1"/>
  <c r="D37" i="10"/>
  <c r="D38" i="10" s="1"/>
  <c r="D113" i="10"/>
  <c r="D114" i="10" s="1"/>
  <c r="D125" i="10" s="1"/>
  <c r="D134" i="10" s="1"/>
  <c r="D39" i="10" l="1"/>
  <c r="D115" i="10"/>
  <c r="D75" i="8" l="1"/>
  <c r="D74" i="8"/>
  <c r="D73" i="8"/>
  <c r="D72" i="8"/>
  <c r="D71" i="8"/>
  <c r="D70" i="8"/>
  <c r="D69" i="8"/>
  <c r="D49" i="8"/>
  <c r="D48" i="8"/>
  <c r="D47" i="8"/>
  <c r="D46" i="8"/>
  <c r="D45" i="8"/>
  <c r="D44" i="8"/>
  <c r="D43" i="8"/>
  <c r="D42" i="8"/>
  <c r="D23" i="8"/>
  <c r="D22" i="8"/>
  <c r="D21" i="8"/>
  <c r="D20" i="8"/>
  <c r="D19" i="8"/>
  <c r="D18" i="8"/>
  <c r="D17" i="8"/>
  <c r="D16" i="8"/>
  <c r="D77" i="8" l="1"/>
  <c r="D78" i="8" s="1"/>
  <c r="D25" i="8"/>
  <c r="D51" i="8"/>
  <c r="D52" i="8" s="1"/>
  <c r="D53" i="8" s="1"/>
  <c r="D79" i="8" l="1"/>
  <c r="D26" i="8"/>
  <c r="D27" i="8" s="1"/>
  <c r="D89" i="8" l="1"/>
  <c r="D98" i="8" s="1"/>
</calcChain>
</file>

<file path=xl/sharedStrings.xml><?xml version="1.0" encoding="utf-8"?>
<sst xmlns="http://schemas.openxmlformats.org/spreadsheetml/2006/main" count="700" uniqueCount="220">
  <si>
    <t>Age</t>
  </si>
  <si>
    <t>Areaname</t>
  </si>
  <si>
    <t>County ________________________________________________________________</t>
  </si>
  <si>
    <t>Unemployment</t>
  </si>
  <si>
    <t>Social Security</t>
  </si>
  <si>
    <t>Pension</t>
  </si>
  <si>
    <t>Once</t>
  </si>
  <si>
    <t>Weekly</t>
  </si>
  <si>
    <t>Semi-Monthly</t>
  </si>
  <si>
    <t>Monthly</t>
  </si>
  <si>
    <t>Quarterly</t>
  </si>
  <si>
    <t>Other</t>
  </si>
  <si>
    <t>Disability</t>
  </si>
  <si>
    <t>VA Benefits</t>
  </si>
  <si>
    <t>Frequency</t>
  </si>
  <si>
    <t>Income Type</t>
  </si>
  <si>
    <t>AMI Limits</t>
  </si>
  <si>
    <t>Other Income Categories</t>
  </si>
  <si>
    <t>-</t>
  </si>
  <si>
    <t>Amount</t>
  </si>
  <si>
    <t>Child Support</t>
  </si>
  <si>
    <t>Bi-Weekly</t>
  </si>
  <si>
    <t>AMI% Limit__________________________________________________________________</t>
  </si>
  <si>
    <t>Number of Family Members living in Household __________________________________</t>
  </si>
  <si>
    <t>County Income Limits ___________________________________________________________</t>
  </si>
  <si>
    <t>Annualized Amount</t>
  </si>
  <si>
    <r>
      <t>YTD Gross ________________</t>
    </r>
    <r>
      <rPr>
        <b/>
        <sz val="12"/>
        <color theme="1"/>
        <rFont val="Calibri"/>
        <family val="2"/>
        <scheme val="minor"/>
      </rPr>
      <t>Employment</t>
    </r>
    <r>
      <rPr>
        <sz val="12"/>
        <color theme="1"/>
        <rFont val="Calibri"/>
        <family val="2"/>
        <scheme val="minor"/>
      </rPr>
      <t>:</t>
    </r>
  </si>
  <si>
    <r>
      <t xml:space="preserve">Co-Borrower                                        </t>
    </r>
    <r>
      <rPr>
        <b/>
        <sz val="12"/>
        <color theme="1"/>
        <rFont val="Calibri"/>
        <family val="2"/>
        <scheme val="minor"/>
      </rPr>
      <t>Name:</t>
    </r>
  </si>
  <si>
    <r>
      <t xml:space="preserve">Borrower                                              </t>
    </r>
    <r>
      <rPr>
        <b/>
        <sz val="12"/>
        <color theme="1"/>
        <rFont val="Calibri"/>
        <family val="2"/>
        <scheme val="minor"/>
      </rPr>
      <t>Name:</t>
    </r>
  </si>
  <si>
    <t>Annual</t>
  </si>
  <si>
    <t>Number in Household - HOME</t>
  </si>
  <si>
    <t>Number in Household - SF</t>
  </si>
  <si>
    <t>Targeted</t>
  </si>
  <si>
    <t>Non-Targeted</t>
  </si>
  <si>
    <t>Randolph</t>
  </si>
  <si>
    <t>Richland</t>
  </si>
  <si>
    <t>Scott</t>
  </si>
  <si>
    <t>Shelby</t>
  </si>
  <si>
    <t>Stephenson</t>
  </si>
  <si>
    <t>Wabash</t>
  </si>
  <si>
    <t>Washington</t>
  </si>
  <si>
    <t>Whiteside</t>
  </si>
  <si>
    <t>Williamson</t>
  </si>
  <si>
    <t>Montgomery</t>
  </si>
  <si>
    <t>Menard</t>
  </si>
  <si>
    <t>Sangamon</t>
  </si>
  <si>
    <t>McLean</t>
  </si>
  <si>
    <t>McDonough</t>
  </si>
  <si>
    <t>Marshall</t>
  </si>
  <si>
    <t>Peoria</t>
  </si>
  <si>
    <t>Stark</t>
  </si>
  <si>
    <t>Tazewell</t>
  </si>
  <si>
    <t>Woodford</t>
  </si>
  <si>
    <t>Macoupin</t>
  </si>
  <si>
    <t>Macon</t>
  </si>
  <si>
    <t>Logan</t>
  </si>
  <si>
    <t>Livingston</t>
  </si>
  <si>
    <t>Lee</t>
  </si>
  <si>
    <t>Kendall</t>
  </si>
  <si>
    <t>Kankakee</t>
  </si>
  <si>
    <t>Jo Daviess</t>
  </si>
  <si>
    <t>Jasper</t>
  </si>
  <si>
    <t>Adams</t>
  </si>
  <si>
    <t>Alexander</t>
  </si>
  <si>
    <t>Bond</t>
  </si>
  <si>
    <t>Boone</t>
  </si>
  <si>
    <t>Brown</t>
  </si>
  <si>
    <t>Bureau</t>
  </si>
  <si>
    <t>Calhoun</t>
  </si>
  <si>
    <t>Carroll</t>
  </si>
  <si>
    <t>Cass</t>
  </si>
  <si>
    <t>Champaign</t>
  </si>
  <si>
    <t>Christian</t>
  </si>
  <si>
    <t>Clark</t>
  </si>
  <si>
    <t>Clay</t>
  </si>
  <si>
    <t>Clinton</t>
  </si>
  <si>
    <t>Coles</t>
  </si>
  <si>
    <t>Cook</t>
  </si>
  <si>
    <t>Crawford</t>
  </si>
  <si>
    <t>Cumberland</t>
  </si>
  <si>
    <t>DeKalb</t>
  </si>
  <si>
    <t>De Witt</t>
  </si>
  <si>
    <t>Douglas</t>
  </si>
  <si>
    <t>Edgar</t>
  </si>
  <si>
    <t>Edwards</t>
  </si>
  <si>
    <t>Effingham</t>
  </si>
  <si>
    <t>Fayette</t>
  </si>
  <si>
    <t>Ford</t>
  </si>
  <si>
    <t>Franklin</t>
  </si>
  <si>
    <t>Fulton</t>
  </si>
  <si>
    <t>Gallatin</t>
  </si>
  <si>
    <t>Greene</t>
  </si>
  <si>
    <t>Grundy</t>
  </si>
  <si>
    <t>Hamilton</t>
  </si>
  <si>
    <t>Hancock</t>
  </si>
  <si>
    <t>Hardin</t>
  </si>
  <si>
    <t>Henderson</t>
  </si>
  <si>
    <t>Henry</t>
  </si>
  <si>
    <t>Iroquois</t>
  </si>
  <si>
    <t>Jackson</t>
  </si>
  <si>
    <t>Jefferson</t>
  </si>
  <si>
    <t>Jersey</t>
  </si>
  <si>
    <t>Johnson</t>
  </si>
  <si>
    <t>Kane</t>
  </si>
  <si>
    <t>Knox</t>
  </si>
  <si>
    <t>Lake</t>
  </si>
  <si>
    <t>La Salle</t>
  </si>
  <si>
    <t>Lawrence</t>
  </si>
  <si>
    <t>McHenry</t>
  </si>
  <si>
    <t>Madison</t>
  </si>
  <si>
    <t>Marion</t>
  </si>
  <si>
    <t>Mason</t>
  </si>
  <si>
    <t>Massac</t>
  </si>
  <si>
    <t>Mercer</t>
  </si>
  <si>
    <t>Monroe</t>
  </si>
  <si>
    <t>Morgan</t>
  </si>
  <si>
    <t>Moultrie</t>
  </si>
  <si>
    <t>Ogle</t>
  </si>
  <si>
    <t>Perry</t>
  </si>
  <si>
    <t>Piatt</t>
  </si>
  <si>
    <t>Pike</t>
  </si>
  <si>
    <t>Pope</t>
  </si>
  <si>
    <t>Pulaski</t>
  </si>
  <si>
    <t>Putnam</t>
  </si>
  <si>
    <t>Rock Island</t>
  </si>
  <si>
    <t>St. Clair</t>
  </si>
  <si>
    <t>Saline</t>
  </si>
  <si>
    <t>Schuyler</t>
  </si>
  <si>
    <t>Union</t>
  </si>
  <si>
    <t>Vermilion</t>
  </si>
  <si>
    <t>Warren</t>
  </si>
  <si>
    <t>Wayne</t>
  </si>
  <si>
    <t>White</t>
  </si>
  <si>
    <t>Will</t>
  </si>
  <si>
    <t>Winnebago</t>
  </si>
  <si>
    <t>Du Page</t>
  </si>
  <si>
    <t>Below80%AMI</t>
  </si>
  <si>
    <t>Start Date__________________________________________________________</t>
  </si>
  <si>
    <t>Pay Date ___________________________________________________________</t>
  </si>
  <si>
    <t>Projected Annual Income ____________________________________________</t>
  </si>
  <si>
    <t>Projected Annual OT/Bonus/Commision/ect _____________________________</t>
  </si>
  <si>
    <t>Total Calculated Other Income (Borrower) ______________________________________________</t>
  </si>
  <si>
    <t>Total Calculated Annual Income (Borrower)_______________________________________________</t>
  </si>
  <si>
    <t>Total Calculated Other Income (Co-Borrower)______________________________________________</t>
  </si>
  <si>
    <t>Total Calculated Annual Income (Co-Borrower)_______________________________________________</t>
  </si>
  <si>
    <t>Total Calculated Other Income (Other Income)______________________________________________</t>
  </si>
  <si>
    <t>Total Calculated Annual Income (Other Income)_______________________________________________</t>
  </si>
  <si>
    <t>Total Annualized Household Income____________________________________</t>
  </si>
  <si>
    <t xml:space="preserve">        Total Calculated Monthly Income (Borrower)_______________________________________________</t>
  </si>
  <si>
    <t xml:space="preserve">        Total Calculated Monthly Income (Co-Borrower)_______________________________________________</t>
  </si>
  <si>
    <t xml:space="preserve">        Total Calculated Monthly Income (Other Income)_______________________________________________</t>
  </si>
  <si>
    <r>
      <t xml:space="preserve">Borrower (Additional Income)           </t>
    </r>
    <r>
      <rPr>
        <b/>
        <sz val="12"/>
        <color theme="1"/>
        <rFont val="Calibri"/>
        <family val="2"/>
        <scheme val="minor"/>
      </rPr>
      <t>Name:</t>
    </r>
  </si>
  <si>
    <t>Signature Page</t>
  </si>
  <si>
    <t>I further Certify that the Information contained in this certification is true and accurate to the best of my knowledge.</t>
  </si>
  <si>
    <t xml:space="preserve">Signature of Reviewer:  _____________________________________________   </t>
  </si>
  <si>
    <t>Date: _________</t>
  </si>
  <si>
    <t>Print Name:  ______________________________________________________</t>
  </si>
  <si>
    <t>Asset Type</t>
  </si>
  <si>
    <t>Mortgagor</t>
  </si>
  <si>
    <t>Checking</t>
  </si>
  <si>
    <t>Borrower</t>
  </si>
  <si>
    <t>Savings</t>
  </si>
  <si>
    <t>Co-Borrower</t>
  </si>
  <si>
    <t>Unearned Income of Minor</t>
  </si>
  <si>
    <t>Other Individual</t>
  </si>
  <si>
    <t>Self Employment</t>
  </si>
  <si>
    <t>Mths Worked</t>
  </si>
  <si>
    <t>Current YTD</t>
  </si>
  <si>
    <t>Past Year</t>
  </si>
  <si>
    <t>Two Years Prior</t>
  </si>
  <si>
    <t>Average Self-Employed Income:</t>
  </si>
  <si>
    <t>Annualized Self-Employed Income:</t>
  </si>
  <si>
    <t>Self Employed Type</t>
  </si>
  <si>
    <t>Months Worked</t>
  </si>
  <si>
    <t>Start Date</t>
  </si>
  <si>
    <t>End Date</t>
  </si>
  <si>
    <r>
      <t xml:space="preserve">Co-Borrower (Additional Income)      </t>
    </r>
    <r>
      <rPr>
        <b/>
        <sz val="12"/>
        <color theme="1"/>
        <rFont val="Calibri"/>
        <family val="2"/>
        <scheme val="minor"/>
      </rPr>
      <t>Name:</t>
    </r>
  </si>
  <si>
    <t>Current Year</t>
  </si>
  <si>
    <t>OT/Bonus/Comm./Unemployment/etc.</t>
  </si>
  <si>
    <t>Fillable Fields</t>
  </si>
  <si>
    <t>Household Information (Mandatory Section) - Please complete entire section</t>
  </si>
  <si>
    <t>County Income Limits _____________________________________________________</t>
  </si>
  <si>
    <t>Other HH Members 18 and over  - Name:</t>
  </si>
  <si>
    <t>Household Occupants as of Closing. List Borrower(s) &amp; ALL other household members</t>
  </si>
  <si>
    <r>
      <t xml:space="preserve">Income Related Fields   </t>
    </r>
    <r>
      <rPr>
        <u/>
        <sz val="12"/>
        <color theme="1"/>
        <rFont val="Calibri"/>
        <family val="2"/>
        <scheme val="minor"/>
      </rPr>
      <t>-  Program Number#</t>
    </r>
  </si>
  <si>
    <t>Loan Number:</t>
  </si>
  <si>
    <t>This tab has additional income calculation fields to compensate households with members whom have multiple job.  All Information and formulas will be calculated the same way as the 1st tab (Income Calculator - Trust Fund)</t>
  </si>
  <si>
    <t>I/we certify that the information contained in this certification is true and accurate to the best of my/our knowledge.</t>
  </si>
  <si>
    <t>Signature of Borrower:  ______________________________________________</t>
  </si>
  <si>
    <t>Signature of Co-Borrower:  ___________________________________________</t>
  </si>
  <si>
    <t>*Note:  Attach Source Documents used for the Review.  Maintain a copy in the Homeowner's File.</t>
  </si>
  <si>
    <t>County</t>
  </si>
  <si>
    <t>Below50%AMI1</t>
  </si>
  <si>
    <t>Below50%AMI2</t>
  </si>
  <si>
    <t>Below50%AMI3</t>
  </si>
  <si>
    <t>Below50%AMI4</t>
  </si>
  <si>
    <t>Below50%AMI5</t>
  </si>
  <si>
    <t>Below50%AMI6</t>
  </si>
  <si>
    <t>Below50%AMI7</t>
  </si>
  <si>
    <t>Below50%AMI8</t>
  </si>
  <si>
    <t>Below80%AMI1</t>
  </si>
  <si>
    <t>Below80%AMI2</t>
  </si>
  <si>
    <t>Below80%AMI3</t>
  </si>
  <si>
    <t>Below80%AMI4</t>
  </si>
  <si>
    <t>Below80%AMI5</t>
  </si>
  <si>
    <t>Below80%AMI6</t>
  </si>
  <si>
    <t>Below80%AMI7</t>
  </si>
  <si>
    <t>Below80%AMI8</t>
  </si>
  <si>
    <t>Below50%AMI</t>
  </si>
  <si>
    <t>Based on the Review of Source Documentation, the Sponsor has completed an Income Eligibility Analysis and has determined that the household is Eligible for the Authority's Trust Fund Program.</t>
  </si>
  <si>
    <t>Below30%AMI1</t>
  </si>
  <si>
    <t>Below30%AMI2</t>
  </si>
  <si>
    <t>Below30%AMI3</t>
  </si>
  <si>
    <t>Below30%AMI4</t>
  </si>
  <si>
    <t>Below30%AMI5</t>
  </si>
  <si>
    <t>Below30%AMI6</t>
  </si>
  <si>
    <t>Below30%AMI7</t>
  </si>
  <si>
    <t>Below30%AMI8</t>
  </si>
  <si>
    <t>Below30%AMI</t>
  </si>
  <si>
    <t>Annual Income Calculator - Single Family Trust Fund (Rev. 4/1/2015)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</si>
</sst>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sz val="10"/>
      <color indexed="8"/>
      <name val="Arial"/>
      <family val="2"/>
    </font>
    <font>
      <u/>
      <sz val="12"/>
      <color theme="1"/>
      <name val="Calibri"/>
      <family val="2"/>
      <scheme val="minor"/>
    </font>
    <font>
      <sz val="12"/>
      <name val="Arial"/>
      <family val="2"/>
    </font>
    <font>
      <sz val="12"/>
      <name val="Arial"/>
      <family val="2"/>
    </font>
    <font>
      <sz val="10"/>
      <name val="Arial"/>
      <family val="2"/>
    </font>
    <font>
      <sz val="10"/>
      <color indexed="8"/>
      <name val="ARIAL"/>
      <charset val="1"/>
    </font>
    <font>
      <sz val="10"/>
      <name val="Arial"/>
    </font>
    <font>
      <sz val="10"/>
      <color theme="1"/>
      <name val="Calibri"/>
      <family val="2"/>
      <scheme val="minor"/>
    </font>
    <font>
      <b/>
      <u/>
      <sz val="11"/>
      <name val="Calibri"/>
      <family val="2"/>
    </font>
    <font>
      <b/>
      <u/>
      <sz val="11"/>
      <color theme="1"/>
      <name val="Calibri"/>
      <family val="2"/>
    </font>
    <font>
      <sz val="11"/>
      <name val="Calibri"/>
      <family val="2"/>
    </font>
    <font>
      <sz val="10"/>
      <name val="MS Sans Serif"/>
      <family val="2"/>
    </font>
    <font>
      <sz val="11"/>
      <color theme="1"/>
      <name val="Calibri"/>
      <family val="2"/>
    </font>
  </fonts>
  <fills count="11">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rgb="FF0070C0"/>
        <bgColor indexed="64"/>
      </patternFill>
    </fill>
    <fill>
      <patternFill patternType="solid">
        <fgColor theme="0"/>
        <bgColor indexed="64"/>
      </patternFill>
    </fill>
    <fill>
      <patternFill patternType="solid">
        <fgColor rgb="FFB45EF4"/>
        <bgColor indexed="64"/>
      </patternFill>
    </fill>
    <fill>
      <patternFill patternType="solid">
        <fgColor theme="9" tint="0.79998168889431442"/>
        <bgColor indexed="64"/>
      </patternFill>
    </fill>
    <fill>
      <patternFill patternType="solid">
        <fgColor rgb="FFFFC000"/>
        <bgColor indexed="64"/>
      </patternFill>
    </fill>
  </fills>
  <borders count="26">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3">
    <xf numFmtId="0" fontId="0" fillId="0" borderId="0"/>
    <xf numFmtId="44" fontId="1" fillId="0" borderId="0" applyFont="0" applyFill="0" applyBorder="0" applyAlignment="0" applyProtection="0"/>
    <xf numFmtId="0" fontId="8" fillId="0" borderId="0">
      <alignment vertical="top"/>
    </xf>
    <xf numFmtId="0" fontId="11" fillId="0" borderId="0"/>
    <xf numFmtId="0" fontId="10" fillId="0" borderId="0"/>
    <xf numFmtId="44" fontId="12" fillId="0" borderId="0" applyFont="0" applyFill="0" applyBorder="0" applyAlignment="0" applyProtection="0"/>
    <xf numFmtId="0" fontId="11" fillId="0" borderId="0"/>
    <xf numFmtId="0" fontId="1" fillId="0" borderId="0"/>
    <xf numFmtId="0" fontId="13" fillId="0" borderId="0">
      <alignment vertical="top"/>
    </xf>
    <xf numFmtId="0" fontId="14" fillId="0" borderId="0"/>
    <xf numFmtId="0" fontId="10" fillId="0" borderId="0"/>
    <xf numFmtId="0" fontId="10" fillId="0" borderId="0"/>
    <xf numFmtId="0" fontId="19" fillId="0" borderId="0"/>
  </cellStyleXfs>
  <cellXfs count="197">
    <xf numFmtId="0" fontId="0" fillId="0" borderId="0" xfId="0"/>
    <xf numFmtId="0" fontId="7" fillId="0" borderId="0" xfId="0" applyFont="1" applyAlignment="1">
      <alignment horizontal="center" vertical="center"/>
    </xf>
    <xf numFmtId="0" fontId="0" fillId="0" borderId="0" xfId="1" applyNumberFormat="1" applyFont="1" applyAlignment="1">
      <alignment horizontal="left"/>
    </xf>
    <xf numFmtId="0" fontId="0" fillId="0" borderId="0" xfId="0" applyAlignment="1">
      <alignment horizontal="left"/>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Border="1" applyAlignment="1">
      <alignment horizontal="center" vertical="center"/>
    </xf>
    <xf numFmtId="0" fontId="0" fillId="0" borderId="0" xfId="0" applyBorder="1"/>
    <xf numFmtId="0" fontId="0" fillId="0" borderId="0" xfId="0" applyFont="1"/>
    <xf numFmtId="0" fontId="0" fillId="0" borderId="0" xfId="0" applyFill="1" applyBorder="1"/>
    <xf numFmtId="44" fontId="4" fillId="0" borderId="7" xfId="1" applyFont="1" applyBorder="1" applyProtection="1">
      <protection hidden="1"/>
    </xf>
    <xf numFmtId="0" fontId="0" fillId="0" borderId="0" xfId="0" applyProtection="1">
      <protection hidden="1"/>
    </xf>
    <xf numFmtId="44" fontId="4" fillId="0" borderId="8" xfId="1" applyFont="1" applyBorder="1" applyProtection="1">
      <protection hidden="1"/>
    </xf>
    <xf numFmtId="0" fontId="5" fillId="0" borderId="10" xfId="1" applyNumberFormat="1" applyFont="1" applyBorder="1" applyAlignment="1" applyProtection="1">
      <alignment horizontal="center"/>
      <protection hidden="1"/>
    </xf>
    <xf numFmtId="0" fontId="0" fillId="0" borderId="0" xfId="1" applyNumberFormat="1" applyFont="1" applyProtection="1">
      <protection hidden="1"/>
    </xf>
    <xf numFmtId="0" fontId="0" fillId="0" borderId="22" xfId="0" applyBorder="1" applyAlignment="1" applyProtection="1">
      <alignment wrapText="1"/>
      <protection hidden="1"/>
    </xf>
    <xf numFmtId="0" fontId="0" fillId="0" borderId="2" xfId="0" applyBorder="1" applyAlignment="1" applyProtection="1">
      <alignment wrapText="1"/>
      <protection hidden="1"/>
    </xf>
    <xf numFmtId="0" fontId="0" fillId="0" borderId="0" xfId="0"/>
    <xf numFmtId="0" fontId="7" fillId="0" borderId="0" xfId="0" applyFont="1" applyAlignment="1">
      <alignment horizontal="left" vertical="center"/>
    </xf>
    <xf numFmtId="0" fontId="0" fillId="0" borderId="0" xfId="0" applyProtection="1">
      <protection hidden="1"/>
    </xf>
    <xf numFmtId="0" fontId="0" fillId="0" borderId="0" xfId="0" applyProtection="1">
      <protection hidden="1"/>
    </xf>
    <xf numFmtId="0" fontId="0" fillId="0" borderId="0" xfId="0" applyProtection="1">
      <protection hidden="1"/>
    </xf>
    <xf numFmtId="0" fontId="0" fillId="0" borderId="0" xfId="0" applyProtection="1">
      <protection hidden="1"/>
    </xf>
    <xf numFmtId="0" fontId="0" fillId="0" borderId="0" xfId="0"/>
    <xf numFmtId="0" fontId="0" fillId="0" borderId="0" xfId="0" applyAlignment="1">
      <alignment horizontal="left"/>
    </xf>
    <xf numFmtId="0" fontId="7" fillId="0" borderId="0" xfId="0" applyFont="1" applyAlignment="1">
      <alignment horizontal="left" vertical="center"/>
    </xf>
    <xf numFmtId="0" fontId="0" fillId="0" borderId="0" xfId="0" applyProtection="1">
      <protection hidden="1"/>
    </xf>
    <xf numFmtId="0" fontId="3" fillId="0" borderId="2" xfId="0" applyFont="1" applyFill="1" applyBorder="1" applyAlignment="1" applyProtection="1">
      <protection hidden="1"/>
    </xf>
    <xf numFmtId="0" fontId="4" fillId="0" borderId="1" xfId="0" applyFont="1" applyBorder="1" applyProtection="1">
      <protection hidden="1"/>
    </xf>
    <xf numFmtId="0" fontId="0" fillId="0" borderId="0" xfId="0" applyBorder="1" applyProtection="1">
      <protection hidden="1"/>
    </xf>
    <xf numFmtId="0" fontId="4" fillId="0" borderId="1" xfId="0" applyFont="1" applyBorder="1" applyAlignment="1" applyProtection="1">
      <alignment horizontal="left" indent="2"/>
      <protection hidden="1"/>
    </xf>
    <xf numFmtId="0" fontId="4" fillId="0" borderId="2" xfId="1" applyNumberFormat="1" applyFont="1" applyFill="1" applyBorder="1" applyProtection="1">
      <protection hidden="1"/>
    </xf>
    <xf numFmtId="44" fontId="4" fillId="0" borderId="2" xfId="1" applyFont="1" applyBorder="1" applyProtection="1">
      <protection hidden="1"/>
    </xf>
    <xf numFmtId="0" fontId="3" fillId="0" borderId="6" xfId="0" applyFont="1" applyBorder="1" applyProtection="1">
      <protection hidden="1"/>
    </xf>
    <xf numFmtId="0" fontId="3" fillId="0" borderId="5" xfId="0" applyFont="1" applyBorder="1" applyAlignment="1" applyProtection="1">
      <alignment horizontal="center"/>
      <protection hidden="1"/>
    </xf>
    <xf numFmtId="0" fontId="3" fillId="0" borderId="7" xfId="1" applyNumberFormat="1" applyFont="1" applyBorder="1" applyAlignment="1" applyProtection="1">
      <alignment horizontal="center"/>
      <protection hidden="1"/>
    </xf>
    <xf numFmtId="44" fontId="4" fillId="0" borderId="2" xfId="1" applyFont="1" applyFill="1" applyBorder="1" applyProtection="1">
      <protection hidden="1"/>
    </xf>
    <xf numFmtId="0" fontId="3" fillId="0" borderId="5" xfId="0" applyFont="1" applyBorder="1" applyProtection="1">
      <protection hidden="1"/>
    </xf>
    <xf numFmtId="0" fontId="4" fillId="0" borderId="16" xfId="0" applyFont="1" applyBorder="1" applyAlignment="1" applyProtection="1">
      <alignment horizontal="left" indent="2"/>
      <protection hidden="1"/>
    </xf>
    <xf numFmtId="0" fontId="0" fillId="0" borderId="11" xfId="0" applyBorder="1" applyProtection="1">
      <protection hidden="1"/>
    </xf>
    <xf numFmtId="44" fontId="4" fillId="0" borderId="13" xfId="1" applyFont="1" applyBorder="1" applyProtection="1">
      <protection hidden="1"/>
    </xf>
    <xf numFmtId="44" fontId="4" fillId="0" borderId="9" xfId="1" applyFont="1" applyFill="1" applyBorder="1" applyProtection="1">
      <protection hidden="1"/>
    </xf>
    <xf numFmtId="0" fontId="3" fillId="2" borderId="1" xfId="0" applyFont="1" applyFill="1" applyBorder="1" applyProtection="1">
      <protection hidden="1"/>
    </xf>
    <xf numFmtId="0" fontId="0" fillId="2" borderId="0" xfId="0" applyFill="1" applyBorder="1" applyProtection="1">
      <protection hidden="1"/>
    </xf>
    <xf numFmtId="0" fontId="4" fillId="2" borderId="2" xfId="1" applyNumberFormat="1" applyFont="1" applyFill="1" applyBorder="1" applyProtection="1">
      <protection hidden="1"/>
    </xf>
    <xf numFmtId="0" fontId="4" fillId="0" borderId="1" xfId="0" applyFont="1" applyFill="1" applyBorder="1" applyProtection="1">
      <protection hidden="1"/>
    </xf>
    <xf numFmtId="0" fontId="0" fillId="0" borderId="1" xfId="0" applyBorder="1" applyProtection="1">
      <protection hidden="1"/>
    </xf>
    <xf numFmtId="0" fontId="4" fillId="0" borderId="2" xfId="1" applyNumberFormat="1" applyFont="1" applyBorder="1" applyProtection="1">
      <protection hidden="1"/>
    </xf>
    <xf numFmtId="0" fontId="0" fillId="0" borderId="3" xfId="0" applyBorder="1" applyProtection="1">
      <protection hidden="1"/>
    </xf>
    <xf numFmtId="0" fontId="4" fillId="0" borderId="4" xfId="1" applyNumberFormat="1" applyFont="1" applyBorder="1" applyProtection="1">
      <protection hidden="1"/>
    </xf>
    <xf numFmtId="0" fontId="0" fillId="0" borderId="0" xfId="1" applyNumberFormat="1" applyFont="1" applyProtection="1">
      <protection hidden="1"/>
    </xf>
    <xf numFmtId="0" fontId="3" fillId="2" borderId="16" xfId="0" applyFont="1" applyFill="1" applyBorder="1" applyProtection="1"/>
    <xf numFmtId="0" fontId="0" fillId="2" borderId="11" xfId="0" applyFill="1" applyBorder="1" applyProtection="1"/>
    <xf numFmtId="0" fontId="4" fillId="2" borderId="13" xfId="1" applyNumberFormat="1" applyFont="1" applyFill="1" applyBorder="1" applyProtection="1"/>
    <xf numFmtId="0" fontId="4" fillId="0" borderId="1" xfId="0" applyFont="1" applyFill="1" applyBorder="1" applyProtection="1"/>
    <xf numFmtId="0" fontId="0" fillId="0" borderId="0" xfId="0" applyFill="1" applyBorder="1" applyProtection="1"/>
    <xf numFmtId="0" fontId="0" fillId="0" borderId="0" xfId="0" applyBorder="1" applyProtection="1"/>
    <xf numFmtId="0" fontId="4" fillId="0" borderId="2" xfId="1" applyNumberFormat="1" applyFont="1" applyBorder="1" applyProtection="1"/>
    <xf numFmtId="0" fontId="0" fillId="0" borderId="22" xfId="0" applyBorder="1" applyAlignment="1" applyProtection="1">
      <protection hidden="1"/>
    </xf>
    <xf numFmtId="0" fontId="0" fillId="0" borderId="2" xfId="0" applyBorder="1" applyAlignment="1" applyProtection="1">
      <protection hidden="1"/>
    </xf>
    <xf numFmtId="0" fontId="3" fillId="4" borderId="1" xfId="0" applyFont="1" applyFill="1" applyBorder="1" applyAlignment="1" applyProtection="1">
      <protection hidden="1"/>
    </xf>
    <xf numFmtId="0" fontId="3" fillId="6" borderId="1" xfId="0" applyFont="1" applyFill="1" applyBorder="1" applyAlignment="1" applyProtection="1">
      <alignment horizontal="left"/>
      <protection hidden="1"/>
    </xf>
    <xf numFmtId="44" fontId="4" fillId="0" borderId="7" xfId="1" applyFont="1" applyFill="1" applyBorder="1" applyProtection="1">
      <protection hidden="1"/>
    </xf>
    <xf numFmtId="0" fontId="7" fillId="7" borderId="5" xfId="0" applyFont="1" applyFill="1" applyBorder="1" applyAlignment="1" applyProtection="1">
      <alignment horizontal="center"/>
      <protection hidden="1"/>
    </xf>
    <xf numFmtId="0" fontId="7" fillId="7" borderId="14" xfId="0" applyFont="1" applyFill="1" applyBorder="1" applyAlignment="1" applyProtection="1">
      <alignment horizontal="center"/>
      <protection hidden="1"/>
    </xf>
    <xf numFmtId="44" fontId="0" fillId="0" borderId="0" xfId="1" applyFont="1" applyFill="1" applyBorder="1" applyProtection="1">
      <protection hidden="1"/>
    </xf>
    <xf numFmtId="0" fontId="0" fillId="0" borderId="0" xfId="0" applyFill="1" applyBorder="1" applyProtection="1">
      <protection hidden="1"/>
    </xf>
    <xf numFmtId="0" fontId="4" fillId="0" borderId="1" xfId="0" applyFont="1" applyFill="1" applyBorder="1" applyAlignment="1" applyProtection="1">
      <alignment horizontal="left" indent="1"/>
      <protection hidden="1"/>
    </xf>
    <xf numFmtId="0" fontId="3" fillId="7" borderId="7" xfId="0" applyFont="1" applyFill="1" applyBorder="1" applyAlignment="1" applyProtection="1">
      <protection hidden="1"/>
    </xf>
    <xf numFmtId="0" fontId="4" fillId="7" borderId="6" xfId="0" applyFont="1" applyFill="1" applyBorder="1" applyAlignment="1" applyProtection="1">
      <protection hidden="1"/>
    </xf>
    <xf numFmtId="0" fontId="4" fillId="0" borderId="1" xfId="0" applyFont="1" applyFill="1" applyBorder="1" applyAlignment="1" applyProtection="1">
      <protection hidden="1"/>
    </xf>
    <xf numFmtId="0" fontId="3" fillId="5" borderId="6" xfId="0" applyFont="1" applyFill="1" applyBorder="1" applyProtection="1">
      <protection hidden="1"/>
    </xf>
    <xf numFmtId="0" fontId="7" fillId="5" borderId="5" xfId="0" applyFont="1" applyFill="1" applyBorder="1" applyAlignment="1" applyProtection="1">
      <alignment horizontal="center"/>
      <protection hidden="1"/>
    </xf>
    <xf numFmtId="0" fontId="3" fillId="2" borderId="17" xfId="0" applyFont="1" applyFill="1" applyBorder="1" applyAlignment="1" applyProtection="1">
      <protection hidden="1"/>
    </xf>
    <xf numFmtId="0" fontId="3" fillId="0" borderId="2" xfId="0" applyFont="1" applyFill="1" applyBorder="1" applyAlignment="1" applyProtection="1">
      <protection hidden="1"/>
    </xf>
    <xf numFmtId="0" fontId="4" fillId="0" borderId="1" xfId="0" applyFont="1" applyBorder="1" applyProtection="1">
      <protection hidden="1"/>
    </xf>
    <xf numFmtId="0" fontId="0" fillId="0" borderId="0" xfId="0" applyBorder="1" applyProtection="1">
      <protection hidden="1"/>
    </xf>
    <xf numFmtId="0" fontId="4" fillId="0" borderId="1" xfId="0" applyFont="1" applyBorder="1" applyAlignment="1" applyProtection="1">
      <alignment horizontal="left" indent="2"/>
      <protection hidden="1"/>
    </xf>
    <xf numFmtId="0" fontId="4" fillId="0" borderId="2" xfId="1" applyNumberFormat="1" applyFont="1" applyFill="1" applyBorder="1" applyProtection="1">
      <protection hidden="1"/>
    </xf>
    <xf numFmtId="44" fontId="4" fillId="0" borderId="2" xfId="1" applyFont="1" applyBorder="1" applyProtection="1">
      <protection hidden="1"/>
    </xf>
    <xf numFmtId="0" fontId="3" fillId="0" borderId="6" xfId="0" applyFont="1" applyBorder="1" applyProtection="1">
      <protection hidden="1"/>
    </xf>
    <xf numFmtId="0" fontId="3" fillId="0" borderId="5" xfId="0" applyFont="1" applyBorder="1" applyAlignment="1" applyProtection="1">
      <alignment horizontal="center"/>
      <protection hidden="1"/>
    </xf>
    <xf numFmtId="0" fontId="3" fillId="0" borderId="7" xfId="1" applyNumberFormat="1" applyFont="1" applyBorder="1" applyAlignment="1" applyProtection="1">
      <alignment horizontal="center"/>
      <protection hidden="1"/>
    </xf>
    <xf numFmtId="44" fontId="4" fillId="0" borderId="2" xfId="1" applyFont="1" applyFill="1" applyBorder="1" applyProtection="1">
      <protection hidden="1"/>
    </xf>
    <xf numFmtId="0" fontId="3" fillId="0" borderId="5" xfId="0" applyFont="1" applyBorder="1" applyProtection="1">
      <protection hidden="1"/>
    </xf>
    <xf numFmtId="0" fontId="4" fillId="0" borderId="16" xfId="0" applyFont="1" applyBorder="1" applyAlignment="1" applyProtection="1">
      <alignment horizontal="left" indent="2"/>
      <protection hidden="1"/>
    </xf>
    <xf numFmtId="0" fontId="0" fillId="0" borderId="11" xfId="0" applyBorder="1" applyProtection="1">
      <protection hidden="1"/>
    </xf>
    <xf numFmtId="44" fontId="4" fillId="0" borderId="13" xfId="1" applyFont="1" applyBorder="1" applyProtection="1">
      <protection hidden="1"/>
    </xf>
    <xf numFmtId="44" fontId="4" fillId="0" borderId="9" xfId="1" applyFont="1" applyFill="1" applyBorder="1" applyProtection="1">
      <protection hidden="1"/>
    </xf>
    <xf numFmtId="0" fontId="3" fillId="2" borderId="1" xfId="0" applyFont="1" applyFill="1" applyBorder="1" applyProtection="1">
      <protection hidden="1"/>
    </xf>
    <xf numFmtId="0" fontId="0" fillId="2" borderId="0" xfId="0" applyFill="1" applyBorder="1" applyProtection="1">
      <protection hidden="1"/>
    </xf>
    <xf numFmtId="0" fontId="4" fillId="2" borderId="2" xfId="1" applyNumberFormat="1" applyFont="1" applyFill="1" applyBorder="1" applyProtection="1">
      <protection hidden="1"/>
    </xf>
    <xf numFmtId="0" fontId="4" fillId="0" borderId="1" xfId="0" applyFont="1" applyFill="1" applyBorder="1" applyProtection="1">
      <protection hidden="1"/>
    </xf>
    <xf numFmtId="0" fontId="0" fillId="0" borderId="1" xfId="0" applyBorder="1" applyProtection="1">
      <protection hidden="1"/>
    </xf>
    <xf numFmtId="0" fontId="4" fillId="0" borderId="2" xfId="1" applyNumberFormat="1" applyFont="1" applyBorder="1" applyProtection="1">
      <protection hidden="1"/>
    </xf>
    <xf numFmtId="0" fontId="0" fillId="0" borderId="3" xfId="0" applyBorder="1" applyProtection="1">
      <protection hidden="1"/>
    </xf>
    <xf numFmtId="0" fontId="4" fillId="0" borderId="4" xfId="1" applyNumberFormat="1" applyFont="1" applyBorder="1" applyProtection="1">
      <protection hidden="1"/>
    </xf>
    <xf numFmtId="0" fontId="3" fillId="2" borderId="16" xfId="0" applyFont="1" applyFill="1" applyBorder="1" applyProtection="1"/>
    <xf numFmtId="0" fontId="0" fillId="2" borderId="11" xfId="0" applyFill="1" applyBorder="1" applyProtection="1"/>
    <xf numFmtId="0" fontId="4" fillId="2" borderId="13" xfId="1" applyNumberFormat="1" applyFont="1" applyFill="1" applyBorder="1" applyProtection="1"/>
    <xf numFmtId="0" fontId="4" fillId="0" borderId="1" xfId="0" applyFont="1" applyFill="1" applyBorder="1" applyProtection="1"/>
    <xf numFmtId="0" fontId="0" fillId="0" borderId="0" xfId="0" applyFill="1" applyBorder="1" applyProtection="1"/>
    <xf numFmtId="0" fontId="0" fillId="0" borderId="0" xfId="0" applyBorder="1" applyProtection="1"/>
    <xf numFmtId="0" fontId="4" fillId="0" borderId="2" xfId="1" applyNumberFormat="1" applyFont="1" applyBorder="1" applyProtection="1"/>
    <xf numFmtId="0" fontId="4" fillId="0" borderId="1" xfId="0" applyFont="1" applyBorder="1" applyProtection="1"/>
    <xf numFmtId="0" fontId="0" fillId="0" borderId="22" xfId="0" applyBorder="1" applyAlignment="1" applyProtection="1">
      <protection hidden="1"/>
    </xf>
    <xf numFmtId="0" fontId="0" fillId="0" borderId="2" xfId="0" applyBorder="1" applyAlignment="1" applyProtection="1">
      <protection hidden="1"/>
    </xf>
    <xf numFmtId="0" fontId="3" fillId="4" borderId="1" xfId="0" applyFont="1" applyFill="1" applyBorder="1" applyAlignment="1" applyProtection="1">
      <protection hidden="1"/>
    </xf>
    <xf numFmtId="0" fontId="3" fillId="6" borderId="1" xfId="0" applyFont="1" applyFill="1" applyBorder="1" applyAlignment="1" applyProtection="1">
      <alignment horizontal="left"/>
      <protection hidden="1"/>
    </xf>
    <xf numFmtId="44" fontId="4" fillId="0" borderId="7" xfId="1" applyFont="1" applyFill="1" applyBorder="1" applyProtection="1">
      <protection hidden="1"/>
    </xf>
    <xf numFmtId="0" fontId="3" fillId="7" borderId="6" xfId="0" applyFont="1" applyFill="1" applyBorder="1" applyProtection="1">
      <protection hidden="1"/>
    </xf>
    <xf numFmtId="0" fontId="3" fillId="8" borderId="1" xfId="0" applyFont="1" applyFill="1" applyBorder="1" applyAlignment="1" applyProtection="1">
      <protection hidden="1"/>
    </xf>
    <xf numFmtId="14" fontId="4" fillId="7" borderId="14" xfId="0" applyNumberFormat="1" applyFont="1" applyFill="1" applyBorder="1" applyProtection="1">
      <protection hidden="1"/>
    </xf>
    <xf numFmtId="44" fontId="0" fillId="0" borderId="0" xfId="1" applyFont="1" applyProtection="1">
      <protection hidden="1"/>
    </xf>
    <xf numFmtId="0" fontId="7" fillId="0" borderId="0" xfId="0" applyFont="1" applyBorder="1" applyAlignment="1">
      <alignment horizontal="left" vertical="center"/>
    </xf>
    <xf numFmtId="14" fontId="4" fillId="9" borderId="7" xfId="1" applyNumberFormat="1" applyFont="1" applyFill="1" applyBorder="1" applyProtection="1">
      <protection locked="0" hidden="1"/>
    </xf>
    <xf numFmtId="14" fontId="4" fillId="9" borderId="5" xfId="0" applyNumberFormat="1" applyFont="1" applyFill="1" applyBorder="1" applyProtection="1">
      <protection locked="0" hidden="1"/>
    </xf>
    <xf numFmtId="14" fontId="4" fillId="9" borderId="14" xfId="0" applyNumberFormat="1" applyFont="1" applyFill="1" applyBorder="1" applyProtection="1">
      <protection locked="0" hidden="1"/>
    </xf>
    <xf numFmtId="44" fontId="4" fillId="9" borderId="7" xfId="1" applyFont="1" applyFill="1" applyBorder="1" applyAlignment="1" applyProtection="1">
      <protection locked="0" hidden="1"/>
    </xf>
    <xf numFmtId="0" fontId="4" fillId="9" borderId="6" xfId="0" applyFont="1" applyFill="1" applyBorder="1" applyProtection="1">
      <protection locked="0" hidden="1"/>
    </xf>
    <xf numFmtId="0" fontId="0" fillId="9" borderId="5" xfId="0" applyFill="1" applyBorder="1" applyProtection="1">
      <protection locked="0" hidden="1"/>
    </xf>
    <xf numFmtId="44" fontId="4" fillId="9" borderId="5" xfId="1" applyFont="1" applyFill="1" applyBorder="1" applyProtection="1">
      <protection locked="0" hidden="1"/>
    </xf>
    <xf numFmtId="44" fontId="4" fillId="9" borderId="9" xfId="1" applyFont="1" applyFill="1" applyBorder="1" applyProtection="1">
      <protection locked="0" hidden="1"/>
    </xf>
    <xf numFmtId="0" fontId="4" fillId="9" borderId="5" xfId="0" applyFont="1" applyFill="1" applyBorder="1" applyProtection="1">
      <protection locked="0" hidden="1"/>
    </xf>
    <xf numFmtId="0" fontId="4" fillId="9" borderId="7" xfId="1" applyNumberFormat="1" applyFont="1" applyFill="1" applyBorder="1" applyAlignment="1" applyProtection="1">
      <alignment horizontal="center"/>
      <protection locked="0" hidden="1"/>
    </xf>
    <xf numFmtId="0" fontId="0" fillId="9" borderId="5" xfId="0" applyFont="1" applyFill="1" applyBorder="1" applyProtection="1">
      <protection locked="0" hidden="1"/>
    </xf>
    <xf numFmtId="0" fontId="4" fillId="9" borderId="20" xfId="0" applyFont="1" applyFill="1" applyBorder="1" applyProtection="1">
      <protection locked="0" hidden="1"/>
    </xf>
    <xf numFmtId="0" fontId="0" fillId="9" borderId="21" xfId="0" applyFill="1" applyBorder="1" applyProtection="1">
      <protection locked="0" hidden="1"/>
    </xf>
    <xf numFmtId="44" fontId="4" fillId="9" borderId="7" xfId="1" applyNumberFormat="1" applyFont="1" applyFill="1" applyBorder="1" applyAlignment="1" applyProtection="1">
      <protection locked="0" hidden="1"/>
    </xf>
    <xf numFmtId="0" fontId="0" fillId="0" borderId="0" xfId="0" applyProtection="1">
      <protection hidden="1"/>
    </xf>
    <xf numFmtId="0" fontId="0" fillId="0" borderId="0" xfId="0" applyBorder="1" applyProtection="1">
      <protection hidden="1"/>
    </xf>
    <xf numFmtId="44" fontId="4" fillId="0" borderId="2" xfId="1" applyFont="1" applyBorder="1" applyProtection="1">
      <protection hidden="1"/>
    </xf>
    <xf numFmtId="0" fontId="5" fillId="2" borderId="5"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0" fontId="0" fillId="0" borderId="0" xfId="0" applyFill="1" applyProtection="1">
      <protection hidden="1"/>
    </xf>
    <xf numFmtId="0" fontId="4" fillId="0" borderId="1" xfId="0" applyFont="1" applyBorder="1" applyAlignment="1" applyProtection="1">
      <alignment horizontal="left" indent="4"/>
      <protection hidden="1"/>
    </xf>
    <xf numFmtId="0" fontId="4" fillId="0" borderId="0" xfId="0" applyFont="1" applyBorder="1" applyProtection="1">
      <protection hidden="1"/>
    </xf>
    <xf numFmtId="0" fontId="4" fillId="0" borderId="0" xfId="0" applyFont="1" applyBorder="1" applyAlignment="1" applyProtection="1">
      <alignment horizontal="left" indent="4"/>
      <protection hidden="1"/>
    </xf>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0" fontId="4" fillId="2" borderId="5" xfId="0" applyFont="1" applyFill="1" applyBorder="1" applyAlignment="1" applyProtection="1">
      <alignment horizontal="right"/>
      <protection hidden="1"/>
    </xf>
    <xf numFmtId="0" fontId="4" fillId="9" borderId="7" xfId="0" applyFont="1" applyFill="1" applyBorder="1" applyAlignment="1" applyProtection="1">
      <alignment horizontal="center"/>
      <protection locked="0" hidden="1"/>
    </xf>
    <xf numFmtId="0" fontId="16" fillId="0" borderId="0" xfId="4" applyFont="1" applyAlignment="1" applyProtection="1">
      <alignment horizontal="center"/>
    </xf>
    <xf numFmtId="0" fontId="17" fillId="5" borderId="0" xfId="0" applyFont="1" applyFill="1" applyAlignment="1">
      <alignment horizontal="center" vertical="center"/>
    </xf>
    <xf numFmtId="0" fontId="17" fillId="4" borderId="0" xfId="0" applyFont="1" applyFill="1" applyAlignment="1">
      <alignment horizontal="center" vertical="center"/>
    </xf>
    <xf numFmtId="0" fontId="18" fillId="0" borderId="0" xfId="4" applyFont="1" applyAlignment="1" applyProtection="1">
      <alignment horizontal="left"/>
    </xf>
    <xf numFmtId="44" fontId="18" fillId="0" borderId="0" xfId="1" applyFont="1" applyAlignment="1" applyProtection="1">
      <alignment horizontal="left"/>
    </xf>
    <xf numFmtId="164" fontId="18" fillId="0" borderId="0" xfId="10" applyNumberFormat="1" applyFont="1" applyAlignment="1" applyProtection="1">
      <alignment horizontal="center"/>
    </xf>
    <xf numFmtId="0" fontId="18" fillId="0" borderId="0" xfId="4" applyFont="1" applyProtection="1"/>
    <xf numFmtId="9" fontId="18" fillId="0" borderId="0" xfId="4" applyNumberFormat="1" applyFont="1" applyAlignment="1" applyProtection="1">
      <alignment horizontal="left"/>
    </xf>
    <xf numFmtId="0" fontId="18" fillId="0" borderId="0" xfId="4" applyFont="1" applyFill="1" applyProtection="1"/>
    <xf numFmtId="0" fontId="18" fillId="0" borderId="0" xfId="4" applyFont="1"/>
    <xf numFmtId="0" fontId="18" fillId="0" borderId="0" xfId="4" applyFont="1" applyFill="1" applyAlignment="1" applyProtection="1">
      <alignment horizontal="left"/>
    </xf>
    <xf numFmtId="0" fontId="18" fillId="0" borderId="0" xfId="12" applyFont="1" applyFill="1"/>
    <xf numFmtId="0" fontId="20" fillId="0" borderId="0" xfId="0" applyFont="1"/>
    <xf numFmtId="0" fontId="4" fillId="9" borderId="5" xfId="0" applyFont="1" applyFill="1" applyBorder="1" applyAlignment="1" applyProtection="1">
      <alignment horizontal="center"/>
      <protection locked="0" hidden="1"/>
    </xf>
    <xf numFmtId="0" fontId="4" fillId="0" borderId="5" xfId="0" applyFont="1" applyFill="1" applyBorder="1" applyAlignment="1" applyProtection="1">
      <alignment horizontal="center"/>
      <protection locked="0" hidden="1"/>
    </xf>
    <xf numFmtId="0" fontId="17" fillId="10" borderId="0" xfId="0" applyFont="1" applyFill="1" applyAlignment="1">
      <alignment horizontal="center" vertical="center"/>
    </xf>
    <xf numFmtId="44" fontId="0" fillId="0" borderId="0" xfId="1" applyFont="1"/>
    <xf numFmtId="0" fontId="0" fillId="0" borderId="0" xfId="0" applyFont="1" applyAlignment="1"/>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0" fontId="2" fillId="0" borderId="23"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6" fillId="3" borderId="12"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4" fillId="9" borderId="25" xfId="0" applyFont="1" applyFill="1" applyBorder="1" applyAlignment="1" applyProtection="1">
      <alignment horizontal="left"/>
      <protection locked="0" hidden="1"/>
    </xf>
    <xf numFmtId="0" fontId="15" fillId="9" borderId="14" xfId="0" applyFont="1" applyFill="1" applyBorder="1" applyAlignment="1" applyProtection="1">
      <alignment horizontal="left" shrinkToFit="1"/>
      <protection locked="0" hidden="1"/>
    </xf>
    <xf numFmtId="0" fontId="15" fillId="9" borderId="24" xfId="0" applyFont="1" applyFill="1" applyBorder="1" applyAlignment="1" applyProtection="1">
      <alignment horizontal="left" shrinkToFit="1"/>
      <protection locked="0" hidden="1"/>
    </xf>
    <xf numFmtId="0" fontId="4" fillId="9" borderId="5" xfId="0" applyFont="1" applyFill="1" applyBorder="1" applyAlignment="1" applyProtection="1">
      <alignment horizontal="center"/>
      <protection locked="0" hidden="1"/>
    </xf>
    <xf numFmtId="0" fontId="0" fillId="9" borderId="14" xfId="0" applyFill="1" applyBorder="1" applyAlignment="1" applyProtection="1">
      <alignment horizontal="left" shrinkToFit="1"/>
      <protection locked="0" hidden="1"/>
    </xf>
    <xf numFmtId="0" fontId="0" fillId="9" borderId="24" xfId="0" applyFill="1" applyBorder="1" applyAlignment="1" applyProtection="1">
      <alignment horizontal="left" shrinkToFit="1"/>
      <protection locked="0" hidden="1"/>
    </xf>
    <xf numFmtId="0" fontId="0" fillId="9" borderId="5" xfId="0" applyFill="1" applyBorder="1" applyAlignment="1" applyProtection="1">
      <alignment horizontal="center"/>
      <protection hidden="1"/>
    </xf>
    <xf numFmtId="0" fontId="4" fillId="9" borderId="5" xfId="0" applyFont="1" applyFill="1" applyBorder="1" applyAlignment="1" applyProtection="1">
      <alignment horizontal="left"/>
      <protection locked="0" hidden="1"/>
    </xf>
    <xf numFmtId="0" fontId="4" fillId="9" borderId="14" xfId="1" applyNumberFormat="1" applyFont="1" applyFill="1" applyBorder="1" applyAlignment="1" applyProtection="1">
      <alignment horizontal="center"/>
      <protection locked="0" hidden="1"/>
    </xf>
    <xf numFmtId="0" fontId="4" fillId="9" borderId="15" xfId="1" applyNumberFormat="1" applyFont="1" applyFill="1" applyBorder="1" applyAlignment="1" applyProtection="1">
      <alignment horizontal="center"/>
      <protection locked="0" hidden="1"/>
    </xf>
    <xf numFmtId="0" fontId="4" fillId="9" borderId="9" xfId="1" applyNumberFormat="1" applyFont="1" applyFill="1" applyBorder="1" applyAlignment="1" applyProtection="1">
      <alignment horizontal="center"/>
      <protection locked="0" hidden="1"/>
    </xf>
    <xf numFmtId="0" fontId="3" fillId="5" borderId="14" xfId="0" applyFont="1" applyFill="1" applyBorder="1" applyAlignment="1" applyProtection="1">
      <alignment horizontal="center"/>
      <protection hidden="1"/>
    </xf>
    <xf numFmtId="0" fontId="3" fillId="5" borderId="9" xfId="0" applyFont="1" applyFill="1" applyBorder="1" applyAlignment="1" applyProtection="1">
      <alignment horizontal="center"/>
      <protection hidden="1"/>
    </xf>
    <xf numFmtId="44" fontId="4" fillId="9" borderId="14" xfId="1" applyFont="1" applyFill="1" applyBorder="1" applyAlignment="1" applyProtection="1">
      <alignment horizontal="center"/>
      <protection locked="0" hidden="1"/>
    </xf>
    <xf numFmtId="44" fontId="4" fillId="9" borderId="9" xfId="1" applyFont="1" applyFill="1" applyBorder="1" applyAlignment="1" applyProtection="1">
      <alignment horizontal="center"/>
      <protection locked="0" hidden="1"/>
    </xf>
    <xf numFmtId="0" fontId="0" fillId="9" borderId="5" xfId="0" applyFill="1" applyBorder="1" applyAlignment="1" applyProtection="1">
      <alignment horizontal="left" shrinkToFit="1"/>
      <protection locked="0" hidden="1"/>
    </xf>
    <xf numFmtId="0" fontId="0" fillId="0" borderId="17" xfId="0" applyBorder="1" applyAlignment="1" applyProtection="1">
      <alignment horizontal="center" wrapText="1"/>
      <protection hidden="1"/>
    </xf>
    <xf numFmtId="0" fontId="0" fillId="0" borderId="18" xfId="0" applyBorder="1" applyAlignment="1" applyProtection="1">
      <alignment horizontal="center" wrapText="1"/>
      <protection hidden="1"/>
    </xf>
    <xf numFmtId="0" fontId="0" fillId="0" borderId="19" xfId="0" applyBorder="1" applyAlignment="1" applyProtection="1">
      <alignment horizontal="center" wrapText="1"/>
      <protection hidden="1"/>
    </xf>
    <xf numFmtId="0" fontId="0" fillId="0" borderId="1"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2" xfId="0" applyBorder="1" applyAlignment="1" applyProtection="1">
      <alignment horizontal="center" wrapText="1"/>
      <protection hidden="1"/>
    </xf>
    <xf numFmtId="0" fontId="0" fillId="0" borderId="23" xfId="0" applyBorder="1" applyAlignment="1" applyProtection="1">
      <alignment horizontal="center" wrapText="1"/>
      <protection hidden="1"/>
    </xf>
    <xf numFmtId="0" fontId="0" fillId="0" borderId="3" xfId="0" applyBorder="1" applyAlignment="1" applyProtection="1">
      <alignment horizontal="center" wrapText="1"/>
      <protection hidden="1"/>
    </xf>
    <xf numFmtId="0" fontId="0" fillId="0" borderId="4" xfId="0" applyBorder="1" applyAlignment="1" applyProtection="1">
      <alignment horizontal="center" wrapText="1"/>
      <protection hidden="1"/>
    </xf>
    <xf numFmtId="0" fontId="0" fillId="9" borderId="14" xfId="0" applyFill="1" applyBorder="1" applyAlignment="1" applyProtection="1">
      <alignment horizontal="center"/>
      <protection locked="0" hidden="1"/>
    </xf>
    <xf numFmtId="0" fontId="0" fillId="9" borderId="24" xfId="0" applyFill="1" applyBorder="1" applyAlignment="1" applyProtection="1">
      <alignment horizontal="center"/>
      <protection locked="0" hidden="1"/>
    </xf>
  </cellXfs>
  <cellStyles count="13">
    <cellStyle name="Currency" xfId="1" builtinId="4"/>
    <cellStyle name="Currency 2" xfId="5"/>
    <cellStyle name="Normal" xfId="0" builtinId="0"/>
    <cellStyle name="Normal 2" xfId="2"/>
    <cellStyle name="Normal 2 2" xfId="6"/>
    <cellStyle name="Normal 2 2 2" xfId="11"/>
    <cellStyle name="Normal 2 3" xfId="9"/>
    <cellStyle name="Normal 2 4" xfId="12"/>
    <cellStyle name="Normal 3" xfId="4"/>
    <cellStyle name="Normal 3 2" xfId="3"/>
    <cellStyle name="Normal 3 2 2" xfId="10"/>
    <cellStyle name="Normal 4" xfId="7"/>
    <cellStyle name="Normal 5" xfId="8"/>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45EF4"/>
      <color rgb="FFC685F7"/>
      <color rgb="FFB4F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130"/>
  <sheetViews>
    <sheetView tabSelected="1" zoomScaleNormal="100" workbookViewId="0">
      <selection activeCell="A10" sqref="A10"/>
    </sheetView>
  </sheetViews>
  <sheetFormatPr defaultColWidth="9.140625" defaultRowHeight="15" x14ac:dyDescent="0.25"/>
  <cols>
    <col min="1" max="1" width="42.28515625" style="11" customWidth="1"/>
    <col min="2" max="2" width="13.42578125" style="11" customWidth="1"/>
    <col min="3" max="3" width="14.42578125" style="11" customWidth="1"/>
    <col min="4" max="4" width="20.140625" style="14" customWidth="1"/>
    <col min="5" max="5" width="9.140625" style="11" customWidth="1"/>
    <col min="6" max="6" width="12.42578125" style="11" hidden="1" customWidth="1"/>
    <col min="7" max="7" width="14" style="11" hidden="1" customWidth="1"/>
    <col min="8" max="8" width="15" style="11" hidden="1" customWidth="1"/>
    <col min="9" max="9" width="13.7109375" style="11" hidden="1" customWidth="1"/>
    <col min="10" max="11" width="8.85546875" style="11" hidden="1" customWidth="1"/>
    <col min="12" max="12" width="9.140625" style="11" hidden="1" customWidth="1"/>
    <col min="13" max="13" width="13.42578125" style="11" hidden="1" customWidth="1"/>
    <col min="14" max="14" width="25.140625" style="11" hidden="1" customWidth="1"/>
    <col min="15" max="15" width="15.5703125" style="11" hidden="1" customWidth="1"/>
    <col min="16" max="16" width="9.140625" style="11" hidden="1" customWidth="1"/>
    <col min="17" max="17" width="18.7109375" style="11" hidden="1" customWidth="1"/>
    <col min="18" max="18" width="15.5703125" style="11" hidden="1" customWidth="1"/>
    <col min="19" max="19" width="9.140625" style="11" hidden="1" customWidth="1"/>
    <col min="20" max="16384" width="9.140625" style="11"/>
  </cols>
  <sheetData>
    <row r="1" spans="1:21" ht="16.5" customHeight="1" thickBot="1" x14ac:dyDescent="0.3">
      <c r="A1" s="167" t="s">
        <v>219</v>
      </c>
      <c r="B1" s="168"/>
      <c r="C1" s="168"/>
      <c r="D1" s="169"/>
    </row>
    <row r="2" spans="1:21" ht="13.5" customHeight="1" x14ac:dyDescent="0.25">
      <c r="A2" s="73" t="s">
        <v>184</v>
      </c>
      <c r="B2" s="156"/>
      <c r="C2" s="141" t="s">
        <v>185</v>
      </c>
      <c r="D2" s="142"/>
      <c r="F2" s="6" t="s">
        <v>1</v>
      </c>
      <c r="G2" s="25" t="s">
        <v>16</v>
      </c>
      <c r="H2" s="25" t="s">
        <v>15</v>
      </c>
      <c r="I2" s="25" t="s">
        <v>14</v>
      </c>
      <c r="J2" s="5" t="s">
        <v>30</v>
      </c>
      <c r="K2" s="5" t="s">
        <v>31</v>
      </c>
      <c r="L2" s="23"/>
      <c r="M2" s="25" t="s">
        <v>32</v>
      </c>
      <c r="N2" s="25" t="s">
        <v>157</v>
      </c>
      <c r="O2" s="25" t="s">
        <v>158</v>
      </c>
      <c r="P2" s="23"/>
      <c r="Q2" s="25" t="s">
        <v>172</v>
      </c>
      <c r="R2" s="25" t="s">
        <v>173</v>
      </c>
    </row>
    <row r="3" spans="1:21" ht="15" customHeight="1" x14ac:dyDescent="0.25">
      <c r="A3" s="111" t="s">
        <v>28</v>
      </c>
      <c r="B3" s="170"/>
      <c r="C3" s="170"/>
      <c r="D3" s="27"/>
      <c r="F3" s="7" t="s">
        <v>62</v>
      </c>
      <c r="G3" s="23" t="s">
        <v>218</v>
      </c>
      <c r="H3" s="23" t="s">
        <v>20</v>
      </c>
      <c r="I3" s="23" t="s">
        <v>29</v>
      </c>
      <c r="J3" s="2">
        <v>1</v>
      </c>
      <c r="K3" s="2">
        <v>1</v>
      </c>
      <c r="L3" s="23"/>
      <c r="M3" s="23" t="s">
        <v>32</v>
      </c>
      <c r="N3" s="23" t="s">
        <v>159</v>
      </c>
      <c r="O3" s="23" t="s">
        <v>160</v>
      </c>
      <c r="P3" s="23"/>
      <c r="Q3" s="23" t="s">
        <v>167</v>
      </c>
      <c r="R3" s="24">
        <v>1</v>
      </c>
      <c r="T3" s="176" t="s">
        <v>179</v>
      </c>
      <c r="U3" s="176"/>
    </row>
    <row r="4" spans="1:21" ht="15" customHeight="1" x14ac:dyDescent="0.25">
      <c r="A4" s="28" t="s">
        <v>26</v>
      </c>
      <c r="B4" s="171"/>
      <c r="C4" s="172"/>
      <c r="D4" s="122">
        <v>0</v>
      </c>
      <c r="F4" s="7" t="s">
        <v>63</v>
      </c>
      <c r="G4" s="23" t="s">
        <v>208</v>
      </c>
      <c r="H4" s="23" t="s">
        <v>12</v>
      </c>
      <c r="I4" s="23" t="s">
        <v>21</v>
      </c>
      <c r="J4" s="2">
        <v>2</v>
      </c>
      <c r="K4" s="2">
        <v>2</v>
      </c>
      <c r="L4" s="23"/>
      <c r="M4" s="23" t="s">
        <v>33</v>
      </c>
      <c r="N4" s="23" t="s">
        <v>161</v>
      </c>
      <c r="O4" s="23" t="s">
        <v>162</v>
      </c>
      <c r="P4" s="23"/>
      <c r="Q4" s="23" t="s">
        <v>168</v>
      </c>
      <c r="R4" s="24">
        <v>2</v>
      </c>
    </row>
    <row r="5" spans="1:21" ht="15" customHeight="1" x14ac:dyDescent="0.25">
      <c r="A5" s="28" t="s">
        <v>137</v>
      </c>
      <c r="B5" s="29"/>
      <c r="C5" s="29"/>
      <c r="D5" s="115">
        <v>0</v>
      </c>
      <c r="F5" s="7" t="s">
        <v>64</v>
      </c>
      <c r="G5" s="23" t="s">
        <v>136</v>
      </c>
      <c r="H5" s="23" t="s">
        <v>11</v>
      </c>
      <c r="I5" s="23" t="s">
        <v>9</v>
      </c>
      <c r="J5" s="2">
        <v>3</v>
      </c>
      <c r="K5" s="2">
        <v>3</v>
      </c>
      <c r="L5" s="23"/>
      <c r="M5" s="23" t="s">
        <v>18</v>
      </c>
      <c r="N5" s="23" t="s">
        <v>163</v>
      </c>
      <c r="O5" s="23" t="s">
        <v>164</v>
      </c>
      <c r="P5" s="23"/>
      <c r="Q5" s="23" t="s">
        <v>18</v>
      </c>
      <c r="R5" s="24">
        <v>3</v>
      </c>
    </row>
    <row r="6" spans="1:21" ht="15" customHeight="1" x14ac:dyDescent="0.25">
      <c r="A6" s="28" t="s">
        <v>138</v>
      </c>
      <c r="B6" s="29"/>
      <c r="C6" s="29"/>
      <c r="D6" s="115">
        <v>0</v>
      </c>
      <c r="F6" s="7" t="s">
        <v>65</v>
      </c>
      <c r="G6" s="23" t="s">
        <v>18</v>
      </c>
      <c r="H6" s="23" t="s">
        <v>5</v>
      </c>
      <c r="I6" s="23" t="s">
        <v>6</v>
      </c>
      <c r="J6" s="2">
        <v>4</v>
      </c>
      <c r="K6" s="2">
        <v>4</v>
      </c>
      <c r="L6" s="23"/>
      <c r="M6" s="23"/>
      <c r="N6" s="23" t="s">
        <v>18</v>
      </c>
      <c r="O6" s="23" t="s">
        <v>18</v>
      </c>
      <c r="P6" s="23"/>
      <c r="Q6" s="23"/>
      <c r="R6" s="24">
        <v>4</v>
      </c>
    </row>
    <row r="7" spans="1:21" ht="15" customHeight="1" x14ac:dyDescent="0.25">
      <c r="A7" s="30" t="s">
        <v>139</v>
      </c>
      <c r="B7" s="29"/>
      <c r="C7" s="29"/>
      <c r="D7" s="10">
        <f>IFERROR((D4/((D6-(D5-1))/30)*12),0)</f>
        <v>0</v>
      </c>
      <c r="E7" s="19"/>
      <c r="F7" s="7" t="s">
        <v>66</v>
      </c>
      <c r="G7" s="23"/>
      <c r="H7" s="23" t="s">
        <v>4</v>
      </c>
      <c r="I7" s="23" t="s">
        <v>8</v>
      </c>
      <c r="J7" s="2">
        <v>5</v>
      </c>
      <c r="K7" s="2">
        <v>5</v>
      </c>
      <c r="L7" s="23"/>
      <c r="M7" s="23"/>
      <c r="N7" s="23"/>
      <c r="O7" s="23"/>
      <c r="P7" s="23"/>
      <c r="Q7" s="23"/>
      <c r="R7" s="24">
        <v>5</v>
      </c>
    </row>
    <row r="8" spans="1:21" ht="15" customHeight="1" x14ac:dyDescent="0.25">
      <c r="A8" s="28"/>
      <c r="B8" s="29"/>
      <c r="C8" s="29"/>
      <c r="D8" s="31"/>
      <c r="F8" s="7" t="s">
        <v>67</v>
      </c>
      <c r="G8" s="23"/>
      <c r="H8" s="23" t="s">
        <v>3</v>
      </c>
      <c r="I8" s="23" t="s">
        <v>10</v>
      </c>
      <c r="J8" s="2">
        <v>6</v>
      </c>
      <c r="K8" s="2">
        <v>6</v>
      </c>
      <c r="L8" s="23"/>
      <c r="M8" s="23"/>
      <c r="N8" s="23"/>
      <c r="O8" s="23"/>
      <c r="P8" s="23"/>
      <c r="Q8" s="23"/>
      <c r="R8" s="24">
        <v>6</v>
      </c>
    </row>
    <row r="9" spans="1:21" s="26" customFormat="1" ht="15" customHeight="1" x14ac:dyDescent="0.25">
      <c r="A9" s="110" t="s">
        <v>178</v>
      </c>
      <c r="B9" s="63" t="s">
        <v>174</v>
      </c>
      <c r="C9" s="64" t="s">
        <v>175</v>
      </c>
      <c r="D9" s="68" t="s">
        <v>19</v>
      </c>
      <c r="F9" s="7" t="s">
        <v>68</v>
      </c>
      <c r="G9" s="23"/>
      <c r="H9" s="23" t="s">
        <v>13</v>
      </c>
      <c r="I9" s="23" t="s">
        <v>7</v>
      </c>
      <c r="J9" s="2">
        <v>7</v>
      </c>
      <c r="K9" s="2">
        <v>7</v>
      </c>
      <c r="L9" s="23"/>
      <c r="M9" s="23"/>
      <c r="N9" s="23"/>
      <c r="O9" s="23"/>
      <c r="P9" s="23"/>
      <c r="Q9" s="23"/>
      <c r="R9" s="24">
        <v>7</v>
      </c>
    </row>
    <row r="10" spans="1:21" s="26" customFormat="1" ht="15" customHeight="1" x14ac:dyDescent="0.25">
      <c r="A10" s="69" t="s">
        <v>177</v>
      </c>
      <c r="B10" s="116"/>
      <c r="C10" s="117"/>
      <c r="D10" s="118">
        <v>0</v>
      </c>
      <c r="F10" s="7" t="s">
        <v>69</v>
      </c>
      <c r="G10" s="23"/>
      <c r="H10" s="23" t="s">
        <v>18</v>
      </c>
      <c r="I10" s="23" t="s">
        <v>18</v>
      </c>
      <c r="J10" s="2">
        <v>8</v>
      </c>
      <c r="K10" s="2">
        <v>8</v>
      </c>
      <c r="L10" s="23"/>
      <c r="M10" s="23"/>
      <c r="N10" s="23"/>
      <c r="O10" s="23"/>
      <c r="P10" s="23"/>
      <c r="Q10" s="23"/>
      <c r="R10" s="24">
        <v>8</v>
      </c>
    </row>
    <row r="11" spans="1:21" s="26" customFormat="1" ht="15" customHeight="1" x14ac:dyDescent="0.25">
      <c r="A11" s="69" t="s">
        <v>168</v>
      </c>
      <c r="B11" s="116"/>
      <c r="C11" s="112" t="str">
        <f>IF(B11="", "", DATE(YEAR(B11), 12, 31))</f>
        <v/>
      </c>
      <c r="D11" s="118">
        <v>0</v>
      </c>
      <c r="F11" s="7" t="s">
        <v>70</v>
      </c>
      <c r="G11" s="23"/>
      <c r="H11" s="23"/>
      <c r="I11" s="23"/>
      <c r="J11" s="24">
        <v>9</v>
      </c>
      <c r="K11" s="24" t="s">
        <v>18</v>
      </c>
      <c r="L11" s="23"/>
      <c r="M11" s="23"/>
      <c r="N11" s="23"/>
      <c r="O11" s="23"/>
      <c r="P11" s="23"/>
      <c r="Q11" s="23"/>
      <c r="R11" s="24">
        <v>9</v>
      </c>
    </row>
    <row r="12" spans="1:21" s="26" customFormat="1" ht="15" customHeight="1" x14ac:dyDescent="0.25">
      <c r="A12" s="28"/>
      <c r="B12" s="29"/>
      <c r="C12" s="29"/>
      <c r="D12" s="31"/>
      <c r="F12" s="7" t="s">
        <v>71</v>
      </c>
      <c r="G12" s="23"/>
      <c r="H12" s="23"/>
      <c r="I12" s="23"/>
      <c r="J12" s="24">
        <v>10</v>
      </c>
      <c r="K12" s="23"/>
      <c r="L12" s="23"/>
      <c r="M12" s="23"/>
      <c r="N12" s="23"/>
      <c r="O12" s="23"/>
      <c r="P12" s="23"/>
      <c r="Q12" s="23"/>
      <c r="R12" s="24">
        <v>10</v>
      </c>
    </row>
    <row r="13" spans="1:21" s="26" customFormat="1" ht="15" customHeight="1" x14ac:dyDescent="0.25">
      <c r="A13" s="30" t="s">
        <v>140</v>
      </c>
      <c r="B13" s="29"/>
      <c r="C13" s="29"/>
      <c r="D13" s="62">
        <f>IFERROR(IF(B11="", (D10/((C10-B10)/30)*12),(D10+D11)/(((C10-B10)/30)+((C11-B11)/30))*12),0)</f>
        <v>0</v>
      </c>
      <c r="F13" s="7" t="s">
        <v>72</v>
      </c>
      <c r="G13" s="23"/>
      <c r="H13" s="23"/>
      <c r="I13" s="23"/>
      <c r="J13" s="24" t="s">
        <v>18</v>
      </c>
      <c r="K13" s="23"/>
      <c r="L13" s="23"/>
      <c r="M13" s="23"/>
      <c r="N13" s="23"/>
      <c r="O13" s="23"/>
      <c r="P13" s="23"/>
      <c r="Q13" s="23"/>
      <c r="R13" s="24">
        <v>11</v>
      </c>
    </row>
    <row r="14" spans="1:21" ht="15" customHeight="1" x14ac:dyDescent="0.25">
      <c r="A14" s="30"/>
      <c r="B14" s="29"/>
      <c r="C14" s="29"/>
      <c r="D14" s="32"/>
      <c r="F14" s="7" t="s">
        <v>73</v>
      </c>
      <c r="G14" s="23"/>
      <c r="H14" s="23"/>
      <c r="I14" s="23"/>
      <c r="J14" s="23"/>
      <c r="K14" s="23"/>
      <c r="L14" s="23"/>
      <c r="M14" s="23"/>
      <c r="N14" s="23"/>
      <c r="O14" s="23"/>
      <c r="P14" s="23"/>
      <c r="Q14" s="23"/>
      <c r="R14" s="24">
        <v>12</v>
      </c>
    </row>
    <row r="15" spans="1:21" ht="15" customHeight="1" x14ac:dyDescent="0.25">
      <c r="A15" s="33" t="s">
        <v>17</v>
      </c>
      <c r="B15" s="34" t="s">
        <v>14</v>
      </c>
      <c r="C15" s="34" t="s">
        <v>19</v>
      </c>
      <c r="D15" s="35" t="s">
        <v>25</v>
      </c>
      <c r="F15" s="7" t="s">
        <v>74</v>
      </c>
      <c r="G15" s="23"/>
      <c r="H15" s="23"/>
      <c r="I15" s="23"/>
      <c r="J15" s="23"/>
      <c r="K15" s="23"/>
      <c r="L15" s="23"/>
      <c r="M15" s="23"/>
      <c r="N15" s="23"/>
      <c r="O15" s="23"/>
      <c r="P15" s="23"/>
      <c r="Q15" s="23"/>
      <c r="R15" s="24" t="s">
        <v>18</v>
      </c>
    </row>
    <row r="16" spans="1:21" ht="15" customHeight="1" x14ac:dyDescent="0.25">
      <c r="A16" s="119"/>
      <c r="B16" s="120"/>
      <c r="C16" s="121"/>
      <c r="D16" s="10" t="str">
        <f>IF(B16="","",IF(B16="Weekly",C16*52,IF(B16="Bi-weekly",C16*26,IF(B16="Annual", C16*1,IF(B16="Semi-monthly",C16*24,IF(B16="Monthly",C16*12,IF(B16="Once",C16,IF(B16="Quarterly",C16*4))))))))</f>
        <v/>
      </c>
      <c r="F16" s="7" t="s">
        <v>75</v>
      </c>
      <c r="G16" s="23"/>
    </row>
    <row r="17" spans="1:7" s="19" customFormat="1" ht="15" customHeight="1" x14ac:dyDescent="0.25">
      <c r="A17" s="119"/>
      <c r="B17" s="120"/>
      <c r="C17" s="121"/>
      <c r="D17" s="10" t="str">
        <f t="shared" ref="D17:D23" si="0">IF(B17="","",IF(B17="Weekly",C17*52,IF(B17="Bi-weekly",C17*26,IF(B17="Annual", C17*1,IF(B17="Semi-monthly",C17*24,IF(B17="Monthly",C17*12,IF(B17="Once",C17,IF(B17="Quarterly",C17*4))))))))</f>
        <v/>
      </c>
      <c r="F17" s="7" t="s">
        <v>76</v>
      </c>
      <c r="G17" s="11"/>
    </row>
    <row r="18" spans="1:7" ht="15" customHeight="1" x14ac:dyDescent="0.25">
      <c r="A18" s="119"/>
      <c r="B18" s="120"/>
      <c r="C18" s="121"/>
      <c r="D18" s="10" t="str">
        <f t="shared" si="0"/>
        <v/>
      </c>
      <c r="F18" s="7" t="s">
        <v>77</v>
      </c>
      <c r="G18" s="19"/>
    </row>
    <row r="19" spans="1:7" ht="15" customHeight="1" x14ac:dyDescent="0.25">
      <c r="A19" s="119"/>
      <c r="B19" s="120"/>
      <c r="C19" s="121"/>
      <c r="D19" s="10" t="str">
        <f t="shared" si="0"/>
        <v/>
      </c>
      <c r="F19" s="7" t="s">
        <v>78</v>
      </c>
    </row>
    <row r="20" spans="1:7" ht="15" customHeight="1" x14ac:dyDescent="0.25">
      <c r="A20" s="119"/>
      <c r="B20" s="120"/>
      <c r="C20" s="121"/>
      <c r="D20" s="10" t="str">
        <f t="shared" si="0"/>
        <v/>
      </c>
      <c r="F20" s="7" t="s">
        <v>79</v>
      </c>
    </row>
    <row r="21" spans="1:7" ht="15" customHeight="1" x14ac:dyDescent="0.25">
      <c r="A21" s="119"/>
      <c r="B21" s="120"/>
      <c r="C21" s="121"/>
      <c r="D21" s="10" t="str">
        <f t="shared" si="0"/>
        <v/>
      </c>
      <c r="F21" s="7" t="s">
        <v>80</v>
      </c>
    </row>
    <row r="22" spans="1:7" ht="15" customHeight="1" x14ac:dyDescent="0.25">
      <c r="A22" s="119"/>
      <c r="B22" s="120"/>
      <c r="C22" s="121"/>
      <c r="D22" s="10" t="str">
        <f t="shared" si="0"/>
        <v/>
      </c>
      <c r="F22" s="7" t="s">
        <v>81</v>
      </c>
    </row>
    <row r="23" spans="1:7" ht="15" customHeight="1" x14ac:dyDescent="0.25">
      <c r="A23" s="119"/>
      <c r="B23" s="120"/>
      <c r="C23" s="121"/>
      <c r="D23" s="10" t="str">
        <f t="shared" si="0"/>
        <v/>
      </c>
      <c r="F23" s="7" t="s">
        <v>82</v>
      </c>
    </row>
    <row r="24" spans="1:7" ht="15" customHeight="1" x14ac:dyDescent="0.25">
      <c r="A24" s="30"/>
      <c r="B24" s="29"/>
      <c r="C24" s="29"/>
      <c r="D24" s="32"/>
      <c r="F24" s="7" t="s">
        <v>135</v>
      </c>
    </row>
    <row r="25" spans="1:7" ht="15" customHeight="1" x14ac:dyDescent="0.25">
      <c r="A25" s="28" t="s">
        <v>141</v>
      </c>
      <c r="B25" s="29"/>
      <c r="C25" s="29"/>
      <c r="D25" s="62">
        <f>SUM(D16:D23)</f>
        <v>0</v>
      </c>
      <c r="F25" s="7" t="s">
        <v>83</v>
      </c>
    </row>
    <row r="26" spans="1:7" ht="15" customHeight="1" x14ac:dyDescent="0.25">
      <c r="A26" s="28" t="s">
        <v>142</v>
      </c>
      <c r="B26" s="29"/>
      <c r="C26" s="29"/>
      <c r="D26" s="62">
        <f>D7+D13+D25</f>
        <v>0</v>
      </c>
      <c r="F26" s="7" t="s">
        <v>84</v>
      </c>
    </row>
    <row r="27" spans="1:7" ht="15" customHeight="1" x14ac:dyDescent="0.25">
      <c r="A27" s="28" t="s">
        <v>148</v>
      </c>
      <c r="B27" s="29"/>
      <c r="C27" s="29"/>
      <c r="D27" s="62">
        <f>D26/12</f>
        <v>0</v>
      </c>
      <c r="F27" s="7" t="s">
        <v>85</v>
      </c>
    </row>
    <row r="28" spans="1:7" ht="15" customHeight="1" x14ac:dyDescent="0.25">
      <c r="A28" s="28"/>
      <c r="B28" s="29"/>
      <c r="C28" s="29"/>
      <c r="D28" s="36"/>
      <c r="F28" s="7" t="s">
        <v>86</v>
      </c>
    </row>
    <row r="29" spans="1:7" ht="15" customHeight="1" x14ac:dyDescent="0.25">
      <c r="A29" s="60" t="s">
        <v>27</v>
      </c>
      <c r="B29" s="173"/>
      <c r="C29" s="173"/>
      <c r="D29" s="27"/>
      <c r="F29" s="7" t="s">
        <v>87</v>
      </c>
    </row>
    <row r="30" spans="1:7" ht="15" customHeight="1" x14ac:dyDescent="0.25">
      <c r="A30" s="28" t="s">
        <v>26</v>
      </c>
      <c r="B30" s="174"/>
      <c r="C30" s="175"/>
      <c r="D30" s="122">
        <v>0</v>
      </c>
      <c r="F30" s="7" t="s">
        <v>88</v>
      </c>
    </row>
    <row r="31" spans="1:7" ht="15" customHeight="1" x14ac:dyDescent="0.25">
      <c r="A31" s="28" t="s">
        <v>137</v>
      </c>
      <c r="B31" s="29"/>
      <c r="C31" s="29"/>
      <c r="D31" s="115">
        <v>0</v>
      </c>
      <c r="F31" s="7" t="s">
        <v>89</v>
      </c>
    </row>
    <row r="32" spans="1:7" ht="15" customHeight="1" x14ac:dyDescent="0.25">
      <c r="A32" s="28" t="s">
        <v>138</v>
      </c>
      <c r="B32" s="29"/>
      <c r="C32" s="29"/>
      <c r="D32" s="115">
        <v>0</v>
      </c>
      <c r="F32" s="7" t="s">
        <v>90</v>
      </c>
    </row>
    <row r="33" spans="1:7" ht="15" customHeight="1" x14ac:dyDescent="0.25">
      <c r="A33" s="30" t="s">
        <v>139</v>
      </c>
      <c r="B33" s="29"/>
      <c r="C33" s="29"/>
      <c r="D33" s="10">
        <f>IFERROR((D30/((D32-(D31-1))/30)*12),0)</f>
        <v>0</v>
      </c>
      <c r="F33" s="7" t="s">
        <v>91</v>
      </c>
    </row>
    <row r="34" spans="1:7" ht="15" customHeight="1" x14ac:dyDescent="0.25">
      <c r="A34" s="28"/>
      <c r="B34" s="29"/>
      <c r="C34" s="29"/>
      <c r="D34" s="31"/>
      <c r="F34" s="7" t="s">
        <v>92</v>
      </c>
    </row>
    <row r="35" spans="1:7" ht="15" customHeight="1" x14ac:dyDescent="0.25">
      <c r="A35" s="110" t="s">
        <v>178</v>
      </c>
      <c r="B35" s="63" t="s">
        <v>174</v>
      </c>
      <c r="C35" s="64" t="s">
        <v>175</v>
      </c>
      <c r="D35" s="68" t="s">
        <v>19</v>
      </c>
      <c r="F35" s="7" t="s">
        <v>93</v>
      </c>
    </row>
    <row r="36" spans="1:7" ht="15" customHeight="1" x14ac:dyDescent="0.25">
      <c r="A36" s="69" t="s">
        <v>177</v>
      </c>
      <c r="B36" s="116"/>
      <c r="C36" s="117"/>
      <c r="D36" s="118">
        <v>0</v>
      </c>
      <c r="F36" s="7" t="s">
        <v>94</v>
      </c>
    </row>
    <row r="37" spans="1:7" ht="15" customHeight="1" x14ac:dyDescent="0.25">
      <c r="A37" s="69" t="s">
        <v>168</v>
      </c>
      <c r="B37" s="116"/>
      <c r="C37" s="112" t="str">
        <f>IF(B37="", "", DATE(YEAR(B37), 12, 31))</f>
        <v/>
      </c>
      <c r="D37" s="118">
        <v>0</v>
      </c>
      <c r="F37" s="7" t="s">
        <v>95</v>
      </c>
    </row>
    <row r="38" spans="1:7" ht="15" customHeight="1" x14ac:dyDescent="0.25">
      <c r="A38" s="28"/>
      <c r="B38" s="29"/>
      <c r="C38" s="29"/>
      <c r="D38" s="31"/>
      <c r="F38" s="7" t="s">
        <v>96</v>
      </c>
    </row>
    <row r="39" spans="1:7" ht="15" customHeight="1" x14ac:dyDescent="0.25">
      <c r="A39" s="30" t="s">
        <v>140</v>
      </c>
      <c r="B39" s="29"/>
      <c r="C39" s="29"/>
      <c r="D39" s="109">
        <f>IFERROR(IF(B37="", (D36/((C36-B36)/30)*12),(D36+D37)/(((C36-B36)/30)+((C37-B37)/30))*12),0)</f>
        <v>0</v>
      </c>
      <c r="F39" s="7" t="s">
        <v>97</v>
      </c>
      <c r="G39" s="113"/>
    </row>
    <row r="40" spans="1:7" ht="15" customHeight="1" x14ac:dyDescent="0.25">
      <c r="A40" s="30"/>
      <c r="B40" s="29"/>
      <c r="C40" s="29"/>
      <c r="D40" s="32"/>
      <c r="F40" s="7" t="s">
        <v>98</v>
      </c>
      <c r="G40" s="26"/>
    </row>
    <row r="41" spans="1:7" ht="15" customHeight="1" x14ac:dyDescent="0.25">
      <c r="A41" s="33" t="s">
        <v>17</v>
      </c>
      <c r="B41" s="37" t="s">
        <v>14</v>
      </c>
      <c r="C41" s="34" t="s">
        <v>19</v>
      </c>
      <c r="D41" s="35" t="s">
        <v>25</v>
      </c>
      <c r="F41" s="7" t="s">
        <v>99</v>
      </c>
    </row>
    <row r="42" spans="1:7" ht="15" customHeight="1" x14ac:dyDescent="0.25">
      <c r="A42" s="119"/>
      <c r="B42" s="120"/>
      <c r="C42" s="121"/>
      <c r="D42" s="10" t="str">
        <f>IF(B42="","",IF(B42="Weekly",C42*52,IF(B42="Bi-weekly",C42*26,IF(B42="Semi-monthly",C42*24,IF(B42="Monthly",C42*12,IF(B42="Annual", C42*1,IF(B42="Once",C42,IF(B42="Quarterly",C42*4))))))))</f>
        <v/>
      </c>
      <c r="F42" s="7" t="s">
        <v>61</v>
      </c>
    </row>
    <row r="43" spans="1:7" s="19" customFormat="1" ht="15" customHeight="1" x14ac:dyDescent="0.25">
      <c r="A43" s="119"/>
      <c r="B43" s="120"/>
      <c r="C43" s="121"/>
      <c r="D43" s="10" t="str">
        <f t="shared" ref="D43:D49" si="1">IF(B43="","",IF(B43="Weekly",C43*52,IF(B43="Bi-weekly",C43*26,IF(B43="Semi-monthly",C43*24,IF(B43="Monthly",C43*12,IF(B43="Annual", C43*1,IF(B43="Once",C43,IF(B43="Quarterly",C43*4))))))))</f>
        <v/>
      </c>
      <c r="F43" s="7" t="s">
        <v>100</v>
      </c>
      <c r="G43" s="11"/>
    </row>
    <row r="44" spans="1:7" ht="15" customHeight="1" x14ac:dyDescent="0.25">
      <c r="A44" s="119"/>
      <c r="B44" s="120"/>
      <c r="C44" s="121"/>
      <c r="D44" s="10" t="str">
        <f t="shared" si="1"/>
        <v/>
      </c>
      <c r="F44" s="7" t="s">
        <v>101</v>
      </c>
      <c r="G44" s="19"/>
    </row>
    <row r="45" spans="1:7" ht="15" customHeight="1" x14ac:dyDescent="0.25">
      <c r="A45" s="119"/>
      <c r="B45" s="120"/>
      <c r="C45" s="121"/>
      <c r="D45" s="10" t="str">
        <f t="shared" si="1"/>
        <v/>
      </c>
      <c r="F45" s="7" t="s">
        <v>60</v>
      </c>
    </row>
    <row r="46" spans="1:7" ht="15" customHeight="1" x14ac:dyDescent="0.25">
      <c r="A46" s="119"/>
      <c r="B46" s="120"/>
      <c r="C46" s="121"/>
      <c r="D46" s="10" t="str">
        <f t="shared" si="1"/>
        <v/>
      </c>
      <c r="F46" s="7" t="s">
        <v>102</v>
      </c>
    </row>
    <row r="47" spans="1:7" ht="15" customHeight="1" x14ac:dyDescent="0.25">
      <c r="A47" s="119"/>
      <c r="B47" s="120"/>
      <c r="C47" s="121"/>
      <c r="D47" s="10" t="str">
        <f t="shared" si="1"/>
        <v/>
      </c>
      <c r="F47" s="7" t="s">
        <v>103</v>
      </c>
    </row>
    <row r="48" spans="1:7" ht="15" customHeight="1" x14ac:dyDescent="0.25">
      <c r="A48" s="119"/>
      <c r="B48" s="120"/>
      <c r="C48" s="121"/>
      <c r="D48" s="10" t="str">
        <f t="shared" si="1"/>
        <v/>
      </c>
      <c r="F48" s="7" t="s">
        <v>59</v>
      </c>
    </row>
    <row r="49" spans="1:6" ht="15" customHeight="1" x14ac:dyDescent="0.25">
      <c r="A49" s="119"/>
      <c r="B49" s="120"/>
      <c r="C49" s="121"/>
      <c r="D49" s="10" t="str">
        <f t="shared" si="1"/>
        <v/>
      </c>
      <c r="F49" s="7" t="s">
        <v>58</v>
      </c>
    </row>
    <row r="50" spans="1:6" ht="15" customHeight="1" x14ac:dyDescent="0.25">
      <c r="A50" s="38"/>
      <c r="B50" s="39"/>
      <c r="C50" s="39"/>
      <c r="D50" s="40"/>
      <c r="F50" s="7" t="s">
        <v>104</v>
      </c>
    </row>
    <row r="51" spans="1:6" ht="15" customHeight="1" x14ac:dyDescent="0.25">
      <c r="A51" s="28" t="s">
        <v>143</v>
      </c>
      <c r="B51" s="29"/>
      <c r="C51" s="29"/>
      <c r="D51" s="62">
        <f>SUM(D42:D49)</f>
        <v>0</v>
      </c>
      <c r="F51" s="7" t="s">
        <v>105</v>
      </c>
    </row>
    <row r="52" spans="1:6" ht="15" customHeight="1" x14ac:dyDescent="0.25">
      <c r="A52" s="28" t="s">
        <v>144</v>
      </c>
      <c r="B52" s="29"/>
      <c r="C52" s="29"/>
      <c r="D52" s="62">
        <f>D33+D51+D39</f>
        <v>0</v>
      </c>
      <c r="F52" s="7" t="s">
        <v>106</v>
      </c>
    </row>
    <row r="53" spans="1:6" ht="15" customHeight="1" x14ac:dyDescent="0.25">
      <c r="A53" s="28" t="s">
        <v>149</v>
      </c>
      <c r="B53" s="29"/>
      <c r="C53" s="29"/>
      <c r="D53" s="62">
        <f>D52/12</f>
        <v>0</v>
      </c>
      <c r="F53" s="7" t="s">
        <v>107</v>
      </c>
    </row>
    <row r="54" spans="1:6" ht="15" customHeight="1" x14ac:dyDescent="0.25">
      <c r="A54" s="28"/>
      <c r="B54" s="29"/>
      <c r="C54" s="29"/>
      <c r="D54" s="36"/>
      <c r="F54" s="7" t="s">
        <v>57</v>
      </c>
    </row>
    <row r="55" spans="1:6" ht="15" customHeight="1" x14ac:dyDescent="0.25">
      <c r="A55" s="61" t="s">
        <v>182</v>
      </c>
      <c r="B55" s="177"/>
      <c r="C55" s="177"/>
      <c r="D55" s="27"/>
      <c r="F55" s="7" t="s">
        <v>56</v>
      </c>
    </row>
    <row r="56" spans="1:6" ht="15" customHeight="1" x14ac:dyDescent="0.25">
      <c r="A56" s="28" t="s">
        <v>26</v>
      </c>
      <c r="B56" s="174"/>
      <c r="C56" s="175"/>
      <c r="D56" s="122">
        <v>0</v>
      </c>
      <c r="F56" s="7" t="s">
        <v>55</v>
      </c>
    </row>
    <row r="57" spans="1:6" ht="15" customHeight="1" x14ac:dyDescent="0.25">
      <c r="A57" s="28" t="s">
        <v>137</v>
      </c>
      <c r="B57" s="29"/>
      <c r="C57" s="29"/>
      <c r="D57" s="115">
        <v>0</v>
      </c>
      <c r="F57" s="7" t="s">
        <v>47</v>
      </c>
    </row>
    <row r="58" spans="1:6" ht="15" customHeight="1" x14ac:dyDescent="0.25">
      <c r="A58" s="28" t="s">
        <v>138</v>
      </c>
      <c r="B58" s="29"/>
      <c r="C58" s="29"/>
      <c r="D58" s="115">
        <v>0</v>
      </c>
      <c r="F58" s="7" t="s">
        <v>108</v>
      </c>
    </row>
    <row r="59" spans="1:6" ht="15" customHeight="1" x14ac:dyDescent="0.25">
      <c r="A59" s="30" t="s">
        <v>139</v>
      </c>
      <c r="B59" s="29"/>
      <c r="C59" s="29"/>
      <c r="D59" s="10">
        <f>IFERROR((D56/((D58-(D57-1))/30)*12),0)</f>
        <v>0</v>
      </c>
      <c r="F59" s="7" t="s">
        <v>46</v>
      </c>
    </row>
    <row r="60" spans="1:6" ht="15" customHeight="1" x14ac:dyDescent="0.25">
      <c r="A60" s="28"/>
      <c r="B60" s="29"/>
      <c r="C60" s="29"/>
      <c r="D60" s="31"/>
      <c r="F60" s="7" t="s">
        <v>54</v>
      </c>
    </row>
    <row r="61" spans="1:6" ht="15" customHeight="1" x14ac:dyDescent="0.25">
      <c r="A61" s="110" t="s">
        <v>178</v>
      </c>
      <c r="B61" s="63" t="s">
        <v>174</v>
      </c>
      <c r="C61" s="64" t="s">
        <v>175</v>
      </c>
      <c r="D61" s="68" t="s">
        <v>19</v>
      </c>
      <c r="F61" s="7" t="s">
        <v>53</v>
      </c>
    </row>
    <row r="62" spans="1:6" ht="15" customHeight="1" x14ac:dyDescent="0.25">
      <c r="A62" s="69" t="s">
        <v>177</v>
      </c>
      <c r="B62" s="116"/>
      <c r="C62" s="117"/>
      <c r="D62" s="118">
        <v>0</v>
      </c>
      <c r="F62" s="7" t="s">
        <v>109</v>
      </c>
    </row>
    <row r="63" spans="1:6" ht="15" customHeight="1" x14ac:dyDescent="0.25">
      <c r="A63" s="69" t="s">
        <v>168</v>
      </c>
      <c r="B63" s="116"/>
      <c r="C63" s="112" t="str">
        <f>IF(B63="", "", DATE(YEAR(B63), 12, 31))</f>
        <v/>
      </c>
      <c r="D63" s="118">
        <v>0</v>
      </c>
      <c r="F63" s="7" t="s">
        <v>110</v>
      </c>
    </row>
    <row r="64" spans="1:6" ht="15" customHeight="1" x14ac:dyDescent="0.25">
      <c r="A64" s="28"/>
      <c r="B64" s="29"/>
      <c r="C64" s="29"/>
      <c r="D64" s="31"/>
      <c r="F64" s="7" t="s">
        <v>48</v>
      </c>
    </row>
    <row r="65" spans="1:7" ht="15" customHeight="1" x14ac:dyDescent="0.25">
      <c r="A65" s="30" t="s">
        <v>140</v>
      </c>
      <c r="B65" s="29"/>
      <c r="C65" s="29"/>
      <c r="D65" s="109">
        <f>IFERROR(IF(B63="", (D62/((C62-B62)/30)*12),(D62+D63)/(((C62-B62)/30)+((C63-B63)/30))*12),0)</f>
        <v>0</v>
      </c>
      <c r="F65" s="7" t="s">
        <v>111</v>
      </c>
    </row>
    <row r="66" spans="1:7" ht="15" customHeight="1" x14ac:dyDescent="0.25">
      <c r="A66" s="30"/>
      <c r="B66" s="29"/>
      <c r="C66" s="29"/>
      <c r="D66" s="32"/>
      <c r="F66" s="7" t="s">
        <v>112</v>
      </c>
      <c r="G66" s="26"/>
    </row>
    <row r="67" spans="1:7" ht="15" customHeight="1" x14ac:dyDescent="0.25">
      <c r="A67" s="33" t="s">
        <v>17</v>
      </c>
      <c r="B67" s="37" t="s">
        <v>14</v>
      </c>
      <c r="C67" s="34" t="s">
        <v>19</v>
      </c>
      <c r="D67" s="35" t="s">
        <v>25</v>
      </c>
      <c r="F67" s="7" t="s">
        <v>44</v>
      </c>
    </row>
    <row r="68" spans="1:7" ht="15" customHeight="1" x14ac:dyDescent="0.25">
      <c r="A68" s="119"/>
      <c r="B68" s="120"/>
      <c r="C68" s="121"/>
      <c r="D68" s="10" t="str">
        <f>IF(B68="","",IF(B68="Weekly",C68*52,IF(B68="Bi-weekly",C68*26,IF(B68="Semi-monthly",C68*24,IF(B68="Monthly",C68*12,IF(B68="Once",C68,IF(B68="Annual", C68*1, IF(B68="Quarterly",C68*4))))))))</f>
        <v/>
      </c>
      <c r="F68" s="7" t="s">
        <v>113</v>
      </c>
    </row>
    <row r="69" spans="1:7" s="19" customFormat="1" ht="15" customHeight="1" x14ac:dyDescent="0.25">
      <c r="A69" s="119"/>
      <c r="B69" s="120"/>
      <c r="C69" s="121"/>
      <c r="D69" s="10" t="str">
        <f t="shared" ref="D69:D75" si="2">IF(B69="","",IF(B69="Weekly",C69*52,IF(B69="Bi-weekly",C69*26,IF(B69="Semi-monthly",C69*24,IF(B69="Monthly",C69*12,IF(B69="Once",C69,IF(B69="Annual", C69*1, IF(B69="Quarterly",C69*4))))))))</f>
        <v/>
      </c>
      <c r="F69" s="7" t="s">
        <v>114</v>
      </c>
      <c r="G69" s="11"/>
    </row>
    <row r="70" spans="1:7" ht="15" customHeight="1" x14ac:dyDescent="0.25">
      <c r="A70" s="119"/>
      <c r="B70" s="120"/>
      <c r="C70" s="121"/>
      <c r="D70" s="10" t="str">
        <f t="shared" si="2"/>
        <v/>
      </c>
      <c r="F70" s="7" t="s">
        <v>43</v>
      </c>
      <c r="G70" s="19"/>
    </row>
    <row r="71" spans="1:7" ht="15" customHeight="1" x14ac:dyDescent="0.25">
      <c r="A71" s="119"/>
      <c r="B71" s="120"/>
      <c r="C71" s="121"/>
      <c r="D71" s="10" t="str">
        <f t="shared" si="2"/>
        <v/>
      </c>
      <c r="F71" s="7" t="s">
        <v>115</v>
      </c>
    </row>
    <row r="72" spans="1:7" ht="15" customHeight="1" x14ac:dyDescent="0.25">
      <c r="A72" s="119"/>
      <c r="B72" s="120"/>
      <c r="C72" s="121"/>
      <c r="D72" s="10" t="str">
        <f t="shared" si="2"/>
        <v/>
      </c>
      <c r="F72" s="7" t="s">
        <v>116</v>
      </c>
    </row>
    <row r="73" spans="1:7" ht="15" customHeight="1" x14ac:dyDescent="0.25">
      <c r="A73" s="119"/>
      <c r="B73" s="120"/>
      <c r="C73" s="121"/>
      <c r="D73" s="10" t="str">
        <f t="shared" si="2"/>
        <v/>
      </c>
      <c r="F73" s="7" t="s">
        <v>117</v>
      </c>
    </row>
    <row r="74" spans="1:7" ht="15" customHeight="1" x14ac:dyDescent="0.25">
      <c r="A74" s="119"/>
      <c r="B74" s="120"/>
      <c r="C74" s="121"/>
      <c r="D74" s="10" t="str">
        <f t="shared" si="2"/>
        <v/>
      </c>
      <c r="F74" s="7" t="s">
        <v>49</v>
      </c>
    </row>
    <row r="75" spans="1:7" ht="15" customHeight="1" x14ac:dyDescent="0.25">
      <c r="A75" s="119"/>
      <c r="B75" s="120"/>
      <c r="C75" s="121"/>
      <c r="D75" s="10" t="str">
        <f t="shared" si="2"/>
        <v/>
      </c>
      <c r="F75" s="7" t="s">
        <v>118</v>
      </c>
    </row>
    <row r="76" spans="1:7" ht="15" customHeight="1" x14ac:dyDescent="0.25">
      <c r="A76" s="38"/>
      <c r="B76" s="39"/>
      <c r="C76" s="39"/>
      <c r="D76" s="40"/>
      <c r="F76" s="7" t="s">
        <v>119</v>
      </c>
    </row>
    <row r="77" spans="1:7" ht="15" customHeight="1" x14ac:dyDescent="0.25">
      <c r="A77" s="28" t="s">
        <v>145</v>
      </c>
      <c r="B77" s="29"/>
      <c r="C77" s="29"/>
      <c r="D77" s="62">
        <f>SUM(D68:D75)</f>
        <v>0</v>
      </c>
      <c r="F77" s="7" t="s">
        <v>120</v>
      </c>
    </row>
    <row r="78" spans="1:7" ht="15" customHeight="1" x14ac:dyDescent="0.25">
      <c r="A78" s="28" t="s">
        <v>146</v>
      </c>
      <c r="B78" s="29"/>
      <c r="C78" s="29"/>
      <c r="D78" s="62">
        <f>D59+D77+D65</f>
        <v>0</v>
      </c>
      <c r="F78" s="7" t="s">
        <v>121</v>
      </c>
    </row>
    <row r="79" spans="1:7" ht="15" customHeight="1" x14ac:dyDescent="0.25">
      <c r="A79" s="28" t="s">
        <v>150</v>
      </c>
      <c r="B79" s="29"/>
      <c r="C79" s="29"/>
      <c r="D79" s="62">
        <f>D78/12</f>
        <v>0</v>
      </c>
      <c r="F79" s="7" t="s">
        <v>122</v>
      </c>
    </row>
    <row r="80" spans="1:7" ht="15" customHeight="1" x14ac:dyDescent="0.25">
      <c r="A80" s="28"/>
      <c r="B80" s="29"/>
      <c r="C80" s="29"/>
      <c r="D80" s="41"/>
      <c r="F80" s="7" t="s">
        <v>123</v>
      </c>
    </row>
    <row r="81" spans="1:7" ht="15.75" x14ac:dyDescent="0.25">
      <c r="A81" s="71" t="s">
        <v>165</v>
      </c>
      <c r="B81" s="72" t="s">
        <v>166</v>
      </c>
      <c r="C81" s="181" t="s">
        <v>19</v>
      </c>
      <c r="D81" s="182"/>
      <c r="F81" s="7" t="s">
        <v>34</v>
      </c>
    </row>
    <row r="82" spans="1:7" ht="15" customHeight="1" x14ac:dyDescent="0.25">
      <c r="A82" s="69" t="s">
        <v>167</v>
      </c>
      <c r="B82" s="123"/>
      <c r="C82" s="183"/>
      <c r="D82" s="184"/>
      <c r="F82" s="7" t="s">
        <v>35</v>
      </c>
    </row>
    <row r="83" spans="1:7" ht="15" customHeight="1" x14ac:dyDescent="0.25">
      <c r="A83" s="69" t="s">
        <v>168</v>
      </c>
      <c r="B83" s="123"/>
      <c r="C83" s="183"/>
      <c r="D83" s="184"/>
      <c r="F83" s="7" t="s">
        <v>124</v>
      </c>
    </row>
    <row r="84" spans="1:7" ht="15" customHeight="1" x14ac:dyDescent="0.25">
      <c r="A84" s="69" t="s">
        <v>169</v>
      </c>
      <c r="B84" s="123"/>
      <c r="C84" s="183"/>
      <c r="D84" s="184"/>
      <c r="F84" s="7" t="s">
        <v>125</v>
      </c>
    </row>
    <row r="85" spans="1:7" s="19" customFormat="1" ht="15" customHeight="1" x14ac:dyDescent="0.25">
      <c r="A85" s="70"/>
      <c r="B85" s="66"/>
      <c r="C85" s="65"/>
      <c r="D85" s="36"/>
      <c r="F85" s="7" t="s">
        <v>126</v>
      </c>
      <c r="G85" s="11"/>
    </row>
    <row r="86" spans="1:7" s="19" customFormat="1" ht="15" customHeight="1" x14ac:dyDescent="0.25">
      <c r="A86" s="70" t="s">
        <v>170</v>
      </c>
      <c r="B86" s="66"/>
      <c r="C86" s="65"/>
      <c r="D86" s="62">
        <f>IFERROR(SUM(C82:D84)/SUM(B82:B84), 0)</f>
        <v>0</v>
      </c>
      <c r="F86" s="7" t="s">
        <v>45</v>
      </c>
    </row>
    <row r="87" spans="1:7" s="19" customFormat="1" ht="15" customHeight="1" x14ac:dyDescent="0.25">
      <c r="A87" s="70" t="s">
        <v>171</v>
      </c>
      <c r="B87" s="66"/>
      <c r="C87" s="65"/>
      <c r="D87" s="62">
        <f>IFERROR(IF(D86&lt;0, 0, D86*12),0)</f>
        <v>0</v>
      </c>
      <c r="F87" s="7" t="s">
        <v>127</v>
      </c>
    </row>
    <row r="88" spans="1:7" s="19" customFormat="1" ht="15" customHeight="1" x14ac:dyDescent="0.25">
      <c r="A88" s="67"/>
      <c r="B88" s="66"/>
      <c r="C88" s="66"/>
      <c r="D88" s="41"/>
      <c r="F88" s="7" t="s">
        <v>36</v>
      </c>
    </row>
    <row r="89" spans="1:7" s="19" customFormat="1" ht="15" customHeight="1" x14ac:dyDescent="0.25">
      <c r="A89" s="45" t="s">
        <v>147</v>
      </c>
      <c r="B89" s="66"/>
      <c r="C89" s="66"/>
      <c r="D89" s="62">
        <f>D78+D52+D26+D87</f>
        <v>0</v>
      </c>
      <c r="F89" s="7" t="s">
        <v>37</v>
      </c>
    </row>
    <row r="90" spans="1:7" s="19" customFormat="1" ht="15" customHeight="1" x14ac:dyDescent="0.25">
      <c r="A90" s="45"/>
      <c r="B90" s="66"/>
      <c r="C90" s="66"/>
      <c r="D90" s="36"/>
      <c r="F90" s="7" t="s">
        <v>50</v>
      </c>
    </row>
    <row r="91" spans="1:7" s="19" customFormat="1" ht="15" customHeight="1" x14ac:dyDescent="0.25">
      <c r="A91" s="42" t="s">
        <v>180</v>
      </c>
      <c r="B91" s="43"/>
      <c r="C91" s="43"/>
      <c r="D91" s="44"/>
      <c r="F91" s="7" t="s">
        <v>38</v>
      </c>
    </row>
    <row r="92" spans="1:7" s="20" customFormat="1" ht="15" customHeight="1" x14ac:dyDescent="0.25">
      <c r="A92" s="45" t="s">
        <v>2</v>
      </c>
      <c r="B92" s="178" t="s">
        <v>18</v>
      </c>
      <c r="C92" s="179"/>
      <c r="D92" s="180"/>
      <c r="F92" s="7" t="s">
        <v>51</v>
      </c>
      <c r="G92" s="19"/>
    </row>
    <row r="93" spans="1:7" ht="15" customHeight="1" x14ac:dyDescent="0.25">
      <c r="A93" s="28" t="s">
        <v>23</v>
      </c>
      <c r="B93" s="29"/>
      <c r="C93" s="29"/>
      <c r="D93" s="124" t="s">
        <v>18</v>
      </c>
      <c r="F93" s="7" t="s">
        <v>128</v>
      </c>
      <c r="G93" s="20"/>
    </row>
    <row r="94" spans="1:7" s="21" customFormat="1" ht="15" customHeight="1" x14ac:dyDescent="0.25">
      <c r="A94" s="46" t="s">
        <v>22</v>
      </c>
      <c r="B94" s="29"/>
      <c r="C94" s="29"/>
      <c r="D94" s="124" t="s">
        <v>18</v>
      </c>
      <c r="F94" s="7" t="s">
        <v>129</v>
      </c>
      <c r="G94" s="11"/>
    </row>
    <row r="95" spans="1:7" s="21" customFormat="1" ht="15" customHeight="1" x14ac:dyDescent="0.25">
      <c r="A95" s="135" t="s">
        <v>181</v>
      </c>
      <c r="B95" s="29"/>
      <c r="C95" s="29"/>
      <c r="D95" s="12">
        <f>IFERROR(INDEX('SF Income Limits'!A1:Y103,MATCH(B92,'SF Income Limits'!A:A,0),MATCH(CONCATENATE(D94,D93),'SF Income Limits'!A1:Y1,0)),0)</f>
        <v>0</v>
      </c>
      <c r="F95" s="7" t="s">
        <v>39</v>
      </c>
    </row>
    <row r="96" spans="1:7" s="21" customFormat="1" ht="15" customHeight="1" x14ac:dyDescent="0.25">
      <c r="A96" s="137"/>
      <c r="B96" s="130"/>
      <c r="C96" s="130"/>
      <c r="D96" s="131"/>
      <c r="F96" s="7" t="s">
        <v>130</v>
      </c>
    </row>
    <row r="97" spans="1:7" s="21" customFormat="1" ht="15" customHeight="1" thickBot="1" x14ac:dyDescent="0.3">
      <c r="A97" s="132" t="s">
        <v>183</v>
      </c>
      <c r="B97" s="133" t="s">
        <v>0</v>
      </c>
      <c r="C97" s="29"/>
      <c r="D97" s="47"/>
      <c r="F97" s="7" t="s">
        <v>40</v>
      </c>
    </row>
    <row r="98" spans="1:7" s="21" customFormat="1" ht="15" customHeight="1" thickBot="1" x14ac:dyDescent="0.3">
      <c r="A98" s="119"/>
      <c r="B98" s="125"/>
      <c r="C98" s="29"/>
      <c r="D98" s="13" t="str">
        <f>IF(OR(D95 =0, D89 =0), "", IF(OR(D95="",D89=0), "",IF(D95&gt;D89,"Eligible","Not-Eligible")))</f>
        <v/>
      </c>
      <c r="F98" s="7" t="s">
        <v>131</v>
      </c>
    </row>
    <row r="99" spans="1:7" s="22" customFormat="1" ht="15" customHeight="1" x14ac:dyDescent="0.25">
      <c r="A99" s="119"/>
      <c r="B99" s="120"/>
      <c r="C99" s="29"/>
      <c r="D99" s="47"/>
      <c r="F99" s="7" t="s">
        <v>132</v>
      </c>
      <c r="G99" s="21"/>
    </row>
    <row r="100" spans="1:7" s="22" customFormat="1" ht="15" customHeight="1" x14ac:dyDescent="0.25">
      <c r="A100" s="119"/>
      <c r="B100" s="120"/>
      <c r="C100" s="58"/>
      <c r="D100" s="59"/>
      <c r="F100" s="7" t="s">
        <v>41</v>
      </c>
    </row>
    <row r="101" spans="1:7" s="22" customFormat="1" ht="15" customHeight="1" x14ac:dyDescent="0.25">
      <c r="A101" s="119"/>
      <c r="B101" s="120"/>
      <c r="C101" s="15"/>
      <c r="D101" s="16"/>
      <c r="F101" s="7" t="s">
        <v>133</v>
      </c>
    </row>
    <row r="102" spans="1:7" s="22" customFormat="1" ht="15" customHeight="1" x14ac:dyDescent="0.25">
      <c r="A102" s="119"/>
      <c r="B102" s="120"/>
      <c r="C102" s="15"/>
      <c r="D102" s="16"/>
      <c r="F102" s="7" t="s">
        <v>42</v>
      </c>
    </row>
    <row r="103" spans="1:7" s="22" customFormat="1" ht="15" customHeight="1" x14ac:dyDescent="0.25">
      <c r="A103" s="119"/>
      <c r="B103" s="120"/>
      <c r="C103" s="29"/>
      <c r="D103" s="47"/>
      <c r="F103" s="7" t="s">
        <v>134</v>
      </c>
    </row>
    <row r="104" spans="1:7" s="26" customFormat="1" ht="15" customHeight="1" x14ac:dyDescent="0.25">
      <c r="A104" s="119"/>
      <c r="B104" s="120"/>
      <c r="C104" s="105"/>
      <c r="D104" s="106"/>
      <c r="F104" s="7" t="s">
        <v>52</v>
      </c>
      <c r="G104" s="22"/>
    </row>
    <row r="105" spans="1:7" s="22" customFormat="1" ht="15" customHeight="1" x14ac:dyDescent="0.25">
      <c r="A105" s="119"/>
      <c r="B105" s="120"/>
      <c r="C105" s="105"/>
      <c r="D105" s="106"/>
      <c r="E105" s="134"/>
      <c r="F105" s="9" t="s">
        <v>18</v>
      </c>
      <c r="G105" s="26"/>
    </row>
    <row r="106" spans="1:7" s="22" customFormat="1" ht="15" customHeight="1" thickBot="1" x14ac:dyDescent="0.3">
      <c r="A106" s="126"/>
      <c r="B106" s="127"/>
      <c r="C106" s="48"/>
      <c r="D106" s="49"/>
    </row>
    <row r="107" spans="1:7" s="22" customFormat="1" ht="15" customHeight="1" x14ac:dyDescent="0.25">
      <c r="A107" s="51" t="s">
        <v>152</v>
      </c>
      <c r="B107" s="52"/>
      <c r="C107" s="52"/>
      <c r="D107" s="53"/>
    </row>
    <row r="108" spans="1:7" s="22" customFormat="1" ht="15" customHeight="1" x14ac:dyDescent="0.25">
      <c r="A108" s="54"/>
      <c r="B108" s="55"/>
      <c r="C108" s="56"/>
      <c r="D108" s="57"/>
    </row>
    <row r="109" spans="1:7" ht="47.25" customHeight="1" x14ac:dyDescent="0.25">
      <c r="A109" s="161" t="s">
        <v>209</v>
      </c>
      <c r="B109" s="162"/>
      <c r="C109" s="162"/>
      <c r="D109" s="163"/>
      <c r="G109" s="22"/>
    </row>
    <row r="110" spans="1:7" ht="15" customHeight="1" x14ac:dyDescent="0.25">
      <c r="A110" s="138"/>
      <c r="B110" s="139"/>
      <c r="C110" s="139"/>
      <c r="D110" s="140"/>
    </row>
    <row r="111" spans="1:7" s="129" customFormat="1" ht="34.5" customHeight="1" x14ac:dyDescent="0.25">
      <c r="A111" s="161" t="s">
        <v>153</v>
      </c>
      <c r="B111" s="162"/>
      <c r="C111" s="162"/>
      <c r="D111" s="163"/>
      <c r="G111" s="11"/>
    </row>
    <row r="112" spans="1:7" ht="15.75" x14ac:dyDescent="0.25">
      <c r="A112" s="104" t="s">
        <v>154</v>
      </c>
      <c r="B112" s="102"/>
      <c r="C112" s="102"/>
      <c r="D112" s="103" t="s">
        <v>155</v>
      </c>
      <c r="G112" s="129"/>
    </row>
    <row r="113" spans="1:7" ht="15" customHeight="1" x14ac:dyDescent="0.25">
      <c r="A113" s="104" t="s">
        <v>156</v>
      </c>
      <c r="B113" s="102"/>
      <c r="C113" s="102"/>
      <c r="D113" s="103" t="s">
        <v>155</v>
      </c>
    </row>
    <row r="114" spans="1:7" ht="15" customHeight="1" x14ac:dyDescent="0.25">
      <c r="A114" s="104"/>
      <c r="B114" s="102"/>
      <c r="C114" s="102"/>
      <c r="D114" s="103"/>
    </row>
    <row r="115" spans="1:7" ht="33" customHeight="1" x14ac:dyDescent="0.25">
      <c r="A115" s="161" t="s">
        <v>187</v>
      </c>
      <c r="B115" s="162"/>
      <c r="C115" s="162"/>
      <c r="D115" s="163"/>
    </row>
    <row r="116" spans="1:7" ht="15" customHeight="1" x14ac:dyDescent="0.25">
      <c r="A116" s="104" t="s">
        <v>188</v>
      </c>
      <c r="B116" s="102"/>
      <c r="C116" s="102"/>
      <c r="D116" s="103" t="s">
        <v>155</v>
      </c>
    </row>
    <row r="117" spans="1:7" ht="15" customHeight="1" x14ac:dyDescent="0.25">
      <c r="A117" s="104" t="s">
        <v>189</v>
      </c>
      <c r="B117" s="102"/>
      <c r="C117" s="102"/>
      <c r="D117" s="103" t="s">
        <v>155</v>
      </c>
    </row>
    <row r="118" spans="1:7" ht="15" customHeight="1" x14ac:dyDescent="0.25">
      <c r="A118" s="104"/>
      <c r="B118" s="102"/>
      <c r="C118" s="102"/>
      <c r="D118" s="103"/>
    </row>
    <row r="119" spans="1:7" ht="15" customHeight="1" thickBot="1" x14ac:dyDescent="0.3">
      <c r="A119" s="164" t="s">
        <v>190</v>
      </c>
      <c r="B119" s="165"/>
      <c r="C119" s="165"/>
      <c r="D119" s="166"/>
    </row>
    <row r="120" spans="1:7" ht="15" customHeight="1" x14ac:dyDescent="0.25"/>
    <row r="121" spans="1:7" ht="15" customHeight="1" x14ac:dyDescent="0.25"/>
    <row r="122" spans="1:7" ht="15" customHeight="1" x14ac:dyDescent="0.25"/>
    <row r="123" spans="1:7" ht="15" customHeight="1" x14ac:dyDescent="0.25"/>
    <row r="124" spans="1:7" ht="45" customHeight="1" x14ac:dyDescent="0.25"/>
    <row r="125" spans="1:7" ht="15" customHeight="1" x14ac:dyDescent="0.25"/>
    <row r="126" spans="1:7" ht="30" customHeight="1" x14ac:dyDescent="0.25"/>
    <row r="127" spans="1:7" s="129" customFormat="1" x14ac:dyDescent="0.25">
      <c r="A127" s="11"/>
      <c r="B127" s="11"/>
      <c r="C127" s="11"/>
      <c r="D127" s="14"/>
      <c r="G127" s="11"/>
    </row>
    <row r="128" spans="1:7" x14ac:dyDescent="0.25">
      <c r="G128" s="129"/>
    </row>
    <row r="130" ht="15" customHeight="1" x14ac:dyDescent="0.25"/>
  </sheetData>
  <sheetProtection algorithmName="SHA-512" hashValue="rhiTRNMx47bUXNEzMgeMOf7VRCKviEeD643nVSTfnEjP6YPh92ZbAiPRIKJKPBbF+AMDOB1Qn0pYYG3oz41nCA==" saltValue="bRyWHdHMpdnN7gUBqRL3qg==" spinCount="100000" sheet="1" objects="1" scenarios="1"/>
  <mergeCells count="17">
    <mergeCell ref="T3:U3"/>
    <mergeCell ref="B55:C55"/>
    <mergeCell ref="B56:C56"/>
    <mergeCell ref="B92:D92"/>
    <mergeCell ref="C81:D81"/>
    <mergeCell ref="C82:D82"/>
    <mergeCell ref="C83:D83"/>
    <mergeCell ref="C84:D84"/>
    <mergeCell ref="A109:D109"/>
    <mergeCell ref="A111:D111"/>
    <mergeCell ref="A115:D115"/>
    <mergeCell ref="A119:D119"/>
    <mergeCell ref="A1:D1"/>
    <mergeCell ref="B3:C3"/>
    <mergeCell ref="B4:C4"/>
    <mergeCell ref="B29:C29"/>
    <mergeCell ref="B30:C30"/>
  </mergeCells>
  <conditionalFormatting sqref="D97">
    <cfRule type="containsText" dxfId="9" priority="4" operator="containsText" text="Not Approved">
      <formula>NOT(ISERROR(SEARCH("Not Approved",D97)))</formula>
    </cfRule>
    <cfRule type="containsText" dxfId="8" priority="5" operator="containsText" text="Approved">
      <formula>NOT(ISERROR(SEARCH("Approved",D97)))</formula>
    </cfRule>
  </conditionalFormatting>
  <conditionalFormatting sqref="D89:D90">
    <cfRule type="cellIs" dxfId="7" priority="3" operator="equal">
      <formula>"Approved"</formula>
    </cfRule>
  </conditionalFormatting>
  <conditionalFormatting sqref="D98">
    <cfRule type="cellIs" dxfId="6" priority="1" operator="equal">
      <formula>"Non-Eligible"</formula>
    </cfRule>
    <cfRule type="cellIs" dxfId="5" priority="2" operator="equal">
      <formula>"Eligible"</formula>
    </cfRule>
  </conditionalFormatting>
  <dataValidations count="6">
    <dataValidation type="list" allowBlank="1" showInputMessage="1" showErrorMessage="1" sqref="B92:D92">
      <formula1>$F$3:$F$105</formula1>
    </dataValidation>
    <dataValidation type="list" allowBlank="1" showInputMessage="1" showErrorMessage="1" sqref="D93">
      <formula1>$K$3:$K$11</formula1>
    </dataValidation>
    <dataValidation type="list" allowBlank="1" showInputMessage="1" showErrorMessage="1" sqref="D94">
      <formula1>$G$3:$G$6</formula1>
    </dataValidation>
    <dataValidation type="list" allowBlank="1" showInputMessage="1" showErrorMessage="1" sqref="A68:A75 A42:A49 A16:A23">
      <formula1>$H$3:$H$10</formula1>
    </dataValidation>
    <dataValidation type="list" allowBlank="1" showInputMessage="1" showErrorMessage="1" sqref="B16:B23 B42:B49 B68:B75">
      <formula1>$I$3:$I$10</formula1>
    </dataValidation>
    <dataValidation type="list" allowBlank="1" showInputMessage="1" showErrorMessage="1" sqref="B82:B84">
      <formula1>$R$3:$R$15</formula1>
    </dataValidation>
  </dataValidations>
  <pageMargins left="0.7" right="0.7" top="0.75" bottom="0.75" header="0.3" footer="0.3"/>
  <pageSetup orientation="portrait" r:id="rId1"/>
  <headerFooter>
    <oddFooter>&amp;L&amp;D &amp;T &amp;R&amp;P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67"/>
  <sheetViews>
    <sheetView zoomScaleNormal="100" workbookViewId="0">
      <selection activeCell="D131" sqref="D131"/>
    </sheetView>
  </sheetViews>
  <sheetFormatPr defaultColWidth="9.140625" defaultRowHeight="15" x14ac:dyDescent="0.25"/>
  <cols>
    <col min="1" max="1" width="42.28515625" style="26" customWidth="1"/>
    <col min="2" max="2" width="13.42578125" style="26" customWidth="1"/>
    <col min="3" max="3" width="14.42578125" style="26" customWidth="1"/>
    <col min="4" max="4" width="20.140625" style="50" customWidth="1"/>
    <col min="5" max="5" width="9.140625" style="26"/>
    <col min="6" max="6" width="12.42578125" style="26" hidden="1" customWidth="1"/>
    <col min="7" max="7" width="14" style="26" hidden="1" customWidth="1"/>
    <col min="8" max="8" width="15" style="26" hidden="1" customWidth="1"/>
    <col min="9" max="9" width="13.7109375" style="26" hidden="1" customWidth="1"/>
    <col min="10" max="11" width="8.85546875" style="26" hidden="1" customWidth="1"/>
    <col min="12" max="12" width="9.140625" style="26" hidden="1" customWidth="1"/>
    <col min="13" max="13" width="13.42578125" style="26" hidden="1" customWidth="1"/>
    <col min="14" max="14" width="25.140625" style="26" hidden="1" customWidth="1"/>
    <col min="15" max="15" width="15.5703125" style="26" hidden="1" customWidth="1"/>
    <col min="16" max="16" width="9.140625" style="26" hidden="1" customWidth="1"/>
    <col min="17" max="17" width="18.7109375" style="26" hidden="1" customWidth="1"/>
    <col min="18" max="18" width="15.5703125" style="26" hidden="1" customWidth="1"/>
    <col min="19" max="16384" width="9.140625" style="26"/>
  </cols>
  <sheetData>
    <row r="1" spans="1:23" ht="19.5" thickBot="1" x14ac:dyDescent="0.3">
      <c r="A1" s="167" t="s">
        <v>219</v>
      </c>
      <c r="B1" s="168"/>
      <c r="C1" s="168"/>
      <c r="D1" s="169"/>
    </row>
    <row r="2" spans="1:23" ht="15.75" customHeight="1" x14ac:dyDescent="0.25">
      <c r="A2" s="73" t="s">
        <v>184</v>
      </c>
      <c r="B2" s="157"/>
      <c r="C2" s="141" t="s">
        <v>185</v>
      </c>
      <c r="D2" s="142"/>
      <c r="F2" s="114" t="s">
        <v>1</v>
      </c>
      <c r="G2" s="25" t="s">
        <v>16</v>
      </c>
      <c r="H2" s="25" t="s">
        <v>15</v>
      </c>
      <c r="I2" s="25" t="s">
        <v>14</v>
      </c>
      <c r="J2" s="5" t="s">
        <v>30</v>
      </c>
      <c r="K2" s="5" t="s">
        <v>31</v>
      </c>
      <c r="L2" s="23"/>
      <c r="M2" s="25" t="s">
        <v>32</v>
      </c>
      <c r="N2" s="25" t="s">
        <v>157</v>
      </c>
      <c r="O2" s="25" t="s">
        <v>158</v>
      </c>
      <c r="P2" s="23"/>
      <c r="Q2" s="25" t="s">
        <v>172</v>
      </c>
      <c r="R2" s="25" t="s">
        <v>173</v>
      </c>
      <c r="S2" s="186" t="s">
        <v>186</v>
      </c>
      <c r="T2" s="187"/>
      <c r="U2" s="187"/>
      <c r="V2" s="187"/>
      <c r="W2" s="188"/>
    </row>
    <row r="3" spans="1:23" ht="15.75" x14ac:dyDescent="0.25">
      <c r="A3" s="111" t="s">
        <v>28</v>
      </c>
      <c r="B3" s="177"/>
      <c r="C3" s="177"/>
      <c r="D3" s="74"/>
      <c r="F3" s="7" t="s">
        <v>62</v>
      </c>
      <c r="G3" s="23" t="s">
        <v>218</v>
      </c>
      <c r="H3" s="23" t="s">
        <v>20</v>
      </c>
      <c r="I3" s="23" t="s">
        <v>29</v>
      </c>
      <c r="J3" s="2">
        <v>1</v>
      </c>
      <c r="K3" s="2">
        <v>1</v>
      </c>
      <c r="L3" s="23"/>
      <c r="M3" s="23" t="s">
        <v>32</v>
      </c>
      <c r="N3" s="23" t="s">
        <v>159</v>
      </c>
      <c r="O3" s="23" t="s">
        <v>160</v>
      </c>
      <c r="P3" s="23"/>
      <c r="Q3" s="23" t="s">
        <v>167</v>
      </c>
      <c r="R3" s="24">
        <v>1</v>
      </c>
      <c r="S3" s="189"/>
      <c r="T3" s="190"/>
      <c r="U3" s="190"/>
      <c r="V3" s="190"/>
      <c r="W3" s="191"/>
    </row>
    <row r="4" spans="1:23" ht="15.75" x14ac:dyDescent="0.25">
      <c r="A4" s="75" t="s">
        <v>26</v>
      </c>
      <c r="B4" s="185"/>
      <c r="C4" s="185"/>
      <c r="D4" s="122">
        <v>0</v>
      </c>
      <c r="F4" s="7" t="s">
        <v>63</v>
      </c>
      <c r="G4" s="23" t="s">
        <v>208</v>
      </c>
      <c r="H4" s="23" t="s">
        <v>12</v>
      </c>
      <c r="I4" s="23" t="s">
        <v>21</v>
      </c>
      <c r="J4" s="2">
        <v>2</v>
      </c>
      <c r="K4" s="2">
        <v>2</v>
      </c>
      <c r="L4" s="23"/>
      <c r="M4" s="23" t="s">
        <v>33</v>
      </c>
      <c r="N4" s="23" t="s">
        <v>161</v>
      </c>
      <c r="O4" s="23" t="s">
        <v>162</v>
      </c>
      <c r="P4" s="23"/>
      <c r="Q4" s="23" t="s">
        <v>168</v>
      </c>
      <c r="R4" s="24">
        <v>2</v>
      </c>
      <c r="S4" s="189"/>
      <c r="T4" s="190"/>
      <c r="U4" s="190"/>
      <c r="V4" s="190"/>
      <c r="W4" s="191"/>
    </row>
    <row r="5" spans="1:23" ht="15.75" x14ac:dyDescent="0.25">
      <c r="A5" s="75" t="s">
        <v>137</v>
      </c>
      <c r="B5" s="76"/>
      <c r="C5" s="76"/>
      <c r="D5" s="115">
        <v>0</v>
      </c>
      <c r="F5" s="7" t="s">
        <v>64</v>
      </c>
      <c r="G5" s="23" t="s">
        <v>136</v>
      </c>
      <c r="H5" s="23" t="s">
        <v>11</v>
      </c>
      <c r="I5" s="23" t="s">
        <v>9</v>
      </c>
      <c r="J5" s="2">
        <v>3</v>
      </c>
      <c r="K5" s="2">
        <v>3</v>
      </c>
      <c r="L5" s="23"/>
      <c r="M5" s="23" t="s">
        <v>18</v>
      </c>
      <c r="N5" s="23" t="s">
        <v>163</v>
      </c>
      <c r="O5" s="23" t="s">
        <v>164</v>
      </c>
      <c r="P5" s="23"/>
      <c r="Q5" s="23" t="s">
        <v>18</v>
      </c>
      <c r="R5" s="24">
        <v>3</v>
      </c>
      <c r="S5" s="189"/>
      <c r="T5" s="190"/>
      <c r="U5" s="190"/>
      <c r="V5" s="190"/>
      <c r="W5" s="191"/>
    </row>
    <row r="6" spans="1:23" ht="16.5" thickBot="1" x14ac:dyDescent="0.3">
      <c r="A6" s="75" t="s">
        <v>138</v>
      </c>
      <c r="B6" s="76"/>
      <c r="C6" s="76"/>
      <c r="D6" s="115">
        <v>0</v>
      </c>
      <c r="F6" s="7" t="s">
        <v>65</v>
      </c>
      <c r="G6" s="23" t="s">
        <v>18</v>
      </c>
      <c r="H6" s="23" t="s">
        <v>5</v>
      </c>
      <c r="I6" s="23" t="s">
        <v>6</v>
      </c>
      <c r="J6" s="2">
        <v>4</v>
      </c>
      <c r="K6" s="2">
        <v>4</v>
      </c>
      <c r="L6" s="23"/>
      <c r="M6" s="23"/>
      <c r="N6" s="23" t="s">
        <v>18</v>
      </c>
      <c r="O6" s="23" t="s">
        <v>18</v>
      </c>
      <c r="P6" s="23"/>
      <c r="Q6" s="23"/>
      <c r="R6" s="24">
        <v>4</v>
      </c>
      <c r="S6" s="192"/>
      <c r="T6" s="193"/>
      <c r="U6" s="193"/>
      <c r="V6" s="193"/>
      <c r="W6" s="194"/>
    </row>
    <row r="7" spans="1:23" ht="15.75" x14ac:dyDescent="0.25">
      <c r="A7" s="77" t="s">
        <v>139</v>
      </c>
      <c r="B7" s="76"/>
      <c r="C7" s="76"/>
      <c r="D7" s="10">
        <f>IFERROR((D4/((D6-(D5-1))/30)*12),0)</f>
        <v>0</v>
      </c>
      <c r="F7" s="7" t="s">
        <v>66</v>
      </c>
      <c r="G7" s="23"/>
      <c r="H7" s="23" t="s">
        <v>4</v>
      </c>
      <c r="I7" s="23" t="s">
        <v>8</v>
      </c>
      <c r="J7" s="2">
        <v>5</v>
      </c>
      <c r="K7" s="2">
        <v>5</v>
      </c>
      <c r="L7" s="23"/>
      <c r="M7" s="23"/>
      <c r="N7" s="23"/>
      <c r="O7" s="23"/>
      <c r="P7" s="23"/>
      <c r="Q7" s="23"/>
      <c r="R7" s="24">
        <v>5</v>
      </c>
    </row>
    <row r="8" spans="1:23" ht="15.75" x14ac:dyDescent="0.25">
      <c r="A8" s="75"/>
      <c r="B8" s="76"/>
      <c r="C8" s="76"/>
      <c r="D8" s="78"/>
      <c r="F8" s="7" t="s">
        <v>67</v>
      </c>
      <c r="G8" s="23"/>
      <c r="H8" s="23" t="s">
        <v>3</v>
      </c>
      <c r="I8" s="23" t="s">
        <v>10</v>
      </c>
      <c r="J8" s="2">
        <v>6</v>
      </c>
      <c r="K8" s="2">
        <v>6</v>
      </c>
      <c r="L8" s="23"/>
      <c r="M8" s="23"/>
      <c r="N8" s="23"/>
      <c r="O8" s="23"/>
      <c r="P8" s="23"/>
      <c r="Q8" s="23"/>
      <c r="R8" s="24">
        <v>6</v>
      </c>
      <c r="S8" s="176" t="s">
        <v>179</v>
      </c>
      <c r="T8" s="176"/>
    </row>
    <row r="9" spans="1:23" ht="15.75" x14ac:dyDescent="0.25">
      <c r="A9" s="110" t="s">
        <v>178</v>
      </c>
      <c r="B9" s="63" t="s">
        <v>174</v>
      </c>
      <c r="C9" s="64" t="s">
        <v>175</v>
      </c>
      <c r="D9" s="68" t="s">
        <v>19</v>
      </c>
      <c r="F9" s="7" t="s">
        <v>68</v>
      </c>
      <c r="G9" s="23"/>
      <c r="H9" s="23" t="s">
        <v>13</v>
      </c>
      <c r="I9" s="23" t="s">
        <v>7</v>
      </c>
      <c r="J9" s="2">
        <v>7</v>
      </c>
      <c r="K9" s="2">
        <v>7</v>
      </c>
      <c r="L9" s="23"/>
      <c r="M9" s="23"/>
      <c r="N9" s="23"/>
      <c r="O9" s="23"/>
      <c r="P9" s="23"/>
      <c r="Q9" s="23"/>
      <c r="R9" s="24">
        <v>7</v>
      </c>
    </row>
    <row r="10" spans="1:23" ht="15.75" x14ac:dyDescent="0.25">
      <c r="A10" s="69" t="s">
        <v>177</v>
      </c>
      <c r="B10" s="116"/>
      <c r="C10" s="117"/>
      <c r="D10" s="118">
        <v>0</v>
      </c>
      <c r="F10" s="7" t="s">
        <v>69</v>
      </c>
      <c r="G10" s="23"/>
      <c r="H10" s="23" t="s">
        <v>18</v>
      </c>
      <c r="I10" s="23" t="s">
        <v>18</v>
      </c>
      <c r="J10" s="2">
        <v>8</v>
      </c>
      <c r="K10" s="2">
        <v>8</v>
      </c>
      <c r="L10" s="23"/>
      <c r="M10" s="23"/>
      <c r="N10" s="23"/>
      <c r="O10" s="23"/>
      <c r="P10" s="23"/>
      <c r="Q10" s="23"/>
      <c r="R10" s="24">
        <v>8</v>
      </c>
    </row>
    <row r="11" spans="1:23" ht="15.75" x14ac:dyDescent="0.25">
      <c r="A11" s="69" t="s">
        <v>168</v>
      </c>
      <c r="B11" s="116"/>
      <c r="C11" s="112" t="str">
        <f>IF(B11="", "", DATE(YEAR(B11), 12, 31))</f>
        <v/>
      </c>
      <c r="D11" s="118">
        <v>0</v>
      </c>
      <c r="F11" s="7" t="s">
        <v>70</v>
      </c>
      <c r="G11" s="23"/>
      <c r="H11" s="23"/>
      <c r="I11" s="23"/>
      <c r="J11" s="24">
        <v>9</v>
      </c>
      <c r="K11" s="24" t="s">
        <v>18</v>
      </c>
      <c r="L11" s="23"/>
      <c r="M11" s="23"/>
      <c r="N11" s="23"/>
      <c r="O11" s="23"/>
      <c r="P11" s="23"/>
      <c r="Q11" s="23"/>
      <c r="R11" s="24">
        <v>9</v>
      </c>
    </row>
    <row r="12" spans="1:23" ht="15.75" x14ac:dyDescent="0.25">
      <c r="A12" s="75"/>
      <c r="B12" s="76"/>
      <c r="C12" s="76"/>
      <c r="D12" s="78"/>
      <c r="F12" s="7" t="s">
        <v>71</v>
      </c>
      <c r="G12" s="23"/>
      <c r="H12" s="23"/>
      <c r="I12" s="23"/>
      <c r="J12" s="24">
        <v>10</v>
      </c>
      <c r="K12" s="23"/>
      <c r="L12" s="23"/>
      <c r="M12" s="23"/>
      <c r="N12" s="23"/>
      <c r="O12" s="23"/>
      <c r="P12" s="23"/>
      <c r="Q12" s="23"/>
      <c r="R12" s="24">
        <v>10</v>
      </c>
    </row>
    <row r="13" spans="1:23" ht="15.75" x14ac:dyDescent="0.25">
      <c r="A13" s="77" t="s">
        <v>140</v>
      </c>
      <c r="B13" s="76"/>
      <c r="C13" s="76"/>
      <c r="D13" s="109">
        <f>IFERROR(IF(B11="", (D10/((C10-B10)/30)*12),(D10+D11)/(((C10-B10)/30)+((C11-B11)/30))*12),0)</f>
        <v>0</v>
      </c>
      <c r="F13" s="7" t="s">
        <v>72</v>
      </c>
      <c r="G13" s="23"/>
      <c r="H13" s="23"/>
      <c r="I13" s="23"/>
      <c r="J13" s="24" t="s">
        <v>18</v>
      </c>
      <c r="K13" s="23"/>
      <c r="L13" s="23"/>
      <c r="M13" s="23"/>
      <c r="N13" s="23"/>
      <c r="O13" s="23"/>
      <c r="P13" s="23"/>
      <c r="Q13" s="23"/>
      <c r="R13" s="24">
        <v>11</v>
      </c>
    </row>
    <row r="14" spans="1:23" ht="15.75" x14ac:dyDescent="0.25">
      <c r="A14" s="77"/>
      <c r="B14" s="76"/>
      <c r="C14" s="76"/>
      <c r="D14" s="79"/>
      <c r="F14" s="7" t="s">
        <v>73</v>
      </c>
      <c r="G14" s="23"/>
      <c r="H14" s="23"/>
      <c r="I14" s="23"/>
      <c r="J14" s="23"/>
      <c r="K14" s="23"/>
      <c r="L14" s="23"/>
      <c r="M14" s="23"/>
      <c r="N14" s="23"/>
      <c r="O14" s="23"/>
      <c r="P14" s="23"/>
      <c r="Q14" s="23"/>
      <c r="R14" s="24">
        <v>12</v>
      </c>
    </row>
    <row r="15" spans="1:23" ht="15.75" x14ac:dyDescent="0.25">
      <c r="A15" s="111" t="s">
        <v>151</v>
      </c>
      <c r="B15" s="195"/>
      <c r="C15" s="196"/>
      <c r="D15" s="79"/>
      <c r="F15" s="7" t="s">
        <v>74</v>
      </c>
      <c r="G15" s="23"/>
      <c r="H15" s="23"/>
      <c r="I15" s="23"/>
      <c r="J15" s="23"/>
      <c r="K15" s="23"/>
      <c r="L15" s="23"/>
      <c r="M15" s="23"/>
      <c r="N15" s="23"/>
      <c r="O15" s="23"/>
      <c r="P15" s="23"/>
      <c r="Q15" s="23"/>
      <c r="R15" s="24" t="s">
        <v>18</v>
      </c>
    </row>
    <row r="16" spans="1:23" ht="15.75" x14ac:dyDescent="0.25">
      <c r="A16" s="75" t="s">
        <v>26</v>
      </c>
      <c r="B16" s="185"/>
      <c r="C16" s="185"/>
      <c r="D16" s="122">
        <v>0</v>
      </c>
      <c r="F16" s="7" t="s">
        <v>75</v>
      </c>
      <c r="G16" s="23"/>
    </row>
    <row r="17" spans="1:6" ht="15.75" x14ac:dyDescent="0.25">
      <c r="A17" s="75" t="s">
        <v>137</v>
      </c>
      <c r="B17" s="76"/>
      <c r="C17" s="76"/>
      <c r="D17" s="115">
        <v>0</v>
      </c>
      <c r="F17" s="7" t="s">
        <v>76</v>
      </c>
    </row>
    <row r="18" spans="1:6" ht="15.75" x14ac:dyDescent="0.25">
      <c r="A18" s="75" t="s">
        <v>138</v>
      </c>
      <c r="B18" s="76"/>
      <c r="C18" s="76"/>
      <c r="D18" s="115">
        <v>0</v>
      </c>
      <c r="F18" s="7" t="s">
        <v>77</v>
      </c>
    </row>
    <row r="19" spans="1:6" ht="15.75" x14ac:dyDescent="0.25">
      <c r="A19" s="77" t="s">
        <v>139</v>
      </c>
      <c r="B19" s="76"/>
      <c r="C19" s="76"/>
      <c r="D19" s="10">
        <f>IFERROR((D16/((D18-(D17-1))/30)*12),0)</f>
        <v>0</v>
      </c>
      <c r="F19" s="7" t="s">
        <v>78</v>
      </c>
    </row>
    <row r="20" spans="1:6" ht="15.75" x14ac:dyDescent="0.25">
      <c r="A20" s="75"/>
      <c r="B20" s="76"/>
      <c r="C20" s="76"/>
      <c r="D20" s="78"/>
      <c r="F20" s="7" t="s">
        <v>79</v>
      </c>
    </row>
    <row r="21" spans="1:6" ht="15.75" x14ac:dyDescent="0.25">
      <c r="A21" s="110" t="s">
        <v>178</v>
      </c>
      <c r="B21" s="63" t="s">
        <v>174</v>
      </c>
      <c r="C21" s="64" t="s">
        <v>175</v>
      </c>
      <c r="D21" s="68" t="s">
        <v>19</v>
      </c>
      <c r="F21" s="7" t="s">
        <v>80</v>
      </c>
    </row>
    <row r="22" spans="1:6" ht="15.75" x14ac:dyDescent="0.25">
      <c r="A22" s="69" t="s">
        <v>177</v>
      </c>
      <c r="B22" s="116"/>
      <c r="C22" s="117"/>
      <c r="D22" s="118">
        <v>0</v>
      </c>
      <c r="F22" s="7" t="s">
        <v>81</v>
      </c>
    </row>
    <row r="23" spans="1:6" ht="15.75" x14ac:dyDescent="0.25">
      <c r="A23" s="69" t="s">
        <v>168</v>
      </c>
      <c r="B23" s="116"/>
      <c r="C23" s="112" t="str">
        <f>IF(B23="", "", DATE(YEAR(B23), 12, 31))</f>
        <v/>
      </c>
      <c r="D23" s="118">
        <v>0</v>
      </c>
      <c r="F23" s="7" t="s">
        <v>82</v>
      </c>
    </row>
    <row r="24" spans="1:6" ht="15.75" x14ac:dyDescent="0.25">
      <c r="A24" s="75"/>
      <c r="B24" s="76"/>
      <c r="C24" s="76"/>
      <c r="D24" s="78"/>
      <c r="F24" s="7" t="s">
        <v>135</v>
      </c>
    </row>
    <row r="25" spans="1:6" ht="15.75" x14ac:dyDescent="0.25">
      <c r="A25" s="77" t="s">
        <v>140</v>
      </c>
      <c r="B25" s="76"/>
      <c r="C25" s="76"/>
      <c r="D25" s="109">
        <f>IFERROR(IF(B23="", (D22/((C22-B22)/30)*12),(D22+D23)/(((C22-B22)/30)+((C23-B23)/30))*12),0)</f>
        <v>0</v>
      </c>
      <c r="F25" s="7" t="s">
        <v>83</v>
      </c>
    </row>
    <row r="26" spans="1:6" ht="15.75" x14ac:dyDescent="0.25">
      <c r="A26" s="77"/>
      <c r="B26" s="76"/>
      <c r="C26" s="76"/>
      <c r="D26" s="79"/>
      <c r="F26" s="7" t="s">
        <v>84</v>
      </c>
    </row>
    <row r="27" spans="1:6" ht="15.75" x14ac:dyDescent="0.25">
      <c r="A27" s="80" t="s">
        <v>17</v>
      </c>
      <c r="B27" s="81" t="s">
        <v>14</v>
      </c>
      <c r="C27" s="81" t="s">
        <v>19</v>
      </c>
      <c r="D27" s="82" t="s">
        <v>25</v>
      </c>
      <c r="F27" s="7" t="s">
        <v>85</v>
      </c>
    </row>
    <row r="28" spans="1:6" ht="15.75" x14ac:dyDescent="0.25">
      <c r="A28" s="119"/>
      <c r="B28" s="120"/>
      <c r="C28" s="121"/>
      <c r="D28" s="10" t="str">
        <f>IF(B28="","",IF(B28="Weekly",C28*52,IF(B28="Bi-weekly",C28*26,IF(B28="Annual", C28*1,IF(B28="Semi-monthly",C28*24,IF(B28="Monthly",C28*12,IF(B28="Once",C28,IF(B28="Quarterly",C28*4))))))))</f>
        <v/>
      </c>
      <c r="F28" s="7" t="s">
        <v>86</v>
      </c>
    </row>
    <row r="29" spans="1:6" ht="15.75" x14ac:dyDescent="0.25">
      <c r="A29" s="119"/>
      <c r="B29" s="120"/>
      <c r="C29" s="121"/>
      <c r="D29" s="10" t="str">
        <f t="shared" ref="D29:D35" si="0">IF(B29="","",IF(B29="Weekly",C29*52,IF(B29="Bi-weekly",C29*26,IF(B29="Annual", C29*1,IF(B29="Semi-monthly",C29*24,IF(B29="Monthly",C29*12,IF(B29="Once",C29,IF(B29="Quarterly",C29*4))))))))</f>
        <v/>
      </c>
      <c r="F29" s="7" t="s">
        <v>87</v>
      </c>
    </row>
    <row r="30" spans="1:6" ht="15.75" x14ac:dyDescent="0.25">
      <c r="A30" s="119"/>
      <c r="B30" s="120"/>
      <c r="C30" s="121"/>
      <c r="D30" s="10" t="str">
        <f t="shared" si="0"/>
        <v/>
      </c>
      <c r="F30" s="7" t="s">
        <v>88</v>
      </c>
    </row>
    <row r="31" spans="1:6" ht="15.75" x14ac:dyDescent="0.25">
      <c r="A31" s="119"/>
      <c r="B31" s="120"/>
      <c r="C31" s="121"/>
      <c r="D31" s="10" t="str">
        <f t="shared" si="0"/>
        <v/>
      </c>
      <c r="F31" s="7" t="s">
        <v>89</v>
      </c>
    </row>
    <row r="32" spans="1:6" ht="15.75" x14ac:dyDescent="0.25">
      <c r="A32" s="119"/>
      <c r="B32" s="120"/>
      <c r="C32" s="121"/>
      <c r="D32" s="10" t="str">
        <f t="shared" si="0"/>
        <v/>
      </c>
      <c r="F32" s="7" t="s">
        <v>90</v>
      </c>
    </row>
    <row r="33" spans="1:7" ht="15.75" x14ac:dyDescent="0.25">
      <c r="A33" s="119"/>
      <c r="B33" s="120"/>
      <c r="C33" s="121"/>
      <c r="D33" s="10" t="str">
        <f t="shared" si="0"/>
        <v/>
      </c>
      <c r="F33" s="7" t="s">
        <v>91</v>
      </c>
    </row>
    <row r="34" spans="1:7" ht="15.75" x14ac:dyDescent="0.25">
      <c r="A34" s="119"/>
      <c r="B34" s="120"/>
      <c r="C34" s="121"/>
      <c r="D34" s="10" t="str">
        <f t="shared" si="0"/>
        <v/>
      </c>
      <c r="F34" s="7" t="s">
        <v>92</v>
      </c>
    </row>
    <row r="35" spans="1:7" ht="15.75" x14ac:dyDescent="0.25">
      <c r="A35" s="119"/>
      <c r="B35" s="120"/>
      <c r="C35" s="121"/>
      <c r="D35" s="10" t="str">
        <f t="shared" si="0"/>
        <v/>
      </c>
      <c r="F35" s="7" t="s">
        <v>93</v>
      </c>
    </row>
    <row r="36" spans="1:7" ht="15.75" x14ac:dyDescent="0.25">
      <c r="A36" s="77"/>
      <c r="B36" s="76"/>
      <c r="C36" s="76"/>
      <c r="D36" s="79"/>
      <c r="F36" s="7" t="s">
        <v>94</v>
      </c>
    </row>
    <row r="37" spans="1:7" ht="15.75" x14ac:dyDescent="0.25">
      <c r="A37" s="75" t="s">
        <v>141</v>
      </c>
      <c r="B37" s="76"/>
      <c r="C37" s="76"/>
      <c r="D37" s="109">
        <f>SUM(D28:D35)</f>
        <v>0</v>
      </c>
      <c r="F37" s="7" t="s">
        <v>95</v>
      </c>
    </row>
    <row r="38" spans="1:7" ht="15.75" x14ac:dyDescent="0.25">
      <c r="A38" s="75" t="s">
        <v>142</v>
      </c>
      <c r="B38" s="76"/>
      <c r="C38" s="76"/>
      <c r="D38" s="109">
        <f>D7+D13+D37+D25+D19</f>
        <v>0</v>
      </c>
      <c r="F38" s="7" t="s">
        <v>96</v>
      </c>
    </row>
    <row r="39" spans="1:7" ht="15.75" x14ac:dyDescent="0.25">
      <c r="A39" s="75" t="s">
        <v>148</v>
      </c>
      <c r="B39" s="76"/>
      <c r="C39" s="76"/>
      <c r="D39" s="109">
        <f>D38/12</f>
        <v>0</v>
      </c>
      <c r="F39" s="7" t="s">
        <v>97</v>
      </c>
      <c r="G39" s="113"/>
    </row>
    <row r="40" spans="1:7" ht="15.75" x14ac:dyDescent="0.25">
      <c r="A40" s="75"/>
      <c r="B40" s="76"/>
      <c r="C40" s="76"/>
      <c r="D40" s="83"/>
      <c r="F40" s="7" t="s">
        <v>98</v>
      </c>
    </row>
    <row r="41" spans="1:7" ht="15.75" x14ac:dyDescent="0.25">
      <c r="A41" s="107" t="s">
        <v>27</v>
      </c>
      <c r="B41" s="173"/>
      <c r="C41" s="173"/>
      <c r="D41" s="74"/>
      <c r="F41" s="7" t="s">
        <v>99</v>
      </c>
    </row>
    <row r="42" spans="1:7" ht="15.75" x14ac:dyDescent="0.25">
      <c r="A42" s="75" t="s">
        <v>26</v>
      </c>
      <c r="B42" s="185"/>
      <c r="C42" s="185"/>
      <c r="D42" s="122">
        <v>0</v>
      </c>
      <c r="F42" s="7" t="s">
        <v>61</v>
      </c>
    </row>
    <row r="43" spans="1:7" ht="15.75" x14ac:dyDescent="0.25">
      <c r="A43" s="75" t="s">
        <v>137</v>
      </c>
      <c r="B43" s="76"/>
      <c r="C43" s="76"/>
      <c r="D43" s="115">
        <v>0</v>
      </c>
      <c r="F43" s="7" t="s">
        <v>100</v>
      </c>
    </row>
    <row r="44" spans="1:7" ht="15.75" x14ac:dyDescent="0.25">
      <c r="A44" s="75" t="s">
        <v>138</v>
      </c>
      <c r="B44" s="76"/>
      <c r="C44" s="76"/>
      <c r="D44" s="115">
        <v>0</v>
      </c>
      <c r="F44" s="7" t="s">
        <v>101</v>
      </c>
    </row>
    <row r="45" spans="1:7" ht="15.75" x14ac:dyDescent="0.25">
      <c r="A45" s="77" t="s">
        <v>139</v>
      </c>
      <c r="B45" s="76"/>
      <c r="C45" s="76"/>
      <c r="D45" s="10">
        <f>IFERROR((D42/((D44-(D43-1))/30)*12),0)</f>
        <v>0</v>
      </c>
      <c r="F45" s="7" t="s">
        <v>60</v>
      </c>
    </row>
    <row r="46" spans="1:7" ht="15.75" x14ac:dyDescent="0.25">
      <c r="A46" s="77"/>
      <c r="B46" s="76"/>
      <c r="C46" s="76"/>
      <c r="D46" s="79"/>
      <c r="F46" s="7" t="s">
        <v>102</v>
      </c>
    </row>
    <row r="47" spans="1:7" ht="15.75" x14ac:dyDescent="0.25">
      <c r="A47" s="75"/>
      <c r="B47" s="76"/>
      <c r="C47" s="76"/>
      <c r="D47" s="78"/>
      <c r="F47" s="7" t="s">
        <v>103</v>
      </c>
    </row>
    <row r="48" spans="1:7" ht="15.75" x14ac:dyDescent="0.25">
      <c r="A48" s="110" t="s">
        <v>178</v>
      </c>
      <c r="B48" s="63" t="s">
        <v>174</v>
      </c>
      <c r="C48" s="64" t="s">
        <v>175</v>
      </c>
      <c r="D48" s="68" t="s">
        <v>19</v>
      </c>
      <c r="F48" s="7" t="s">
        <v>59</v>
      </c>
    </row>
    <row r="49" spans="1:6" ht="15.75" x14ac:dyDescent="0.25">
      <c r="A49" s="69" t="s">
        <v>177</v>
      </c>
      <c r="B49" s="116"/>
      <c r="C49" s="117"/>
      <c r="D49" s="128">
        <v>0</v>
      </c>
      <c r="F49" s="7" t="s">
        <v>58</v>
      </c>
    </row>
    <row r="50" spans="1:6" ht="15.75" x14ac:dyDescent="0.25">
      <c r="A50" s="69" t="s">
        <v>168</v>
      </c>
      <c r="B50" s="116"/>
      <c r="C50" s="112" t="str">
        <f>IF(B50="", "", DATE(YEAR(B50), 12, 31))</f>
        <v/>
      </c>
      <c r="D50" s="118">
        <v>0</v>
      </c>
      <c r="F50" s="7" t="s">
        <v>104</v>
      </c>
    </row>
    <row r="51" spans="1:6" ht="15.75" x14ac:dyDescent="0.25">
      <c r="A51" s="75"/>
      <c r="B51" s="76"/>
      <c r="C51" s="76"/>
      <c r="D51" s="78"/>
      <c r="F51" s="7" t="s">
        <v>105</v>
      </c>
    </row>
    <row r="52" spans="1:6" ht="15.75" x14ac:dyDescent="0.25">
      <c r="A52" s="77" t="s">
        <v>140</v>
      </c>
      <c r="B52" s="76"/>
      <c r="C52" s="76"/>
      <c r="D52" s="109">
        <f>IFERROR(IF(B50="", (D49/((C49-B49)/30)*12),(D49+D50)/(((C49-B49)/30)+((C50-B50)/30))*12),0)</f>
        <v>0</v>
      </c>
      <c r="F52" s="7" t="s">
        <v>106</v>
      </c>
    </row>
    <row r="53" spans="1:6" ht="15.75" x14ac:dyDescent="0.25">
      <c r="A53" s="77"/>
      <c r="B53" s="76"/>
      <c r="C53" s="76"/>
      <c r="D53" s="83"/>
      <c r="F53" s="7" t="s">
        <v>107</v>
      </c>
    </row>
    <row r="54" spans="1:6" ht="15.75" x14ac:dyDescent="0.25">
      <c r="A54" s="107" t="s">
        <v>176</v>
      </c>
      <c r="B54" s="173"/>
      <c r="C54" s="173"/>
      <c r="D54" s="74"/>
      <c r="F54" s="7" t="s">
        <v>57</v>
      </c>
    </row>
    <row r="55" spans="1:6" ht="15.75" x14ac:dyDescent="0.25">
      <c r="A55" s="75" t="s">
        <v>26</v>
      </c>
      <c r="B55" s="185"/>
      <c r="C55" s="185"/>
      <c r="D55" s="122">
        <v>0</v>
      </c>
      <c r="F55" s="7" t="s">
        <v>56</v>
      </c>
    </row>
    <row r="56" spans="1:6" ht="15.75" x14ac:dyDescent="0.25">
      <c r="A56" s="75" t="s">
        <v>137</v>
      </c>
      <c r="B56" s="76"/>
      <c r="C56" s="76"/>
      <c r="D56" s="115">
        <v>0</v>
      </c>
      <c r="F56" s="7" t="s">
        <v>55</v>
      </c>
    </row>
    <row r="57" spans="1:6" ht="15.75" x14ac:dyDescent="0.25">
      <c r="A57" s="75" t="s">
        <v>138</v>
      </c>
      <c r="B57" s="76"/>
      <c r="C57" s="76"/>
      <c r="D57" s="115">
        <v>0</v>
      </c>
      <c r="F57" s="7" t="s">
        <v>47</v>
      </c>
    </row>
    <row r="58" spans="1:6" ht="15.75" x14ac:dyDescent="0.25">
      <c r="A58" s="77" t="s">
        <v>139</v>
      </c>
      <c r="B58" s="76"/>
      <c r="C58" s="76"/>
      <c r="D58" s="10">
        <f>IFERROR((D55/((D57-(D56-1))/30)*12),0)</f>
        <v>0</v>
      </c>
      <c r="F58" s="7" t="s">
        <v>108</v>
      </c>
    </row>
    <row r="59" spans="1:6" ht="15.75" x14ac:dyDescent="0.25">
      <c r="A59" s="75"/>
      <c r="B59" s="76"/>
      <c r="C59" s="76"/>
      <c r="D59" s="78"/>
      <c r="F59" s="7" t="s">
        <v>46</v>
      </c>
    </row>
    <row r="60" spans="1:6" ht="15.75" x14ac:dyDescent="0.25">
      <c r="A60" s="110" t="s">
        <v>178</v>
      </c>
      <c r="B60" s="63" t="s">
        <v>174</v>
      </c>
      <c r="C60" s="64" t="s">
        <v>175</v>
      </c>
      <c r="D60" s="68" t="s">
        <v>19</v>
      </c>
      <c r="F60" s="7" t="s">
        <v>54</v>
      </c>
    </row>
    <row r="61" spans="1:6" ht="15.75" x14ac:dyDescent="0.25">
      <c r="A61" s="69" t="s">
        <v>177</v>
      </c>
      <c r="B61" s="116"/>
      <c r="C61" s="117"/>
      <c r="D61" s="118">
        <v>0</v>
      </c>
      <c r="F61" s="7" t="s">
        <v>53</v>
      </c>
    </row>
    <row r="62" spans="1:6" ht="15.75" x14ac:dyDescent="0.25">
      <c r="A62" s="69" t="s">
        <v>168</v>
      </c>
      <c r="B62" s="116"/>
      <c r="C62" s="112" t="str">
        <f>IF(B62="", "", DATE(YEAR(B62), 12, 31))</f>
        <v/>
      </c>
      <c r="D62" s="118">
        <v>0</v>
      </c>
      <c r="F62" s="7" t="s">
        <v>109</v>
      </c>
    </row>
    <row r="63" spans="1:6" ht="15.75" x14ac:dyDescent="0.25">
      <c r="A63" s="75"/>
      <c r="B63" s="76"/>
      <c r="C63" s="76"/>
      <c r="D63" s="78"/>
      <c r="F63" s="7" t="s">
        <v>110</v>
      </c>
    </row>
    <row r="64" spans="1:6" ht="15.75" x14ac:dyDescent="0.25">
      <c r="A64" s="77" t="s">
        <v>140</v>
      </c>
      <c r="B64" s="76"/>
      <c r="C64" s="76"/>
      <c r="D64" s="109">
        <f>IFERROR(IF(B62="", (D61/((C61-B61)/30)*12),(D61+D62)/(((C61-B61)/30)+((C62-B62)/30))*12),0)</f>
        <v>0</v>
      </c>
      <c r="F64" s="7" t="s">
        <v>48</v>
      </c>
    </row>
    <row r="65" spans="1:6" ht="15.75" x14ac:dyDescent="0.25">
      <c r="A65" s="77"/>
      <c r="B65" s="76"/>
      <c r="C65" s="76"/>
      <c r="D65" s="83"/>
      <c r="F65" s="7" t="s">
        <v>111</v>
      </c>
    </row>
    <row r="66" spans="1:6" ht="15.75" x14ac:dyDescent="0.25">
      <c r="A66" s="80" t="s">
        <v>17</v>
      </c>
      <c r="B66" s="84" t="s">
        <v>14</v>
      </c>
      <c r="C66" s="81" t="s">
        <v>19</v>
      </c>
      <c r="D66" s="82" t="s">
        <v>25</v>
      </c>
      <c r="F66" s="7" t="s">
        <v>112</v>
      </c>
    </row>
    <row r="67" spans="1:6" ht="15.75" x14ac:dyDescent="0.25">
      <c r="A67" s="119"/>
      <c r="B67" s="120"/>
      <c r="C67" s="121"/>
      <c r="D67" s="10" t="str">
        <f>IF(B67="","",IF(B67="Weekly",C67*52,IF(B67="Bi-weekly",C67*26,IF(B67="Semi-monthly",C67*24,IF(B67="Monthly",C67*12,IF(B67="Annual", C67*1,IF(B67="Once",C67,IF(B67="Quarterly",C67*4))))))))</f>
        <v/>
      </c>
      <c r="F67" s="7" t="s">
        <v>44</v>
      </c>
    </row>
    <row r="68" spans="1:6" ht="15.75" x14ac:dyDescent="0.25">
      <c r="A68" s="119"/>
      <c r="B68" s="120"/>
      <c r="C68" s="121"/>
      <c r="D68" s="10" t="str">
        <f t="shared" ref="D68:D73" si="1">IF(B68="","",IF(B68="Weekly",C68*52,IF(B68="Bi-weekly",C68*26,IF(B68="Semi-monthly",C68*24,IF(B68="Monthly",C68*12,IF(B68="Annual", C68*1,IF(B68="Once",C68,IF(B68="Quarterly",C68*4))))))))</f>
        <v/>
      </c>
      <c r="F68" s="7" t="s">
        <v>113</v>
      </c>
    </row>
    <row r="69" spans="1:6" ht="15.75" x14ac:dyDescent="0.25">
      <c r="A69" s="119"/>
      <c r="B69" s="120"/>
      <c r="C69" s="121"/>
      <c r="D69" s="10" t="str">
        <f t="shared" si="1"/>
        <v/>
      </c>
      <c r="F69" s="7" t="s">
        <v>114</v>
      </c>
    </row>
    <row r="70" spans="1:6" ht="15.75" x14ac:dyDescent="0.25">
      <c r="A70" s="119"/>
      <c r="B70" s="120"/>
      <c r="C70" s="121"/>
      <c r="D70" s="10" t="str">
        <f t="shared" si="1"/>
        <v/>
      </c>
      <c r="F70" s="7" t="s">
        <v>43</v>
      </c>
    </row>
    <row r="71" spans="1:6" ht="15.75" x14ac:dyDescent="0.25">
      <c r="A71" s="119"/>
      <c r="B71" s="120"/>
      <c r="C71" s="121"/>
      <c r="D71" s="10" t="str">
        <f t="shared" si="1"/>
        <v/>
      </c>
      <c r="F71" s="7" t="s">
        <v>115</v>
      </c>
    </row>
    <row r="72" spans="1:6" ht="15.75" x14ac:dyDescent="0.25">
      <c r="A72" s="119"/>
      <c r="B72" s="120"/>
      <c r="C72" s="121"/>
      <c r="D72" s="10" t="str">
        <f t="shared" si="1"/>
        <v/>
      </c>
      <c r="F72" s="7" t="s">
        <v>116</v>
      </c>
    </row>
    <row r="73" spans="1:6" ht="15.75" x14ac:dyDescent="0.25">
      <c r="A73" s="119"/>
      <c r="B73" s="120"/>
      <c r="C73" s="121"/>
      <c r="D73" s="10" t="str">
        <f t="shared" si="1"/>
        <v/>
      </c>
      <c r="F73" s="7" t="s">
        <v>117</v>
      </c>
    </row>
    <row r="74" spans="1:6" ht="15.75" x14ac:dyDescent="0.25">
      <c r="A74" s="85"/>
      <c r="B74" s="86"/>
      <c r="C74" s="86"/>
      <c r="D74" s="87"/>
      <c r="F74" s="7" t="s">
        <v>49</v>
      </c>
    </row>
    <row r="75" spans="1:6" ht="15.75" x14ac:dyDescent="0.25">
      <c r="A75" s="75" t="s">
        <v>143</v>
      </c>
      <c r="B75" s="76"/>
      <c r="C75" s="76"/>
      <c r="D75" s="109">
        <f>SUM(D67:D73)</f>
        <v>0</v>
      </c>
      <c r="F75" s="7" t="s">
        <v>118</v>
      </c>
    </row>
    <row r="76" spans="1:6" ht="15.75" x14ac:dyDescent="0.25">
      <c r="A76" s="75" t="s">
        <v>144</v>
      </c>
      <c r="B76" s="76"/>
      <c r="C76" s="76"/>
      <c r="D76" s="109">
        <f>D45+D75+D52+D58+D64</f>
        <v>0</v>
      </c>
      <c r="F76" s="7" t="s">
        <v>119</v>
      </c>
    </row>
    <row r="77" spans="1:6" ht="15.75" x14ac:dyDescent="0.25">
      <c r="A77" s="75" t="s">
        <v>149</v>
      </c>
      <c r="B77" s="76"/>
      <c r="C77" s="76"/>
      <c r="D77" s="109">
        <f>D76/12</f>
        <v>0</v>
      </c>
      <c r="F77" s="7" t="s">
        <v>120</v>
      </c>
    </row>
    <row r="78" spans="1:6" ht="15.75" x14ac:dyDescent="0.25">
      <c r="A78" s="75"/>
      <c r="B78" s="76"/>
      <c r="C78" s="76"/>
      <c r="D78" s="83"/>
      <c r="F78" s="7" t="s">
        <v>121</v>
      </c>
    </row>
    <row r="79" spans="1:6" ht="15.75" x14ac:dyDescent="0.25">
      <c r="A79" s="108" t="s">
        <v>182</v>
      </c>
      <c r="B79" s="177"/>
      <c r="C79" s="177"/>
      <c r="D79" s="74"/>
      <c r="F79" s="7" t="s">
        <v>122</v>
      </c>
    </row>
    <row r="80" spans="1:6" ht="15.75" x14ac:dyDescent="0.25">
      <c r="A80" s="75" t="s">
        <v>26</v>
      </c>
      <c r="B80" s="185"/>
      <c r="C80" s="185"/>
      <c r="D80" s="122">
        <v>0</v>
      </c>
      <c r="F80" s="7" t="s">
        <v>123</v>
      </c>
    </row>
    <row r="81" spans="1:6" ht="15.75" x14ac:dyDescent="0.25">
      <c r="A81" s="75" t="s">
        <v>137</v>
      </c>
      <c r="B81" s="76"/>
      <c r="C81" s="76"/>
      <c r="D81" s="115">
        <v>0</v>
      </c>
      <c r="F81" s="7" t="s">
        <v>34</v>
      </c>
    </row>
    <row r="82" spans="1:6" ht="15.75" x14ac:dyDescent="0.25">
      <c r="A82" s="75" t="s">
        <v>138</v>
      </c>
      <c r="B82" s="76"/>
      <c r="C82" s="76"/>
      <c r="D82" s="115">
        <v>0</v>
      </c>
      <c r="F82" s="7" t="s">
        <v>35</v>
      </c>
    </row>
    <row r="83" spans="1:6" ht="15.75" x14ac:dyDescent="0.25">
      <c r="A83" s="77" t="s">
        <v>139</v>
      </c>
      <c r="B83" s="76"/>
      <c r="C83" s="76"/>
      <c r="D83" s="10">
        <f>IFERROR((D80/((D82-(D81-1))/30)*12),0)</f>
        <v>0</v>
      </c>
      <c r="F83" s="7" t="s">
        <v>124</v>
      </c>
    </row>
    <row r="84" spans="1:6" ht="15.75" x14ac:dyDescent="0.25">
      <c r="A84" s="75"/>
      <c r="B84" s="76"/>
      <c r="C84" s="76"/>
      <c r="D84" s="78"/>
      <c r="F84" s="7" t="s">
        <v>125</v>
      </c>
    </row>
    <row r="85" spans="1:6" ht="15.75" x14ac:dyDescent="0.25">
      <c r="A85" s="110" t="s">
        <v>178</v>
      </c>
      <c r="B85" s="63" t="s">
        <v>174</v>
      </c>
      <c r="C85" s="64" t="s">
        <v>175</v>
      </c>
      <c r="D85" s="68" t="s">
        <v>19</v>
      </c>
      <c r="F85" s="7" t="s">
        <v>126</v>
      </c>
    </row>
    <row r="86" spans="1:6" ht="15.75" x14ac:dyDescent="0.25">
      <c r="A86" s="69" t="s">
        <v>177</v>
      </c>
      <c r="B86" s="116"/>
      <c r="C86" s="117"/>
      <c r="D86" s="118">
        <v>0</v>
      </c>
      <c r="F86" s="7" t="s">
        <v>45</v>
      </c>
    </row>
    <row r="87" spans="1:6" ht="15.75" x14ac:dyDescent="0.25">
      <c r="A87" s="69" t="s">
        <v>168</v>
      </c>
      <c r="B87" s="116"/>
      <c r="C87" s="112" t="str">
        <f>IF(B87="", "", DATE(YEAR(B87), 12, 31))</f>
        <v/>
      </c>
      <c r="D87" s="118">
        <v>0</v>
      </c>
      <c r="F87" s="7" t="s">
        <v>127</v>
      </c>
    </row>
    <row r="88" spans="1:6" ht="15.75" x14ac:dyDescent="0.25">
      <c r="A88" s="75"/>
      <c r="B88" s="76"/>
      <c r="C88" s="76"/>
      <c r="D88" s="78"/>
      <c r="F88" s="7" t="s">
        <v>36</v>
      </c>
    </row>
    <row r="89" spans="1:6" ht="15.75" x14ac:dyDescent="0.25">
      <c r="A89" s="77" t="s">
        <v>140</v>
      </c>
      <c r="B89" s="76"/>
      <c r="C89" s="76"/>
      <c r="D89" s="109">
        <f>IFERROR(IF(B87="", (D86/((C86-B86)/30)*12),(D86+D87)/(((C86-B86)/30)+((C87-B87)/30))*12),0)</f>
        <v>0</v>
      </c>
      <c r="F89" s="7" t="s">
        <v>37</v>
      </c>
    </row>
    <row r="90" spans="1:6" ht="15.75" x14ac:dyDescent="0.25">
      <c r="A90" s="77"/>
      <c r="B90" s="76"/>
      <c r="C90" s="76"/>
      <c r="D90" s="83"/>
      <c r="F90" s="7" t="s">
        <v>50</v>
      </c>
    </row>
    <row r="91" spans="1:6" ht="15.75" x14ac:dyDescent="0.25">
      <c r="A91" s="108" t="s">
        <v>182</v>
      </c>
      <c r="B91" s="177"/>
      <c r="C91" s="177"/>
      <c r="D91" s="74"/>
      <c r="F91" s="7" t="s">
        <v>38</v>
      </c>
    </row>
    <row r="92" spans="1:6" ht="15.75" x14ac:dyDescent="0.25">
      <c r="A92" s="75" t="s">
        <v>26</v>
      </c>
      <c r="B92" s="185"/>
      <c r="C92" s="185"/>
      <c r="D92" s="122">
        <v>0</v>
      </c>
      <c r="F92" s="7" t="s">
        <v>51</v>
      </c>
    </row>
    <row r="93" spans="1:6" ht="15.75" x14ac:dyDescent="0.25">
      <c r="A93" s="75" t="s">
        <v>137</v>
      </c>
      <c r="B93" s="76"/>
      <c r="C93" s="76"/>
      <c r="D93" s="115">
        <v>0</v>
      </c>
      <c r="F93" s="7" t="s">
        <v>128</v>
      </c>
    </row>
    <row r="94" spans="1:6" ht="15.75" x14ac:dyDescent="0.25">
      <c r="A94" s="75" t="s">
        <v>138</v>
      </c>
      <c r="B94" s="76"/>
      <c r="C94" s="76"/>
      <c r="D94" s="115">
        <v>0</v>
      </c>
      <c r="F94" s="7" t="s">
        <v>129</v>
      </c>
    </row>
    <row r="95" spans="1:6" ht="15.75" x14ac:dyDescent="0.25">
      <c r="A95" s="77" t="s">
        <v>139</v>
      </c>
      <c r="B95" s="76"/>
      <c r="C95" s="76"/>
      <c r="D95" s="10">
        <f>IFERROR((D92/((D94-(D93-1))/30)*12),0)</f>
        <v>0</v>
      </c>
      <c r="F95" s="7" t="s">
        <v>39</v>
      </c>
    </row>
    <row r="96" spans="1:6" ht="15.75" x14ac:dyDescent="0.25">
      <c r="A96" s="75"/>
      <c r="B96" s="76"/>
      <c r="C96" s="76"/>
      <c r="D96" s="78"/>
      <c r="F96" s="7" t="s">
        <v>130</v>
      </c>
    </row>
    <row r="97" spans="1:6" ht="15.75" x14ac:dyDescent="0.25">
      <c r="A97" s="110" t="s">
        <v>178</v>
      </c>
      <c r="B97" s="63" t="s">
        <v>174</v>
      </c>
      <c r="C97" s="64" t="s">
        <v>175</v>
      </c>
      <c r="D97" s="68" t="s">
        <v>19</v>
      </c>
      <c r="F97" s="7" t="s">
        <v>40</v>
      </c>
    </row>
    <row r="98" spans="1:6" ht="15.75" x14ac:dyDescent="0.25">
      <c r="A98" s="69" t="s">
        <v>177</v>
      </c>
      <c r="B98" s="116"/>
      <c r="C98" s="117"/>
      <c r="D98" s="118">
        <v>0</v>
      </c>
      <c r="F98" s="7" t="s">
        <v>131</v>
      </c>
    </row>
    <row r="99" spans="1:6" ht="15.75" x14ac:dyDescent="0.25">
      <c r="A99" s="69" t="s">
        <v>168</v>
      </c>
      <c r="B99" s="116"/>
      <c r="C99" s="112" t="str">
        <f>IF(B99="", "", DATE(YEAR(B99), 12, 31))</f>
        <v/>
      </c>
      <c r="D99" s="118">
        <v>0</v>
      </c>
      <c r="F99" s="7" t="s">
        <v>132</v>
      </c>
    </row>
    <row r="100" spans="1:6" ht="15.75" x14ac:dyDescent="0.25">
      <c r="A100" s="75"/>
      <c r="B100" s="76"/>
      <c r="C100" s="76"/>
      <c r="D100" s="78"/>
      <c r="F100" s="7" t="s">
        <v>41</v>
      </c>
    </row>
    <row r="101" spans="1:6" ht="15.75" x14ac:dyDescent="0.25">
      <c r="A101" s="77" t="s">
        <v>140</v>
      </c>
      <c r="B101" s="76"/>
      <c r="C101" s="76"/>
      <c r="D101" s="109">
        <f>IFERROR(IF(B99="", (D98/((C98-B98)/30)*12),(D98+D99)/(((C98-B98)/30)+((C99-B99)/30))*12),0)</f>
        <v>0</v>
      </c>
      <c r="F101" s="7" t="s">
        <v>133</v>
      </c>
    </row>
    <row r="102" spans="1:6" ht="15.75" x14ac:dyDescent="0.25">
      <c r="A102" s="77"/>
      <c r="B102" s="76"/>
      <c r="C102" s="76"/>
      <c r="D102" s="83"/>
      <c r="F102" s="7" t="s">
        <v>42</v>
      </c>
    </row>
    <row r="103" spans="1:6" ht="15.75" x14ac:dyDescent="0.25">
      <c r="A103" s="80" t="s">
        <v>17</v>
      </c>
      <c r="B103" s="84" t="s">
        <v>14</v>
      </c>
      <c r="C103" s="81" t="s">
        <v>19</v>
      </c>
      <c r="D103" s="82" t="s">
        <v>25</v>
      </c>
      <c r="F103" s="7" t="s">
        <v>134</v>
      </c>
    </row>
    <row r="104" spans="1:6" ht="15.75" x14ac:dyDescent="0.25">
      <c r="A104" s="119"/>
      <c r="B104" s="120"/>
      <c r="C104" s="121"/>
      <c r="D104" s="10" t="str">
        <f>IF(B104="","",IF(B104="Weekly",C104*52,IF(B104="Bi-weekly",C104*26,IF(B104="Semi-monthly",C104*24,IF(B104="Monthly",C104*12,IF(B104="Once",C104,IF(B104="Annual", C104*1, IF(B104="Quarterly",C104*4))))))))</f>
        <v/>
      </c>
      <c r="F104" s="7" t="s">
        <v>52</v>
      </c>
    </row>
    <row r="105" spans="1:6" ht="15.75" x14ac:dyDescent="0.25">
      <c r="A105" s="119"/>
      <c r="B105" s="120"/>
      <c r="C105" s="121"/>
      <c r="D105" s="10" t="str">
        <f t="shared" ref="D105:D111" si="2">IF(B105="","",IF(B105="Weekly",C105*52,IF(B105="Bi-weekly",C105*26,IF(B105="Semi-monthly",C105*24,IF(B105="Monthly",C105*12,IF(B105="Once",C105,IF(B105="Annual", C105*1, IF(B105="Quarterly",C105*4))))))))</f>
        <v/>
      </c>
      <c r="F105" s="9" t="s">
        <v>18</v>
      </c>
    </row>
    <row r="106" spans="1:6" ht="15.75" x14ac:dyDescent="0.25">
      <c r="A106" s="119"/>
      <c r="B106" s="120"/>
      <c r="C106" s="121"/>
      <c r="D106" s="10" t="str">
        <f t="shared" si="2"/>
        <v/>
      </c>
    </row>
    <row r="107" spans="1:6" ht="15.75" x14ac:dyDescent="0.25">
      <c r="A107" s="119"/>
      <c r="B107" s="120"/>
      <c r="C107" s="121"/>
      <c r="D107" s="10" t="str">
        <f t="shared" si="2"/>
        <v/>
      </c>
    </row>
    <row r="108" spans="1:6" ht="15.75" x14ac:dyDescent="0.25">
      <c r="A108" s="119"/>
      <c r="B108" s="120"/>
      <c r="C108" s="121"/>
      <c r="D108" s="10" t="str">
        <f t="shared" si="2"/>
        <v/>
      </c>
    </row>
    <row r="109" spans="1:6" ht="15.75" x14ac:dyDescent="0.25">
      <c r="A109" s="119"/>
      <c r="B109" s="120"/>
      <c r="C109" s="121"/>
      <c r="D109" s="10" t="str">
        <f t="shared" si="2"/>
        <v/>
      </c>
    </row>
    <row r="110" spans="1:6" ht="15.75" x14ac:dyDescent="0.25">
      <c r="A110" s="119"/>
      <c r="B110" s="120"/>
      <c r="C110" s="121"/>
      <c r="D110" s="10" t="str">
        <f t="shared" si="2"/>
        <v/>
      </c>
    </row>
    <row r="111" spans="1:6" ht="15.75" x14ac:dyDescent="0.25">
      <c r="A111" s="119"/>
      <c r="B111" s="120"/>
      <c r="C111" s="121"/>
      <c r="D111" s="10" t="str">
        <f t="shared" si="2"/>
        <v/>
      </c>
    </row>
    <row r="112" spans="1:6" ht="15.75" x14ac:dyDescent="0.25">
      <c r="A112" s="85"/>
      <c r="B112" s="86"/>
      <c r="C112" s="86"/>
      <c r="D112" s="87"/>
    </row>
    <row r="113" spans="1:4" ht="15.75" x14ac:dyDescent="0.25">
      <c r="A113" s="75" t="s">
        <v>145</v>
      </c>
      <c r="B113" s="76"/>
      <c r="C113" s="76"/>
      <c r="D113" s="109">
        <f>SUM(D104:D111)</f>
        <v>0</v>
      </c>
    </row>
    <row r="114" spans="1:4" ht="15.75" x14ac:dyDescent="0.25">
      <c r="A114" s="75" t="s">
        <v>146</v>
      </c>
      <c r="B114" s="76"/>
      <c r="C114" s="76"/>
      <c r="D114" s="109">
        <f>D83+D113+D89+D95+D101</f>
        <v>0</v>
      </c>
    </row>
    <row r="115" spans="1:4" ht="15.75" x14ac:dyDescent="0.25">
      <c r="A115" s="75" t="s">
        <v>150</v>
      </c>
      <c r="B115" s="76"/>
      <c r="C115" s="76"/>
      <c r="D115" s="109">
        <f>D114/12</f>
        <v>0</v>
      </c>
    </row>
    <row r="116" spans="1:4" ht="15.75" x14ac:dyDescent="0.25">
      <c r="A116" s="75"/>
      <c r="B116" s="76"/>
      <c r="C116" s="76"/>
      <c r="D116" s="88"/>
    </row>
    <row r="117" spans="1:4" ht="15.75" x14ac:dyDescent="0.25">
      <c r="A117" s="71" t="s">
        <v>165</v>
      </c>
      <c r="B117" s="72" t="s">
        <v>166</v>
      </c>
      <c r="C117" s="181" t="s">
        <v>19</v>
      </c>
      <c r="D117" s="182"/>
    </row>
    <row r="118" spans="1:4" ht="15.75" x14ac:dyDescent="0.25">
      <c r="A118" s="69" t="s">
        <v>167</v>
      </c>
      <c r="B118" s="123"/>
      <c r="C118" s="183"/>
      <c r="D118" s="184"/>
    </row>
    <row r="119" spans="1:4" ht="15.75" x14ac:dyDescent="0.25">
      <c r="A119" s="69" t="s">
        <v>168</v>
      </c>
      <c r="B119" s="123"/>
      <c r="C119" s="183"/>
      <c r="D119" s="184"/>
    </row>
    <row r="120" spans="1:4" ht="15.75" x14ac:dyDescent="0.25">
      <c r="A120" s="69" t="s">
        <v>169</v>
      </c>
      <c r="B120" s="123"/>
      <c r="C120" s="183"/>
      <c r="D120" s="184"/>
    </row>
    <row r="121" spans="1:4" ht="15.75" x14ac:dyDescent="0.25">
      <c r="A121" s="70"/>
      <c r="B121" s="66"/>
      <c r="C121" s="65"/>
      <c r="D121" s="83"/>
    </row>
    <row r="122" spans="1:4" ht="15.75" x14ac:dyDescent="0.25">
      <c r="A122" s="70" t="s">
        <v>170</v>
      </c>
      <c r="B122" s="66"/>
      <c r="C122" s="65"/>
      <c r="D122" s="109">
        <f>IFERROR(SUM(C118:D120)/SUM(B118:B120), 0)</f>
        <v>0</v>
      </c>
    </row>
    <row r="123" spans="1:4" ht="15.75" x14ac:dyDescent="0.25">
      <c r="A123" s="70" t="s">
        <v>171</v>
      </c>
      <c r="B123" s="66"/>
      <c r="C123" s="65"/>
      <c r="D123" s="109">
        <f>IFERROR(IF(D122&lt;0, 0, D122*12),0)</f>
        <v>0</v>
      </c>
    </row>
    <row r="124" spans="1:4" ht="15.75" x14ac:dyDescent="0.25">
      <c r="A124" s="67"/>
      <c r="B124" s="66"/>
      <c r="C124" s="66"/>
      <c r="D124" s="88"/>
    </row>
    <row r="125" spans="1:4" ht="15.75" x14ac:dyDescent="0.25">
      <c r="A125" s="92" t="s">
        <v>147</v>
      </c>
      <c r="B125" s="66"/>
      <c r="C125" s="66"/>
      <c r="D125" s="109">
        <f>D114+D76+D38+D123</f>
        <v>0</v>
      </c>
    </row>
    <row r="126" spans="1:4" ht="15.75" x14ac:dyDescent="0.25">
      <c r="A126" s="92"/>
      <c r="B126" s="66"/>
      <c r="C126" s="66"/>
      <c r="D126" s="83"/>
    </row>
    <row r="127" spans="1:4" ht="15.75" x14ac:dyDescent="0.25">
      <c r="A127" s="89" t="s">
        <v>180</v>
      </c>
      <c r="B127" s="90"/>
      <c r="C127" s="90"/>
      <c r="D127" s="91"/>
    </row>
    <row r="128" spans="1:4" ht="15.75" x14ac:dyDescent="0.25">
      <c r="A128" s="92" t="s">
        <v>2</v>
      </c>
      <c r="B128" s="178" t="s">
        <v>18</v>
      </c>
      <c r="C128" s="179"/>
      <c r="D128" s="180"/>
    </row>
    <row r="129" spans="1:4" ht="15.75" x14ac:dyDescent="0.25">
      <c r="A129" s="75" t="s">
        <v>23</v>
      </c>
      <c r="B129" s="76"/>
      <c r="C129" s="76"/>
      <c r="D129" s="124" t="s">
        <v>18</v>
      </c>
    </row>
    <row r="130" spans="1:4" ht="15.75" x14ac:dyDescent="0.25">
      <c r="A130" s="93" t="s">
        <v>22</v>
      </c>
      <c r="B130" s="76"/>
      <c r="C130" s="76"/>
      <c r="D130" s="124" t="s">
        <v>18</v>
      </c>
    </row>
    <row r="131" spans="1:4" ht="15.75" x14ac:dyDescent="0.25">
      <c r="A131" s="75" t="s">
        <v>24</v>
      </c>
      <c r="B131" s="76"/>
      <c r="C131" s="76"/>
      <c r="D131" s="12">
        <f>IFERROR(INDEX('SF Income Limits'!A1:Y103,MATCH(B128,'SF Income Limits'!A:A,0),MATCH(CONCATENATE(D130,D129),'SF Income Limits'!A1:Y1,0)),0)</f>
        <v>0</v>
      </c>
    </row>
    <row r="132" spans="1:4" ht="15.75" x14ac:dyDescent="0.25">
      <c r="A132" s="136"/>
      <c r="B132" s="130"/>
      <c r="C132" s="130"/>
      <c r="D132" s="131"/>
    </row>
    <row r="133" spans="1:4" ht="48" thickBot="1" x14ac:dyDescent="0.3">
      <c r="A133" s="132" t="s">
        <v>183</v>
      </c>
      <c r="B133" s="133" t="s">
        <v>0</v>
      </c>
      <c r="C133" s="76"/>
      <c r="D133" s="94"/>
    </row>
    <row r="134" spans="1:4" ht="16.5" thickBot="1" x14ac:dyDescent="0.3">
      <c r="A134" s="119"/>
      <c r="B134" s="125"/>
      <c r="C134" s="76"/>
      <c r="D134" s="13" t="str">
        <f>IF(OR(D131 =0, D125 =0), "", IF(OR(D131="",D125=0), "",IF(D131&gt;D125,"Eligible","Not-Eligible")))</f>
        <v/>
      </c>
    </row>
    <row r="135" spans="1:4" ht="15.75" x14ac:dyDescent="0.25">
      <c r="A135" s="119"/>
      <c r="B135" s="120"/>
      <c r="C135" s="76"/>
      <c r="D135" s="94"/>
    </row>
    <row r="136" spans="1:4" ht="15.75" x14ac:dyDescent="0.25">
      <c r="A136" s="119"/>
      <c r="B136" s="120"/>
      <c r="C136" s="105"/>
      <c r="D136" s="106"/>
    </row>
    <row r="137" spans="1:4" ht="15.75" x14ac:dyDescent="0.25">
      <c r="A137" s="119"/>
      <c r="B137" s="120"/>
      <c r="C137" s="15"/>
      <c r="D137" s="16"/>
    </row>
    <row r="138" spans="1:4" ht="15.75" x14ac:dyDescent="0.25">
      <c r="A138" s="119"/>
      <c r="B138" s="120"/>
      <c r="C138" s="15"/>
      <c r="D138" s="16"/>
    </row>
    <row r="139" spans="1:4" ht="15.75" x14ac:dyDescent="0.25">
      <c r="A139" s="119"/>
      <c r="B139" s="120"/>
      <c r="C139" s="76"/>
      <c r="D139" s="94"/>
    </row>
    <row r="140" spans="1:4" ht="15.75" x14ac:dyDescent="0.25">
      <c r="A140" s="119"/>
      <c r="B140" s="120"/>
      <c r="C140" s="105"/>
      <c r="D140" s="106"/>
    </row>
    <row r="141" spans="1:4" ht="15.75" x14ac:dyDescent="0.25">
      <c r="A141" s="119"/>
      <c r="B141" s="120"/>
      <c r="C141" s="105"/>
      <c r="D141" s="106"/>
    </row>
    <row r="142" spans="1:4" ht="16.5" thickBot="1" x14ac:dyDescent="0.3">
      <c r="A142" s="126"/>
      <c r="B142" s="127"/>
      <c r="C142" s="95"/>
      <c r="D142" s="96"/>
    </row>
    <row r="143" spans="1:4" ht="15.75" x14ac:dyDescent="0.25">
      <c r="A143" s="97" t="s">
        <v>152</v>
      </c>
      <c r="B143" s="98"/>
      <c r="C143" s="98"/>
      <c r="D143" s="99"/>
    </row>
    <row r="144" spans="1:4" ht="15.75" x14ac:dyDescent="0.25">
      <c r="A144" s="100"/>
      <c r="B144" s="101"/>
      <c r="C144" s="102"/>
      <c r="D144" s="103"/>
    </row>
    <row r="145" spans="1:7" ht="46.5" customHeight="1" x14ac:dyDescent="0.25">
      <c r="A145" s="161" t="s">
        <v>209</v>
      </c>
      <c r="B145" s="162"/>
      <c r="C145" s="162"/>
      <c r="D145" s="163"/>
    </row>
    <row r="146" spans="1:7" ht="15.75" x14ac:dyDescent="0.25">
      <c r="A146" s="138"/>
      <c r="B146" s="139"/>
      <c r="C146" s="139"/>
      <c r="D146" s="140"/>
    </row>
    <row r="147" spans="1:7" ht="31.5" customHeight="1" x14ac:dyDescent="0.25">
      <c r="A147" s="161" t="s">
        <v>153</v>
      </c>
      <c r="B147" s="162"/>
      <c r="C147" s="162"/>
      <c r="D147" s="163"/>
    </row>
    <row r="148" spans="1:7" ht="15.75" x14ac:dyDescent="0.25">
      <c r="A148" s="104" t="s">
        <v>154</v>
      </c>
      <c r="B148" s="102"/>
      <c r="C148" s="102"/>
      <c r="D148" s="103" t="s">
        <v>155</v>
      </c>
    </row>
    <row r="149" spans="1:7" ht="15.75" x14ac:dyDescent="0.25">
      <c r="A149" s="104" t="s">
        <v>156</v>
      </c>
      <c r="B149" s="102"/>
      <c r="C149" s="102"/>
      <c r="D149" s="103" t="s">
        <v>155</v>
      </c>
    </row>
    <row r="150" spans="1:7" s="129" customFormat="1" ht="15.75" x14ac:dyDescent="0.25">
      <c r="A150" s="104"/>
      <c r="B150" s="102"/>
      <c r="C150" s="102"/>
      <c r="D150" s="103"/>
      <c r="G150" s="26"/>
    </row>
    <row r="151" spans="1:7" ht="30.75" customHeight="1" x14ac:dyDescent="0.25">
      <c r="A151" s="161" t="s">
        <v>187</v>
      </c>
      <c r="B151" s="162"/>
      <c r="C151" s="162"/>
      <c r="D151" s="163"/>
      <c r="G151" s="129"/>
    </row>
    <row r="152" spans="1:7" ht="15.75" x14ac:dyDescent="0.25">
      <c r="A152" s="104" t="s">
        <v>188</v>
      </c>
      <c r="B152" s="102"/>
      <c r="C152" s="102"/>
      <c r="D152" s="103" t="s">
        <v>155</v>
      </c>
    </row>
    <row r="153" spans="1:7" ht="15.75" x14ac:dyDescent="0.25">
      <c r="A153" s="104" t="s">
        <v>189</v>
      </c>
      <c r="B153" s="102"/>
      <c r="C153" s="102"/>
      <c r="D153" s="103" t="s">
        <v>155</v>
      </c>
    </row>
    <row r="154" spans="1:7" ht="15.75" x14ac:dyDescent="0.25">
      <c r="A154" s="104"/>
      <c r="B154" s="102"/>
      <c r="C154" s="102"/>
      <c r="D154" s="103"/>
    </row>
    <row r="155" spans="1:7" ht="15.75" thickBot="1" x14ac:dyDescent="0.3">
      <c r="A155" s="164" t="s">
        <v>190</v>
      </c>
      <c r="B155" s="165"/>
      <c r="C155" s="165"/>
      <c r="D155" s="166"/>
    </row>
    <row r="163" spans="1:7" ht="45" customHeight="1" x14ac:dyDescent="0.25"/>
    <row r="165" spans="1:7" ht="30" customHeight="1" x14ac:dyDescent="0.25"/>
    <row r="166" spans="1:7" s="129" customFormat="1" x14ac:dyDescent="0.25">
      <c r="A166" s="26"/>
      <c r="B166" s="26"/>
      <c r="C166" s="26"/>
      <c r="D166" s="50"/>
      <c r="G166" s="26"/>
    </row>
    <row r="167" spans="1:7" x14ac:dyDescent="0.25">
      <c r="G167" s="129"/>
    </row>
  </sheetData>
  <sheetProtection algorithmName="SHA-512" hashValue="/W7h5RflKmB+ue3L+ow9SG582YBD8UO6Q12fmbTv0jIEm811EsfkORDt0znEukpVOWZWXeaFKDiIgjxqZKg5KQ==" saltValue="qFD5bFGClOgQNFNqUsKyCg==" spinCount="100000" sheet="1" objects="1" scenarios="1"/>
  <mergeCells count="24">
    <mergeCell ref="A145:D145"/>
    <mergeCell ref="A147:D147"/>
    <mergeCell ref="A151:D151"/>
    <mergeCell ref="A155:D155"/>
    <mergeCell ref="S8:T8"/>
    <mergeCell ref="B15:C15"/>
    <mergeCell ref="B92:C92"/>
    <mergeCell ref="C117:D117"/>
    <mergeCell ref="C118:D118"/>
    <mergeCell ref="C119:D119"/>
    <mergeCell ref="C120:D120"/>
    <mergeCell ref="B128:D128"/>
    <mergeCell ref="S2:W6"/>
    <mergeCell ref="B16:C16"/>
    <mergeCell ref="B54:C54"/>
    <mergeCell ref="B55:C55"/>
    <mergeCell ref="B91:C91"/>
    <mergeCell ref="B80:C80"/>
    <mergeCell ref="B79:C79"/>
    <mergeCell ref="A1:D1"/>
    <mergeCell ref="B3:C3"/>
    <mergeCell ref="B4:C4"/>
    <mergeCell ref="B41:C41"/>
    <mergeCell ref="B42:C42"/>
  </mergeCells>
  <conditionalFormatting sqref="D133">
    <cfRule type="containsText" dxfId="4" priority="4" operator="containsText" text="Not Approved">
      <formula>NOT(ISERROR(SEARCH("Not Approved",D133)))</formula>
    </cfRule>
    <cfRule type="containsText" dxfId="3" priority="5" operator="containsText" text="Approved">
      <formula>NOT(ISERROR(SEARCH("Approved",D133)))</formula>
    </cfRule>
  </conditionalFormatting>
  <conditionalFormatting sqref="D125:D126">
    <cfRule type="cellIs" dxfId="2" priority="3" operator="equal">
      <formula>"Approved"</formula>
    </cfRule>
  </conditionalFormatting>
  <conditionalFormatting sqref="D134">
    <cfRule type="cellIs" dxfId="1" priority="1" operator="equal">
      <formula>"Non-Eligible"</formula>
    </cfRule>
    <cfRule type="cellIs" dxfId="0" priority="2" operator="equal">
      <formula>"Eligible"</formula>
    </cfRule>
  </conditionalFormatting>
  <dataValidations count="6">
    <dataValidation type="list" allowBlank="1" showInputMessage="1" showErrorMessage="1" sqref="A28:A35 A67:A73 A104:A111">
      <formula1>$H$3:$H$10</formula1>
    </dataValidation>
    <dataValidation type="list" allowBlank="1" showInputMessage="1" showErrorMessage="1" sqref="B104:B111 B67:B73 B28:B35">
      <formula1>$I$3:$I$10</formula1>
    </dataValidation>
    <dataValidation type="list" allowBlank="1" showInputMessage="1" showErrorMessage="1" sqref="B118:B120">
      <formula1>$R$3:$R$15</formula1>
    </dataValidation>
    <dataValidation type="list" allowBlank="1" showInputMessage="1" showErrorMessage="1" sqref="B128:D128">
      <formula1>$F$3:$F$105</formula1>
    </dataValidation>
    <dataValidation type="list" allowBlank="1" showInputMessage="1" showErrorMessage="1" sqref="D129">
      <formula1>$K$3:$K$11</formula1>
    </dataValidation>
    <dataValidation type="list" allowBlank="1" showInputMessage="1" showErrorMessage="1" sqref="D130">
      <formula1>$G$3:$G$6</formula1>
    </dataValidation>
  </dataValidations>
  <pageMargins left="0.7" right="0.7" top="0.75" bottom="0.75" header="0.3" footer="0.3"/>
  <pageSetup orientation="portrait" r:id="rId1"/>
  <headerFooter>
    <oddFooter>&amp;L&amp;D &amp;T &amp;R&amp;P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121"/>
  <sheetViews>
    <sheetView workbookViewId="0">
      <pane xSplit="1" ySplit="1" topLeftCell="B2" activePane="bottomRight" state="frozen"/>
      <selection pane="topRight" activeCell="B1" sqref="B1"/>
      <selection pane="bottomLeft" activeCell="A2" sqref="A2"/>
      <selection pane="bottomRight" activeCell="A111" sqref="A111"/>
    </sheetView>
  </sheetViews>
  <sheetFormatPr defaultRowHeight="15" x14ac:dyDescent="0.25"/>
  <cols>
    <col min="1" max="1" width="13.85546875" bestFit="1" customWidth="1"/>
    <col min="2" max="3" width="15" bestFit="1" customWidth="1"/>
    <col min="4" max="5" width="22" bestFit="1" customWidth="1"/>
    <col min="6" max="7" width="15" bestFit="1" customWidth="1"/>
    <col min="8" max="8" width="25.140625" bestFit="1" customWidth="1"/>
    <col min="9" max="9" width="15.5703125" bestFit="1" customWidth="1"/>
    <col min="10" max="10" width="15" bestFit="1" customWidth="1"/>
    <col min="11" max="11" width="18.7109375" bestFit="1" customWidth="1"/>
    <col min="12" max="12" width="15.5703125" bestFit="1" customWidth="1"/>
    <col min="13" max="17" width="15" bestFit="1" customWidth="1"/>
    <col min="18" max="25" width="23.140625" style="8" bestFit="1" customWidth="1"/>
    <col min="26" max="33" width="27.7109375" bestFit="1" customWidth="1"/>
  </cols>
  <sheetData>
    <row r="1" spans="1:25" x14ac:dyDescent="0.25">
      <c r="A1" s="143" t="s">
        <v>191</v>
      </c>
      <c r="B1" s="144" t="s">
        <v>192</v>
      </c>
      <c r="C1" s="144" t="s">
        <v>193</v>
      </c>
      <c r="D1" s="144" t="s">
        <v>194</v>
      </c>
      <c r="E1" s="144" t="s">
        <v>195</v>
      </c>
      <c r="F1" s="144" t="s">
        <v>196</v>
      </c>
      <c r="G1" s="144" t="s">
        <v>197</v>
      </c>
      <c r="H1" s="144" t="s">
        <v>198</v>
      </c>
      <c r="I1" s="144" t="s">
        <v>199</v>
      </c>
      <c r="J1" s="145" t="s">
        <v>200</v>
      </c>
      <c r="K1" s="145" t="s">
        <v>201</v>
      </c>
      <c r="L1" s="145" t="s">
        <v>202</v>
      </c>
      <c r="M1" s="145" t="s">
        <v>203</v>
      </c>
      <c r="N1" s="145" t="s">
        <v>204</v>
      </c>
      <c r="O1" s="145" t="s">
        <v>205</v>
      </c>
      <c r="P1" s="145" t="s">
        <v>206</v>
      </c>
      <c r="Q1" s="145" t="s">
        <v>207</v>
      </c>
      <c r="R1" s="158" t="s">
        <v>210</v>
      </c>
      <c r="S1" s="158" t="s">
        <v>211</v>
      </c>
      <c r="T1" s="158" t="s">
        <v>212</v>
      </c>
      <c r="U1" s="158" t="s">
        <v>213</v>
      </c>
      <c r="V1" s="158" t="s">
        <v>214</v>
      </c>
      <c r="W1" s="158" t="s">
        <v>215</v>
      </c>
      <c r="X1" s="158" t="s">
        <v>216</v>
      </c>
      <c r="Y1" s="158" t="s">
        <v>217</v>
      </c>
    </row>
    <row r="2" spans="1:25" x14ac:dyDescent="0.25">
      <c r="A2" s="146" t="s">
        <v>62</v>
      </c>
      <c r="B2" s="147">
        <v>21600</v>
      </c>
      <c r="C2" s="147">
        <v>24700</v>
      </c>
      <c r="D2" s="147">
        <v>27800</v>
      </c>
      <c r="E2" s="147">
        <v>30850</v>
      </c>
      <c r="F2" s="147">
        <v>33350</v>
      </c>
      <c r="G2" s="147">
        <v>35800</v>
      </c>
      <c r="H2" s="147">
        <v>38300</v>
      </c>
      <c r="I2" s="147">
        <v>40750</v>
      </c>
      <c r="J2" s="148">
        <v>34550</v>
      </c>
      <c r="K2" s="148">
        <v>39500</v>
      </c>
      <c r="L2" s="148">
        <v>44450</v>
      </c>
      <c r="M2" s="148">
        <v>49350</v>
      </c>
      <c r="N2" s="148">
        <v>53300</v>
      </c>
      <c r="O2" s="148">
        <v>57250</v>
      </c>
      <c r="P2" s="148">
        <v>61200</v>
      </c>
      <c r="Q2" s="148">
        <v>65150</v>
      </c>
      <c r="R2" s="159">
        <v>12960</v>
      </c>
      <c r="S2" s="159">
        <v>14820</v>
      </c>
      <c r="T2" s="159">
        <v>16680</v>
      </c>
      <c r="U2" s="159">
        <v>18510</v>
      </c>
      <c r="V2" s="159">
        <v>20010</v>
      </c>
      <c r="W2" s="159">
        <v>21480</v>
      </c>
      <c r="X2" s="159">
        <v>22980</v>
      </c>
      <c r="Y2" s="159">
        <v>24450</v>
      </c>
    </row>
    <row r="3" spans="1:25" x14ac:dyDescent="0.25">
      <c r="A3" s="149" t="s">
        <v>63</v>
      </c>
      <c r="B3" s="147">
        <v>19250</v>
      </c>
      <c r="C3" s="147">
        <v>22000</v>
      </c>
      <c r="D3" s="147">
        <v>24750</v>
      </c>
      <c r="E3" s="147">
        <v>27500</v>
      </c>
      <c r="F3" s="147">
        <v>29700</v>
      </c>
      <c r="G3" s="147">
        <v>31900</v>
      </c>
      <c r="H3" s="147">
        <v>34100</v>
      </c>
      <c r="I3" s="147">
        <v>36300</v>
      </c>
      <c r="J3" s="148">
        <v>30800</v>
      </c>
      <c r="K3" s="148">
        <v>35200</v>
      </c>
      <c r="L3" s="148">
        <v>39600</v>
      </c>
      <c r="M3" s="148">
        <v>44000</v>
      </c>
      <c r="N3" s="148">
        <v>47550</v>
      </c>
      <c r="O3" s="148">
        <v>51050</v>
      </c>
      <c r="P3" s="148">
        <v>54600</v>
      </c>
      <c r="Q3" s="148">
        <v>58100</v>
      </c>
      <c r="R3" s="159">
        <v>11550</v>
      </c>
      <c r="S3" s="159">
        <v>13200</v>
      </c>
      <c r="T3" s="159">
        <v>14850</v>
      </c>
      <c r="U3" s="159">
        <v>16500</v>
      </c>
      <c r="V3" s="159">
        <v>17820</v>
      </c>
      <c r="W3" s="159">
        <v>19140</v>
      </c>
      <c r="X3" s="159">
        <v>20460</v>
      </c>
      <c r="Y3" s="159">
        <v>21780</v>
      </c>
    </row>
    <row r="4" spans="1:25" x14ac:dyDescent="0.25">
      <c r="A4" s="146" t="s">
        <v>64</v>
      </c>
      <c r="B4" s="147">
        <v>22650</v>
      </c>
      <c r="C4" s="147">
        <v>25900</v>
      </c>
      <c r="D4" s="147">
        <v>29150</v>
      </c>
      <c r="E4" s="147">
        <v>32350</v>
      </c>
      <c r="F4" s="147">
        <v>34950</v>
      </c>
      <c r="G4" s="147">
        <v>37550</v>
      </c>
      <c r="H4" s="147">
        <v>40150</v>
      </c>
      <c r="I4" s="147">
        <v>42750</v>
      </c>
      <c r="J4" s="148">
        <v>36250</v>
      </c>
      <c r="K4" s="148">
        <v>41400</v>
      </c>
      <c r="L4" s="148">
        <v>46600</v>
      </c>
      <c r="M4" s="148">
        <v>51750</v>
      </c>
      <c r="N4" s="148">
        <v>55900</v>
      </c>
      <c r="O4" s="148">
        <v>60050</v>
      </c>
      <c r="P4" s="148">
        <v>64200</v>
      </c>
      <c r="Q4" s="148">
        <v>68350</v>
      </c>
      <c r="R4" s="159">
        <v>13590</v>
      </c>
      <c r="S4" s="159">
        <v>15540</v>
      </c>
      <c r="T4" s="159">
        <v>17490</v>
      </c>
      <c r="U4" s="159">
        <v>19410</v>
      </c>
      <c r="V4" s="159">
        <v>20970</v>
      </c>
      <c r="W4" s="159">
        <v>22530</v>
      </c>
      <c r="X4" s="159">
        <v>24090</v>
      </c>
      <c r="Y4" s="159">
        <v>25650</v>
      </c>
    </row>
    <row r="5" spans="1:25" x14ac:dyDescent="0.25">
      <c r="A5" s="149" t="s">
        <v>65</v>
      </c>
      <c r="B5" s="147">
        <v>21600</v>
      </c>
      <c r="C5" s="147">
        <v>24700</v>
      </c>
      <c r="D5" s="147">
        <v>27800</v>
      </c>
      <c r="E5" s="147">
        <v>30850</v>
      </c>
      <c r="F5" s="147">
        <v>33350</v>
      </c>
      <c r="G5" s="147">
        <v>35800</v>
      </c>
      <c r="H5" s="147">
        <v>38300</v>
      </c>
      <c r="I5" s="147">
        <v>40750</v>
      </c>
      <c r="J5" s="148">
        <v>34550</v>
      </c>
      <c r="K5" s="148">
        <v>39500</v>
      </c>
      <c r="L5" s="148">
        <v>44450</v>
      </c>
      <c r="M5" s="148">
        <v>49350</v>
      </c>
      <c r="N5" s="148">
        <v>53300</v>
      </c>
      <c r="O5" s="148">
        <v>57250</v>
      </c>
      <c r="P5" s="148">
        <v>61200</v>
      </c>
      <c r="Q5" s="148">
        <v>65150</v>
      </c>
      <c r="R5" s="159">
        <v>12960</v>
      </c>
      <c r="S5" s="159">
        <v>14820</v>
      </c>
      <c r="T5" s="159">
        <v>16680</v>
      </c>
      <c r="U5" s="159">
        <v>18510</v>
      </c>
      <c r="V5" s="159">
        <v>20010</v>
      </c>
      <c r="W5" s="159">
        <v>21480</v>
      </c>
      <c r="X5" s="159">
        <v>22980</v>
      </c>
      <c r="Y5" s="159">
        <v>24450</v>
      </c>
    </row>
    <row r="6" spans="1:25" x14ac:dyDescent="0.25">
      <c r="A6" s="146" t="s">
        <v>66</v>
      </c>
      <c r="B6" s="147">
        <v>21600</v>
      </c>
      <c r="C6" s="147">
        <v>24700</v>
      </c>
      <c r="D6" s="147">
        <v>27800</v>
      </c>
      <c r="E6" s="147">
        <v>30850</v>
      </c>
      <c r="F6" s="147">
        <v>33350</v>
      </c>
      <c r="G6" s="147">
        <v>35800</v>
      </c>
      <c r="H6" s="147">
        <v>38300</v>
      </c>
      <c r="I6" s="147">
        <v>40750</v>
      </c>
      <c r="J6" s="148">
        <v>34550</v>
      </c>
      <c r="K6" s="148">
        <v>39500</v>
      </c>
      <c r="L6" s="148">
        <v>44450</v>
      </c>
      <c r="M6" s="148">
        <v>49350</v>
      </c>
      <c r="N6" s="148">
        <v>53300</v>
      </c>
      <c r="O6" s="148">
        <v>57250</v>
      </c>
      <c r="P6" s="148">
        <v>61200</v>
      </c>
      <c r="Q6" s="148">
        <v>65150</v>
      </c>
      <c r="R6" s="159">
        <v>12960</v>
      </c>
      <c r="S6" s="159">
        <v>14820</v>
      </c>
      <c r="T6" s="159">
        <v>16680</v>
      </c>
      <c r="U6" s="159">
        <v>18510</v>
      </c>
      <c r="V6" s="159">
        <v>20010</v>
      </c>
      <c r="W6" s="159">
        <v>21480</v>
      </c>
      <c r="X6" s="159">
        <v>22980</v>
      </c>
      <c r="Y6" s="159">
        <v>24450</v>
      </c>
    </row>
    <row r="7" spans="1:25" x14ac:dyDescent="0.25">
      <c r="A7" s="146" t="s">
        <v>67</v>
      </c>
      <c r="B7" s="147">
        <v>21700</v>
      </c>
      <c r="C7" s="147">
        <v>24800</v>
      </c>
      <c r="D7" s="147">
        <v>27900</v>
      </c>
      <c r="E7" s="147">
        <v>31000</v>
      </c>
      <c r="F7" s="147">
        <v>33500</v>
      </c>
      <c r="G7" s="147">
        <v>36000</v>
      </c>
      <c r="H7" s="147">
        <v>38450</v>
      </c>
      <c r="I7" s="147">
        <v>40950</v>
      </c>
      <c r="J7" s="148">
        <v>34750</v>
      </c>
      <c r="K7" s="148">
        <v>39700</v>
      </c>
      <c r="L7" s="148">
        <v>44650</v>
      </c>
      <c r="M7" s="148">
        <v>49600</v>
      </c>
      <c r="N7" s="148">
        <v>53600</v>
      </c>
      <c r="O7" s="148">
        <v>57550</v>
      </c>
      <c r="P7" s="148">
        <v>61550</v>
      </c>
      <c r="Q7" s="148">
        <v>65500</v>
      </c>
      <c r="R7" s="159">
        <v>13020</v>
      </c>
      <c r="S7" s="159">
        <v>14880</v>
      </c>
      <c r="T7" s="159">
        <v>16740</v>
      </c>
      <c r="U7" s="159">
        <v>18600</v>
      </c>
      <c r="V7" s="159">
        <v>20100</v>
      </c>
      <c r="W7" s="159">
        <v>21600</v>
      </c>
      <c r="X7" s="159">
        <v>23070</v>
      </c>
      <c r="Y7" s="159">
        <v>24570</v>
      </c>
    </row>
    <row r="8" spans="1:25" x14ac:dyDescent="0.25">
      <c r="A8" s="146" t="s">
        <v>68</v>
      </c>
      <c r="B8" s="147">
        <v>24650</v>
      </c>
      <c r="C8" s="147">
        <v>28150</v>
      </c>
      <c r="D8" s="147">
        <v>31650</v>
      </c>
      <c r="E8" s="147">
        <v>35150</v>
      </c>
      <c r="F8" s="147">
        <v>38000</v>
      </c>
      <c r="G8" s="147">
        <v>40800</v>
      </c>
      <c r="H8" s="147">
        <v>43600</v>
      </c>
      <c r="I8" s="147">
        <v>46400</v>
      </c>
      <c r="J8" s="148">
        <v>39400</v>
      </c>
      <c r="K8" s="148">
        <v>45000</v>
      </c>
      <c r="L8" s="148">
        <v>50650</v>
      </c>
      <c r="M8" s="148">
        <v>56250</v>
      </c>
      <c r="N8" s="148">
        <v>60750</v>
      </c>
      <c r="O8" s="148">
        <v>65250</v>
      </c>
      <c r="P8" s="148">
        <v>69750</v>
      </c>
      <c r="Q8" s="148">
        <v>74250</v>
      </c>
      <c r="R8" s="159">
        <v>14790</v>
      </c>
      <c r="S8" s="159">
        <v>16890</v>
      </c>
      <c r="T8" s="159">
        <v>18990</v>
      </c>
      <c r="U8" s="159">
        <v>21090</v>
      </c>
      <c r="V8" s="159">
        <v>22800</v>
      </c>
      <c r="W8" s="159">
        <v>24480</v>
      </c>
      <c r="X8" s="159">
        <v>26160</v>
      </c>
      <c r="Y8" s="159">
        <v>27840</v>
      </c>
    </row>
    <row r="9" spans="1:25" x14ac:dyDescent="0.25">
      <c r="A9" s="150" t="s">
        <v>69</v>
      </c>
      <c r="B9" s="147">
        <v>21000</v>
      </c>
      <c r="C9" s="147">
        <v>24000</v>
      </c>
      <c r="D9" s="147">
        <v>27000</v>
      </c>
      <c r="E9" s="147">
        <v>29950</v>
      </c>
      <c r="F9" s="147">
        <v>32350</v>
      </c>
      <c r="G9" s="147">
        <v>34750</v>
      </c>
      <c r="H9" s="147">
        <v>37150</v>
      </c>
      <c r="I9" s="147">
        <v>39550</v>
      </c>
      <c r="J9" s="148">
        <v>33550</v>
      </c>
      <c r="K9" s="148">
        <v>38350</v>
      </c>
      <c r="L9" s="148">
        <v>43150</v>
      </c>
      <c r="M9" s="148">
        <v>47900</v>
      </c>
      <c r="N9" s="148">
        <v>51750</v>
      </c>
      <c r="O9" s="148">
        <v>55600</v>
      </c>
      <c r="P9" s="148">
        <v>59400</v>
      </c>
      <c r="Q9" s="148">
        <v>63250</v>
      </c>
      <c r="R9" s="159">
        <v>12600</v>
      </c>
      <c r="S9" s="159">
        <v>14400</v>
      </c>
      <c r="T9" s="159">
        <v>16200</v>
      </c>
      <c r="U9" s="159">
        <v>17970</v>
      </c>
      <c r="V9" s="159">
        <v>19410</v>
      </c>
      <c r="W9" s="159">
        <v>20850</v>
      </c>
      <c r="X9" s="159">
        <v>22290</v>
      </c>
      <c r="Y9" s="159">
        <v>23730</v>
      </c>
    </row>
    <row r="10" spans="1:25" x14ac:dyDescent="0.25">
      <c r="A10" s="150" t="s">
        <v>70</v>
      </c>
      <c r="B10" s="147">
        <v>21000</v>
      </c>
      <c r="C10" s="147">
        <v>24000</v>
      </c>
      <c r="D10" s="147">
        <v>27000</v>
      </c>
      <c r="E10" s="147">
        <v>29950</v>
      </c>
      <c r="F10" s="147">
        <v>32350</v>
      </c>
      <c r="G10" s="147">
        <v>34750</v>
      </c>
      <c r="H10" s="147">
        <v>37150</v>
      </c>
      <c r="I10" s="147">
        <v>39550</v>
      </c>
      <c r="J10" s="148">
        <v>33550</v>
      </c>
      <c r="K10" s="148">
        <v>38350</v>
      </c>
      <c r="L10" s="148">
        <v>43150</v>
      </c>
      <c r="M10" s="148">
        <v>47900</v>
      </c>
      <c r="N10" s="148">
        <v>51750</v>
      </c>
      <c r="O10" s="148">
        <v>55600</v>
      </c>
      <c r="P10" s="148">
        <v>59400</v>
      </c>
      <c r="Q10" s="148">
        <v>63250</v>
      </c>
      <c r="R10" s="159">
        <v>12600</v>
      </c>
      <c r="S10" s="159">
        <v>14400</v>
      </c>
      <c r="T10" s="159">
        <v>16200</v>
      </c>
      <c r="U10" s="159">
        <v>17970</v>
      </c>
      <c r="V10" s="159">
        <v>19410</v>
      </c>
      <c r="W10" s="159">
        <v>20850</v>
      </c>
      <c r="X10" s="159">
        <v>22290</v>
      </c>
      <c r="Y10" s="159">
        <v>23730</v>
      </c>
    </row>
    <row r="11" spans="1:25" x14ac:dyDescent="0.25">
      <c r="A11" s="149" t="s">
        <v>71</v>
      </c>
      <c r="B11" s="147">
        <v>25200</v>
      </c>
      <c r="C11" s="147">
        <v>28800</v>
      </c>
      <c r="D11" s="147">
        <v>32400</v>
      </c>
      <c r="E11" s="147">
        <v>35950</v>
      </c>
      <c r="F11" s="147">
        <v>38850</v>
      </c>
      <c r="G11" s="147">
        <v>41750</v>
      </c>
      <c r="H11" s="147">
        <v>44600</v>
      </c>
      <c r="I11" s="147">
        <v>47500</v>
      </c>
      <c r="J11" s="148">
        <v>40250</v>
      </c>
      <c r="K11" s="148">
        <v>46000</v>
      </c>
      <c r="L11" s="148">
        <v>51750</v>
      </c>
      <c r="M11" s="148">
        <v>57500</v>
      </c>
      <c r="N11" s="148">
        <v>62100</v>
      </c>
      <c r="O11" s="148">
        <v>66700</v>
      </c>
      <c r="P11" s="148">
        <v>71300</v>
      </c>
      <c r="Q11" s="148">
        <v>75900</v>
      </c>
      <c r="R11" s="159">
        <v>15120</v>
      </c>
      <c r="S11" s="159">
        <v>17280</v>
      </c>
      <c r="T11" s="159">
        <v>19440</v>
      </c>
      <c r="U11" s="159">
        <v>21570</v>
      </c>
      <c r="V11" s="159">
        <v>23310</v>
      </c>
      <c r="W11" s="159">
        <v>25050</v>
      </c>
      <c r="X11" s="159">
        <v>26760</v>
      </c>
      <c r="Y11" s="159">
        <v>28500</v>
      </c>
    </row>
    <row r="12" spans="1:25" x14ac:dyDescent="0.25">
      <c r="A12" s="146" t="s">
        <v>72</v>
      </c>
      <c r="B12" s="147">
        <v>21000</v>
      </c>
      <c r="C12" s="147">
        <v>24000</v>
      </c>
      <c r="D12" s="147">
        <v>27000</v>
      </c>
      <c r="E12" s="147">
        <v>29950</v>
      </c>
      <c r="F12" s="147">
        <v>32350</v>
      </c>
      <c r="G12" s="147">
        <v>34750</v>
      </c>
      <c r="H12" s="147">
        <v>37150</v>
      </c>
      <c r="I12" s="147">
        <v>39550</v>
      </c>
      <c r="J12" s="148">
        <v>33550</v>
      </c>
      <c r="K12" s="148">
        <v>38350</v>
      </c>
      <c r="L12" s="148">
        <v>43150</v>
      </c>
      <c r="M12" s="148">
        <v>47900</v>
      </c>
      <c r="N12" s="148">
        <v>51750</v>
      </c>
      <c r="O12" s="148">
        <v>55600</v>
      </c>
      <c r="P12" s="148">
        <v>59400</v>
      </c>
      <c r="Q12" s="148">
        <v>63250</v>
      </c>
      <c r="R12" s="159">
        <v>12600</v>
      </c>
      <c r="S12" s="159">
        <v>14400</v>
      </c>
      <c r="T12" s="159">
        <v>16200</v>
      </c>
      <c r="U12" s="159">
        <v>17970</v>
      </c>
      <c r="V12" s="159">
        <v>19410</v>
      </c>
      <c r="W12" s="159">
        <v>20850</v>
      </c>
      <c r="X12" s="159">
        <v>22290</v>
      </c>
      <c r="Y12" s="159">
        <v>23730</v>
      </c>
    </row>
    <row r="13" spans="1:25" x14ac:dyDescent="0.25">
      <c r="A13" s="150" t="s">
        <v>73</v>
      </c>
      <c r="B13" s="147">
        <v>21000</v>
      </c>
      <c r="C13" s="147">
        <v>24000</v>
      </c>
      <c r="D13" s="147">
        <v>27000</v>
      </c>
      <c r="E13" s="147">
        <v>29950</v>
      </c>
      <c r="F13" s="147">
        <v>32350</v>
      </c>
      <c r="G13" s="147">
        <v>34750</v>
      </c>
      <c r="H13" s="147">
        <v>37150</v>
      </c>
      <c r="I13" s="147">
        <v>39550</v>
      </c>
      <c r="J13" s="148">
        <v>33550</v>
      </c>
      <c r="K13" s="148">
        <v>38350</v>
      </c>
      <c r="L13" s="148">
        <v>43150</v>
      </c>
      <c r="M13" s="148">
        <v>47900</v>
      </c>
      <c r="N13" s="148">
        <v>51750</v>
      </c>
      <c r="O13" s="148">
        <v>55600</v>
      </c>
      <c r="P13" s="148">
        <v>59400</v>
      </c>
      <c r="Q13" s="148">
        <v>63250</v>
      </c>
      <c r="R13" s="159">
        <v>12600</v>
      </c>
      <c r="S13" s="159">
        <v>14400</v>
      </c>
      <c r="T13" s="159">
        <v>16200</v>
      </c>
      <c r="U13" s="159">
        <v>17970</v>
      </c>
      <c r="V13" s="159">
        <v>19410</v>
      </c>
      <c r="W13" s="159">
        <v>20850</v>
      </c>
      <c r="X13" s="159">
        <v>22290</v>
      </c>
      <c r="Y13" s="159">
        <v>23730</v>
      </c>
    </row>
    <row r="14" spans="1:25" x14ac:dyDescent="0.25">
      <c r="A14" s="150" t="s">
        <v>74</v>
      </c>
      <c r="B14" s="147">
        <v>21000</v>
      </c>
      <c r="C14" s="147">
        <v>24000</v>
      </c>
      <c r="D14" s="147">
        <v>27000</v>
      </c>
      <c r="E14" s="147">
        <v>29950</v>
      </c>
      <c r="F14" s="147">
        <v>32350</v>
      </c>
      <c r="G14" s="147">
        <v>34750</v>
      </c>
      <c r="H14" s="147">
        <v>37150</v>
      </c>
      <c r="I14" s="147">
        <v>39550</v>
      </c>
      <c r="J14" s="148">
        <v>33550</v>
      </c>
      <c r="K14" s="148">
        <v>38350</v>
      </c>
      <c r="L14" s="148">
        <v>43150</v>
      </c>
      <c r="M14" s="148">
        <v>47900</v>
      </c>
      <c r="N14" s="148">
        <v>51750</v>
      </c>
      <c r="O14" s="148">
        <v>55600</v>
      </c>
      <c r="P14" s="148">
        <v>59400</v>
      </c>
      <c r="Q14" s="148">
        <v>63250</v>
      </c>
      <c r="R14" s="159">
        <v>12600</v>
      </c>
      <c r="S14" s="159">
        <v>14400</v>
      </c>
      <c r="T14" s="159">
        <v>16200</v>
      </c>
      <c r="U14" s="159">
        <v>17970</v>
      </c>
      <c r="V14" s="159">
        <v>19410</v>
      </c>
      <c r="W14" s="159">
        <v>20850</v>
      </c>
      <c r="X14" s="159">
        <v>22290</v>
      </c>
      <c r="Y14" s="159">
        <v>23730</v>
      </c>
    </row>
    <row r="15" spans="1:25" x14ac:dyDescent="0.25">
      <c r="A15" s="146" t="s">
        <v>75</v>
      </c>
      <c r="B15" s="147">
        <v>24650</v>
      </c>
      <c r="C15" s="147">
        <v>28150</v>
      </c>
      <c r="D15" s="147">
        <v>31650</v>
      </c>
      <c r="E15" s="147">
        <v>35150</v>
      </c>
      <c r="F15" s="147">
        <v>38000</v>
      </c>
      <c r="G15" s="147">
        <v>40800</v>
      </c>
      <c r="H15" s="147">
        <v>43600</v>
      </c>
      <c r="I15" s="147">
        <v>46400</v>
      </c>
      <c r="J15" s="148">
        <v>39400</v>
      </c>
      <c r="K15" s="148">
        <v>45000</v>
      </c>
      <c r="L15" s="148">
        <v>50650</v>
      </c>
      <c r="M15" s="148">
        <v>56250</v>
      </c>
      <c r="N15" s="148">
        <v>60750</v>
      </c>
      <c r="O15" s="148">
        <v>65250</v>
      </c>
      <c r="P15" s="148">
        <v>69750</v>
      </c>
      <c r="Q15" s="148">
        <v>74250</v>
      </c>
      <c r="R15" s="159">
        <v>14790</v>
      </c>
      <c r="S15" s="159">
        <v>16890</v>
      </c>
      <c r="T15" s="159">
        <v>18990</v>
      </c>
      <c r="U15" s="159">
        <v>21090</v>
      </c>
      <c r="V15" s="159">
        <v>22800</v>
      </c>
      <c r="W15" s="159">
        <v>24480</v>
      </c>
      <c r="X15" s="159">
        <v>26160</v>
      </c>
      <c r="Y15" s="159">
        <v>27840</v>
      </c>
    </row>
    <row r="16" spans="1:25" x14ac:dyDescent="0.25">
      <c r="A16" s="151" t="s">
        <v>76</v>
      </c>
      <c r="B16" s="147">
        <v>21000</v>
      </c>
      <c r="C16" s="147">
        <v>24000</v>
      </c>
      <c r="D16" s="147">
        <v>27000</v>
      </c>
      <c r="E16" s="147">
        <v>30000</v>
      </c>
      <c r="F16" s="147">
        <v>32400</v>
      </c>
      <c r="G16" s="147">
        <v>34800</v>
      </c>
      <c r="H16" s="147">
        <v>37200</v>
      </c>
      <c r="I16" s="147">
        <v>39600</v>
      </c>
      <c r="J16" s="148">
        <v>33600</v>
      </c>
      <c r="K16" s="148">
        <v>38400</v>
      </c>
      <c r="L16" s="148">
        <v>43200</v>
      </c>
      <c r="M16" s="148">
        <v>48000</v>
      </c>
      <c r="N16" s="148">
        <v>51850</v>
      </c>
      <c r="O16" s="148">
        <v>55700</v>
      </c>
      <c r="P16" s="148">
        <v>59550</v>
      </c>
      <c r="Q16" s="148">
        <v>63400</v>
      </c>
      <c r="R16" s="159">
        <v>12600</v>
      </c>
      <c r="S16" s="159">
        <v>14400</v>
      </c>
      <c r="T16" s="159">
        <v>16200</v>
      </c>
      <c r="U16" s="159">
        <v>18000</v>
      </c>
      <c r="V16" s="159">
        <v>19440</v>
      </c>
      <c r="W16" s="159">
        <v>20880</v>
      </c>
      <c r="X16" s="159">
        <v>22320</v>
      </c>
      <c r="Y16" s="159">
        <v>23760</v>
      </c>
    </row>
    <row r="17" spans="1:25" x14ac:dyDescent="0.25">
      <c r="A17" s="149" t="s">
        <v>77</v>
      </c>
      <c r="B17" s="147">
        <v>26600</v>
      </c>
      <c r="C17" s="147">
        <v>30400</v>
      </c>
      <c r="D17" s="147">
        <v>34200</v>
      </c>
      <c r="E17" s="147">
        <v>38000</v>
      </c>
      <c r="F17" s="147">
        <v>41050</v>
      </c>
      <c r="G17" s="147">
        <v>44100</v>
      </c>
      <c r="H17" s="147">
        <v>47150</v>
      </c>
      <c r="I17" s="147">
        <v>50200</v>
      </c>
      <c r="J17" s="148">
        <v>42600</v>
      </c>
      <c r="K17" s="148">
        <v>48650</v>
      </c>
      <c r="L17" s="148">
        <v>54750</v>
      </c>
      <c r="M17" s="148">
        <v>60800</v>
      </c>
      <c r="N17" s="148">
        <v>65700</v>
      </c>
      <c r="O17" s="148">
        <v>70550</v>
      </c>
      <c r="P17" s="148">
        <v>75400</v>
      </c>
      <c r="Q17" s="148">
        <v>80300</v>
      </c>
      <c r="R17" s="159">
        <v>15960</v>
      </c>
      <c r="S17" s="159">
        <v>18240</v>
      </c>
      <c r="T17" s="159">
        <v>20520</v>
      </c>
      <c r="U17" s="159">
        <v>22800</v>
      </c>
      <c r="V17" s="159">
        <v>24630</v>
      </c>
      <c r="W17" s="159">
        <v>26460</v>
      </c>
      <c r="X17" s="159">
        <v>28290</v>
      </c>
      <c r="Y17" s="159">
        <v>30120</v>
      </c>
    </row>
    <row r="18" spans="1:25" x14ac:dyDescent="0.25">
      <c r="A18" s="151" t="s">
        <v>78</v>
      </c>
      <c r="B18" s="147">
        <v>21250</v>
      </c>
      <c r="C18" s="147">
        <v>24250</v>
      </c>
      <c r="D18" s="147">
        <v>27300</v>
      </c>
      <c r="E18" s="147">
        <v>30300</v>
      </c>
      <c r="F18" s="147">
        <v>32750</v>
      </c>
      <c r="G18" s="147">
        <v>35150</v>
      </c>
      <c r="H18" s="147">
        <v>37600</v>
      </c>
      <c r="I18" s="147">
        <v>40000</v>
      </c>
      <c r="J18" s="148">
        <v>33950</v>
      </c>
      <c r="K18" s="148">
        <v>38800</v>
      </c>
      <c r="L18" s="148">
        <v>43650</v>
      </c>
      <c r="M18" s="148">
        <v>48500</v>
      </c>
      <c r="N18" s="148">
        <v>52400</v>
      </c>
      <c r="O18" s="148">
        <v>56300</v>
      </c>
      <c r="P18" s="148">
        <v>60150</v>
      </c>
      <c r="Q18" s="148">
        <v>64050</v>
      </c>
      <c r="R18" s="159">
        <v>12750</v>
      </c>
      <c r="S18" s="159">
        <v>14550</v>
      </c>
      <c r="T18" s="159">
        <v>16380</v>
      </c>
      <c r="U18" s="159">
        <v>18180</v>
      </c>
      <c r="V18" s="159">
        <v>19650</v>
      </c>
      <c r="W18" s="159">
        <v>21090</v>
      </c>
      <c r="X18" s="159">
        <v>22560</v>
      </c>
      <c r="Y18" s="159">
        <v>24000</v>
      </c>
    </row>
    <row r="19" spans="1:25" x14ac:dyDescent="0.25">
      <c r="A19" s="151" t="s">
        <v>79</v>
      </c>
      <c r="B19" s="147">
        <v>21000</v>
      </c>
      <c r="C19" s="147">
        <v>24000</v>
      </c>
      <c r="D19" s="147">
        <v>27000</v>
      </c>
      <c r="E19" s="147">
        <v>30000</v>
      </c>
      <c r="F19" s="147">
        <v>32400</v>
      </c>
      <c r="G19" s="147">
        <v>34800</v>
      </c>
      <c r="H19" s="147">
        <v>37200</v>
      </c>
      <c r="I19" s="147">
        <v>39600</v>
      </c>
      <c r="J19" s="148">
        <v>33600</v>
      </c>
      <c r="K19" s="148">
        <v>38400</v>
      </c>
      <c r="L19" s="148">
        <v>43200</v>
      </c>
      <c r="M19" s="148">
        <v>48000</v>
      </c>
      <c r="N19" s="148">
        <v>51850</v>
      </c>
      <c r="O19" s="148">
        <v>55700</v>
      </c>
      <c r="P19" s="148">
        <v>59550</v>
      </c>
      <c r="Q19" s="148">
        <v>63400</v>
      </c>
      <c r="R19" s="159">
        <v>12600</v>
      </c>
      <c r="S19" s="159">
        <v>14400</v>
      </c>
      <c r="T19" s="159">
        <v>16200</v>
      </c>
      <c r="U19" s="159">
        <v>18000</v>
      </c>
      <c r="V19" s="159">
        <v>19440</v>
      </c>
      <c r="W19" s="159">
        <v>20880</v>
      </c>
      <c r="X19" s="159">
        <v>22320</v>
      </c>
      <c r="Y19" s="159">
        <v>23760</v>
      </c>
    </row>
    <row r="20" spans="1:25" x14ac:dyDescent="0.25">
      <c r="A20" s="146" t="s">
        <v>80</v>
      </c>
      <c r="B20" s="147">
        <v>23350</v>
      </c>
      <c r="C20" s="147">
        <v>26650</v>
      </c>
      <c r="D20" s="147">
        <v>30000</v>
      </c>
      <c r="E20" s="147">
        <v>33300</v>
      </c>
      <c r="F20" s="147">
        <v>36000</v>
      </c>
      <c r="G20" s="147">
        <v>38650</v>
      </c>
      <c r="H20" s="147">
        <v>41300</v>
      </c>
      <c r="I20" s="147">
        <v>44000</v>
      </c>
      <c r="J20" s="148">
        <v>37350</v>
      </c>
      <c r="K20" s="148">
        <v>42650</v>
      </c>
      <c r="L20" s="148">
        <v>48000</v>
      </c>
      <c r="M20" s="148">
        <v>53300</v>
      </c>
      <c r="N20" s="148">
        <v>57600</v>
      </c>
      <c r="O20" s="148">
        <v>61850</v>
      </c>
      <c r="P20" s="148">
        <v>66100</v>
      </c>
      <c r="Q20" s="148">
        <v>70400</v>
      </c>
      <c r="R20" s="159">
        <v>14010</v>
      </c>
      <c r="S20" s="159">
        <v>15990</v>
      </c>
      <c r="T20" s="159">
        <v>18000</v>
      </c>
      <c r="U20" s="159">
        <v>19980</v>
      </c>
      <c r="V20" s="159">
        <v>21600</v>
      </c>
      <c r="W20" s="159">
        <v>23190</v>
      </c>
      <c r="X20" s="159">
        <v>24780</v>
      </c>
      <c r="Y20" s="159">
        <v>26400</v>
      </c>
    </row>
    <row r="21" spans="1:25" x14ac:dyDescent="0.25">
      <c r="A21" s="152" t="s">
        <v>81</v>
      </c>
      <c r="B21" s="147">
        <v>22500</v>
      </c>
      <c r="C21" s="147">
        <v>25700</v>
      </c>
      <c r="D21" s="147">
        <v>28900</v>
      </c>
      <c r="E21" s="147">
        <v>32100</v>
      </c>
      <c r="F21" s="147">
        <v>34700</v>
      </c>
      <c r="G21" s="147">
        <v>37250</v>
      </c>
      <c r="H21" s="147">
        <v>39850</v>
      </c>
      <c r="I21" s="147">
        <v>42400</v>
      </c>
      <c r="J21" s="148">
        <v>35950</v>
      </c>
      <c r="K21" s="148">
        <v>41100</v>
      </c>
      <c r="L21" s="148">
        <v>46250</v>
      </c>
      <c r="M21" s="148">
        <v>51350</v>
      </c>
      <c r="N21" s="148">
        <v>55500</v>
      </c>
      <c r="O21" s="148">
        <v>59600</v>
      </c>
      <c r="P21" s="148">
        <v>63700</v>
      </c>
      <c r="Q21" s="148">
        <v>67800</v>
      </c>
      <c r="R21" s="159">
        <v>13500</v>
      </c>
      <c r="S21" s="159">
        <v>15420</v>
      </c>
      <c r="T21" s="159">
        <v>17340</v>
      </c>
      <c r="U21" s="159">
        <v>19260</v>
      </c>
      <c r="V21" s="159">
        <v>20820</v>
      </c>
      <c r="W21" s="159">
        <v>22350</v>
      </c>
      <c r="X21" s="159">
        <v>23910</v>
      </c>
      <c r="Y21" s="159">
        <v>25440</v>
      </c>
    </row>
    <row r="22" spans="1:25" x14ac:dyDescent="0.25">
      <c r="A22" s="150" t="s">
        <v>82</v>
      </c>
      <c r="B22" s="147">
        <v>23650</v>
      </c>
      <c r="C22" s="147">
        <v>27000</v>
      </c>
      <c r="D22" s="147">
        <v>30400</v>
      </c>
      <c r="E22" s="147">
        <v>33750</v>
      </c>
      <c r="F22" s="147">
        <v>36450</v>
      </c>
      <c r="G22" s="147">
        <v>39150</v>
      </c>
      <c r="H22" s="147">
        <v>41850</v>
      </c>
      <c r="I22" s="147">
        <v>44550</v>
      </c>
      <c r="J22" s="148">
        <v>37800</v>
      </c>
      <c r="K22" s="148">
        <v>43200</v>
      </c>
      <c r="L22" s="148">
        <v>48600</v>
      </c>
      <c r="M22" s="148">
        <v>54000</v>
      </c>
      <c r="N22" s="148">
        <v>58350</v>
      </c>
      <c r="O22" s="148">
        <v>62650</v>
      </c>
      <c r="P22" s="148">
        <v>67000</v>
      </c>
      <c r="Q22" s="148">
        <v>71300</v>
      </c>
      <c r="R22" s="159">
        <v>14190</v>
      </c>
      <c r="S22" s="159">
        <v>16200</v>
      </c>
      <c r="T22" s="159">
        <v>18240</v>
      </c>
      <c r="U22" s="159">
        <v>20250</v>
      </c>
      <c r="V22" s="159">
        <v>21870</v>
      </c>
      <c r="W22" s="159">
        <v>23490</v>
      </c>
      <c r="X22" s="159">
        <v>25110</v>
      </c>
      <c r="Y22" s="159">
        <v>26730</v>
      </c>
    </row>
    <row r="23" spans="1:25" x14ac:dyDescent="0.25">
      <c r="A23" s="149" t="s">
        <v>135</v>
      </c>
      <c r="B23" s="147">
        <v>26600</v>
      </c>
      <c r="C23" s="147">
        <v>30400</v>
      </c>
      <c r="D23" s="147">
        <v>34200</v>
      </c>
      <c r="E23" s="147">
        <v>38000</v>
      </c>
      <c r="F23" s="147">
        <v>41050</v>
      </c>
      <c r="G23" s="147">
        <v>44100</v>
      </c>
      <c r="H23" s="147">
        <v>47150</v>
      </c>
      <c r="I23" s="147">
        <v>50200</v>
      </c>
      <c r="J23" s="148">
        <v>42600</v>
      </c>
      <c r="K23" s="148">
        <v>48650</v>
      </c>
      <c r="L23" s="148">
        <v>54750</v>
      </c>
      <c r="M23" s="148">
        <v>60800</v>
      </c>
      <c r="N23" s="148">
        <v>65700</v>
      </c>
      <c r="O23" s="148">
        <v>70550</v>
      </c>
      <c r="P23" s="148">
        <v>75400</v>
      </c>
      <c r="Q23" s="148">
        <v>80300</v>
      </c>
      <c r="R23" s="159">
        <v>15960</v>
      </c>
      <c r="S23" s="159">
        <v>18240</v>
      </c>
      <c r="T23" s="159">
        <v>20520</v>
      </c>
      <c r="U23" s="159">
        <v>22800</v>
      </c>
      <c r="V23" s="159">
        <v>24630</v>
      </c>
      <c r="W23" s="159">
        <v>26460</v>
      </c>
      <c r="X23" s="159">
        <v>28290</v>
      </c>
      <c r="Y23" s="159">
        <v>30120</v>
      </c>
    </row>
    <row r="24" spans="1:25" x14ac:dyDescent="0.25">
      <c r="A24" s="152" t="s">
        <v>83</v>
      </c>
      <c r="B24" s="147">
        <v>21000</v>
      </c>
      <c r="C24" s="147">
        <v>24000</v>
      </c>
      <c r="D24" s="147">
        <v>27000</v>
      </c>
      <c r="E24" s="147">
        <v>29950</v>
      </c>
      <c r="F24" s="147">
        <v>32350</v>
      </c>
      <c r="G24" s="147">
        <v>34750</v>
      </c>
      <c r="H24" s="147">
        <v>37150</v>
      </c>
      <c r="I24" s="147">
        <v>39550</v>
      </c>
      <c r="J24" s="148">
        <v>33550</v>
      </c>
      <c r="K24" s="148">
        <v>38350</v>
      </c>
      <c r="L24" s="148">
        <v>43150</v>
      </c>
      <c r="M24" s="148">
        <v>47900</v>
      </c>
      <c r="N24" s="148">
        <v>51750</v>
      </c>
      <c r="O24" s="148">
        <v>55600</v>
      </c>
      <c r="P24" s="148">
        <v>59400</v>
      </c>
      <c r="Q24" s="148">
        <v>63250</v>
      </c>
      <c r="R24" s="159">
        <v>12600</v>
      </c>
      <c r="S24" s="159">
        <v>14400</v>
      </c>
      <c r="T24" s="159">
        <v>16200</v>
      </c>
      <c r="U24" s="159">
        <v>17970</v>
      </c>
      <c r="V24" s="159">
        <v>19410</v>
      </c>
      <c r="W24" s="159">
        <v>20850</v>
      </c>
      <c r="X24" s="159">
        <v>22290</v>
      </c>
      <c r="Y24" s="159">
        <v>23730</v>
      </c>
    </row>
    <row r="25" spans="1:25" x14ac:dyDescent="0.25">
      <c r="A25" s="150" t="s">
        <v>84</v>
      </c>
      <c r="B25" s="147">
        <v>21000</v>
      </c>
      <c r="C25" s="147">
        <v>24000</v>
      </c>
      <c r="D25" s="147">
        <v>27000</v>
      </c>
      <c r="E25" s="147">
        <v>29950</v>
      </c>
      <c r="F25" s="147">
        <v>32350</v>
      </c>
      <c r="G25" s="147">
        <v>34750</v>
      </c>
      <c r="H25" s="147">
        <v>37150</v>
      </c>
      <c r="I25" s="147">
        <v>39550</v>
      </c>
      <c r="J25" s="148">
        <v>33550</v>
      </c>
      <c r="K25" s="148">
        <v>38350</v>
      </c>
      <c r="L25" s="148">
        <v>43150</v>
      </c>
      <c r="M25" s="148">
        <v>47900</v>
      </c>
      <c r="N25" s="148">
        <v>51750</v>
      </c>
      <c r="O25" s="148">
        <v>55600</v>
      </c>
      <c r="P25" s="148">
        <v>59400</v>
      </c>
      <c r="Q25" s="148">
        <v>63250</v>
      </c>
      <c r="R25" s="159">
        <v>12600</v>
      </c>
      <c r="S25" s="159">
        <v>14400</v>
      </c>
      <c r="T25" s="159">
        <v>16200</v>
      </c>
      <c r="U25" s="159">
        <v>17970</v>
      </c>
      <c r="V25" s="159">
        <v>19410</v>
      </c>
      <c r="W25" s="159">
        <v>20850</v>
      </c>
      <c r="X25" s="159">
        <v>22290</v>
      </c>
      <c r="Y25" s="159">
        <v>23730</v>
      </c>
    </row>
    <row r="26" spans="1:25" x14ac:dyDescent="0.25">
      <c r="A26" s="152" t="s">
        <v>85</v>
      </c>
      <c r="B26" s="147">
        <v>23500</v>
      </c>
      <c r="C26" s="147">
        <v>26850</v>
      </c>
      <c r="D26" s="147">
        <v>30200</v>
      </c>
      <c r="E26" s="147">
        <v>33550</v>
      </c>
      <c r="F26" s="147">
        <v>36250</v>
      </c>
      <c r="G26" s="147">
        <v>38950</v>
      </c>
      <c r="H26" s="147">
        <v>41650</v>
      </c>
      <c r="I26" s="147">
        <v>44300</v>
      </c>
      <c r="J26" s="148">
        <v>37600</v>
      </c>
      <c r="K26" s="148">
        <v>43000</v>
      </c>
      <c r="L26" s="148">
        <v>48350</v>
      </c>
      <c r="M26" s="148">
        <v>53700</v>
      </c>
      <c r="N26" s="148">
        <v>58000</v>
      </c>
      <c r="O26" s="148">
        <v>62300</v>
      </c>
      <c r="P26" s="148">
        <v>66600</v>
      </c>
      <c r="Q26" s="148">
        <v>70900</v>
      </c>
      <c r="R26" s="159">
        <v>14100</v>
      </c>
      <c r="S26" s="159">
        <v>16110</v>
      </c>
      <c r="T26" s="159">
        <v>18120</v>
      </c>
      <c r="U26" s="159">
        <v>20130</v>
      </c>
      <c r="V26" s="159">
        <v>21750</v>
      </c>
      <c r="W26" s="159">
        <v>23370</v>
      </c>
      <c r="X26" s="159">
        <v>24990</v>
      </c>
      <c r="Y26" s="159">
        <v>26580</v>
      </c>
    </row>
    <row r="27" spans="1:25" x14ac:dyDescent="0.25">
      <c r="A27" s="152" t="s">
        <v>86</v>
      </c>
      <c r="B27" s="147">
        <v>21000</v>
      </c>
      <c r="C27" s="147">
        <v>24000</v>
      </c>
      <c r="D27" s="147">
        <v>27000</v>
      </c>
      <c r="E27" s="147">
        <v>29950</v>
      </c>
      <c r="F27" s="147">
        <v>32350</v>
      </c>
      <c r="G27" s="147">
        <v>34750</v>
      </c>
      <c r="H27" s="147">
        <v>37150</v>
      </c>
      <c r="I27" s="147">
        <v>39550</v>
      </c>
      <c r="J27" s="148">
        <v>33550</v>
      </c>
      <c r="K27" s="148">
        <v>38350</v>
      </c>
      <c r="L27" s="148">
        <v>43150</v>
      </c>
      <c r="M27" s="148">
        <v>47900</v>
      </c>
      <c r="N27" s="148">
        <v>51750</v>
      </c>
      <c r="O27" s="148">
        <v>55600</v>
      </c>
      <c r="P27" s="148">
        <v>59400</v>
      </c>
      <c r="Q27" s="148">
        <v>63250</v>
      </c>
      <c r="R27" s="159">
        <v>12600</v>
      </c>
      <c r="S27" s="159">
        <v>14400</v>
      </c>
      <c r="T27" s="159">
        <v>16200</v>
      </c>
      <c r="U27" s="159">
        <v>17970</v>
      </c>
      <c r="V27" s="159">
        <v>19410</v>
      </c>
      <c r="W27" s="159">
        <v>20850</v>
      </c>
      <c r="X27" s="159">
        <v>22290</v>
      </c>
      <c r="Y27" s="159">
        <v>23730</v>
      </c>
    </row>
    <row r="28" spans="1:25" x14ac:dyDescent="0.25">
      <c r="A28" s="149" t="s">
        <v>87</v>
      </c>
      <c r="B28" s="147">
        <v>25200</v>
      </c>
      <c r="C28" s="147">
        <v>28800</v>
      </c>
      <c r="D28" s="147">
        <v>32400</v>
      </c>
      <c r="E28" s="147">
        <v>35950</v>
      </c>
      <c r="F28" s="147">
        <v>38850</v>
      </c>
      <c r="G28" s="147">
        <v>41750</v>
      </c>
      <c r="H28" s="147">
        <v>44600</v>
      </c>
      <c r="I28" s="147">
        <v>47500</v>
      </c>
      <c r="J28" s="148">
        <v>40250</v>
      </c>
      <c r="K28" s="148">
        <v>46000</v>
      </c>
      <c r="L28" s="148">
        <v>51750</v>
      </c>
      <c r="M28" s="148">
        <v>57500</v>
      </c>
      <c r="N28" s="148">
        <v>62100</v>
      </c>
      <c r="O28" s="148">
        <v>66700</v>
      </c>
      <c r="P28" s="148">
        <v>71300</v>
      </c>
      <c r="Q28" s="148">
        <v>75900</v>
      </c>
      <c r="R28" s="159">
        <v>15120</v>
      </c>
      <c r="S28" s="159">
        <v>17280</v>
      </c>
      <c r="T28" s="159">
        <v>19440</v>
      </c>
      <c r="U28" s="159">
        <v>21570</v>
      </c>
      <c r="V28" s="159">
        <v>23310</v>
      </c>
      <c r="W28" s="159">
        <v>25050</v>
      </c>
      <c r="X28" s="159">
        <v>26760</v>
      </c>
      <c r="Y28" s="159">
        <v>28500</v>
      </c>
    </row>
    <row r="29" spans="1:25" x14ac:dyDescent="0.25">
      <c r="A29" s="152" t="s">
        <v>88</v>
      </c>
      <c r="B29" s="147">
        <v>21000</v>
      </c>
      <c r="C29" s="147">
        <v>24000</v>
      </c>
      <c r="D29" s="147">
        <v>27000</v>
      </c>
      <c r="E29" s="147">
        <v>29950</v>
      </c>
      <c r="F29" s="147">
        <v>32350</v>
      </c>
      <c r="G29" s="147">
        <v>34750</v>
      </c>
      <c r="H29" s="147">
        <v>37150</v>
      </c>
      <c r="I29" s="147">
        <v>39550</v>
      </c>
      <c r="J29" s="148">
        <v>33550</v>
      </c>
      <c r="K29" s="148">
        <v>38350</v>
      </c>
      <c r="L29" s="148">
        <v>43150</v>
      </c>
      <c r="M29" s="148">
        <v>47900</v>
      </c>
      <c r="N29" s="148">
        <v>51750</v>
      </c>
      <c r="O29" s="148">
        <v>55600</v>
      </c>
      <c r="P29" s="148">
        <v>59400</v>
      </c>
      <c r="Q29" s="148">
        <v>63250</v>
      </c>
      <c r="R29" s="159">
        <v>12600</v>
      </c>
      <c r="S29" s="159">
        <v>14400</v>
      </c>
      <c r="T29" s="159">
        <v>16200</v>
      </c>
      <c r="U29" s="159">
        <v>17970</v>
      </c>
      <c r="V29" s="159">
        <v>19410</v>
      </c>
      <c r="W29" s="159">
        <v>20850</v>
      </c>
      <c r="X29" s="159">
        <v>22290</v>
      </c>
      <c r="Y29" s="159">
        <v>23730</v>
      </c>
    </row>
    <row r="30" spans="1:25" x14ac:dyDescent="0.25">
      <c r="A30" s="152" t="s">
        <v>89</v>
      </c>
      <c r="B30" s="147">
        <v>21000</v>
      </c>
      <c r="C30" s="147">
        <v>24000</v>
      </c>
      <c r="D30" s="147">
        <v>27000</v>
      </c>
      <c r="E30" s="147">
        <v>29950</v>
      </c>
      <c r="F30" s="147">
        <v>32350</v>
      </c>
      <c r="G30" s="147">
        <v>34750</v>
      </c>
      <c r="H30" s="147">
        <v>37150</v>
      </c>
      <c r="I30" s="147">
        <v>39550</v>
      </c>
      <c r="J30" s="148">
        <v>33550</v>
      </c>
      <c r="K30" s="148">
        <v>38350</v>
      </c>
      <c r="L30" s="148">
        <v>43150</v>
      </c>
      <c r="M30" s="148">
        <v>47900</v>
      </c>
      <c r="N30" s="148">
        <v>51750</v>
      </c>
      <c r="O30" s="148">
        <v>55600</v>
      </c>
      <c r="P30" s="148">
        <v>59400</v>
      </c>
      <c r="Q30" s="148">
        <v>63250</v>
      </c>
      <c r="R30" s="159">
        <v>12600</v>
      </c>
      <c r="S30" s="159">
        <v>14400</v>
      </c>
      <c r="T30" s="159">
        <v>16200</v>
      </c>
      <c r="U30" s="159">
        <v>17970</v>
      </c>
      <c r="V30" s="159">
        <v>19410</v>
      </c>
      <c r="W30" s="159">
        <v>20850</v>
      </c>
      <c r="X30" s="159">
        <v>22290</v>
      </c>
      <c r="Y30" s="159">
        <v>23730</v>
      </c>
    </row>
    <row r="31" spans="1:25" x14ac:dyDescent="0.25">
      <c r="A31" s="152" t="s">
        <v>90</v>
      </c>
      <c r="B31" s="147">
        <v>21000</v>
      </c>
      <c r="C31" s="147">
        <v>24000</v>
      </c>
      <c r="D31" s="147">
        <v>27000</v>
      </c>
      <c r="E31" s="147">
        <v>29950</v>
      </c>
      <c r="F31" s="147">
        <v>32350</v>
      </c>
      <c r="G31" s="147">
        <v>34750</v>
      </c>
      <c r="H31" s="147">
        <v>37150</v>
      </c>
      <c r="I31" s="147">
        <v>39550</v>
      </c>
      <c r="J31" s="148">
        <v>33550</v>
      </c>
      <c r="K31" s="148">
        <v>38350</v>
      </c>
      <c r="L31" s="148">
        <v>43150</v>
      </c>
      <c r="M31" s="148">
        <v>47900</v>
      </c>
      <c r="N31" s="148">
        <v>51750</v>
      </c>
      <c r="O31" s="148">
        <v>55600</v>
      </c>
      <c r="P31" s="148">
        <v>59400</v>
      </c>
      <c r="Q31" s="148">
        <v>63250</v>
      </c>
      <c r="R31" s="159">
        <v>12600</v>
      </c>
      <c r="S31" s="159">
        <v>14400</v>
      </c>
      <c r="T31" s="159">
        <v>16200</v>
      </c>
      <c r="U31" s="159">
        <v>17970</v>
      </c>
      <c r="V31" s="159">
        <v>19410</v>
      </c>
      <c r="W31" s="159">
        <v>20850</v>
      </c>
      <c r="X31" s="159">
        <v>22290</v>
      </c>
      <c r="Y31" s="159">
        <v>23730</v>
      </c>
    </row>
    <row r="32" spans="1:25" x14ac:dyDescent="0.25">
      <c r="A32" s="152" t="s">
        <v>91</v>
      </c>
      <c r="B32" s="147">
        <v>21000</v>
      </c>
      <c r="C32" s="147">
        <v>24000</v>
      </c>
      <c r="D32" s="147">
        <v>27000</v>
      </c>
      <c r="E32" s="147">
        <v>29950</v>
      </c>
      <c r="F32" s="147">
        <v>32350</v>
      </c>
      <c r="G32" s="147">
        <v>34750</v>
      </c>
      <c r="H32" s="147">
        <v>37150</v>
      </c>
      <c r="I32" s="147">
        <v>39550</v>
      </c>
      <c r="J32" s="148">
        <v>33550</v>
      </c>
      <c r="K32" s="148">
        <v>38350</v>
      </c>
      <c r="L32" s="148">
        <v>43150</v>
      </c>
      <c r="M32" s="148">
        <v>47900</v>
      </c>
      <c r="N32" s="148">
        <v>51750</v>
      </c>
      <c r="O32" s="148">
        <v>55600</v>
      </c>
      <c r="P32" s="148">
        <v>59400</v>
      </c>
      <c r="Q32" s="148">
        <v>63250</v>
      </c>
      <c r="R32" s="159">
        <v>12600</v>
      </c>
      <c r="S32" s="159">
        <v>14400</v>
      </c>
      <c r="T32" s="159">
        <v>16200</v>
      </c>
      <c r="U32" s="159">
        <v>17970</v>
      </c>
      <c r="V32" s="159">
        <v>19410</v>
      </c>
      <c r="W32" s="159">
        <v>20850</v>
      </c>
      <c r="X32" s="159">
        <v>22290</v>
      </c>
      <c r="Y32" s="159">
        <v>23730</v>
      </c>
    </row>
    <row r="33" spans="1:25" x14ac:dyDescent="0.25">
      <c r="A33" s="146" t="s">
        <v>92</v>
      </c>
      <c r="B33" s="147">
        <v>28500</v>
      </c>
      <c r="C33" s="147">
        <v>32550</v>
      </c>
      <c r="D33" s="147">
        <v>36600</v>
      </c>
      <c r="E33" s="147">
        <v>40650</v>
      </c>
      <c r="F33" s="147">
        <v>43950</v>
      </c>
      <c r="G33" s="147">
        <v>47200</v>
      </c>
      <c r="H33" s="147">
        <v>50450</v>
      </c>
      <c r="I33" s="147">
        <v>53700</v>
      </c>
      <c r="J33" s="148">
        <v>45550</v>
      </c>
      <c r="K33" s="148">
        <v>52050</v>
      </c>
      <c r="L33" s="148">
        <v>58550</v>
      </c>
      <c r="M33" s="148">
        <v>65050</v>
      </c>
      <c r="N33" s="148">
        <v>70300</v>
      </c>
      <c r="O33" s="148">
        <v>75500</v>
      </c>
      <c r="P33" s="148">
        <v>80700</v>
      </c>
      <c r="Q33" s="148">
        <v>85900</v>
      </c>
      <c r="R33" s="159">
        <v>17100</v>
      </c>
      <c r="S33" s="159">
        <v>19530</v>
      </c>
      <c r="T33" s="159">
        <v>21960</v>
      </c>
      <c r="U33" s="159">
        <v>24390</v>
      </c>
      <c r="V33" s="159">
        <v>26370</v>
      </c>
      <c r="W33" s="159">
        <v>28320</v>
      </c>
      <c r="X33" s="159">
        <v>30270</v>
      </c>
      <c r="Y33" s="159">
        <v>32220</v>
      </c>
    </row>
    <row r="34" spans="1:25" x14ac:dyDescent="0.25">
      <c r="A34" s="152" t="s">
        <v>93</v>
      </c>
      <c r="B34" s="147">
        <v>21000</v>
      </c>
      <c r="C34" s="147">
        <v>24000</v>
      </c>
      <c r="D34" s="147">
        <v>27000</v>
      </c>
      <c r="E34" s="147">
        <v>29950</v>
      </c>
      <c r="F34" s="147">
        <v>32350</v>
      </c>
      <c r="G34" s="147">
        <v>34750</v>
      </c>
      <c r="H34" s="147">
        <v>37150</v>
      </c>
      <c r="I34" s="147">
        <v>39550</v>
      </c>
      <c r="J34" s="148">
        <v>33550</v>
      </c>
      <c r="K34" s="148">
        <v>38350</v>
      </c>
      <c r="L34" s="148">
        <v>43150</v>
      </c>
      <c r="M34" s="148">
        <v>47900</v>
      </c>
      <c r="N34" s="148">
        <v>51750</v>
      </c>
      <c r="O34" s="148">
        <v>55600</v>
      </c>
      <c r="P34" s="148">
        <v>59400</v>
      </c>
      <c r="Q34" s="148">
        <v>63250</v>
      </c>
      <c r="R34" s="159">
        <v>12600</v>
      </c>
      <c r="S34" s="159">
        <v>14400</v>
      </c>
      <c r="T34" s="159">
        <v>16200</v>
      </c>
      <c r="U34" s="159">
        <v>17970</v>
      </c>
      <c r="V34" s="159">
        <v>19410</v>
      </c>
      <c r="W34" s="159">
        <v>20850</v>
      </c>
      <c r="X34" s="159">
        <v>22290</v>
      </c>
      <c r="Y34" s="159">
        <v>23730</v>
      </c>
    </row>
    <row r="35" spans="1:25" x14ac:dyDescent="0.25">
      <c r="A35" s="150" t="s">
        <v>94</v>
      </c>
      <c r="B35" s="147">
        <v>21000</v>
      </c>
      <c r="C35" s="147">
        <v>24000</v>
      </c>
      <c r="D35" s="147">
        <v>27000</v>
      </c>
      <c r="E35" s="147">
        <v>29950</v>
      </c>
      <c r="F35" s="147">
        <v>32350</v>
      </c>
      <c r="G35" s="147">
        <v>34750</v>
      </c>
      <c r="H35" s="147">
        <v>37150</v>
      </c>
      <c r="I35" s="147">
        <v>39550</v>
      </c>
      <c r="J35" s="148">
        <v>33550</v>
      </c>
      <c r="K35" s="148">
        <v>38350</v>
      </c>
      <c r="L35" s="148">
        <v>43150</v>
      </c>
      <c r="M35" s="148">
        <v>47900</v>
      </c>
      <c r="N35" s="148">
        <v>51750</v>
      </c>
      <c r="O35" s="148">
        <v>55600</v>
      </c>
      <c r="P35" s="148">
        <v>59400</v>
      </c>
      <c r="Q35" s="148">
        <v>63250</v>
      </c>
      <c r="R35" s="159">
        <v>12600</v>
      </c>
      <c r="S35" s="159">
        <v>14400</v>
      </c>
      <c r="T35" s="159">
        <v>16200</v>
      </c>
      <c r="U35" s="159">
        <v>17970</v>
      </c>
      <c r="V35" s="159">
        <v>19410</v>
      </c>
      <c r="W35" s="159">
        <v>20850</v>
      </c>
      <c r="X35" s="159">
        <v>22290</v>
      </c>
      <c r="Y35" s="159">
        <v>23730</v>
      </c>
    </row>
    <row r="36" spans="1:25" x14ac:dyDescent="0.25">
      <c r="A36" s="150" t="s">
        <v>95</v>
      </c>
      <c r="B36" s="147">
        <v>21000</v>
      </c>
      <c r="C36" s="147">
        <v>24000</v>
      </c>
      <c r="D36" s="147">
        <v>27000</v>
      </c>
      <c r="E36" s="147">
        <v>29950</v>
      </c>
      <c r="F36" s="147">
        <v>32350</v>
      </c>
      <c r="G36" s="147">
        <v>34750</v>
      </c>
      <c r="H36" s="147">
        <v>37150</v>
      </c>
      <c r="I36" s="147">
        <v>39550</v>
      </c>
      <c r="J36" s="148">
        <v>33550</v>
      </c>
      <c r="K36" s="148">
        <v>38350</v>
      </c>
      <c r="L36" s="148">
        <v>43150</v>
      </c>
      <c r="M36" s="148">
        <v>47900</v>
      </c>
      <c r="N36" s="148">
        <v>51750</v>
      </c>
      <c r="O36" s="148">
        <v>55600</v>
      </c>
      <c r="P36" s="148">
        <v>59400</v>
      </c>
      <c r="Q36" s="148">
        <v>63250</v>
      </c>
      <c r="R36" s="159">
        <v>12600</v>
      </c>
      <c r="S36" s="159">
        <v>14400</v>
      </c>
      <c r="T36" s="159">
        <v>16200</v>
      </c>
      <c r="U36" s="159">
        <v>17970</v>
      </c>
      <c r="V36" s="159">
        <v>19410</v>
      </c>
      <c r="W36" s="159">
        <v>20850</v>
      </c>
      <c r="X36" s="159">
        <v>22290</v>
      </c>
      <c r="Y36" s="159">
        <v>23730</v>
      </c>
    </row>
    <row r="37" spans="1:25" x14ac:dyDescent="0.25">
      <c r="A37" s="150" t="s">
        <v>96</v>
      </c>
      <c r="B37" s="147">
        <v>22200</v>
      </c>
      <c r="C37" s="147">
        <v>25350</v>
      </c>
      <c r="D37" s="147">
        <v>28500</v>
      </c>
      <c r="E37" s="147">
        <v>31650</v>
      </c>
      <c r="F37" s="147">
        <v>34200</v>
      </c>
      <c r="G37" s="147">
        <v>36750</v>
      </c>
      <c r="H37" s="147">
        <v>39250</v>
      </c>
      <c r="I37" s="147">
        <v>41800</v>
      </c>
      <c r="J37" s="148">
        <v>35500</v>
      </c>
      <c r="K37" s="148">
        <v>40550</v>
      </c>
      <c r="L37" s="148">
        <v>45600</v>
      </c>
      <c r="M37" s="148">
        <v>50650</v>
      </c>
      <c r="N37" s="148">
        <v>54750</v>
      </c>
      <c r="O37" s="148">
        <v>58800</v>
      </c>
      <c r="P37" s="148">
        <v>62850</v>
      </c>
      <c r="Q37" s="148">
        <v>66900</v>
      </c>
      <c r="R37" s="159">
        <v>13320</v>
      </c>
      <c r="S37" s="159">
        <v>15210</v>
      </c>
      <c r="T37" s="159">
        <v>17100</v>
      </c>
      <c r="U37" s="159">
        <v>18990</v>
      </c>
      <c r="V37" s="159">
        <v>20520</v>
      </c>
      <c r="W37" s="159">
        <v>22050</v>
      </c>
      <c r="X37" s="159">
        <v>23550</v>
      </c>
      <c r="Y37" s="159">
        <v>25080</v>
      </c>
    </row>
    <row r="38" spans="1:25" x14ac:dyDescent="0.25">
      <c r="A38" s="149" t="s">
        <v>97</v>
      </c>
      <c r="B38" s="147">
        <v>23300</v>
      </c>
      <c r="C38" s="147">
        <v>26600</v>
      </c>
      <c r="D38" s="147">
        <v>29950</v>
      </c>
      <c r="E38" s="147">
        <v>33250</v>
      </c>
      <c r="F38" s="147">
        <v>35950</v>
      </c>
      <c r="G38" s="147">
        <v>38600</v>
      </c>
      <c r="H38" s="147">
        <v>41250</v>
      </c>
      <c r="I38" s="147">
        <v>43900</v>
      </c>
      <c r="J38" s="148">
        <v>37250</v>
      </c>
      <c r="K38" s="148">
        <v>42600</v>
      </c>
      <c r="L38" s="148">
        <v>47900</v>
      </c>
      <c r="M38" s="148">
        <v>53200</v>
      </c>
      <c r="N38" s="148">
        <v>57500</v>
      </c>
      <c r="O38" s="148">
        <v>61750</v>
      </c>
      <c r="P38" s="148">
        <v>66000</v>
      </c>
      <c r="Q38" s="148">
        <v>70250</v>
      </c>
      <c r="R38" s="159">
        <v>13980</v>
      </c>
      <c r="S38" s="159">
        <v>15960</v>
      </c>
      <c r="T38" s="159">
        <v>17970</v>
      </c>
      <c r="U38" s="159">
        <v>19950</v>
      </c>
      <c r="V38" s="159">
        <v>21570</v>
      </c>
      <c r="W38" s="159">
        <v>23160</v>
      </c>
      <c r="X38" s="159">
        <v>24750</v>
      </c>
      <c r="Y38" s="159">
        <v>26340</v>
      </c>
    </row>
    <row r="39" spans="1:25" x14ac:dyDescent="0.25">
      <c r="A39" s="152" t="s">
        <v>98</v>
      </c>
      <c r="B39" s="147">
        <v>21850</v>
      </c>
      <c r="C39" s="147">
        <v>25000</v>
      </c>
      <c r="D39" s="147">
        <v>28100</v>
      </c>
      <c r="E39" s="147">
        <v>31200</v>
      </c>
      <c r="F39" s="147">
        <v>33700</v>
      </c>
      <c r="G39" s="147">
        <v>36200</v>
      </c>
      <c r="H39" s="147">
        <v>38700</v>
      </c>
      <c r="I39" s="147">
        <v>41200</v>
      </c>
      <c r="J39" s="148">
        <v>34950</v>
      </c>
      <c r="K39" s="148">
        <v>39950</v>
      </c>
      <c r="L39" s="148">
        <v>44950</v>
      </c>
      <c r="M39" s="148">
        <v>49900</v>
      </c>
      <c r="N39" s="148">
        <v>53900</v>
      </c>
      <c r="O39" s="148">
        <v>57900</v>
      </c>
      <c r="P39" s="148">
        <v>61900</v>
      </c>
      <c r="Q39" s="148">
        <v>65900</v>
      </c>
      <c r="R39" s="159">
        <v>13110</v>
      </c>
      <c r="S39" s="159">
        <v>15000</v>
      </c>
      <c r="T39" s="159">
        <v>16860</v>
      </c>
      <c r="U39" s="159">
        <v>18720</v>
      </c>
      <c r="V39" s="159">
        <v>20220</v>
      </c>
      <c r="W39" s="159">
        <v>21720</v>
      </c>
      <c r="X39" s="159">
        <v>23220</v>
      </c>
      <c r="Y39" s="159">
        <v>24720</v>
      </c>
    </row>
    <row r="40" spans="1:25" x14ac:dyDescent="0.25">
      <c r="A40" s="150" t="s">
        <v>99</v>
      </c>
      <c r="B40" s="147">
        <v>21000</v>
      </c>
      <c r="C40" s="147">
        <v>24000</v>
      </c>
      <c r="D40" s="147">
        <v>27000</v>
      </c>
      <c r="E40" s="147">
        <v>29950</v>
      </c>
      <c r="F40" s="147">
        <v>32350</v>
      </c>
      <c r="G40" s="147">
        <v>34750</v>
      </c>
      <c r="H40" s="147">
        <v>37150</v>
      </c>
      <c r="I40" s="147">
        <v>39550</v>
      </c>
      <c r="J40" s="148">
        <v>33550</v>
      </c>
      <c r="K40" s="148">
        <v>38350</v>
      </c>
      <c r="L40" s="148">
        <v>43150</v>
      </c>
      <c r="M40" s="148">
        <v>47900</v>
      </c>
      <c r="N40" s="148">
        <v>51750</v>
      </c>
      <c r="O40" s="148">
        <v>55600</v>
      </c>
      <c r="P40" s="148">
        <v>59400</v>
      </c>
      <c r="Q40" s="148">
        <v>63250</v>
      </c>
      <c r="R40" s="159">
        <v>12600</v>
      </c>
      <c r="S40" s="159">
        <v>14400</v>
      </c>
      <c r="T40" s="159">
        <v>16200</v>
      </c>
      <c r="U40" s="159">
        <v>17970</v>
      </c>
      <c r="V40" s="159">
        <v>19410</v>
      </c>
      <c r="W40" s="159">
        <v>20850</v>
      </c>
      <c r="X40" s="159">
        <v>22290</v>
      </c>
      <c r="Y40" s="159">
        <v>23730</v>
      </c>
    </row>
    <row r="41" spans="1:25" x14ac:dyDescent="0.25">
      <c r="A41" s="150" t="s">
        <v>61</v>
      </c>
      <c r="B41" s="147">
        <v>21000</v>
      </c>
      <c r="C41" s="147">
        <v>24000</v>
      </c>
      <c r="D41" s="147">
        <v>27000</v>
      </c>
      <c r="E41" s="147">
        <v>29950</v>
      </c>
      <c r="F41" s="147">
        <v>32350</v>
      </c>
      <c r="G41" s="147">
        <v>34750</v>
      </c>
      <c r="H41" s="147">
        <v>37150</v>
      </c>
      <c r="I41" s="147">
        <v>39550</v>
      </c>
      <c r="J41" s="148">
        <v>33550</v>
      </c>
      <c r="K41" s="148">
        <v>38350</v>
      </c>
      <c r="L41" s="148">
        <v>43150</v>
      </c>
      <c r="M41" s="148">
        <v>47900</v>
      </c>
      <c r="N41" s="148">
        <v>51750</v>
      </c>
      <c r="O41" s="148">
        <v>55600</v>
      </c>
      <c r="P41" s="148">
        <v>59400</v>
      </c>
      <c r="Q41" s="148">
        <v>63250</v>
      </c>
      <c r="R41" s="159">
        <v>12600</v>
      </c>
      <c r="S41" s="159">
        <v>14400</v>
      </c>
      <c r="T41" s="159">
        <v>16200</v>
      </c>
      <c r="U41" s="159">
        <v>17970</v>
      </c>
      <c r="V41" s="159">
        <v>19410</v>
      </c>
      <c r="W41" s="159">
        <v>20850</v>
      </c>
      <c r="X41" s="159">
        <v>22290</v>
      </c>
      <c r="Y41" s="159">
        <v>23730</v>
      </c>
    </row>
    <row r="42" spans="1:25" x14ac:dyDescent="0.25">
      <c r="A42" s="152" t="s">
        <v>100</v>
      </c>
      <c r="B42" s="147">
        <v>21000</v>
      </c>
      <c r="C42" s="147">
        <v>24000</v>
      </c>
      <c r="D42" s="147">
        <v>27000</v>
      </c>
      <c r="E42" s="147">
        <v>29950</v>
      </c>
      <c r="F42" s="147">
        <v>32350</v>
      </c>
      <c r="G42" s="147">
        <v>34750</v>
      </c>
      <c r="H42" s="147">
        <v>37150</v>
      </c>
      <c r="I42" s="147">
        <v>39550</v>
      </c>
      <c r="J42" s="148">
        <v>33550</v>
      </c>
      <c r="K42" s="148">
        <v>38350</v>
      </c>
      <c r="L42" s="148">
        <v>43150</v>
      </c>
      <c r="M42" s="148">
        <v>47900</v>
      </c>
      <c r="N42" s="148">
        <v>51750</v>
      </c>
      <c r="O42" s="148">
        <v>55600</v>
      </c>
      <c r="P42" s="148">
        <v>59400</v>
      </c>
      <c r="Q42" s="148">
        <v>63250</v>
      </c>
      <c r="R42" s="159">
        <v>12600</v>
      </c>
      <c r="S42" s="159">
        <v>14400</v>
      </c>
      <c r="T42" s="159">
        <v>16200</v>
      </c>
      <c r="U42" s="159">
        <v>17970</v>
      </c>
      <c r="V42" s="159">
        <v>19410</v>
      </c>
      <c r="W42" s="159">
        <v>20850</v>
      </c>
      <c r="X42" s="159">
        <v>22290</v>
      </c>
      <c r="Y42" s="159">
        <v>23730</v>
      </c>
    </row>
    <row r="43" spans="1:25" x14ac:dyDescent="0.25">
      <c r="A43" s="146" t="s">
        <v>101</v>
      </c>
      <c r="B43" s="147">
        <v>24650</v>
      </c>
      <c r="C43" s="147">
        <v>28150</v>
      </c>
      <c r="D43" s="147">
        <v>31650</v>
      </c>
      <c r="E43" s="147">
        <v>35150</v>
      </c>
      <c r="F43" s="147">
        <v>38000</v>
      </c>
      <c r="G43" s="147">
        <v>40800</v>
      </c>
      <c r="H43" s="147">
        <v>43600</v>
      </c>
      <c r="I43" s="147">
        <v>46400</v>
      </c>
      <c r="J43" s="148">
        <v>39400</v>
      </c>
      <c r="K43" s="148">
        <v>45000</v>
      </c>
      <c r="L43" s="148">
        <v>50650</v>
      </c>
      <c r="M43" s="148">
        <v>56250</v>
      </c>
      <c r="N43" s="148">
        <v>60750</v>
      </c>
      <c r="O43" s="148">
        <v>65250</v>
      </c>
      <c r="P43" s="148">
        <v>69750</v>
      </c>
      <c r="Q43" s="148">
        <v>74250</v>
      </c>
      <c r="R43" s="159">
        <v>14790</v>
      </c>
      <c r="S43" s="159">
        <v>16890</v>
      </c>
      <c r="T43" s="159">
        <v>18990</v>
      </c>
      <c r="U43" s="159">
        <v>21090</v>
      </c>
      <c r="V43" s="159">
        <v>22800</v>
      </c>
      <c r="W43" s="159">
        <v>24480</v>
      </c>
      <c r="X43" s="159">
        <v>26160</v>
      </c>
      <c r="Y43" s="159">
        <v>27840</v>
      </c>
    </row>
    <row r="44" spans="1:25" x14ac:dyDescent="0.25">
      <c r="A44" s="152" t="s">
        <v>60</v>
      </c>
      <c r="B44" s="147">
        <v>22850</v>
      </c>
      <c r="C44" s="147">
        <v>26100</v>
      </c>
      <c r="D44" s="147">
        <v>29350</v>
      </c>
      <c r="E44" s="147">
        <v>32600</v>
      </c>
      <c r="F44" s="147">
        <v>35250</v>
      </c>
      <c r="G44" s="147">
        <v>37850</v>
      </c>
      <c r="H44" s="147">
        <v>40450</v>
      </c>
      <c r="I44" s="147">
        <v>43050</v>
      </c>
      <c r="J44" s="148">
        <v>36550</v>
      </c>
      <c r="K44" s="148">
        <v>41750</v>
      </c>
      <c r="L44" s="148">
        <v>46950</v>
      </c>
      <c r="M44" s="148">
        <v>52150</v>
      </c>
      <c r="N44" s="148">
        <v>56350</v>
      </c>
      <c r="O44" s="148">
        <v>60500</v>
      </c>
      <c r="P44" s="148">
        <v>64700</v>
      </c>
      <c r="Q44" s="148">
        <v>68850</v>
      </c>
      <c r="R44" s="159">
        <v>13710</v>
      </c>
      <c r="S44" s="159">
        <v>15660</v>
      </c>
      <c r="T44" s="159">
        <v>17610</v>
      </c>
      <c r="U44" s="159">
        <v>19560</v>
      </c>
      <c r="V44" s="159">
        <v>21150</v>
      </c>
      <c r="W44" s="159">
        <v>22710</v>
      </c>
      <c r="X44" s="159">
        <v>24270</v>
      </c>
      <c r="Y44" s="159">
        <v>25830</v>
      </c>
    </row>
    <row r="45" spans="1:25" x14ac:dyDescent="0.25">
      <c r="A45" s="150" t="s">
        <v>102</v>
      </c>
      <c r="B45" s="147">
        <v>21000</v>
      </c>
      <c r="C45" s="147">
        <v>24000</v>
      </c>
      <c r="D45" s="147">
        <v>27000</v>
      </c>
      <c r="E45" s="147">
        <v>29950</v>
      </c>
      <c r="F45" s="147">
        <v>32350</v>
      </c>
      <c r="G45" s="147">
        <v>34750</v>
      </c>
      <c r="H45" s="147">
        <v>37150</v>
      </c>
      <c r="I45" s="147">
        <v>39550</v>
      </c>
      <c r="J45" s="148">
        <v>33550</v>
      </c>
      <c r="K45" s="148">
        <v>38350</v>
      </c>
      <c r="L45" s="148">
        <v>43150</v>
      </c>
      <c r="M45" s="148">
        <v>47900</v>
      </c>
      <c r="N45" s="148">
        <v>51750</v>
      </c>
      <c r="O45" s="148">
        <v>55600</v>
      </c>
      <c r="P45" s="148">
        <v>59400</v>
      </c>
      <c r="Q45" s="148">
        <v>63250</v>
      </c>
      <c r="R45" s="159">
        <v>12600</v>
      </c>
      <c r="S45" s="159">
        <v>14400</v>
      </c>
      <c r="T45" s="159">
        <v>16200</v>
      </c>
      <c r="U45" s="159">
        <v>17970</v>
      </c>
      <c r="V45" s="159">
        <v>19410</v>
      </c>
      <c r="W45" s="159">
        <v>20850</v>
      </c>
      <c r="X45" s="159">
        <v>22290</v>
      </c>
      <c r="Y45" s="159">
        <v>23730</v>
      </c>
    </row>
    <row r="46" spans="1:25" x14ac:dyDescent="0.25">
      <c r="A46" s="149" t="s">
        <v>103</v>
      </c>
      <c r="B46" s="147">
        <v>26600</v>
      </c>
      <c r="C46" s="147">
        <v>30400</v>
      </c>
      <c r="D46" s="147">
        <v>34200</v>
      </c>
      <c r="E46" s="147">
        <v>38000</v>
      </c>
      <c r="F46" s="147">
        <v>41050</v>
      </c>
      <c r="G46" s="147">
        <v>44100</v>
      </c>
      <c r="H46" s="147">
        <v>47150</v>
      </c>
      <c r="I46" s="147">
        <v>50200</v>
      </c>
      <c r="J46" s="148">
        <v>42600</v>
      </c>
      <c r="K46" s="148">
        <v>48650</v>
      </c>
      <c r="L46" s="148">
        <v>54750</v>
      </c>
      <c r="M46" s="148">
        <v>60800</v>
      </c>
      <c r="N46" s="148">
        <v>65700</v>
      </c>
      <c r="O46" s="148">
        <v>70550</v>
      </c>
      <c r="P46" s="148">
        <v>75400</v>
      </c>
      <c r="Q46" s="148">
        <v>80300</v>
      </c>
      <c r="R46" s="159">
        <v>15960</v>
      </c>
      <c r="S46" s="159">
        <v>18240</v>
      </c>
      <c r="T46" s="159">
        <v>20520</v>
      </c>
      <c r="U46" s="159">
        <v>22800</v>
      </c>
      <c r="V46" s="159">
        <v>24630</v>
      </c>
      <c r="W46" s="159">
        <v>26460</v>
      </c>
      <c r="X46" s="159">
        <v>28290</v>
      </c>
      <c r="Y46" s="159">
        <v>30120</v>
      </c>
    </row>
    <row r="47" spans="1:25" x14ac:dyDescent="0.25">
      <c r="A47" s="149" t="s">
        <v>59</v>
      </c>
      <c r="B47" s="147">
        <v>21900</v>
      </c>
      <c r="C47" s="147">
        <v>25000</v>
      </c>
      <c r="D47" s="147">
        <v>28150</v>
      </c>
      <c r="E47" s="147">
        <v>31250</v>
      </c>
      <c r="F47" s="147">
        <v>33750</v>
      </c>
      <c r="G47" s="147">
        <v>36250</v>
      </c>
      <c r="H47" s="147">
        <v>38750</v>
      </c>
      <c r="I47" s="147">
        <v>41250</v>
      </c>
      <c r="J47" s="148">
        <v>35000</v>
      </c>
      <c r="K47" s="148">
        <v>40000</v>
      </c>
      <c r="L47" s="148">
        <v>45000</v>
      </c>
      <c r="M47" s="148">
        <v>50000</v>
      </c>
      <c r="N47" s="148">
        <v>54000</v>
      </c>
      <c r="O47" s="148">
        <v>58000</v>
      </c>
      <c r="P47" s="148">
        <v>62000</v>
      </c>
      <c r="Q47" s="148">
        <v>66000</v>
      </c>
      <c r="R47" s="159">
        <v>13140</v>
      </c>
      <c r="S47" s="159">
        <v>15000</v>
      </c>
      <c r="T47" s="159">
        <v>16890</v>
      </c>
      <c r="U47" s="159">
        <v>18750</v>
      </c>
      <c r="V47" s="159">
        <v>20250</v>
      </c>
      <c r="W47" s="159">
        <v>21750</v>
      </c>
      <c r="X47" s="159">
        <v>23250</v>
      </c>
      <c r="Y47" s="159">
        <v>24750</v>
      </c>
    </row>
    <row r="48" spans="1:25" x14ac:dyDescent="0.25">
      <c r="A48" s="146" t="s">
        <v>58</v>
      </c>
      <c r="B48" s="147">
        <v>31450</v>
      </c>
      <c r="C48" s="147">
        <v>35950</v>
      </c>
      <c r="D48" s="147">
        <v>40450</v>
      </c>
      <c r="E48" s="147">
        <v>44900</v>
      </c>
      <c r="F48" s="147">
        <v>48500</v>
      </c>
      <c r="G48" s="147">
        <v>52100</v>
      </c>
      <c r="H48" s="147">
        <v>55700</v>
      </c>
      <c r="I48" s="147">
        <v>59300</v>
      </c>
      <c r="J48" s="148">
        <v>46100</v>
      </c>
      <c r="K48" s="148">
        <v>52650</v>
      </c>
      <c r="L48" s="148">
        <v>59250</v>
      </c>
      <c r="M48" s="148">
        <v>65800</v>
      </c>
      <c r="N48" s="148">
        <v>71100</v>
      </c>
      <c r="O48" s="148">
        <v>76350</v>
      </c>
      <c r="P48" s="148">
        <v>81600</v>
      </c>
      <c r="Q48" s="148">
        <v>86900</v>
      </c>
      <c r="R48" s="159">
        <v>18870</v>
      </c>
      <c r="S48" s="159">
        <v>21570</v>
      </c>
      <c r="T48" s="159">
        <v>24270</v>
      </c>
      <c r="U48" s="159">
        <v>26940</v>
      </c>
      <c r="V48" s="159">
        <v>29100</v>
      </c>
      <c r="W48" s="159">
        <v>31260</v>
      </c>
      <c r="X48" s="159">
        <v>33420</v>
      </c>
      <c r="Y48" s="159">
        <v>35580</v>
      </c>
    </row>
    <row r="49" spans="1:25" x14ac:dyDescent="0.25">
      <c r="A49" s="152" t="s">
        <v>104</v>
      </c>
      <c r="B49" s="147">
        <v>21000</v>
      </c>
      <c r="C49" s="147">
        <v>24000</v>
      </c>
      <c r="D49" s="147">
        <v>27000</v>
      </c>
      <c r="E49" s="147">
        <v>29950</v>
      </c>
      <c r="F49" s="147">
        <v>32350</v>
      </c>
      <c r="G49" s="147">
        <v>34750</v>
      </c>
      <c r="H49" s="147">
        <v>37150</v>
      </c>
      <c r="I49" s="147">
        <v>39550</v>
      </c>
      <c r="J49" s="148">
        <v>33550</v>
      </c>
      <c r="K49" s="148">
        <v>38350</v>
      </c>
      <c r="L49" s="148">
        <v>43150</v>
      </c>
      <c r="M49" s="148">
        <v>47900</v>
      </c>
      <c r="N49" s="148">
        <v>51750</v>
      </c>
      <c r="O49" s="148">
        <v>55600</v>
      </c>
      <c r="P49" s="148">
        <v>59400</v>
      </c>
      <c r="Q49" s="148">
        <v>63250</v>
      </c>
      <c r="R49" s="159">
        <v>12600</v>
      </c>
      <c r="S49" s="159">
        <v>14400</v>
      </c>
      <c r="T49" s="159">
        <v>16200</v>
      </c>
      <c r="U49" s="159">
        <v>17970</v>
      </c>
      <c r="V49" s="159">
        <v>19410</v>
      </c>
      <c r="W49" s="159">
        <v>20850</v>
      </c>
      <c r="X49" s="159">
        <v>22290</v>
      </c>
      <c r="Y49" s="159">
        <v>23730</v>
      </c>
    </row>
    <row r="50" spans="1:25" x14ac:dyDescent="0.25">
      <c r="A50" s="149" t="s">
        <v>105</v>
      </c>
      <c r="B50" s="147">
        <v>26600</v>
      </c>
      <c r="C50" s="147">
        <v>30400</v>
      </c>
      <c r="D50" s="147">
        <v>34200</v>
      </c>
      <c r="E50" s="147">
        <v>38000</v>
      </c>
      <c r="F50" s="147">
        <v>41050</v>
      </c>
      <c r="G50" s="147">
        <v>44100</v>
      </c>
      <c r="H50" s="147">
        <v>47150</v>
      </c>
      <c r="I50" s="147">
        <v>50200</v>
      </c>
      <c r="J50" s="148">
        <v>42600</v>
      </c>
      <c r="K50" s="148">
        <v>48650</v>
      </c>
      <c r="L50" s="148">
        <v>54750</v>
      </c>
      <c r="M50" s="148">
        <v>60800</v>
      </c>
      <c r="N50" s="148">
        <v>65700</v>
      </c>
      <c r="O50" s="148">
        <v>70550</v>
      </c>
      <c r="P50" s="148">
        <v>75400</v>
      </c>
      <c r="Q50" s="148">
        <v>80300</v>
      </c>
      <c r="R50" s="159">
        <v>15960</v>
      </c>
      <c r="S50" s="159">
        <v>18240</v>
      </c>
      <c r="T50" s="159">
        <v>20520</v>
      </c>
      <c r="U50" s="159">
        <v>22800</v>
      </c>
      <c r="V50" s="159">
        <v>24630</v>
      </c>
      <c r="W50" s="159">
        <v>26460</v>
      </c>
      <c r="X50" s="159">
        <v>28290</v>
      </c>
      <c r="Y50" s="159">
        <v>30120</v>
      </c>
    </row>
    <row r="51" spans="1:25" x14ac:dyDescent="0.25">
      <c r="A51" s="152" t="s">
        <v>106</v>
      </c>
      <c r="B51" s="147">
        <v>22300</v>
      </c>
      <c r="C51" s="147">
        <v>25450</v>
      </c>
      <c r="D51" s="147">
        <v>28650</v>
      </c>
      <c r="E51" s="147">
        <v>31800</v>
      </c>
      <c r="F51" s="147">
        <v>34350</v>
      </c>
      <c r="G51" s="147">
        <v>36900</v>
      </c>
      <c r="H51" s="147">
        <v>39450</v>
      </c>
      <c r="I51" s="147">
        <v>42000</v>
      </c>
      <c r="J51" s="148">
        <v>35650</v>
      </c>
      <c r="K51" s="148">
        <v>40750</v>
      </c>
      <c r="L51" s="148">
        <v>45850</v>
      </c>
      <c r="M51" s="148">
        <v>50900</v>
      </c>
      <c r="N51" s="148">
        <v>55000</v>
      </c>
      <c r="O51" s="148">
        <v>59050</v>
      </c>
      <c r="P51" s="148">
        <v>63150</v>
      </c>
      <c r="Q51" s="148">
        <v>67200</v>
      </c>
      <c r="R51" s="159">
        <v>13380</v>
      </c>
      <c r="S51" s="159">
        <v>15270</v>
      </c>
      <c r="T51" s="159">
        <v>17190</v>
      </c>
      <c r="U51" s="159">
        <v>19080</v>
      </c>
      <c r="V51" s="159">
        <v>20610</v>
      </c>
      <c r="W51" s="159">
        <v>22140</v>
      </c>
      <c r="X51" s="159">
        <v>23670</v>
      </c>
      <c r="Y51" s="159">
        <v>25200</v>
      </c>
    </row>
    <row r="52" spans="1:25" x14ac:dyDescent="0.25">
      <c r="A52" s="152" t="s">
        <v>107</v>
      </c>
      <c r="B52" s="147">
        <v>21000</v>
      </c>
      <c r="C52" s="147">
        <v>24000</v>
      </c>
      <c r="D52" s="147">
        <v>27000</v>
      </c>
      <c r="E52" s="147">
        <v>29950</v>
      </c>
      <c r="F52" s="147">
        <v>32350</v>
      </c>
      <c r="G52" s="147">
        <v>34750</v>
      </c>
      <c r="H52" s="147">
        <v>37150</v>
      </c>
      <c r="I52" s="147">
        <v>39550</v>
      </c>
      <c r="J52" s="148">
        <v>33550</v>
      </c>
      <c r="K52" s="148">
        <v>38350</v>
      </c>
      <c r="L52" s="148">
        <v>43150</v>
      </c>
      <c r="M52" s="148">
        <v>47900</v>
      </c>
      <c r="N52" s="148">
        <v>51750</v>
      </c>
      <c r="O52" s="148">
        <v>55600</v>
      </c>
      <c r="P52" s="148">
        <v>59400</v>
      </c>
      <c r="Q52" s="148">
        <v>63250</v>
      </c>
      <c r="R52" s="159">
        <v>12600</v>
      </c>
      <c r="S52" s="159">
        <v>14400</v>
      </c>
      <c r="T52" s="159">
        <v>16200</v>
      </c>
      <c r="U52" s="159">
        <v>17970</v>
      </c>
      <c r="V52" s="159">
        <v>19410</v>
      </c>
      <c r="W52" s="159">
        <v>20850</v>
      </c>
      <c r="X52" s="159">
        <v>22290</v>
      </c>
      <c r="Y52" s="159">
        <v>23730</v>
      </c>
    </row>
    <row r="53" spans="1:25" x14ac:dyDescent="0.25">
      <c r="A53" s="150" t="s">
        <v>57</v>
      </c>
      <c r="B53" s="147">
        <v>23250</v>
      </c>
      <c r="C53" s="147">
        <v>26550</v>
      </c>
      <c r="D53" s="147">
        <v>29850</v>
      </c>
      <c r="E53" s="147">
        <v>33150</v>
      </c>
      <c r="F53" s="147">
        <v>35850</v>
      </c>
      <c r="G53" s="147">
        <v>38500</v>
      </c>
      <c r="H53" s="147">
        <v>41150</v>
      </c>
      <c r="I53" s="147">
        <v>43800</v>
      </c>
      <c r="J53" s="148">
        <v>37150</v>
      </c>
      <c r="K53" s="148">
        <v>42450</v>
      </c>
      <c r="L53" s="148">
        <v>47750</v>
      </c>
      <c r="M53" s="148">
        <v>53050</v>
      </c>
      <c r="N53" s="148">
        <v>57300</v>
      </c>
      <c r="O53" s="148">
        <v>61550</v>
      </c>
      <c r="P53" s="148">
        <v>65800</v>
      </c>
      <c r="Q53" s="148">
        <v>70050</v>
      </c>
      <c r="R53" s="159">
        <v>13950</v>
      </c>
      <c r="S53" s="159">
        <v>15930</v>
      </c>
      <c r="T53" s="159">
        <v>17910</v>
      </c>
      <c r="U53" s="159">
        <v>19890</v>
      </c>
      <c r="V53" s="159">
        <v>21510</v>
      </c>
      <c r="W53" s="159">
        <v>23100</v>
      </c>
      <c r="X53" s="159">
        <v>24690</v>
      </c>
      <c r="Y53" s="159">
        <v>26280</v>
      </c>
    </row>
    <row r="54" spans="1:25" x14ac:dyDescent="0.25">
      <c r="A54" s="150" t="s">
        <v>56</v>
      </c>
      <c r="B54" s="147">
        <v>23800</v>
      </c>
      <c r="C54" s="147">
        <v>27200</v>
      </c>
      <c r="D54" s="147">
        <v>30600</v>
      </c>
      <c r="E54" s="147">
        <v>33950</v>
      </c>
      <c r="F54" s="147">
        <v>36700</v>
      </c>
      <c r="G54" s="147">
        <v>39400</v>
      </c>
      <c r="H54" s="147">
        <v>42100</v>
      </c>
      <c r="I54" s="147">
        <v>44850</v>
      </c>
      <c r="J54" s="148">
        <v>38050</v>
      </c>
      <c r="K54" s="148">
        <v>43450</v>
      </c>
      <c r="L54" s="148">
        <v>48900</v>
      </c>
      <c r="M54" s="148">
        <v>54300</v>
      </c>
      <c r="N54" s="148">
        <v>58650</v>
      </c>
      <c r="O54" s="148">
        <v>63000</v>
      </c>
      <c r="P54" s="148">
        <v>67350</v>
      </c>
      <c r="Q54" s="148">
        <v>71700</v>
      </c>
      <c r="R54" s="159">
        <v>14280</v>
      </c>
      <c r="S54" s="159">
        <v>16320</v>
      </c>
      <c r="T54" s="159">
        <v>18360</v>
      </c>
      <c r="U54" s="159">
        <v>20370</v>
      </c>
      <c r="V54" s="159">
        <v>22020</v>
      </c>
      <c r="W54" s="159">
        <v>23640</v>
      </c>
      <c r="X54" s="159">
        <v>25260</v>
      </c>
      <c r="Y54" s="159">
        <v>26910</v>
      </c>
    </row>
    <row r="55" spans="1:25" x14ac:dyDescent="0.25">
      <c r="A55" s="152" t="s">
        <v>55</v>
      </c>
      <c r="B55" s="147">
        <v>23350</v>
      </c>
      <c r="C55" s="147">
        <v>26700</v>
      </c>
      <c r="D55" s="147">
        <v>30050</v>
      </c>
      <c r="E55" s="147">
        <v>33350</v>
      </c>
      <c r="F55" s="147">
        <v>36050</v>
      </c>
      <c r="G55" s="147">
        <v>38700</v>
      </c>
      <c r="H55" s="147">
        <v>41400</v>
      </c>
      <c r="I55" s="147">
        <v>44050</v>
      </c>
      <c r="J55" s="148">
        <v>37350</v>
      </c>
      <c r="K55" s="148">
        <v>42700</v>
      </c>
      <c r="L55" s="148">
        <v>48050</v>
      </c>
      <c r="M55" s="148">
        <v>53350</v>
      </c>
      <c r="N55" s="148">
        <v>57650</v>
      </c>
      <c r="O55" s="148">
        <v>61900</v>
      </c>
      <c r="P55" s="148">
        <v>66200</v>
      </c>
      <c r="Q55" s="148">
        <v>70450</v>
      </c>
      <c r="R55" s="159">
        <v>14010</v>
      </c>
      <c r="S55" s="159">
        <v>16020</v>
      </c>
      <c r="T55" s="159">
        <v>18030</v>
      </c>
      <c r="U55" s="159">
        <v>20010</v>
      </c>
      <c r="V55" s="159">
        <v>21630</v>
      </c>
      <c r="W55" s="159">
        <v>23220</v>
      </c>
      <c r="X55" s="159">
        <v>24840</v>
      </c>
      <c r="Y55" s="159">
        <v>26430</v>
      </c>
    </row>
    <row r="56" spans="1:25" x14ac:dyDescent="0.25">
      <c r="A56" s="149" t="s">
        <v>54</v>
      </c>
      <c r="B56" s="147">
        <v>21000</v>
      </c>
      <c r="C56" s="147">
        <v>24000</v>
      </c>
      <c r="D56" s="147">
        <v>27000</v>
      </c>
      <c r="E56" s="147">
        <v>29950</v>
      </c>
      <c r="F56" s="147">
        <v>32350</v>
      </c>
      <c r="G56" s="147">
        <v>34750</v>
      </c>
      <c r="H56" s="147">
        <v>37150</v>
      </c>
      <c r="I56" s="147">
        <v>39550</v>
      </c>
      <c r="J56" s="148">
        <v>33550</v>
      </c>
      <c r="K56" s="148">
        <v>38350</v>
      </c>
      <c r="L56" s="148">
        <v>43150</v>
      </c>
      <c r="M56" s="148">
        <v>47900</v>
      </c>
      <c r="N56" s="148">
        <v>51750</v>
      </c>
      <c r="O56" s="148">
        <v>55600</v>
      </c>
      <c r="P56" s="148">
        <v>59400</v>
      </c>
      <c r="Q56" s="148">
        <v>63250</v>
      </c>
      <c r="R56" s="159">
        <v>12600</v>
      </c>
      <c r="S56" s="159">
        <v>14400</v>
      </c>
      <c r="T56" s="159">
        <v>16200</v>
      </c>
      <c r="U56" s="159">
        <v>17970</v>
      </c>
      <c r="V56" s="159">
        <v>19410</v>
      </c>
      <c r="W56" s="159">
        <v>20850</v>
      </c>
      <c r="X56" s="159">
        <v>22290</v>
      </c>
      <c r="Y56" s="159">
        <v>23730</v>
      </c>
    </row>
    <row r="57" spans="1:25" x14ac:dyDescent="0.25">
      <c r="A57" s="146" t="s">
        <v>53</v>
      </c>
      <c r="B57" s="147">
        <v>22250</v>
      </c>
      <c r="C57" s="147">
        <v>25400</v>
      </c>
      <c r="D57" s="147">
        <v>28600</v>
      </c>
      <c r="E57" s="147">
        <v>31750</v>
      </c>
      <c r="F57" s="147">
        <v>34300</v>
      </c>
      <c r="G57" s="147">
        <v>36850</v>
      </c>
      <c r="H57" s="147">
        <v>39400</v>
      </c>
      <c r="I57" s="147">
        <v>41950</v>
      </c>
      <c r="J57" s="148">
        <v>35600</v>
      </c>
      <c r="K57" s="148">
        <v>40650</v>
      </c>
      <c r="L57" s="148">
        <v>45750</v>
      </c>
      <c r="M57" s="148">
        <v>50800</v>
      </c>
      <c r="N57" s="148">
        <v>54900</v>
      </c>
      <c r="O57" s="148">
        <v>58950</v>
      </c>
      <c r="P57" s="148">
        <v>63000</v>
      </c>
      <c r="Q57" s="148">
        <v>67100</v>
      </c>
      <c r="R57" s="159">
        <v>13350</v>
      </c>
      <c r="S57" s="159">
        <v>15240</v>
      </c>
      <c r="T57" s="159">
        <v>17160</v>
      </c>
      <c r="U57" s="159">
        <v>19050</v>
      </c>
      <c r="V57" s="159">
        <v>20580</v>
      </c>
      <c r="W57" s="159">
        <v>22110</v>
      </c>
      <c r="X57" s="159">
        <v>23640</v>
      </c>
      <c r="Y57" s="159">
        <v>25170</v>
      </c>
    </row>
    <row r="58" spans="1:25" x14ac:dyDescent="0.25">
      <c r="A58" s="146" t="s">
        <v>109</v>
      </c>
      <c r="B58" s="147">
        <v>24650</v>
      </c>
      <c r="C58" s="147">
        <v>28150</v>
      </c>
      <c r="D58" s="147">
        <v>31650</v>
      </c>
      <c r="E58" s="147">
        <v>35150</v>
      </c>
      <c r="F58" s="147">
        <v>38000</v>
      </c>
      <c r="G58" s="147">
        <v>40800</v>
      </c>
      <c r="H58" s="147">
        <v>43600</v>
      </c>
      <c r="I58" s="147">
        <v>46400</v>
      </c>
      <c r="J58" s="148">
        <v>39400</v>
      </c>
      <c r="K58" s="148">
        <v>45000</v>
      </c>
      <c r="L58" s="148">
        <v>50650</v>
      </c>
      <c r="M58" s="148">
        <v>56250</v>
      </c>
      <c r="N58" s="148">
        <v>60750</v>
      </c>
      <c r="O58" s="148">
        <v>65250</v>
      </c>
      <c r="P58" s="148">
        <v>69750</v>
      </c>
      <c r="Q58" s="148">
        <v>74250</v>
      </c>
      <c r="R58" s="159">
        <v>14790</v>
      </c>
      <c r="S58" s="159">
        <v>16890</v>
      </c>
      <c r="T58" s="159">
        <v>18990</v>
      </c>
      <c r="U58" s="159">
        <v>21090</v>
      </c>
      <c r="V58" s="159">
        <v>22800</v>
      </c>
      <c r="W58" s="159">
        <v>24480</v>
      </c>
      <c r="X58" s="159">
        <v>26160</v>
      </c>
      <c r="Y58" s="159">
        <v>27840</v>
      </c>
    </row>
    <row r="59" spans="1:25" x14ac:dyDescent="0.25">
      <c r="A59" s="153" t="s">
        <v>110</v>
      </c>
      <c r="B59" s="147">
        <v>21000</v>
      </c>
      <c r="C59" s="147">
        <v>24000</v>
      </c>
      <c r="D59" s="147">
        <v>27000</v>
      </c>
      <c r="E59" s="147">
        <v>29950</v>
      </c>
      <c r="F59" s="147">
        <v>32350</v>
      </c>
      <c r="G59" s="147">
        <v>34750</v>
      </c>
      <c r="H59" s="147">
        <v>37150</v>
      </c>
      <c r="I59" s="147">
        <v>39550</v>
      </c>
      <c r="J59" s="148">
        <v>33550</v>
      </c>
      <c r="K59" s="148">
        <v>38350</v>
      </c>
      <c r="L59" s="148">
        <v>43150</v>
      </c>
      <c r="M59" s="148">
        <v>47900</v>
      </c>
      <c r="N59" s="148">
        <v>51750</v>
      </c>
      <c r="O59" s="148">
        <v>55600</v>
      </c>
      <c r="P59" s="148">
        <v>59400</v>
      </c>
      <c r="Q59" s="148">
        <v>63250</v>
      </c>
      <c r="R59" s="159">
        <v>12600</v>
      </c>
      <c r="S59" s="159">
        <v>14400</v>
      </c>
      <c r="T59" s="159">
        <v>16200</v>
      </c>
      <c r="U59" s="159">
        <v>17970</v>
      </c>
      <c r="V59" s="159">
        <v>19410</v>
      </c>
      <c r="W59" s="159">
        <v>20850</v>
      </c>
      <c r="X59" s="159">
        <v>22290</v>
      </c>
      <c r="Y59" s="159">
        <v>23730</v>
      </c>
    </row>
    <row r="60" spans="1:25" x14ac:dyDescent="0.25">
      <c r="A60" s="149" t="s">
        <v>48</v>
      </c>
      <c r="B60" s="147">
        <v>23600</v>
      </c>
      <c r="C60" s="147">
        <v>27000</v>
      </c>
      <c r="D60" s="147">
        <v>30350</v>
      </c>
      <c r="E60" s="147">
        <v>33700</v>
      </c>
      <c r="F60" s="147">
        <v>36400</v>
      </c>
      <c r="G60" s="147">
        <v>39100</v>
      </c>
      <c r="H60" s="147">
        <v>41800</v>
      </c>
      <c r="I60" s="147">
        <v>44500</v>
      </c>
      <c r="J60" s="148">
        <v>37750</v>
      </c>
      <c r="K60" s="148">
        <v>43150</v>
      </c>
      <c r="L60" s="148">
        <v>48550</v>
      </c>
      <c r="M60" s="148">
        <v>53900</v>
      </c>
      <c r="N60" s="148">
        <v>58250</v>
      </c>
      <c r="O60" s="148">
        <v>62550</v>
      </c>
      <c r="P60" s="148">
        <v>66850</v>
      </c>
      <c r="Q60" s="148">
        <v>71150</v>
      </c>
      <c r="R60" s="159">
        <v>14160</v>
      </c>
      <c r="S60" s="159">
        <v>16200</v>
      </c>
      <c r="T60" s="159">
        <v>18210</v>
      </c>
      <c r="U60" s="159">
        <v>20220</v>
      </c>
      <c r="V60" s="159">
        <v>21840</v>
      </c>
      <c r="W60" s="159">
        <v>23460</v>
      </c>
      <c r="X60" s="159">
        <v>25080</v>
      </c>
      <c r="Y60" s="159">
        <v>26700</v>
      </c>
    </row>
    <row r="61" spans="1:25" x14ac:dyDescent="0.25">
      <c r="A61" s="152" t="s">
        <v>111</v>
      </c>
      <c r="B61" s="147">
        <v>21000</v>
      </c>
      <c r="C61" s="147">
        <v>24000</v>
      </c>
      <c r="D61" s="147">
        <v>27000</v>
      </c>
      <c r="E61" s="147">
        <v>29950</v>
      </c>
      <c r="F61" s="147">
        <v>32350</v>
      </c>
      <c r="G61" s="147">
        <v>34750</v>
      </c>
      <c r="H61" s="147">
        <v>37150</v>
      </c>
      <c r="I61" s="147">
        <v>39550</v>
      </c>
      <c r="J61" s="148">
        <v>33550</v>
      </c>
      <c r="K61" s="148">
        <v>38350</v>
      </c>
      <c r="L61" s="148">
        <v>43150</v>
      </c>
      <c r="M61" s="148">
        <v>47900</v>
      </c>
      <c r="N61" s="148">
        <v>51750</v>
      </c>
      <c r="O61" s="148">
        <v>55600</v>
      </c>
      <c r="P61" s="148">
        <v>59400</v>
      </c>
      <c r="Q61" s="148">
        <v>63250</v>
      </c>
      <c r="R61" s="159">
        <v>12600</v>
      </c>
      <c r="S61" s="159">
        <v>14400</v>
      </c>
      <c r="T61" s="159">
        <v>16200</v>
      </c>
      <c r="U61" s="159">
        <v>17970</v>
      </c>
      <c r="V61" s="159">
        <v>19410</v>
      </c>
      <c r="W61" s="159">
        <v>20850</v>
      </c>
      <c r="X61" s="159">
        <v>22290</v>
      </c>
      <c r="Y61" s="159">
        <v>23730</v>
      </c>
    </row>
    <row r="62" spans="1:25" x14ac:dyDescent="0.25">
      <c r="A62" s="152" t="s">
        <v>112</v>
      </c>
      <c r="B62" s="147">
        <v>21000</v>
      </c>
      <c r="C62" s="147">
        <v>24000</v>
      </c>
      <c r="D62" s="147">
        <v>27000</v>
      </c>
      <c r="E62" s="147">
        <v>29950</v>
      </c>
      <c r="F62" s="147">
        <v>32350</v>
      </c>
      <c r="G62" s="147">
        <v>34750</v>
      </c>
      <c r="H62" s="147">
        <v>37150</v>
      </c>
      <c r="I62" s="147">
        <v>39550</v>
      </c>
      <c r="J62" s="148">
        <v>33550</v>
      </c>
      <c r="K62" s="148">
        <v>38350</v>
      </c>
      <c r="L62" s="148">
        <v>43150</v>
      </c>
      <c r="M62" s="148">
        <v>47900</v>
      </c>
      <c r="N62" s="148">
        <v>51750</v>
      </c>
      <c r="O62" s="148">
        <v>55600</v>
      </c>
      <c r="P62" s="148">
        <v>59400</v>
      </c>
      <c r="Q62" s="148">
        <v>63250</v>
      </c>
      <c r="R62" s="159">
        <v>12600</v>
      </c>
      <c r="S62" s="159">
        <v>14400</v>
      </c>
      <c r="T62" s="159">
        <v>16200</v>
      </c>
      <c r="U62" s="159">
        <v>17970</v>
      </c>
      <c r="V62" s="159">
        <v>19410</v>
      </c>
      <c r="W62" s="159">
        <v>20850</v>
      </c>
      <c r="X62" s="159">
        <v>22290</v>
      </c>
      <c r="Y62" s="159">
        <v>23730</v>
      </c>
    </row>
    <row r="63" spans="1:25" x14ac:dyDescent="0.25">
      <c r="A63" s="153" t="s">
        <v>47</v>
      </c>
      <c r="B63" s="147">
        <v>21000</v>
      </c>
      <c r="C63" s="147">
        <v>24000</v>
      </c>
      <c r="D63" s="147">
        <v>27000</v>
      </c>
      <c r="E63" s="147">
        <v>29950</v>
      </c>
      <c r="F63" s="147">
        <v>32350</v>
      </c>
      <c r="G63" s="147">
        <v>34750</v>
      </c>
      <c r="H63" s="147">
        <v>37150</v>
      </c>
      <c r="I63" s="147">
        <v>39550</v>
      </c>
      <c r="J63" s="148">
        <v>33550</v>
      </c>
      <c r="K63" s="148">
        <v>38350</v>
      </c>
      <c r="L63" s="148">
        <v>43150</v>
      </c>
      <c r="M63" s="148">
        <v>47900</v>
      </c>
      <c r="N63" s="148">
        <v>51750</v>
      </c>
      <c r="O63" s="148">
        <v>55600</v>
      </c>
      <c r="P63" s="148">
        <v>59400</v>
      </c>
      <c r="Q63" s="148">
        <v>63250</v>
      </c>
      <c r="R63" s="159">
        <v>12600</v>
      </c>
      <c r="S63" s="159">
        <v>14400</v>
      </c>
      <c r="T63" s="159">
        <v>16200</v>
      </c>
      <c r="U63" s="159">
        <v>17970</v>
      </c>
      <c r="V63" s="159">
        <v>19410</v>
      </c>
      <c r="W63" s="159">
        <v>20850</v>
      </c>
      <c r="X63" s="159">
        <v>22290</v>
      </c>
      <c r="Y63" s="159">
        <v>23730</v>
      </c>
    </row>
    <row r="64" spans="1:25" x14ac:dyDescent="0.25">
      <c r="A64" s="149" t="s">
        <v>108</v>
      </c>
      <c r="B64" s="147">
        <v>26600</v>
      </c>
      <c r="C64" s="147">
        <v>30400</v>
      </c>
      <c r="D64" s="147">
        <v>34200</v>
      </c>
      <c r="E64" s="147">
        <v>38000</v>
      </c>
      <c r="F64" s="147">
        <v>41050</v>
      </c>
      <c r="G64" s="147">
        <v>44100</v>
      </c>
      <c r="H64" s="147">
        <v>47150</v>
      </c>
      <c r="I64" s="147">
        <v>50200</v>
      </c>
      <c r="J64" s="148">
        <v>42600</v>
      </c>
      <c r="K64" s="148">
        <v>48650</v>
      </c>
      <c r="L64" s="148">
        <v>54750</v>
      </c>
      <c r="M64" s="148">
        <v>60800</v>
      </c>
      <c r="N64" s="148">
        <v>65700</v>
      </c>
      <c r="O64" s="148">
        <v>70550</v>
      </c>
      <c r="P64" s="148">
        <v>75400</v>
      </c>
      <c r="Q64" s="148">
        <v>80300</v>
      </c>
      <c r="R64" s="159">
        <v>15960</v>
      </c>
      <c r="S64" s="159">
        <v>18240</v>
      </c>
      <c r="T64" s="159">
        <v>20520</v>
      </c>
      <c r="U64" s="159">
        <v>22800</v>
      </c>
      <c r="V64" s="159">
        <v>24630</v>
      </c>
      <c r="W64" s="159">
        <v>26460</v>
      </c>
      <c r="X64" s="159">
        <v>28290</v>
      </c>
      <c r="Y64" s="159">
        <v>30120</v>
      </c>
    </row>
    <row r="65" spans="1:25" x14ac:dyDescent="0.25">
      <c r="A65" s="149" t="s">
        <v>46</v>
      </c>
      <c r="B65" s="147">
        <v>29300</v>
      </c>
      <c r="C65" s="147">
        <v>33450</v>
      </c>
      <c r="D65" s="147">
        <v>37650</v>
      </c>
      <c r="E65" s="147">
        <v>41800</v>
      </c>
      <c r="F65" s="147">
        <v>45150</v>
      </c>
      <c r="G65" s="147">
        <v>48500</v>
      </c>
      <c r="H65" s="147">
        <v>51850</v>
      </c>
      <c r="I65" s="147">
        <v>55200</v>
      </c>
      <c r="J65" s="148">
        <v>46100</v>
      </c>
      <c r="K65" s="148">
        <v>52650</v>
      </c>
      <c r="L65" s="148">
        <v>59250</v>
      </c>
      <c r="M65" s="148">
        <v>65800</v>
      </c>
      <c r="N65" s="148">
        <v>71100</v>
      </c>
      <c r="O65" s="148">
        <v>76350</v>
      </c>
      <c r="P65" s="148">
        <v>81600</v>
      </c>
      <c r="Q65" s="148">
        <v>86900</v>
      </c>
      <c r="R65" s="159">
        <v>17580</v>
      </c>
      <c r="S65" s="159">
        <v>20070</v>
      </c>
      <c r="T65" s="159">
        <v>22590</v>
      </c>
      <c r="U65" s="159">
        <v>25080</v>
      </c>
      <c r="V65" s="159">
        <v>27090</v>
      </c>
      <c r="W65" s="159">
        <v>29100</v>
      </c>
      <c r="X65" s="159">
        <v>31110</v>
      </c>
      <c r="Y65" s="159">
        <v>33120</v>
      </c>
    </row>
    <row r="66" spans="1:25" x14ac:dyDescent="0.25">
      <c r="A66" s="149" t="s">
        <v>44</v>
      </c>
      <c r="B66" s="147">
        <v>25800</v>
      </c>
      <c r="C66" s="147">
        <v>29500</v>
      </c>
      <c r="D66" s="147">
        <v>33200</v>
      </c>
      <c r="E66" s="147">
        <v>36850</v>
      </c>
      <c r="F66" s="147">
        <v>39800</v>
      </c>
      <c r="G66" s="147">
        <v>42750</v>
      </c>
      <c r="H66" s="147">
        <v>45700</v>
      </c>
      <c r="I66" s="147">
        <v>48650</v>
      </c>
      <c r="J66" s="148">
        <v>41300</v>
      </c>
      <c r="K66" s="148">
        <v>47200</v>
      </c>
      <c r="L66" s="148">
        <v>53100</v>
      </c>
      <c r="M66" s="148">
        <v>58950</v>
      </c>
      <c r="N66" s="148">
        <v>63700</v>
      </c>
      <c r="O66" s="148">
        <v>68400</v>
      </c>
      <c r="P66" s="148">
        <v>73100</v>
      </c>
      <c r="Q66" s="148">
        <v>77850</v>
      </c>
      <c r="R66" s="159">
        <v>15480</v>
      </c>
      <c r="S66" s="159">
        <v>17700</v>
      </c>
      <c r="T66" s="159">
        <v>19920</v>
      </c>
      <c r="U66" s="159">
        <v>22110</v>
      </c>
      <c r="V66" s="159">
        <v>23880</v>
      </c>
      <c r="W66" s="159">
        <v>25650</v>
      </c>
      <c r="X66" s="159">
        <v>27420</v>
      </c>
      <c r="Y66" s="159">
        <v>29190</v>
      </c>
    </row>
    <row r="67" spans="1:25" x14ac:dyDescent="0.25">
      <c r="A67" s="149" t="s">
        <v>113</v>
      </c>
      <c r="B67" s="147">
        <v>23300</v>
      </c>
      <c r="C67" s="147">
        <v>26600</v>
      </c>
      <c r="D67" s="147">
        <v>29950</v>
      </c>
      <c r="E67" s="147">
        <v>33250</v>
      </c>
      <c r="F67" s="147">
        <v>35950</v>
      </c>
      <c r="G67" s="147">
        <v>38600</v>
      </c>
      <c r="H67" s="147">
        <v>41250</v>
      </c>
      <c r="I67" s="147">
        <v>43900</v>
      </c>
      <c r="J67" s="148">
        <v>37250</v>
      </c>
      <c r="K67" s="148">
        <v>42600</v>
      </c>
      <c r="L67" s="148">
        <v>47900</v>
      </c>
      <c r="M67" s="148">
        <v>53200</v>
      </c>
      <c r="N67" s="148">
        <v>57500</v>
      </c>
      <c r="O67" s="148">
        <v>61750</v>
      </c>
      <c r="P67" s="148">
        <v>66000</v>
      </c>
      <c r="Q67" s="148">
        <v>70250</v>
      </c>
      <c r="R67" s="159">
        <v>13980</v>
      </c>
      <c r="S67" s="159">
        <v>15960</v>
      </c>
      <c r="T67" s="159">
        <v>17970</v>
      </c>
      <c r="U67" s="159">
        <v>19950</v>
      </c>
      <c r="V67" s="159">
        <v>21570</v>
      </c>
      <c r="W67" s="159">
        <v>23160</v>
      </c>
      <c r="X67" s="159">
        <v>24750</v>
      </c>
      <c r="Y67" s="159">
        <v>26340</v>
      </c>
    </row>
    <row r="68" spans="1:25" x14ac:dyDescent="0.25">
      <c r="A68" s="146" t="s">
        <v>114</v>
      </c>
      <c r="B68" s="147">
        <v>24650</v>
      </c>
      <c r="C68" s="147">
        <v>28150</v>
      </c>
      <c r="D68" s="147">
        <v>31650</v>
      </c>
      <c r="E68" s="147">
        <v>35150</v>
      </c>
      <c r="F68" s="147">
        <v>38000</v>
      </c>
      <c r="G68" s="147">
        <v>40800</v>
      </c>
      <c r="H68" s="147">
        <v>43600</v>
      </c>
      <c r="I68" s="147">
        <v>46400</v>
      </c>
      <c r="J68" s="148">
        <v>39400</v>
      </c>
      <c r="K68" s="148">
        <v>45000</v>
      </c>
      <c r="L68" s="148">
        <v>50650</v>
      </c>
      <c r="M68" s="148">
        <v>56250</v>
      </c>
      <c r="N68" s="148">
        <v>60750</v>
      </c>
      <c r="O68" s="148">
        <v>65250</v>
      </c>
      <c r="P68" s="148">
        <v>69750</v>
      </c>
      <c r="Q68" s="148">
        <v>74250</v>
      </c>
      <c r="R68" s="159">
        <v>14790</v>
      </c>
      <c r="S68" s="159">
        <v>16890</v>
      </c>
      <c r="T68" s="159">
        <v>18990</v>
      </c>
      <c r="U68" s="159">
        <v>21090</v>
      </c>
      <c r="V68" s="159">
        <v>22800</v>
      </c>
      <c r="W68" s="159">
        <v>24480</v>
      </c>
      <c r="X68" s="159">
        <v>26160</v>
      </c>
      <c r="Y68" s="159">
        <v>27840</v>
      </c>
    </row>
    <row r="69" spans="1:25" x14ac:dyDescent="0.25">
      <c r="A69" s="153" t="s">
        <v>43</v>
      </c>
      <c r="B69" s="147">
        <v>21000</v>
      </c>
      <c r="C69" s="147">
        <v>24000</v>
      </c>
      <c r="D69" s="147">
        <v>27000</v>
      </c>
      <c r="E69" s="147">
        <v>29950</v>
      </c>
      <c r="F69" s="147">
        <v>32350</v>
      </c>
      <c r="G69" s="147">
        <v>34750</v>
      </c>
      <c r="H69" s="147">
        <v>37150</v>
      </c>
      <c r="I69" s="147">
        <v>39550</v>
      </c>
      <c r="J69" s="148">
        <v>33550</v>
      </c>
      <c r="K69" s="148">
        <v>38350</v>
      </c>
      <c r="L69" s="148">
        <v>43150</v>
      </c>
      <c r="M69" s="148">
        <v>47900</v>
      </c>
      <c r="N69" s="148">
        <v>51750</v>
      </c>
      <c r="O69" s="148">
        <v>55600</v>
      </c>
      <c r="P69" s="148">
        <v>59400</v>
      </c>
      <c r="Q69" s="148">
        <v>63250</v>
      </c>
      <c r="R69" s="159">
        <v>12600</v>
      </c>
      <c r="S69" s="159">
        <v>14400</v>
      </c>
      <c r="T69" s="159">
        <v>16200</v>
      </c>
      <c r="U69" s="159">
        <v>17970</v>
      </c>
      <c r="V69" s="159">
        <v>19410</v>
      </c>
      <c r="W69" s="159">
        <v>20850</v>
      </c>
      <c r="X69" s="159">
        <v>22290</v>
      </c>
      <c r="Y69" s="159">
        <v>23730</v>
      </c>
    </row>
    <row r="70" spans="1:25" x14ac:dyDescent="0.25">
      <c r="A70" s="152" t="s">
        <v>115</v>
      </c>
      <c r="B70" s="147">
        <v>22850</v>
      </c>
      <c r="C70" s="147">
        <v>26100</v>
      </c>
      <c r="D70" s="147">
        <v>29350</v>
      </c>
      <c r="E70" s="147">
        <v>32600</v>
      </c>
      <c r="F70" s="147">
        <v>35250</v>
      </c>
      <c r="G70" s="147">
        <v>37850</v>
      </c>
      <c r="H70" s="147">
        <v>40450</v>
      </c>
      <c r="I70" s="147">
        <v>43050</v>
      </c>
      <c r="J70" s="148">
        <v>36550</v>
      </c>
      <c r="K70" s="148">
        <v>41750</v>
      </c>
      <c r="L70" s="148">
        <v>46950</v>
      </c>
      <c r="M70" s="148">
        <v>52150</v>
      </c>
      <c r="N70" s="148">
        <v>56350</v>
      </c>
      <c r="O70" s="148">
        <v>60500</v>
      </c>
      <c r="P70" s="148">
        <v>64700</v>
      </c>
      <c r="Q70" s="148">
        <v>68850</v>
      </c>
      <c r="R70" s="159">
        <v>13710</v>
      </c>
      <c r="S70" s="159">
        <v>15660</v>
      </c>
      <c r="T70" s="159">
        <v>17610</v>
      </c>
      <c r="U70" s="159">
        <v>19560</v>
      </c>
      <c r="V70" s="159">
        <v>21150</v>
      </c>
      <c r="W70" s="159">
        <v>22710</v>
      </c>
      <c r="X70" s="159">
        <v>24270</v>
      </c>
      <c r="Y70" s="159">
        <v>25830</v>
      </c>
    </row>
    <row r="71" spans="1:25" x14ac:dyDescent="0.25">
      <c r="A71" s="152" t="s">
        <v>116</v>
      </c>
      <c r="B71" s="147">
        <v>21300</v>
      </c>
      <c r="C71" s="147">
        <v>24350</v>
      </c>
      <c r="D71" s="147">
        <v>27400</v>
      </c>
      <c r="E71" s="147">
        <v>30400</v>
      </c>
      <c r="F71" s="147">
        <v>32850</v>
      </c>
      <c r="G71" s="147">
        <v>35300</v>
      </c>
      <c r="H71" s="147">
        <v>37700</v>
      </c>
      <c r="I71" s="147">
        <v>40150</v>
      </c>
      <c r="J71" s="148">
        <v>34100</v>
      </c>
      <c r="K71" s="148">
        <v>38950</v>
      </c>
      <c r="L71" s="148">
        <v>43800</v>
      </c>
      <c r="M71" s="148">
        <v>48650</v>
      </c>
      <c r="N71" s="148">
        <v>52550</v>
      </c>
      <c r="O71" s="148">
        <v>56450</v>
      </c>
      <c r="P71" s="148">
        <v>60350</v>
      </c>
      <c r="Q71" s="148">
        <v>64250</v>
      </c>
      <c r="R71" s="159">
        <v>12780</v>
      </c>
      <c r="S71" s="159">
        <v>14610</v>
      </c>
      <c r="T71" s="159">
        <v>16440</v>
      </c>
      <c r="U71" s="159">
        <v>18240</v>
      </c>
      <c r="V71" s="159">
        <v>19710</v>
      </c>
      <c r="W71" s="159">
        <v>21180</v>
      </c>
      <c r="X71" s="159">
        <v>22620</v>
      </c>
      <c r="Y71" s="159">
        <v>24090</v>
      </c>
    </row>
    <row r="72" spans="1:25" x14ac:dyDescent="0.25">
      <c r="A72" s="152" t="s">
        <v>117</v>
      </c>
      <c r="B72" s="147">
        <v>24850</v>
      </c>
      <c r="C72" s="147">
        <v>28400</v>
      </c>
      <c r="D72" s="147">
        <v>31950</v>
      </c>
      <c r="E72" s="147">
        <v>35500</v>
      </c>
      <c r="F72" s="147">
        <v>38350</v>
      </c>
      <c r="G72" s="147">
        <v>41200</v>
      </c>
      <c r="H72" s="147">
        <v>44050</v>
      </c>
      <c r="I72" s="147">
        <v>46900</v>
      </c>
      <c r="J72" s="148">
        <v>39800</v>
      </c>
      <c r="K72" s="148">
        <v>45450</v>
      </c>
      <c r="L72" s="148">
        <v>51150</v>
      </c>
      <c r="M72" s="148">
        <v>56800</v>
      </c>
      <c r="N72" s="148">
        <v>61350</v>
      </c>
      <c r="O72" s="148">
        <v>65900</v>
      </c>
      <c r="P72" s="148">
        <v>70450</v>
      </c>
      <c r="Q72" s="148">
        <v>75000</v>
      </c>
      <c r="R72" s="159">
        <v>14910</v>
      </c>
      <c r="S72" s="159">
        <v>17040</v>
      </c>
      <c r="T72" s="159">
        <v>19170</v>
      </c>
      <c r="U72" s="159">
        <v>21300</v>
      </c>
      <c r="V72" s="159">
        <v>23010</v>
      </c>
      <c r="W72" s="159">
        <v>24720</v>
      </c>
      <c r="X72" s="159">
        <v>26430</v>
      </c>
      <c r="Y72" s="159">
        <v>28140</v>
      </c>
    </row>
    <row r="73" spans="1:25" x14ac:dyDescent="0.25">
      <c r="A73" s="149" t="s">
        <v>49</v>
      </c>
      <c r="B73" s="147">
        <v>23600</v>
      </c>
      <c r="C73" s="147">
        <v>27000</v>
      </c>
      <c r="D73" s="147">
        <v>30350</v>
      </c>
      <c r="E73" s="147">
        <v>33700</v>
      </c>
      <c r="F73" s="147">
        <v>36400</v>
      </c>
      <c r="G73" s="147">
        <v>39100</v>
      </c>
      <c r="H73" s="147">
        <v>41800</v>
      </c>
      <c r="I73" s="147">
        <v>44500</v>
      </c>
      <c r="J73" s="148">
        <v>37750</v>
      </c>
      <c r="K73" s="148">
        <v>43150</v>
      </c>
      <c r="L73" s="148">
        <v>48550</v>
      </c>
      <c r="M73" s="148">
        <v>53900</v>
      </c>
      <c r="N73" s="148">
        <v>58250</v>
      </c>
      <c r="O73" s="148">
        <v>62550</v>
      </c>
      <c r="P73" s="148">
        <v>66850</v>
      </c>
      <c r="Q73" s="148">
        <v>71150</v>
      </c>
      <c r="R73" s="159">
        <v>14160</v>
      </c>
      <c r="S73" s="159">
        <v>16200</v>
      </c>
      <c r="T73" s="159">
        <v>18210</v>
      </c>
      <c r="U73" s="159">
        <v>20220</v>
      </c>
      <c r="V73" s="159">
        <v>21840</v>
      </c>
      <c r="W73" s="159">
        <v>23460</v>
      </c>
      <c r="X73" s="159">
        <v>25080</v>
      </c>
      <c r="Y73" s="159">
        <v>26700</v>
      </c>
    </row>
    <row r="74" spans="1:25" x14ac:dyDescent="0.25">
      <c r="A74" s="152" t="s">
        <v>118</v>
      </c>
      <c r="B74" s="147">
        <v>21000</v>
      </c>
      <c r="C74" s="147">
        <v>24000</v>
      </c>
      <c r="D74" s="147">
        <v>27000</v>
      </c>
      <c r="E74" s="147">
        <v>29950</v>
      </c>
      <c r="F74" s="147">
        <v>32350</v>
      </c>
      <c r="G74" s="147">
        <v>34750</v>
      </c>
      <c r="H74" s="147">
        <v>37150</v>
      </c>
      <c r="I74" s="147">
        <v>39550</v>
      </c>
      <c r="J74" s="148">
        <v>33550</v>
      </c>
      <c r="K74" s="148">
        <v>38350</v>
      </c>
      <c r="L74" s="148">
        <v>43150</v>
      </c>
      <c r="M74" s="148">
        <v>47900</v>
      </c>
      <c r="N74" s="148">
        <v>51750</v>
      </c>
      <c r="O74" s="148">
        <v>55600</v>
      </c>
      <c r="P74" s="148">
        <v>59400</v>
      </c>
      <c r="Q74" s="148">
        <v>63250</v>
      </c>
      <c r="R74" s="159">
        <v>12600</v>
      </c>
      <c r="S74" s="159">
        <v>14400</v>
      </c>
      <c r="T74" s="159">
        <v>16200</v>
      </c>
      <c r="U74" s="159">
        <v>17970</v>
      </c>
      <c r="V74" s="159">
        <v>19410</v>
      </c>
      <c r="W74" s="159">
        <v>20850</v>
      </c>
      <c r="X74" s="159">
        <v>22290</v>
      </c>
      <c r="Y74" s="159">
        <v>23730</v>
      </c>
    </row>
    <row r="75" spans="1:25" x14ac:dyDescent="0.25">
      <c r="A75" s="149" t="s">
        <v>119</v>
      </c>
      <c r="B75" s="147">
        <v>25200</v>
      </c>
      <c r="C75" s="147">
        <v>28800</v>
      </c>
      <c r="D75" s="147">
        <v>32400</v>
      </c>
      <c r="E75" s="147">
        <v>35950</v>
      </c>
      <c r="F75" s="147">
        <v>38850</v>
      </c>
      <c r="G75" s="147">
        <v>41750</v>
      </c>
      <c r="H75" s="147">
        <v>44600</v>
      </c>
      <c r="I75" s="147">
        <v>47500</v>
      </c>
      <c r="J75" s="148">
        <v>40250</v>
      </c>
      <c r="K75" s="148">
        <v>46000</v>
      </c>
      <c r="L75" s="148">
        <v>51750</v>
      </c>
      <c r="M75" s="148">
        <v>57500</v>
      </c>
      <c r="N75" s="148">
        <v>62100</v>
      </c>
      <c r="O75" s="148">
        <v>66700</v>
      </c>
      <c r="P75" s="148">
        <v>71300</v>
      </c>
      <c r="Q75" s="148">
        <v>75900</v>
      </c>
      <c r="R75" s="159">
        <v>15120</v>
      </c>
      <c r="S75" s="159">
        <v>17280</v>
      </c>
      <c r="T75" s="159">
        <v>19440</v>
      </c>
      <c r="U75" s="159">
        <v>21570</v>
      </c>
      <c r="V75" s="159">
        <v>23310</v>
      </c>
      <c r="W75" s="159">
        <v>25050</v>
      </c>
      <c r="X75" s="159">
        <v>26760</v>
      </c>
      <c r="Y75" s="159">
        <v>28500</v>
      </c>
    </row>
    <row r="76" spans="1:25" x14ac:dyDescent="0.25">
      <c r="A76" s="152" t="s">
        <v>120</v>
      </c>
      <c r="B76" s="147">
        <v>21000</v>
      </c>
      <c r="C76" s="147">
        <v>24000</v>
      </c>
      <c r="D76" s="147">
        <v>27000</v>
      </c>
      <c r="E76" s="147">
        <v>29950</v>
      </c>
      <c r="F76" s="147">
        <v>32350</v>
      </c>
      <c r="G76" s="147">
        <v>34750</v>
      </c>
      <c r="H76" s="147">
        <v>37150</v>
      </c>
      <c r="I76" s="147">
        <v>39550</v>
      </c>
      <c r="J76" s="148">
        <v>33550</v>
      </c>
      <c r="K76" s="148">
        <v>38350</v>
      </c>
      <c r="L76" s="148">
        <v>43150</v>
      </c>
      <c r="M76" s="148">
        <v>47900</v>
      </c>
      <c r="N76" s="148">
        <v>51750</v>
      </c>
      <c r="O76" s="148">
        <v>55600</v>
      </c>
      <c r="P76" s="148">
        <v>59400</v>
      </c>
      <c r="Q76" s="148">
        <v>63250</v>
      </c>
      <c r="R76" s="159">
        <v>12600</v>
      </c>
      <c r="S76" s="159">
        <v>14400</v>
      </c>
      <c r="T76" s="159">
        <v>16200</v>
      </c>
      <c r="U76" s="159">
        <v>17970</v>
      </c>
      <c r="V76" s="159">
        <v>19410</v>
      </c>
      <c r="W76" s="159">
        <v>20850</v>
      </c>
      <c r="X76" s="159">
        <v>22290</v>
      </c>
      <c r="Y76" s="159">
        <v>23730</v>
      </c>
    </row>
    <row r="77" spans="1:25" x14ac:dyDescent="0.25">
      <c r="A77" s="152" t="s">
        <v>121</v>
      </c>
      <c r="B77" s="147">
        <v>21000</v>
      </c>
      <c r="C77" s="147">
        <v>24000</v>
      </c>
      <c r="D77" s="147">
        <v>27000</v>
      </c>
      <c r="E77" s="147">
        <v>29950</v>
      </c>
      <c r="F77" s="147">
        <v>32350</v>
      </c>
      <c r="G77" s="147">
        <v>34750</v>
      </c>
      <c r="H77" s="147">
        <v>37150</v>
      </c>
      <c r="I77" s="147">
        <v>39550</v>
      </c>
      <c r="J77" s="148">
        <v>33550</v>
      </c>
      <c r="K77" s="148">
        <v>38350</v>
      </c>
      <c r="L77" s="148">
        <v>43150</v>
      </c>
      <c r="M77" s="148">
        <v>47900</v>
      </c>
      <c r="N77" s="148">
        <v>51750</v>
      </c>
      <c r="O77" s="148">
        <v>55600</v>
      </c>
      <c r="P77" s="148">
        <v>59400</v>
      </c>
      <c r="Q77" s="148">
        <v>63250</v>
      </c>
      <c r="R77" s="159">
        <v>12600</v>
      </c>
      <c r="S77" s="159">
        <v>14400</v>
      </c>
      <c r="T77" s="159">
        <v>16200</v>
      </c>
      <c r="U77" s="159">
        <v>17970</v>
      </c>
      <c r="V77" s="159">
        <v>19410</v>
      </c>
      <c r="W77" s="159">
        <v>20850</v>
      </c>
      <c r="X77" s="159">
        <v>22290</v>
      </c>
      <c r="Y77" s="159">
        <v>23730</v>
      </c>
    </row>
    <row r="78" spans="1:25" x14ac:dyDescent="0.25">
      <c r="A78" s="152" t="s">
        <v>122</v>
      </c>
      <c r="B78" s="147">
        <v>21000</v>
      </c>
      <c r="C78" s="147">
        <v>24000</v>
      </c>
      <c r="D78" s="147">
        <v>27000</v>
      </c>
      <c r="E78" s="147">
        <v>29950</v>
      </c>
      <c r="F78" s="147">
        <v>32350</v>
      </c>
      <c r="G78" s="147">
        <v>34750</v>
      </c>
      <c r="H78" s="147">
        <v>37150</v>
      </c>
      <c r="I78" s="147">
        <v>39550</v>
      </c>
      <c r="J78" s="148">
        <v>33550</v>
      </c>
      <c r="K78" s="148">
        <v>38350</v>
      </c>
      <c r="L78" s="148">
        <v>43150</v>
      </c>
      <c r="M78" s="148">
        <v>47900</v>
      </c>
      <c r="N78" s="148">
        <v>51750</v>
      </c>
      <c r="O78" s="148">
        <v>55600</v>
      </c>
      <c r="P78" s="148">
        <v>59400</v>
      </c>
      <c r="Q78" s="148">
        <v>63250</v>
      </c>
      <c r="R78" s="159">
        <v>12600</v>
      </c>
      <c r="S78" s="159">
        <v>14400</v>
      </c>
      <c r="T78" s="159">
        <v>16200</v>
      </c>
      <c r="U78" s="159">
        <v>17970</v>
      </c>
      <c r="V78" s="159">
        <v>19410</v>
      </c>
      <c r="W78" s="159">
        <v>20850</v>
      </c>
      <c r="X78" s="159">
        <v>22290</v>
      </c>
      <c r="Y78" s="159">
        <v>23730</v>
      </c>
    </row>
    <row r="79" spans="1:25" x14ac:dyDescent="0.25">
      <c r="A79" s="152" t="s">
        <v>123</v>
      </c>
      <c r="B79" s="147">
        <v>24400</v>
      </c>
      <c r="C79" s="147">
        <v>27900</v>
      </c>
      <c r="D79" s="147">
        <v>31400</v>
      </c>
      <c r="E79" s="147">
        <v>34850</v>
      </c>
      <c r="F79" s="147">
        <v>37650</v>
      </c>
      <c r="G79" s="147">
        <v>40450</v>
      </c>
      <c r="H79" s="147">
        <v>43250</v>
      </c>
      <c r="I79" s="147">
        <v>46050</v>
      </c>
      <c r="J79" s="148">
        <v>39050</v>
      </c>
      <c r="K79" s="148">
        <v>44600</v>
      </c>
      <c r="L79" s="148">
        <v>50200</v>
      </c>
      <c r="M79" s="148">
        <v>55750</v>
      </c>
      <c r="N79" s="148">
        <v>60250</v>
      </c>
      <c r="O79" s="148">
        <v>64700</v>
      </c>
      <c r="P79" s="148">
        <v>69150</v>
      </c>
      <c r="Q79" s="148">
        <v>73600</v>
      </c>
      <c r="R79" s="159">
        <v>14640</v>
      </c>
      <c r="S79" s="159">
        <v>16740</v>
      </c>
      <c r="T79" s="159">
        <v>18840</v>
      </c>
      <c r="U79" s="159">
        <v>20910</v>
      </c>
      <c r="V79" s="159">
        <v>22590</v>
      </c>
      <c r="W79" s="159">
        <v>24270</v>
      </c>
      <c r="X79" s="159">
        <v>25950</v>
      </c>
      <c r="Y79" s="159">
        <v>27630</v>
      </c>
    </row>
    <row r="80" spans="1:25" x14ac:dyDescent="0.25">
      <c r="A80" s="152" t="s">
        <v>34</v>
      </c>
      <c r="B80" s="147">
        <v>22300</v>
      </c>
      <c r="C80" s="147">
        <v>25500</v>
      </c>
      <c r="D80" s="147">
        <v>28700</v>
      </c>
      <c r="E80" s="147">
        <v>31850</v>
      </c>
      <c r="F80" s="147">
        <v>34400</v>
      </c>
      <c r="G80" s="147">
        <v>36950</v>
      </c>
      <c r="H80" s="147">
        <v>39500</v>
      </c>
      <c r="I80" s="147">
        <v>42050</v>
      </c>
      <c r="J80" s="148">
        <v>35700</v>
      </c>
      <c r="K80" s="148">
        <v>40800</v>
      </c>
      <c r="L80" s="148">
        <v>45900</v>
      </c>
      <c r="M80" s="148">
        <v>50950</v>
      </c>
      <c r="N80" s="148">
        <v>55050</v>
      </c>
      <c r="O80" s="148">
        <v>59150</v>
      </c>
      <c r="P80" s="148">
        <v>63200</v>
      </c>
      <c r="Q80" s="148">
        <v>67300</v>
      </c>
      <c r="R80" s="159">
        <v>13380</v>
      </c>
      <c r="S80" s="159">
        <v>15300</v>
      </c>
      <c r="T80" s="159">
        <v>17220</v>
      </c>
      <c r="U80" s="159">
        <v>19110</v>
      </c>
      <c r="V80" s="159">
        <v>20640</v>
      </c>
      <c r="W80" s="159">
        <v>22170</v>
      </c>
      <c r="X80" s="159">
        <v>23700</v>
      </c>
      <c r="Y80" s="159">
        <v>25230</v>
      </c>
    </row>
    <row r="81" spans="1:25" x14ac:dyDescent="0.25">
      <c r="A81" s="152" t="s">
        <v>35</v>
      </c>
      <c r="B81" s="147">
        <v>21000</v>
      </c>
      <c r="C81" s="147">
        <v>24000</v>
      </c>
      <c r="D81" s="147">
        <v>27000</v>
      </c>
      <c r="E81" s="147">
        <v>29950</v>
      </c>
      <c r="F81" s="147">
        <v>32350</v>
      </c>
      <c r="G81" s="147">
        <v>34750</v>
      </c>
      <c r="H81" s="147">
        <v>37150</v>
      </c>
      <c r="I81" s="147">
        <v>39550</v>
      </c>
      <c r="J81" s="148">
        <v>33550</v>
      </c>
      <c r="K81" s="148">
        <v>38350</v>
      </c>
      <c r="L81" s="148">
        <v>43150</v>
      </c>
      <c r="M81" s="148">
        <v>47900</v>
      </c>
      <c r="N81" s="148">
        <v>51750</v>
      </c>
      <c r="O81" s="148">
        <v>55600</v>
      </c>
      <c r="P81" s="148">
        <v>59400</v>
      </c>
      <c r="Q81" s="148">
        <v>63250</v>
      </c>
      <c r="R81" s="159">
        <v>12600</v>
      </c>
      <c r="S81" s="159">
        <v>14400</v>
      </c>
      <c r="T81" s="159">
        <v>16200</v>
      </c>
      <c r="U81" s="159">
        <v>17970</v>
      </c>
      <c r="V81" s="159">
        <v>19410</v>
      </c>
      <c r="W81" s="159">
        <v>20850</v>
      </c>
      <c r="X81" s="159">
        <v>22290</v>
      </c>
      <c r="Y81" s="159">
        <v>23730</v>
      </c>
    </row>
    <row r="82" spans="1:25" x14ac:dyDescent="0.25">
      <c r="A82" s="149" t="s">
        <v>124</v>
      </c>
      <c r="B82" s="147">
        <v>23300</v>
      </c>
      <c r="C82" s="147">
        <v>26600</v>
      </c>
      <c r="D82" s="147">
        <v>29950</v>
      </c>
      <c r="E82" s="147">
        <v>33250</v>
      </c>
      <c r="F82" s="147">
        <v>35950</v>
      </c>
      <c r="G82" s="147">
        <v>38600</v>
      </c>
      <c r="H82" s="147">
        <v>41250</v>
      </c>
      <c r="I82" s="147">
        <v>43900</v>
      </c>
      <c r="J82" s="148">
        <v>37250</v>
      </c>
      <c r="K82" s="148">
        <v>42600</v>
      </c>
      <c r="L82" s="148">
        <v>47900</v>
      </c>
      <c r="M82" s="148">
        <v>53200</v>
      </c>
      <c r="N82" s="148">
        <v>57500</v>
      </c>
      <c r="O82" s="148">
        <v>61750</v>
      </c>
      <c r="P82" s="148">
        <v>66000</v>
      </c>
      <c r="Q82" s="148">
        <v>70250</v>
      </c>
      <c r="R82" s="159">
        <v>13980</v>
      </c>
      <c r="S82" s="159">
        <v>15960</v>
      </c>
      <c r="T82" s="159">
        <v>17970</v>
      </c>
      <c r="U82" s="159">
        <v>19950</v>
      </c>
      <c r="V82" s="159">
        <v>21570</v>
      </c>
      <c r="W82" s="159">
        <v>23160</v>
      </c>
      <c r="X82" s="159">
        <v>24750</v>
      </c>
      <c r="Y82" s="159">
        <v>26340</v>
      </c>
    </row>
    <row r="83" spans="1:25" x14ac:dyDescent="0.25">
      <c r="A83" s="152" t="s">
        <v>126</v>
      </c>
      <c r="B83" s="147">
        <v>21000</v>
      </c>
      <c r="C83" s="147">
        <v>24000</v>
      </c>
      <c r="D83" s="147">
        <v>27000</v>
      </c>
      <c r="E83" s="147">
        <v>29950</v>
      </c>
      <c r="F83" s="147">
        <v>32350</v>
      </c>
      <c r="G83" s="147">
        <v>34750</v>
      </c>
      <c r="H83" s="147">
        <v>37150</v>
      </c>
      <c r="I83" s="147">
        <v>39550</v>
      </c>
      <c r="J83" s="148">
        <v>33550</v>
      </c>
      <c r="K83" s="148">
        <v>38350</v>
      </c>
      <c r="L83" s="148">
        <v>43150</v>
      </c>
      <c r="M83" s="148">
        <v>47900</v>
      </c>
      <c r="N83" s="148">
        <v>51750</v>
      </c>
      <c r="O83" s="148">
        <v>55600</v>
      </c>
      <c r="P83" s="148">
        <v>59400</v>
      </c>
      <c r="Q83" s="148">
        <v>63250</v>
      </c>
      <c r="R83" s="159">
        <v>12600</v>
      </c>
      <c r="S83" s="159">
        <v>14400</v>
      </c>
      <c r="T83" s="159">
        <v>16200</v>
      </c>
      <c r="U83" s="159">
        <v>17970</v>
      </c>
      <c r="V83" s="159">
        <v>19410</v>
      </c>
      <c r="W83" s="159">
        <v>20850</v>
      </c>
      <c r="X83" s="159">
        <v>22290</v>
      </c>
      <c r="Y83" s="159">
        <v>23730</v>
      </c>
    </row>
    <row r="84" spans="1:25" x14ac:dyDescent="0.25">
      <c r="A84" s="149" t="s">
        <v>45</v>
      </c>
      <c r="B84" s="147">
        <v>25800</v>
      </c>
      <c r="C84" s="147">
        <v>29500</v>
      </c>
      <c r="D84" s="147">
        <v>33200</v>
      </c>
      <c r="E84" s="147">
        <v>36850</v>
      </c>
      <c r="F84" s="147">
        <v>39800</v>
      </c>
      <c r="G84" s="147">
        <v>42750</v>
      </c>
      <c r="H84" s="147">
        <v>45700</v>
      </c>
      <c r="I84" s="147">
        <v>48650</v>
      </c>
      <c r="J84" s="148">
        <v>41300</v>
      </c>
      <c r="K84" s="148">
        <v>47200</v>
      </c>
      <c r="L84" s="148">
        <v>53100</v>
      </c>
      <c r="M84" s="148">
        <v>58950</v>
      </c>
      <c r="N84" s="148">
        <v>63700</v>
      </c>
      <c r="O84" s="148">
        <v>68400</v>
      </c>
      <c r="P84" s="148">
        <v>73100</v>
      </c>
      <c r="Q84" s="148">
        <v>77850</v>
      </c>
      <c r="R84" s="159">
        <v>15480</v>
      </c>
      <c r="S84" s="159">
        <v>17700</v>
      </c>
      <c r="T84" s="159">
        <v>19920</v>
      </c>
      <c r="U84" s="159">
        <v>22110</v>
      </c>
      <c r="V84" s="159">
        <v>23880</v>
      </c>
      <c r="W84" s="159">
        <v>25650</v>
      </c>
      <c r="X84" s="159">
        <v>27420</v>
      </c>
      <c r="Y84" s="159">
        <v>29190</v>
      </c>
    </row>
    <row r="85" spans="1:25" x14ac:dyDescent="0.25">
      <c r="A85" s="152" t="s">
        <v>127</v>
      </c>
      <c r="B85" s="147">
        <v>21000</v>
      </c>
      <c r="C85" s="147">
        <v>24000</v>
      </c>
      <c r="D85" s="147">
        <v>27000</v>
      </c>
      <c r="E85" s="147">
        <v>29950</v>
      </c>
      <c r="F85" s="147">
        <v>32350</v>
      </c>
      <c r="G85" s="147">
        <v>34750</v>
      </c>
      <c r="H85" s="147">
        <v>37150</v>
      </c>
      <c r="I85" s="147">
        <v>39550</v>
      </c>
      <c r="J85" s="148">
        <v>33550</v>
      </c>
      <c r="K85" s="148">
        <v>38350</v>
      </c>
      <c r="L85" s="148">
        <v>43150</v>
      </c>
      <c r="M85" s="148">
        <v>47900</v>
      </c>
      <c r="N85" s="148">
        <v>51750</v>
      </c>
      <c r="O85" s="148">
        <v>55600</v>
      </c>
      <c r="P85" s="148">
        <v>59400</v>
      </c>
      <c r="Q85" s="148">
        <v>63250</v>
      </c>
      <c r="R85" s="159">
        <v>12600</v>
      </c>
      <c r="S85" s="159">
        <v>14400</v>
      </c>
      <c r="T85" s="159">
        <v>16200</v>
      </c>
      <c r="U85" s="159">
        <v>17970</v>
      </c>
      <c r="V85" s="159">
        <v>19410</v>
      </c>
      <c r="W85" s="159">
        <v>20850</v>
      </c>
      <c r="X85" s="159">
        <v>22290</v>
      </c>
      <c r="Y85" s="159">
        <v>23730</v>
      </c>
    </row>
    <row r="86" spans="1:25" x14ac:dyDescent="0.25">
      <c r="A86" s="152" t="s">
        <v>36</v>
      </c>
      <c r="B86" s="147">
        <v>22400</v>
      </c>
      <c r="C86" s="147">
        <v>25600</v>
      </c>
      <c r="D86" s="147">
        <v>28800</v>
      </c>
      <c r="E86" s="147">
        <v>32000</v>
      </c>
      <c r="F86" s="147">
        <v>34600</v>
      </c>
      <c r="G86" s="147">
        <v>37150</v>
      </c>
      <c r="H86" s="147">
        <v>39700</v>
      </c>
      <c r="I86" s="147">
        <v>42250</v>
      </c>
      <c r="J86" s="148">
        <v>35850</v>
      </c>
      <c r="K86" s="148">
        <v>41000</v>
      </c>
      <c r="L86" s="148">
        <v>46100</v>
      </c>
      <c r="M86" s="148">
        <v>51200</v>
      </c>
      <c r="N86" s="148">
        <v>55300</v>
      </c>
      <c r="O86" s="148">
        <v>59400</v>
      </c>
      <c r="P86" s="148">
        <v>63500</v>
      </c>
      <c r="Q86" s="148">
        <v>67600</v>
      </c>
      <c r="R86" s="159">
        <v>13440</v>
      </c>
      <c r="S86" s="159">
        <v>15360</v>
      </c>
      <c r="T86" s="159">
        <v>17280</v>
      </c>
      <c r="U86" s="159">
        <v>19200</v>
      </c>
      <c r="V86" s="159">
        <v>20760</v>
      </c>
      <c r="W86" s="159">
        <v>22290</v>
      </c>
      <c r="X86" s="159">
        <v>23820</v>
      </c>
      <c r="Y86" s="159">
        <v>25350</v>
      </c>
    </row>
    <row r="87" spans="1:25" x14ac:dyDescent="0.25">
      <c r="A87" s="152" t="s">
        <v>37</v>
      </c>
      <c r="B87" s="147">
        <v>21000</v>
      </c>
      <c r="C87" s="147">
        <v>24000</v>
      </c>
      <c r="D87" s="147">
        <v>27000</v>
      </c>
      <c r="E87" s="147">
        <v>30000</v>
      </c>
      <c r="F87" s="147">
        <v>32400</v>
      </c>
      <c r="G87" s="147">
        <v>34800</v>
      </c>
      <c r="H87" s="147">
        <v>37200</v>
      </c>
      <c r="I87" s="147">
        <v>39600</v>
      </c>
      <c r="J87" s="148">
        <v>33600</v>
      </c>
      <c r="K87" s="148">
        <v>38400</v>
      </c>
      <c r="L87" s="148">
        <v>43200</v>
      </c>
      <c r="M87" s="148">
        <v>48000</v>
      </c>
      <c r="N87" s="148">
        <v>51850</v>
      </c>
      <c r="O87" s="148">
        <v>55700</v>
      </c>
      <c r="P87" s="148">
        <v>59550</v>
      </c>
      <c r="Q87" s="148">
        <v>63400</v>
      </c>
      <c r="R87" s="159">
        <v>12600</v>
      </c>
      <c r="S87" s="159">
        <v>14400</v>
      </c>
      <c r="T87" s="159">
        <v>16200</v>
      </c>
      <c r="U87" s="159">
        <v>18000</v>
      </c>
      <c r="V87" s="159">
        <v>19440</v>
      </c>
      <c r="W87" s="159">
        <v>20880</v>
      </c>
      <c r="X87" s="159">
        <v>22320</v>
      </c>
      <c r="Y87" s="159">
        <v>23760</v>
      </c>
    </row>
    <row r="88" spans="1:25" x14ac:dyDescent="0.25">
      <c r="A88" s="146" t="s">
        <v>125</v>
      </c>
      <c r="B88" s="147">
        <v>24650</v>
      </c>
      <c r="C88" s="147">
        <v>28150</v>
      </c>
      <c r="D88" s="147">
        <v>31650</v>
      </c>
      <c r="E88" s="147">
        <v>35150</v>
      </c>
      <c r="F88" s="147">
        <v>38000</v>
      </c>
      <c r="G88" s="147">
        <v>40800</v>
      </c>
      <c r="H88" s="147">
        <v>43600</v>
      </c>
      <c r="I88" s="147">
        <v>46400</v>
      </c>
      <c r="J88" s="148">
        <v>39400</v>
      </c>
      <c r="K88" s="148">
        <v>45000</v>
      </c>
      <c r="L88" s="148">
        <v>50650</v>
      </c>
      <c r="M88" s="148">
        <v>56250</v>
      </c>
      <c r="N88" s="148">
        <v>60750</v>
      </c>
      <c r="O88" s="148">
        <v>65250</v>
      </c>
      <c r="P88" s="148">
        <v>69750</v>
      </c>
      <c r="Q88" s="148">
        <v>74250</v>
      </c>
      <c r="R88" s="159">
        <v>14790</v>
      </c>
      <c r="S88" s="159">
        <v>16890</v>
      </c>
      <c r="T88" s="159">
        <v>18990</v>
      </c>
      <c r="U88" s="159">
        <v>21090</v>
      </c>
      <c r="V88" s="159">
        <v>22800</v>
      </c>
      <c r="W88" s="159">
        <v>24480</v>
      </c>
      <c r="X88" s="159">
        <v>26160</v>
      </c>
      <c r="Y88" s="159">
        <v>27840</v>
      </c>
    </row>
    <row r="89" spans="1:25" x14ac:dyDescent="0.25">
      <c r="A89" s="149" t="s">
        <v>50</v>
      </c>
      <c r="B89" s="147">
        <v>23600</v>
      </c>
      <c r="C89" s="147">
        <v>27000</v>
      </c>
      <c r="D89" s="147">
        <v>30350</v>
      </c>
      <c r="E89" s="147">
        <v>33700</v>
      </c>
      <c r="F89" s="147">
        <v>36400</v>
      </c>
      <c r="G89" s="147">
        <v>39100</v>
      </c>
      <c r="H89" s="147">
        <v>41800</v>
      </c>
      <c r="I89" s="147">
        <v>44500</v>
      </c>
      <c r="J89" s="148">
        <v>37750</v>
      </c>
      <c r="K89" s="148">
        <v>43150</v>
      </c>
      <c r="L89" s="148">
        <v>48550</v>
      </c>
      <c r="M89" s="148">
        <v>53900</v>
      </c>
      <c r="N89" s="148">
        <v>58250</v>
      </c>
      <c r="O89" s="148">
        <v>62550</v>
      </c>
      <c r="P89" s="148">
        <v>66850</v>
      </c>
      <c r="Q89" s="148">
        <v>71150</v>
      </c>
      <c r="R89" s="159">
        <v>14160</v>
      </c>
      <c r="S89" s="159">
        <v>16200</v>
      </c>
      <c r="T89" s="159">
        <v>18210</v>
      </c>
      <c r="U89" s="159">
        <v>20220</v>
      </c>
      <c r="V89" s="159">
        <v>21840</v>
      </c>
      <c r="W89" s="159">
        <v>23460</v>
      </c>
      <c r="X89" s="159">
        <v>25080</v>
      </c>
      <c r="Y89" s="159">
        <v>26700</v>
      </c>
    </row>
    <row r="90" spans="1:25" x14ac:dyDescent="0.25">
      <c r="A90" s="152" t="s">
        <v>38</v>
      </c>
      <c r="B90" s="147">
        <v>21000</v>
      </c>
      <c r="C90" s="147">
        <v>24000</v>
      </c>
      <c r="D90" s="147">
        <v>27000</v>
      </c>
      <c r="E90" s="147">
        <v>29950</v>
      </c>
      <c r="F90" s="147">
        <v>32350</v>
      </c>
      <c r="G90" s="147">
        <v>34750</v>
      </c>
      <c r="H90" s="147">
        <v>37150</v>
      </c>
      <c r="I90" s="147">
        <v>39550</v>
      </c>
      <c r="J90" s="148">
        <v>33550</v>
      </c>
      <c r="K90" s="148">
        <v>38350</v>
      </c>
      <c r="L90" s="148">
        <v>43150</v>
      </c>
      <c r="M90" s="148">
        <v>47900</v>
      </c>
      <c r="N90" s="148">
        <v>51750</v>
      </c>
      <c r="O90" s="148">
        <v>55600</v>
      </c>
      <c r="P90" s="148">
        <v>59400</v>
      </c>
      <c r="Q90" s="148">
        <v>63250</v>
      </c>
      <c r="R90" s="159">
        <v>12600</v>
      </c>
      <c r="S90" s="159">
        <v>14400</v>
      </c>
      <c r="T90" s="159">
        <v>16200</v>
      </c>
      <c r="U90" s="159">
        <v>17970</v>
      </c>
      <c r="V90" s="159">
        <v>19410</v>
      </c>
      <c r="W90" s="159">
        <v>20850</v>
      </c>
      <c r="X90" s="159">
        <v>22290</v>
      </c>
      <c r="Y90" s="159">
        <v>23730</v>
      </c>
    </row>
    <row r="91" spans="1:25" x14ac:dyDescent="0.25">
      <c r="A91" s="149" t="s">
        <v>51</v>
      </c>
      <c r="B91" s="147">
        <v>23600</v>
      </c>
      <c r="C91" s="147">
        <v>27000</v>
      </c>
      <c r="D91" s="147">
        <v>30350</v>
      </c>
      <c r="E91" s="147">
        <v>33700</v>
      </c>
      <c r="F91" s="147">
        <v>36400</v>
      </c>
      <c r="G91" s="147">
        <v>39100</v>
      </c>
      <c r="H91" s="147">
        <v>41800</v>
      </c>
      <c r="I91" s="147">
        <v>44500</v>
      </c>
      <c r="J91" s="148">
        <v>37750</v>
      </c>
      <c r="K91" s="148">
        <v>43150</v>
      </c>
      <c r="L91" s="148">
        <v>48550</v>
      </c>
      <c r="M91" s="148">
        <v>53900</v>
      </c>
      <c r="N91" s="148">
        <v>58250</v>
      </c>
      <c r="O91" s="148">
        <v>62550</v>
      </c>
      <c r="P91" s="148">
        <v>66850</v>
      </c>
      <c r="Q91" s="148">
        <v>71150</v>
      </c>
      <c r="R91" s="159">
        <v>14160</v>
      </c>
      <c r="S91" s="159">
        <v>16200</v>
      </c>
      <c r="T91" s="159">
        <v>18210</v>
      </c>
      <c r="U91" s="159">
        <v>20220</v>
      </c>
      <c r="V91" s="159">
        <v>21840</v>
      </c>
      <c r="W91" s="159">
        <v>23460</v>
      </c>
      <c r="X91" s="159">
        <v>25080</v>
      </c>
      <c r="Y91" s="159">
        <v>26700</v>
      </c>
    </row>
    <row r="92" spans="1:25" x14ac:dyDescent="0.25">
      <c r="A92" s="152" t="s">
        <v>128</v>
      </c>
      <c r="B92" s="147">
        <v>21000</v>
      </c>
      <c r="C92" s="147">
        <v>24000</v>
      </c>
      <c r="D92" s="147">
        <v>27000</v>
      </c>
      <c r="E92" s="147">
        <v>29950</v>
      </c>
      <c r="F92" s="147">
        <v>32350</v>
      </c>
      <c r="G92" s="147">
        <v>34750</v>
      </c>
      <c r="H92" s="147">
        <v>37150</v>
      </c>
      <c r="I92" s="147">
        <v>39550</v>
      </c>
      <c r="J92" s="148">
        <v>33550</v>
      </c>
      <c r="K92" s="148">
        <v>38350</v>
      </c>
      <c r="L92" s="148">
        <v>43150</v>
      </c>
      <c r="M92" s="148">
        <v>47900</v>
      </c>
      <c r="N92" s="148">
        <v>51750</v>
      </c>
      <c r="O92" s="148">
        <v>55600</v>
      </c>
      <c r="P92" s="148">
        <v>59400</v>
      </c>
      <c r="Q92" s="148">
        <v>63250</v>
      </c>
      <c r="R92" s="159">
        <v>12600</v>
      </c>
      <c r="S92" s="159">
        <v>14400</v>
      </c>
      <c r="T92" s="159">
        <v>16200</v>
      </c>
      <c r="U92" s="159">
        <v>17970</v>
      </c>
      <c r="V92" s="159">
        <v>19410</v>
      </c>
      <c r="W92" s="159">
        <v>20850</v>
      </c>
      <c r="X92" s="159">
        <v>22290</v>
      </c>
      <c r="Y92" s="159">
        <v>23730</v>
      </c>
    </row>
    <row r="93" spans="1:25" x14ac:dyDescent="0.25">
      <c r="A93" s="149" t="s">
        <v>129</v>
      </c>
      <c r="B93" s="147">
        <v>21000</v>
      </c>
      <c r="C93" s="147">
        <v>24000</v>
      </c>
      <c r="D93" s="147">
        <v>27000</v>
      </c>
      <c r="E93" s="147">
        <v>29950</v>
      </c>
      <c r="F93" s="147">
        <v>32350</v>
      </c>
      <c r="G93" s="147">
        <v>34750</v>
      </c>
      <c r="H93" s="147">
        <v>37150</v>
      </c>
      <c r="I93" s="147">
        <v>39550</v>
      </c>
      <c r="J93" s="148">
        <v>33550</v>
      </c>
      <c r="K93" s="148">
        <v>38350</v>
      </c>
      <c r="L93" s="148">
        <v>43150</v>
      </c>
      <c r="M93" s="148">
        <v>47900</v>
      </c>
      <c r="N93" s="148">
        <v>51750</v>
      </c>
      <c r="O93" s="148">
        <v>55600</v>
      </c>
      <c r="P93" s="148">
        <v>59400</v>
      </c>
      <c r="Q93" s="148">
        <v>63250</v>
      </c>
      <c r="R93" s="159">
        <v>12600</v>
      </c>
      <c r="S93" s="159">
        <v>14400</v>
      </c>
      <c r="T93" s="159">
        <v>16200</v>
      </c>
      <c r="U93" s="159">
        <v>17970</v>
      </c>
      <c r="V93" s="159">
        <v>19410</v>
      </c>
      <c r="W93" s="159">
        <v>20850</v>
      </c>
      <c r="X93" s="159">
        <v>22290</v>
      </c>
      <c r="Y93" s="159">
        <v>23730</v>
      </c>
    </row>
    <row r="94" spans="1:25" x14ac:dyDescent="0.25">
      <c r="A94" s="152" t="s">
        <v>39</v>
      </c>
      <c r="B94" s="147">
        <v>21450</v>
      </c>
      <c r="C94" s="147">
        <v>24500</v>
      </c>
      <c r="D94" s="147">
        <v>27550</v>
      </c>
      <c r="E94" s="147">
        <v>30600</v>
      </c>
      <c r="F94" s="147">
        <v>33050</v>
      </c>
      <c r="G94" s="147">
        <v>35500</v>
      </c>
      <c r="H94" s="147">
        <v>37950</v>
      </c>
      <c r="I94" s="147">
        <v>40400</v>
      </c>
      <c r="J94" s="148">
        <v>34300</v>
      </c>
      <c r="K94" s="148">
        <v>39200</v>
      </c>
      <c r="L94" s="148">
        <v>44100</v>
      </c>
      <c r="M94" s="148">
        <v>48950</v>
      </c>
      <c r="N94" s="148">
        <v>52900</v>
      </c>
      <c r="O94" s="148">
        <v>56800</v>
      </c>
      <c r="P94" s="148">
        <v>60700</v>
      </c>
      <c r="Q94" s="148">
        <v>64650</v>
      </c>
      <c r="R94" s="159">
        <v>12870</v>
      </c>
      <c r="S94" s="159">
        <v>14700</v>
      </c>
      <c r="T94" s="159">
        <v>16530</v>
      </c>
      <c r="U94" s="159">
        <v>18360</v>
      </c>
      <c r="V94" s="159">
        <v>19830</v>
      </c>
      <c r="W94" s="159">
        <v>21300</v>
      </c>
      <c r="X94" s="159">
        <v>22770</v>
      </c>
      <c r="Y94" s="159">
        <v>24240</v>
      </c>
    </row>
    <row r="95" spans="1:25" x14ac:dyDescent="0.25">
      <c r="A95" s="152" t="s">
        <v>130</v>
      </c>
      <c r="B95" s="147">
        <v>21000</v>
      </c>
      <c r="C95" s="147">
        <v>24000</v>
      </c>
      <c r="D95" s="147">
        <v>27000</v>
      </c>
      <c r="E95" s="147">
        <v>29950</v>
      </c>
      <c r="F95" s="147">
        <v>32350</v>
      </c>
      <c r="G95" s="147">
        <v>34750</v>
      </c>
      <c r="H95" s="147">
        <v>37150</v>
      </c>
      <c r="I95" s="147">
        <v>39550</v>
      </c>
      <c r="J95" s="148">
        <v>33550</v>
      </c>
      <c r="K95" s="148">
        <v>38350</v>
      </c>
      <c r="L95" s="148">
        <v>43150</v>
      </c>
      <c r="M95" s="148">
        <v>47900</v>
      </c>
      <c r="N95" s="148">
        <v>51750</v>
      </c>
      <c r="O95" s="148">
        <v>55600</v>
      </c>
      <c r="P95" s="148">
        <v>59400</v>
      </c>
      <c r="Q95" s="148">
        <v>63250</v>
      </c>
      <c r="R95" s="159">
        <v>12600</v>
      </c>
      <c r="S95" s="159">
        <v>14400</v>
      </c>
      <c r="T95" s="159">
        <v>16200</v>
      </c>
      <c r="U95" s="159">
        <v>17970</v>
      </c>
      <c r="V95" s="159">
        <v>19410</v>
      </c>
      <c r="W95" s="159">
        <v>20850</v>
      </c>
      <c r="X95" s="159">
        <v>22290</v>
      </c>
      <c r="Y95" s="159">
        <v>23730</v>
      </c>
    </row>
    <row r="96" spans="1:25" x14ac:dyDescent="0.25">
      <c r="A96" s="150" t="s">
        <v>40</v>
      </c>
      <c r="B96" s="147">
        <v>24400</v>
      </c>
      <c r="C96" s="147">
        <v>27850</v>
      </c>
      <c r="D96" s="147">
        <v>31350</v>
      </c>
      <c r="E96" s="147">
        <v>34800</v>
      </c>
      <c r="F96" s="147">
        <v>37600</v>
      </c>
      <c r="G96" s="147">
        <v>40400</v>
      </c>
      <c r="H96" s="147">
        <v>43200</v>
      </c>
      <c r="I96" s="147">
        <v>45950</v>
      </c>
      <c r="J96" s="148">
        <v>39000</v>
      </c>
      <c r="K96" s="148">
        <v>44600</v>
      </c>
      <c r="L96" s="148">
        <v>50150</v>
      </c>
      <c r="M96" s="148">
        <v>55700</v>
      </c>
      <c r="N96" s="148">
        <v>60200</v>
      </c>
      <c r="O96" s="148">
        <v>64650</v>
      </c>
      <c r="P96" s="148">
        <v>69100</v>
      </c>
      <c r="Q96" s="148">
        <v>73550</v>
      </c>
      <c r="R96" s="159">
        <v>14640</v>
      </c>
      <c r="S96" s="159">
        <v>16710</v>
      </c>
      <c r="T96" s="159">
        <v>18810</v>
      </c>
      <c r="U96" s="159">
        <v>20880</v>
      </c>
      <c r="V96" s="159">
        <v>22560</v>
      </c>
      <c r="W96" s="159">
        <v>24240</v>
      </c>
      <c r="X96" s="159">
        <v>25920</v>
      </c>
      <c r="Y96" s="159">
        <v>27570</v>
      </c>
    </row>
    <row r="97" spans="1:25" x14ac:dyDescent="0.25">
      <c r="A97" s="150" t="s">
        <v>131</v>
      </c>
      <c r="B97" s="147">
        <v>21000</v>
      </c>
      <c r="C97" s="147">
        <v>24000</v>
      </c>
      <c r="D97" s="147">
        <v>27000</v>
      </c>
      <c r="E97" s="147">
        <v>29950</v>
      </c>
      <c r="F97" s="147">
        <v>32350</v>
      </c>
      <c r="G97" s="147">
        <v>34750</v>
      </c>
      <c r="H97" s="147">
        <v>37150</v>
      </c>
      <c r="I97" s="147">
        <v>39550</v>
      </c>
      <c r="J97" s="148">
        <v>33550</v>
      </c>
      <c r="K97" s="148">
        <v>38350</v>
      </c>
      <c r="L97" s="148">
        <v>43150</v>
      </c>
      <c r="M97" s="148">
        <v>47900</v>
      </c>
      <c r="N97" s="148">
        <v>51750</v>
      </c>
      <c r="O97" s="148">
        <v>55600</v>
      </c>
      <c r="P97" s="148">
        <v>59400</v>
      </c>
      <c r="Q97" s="148">
        <v>63250</v>
      </c>
      <c r="R97" s="159">
        <v>12600</v>
      </c>
      <c r="S97" s="159">
        <v>14400</v>
      </c>
      <c r="T97" s="159">
        <v>16200</v>
      </c>
      <c r="U97" s="159">
        <v>17970</v>
      </c>
      <c r="V97" s="159">
        <v>19410</v>
      </c>
      <c r="W97" s="159">
        <v>20850</v>
      </c>
      <c r="X97" s="159">
        <v>22290</v>
      </c>
      <c r="Y97" s="159">
        <v>23730</v>
      </c>
    </row>
    <row r="98" spans="1:25" x14ac:dyDescent="0.25">
      <c r="A98" s="150" t="s">
        <v>132</v>
      </c>
      <c r="B98" s="147">
        <v>21000</v>
      </c>
      <c r="C98" s="147">
        <v>24000</v>
      </c>
      <c r="D98" s="147">
        <v>27000</v>
      </c>
      <c r="E98" s="147">
        <v>29950</v>
      </c>
      <c r="F98" s="147">
        <v>32350</v>
      </c>
      <c r="G98" s="147">
        <v>34750</v>
      </c>
      <c r="H98" s="147">
        <v>37150</v>
      </c>
      <c r="I98" s="147">
        <v>39550</v>
      </c>
      <c r="J98" s="148">
        <v>33550</v>
      </c>
      <c r="K98" s="148">
        <v>38350</v>
      </c>
      <c r="L98" s="148">
        <v>43150</v>
      </c>
      <c r="M98" s="148">
        <v>47900</v>
      </c>
      <c r="N98" s="148">
        <v>51750</v>
      </c>
      <c r="O98" s="148">
        <v>55600</v>
      </c>
      <c r="P98" s="148">
        <v>59400</v>
      </c>
      <c r="Q98" s="148">
        <v>63250</v>
      </c>
      <c r="R98" s="159">
        <v>12600</v>
      </c>
      <c r="S98" s="159">
        <v>14400</v>
      </c>
      <c r="T98" s="159">
        <v>16200</v>
      </c>
      <c r="U98" s="159">
        <v>17970</v>
      </c>
      <c r="V98" s="159">
        <v>19410</v>
      </c>
      <c r="W98" s="159">
        <v>20850</v>
      </c>
      <c r="X98" s="159">
        <v>22290</v>
      </c>
      <c r="Y98" s="159">
        <v>23730</v>
      </c>
    </row>
    <row r="99" spans="1:25" x14ac:dyDescent="0.25">
      <c r="A99" s="152" t="s">
        <v>41</v>
      </c>
      <c r="B99" s="147">
        <v>21000</v>
      </c>
      <c r="C99" s="147">
        <v>24000</v>
      </c>
      <c r="D99" s="147">
        <v>27000</v>
      </c>
      <c r="E99" s="147">
        <v>29950</v>
      </c>
      <c r="F99" s="147">
        <v>32350</v>
      </c>
      <c r="G99" s="147">
        <v>34750</v>
      </c>
      <c r="H99" s="147">
        <v>37150</v>
      </c>
      <c r="I99" s="147">
        <v>39550</v>
      </c>
      <c r="J99" s="148">
        <v>33550</v>
      </c>
      <c r="K99" s="148">
        <v>38350</v>
      </c>
      <c r="L99" s="148">
        <v>43150</v>
      </c>
      <c r="M99" s="148">
        <v>47900</v>
      </c>
      <c r="N99" s="148">
        <v>51750</v>
      </c>
      <c r="O99" s="148">
        <v>55600</v>
      </c>
      <c r="P99" s="148">
        <v>59400</v>
      </c>
      <c r="Q99" s="148">
        <v>63250</v>
      </c>
      <c r="R99" s="159">
        <v>12600</v>
      </c>
      <c r="S99" s="159">
        <v>14400</v>
      </c>
      <c r="T99" s="159">
        <v>16200</v>
      </c>
      <c r="U99" s="159">
        <v>17970</v>
      </c>
      <c r="V99" s="159">
        <v>19410</v>
      </c>
      <c r="W99" s="159">
        <v>20850</v>
      </c>
      <c r="X99" s="159">
        <v>22290</v>
      </c>
      <c r="Y99" s="159">
        <v>23730</v>
      </c>
    </row>
    <row r="100" spans="1:25" x14ac:dyDescent="0.25">
      <c r="A100" s="149" t="s">
        <v>133</v>
      </c>
      <c r="B100" s="147">
        <v>26600</v>
      </c>
      <c r="C100" s="147">
        <v>30400</v>
      </c>
      <c r="D100" s="147">
        <v>34200</v>
      </c>
      <c r="E100" s="147">
        <v>38000</v>
      </c>
      <c r="F100" s="147">
        <v>41050</v>
      </c>
      <c r="G100" s="147">
        <v>44100</v>
      </c>
      <c r="H100" s="147">
        <v>47150</v>
      </c>
      <c r="I100" s="147">
        <v>50200</v>
      </c>
      <c r="J100" s="148">
        <v>42600</v>
      </c>
      <c r="K100" s="148">
        <v>48650</v>
      </c>
      <c r="L100" s="148">
        <v>54750</v>
      </c>
      <c r="M100" s="148">
        <v>60800</v>
      </c>
      <c r="N100" s="148">
        <v>65700</v>
      </c>
      <c r="O100" s="148">
        <v>70550</v>
      </c>
      <c r="P100" s="148">
        <v>75400</v>
      </c>
      <c r="Q100" s="148">
        <v>80300</v>
      </c>
      <c r="R100" s="159">
        <v>15960</v>
      </c>
      <c r="S100" s="159">
        <v>18240</v>
      </c>
      <c r="T100" s="159">
        <v>20520</v>
      </c>
      <c r="U100" s="159">
        <v>22800</v>
      </c>
      <c r="V100" s="159">
        <v>24630</v>
      </c>
      <c r="W100" s="159">
        <v>26460</v>
      </c>
      <c r="X100" s="159">
        <v>28290</v>
      </c>
      <c r="Y100" s="159">
        <v>30120</v>
      </c>
    </row>
    <row r="101" spans="1:25" x14ac:dyDescent="0.25">
      <c r="A101" s="152" t="s">
        <v>42</v>
      </c>
      <c r="B101" s="147">
        <v>21000</v>
      </c>
      <c r="C101" s="147">
        <v>24000</v>
      </c>
      <c r="D101" s="147">
        <v>27000</v>
      </c>
      <c r="E101" s="147">
        <v>29950</v>
      </c>
      <c r="F101" s="147">
        <v>32350</v>
      </c>
      <c r="G101" s="147">
        <v>34750</v>
      </c>
      <c r="H101" s="147">
        <v>37150</v>
      </c>
      <c r="I101" s="147">
        <v>39550</v>
      </c>
      <c r="J101" s="148">
        <v>33550</v>
      </c>
      <c r="K101" s="148">
        <v>38350</v>
      </c>
      <c r="L101" s="148">
        <v>43150</v>
      </c>
      <c r="M101" s="148">
        <v>47900</v>
      </c>
      <c r="N101" s="148">
        <v>51750</v>
      </c>
      <c r="O101" s="148">
        <v>55600</v>
      </c>
      <c r="P101" s="148">
        <v>59400</v>
      </c>
      <c r="Q101" s="148">
        <v>63250</v>
      </c>
      <c r="R101" s="159">
        <v>12600</v>
      </c>
      <c r="S101" s="159">
        <v>14400</v>
      </c>
      <c r="T101" s="159">
        <v>16200</v>
      </c>
      <c r="U101" s="159">
        <v>17970</v>
      </c>
      <c r="V101" s="159">
        <v>19410</v>
      </c>
      <c r="W101" s="159">
        <v>20850</v>
      </c>
      <c r="X101" s="159">
        <v>22290</v>
      </c>
      <c r="Y101" s="159">
        <v>23730</v>
      </c>
    </row>
    <row r="102" spans="1:25" x14ac:dyDescent="0.25">
      <c r="A102" s="149" t="s">
        <v>134</v>
      </c>
      <c r="B102" s="147">
        <v>21600</v>
      </c>
      <c r="C102" s="147">
        <v>24700</v>
      </c>
      <c r="D102" s="147">
        <v>27800</v>
      </c>
      <c r="E102" s="147">
        <v>30850</v>
      </c>
      <c r="F102" s="147">
        <v>33350</v>
      </c>
      <c r="G102" s="147">
        <v>35800</v>
      </c>
      <c r="H102" s="147">
        <v>38300</v>
      </c>
      <c r="I102" s="147">
        <v>40750</v>
      </c>
      <c r="J102" s="148">
        <v>34550</v>
      </c>
      <c r="K102" s="148">
        <v>39500</v>
      </c>
      <c r="L102" s="148">
        <v>44450</v>
      </c>
      <c r="M102" s="148">
        <v>49350</v>
      </c>
      <c r="N102" s="148">
        <v>53300</v>
      </c>
      <c r="O102" s="148">
        <v>57250</v>
      </c>
      <c r="P102" s="148">
        <v>61200</v>
      </c>
      <c r="Q102" s="148">
        <v>65150</v>
      </c>
      <c r="R102" s="159">
        <v>12960</v>
      </c>
      <c r="S102" s="159">
        <v>14820</v>
      </c>
      <c r="T102" s="159">
        <v>16680</v>
      </c>
      <c r="U102" s="159">
        <v>18510</v>
      </c>
      <c r="V102" s="159">
        <v>20010</v>
      </c>
      <c r="W102" s="159">
        <v>21480</v>
      </c>
      <c r="X102" s="159">
        <v>22980</v>
      </c>
      <c r="Y102" s="159">
        <v>24450</v>
      </c>
    </row>
    <row r="103" spans="1:25" x14ac:dyDescent="0.25">
      <c r="A103" s="149" t="s">
        <v>52</v>
      </c>
      <c r="B103" s="147">
        <v>23600</v>
      </c>
      <c r="C103" s="147">
        <v>27000</v>
      </c>
      <c r="D103" s="147">
        <v>30350</v>
      </c>
      <c r="E103" s="147">
        <v>33700</v>
      </c>
      <c r="F103" s="147">
        <v>36400</v>
      </c>
      <c r="G103" s="147">
        <v>39100</v>
      </c>
      <c r="H103" s="147">
        <v>41800</v>
      </c>
      <c r="I103" s="147">
        <v>44500</v>
      </c>
      <c r="J103" s="148">
        <v>37750</v>
      </c>
      <c r="K103" s="148">
        <v>43150</v>
      </c>
      <c r="L103" s="148">
        <v>48550</v>
      </c>
      <c r="M103" s="148">
        <v>53900</v>
      </c>
      <c r="N103" s="148">
        <v>58250</v>
      </c>
      <c r="O103" s="148">
        <v>62550</v>
      </c>
      <c r="P103" s="148">
        <v>66850</v>
      </c>
      <c r="Q103" s="148">
        <v>71150</v>
      </c>
      <c r="R103" s="159">
        <v>14160</v>
      </c>
      <c r="S103" s="159">
        <v>16200</v>
      </c>
      <c r="T103" s="159">
        <v>18210</v>
      </c>
      <c r="U103" s="159">
        <v>20220</v>
      </c>
      <c r="V103" s="159">
        <v>21840</v>
      </c>
      <c r="W103" s="159">
        <v>23460</v>
      </c>
      <c r="X103" s="159">
        <v>25080</v>
      </c>
      <c r="Y103" s="159">
        <v>26700</v>
      </c>
    </row>
    <row r="104" spans="1:25" x14ac:dyDescent="0.25">
      <c r="A104" s="154" t="s">
        <v>18</v>
      </c>
      <c r="B104" s="155"/>
      <c r="C104" s="155"/>
      <c r="D104" s="155"/>
      <c r="E104" s="155"/>
      <c r="F104" s="155"/>
      <c r="G104" s="155"/>
      <c r="H104" s="155"/>
      <c r="I104" s="155"/>
      <c r="J104" s="155"/>
      <c r="K104" s="155"/>
      <c r="L104" s="155"/>
      <c r="M104" s="155"/>
      <c r="N104" s="155"/>
      <c r="O104" s="155"/>
      <c r="P104" s="155"/>
      <c r="Q104" s="155"/>
      <c r="R104" s="159"/>
      <c r="S104" s="159"/>
      <c r="T104" s="159"/>
      <c r="U104" s="159"/>
      <c r="V104" s="159"/>
      <c r="W104" s="159"/>
      <c r="X104" s="159"/>
      <c r="Y104" s="159"/>
    </row>
    <row r="108" spans="1:25" ht="30" x14ac:dyDescent="0.25">
      <c r="A108" s="1" t="s">
        <v>16</v>
      </c>
      <c r="B108" s="4" t="s">
        <v>15</v>
      </c>
      <c r="C108" s="4" t="s">
        <v>14</v>
      </c>
      <c r="D108" s="5" t="s">
        <v>30</v>
      </c>
      <c r="E108" s="5" t="s">
        <v>31</v>
      </c>
      <c r="G108" s="4" t="s">
        <v>32</v>
      </c>
      <c r="H108" s="18" t="s">
        <v>157</v>
      </c>
      <c r="I108" s="18" t="s">
        <v>158</v>
      </c>
      <c r="K108" s="25" t="s">
        <v>172</v>
      </c>
      <c r="L108" s="25" t="s">
        <v>173</v>
      </c>
    </row>
    <row r="109" spans="1:25" x14ac:dyDescent="0.25">
      <c r="A109" s="160" t="s">
        <v>218</v>
      </c>
      <c r="B109" t="s">
        <v>20</v>
      </c>
      <c r="C109" t="s">
        <v>29</v>
      </c>
      <c r="D109" s="2">
        <v>1</v>
      </c>
      <c r="E109" s="2">
        <v>1</v>
      </c>
      <c r="G109" t="s">
        <v>32</v>
      </c>
      <c r="H109" s="17" t="s">
        <v>159</v>
      </c>
      <c r="I109" s="17" t="s">
        <v>160</v>
      </c>
      <c r="K109" s="23" t="s">
        <v>167</v>
      </c>
      <c r="L109" s="24">
        <v>1</v>
      </c>
    </row>
    <row r="110" spans="1:25" x14ac:dyDescent="0.25">
      <c r="A110" t="s">
        <v>208</v>
      </c>
      <c r="B110" t="s">
        <v>12</v>
      </c>
      <c r="C110" t="s">
        <v>21</v>
      </c>
      <c r="D110" s="2">
        <v>2</v>
      </c>
      <c r="E110" s="2">
        <v>2</v>
      </c>
      <c r="G110" t="s">
        <v>33</v>
      </c>
      <c r="H110" s="17" t="s">
        <v>161</v>
      </c>
      <c r="I110" s="17" t="s">
        <v>162</v>
      </c>
      <c r="K110" s="23" t="s">
        <v>168</v>
      </c>
      <c r="L110" s="24">
        <v>2</v>
      </c>
    </row>
    <row r="111" spans="1:25" x14ac:dyDescent="0.25">
      <c r="A111" t="s">
        <v>136</v>
      </c>
      <c r="B111" t="s">
        <v>11</v>
      </c>
      <c r="C111" t="s">
        <v>9</v>
      </c>
      <c r="D111" s="2">
        <v>3</v>
      </c>
      <c r="E111" s="2">
        <v>3</v>
      </c>
      <c r="G111" t="s">
        <v>18</v>
      </c>
      <c r="H111" s="17" t="s">
        <v>163</v>
      </c>
      <c r="I111" s="17" t="s">
        <v>164</v>
      </c>
      <c r="K111" s="23" t="s">
        <v>18</v>
      </c>
      <c r="L111" s="24">
        <v>3</v>
      </c>
    </row>
    <row r="112" spans="1:25" x14ac:dyDescent="0.25">
      <c r="A112" t="s">
        <v>18</v>
      </c>
      <c r="B112" t="s">
        <v>5</v>
      </c>
      <c r="C112" t="s">
        <v>6</v>
      </c>
      <c r="D112" s="2">
        <v>4</v>
      </c>
      <c r="E112" s="2">
        <v>4</v>
      </c>
      <c r="H112" s="17" t="s">
        <v>18</v>
      </c>
      <c r="I112" s="17" t="s">
        <v>18</v>
      </c>
      <c r="K112" s="23"/>
      <c r="L112" s="24">
        <v>4</v>
      </c>
    </row>
    <row r="113" spans="2:12" x14ac:dyDescent="0.25">
      <c r="B113" t="s">
        <v>4</v>
      </c>
      <c r="C113" t="s">
        <v>8</v>
      </c>
      <c r="D113" s="2">
        <v>5</v>
      </c>
      <c r="E113" s="2">
        <v>5</v>
      </c>
      <c r="K113" s="23"/>
      <c r="L113" s="24">
        <v>5</v>
      </c>
    </row>
    <row r="114" spans="2:12" x14ac:dyDescent="0.25">
      <c r="B114" t="s">
        <v>3</v>
      </c>
      <c r="C114" t="s">
        <v>10</v>
      </c>
      <c r="D114" s="2">
        <v>6</v>
      </c>
      <c r="E114" s="2">
        <v>6</v>
      </c>
      <c r="K114" s="23"/>
      <c r="L114" s="24">
        <v>6</v>
      </c>
    </row>
    <row r="115" spans="2:12" x14ac:dyDescent="0.25">
      <c r="B115" t="s">
        <v>13</v>
      </c>
      <c r="C115" t="s">
        <v>7</v>
      </c>
      <c r="D115" s="2">
        <v>7</v>
      </c>
      <c r="E115" s="2">
        <v>7</v>
      </c>
      <c r="K115" s="23"/>
      <c r="L115" s="24">
        <v>7</v>
      </c>
    </row>
    <row r="116" spans="2:12" x14ac:dyDescent="0.25">
      <c r="B116" t="s">
        <v>18</v>
      </c>
      <c r="C116" t="s">
        <v>18</v>
      </c>
      <c r="D116" s="2">
        <v>8</v>
      </c>
      <c r="E116" s="2">
        <v>8</v>
      </c>
      <c r="K116" s="23"/>
      <c r="L116" s="24">
        <v>8</v>
      </c>
    </row>
    <row r="117" spans="2:12" x14ac:dyDescent="0.25">
      <c r="D117" s="3">
        <v>9</v>
      </c>
      <c r="E117" s="3" t="s">
        <v>18</v>
      </c>
      <c r="K117" s="23"/>
      <c r="L117" s="24">
        <v>9</v>
      </c>
    </row>
    <row r="118" spans="2:12" x14ac:dyDescent="0.25">
      <c r="D118" s="3">
        <v>10</v>
      </c>
      <c r="K118" s="23"/>
      <c r="L118" s="24">
        <v>10</v>
      </c>
    </row>
    <row r="119" spans="2:12" x14ac:dyDescent="0.25">
      <c r="D119" s="3" t="s">
        <v>18</v>
      </c>
      <c r="K119" s="23"/>
      <c r="L119" s="24">
        <v>11</v>
      </c>
    </row>
    <row r="120" spans="2:12" x14ac:dyDescent="0.25">
      <c r="K120" s="23"/>
      <c r="L120" s="24">
        <v>12</v>
      </c>
    </row>
    <row r="121" spans="2:12" x14ac:dyDescent="0.25">
      <c r="K121" s="23"/>
      <c r="L121" s="24" t="s">
        <v>18</v>
      </c>
    </row>
  </sheetData>
  <sheetProtection algorithmName="SHA-512" hashValue="Es2SC7vwIwIdtnzhynABlTbO+MiDmIK6VAfeGp6JkdziWgk0eq6VhHTWbfQ23Ot9IByGaBiFu6bCTeVNgdZa3A==" saltValue="lnkq/7Qeuc2iSidf//Csl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Income Calculator - Trust Fund</vt:lpstr>
      <vt:lpstr>Longer Income Calculator</vt:lpstr>
      <vt:lpstr>SF Income Limits</vt:lpstr>
    </vt:vector>
  </TitlesOfParts>
  <Company>Illinois Housing Development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Nestlehut</dc:creator>
  <cp:lastModifiedBy>Monica Enriquez</cp:lastModifiedBy>
  <cp:lastPrinted>2014-08-21T14:58:20Z</cp:lastPrinted>
  <dcterms:created xsi:type="dcterms:W3CDTF">2013-06-18T19:08:17Z</dcterms:created>
  <dcterms:modified xsi:type="dcterms:W3CDTF">2016-08-26T20:41:43Z</dcterms:modified>
</cp:coreProperties>
</file>